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128.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comments4.xml" ContentType="application/vnd.openxmlformats-officedocument.spreadsheetml.comments+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35.xml" ContentType="application/vnd.openxmlformats-officedocument.spreadsheetml.worksheet+xml"/>
  <Override PartName="/xl/externalLinks/externalLink23.xml" ContentType="application/vnd.openxmlformats-officedocument.spreadsheetml.externalLink+xml"/>
  <Override PartName="/docProps/custom.xml" ContentType="application/vnd.openxmlformats-officedocument.custom-properties+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externalLinks/externalLink20.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32.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130.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comments6.xml" ContentType="application/vnd.openxmlformats-officedocument.spreadsheetml.comments+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externalLinks/externalLink21.xml" ContentType="application/vnd.openxmlformats-officedocument.spreadsheetml.externalLink+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externalLinks/externalLink10.xml" ContentType="application/vnd.openxmlformats-officedocument.spreadsheetml.externalLink+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09.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externalLinks/externalLink2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externalLinks/externalLink11.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bookViews>
    <workbookView xWindow="120" yWindow="180" windowWidth="12150" windowHeight="9495"/>
  </bookViews>
  <sheets>
    <sheet name="COVER" sheetId="2" r:id="rId1"/>
    <sheet name="CONTENTS vol 1" sheetId="3" r:id="rId2"/>
    <sheet name="CONTENTS vol 2" sheetId="106" state="hidden" r:id="rId3"/>
    <sheet name="APPENDIX A PLANT ACCT REC" sheetId="122" state="hidden" r:id="rId4"/>
    <sheet name="A 1" sheetId="113" r:id="rId5"/>
    <sheet name="A 2" sheetId="6" r:id="rId6"/>
    <sheet name="A 3" sheetId="7" r:id="rId7"/>
    <sheet name="A 4" sheetId="8" r:id="rId8"/>
    <sheet name="A 5" sheetId="114" r:id="rId9"/>
    <sheet name="A 5 (a)" sheetId="180" r:id="rId10"/>
    <sheet name="A 6" sheetId="10" r:id="rId11"/>
    <sheet name="A 6 (a)" sheetId="181" r:id="rId12"/>
    <sheet name="A 7" sheetId="11" r:id="rId13"/>
    <sheet name="A 8" sheetId="12" r:id="rId14"/>
    <sheet name="A 9" sheetId="116" r:id="rId15"/>
    <sheet name="A 9 (a)" sheetId="182" r:id="rId16"/>
    <sheet name="A 10" sheetId="14" r:id="rId17"/>
    <sheet name="A 10 (a)" sheetId="183" r:id="rId18"/>
    <sheet name="A 11" sheetId="15" r:id="rId19"/>
    <sheet name="A 12" sheetId="16" r:id="rId20"/>
    <sheet name="A 12 (a)" sheetId="184" r:id="rId21"/>
    <sheet name="A 13" sheetId="17" r:id="rId22"/>
    <sheet name="A 14" sheetId="18" r:id="rId23"/>
    <sheet name="A 14 (a)" sheetId="185" r:id="rId24"/>
    <sheet name="A 15" sheetId="19" r:id="rId25"/>
    <sheet name="A 16" sheetId="20" r:id="rId26"/>
    <sheet name="A 17 " sheetId="141" r:id="rId27"/>
    <sheet name="A 18" sheetId="142" r:id="rId28"/>
    <sheet name="A 18 (a)" sheetId="186" r:id="rId29"/>
    <sheet name="A 19 " sheetId="144" r:id="rId30"/>
    <sheet name="A 19 (a) " sheetId="187" r:id="rId31"/>
    <sheet name="B 1" sheetId="118" r:id="rId32"/>
    <sheet name="B 2" sheetId="25" r:id="rId33"/>
    <sheet name="B 3" sheetId="132" r:id="rId34"/>
    <sheet name="B 4" sheetId="292" r:id="rId35"/>
    <sheet name="B 5" sheetId="291" r:id="rId36"/>
    <sheet name="B 6" sheetId="29" r:id="rId37"/>
    <sheet name="B 7" sheetId="260" r:id="rId38"/>
    <sheet name="B 8" sheetId="261" r:id="rId39"/>
    <sheet name="B 9" sheetId="32" r:id="rId40"/>
    <sheet name="B 10" sheetId="262" r:id="rId41"/>
    <sheet name="B 11" sheetId="34" r:id="rId42"/>
    <sheet name="B 12" sheetId="159" r:id="rId43"/>
    <sheet name="B 13" sheetId="290" r:id="rId44"/>
    <sheet name="B 14" sheetId="289" r:id="rId45"/>
    <sheet name="B 15" sheetId="38" r:id="rId46"/>
    <sheet name="C INSTRUCT" sheetId="40" state="hidden" r:id="rId47"/>
    <sheet name="C 1" sheetId="41" r:id="rId48"/>
    <sheet name="C 2 (w)" sheetId="163" r:id="rId49"/>
    <sheet name="C 2 (s)" sheetId="42" r:id="rId50"/>
    <sheet name="C 3 " sheetId="164" r:id="rId51"/>
    <sheet name="C 4" sheetId="44" r:id="rId52"/>
    <sheet name="C 5 (w)" sheetId="222" r:id="rId53"/>
    <sheet name="C 5 (s)" sheetId="165" r:id="rId54"/>
    <sheet name="C 6" sheetId="166" r:id="rId55"/>
    <sheet name="C 7" sheetId="47" r:id="rId56"/>
    <sheet name="C 8" sheetId="48" r:id="rId57"/>
    <sheet name="C 9" sheetId="49" r:id="rId58"/>
    <sheet name="C 10" sheetId="50" r:id="rId59"/>
    <sheet name="D 1" sheetId="124" r:id="rId60"/>
    <sheet name="D 2" sheetId="125" r:id="rId61"/>
    <sheet name="D 3" sheetId="126" r:id="rId62"/>
    <sheet name="D 4" sheetId="127" r:id="rId63"/>
    <sheet name="D 5" sheetId="128" r:id="rId64"/>
    <sheet name="D 6" sheetId="129" r:id="rId65"/>
    <sheet name="D 7" sheetId="130" r:id="rId66"/>
    <sheet name="E 1 (w)" sheetId="169" r:id="rId67"/>
    <sheet name="E 1 (s)" sheetId="170" r:id="rId68"/>
    <sheet name="E 2 (w)" sheetId="210" r:id="rId69"/>
    <sheet name="E 2 (s)" sheetId="211" r:id="rId70"/>
    <sheet name="E 3" sheetId="149" r:id="rId71"/>
    <sheet name="E 4 (w)" sheetId="150" r:id="rId72"/>
    <sheet name="E 4 (s)" sheetId="151" r:id="rId73"/>
    <sheet name="E 5 (w)" sheetId="223" r:id="rId74"/>
    <sheet name="E 5 (s) " sheetId="162" r:id="rId75"/>
    <sheet name="E 6" sheetId="140" r:id="rId76"/>
    <sheet name="E 7" sheetId="133" r:id="rId77"/>
    <sheet name="E 8" sheetId="134" r:id="rId78"/>
    <sheet name="E 9 " sheetId="135" r:id="rId79"/>
    <sheet name="E 10" sheetId="148" r:id="rId80"/>
    <sheet name="E 11" sheetId="147" r:id="rId81"/>
    <sheet name="E 12" sheetId="137" r:id="rId82"/>
    <sheet name="E 13" sheetId="138" r:id="rId83"/>
    <sheet name="E 14" sheetId="139" r:id="rId84"/>
    <sheet name="A 2 (I) " sheetId="189" r:id="rId85"/>
    <sheet name="A 3 (I) " sheetId="190" r:id="rId86"/>
    <sheet name="B 2 (I) " sheetId="192" r:id="rId87"/>
    <sheet name="B 3 (I)" sheetId="193" r:id="rId88"/>
    <sheet name="B 15 (I)" sheetId="199" state="hidden" r:id="rId89"/>
    <sheet name="D 1 (I)" sheetId="197" r:id="rId90"/>
    <sheet name="D-2 (I)" sheetId="198" r:id="rId91"/>
    <sheet name="E 1 S (I)" sheetId="173" r:id="rId92"/>
    <sheet name="E 2 S (I)" sheetId="238" r:id="rId93"/>
    <sheet name="F-1" sheetId="306" r:id="rId94"/>
    <sheet name="F-1 (2)" sheetId="307" r:id="rId95"/>
    <sheet name="F-1 (3)" sheetId="308" r:id="rId96"/>
    <sheet name="F-2" sheetId="309" r:id="rId97"/>
    <sheet name="F-3" sheetId="310" r:id="rId98"/>
    <sheet name="F-3 (2)" sheetId="311" r:id="rId99"/>
    <sheet name="F-3 (3)" sheetId="312" r:id="rId100"/>
    <sheet name="F-4" sheetId="313" r:id="rId101"/>
    <sheet name="F-5" sheetId="314" r:id="rId102"/>
    <sheet name="F-5 (2)" sheetId="315" r:id="rId103"/>
    <sheet name="F-5 (3)" sheetId="316" r:id="rId104"/>
    <sheet name="F-5 (4)" sheetId="317" r:id="rId105"/>
    <sheet name="F-6" sheetId="318" r:id="rId106"/>
    <sheet name="F-6(2)" sheetId="319" r:id="rId107"/>
    <sheet name="F-7" sheetId="320" r:id="rId108"/>
    <sheet name="F-8" sheetId="321" r:id="rId109"/>
    <sheet name="F-9" sheetId="322" r:id="rId110"/>
    <sheet name="F-9 (2)" sheetId="323" r:id="rId111"/>
    <sheet name="F-9 (3)" sheetId="324" r:id="rId112"/>
    <sheet name="F-10" sheetId="325" r:id="rId113"/>
    <sheet name="AR to MFR" sheetId="296" r:id="rId114"/>
    <sheet name="Trial Blc" sheetId="284" r:id="rId115"/>
    <sheet name="P&amp;L Per TB" sheetId="283" r:id="rId116"/>
    <sheet name="12-31-15 Plant Acc Bal_PerAR" sheetId="178" r:id="rId117"/>
    <sheet name="COAS-V1" sheetId="305" r:id="rId118"/>
    <sheet name="Other BalSheet Acct_PerAR" sheetId="216" r:id="rId119"/>
    <sheet name="12-31-15 CIAC Bal &amp; Proj_PerAR" sheetId="175" r:id="rId120"/>
    <sheet name="12-31-15 Depreciation Exp_PerAR" sheetId="179" r:id="rId121"/>
    <sheet name="12 Month IS UC" sheetId="286" r:id="rId122"/>
    <sheet name="IncomeAccountsAllocationPerAR " sheetId="176" r:id="rId123"/>
    <sheet name="O&amp;M EXPENSES TO BE ALLOCATED" sheetId="288" r:id="rId124"/>
    <sheet name="O&amp;M EXPENSES ALLOCATED TO WATER" sheetId="294" r:id="rId125"/>
    <sheet name="O&amp;M EXPENSES ALLOCATED TO SEWER" sheetId="295" r:id="rId126"/>
    <sheet name="Pro Forma Expense" sheetId="304" r:id="rId127"/>
    <sheet name="Pro Forma UPIS-LUSI" sheetId="297" r:id="rId128"/>
    <sheet name="Working Capital_PerAR" sheetId="212" r:id="rId129"/>
    <sheet name="ADJUSTED MONTHLY FINAL" sheetId="167" state="hidden" r:id="rId130"/>
    <sheet name="APPENDIX B INC. STAT.ACCT RECON" sheetId="123" state="hidden" r:id="rId131"/>
    <sheet name="Interest Expense Adj_PerAR" sheetId="215" r:id="rId132"/>
    <sheet name="C 5 Calculation" sheetId="263" r:id="rId133"/>
    <sheet name="Annualized TY deprec." sheetId="298" r:id="rId134"/>
    <sheet name="Water UPIS TY Adds" sheetId="300" r:id="rId135"/>
    <sheet name="Sewer UPIS TY Adds" sheetId="301" r:id="rId136"/>
  </sheets>
  <externalReferences>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s>
  <definedNames>
    <definedName name="\D" localSheetId="84">#REF!</definedName>
    <definedName name="\D" localSheetId="85">#REF!</definedName>
    <definedName name="\D" localSheetId="40">#REF!</definedName>
    <definedName name="\D" localSheetId="88">#REF!</definedName>
    <definedName name="\D" localSheetId="86">#REF!</definedName>
    <definedName name="\D" localSheetId="87">#REF!</definedName>
    <definedName name="\D" localSheetId="52">#REF!</definedName>
    <definedName name="\D" localSheetId="89">#REF!</definedName>
    <definedName name="\D" localSheetId="90">#REF!</definedName>
    <definedName name="\D" localSheetId="69">#REF!</definedName>
    <definedName name="\D" localSheetId="92">#REF!</definedName>
    <definedName name="\D" localSheetId="73">#REF!</definedName>
    <definedName name="\D" localSheetId="94">'F-1 (2)'!#REF!</definedName>
    <definedName name="\D" localSheetId="95">'F-1 (3)'!#REF!</definedName>
    <definedName name="\D" localSheetId="112">'F-10'!#REF!</definedName>
    <definedName name="\D" localSheetId="96">'F-2'!#REF!</definedName>
    <definedName name="\D" localSheetId="97">'F-3'!#REF!</definedName>
    <definedName name="\D" localSheetId="98">'F-3 (2)'!#REF!</definedName>
    <definedName name="\D" localSheetId="99">'F-3 (3)'!#REF!</definedName>
    <definedName name="\D" localSheetId="100">'F-4'!#REF!</definedName>
    <definedName name="\D" localSheetId="101">'F-5'!#REF!</definedName>
    <definedName name="\D" localSheetId="102">'F-5 (2)'!#REF!</definedName>
    <definedName name="\D" localSheetId="103">'F-5 (3)'!#REF!</definedName>
    <definedName name="\D" localSheetId="105">'F-6'!#REF!</definedName>
    <definedName name="\D" localSheetId="107">'F-7'!#REF!</definedName>
    <definedName name="\D" localSheetId="108">'F-8'!#REF!</definedName>
    <definedName name="\D" localSheetId="109">'F-9'!#REF!</definedName>
    <definedName name="\D" localSheetId="110">'F-9 (2)'!#REF!</definedName>
    <definedName name="\D" localSheetId="111">'F-9 (3)'!#REF!</definedName>
    <definedName name="\D" localSheetId="131">#REF!</definedName>
    <definedName name="\D" localSheetId="128">#REF!</definedName>
    <definedName name="\D">#REF!</definedName>
    <definedName name="\G" localSheetId="121">#REF!</definedName>
    <definedName name="\G" localSheetId="84">#REF!</definedName>
    <definedName name="\G" localSheetId="85">#REF!</definedName>
    <definedName name="\G" localSheetId="40">#REF!</definedName>
    <definedName name="\G" localSheetId="43">#REF!</definedName>
    <definedName name="\G" localSheetId="44">#REF!</definedName>
    <definedName name="\G" localSheetId="88">#REF!</definedName>
    <definedName name="\G" localSheetId="86">#REF!</definedName>
    <definedName name="\G" localSheetId="87">#REF!</definedName>
    <definedName name="\G" localSheetId="34">#REF!</definedName>
    <definedName name="\G" localSheetId="35">#REF!</definedName>
    <definedName name="\G" localSheetId="52">#REF!</definedName>
    <definedName name="\G" localSheetId="89">#REF!</definedName>
    <definedName name="\G" localSheetId="90">#REF!</definedName>
    <definedName name="\G" localSheetId="69">#REF!</definedName>
    <definedName name="\G" localSheetId="92">#REF!</definedName>
    <definedName name="\G" localSheetId="73">#REF!</definedName>
    <definedName name="\G" localSheetId="94">'F-1 (2)'!#REF!</definedName>
    <definedName name="\G" localSheetId="95">'F-1 (3)'!#REF!</definedName>
    <definedName name="\G" localSheetId="112">'F-10'!#REF!</definedName>
    <definedName name="\G" localSheetId="96">'F-2'!#REF!</definedName>
    <definedName name="\G" localSheetId="97">'F-3'!#REF!</definedName>
    <definedName name="\G" localSheetId="98">'F-3 (2)'!#REF!</definedName>
    <definedName name="\G" localSheetId="99">'F-3 (3)'!#REF!</definedName>
    <definedName name="\G" localSheetId="100">'F-4'!#REF!</definedName>
    <definedName name="\G" localSheetId="101">'F-5'!#REF!</definedName>
    <definedName name="\G" localSheetId="102">'F-5 (2)'!#REF!</definedName>
    <definedName name="\G" localSheetId="103">'F-5 (3)'!#REF!</definedName>
    <definedName name="\G" localSheetId="105">'F-6'!#REF!</definedName>
    <definedName name="\G" localSheetId="107">'F-7'!#REF!</definedName>
    <definedName name="\G" localSheetId="108">'F-8'!#REF!</definedName>
    <definedName name="\G" localSheetId="109">'F-9'!#REF!</definedName>
    <definedName name="\G" localSheetId="110">'F-9 (2)'!#REF!</definedName>
    <definedName name="\G" localSheetId="111">'F-9 (3)'!#REF!</definedName>
    <definedName name="\G" localSheetId="131">#REF!</definedName>
    <definedName name="\G" localSheetId="123">#REF!</definedName>
    <definedName name="\G" localSheetId="128">#REF!</definedName>
    <definedName name="\G">#REF!</definedName>
    <definedName name="\P" localSheetId="121">#REF!</definedName>
    <definedName name="\P" localSheetId="119">[1]Macros!#REF!</definedName>
    <definedName name="\P" localSheetId="120">[1]Macros!#REF!</definedName>
    <definedName name="\P" localSheetId="116">[1]Macros!#REF!</definedName>
    <definedName name="\P" localSheetId="84">#REF!</definedName>
    <definedName name="\P" localSheetId="85">#REF!</definedName>
    <definedName name="\P" localSheetId="3">[1]Macros!#REF!</definedName>
    <definedName name="\P" localSheetId="130">[1]Macros!#REF!</definedName>
    <definedName name="\P" localSheetId="40">[2]Macros!#REF!</definedName>
    <definedName name="\P" localSheetId="43">#REF!</definedName>
    <definedName name="\P" localSheetId="44">#REF!</definedName>
    <definedName name="\P" localSheetId="88">#REF!</definedName>
    <definedName name="\P" localSheetId="86">#REF!</definedName>
    <definedName name="\P" localSheetId="33">[3]Macros!#REF!</definedName>
    <definedName name="\P" localSheetId="87">[3]Macros!#REF!</definedName>
    <definedName name="\P" localSheetId="34">#REF!</definedName>
    <definedName name="\P" localSheetId="35">#REF!</definedName>
    <definedName name="\P" localSheetId="37">[4]Macros!#REF!</definedName>
    <definedName name="\P" localSheetId="38">[4]Macros!#REF!</definedName>
    <definedName name="\P" localSheetId="52">#REF!</definedName>
    <definedName name="\P" localSheetId="132">[5]Macros!#REF!</definedName>
    <definedName name="\P" localSheetId="54">#REF!</definedName>
    <definedName name="\P" localSheetId="89">#REF!</definedName>
    <definedName name="\P" localSheetId="90">#REF!</definedName>
    <definedName name="\P" localSheetId="67">[6]Macros!#REF!</definedName>
    <definedName name="\P" localSheetId="66">[6]Macros!#REF!</definedName>
    <definedName name="\P" localSheetId="91">[6]Macros!#REF!</definedName>
    <definedName name="\P" localSheetId="80">[6]Macros!#REF!</definedName>
    <definedName name="\P" localSheetId="81">[7]Macros!#REF!</definedName>
    <definedName name="\P" localSheetId="82">[7]Macros!#REF!</definedName>
    <definedName name="\P" localSheetId="83">[7]Macros!#REF!</definedName>
    <definedName name="\P" localSheetId="69">#REF!</definedName>
    <definedName name="\P" localSheetId="68">#REF!</definedName>
    <definedName name="\P" localSheetId="92">#REF!</definedName>
    <definedName name="\P" localSheetId="73">#REF!</definedName>
    <definedName name="\P" localSheetId="75">[7]Macros!#REF!</definedName>
    <definedName name="\P" localSheetId="76">[8]Macros!#REF!</definedName>
    <definedName name="\P" localSheetId="77">[7]Macros!#REF!</definedName>
    <definedName name="\P" localSheetId="78">[7]Macros!#REF!</definedName>
    <definedName name="\P" localSheetId="94">'F-1 (2)'!#REF!</definedName>
    <definedName name="\P" localSheetId="95">'F-1 (3)'!#REF!</definedName>
    <definedName name="\P" localSheetId="112">'F-10'!#REF!</definedName>
    <definedName name="\P" localSheetId="96">'F-2'!#REF!</definedName>
    <definedName name="\P" localSheetId="97">'F-3'!#REF!</definedName>
    <definedName name="\P" localSheetId="98">'F-3 (2)'!#REF!</definedName>
    <definedName name="\P" localSheetId="99">'F-3 (3)'!#REF!</definedName>
    <definedName name="\P" localSheetId="100">'F-4'!#REF!</definedName>
    <definedName name="\P" localSheetId="101">'F-5'!#REF!</definedName>
    <definedName name="\P" localSheetId="102">'F-5 (2)'!#REF!</definedName>
    <definedName name="\P" localSheetId="103">'F-5 (3)'!#REF!</definedName>
    <definedName name="\P" localSheetId="105">'F-6'!#REF!</definedName>
    <definedName name="\P" localSheetId="107">'F-7'!#REF!</definedName>
    <definedName name="\P" localSheetId="108">'F-8'!#REF!</definedName>
    <definedName name="\P" localSheetId="109">'F-9'!#REF!</definedName>
    <definedName name="\P" localSheetId="110">'F-9 (2)'!#REF!</definedName>
    <definedName name="\P" localSheetId="111">'F-9 (3)'!#REF!</definedName>
    <definedName name="\P" localSheetId="122">[1]Macros!#REF!</definedName>
    <definedName name="\P" localSheetId="131">[9]Macros!#REF!</definedName>
    <definedName name="\P" localSheetId="123">#REF!</definedName>
    <definedName name="\P" localSheetId="128">#REF!</definedName>
    <definedName name="\P">#REF!</definedName>
    <definedName name="\Q" localSheetId="121">#REF!</definedName>
    <definedName name="\Q" localSheetId="119">[1]Macros!#REF!</definedName>
    <definedName name="\Q" localSheetId="120">[1]Macros!#REF!</definedName>
    <definedName name="\Q" localSheetId="116">[1]Macros!#REF!</definedName>
    <definedName name="\Q" localSheetId="84">#REF!</definedName>
    <definedName name="\Q" localSheetId="85">#REF!</definedName>
    <definedName name="\Q" localSheetId="3">[1]Macros!#REF!</definedName>
    <definedName name="\Q" localSheetId="130">[1]Macros!#REF!</definedName>
    <definedName name="\Q" localSheetId="40">[2]Macros!#REF!</definedName>
    <definedName name="\Q" localSheetId="43">#REF!</definedName>
    <definedName name="\Q" localSheetId="44">#REF!</definedName>
    <definedName name="\Q" localSheetId="88">#REF!</definedName>
    <definedName name="\Q" localSheetId="86">#REF!</definedName>
    <definedName name="\Q" localSheetId="33">[3]Macros!#REF!</definedName>
    <definedName name="\Q" localSheetId="87">[3]Macros!#REF!</definedName>
    <definedName name="\Q" localSheetId="34">#REF!</definedName>
    <definedName name="\Q" localSheetId="35">#REF!</definedName>
    <definedName name="\Q" localSheetId="37">[4]Macros!#REF!</definedName>
    <definedName name="\Q" localSheetId="38">[4]Macros!#REF!</definedName>
    <definedName name="\Q" localSheetId="52">#REF!</definedName>
    <definedName name="\Q" localSheetId="132">[5]Macros!#REF!</definedName>
    <definedName name="\Q" localSheetId="54">#REF!</definedName>
    <definedName name="\Q" localSheetId="89">#REF!</definedName>
    <definedName name="\Q" localSheetId="90">#REF!</definedName>
    <definedName name="\Q" localSheetId="67">[6]Macros!#REF!</definedName>
    <definedName name="\Q" localSheetId="66">[6]Macros!#REF!</definedName>
    <definedName name="\Q" localSheetId="91">[6]Macros!#REF!</definedName>
    <definedName name="\Q" localSheetId="80">[6]Macros!#REF!</definedName>
    <definedName name="\Q" localSheetId="81">[7]Macros!#REF!</definedName>
    <definedName name="\Q" localSheetId="82">[7]Macros!#REF!</definedName>
    <definedName name="\Q" localSheetId="83">[7]Macros!#REF!</definedName>
    <definedName name="\Q" localSheetId="92">#REF!</definedName>
    <definedName name="\Q" localSheetId="73">#REF!</definedName>
    <definedName name="\Q" localSheetId="75">[7]Macros!#REF!</definedName>
    <definedName name="\Q" localSheetId="76">[8]Macros!#REF!</definedName>
    <definedName name="\Q" localSheetId="77">[7]Macros!#REF!</definedName>
    <definedName name="\Q" localSheetId="78">[7]Macros!#REF!</definedName>
    <definedName name="\Q" localSheetId="122">[1]Macros!#REF!</definedName>
    <definedName name="\Q" localSheetId="131">[9]Macros!#REF!</definedName>
    <definedName name="\Q" localSheetId="123">#REF!</definedName>
    <definedName name="\Q" localSheetId="128">#REF!</definedName>
    <definedName name="\Q">#REF!</definedName>
    <definedName name="\S" localSheetId="121">#REF!</definedName>
    <definedName name="\S" localSheetId="84">#REF!</definedName>
    <definedName name="\S" localSheetId="85">#REF!</definedName>
    <definedName name="\S" localSheetId="40">#REF!</definedName>
    <definedName name="\S" localSheetId="43">#REF!</definedName>
    <definedName name="\S" localSheetId="44">#REF!</definedName>
    <definedName name="\S" localSheetId="88">#REF!</definedName>
    <definedName name="\S" localSheetId="86">#REF!</definedName>
    <definedName name="\S" localSheetId="87">#REF!</definedName>
    <definedName name="\S" localSheetId="34">#REF!</definedName>
    <definedName name="\S" localSheetId="35">#REF!</definedName>
    <definedName name="\S" localSheetId="37">#REF!</definedName>
    <definedName name="\S" localSheetId="38">#REF!</definedName>
    <definedName name="\S" localSheetId="52">#REF!</definedName>
    <definedName name="\S" localSheetId="132">#REF!</definedName>
    <definedName name="\S" localSheetId="89">#REF!</definedName>
    <definedName name="\S" localSheetId="90">#REF!</definedName>
    <definedName name="\S" localSheetId="69">#REF!</definedName>
    <definedName name="\S" localSheetId="92">#REF!</definedName>
    <definedName name="\S" localSheetId="73">#REF!</definedName>
    <definedName name="\S" localSheetId="94">'F-1 (2)'!#REF!</definedName>
    <definedName name="\S" localSheetId="95">'F-1 (3)'!#REF!</definedName>
    <definedName name="\S" localSheetId="112">'F-10'!#REF!</definedName>
    <definedName name="\S" localSheetId="96">'F-2'!#REF!</definedName>
    <definedName name="\S" localSheetId="97">'F-3'!#REF!</definedName>
    <definedName name="\S" localSheetId="98">'F-3 (2)'!#REF!</definedName>
    <definedName name="\S" localSheetId="99">'F-3 (3)'!#REF!</definedName>
    <definedName name="\S" localSheetId="100">'F-4'!#REF!</definedName>
    <definedName name="\S" localSheetId="101">'F-5'!#REF!</definedName>
    <definedName name="\S" localSheetId="102">'F-5 (2)'!#REF!</definedName>
    <definedName name="\S" localSheetId="103">'F-5 (3)'!#REF!</definedName>
    <definedName name="\S" localSheetId="105">'F-6'!#REF!</definedName>
    <definedName name="\S" localSheetId="107">'F-7'!#REF!</definedName>
    <definedName name="\S" localSheetId="108">'F-8'!#REF!</definedName>
    <definedName name="\S" localSheetId="109">'F-9'!#REF!</definedName>
    <definedName name="\S" localSheetId="110">'F-9 (2)'!#REF!</definedName>
    <definedName name="\S" localSheetId="111">'F-9 (3)'!#REF!</definedName>
    <definedName name="\S" localSheetId="131">#REF!</definedName>
    <definedName name="\S" localSheetId="123">#REF!</definedName>
    <definedName name="\S" localSheetId="128">#REF!</definedName>
    <definedName name="\S">#REF!</definedName>
    <definedName name="________________________pri0061" localSheetId="112">'F-10'!#REF!</definedName>
    <definedName name="________________________pri0062" localSheetId="112">'F-10'!#REF!</definedName>
    <definedName name="________________________pri0065" localSheetId="112">'F-10'!#REF!</definedName>
    <definedName name="________________________pri0066" localSheetId="112">'F-10'!#REF!</definedName>
    <definedName name="________________________pri0067" localSheetId="112">'F-10'!#REF!</definedName>
    <definedName name="________________________pri0068" localSheetId="112">'F-10'!#REF!</definedName>
    <definedName name="_______________________pri0061" localSheetId="111">'F-9 (3)'!#REF!</definedName>
    <definedName name="_______________________pri0062" localSheetId="111">'F-9 (3)'!#REF!</definedName>
    <definedName name="_______________________pri0065" localSheetId="111">'F-9 (3)'!#REF!</definedName>
    <definedName name="_______________________pri0066" localSheetId="111">'F-9 (3)'!#REF!</definedName>
    <definedName name="_______________________pri0067" localSheetId="111">'F-9 (3)'!#REF!</definedName>
    <definedName name="_______________________pri0068" localSheetId="111">'F-9 (3)'!#REF!</definedName>
    <definedName name="______________________pri0061" localSheetId="110">'F-9 (2)'!#REF!</definedName>
    <definedName name="______________________pri0062" localSheetId="110">'F-9 (2)'!#REF!</definedName>
    <definedName name="______________________pri0065" localSheetId="110">'F-9 (2)'!#REF!</definedName>
    <definedName name="______________________pri0066" localSheetId="110">'F-9 (2)'!#REF!</definedName>
    <definedName name="______________________pri0067" localSheetId="110">'F-9 (2)'!#REF!</definedName>
    <definedName name="______________________pri0068" localSheetId="110">'F-9 (2)'!#REF!</definedName>
    <definedName name="_____________________pri0061" localSheetId="109">'F-9'!#REF!</definedName>
    <definedName name="_____________________pri0062" localSheetId="109">'F-9'!#REF!</definedName>
    <definedName name="_____________________pri0065" localSheetId="109">'F-9'!#REF!</definedName>
    <definedName name="_____________________pri0066" localSheetId="109">'F-9'!#REF!</definedName>
    <definedName name="_____________________pri0067" localSheetId="109">'F-9'!#REF!</definedName>
    <definedName name="_____________________pri0068" localSheetId="109">'F-9'!#REF!</definedName>
    <definedName name="____________________pri0061" localSheetId="108">'F-8'!#REF!</definedName>
    <definedName name="____________________pri0062" localSheetId="108">'F-8'!#REF!</definedName>
    <definedName name="____________________pri0065" localSheetId="108">'F-8'!#REF!</definedName>
    <definedName name="____________________pri0066" localSheetId="108">'F-8'!#REF!</definedName>
    <definedName name="____________________pri0067" localSheetId="108">'F-8'!$A$1:$J$65</definedName>
    <definedName name="____________________pri0068" localSheetId="108">'F-8'!$A$1:$J$65</definedName>
    <definedName name="___________________pri0061" localSheetId="107">'F-7'!#REF!</definedName>
    <definedName name="___________________pri0062" localSheetId="107">'F-7'!#REF!</definedName>
    <definedName name="___________________pri0065" localSheetId="107">'F-7'!#REF!</definedName>
    <definedName name="___________________pri0066" localSheetId="107">'F-7'!#REF!</definedName>
    <definedName name="___________________pri0067" localSheetId="107">'F-7'!#REF!</definedName>
    <definedName name="___________________pri0068" localSheetId="107">'F-7'!#REF!</definedName>
    <definedName name="__________________pri0061" localSheetId="105">'F-6'!#REF!</definedName>
    <definedName name="__________________pri0062" localSheetId="105">'F-6'!#REF!</definedName>
    <definedName name="__________________pri0065" localSheetId="105">'F-6'!#REF!</definedName>
    <definedName name="__________________pri0066" localSheetId="105">'F-6'!$A$1:$H$41</definedName>
    <definedName name="__________________pri0067" localSheetId="105">'F-6'!#REF!</definedName>
    <definedName name="__________________pri0068" localSheetId="105">'F-6'!#REF!</definedName>
    <definedName name="_________________pri0061" localSheetId="103">'F-5 (3)'!#REF!</definedName>
    <definedName name="_________________pri0062" localSheetId="103">'F-5 (3)'!#REF!</definedName>
    <definedName name="_________________pri0065" localSheetId="103">'F-5 (3)'!$A$1:$J$56</definedName>
    <definedName name="_________________pri0066" localSheetId="103">'F-5 (3)'!#REF!</definedName>
    <definedName name="_________________pri0067" localSheetId="103">'F-5 (3)'!$A$60:$J$101</definedName>
    <definedName name="_________________pri0068" localSheetId="103">'F-5 (3)'!$A$60:$J$101</definedName>
    <definedName name="________________pri0061" localSheetId="102">'F-5 (2)'!#REF!</definedName>
    <definedName name="________________pri0062" localSheetId="102">'F-5 (2)'!#REF!</definedName>
    <definedName name="________________pri0065" localSheetId="102">'F-5 (2)'!$A$1:$J$56</definedName>
    <definedName name="________________pri0066" localSheetId="102">'F-5 (2)'!#REF!</definedName>
    <definedName name="________________pri0067" localSheetId="102">'F-5 (2)'!$A$60:$J$101</definedName>
    <definedName name="________________pri0068" localSheetId="102">'F-5 (2)'!$A$60:$J$101</definedName>
    <definedName name="_______________pri0061" localSheetId="101">'F-5'!#REF!</definedName>
    <definedName name="_______________pri0062" localSheetId="101">'F-5'!#REF!</definedName>
    <definedName name="_______________pri0065" localSheetId="101">'F-5'!$A$1:$J$55</definedName>
    <definedName name="_______________pri0066" localSheetId="101">'F-5'!#REF!</definedName>
    <definedName name="_______________pri0067" localSheetId="101">'F-5'!$A$59:$J$100</definedName>
    <definedName name="_______________pri0068" localSheetId="101">'F-5'!$A$59:$J$100</definedName>
    <definedName name="______________pri0061" localSheetId="100">'F-4'!#REF!</definedName>
    <definedName name="______________pri0062" localSheetId="100">'F-4'!#REF!</definedName>
    <definedName name="______________pri0065" localSheetId="100">'F-4'!#REF!</definedName>
    <definedName name="______________pri0066" localSheetId="100">'F-4'!#REF!</definedName>
    <definedName name="______________pri0067" localSheetId="100">'F-4'!#REF!</definedName>
    <definedName name="______________pri0068" localSheetId="100">'F-4'!#REF!</definedName>
    <definedName name="_____________pri0061" localSheetId="99">'F-3 (3)'!#REF!</definedName>
    <definedName name="_____________pri0062" localSheetId="99">'F-3 (3)'!#REF!</definedName>
    <definedName name="_____________pri0065" localSheetId="99">'F-3 (3)'!#REF!</definedName>
    <definedName name="_____________pri0066" localSheetId="99">'F-3 (3)'!#REF!</definedName>
    <definedName name="_____________pri0067" localSheetId="99">'F-3 (3)'!#REF!</definedName>
    <definedName name="_____________pri0068" localSheetId="99">'F-3 (3)'!#REF!</definedName>
    <definedName name="____________pri0061" localSheetId="98">'F-3 (2)'!#REF!</definedName>
    <definedName name="____________pri0062" localSheetId="98">'F-3 (2)'!#REF!</definedName>
    <definedName name="____________pri0065" localSheetId="98">'F-3 (2)'!#REF!</definedName>
    <definedName name="____________pri0066" localSheetId="98">'F-3 (2)'!#REF!</definedName>
    <definedName name="____________pri0067" localSheetId="98">'F-3 (2)'!#REF!</definedName>
    <definedName name="____________pri0068" localSheetId="98">'F-3 (2)'!#REF!</definedName>
    <definedName name="___________pri0061">#REF!</definedName>
    <definedName name="___________pri0062" localSheetId="121">#REF!</definedName>
    <definedName name="___________pri0062" localSheetId="43">#REF!</definedName>
    <definedName name="___________pri0062" localSheetId="44">#REF!</definedName>
    <definedName name="___________pri0062" localSheetId="34">#REF!</definedName>
    <definedName name="___________pri0062" localSheetId="35">#REF!</definedName>
    <definedName name="___________pri0062" localSheetId="123">#REF!</definedName>
    <definedName name="___________pri0062">'[10]F-1'!#REF!</definedName>
    <definedName name="___________pri0065" localSheetId="121">#REF!</definedName>
    <definedName name="___________pri0065" localSheetId="43">#REF!</definedName>
    <definedName name="___________pri0065" localSheetId="44">#REF!</definedName>
    <definedName name="___________pri0065" localSheetId="34">#REF!</definedName>
    <definedName name="___________pri0065" localSheetId="35">#REF!</definedName>
    <definedName name="___________pri0065" localSheetId="123">#REF!</definedName>
    <definedName name="___________pri0065">'[10]F-1'!#REF!</definedName>
    <definedName name="___________pri0066" localSheetId="121">#REF!</definedName>
    <definedName name="___________pri0066" localSheetId="43">#REF!</definedName>
    <definedName name="___________pri0066" localSheetId="44">#REF!</definedName>
    <definedName name="___________pri0066" localSheetId="34">#REF!</definedName>
    <definedName name="___________pri0066" localSheetId="35">#REF!</definedName>
    <definedName name="___________pri0066" localSheetId="123">#REF!</definedName>
    <definedName name="___________pri0066">'[10]F-1'!#REF!</definedName>
    <definedName name="___________pri0067" localSheetId="121">#REF!</definedName>
    <definedName name="___________pri0067" localSheetId="43">#REF!</definedName>
    <definedName name="___________pri0067" localSheetId="44">#REF!</definedName>
    <definedName name="___________pri0067" localSheetId="34">#REF!</definedName>
    <definedName name="___________pri0067" localSheetId="35">#REF!</definedName>
    <definedName name="___________pri0067" localSheetId="123">#REF!</definedName>
    <definedName name="___________pri0067">'[10]F-1'!#REF!</definedName>
    <definedName name="___________pri0068" localSheetId="121">#REF!</definedName>
    <definedName name="___________pri0068" localSheetId="43">#REF!</definedName>
    <definedName name="___________pri0068" localSheetId="44">#REF!</definedName>
    <definedName name="___________pri0068" localSheetId="34">#REF!</definedName>
    <definedName name="___________pri0068" localSheetId="35">#REF!</definedName>
    <definedName name="___________pri0068" localSheetId="123">#REF!</definedName>
    <definedName name="___________pri0068">'[10]F-1'!#REF!</definedName>
    <definedName name="__________pri0061" localSheetId="121">#REF!</definedName>
    <definedName name="__________pri0061" localSheetId="43">#REF!</definedName>
    <definedName name="__________pri0061" localSheetId="44">#REF!</definedName>
    <definedName name="__________pri0061" localSheetId="34">#REF!</definedName>
    <definedName name="__________pri0061" localSheetId="35">#REF!</definedName>
    <definedName name="__________pri0061" localSheetId="123">#REF!</definedName>
    <definedName name="__________pri0061">#REF!</definedName>
    <definedName name="__________pri0062" localSheetId="121">#REF!</definedName>
    <definedName name="__________pri0062" localSheetId="43">#REF!</definedName>
    <definedName name="__________pri0062" localSheetId="44">#REF!</definedName>
    <definedName name="__________pri0062" localSheetId="34">#REF!</definedName>
    <definedName name="__________pri0062" localSheetId="35">#REF!</definedName>
    <definedName name="__________pri0062" localSheetId="123">#REF!</definedName>
    <definedName name="__________pri0062">#REF!</definedName>
    <definedName name="__________pri0065" localSheetId="121">#REF!</definedName>
    <definedName name="__________pri0065" localSheetId="43">#REF!</definedName>
    <definedName name="__________pri0065" localSheetId="44">#REF!</definedName>
    <definedName name="__________pri0065" localSheetId="34">#REF!</definedName>
    <definedName name="__________pri0065" localSheetId="35">#REF!</definedName>
    <definedName name="__________pri0065" localSheetId="123">#REF!</definedName>
    <definedName name="__________pri0065">#REF!</definedName>
    <definedName name="__________pri0066" localSheetId="121">#REF!</definedName>
    <definedName name="__________pri0066" localSheetId="43">#REF!</definedName>
    <definedName name="__________pri0066" localSheetId="44">#REF!</definedName>
    <definedName name="__________pri0066" localSheetId="34">#REF!</definedName>
    <definedName name="__________pri0066" localSheetId="35">#REF!</definedName>
    <definedName name="__________pri0066" localSheetId="123">#REF!</definedName>
    <definedName name="__________pri0066">#REF!</definedName>
    <definedName name="__________pri0067" localSheetId="121">#REF!</definedName>
    <definedName name="__________pri0067" localSheetId="43">#REF!</definedName>
    <definedName name="__________pri0067" localSheetId="44">#REF!</definedName>
    <definedName name="__________pri0067" localSheetId="34">#REF!</definedName>
    <definedName name="__________pri0067" localSheetId="35">#REF!</definedName>
    <definedName name="__________pri0067" localSheetId="123">#REF!</definedName>
    <definedName name="__________pri0067">#REF!</definedName>
    <definedName name="__________pri0068" localSheetId="121">#REF!</definedName>
    <definedName name="__________pri0068" localSheetId="43">#REF!</definedName>
    <definedName name="__________pri0068" localSheetId="44">#REF!</definedName>
    <definedName name="__________pri0068" localSheetId="34">#REF!</definedName>
    <definedName name="__________pri0068" localSheetId="35">#REF!</definedName>
    <definedName name="__________pri0068" localSheetId="123">#REF!</definedName>
    <definedName name="__________pri0068">#REF!</definedName>
    <definedName name="_________pri0061" localSheetId="97">'F-3'!#REF!</definedName>
    <definedName name="_________pri0062" localSheetId="97">'F-3'!#REF!</definedName>
    <definedName name="_________pri0065" localSheetId="97">'F-3'!#REF!</definedName>
    <definedName name="_________pri0066" localSheetId="97">'F-3'!#REF!</definedName>
    <definedName name="_________pri0067" localSheetId="97">'F-3'!#REF!</definedName>
    <definedName name="_________pri0068" localSheetId="97">'F-3'!#REF!</definedName>
    <definedName name="________pri0061" localSheetId="96">'F-2'!#REF!</definedName>
    <definedName name="________pri0062" localSheetId="96">'F-2'!$A$1:$M$60</definedName>
    <definedName name="________pri0065" localSheetId="96">'F-2'!#REF!</definedName>
    <definedName name="________pri0066" localSheetId="96">'F-2'!#REF!</definedName>
    <definedName name="________pri0067" localSheetId="96">'F-2'!#REF!</definedName>
    <definedName name="________pri0068" localSheetId="96">'F-2'!#REF!</definedName>
    <definedName name="_______pri0061" localSheetId="95">'F-1 (3)'!$A$1:$M$40</definedName>
    <definedName name="_______pri0062" localSheetId="95">'F-1 (3)'!#REF!</definedName>
    <definedName name="_______pri0065" localSheetId="95">'F-1 (3)'!#REF!</definedName>
    <definedName name="_______pri0066" localSheetId="95">'F-1 (3)'!#REF!</definedName>
    <definedName name="_______pri0067" localSheetId="95">'F-1 (3)'!#REF!</definedName>
    <definedName name="_______pri0068" localSheetId="95">'F-1 (3)'!#REF!</definedName>
    <definedName name="______pri0061" localSheetId="94">'F-1 (2)'!$A$1:$M$37</definedName>
    <definedName name="______pri0062" localSheetId="94">'F-1 (2)'!#REF!</definedName>
    <definedName name="______pri0065" localSheetId="94">'F-1 (2)'!#REF!</definedName>
    <definedName name="______pri0066" localSheetId="94">'F-1 (2)'!#REF!</definedName>
    <definedName name="______pri0067" localSheetId="94">'F-1 (2)'!#REF!</definedName>
    <definedName name="______pri0068" localSheetId="94">'F-1 (2)'!#REF!</definedName>
    <definedName name="_____pg1">'[11]A 7'!$D$4</definedName>
    <definedName name="_____pri0061">'F-1'!$A$1:$M$52</definedName>
    <definedName name="_____pri0062">'F-1'!#REF!</definedName>
    <definedName name="_____pri0065">'F-1'!#REF!</definedName>
    <definedName name="_____pri0066">'F-1'!#REF!</definedName>
    <definedName name="_____pri0067">'F-1'!#REF!</definedName>
    <definedName name="_____pri0068">'F-1'!#REF!</definedName>
    <definedName name="_____TY2">[11]Macros!#REF!</definedName>
    <definedName name="____pg1" localSheetId="40">'[12]A 7'!$D$4</definedName>
    <definedName name="____pg1">'[9]A 7'!$D$4</definedName>
    <definedName name="____pri0004" localSheetId="40">#REF!</definedName>
    <definedName name="____pri0004" localSheetId="37">#REF!</definedName>
    <definedName name="____pri0004" localSheetId="38">#REF!</definedName>
    <definedName name="____pri0004" localSheetId="52">#REF!</definedName>
    <definedName name="____pri0004" localSheetId="92">#REF!</definedName>
    <definedName name="____pri0004" localSheetId="73">#REF!</definedName>
    <definedName name="____pri0004">#REF!</definedName>
    <definedName name="____pri0005" localSheetId="40">#REF!</definedName>
    <definedName name="____pri0005" localSheetId="37">#REF!</definedName>
    <definedName name="____pri0005" localSheetId="38">#REF!</definedName>
    <definedName name="____pri0005" localSheetId="52">#REF!</definedName>
    <definedName name="____pri0005" localSheetId="92">#REF!</definedName>
    <definedName name="____pri0005" localSheetId="73">#REF!</definedName>
    <definedName name="____pri0005">#REF!</definedName>
    <definedName name="____pri0006" localSheetId="40">#REF!</definedName>
    <definedName name="____pri0006" localSheetId="37">#REF!</definedName>
    <definedName name="____pri0006" localSheetId="38">#REF!</definedName>
    <definedName name="____pri0006" localSheetId="52">#REF!</definedName>
    <definedName name="____pri0006" localSheetId="92">#REF!</definedName>
    <definedName name="____pri0006" localSheetId="73">#REF!</definedName>
    <definedName name="____pri0006">#REF!</definedName>
    <definedName name="____pri0007" localSheetId="52">#REF!</definedName>
    <definedName name="____pri0007" localSheetId="92">#REF!</definedName>
    <definedName name="____pri0007" localSheetId="73">#REF!</definedName>
    <definedName name="____pri0007">#REF!</definedName>
    <definedName name="____pri0008" localSheetId="52">#REF!</definedName>
    <definedName name="____pri0008" localSheetId="92">#REF!</definedName>
    <definedName name="____pri0008" localSheetId="73">#REF!</definedName>
    <definedName name="____pri0008">#REF!</definedName>
    <definedName name="____pri0009" localSheetId="52">#REF!</definedName>
    <definedName name="____pri0009" localSheetId="92">#REF!</definedName>
    <definedName name="____pri0009" localSheetId="73">#REF!</definedName>
    <definedName name="____pri0009">#REF!</definedName>
    <definedName name="____pri0010" localSheetId="52">#REF!</definedName>
    <definedName name="____pri0010" localSheetId="92">#REF!</definedName>
    <definedName name="____pri0010" localSheetId="73">#REF!</definedName>
    <definedName name="____pri0010">#REF!</definedName>
    <definedName name="____pri0011" localSheetId="52">#REF!</definedName>
    <definedName name="____pri0011" localSheetId="92">#REF!</definedName>
    <definedName name="____pri0011" localSheetId="73">#REF!</definedName>
    <definedName name="____pri0011">#REF!</definedName>
    <definedName name="____pri0012" localSheetId="52">#REF!</definedName>
    <definedName name="____pri0012" localSheetId="92">#REF!</definedName>
    <definedName name="____pri0012" localSheetId="73">#REF!</definedName>
    <definedName name="____pri0012">#REF!</definedName>
    <definedName name="____pri0013" localSheetId="52">#REF!</definedName>
    <definedName name="____pri0013" localSheetId="92">#REF!</definedName>
    <definedName name="____pri0013" localSheetId="73">#REF!</definedName>
    <definedName name="____pri0013">#REF!</definedName>
    <definedName name="____pri0014" localSheetId="52">#REF!</definedName>
    <definedName name="____pri0014" localSheetId="92">#REF!</definedName>
    <definedName name="____pri0014" localSheetId="73">#REF!</definedName>
    <definedName name="____pri0014">#REF!</definedName>
    <definedName name="____pri0015" localSheetId="52">#REF!</definedName>
    <definedName name="____pri0015" localSheetId="92">#REF!</definedName>
    <definedName name="____pri0015" localSheetId="73">#REF!</definedName>
    <definedName name="____pri0015">#REF!</definedName>
    <definedName name="____pri0016" localSheetId="52">#REF!</definedName>
    <definedName name="____pri0016" localSheetId="92">#REF!</definedName>
    <definedName name="____pri0016" localSheetId="73">#REF!</definedName>
    <definedName name="____pri0016">#REF!</definedName>
    <definedName name="____pri0017" localSheetId="52">#REF!</definedName>
    <definedName name="____pri0017" localSheetId="92">#REF!</definedName>
    <definedName name="____pri0017" localSheetId="73">#REF!</definedName>
    <definedName name="____pri0017">#REF!</definedName>
    <definedName name="____pri0018" localSheetId="52">#REF!</definedName>
    <definedName name="____pri0018" localSheetId="92">#REF!</definedName>
    <definedName name="____pri0018" localSheetId="73">#REF!</definedName>
    <definedName name="____pri0018">#REF!</definedName>
    <definedName name="____pri0019" localSheetId="52">#REF!</definedName>
    <definedName name="____pri0019" localSheetId="92">#REF!</definedName>
    <definedName name="____pri0019" localSheetId="73">#REF!</definedName>
    <definedName name="____pri0019">#REF!</definedName>
    <definedName name="____pri0061" localSheetId="52">#REF!</definedName>
    <definedName name="____pri0061" localSheetId="92">#REF!</definedName>
    <definedName name="____pri0061" localSheetId="73">#REF!</definedName>
    <definedName name="____pri0061">#REF!</definedName>
    <definedName name="____pri0062" localSheetId="52">#REF!</definedName>
    <definedName name="____pri0062" localSheetId="92">#REF!</definedName>
    <definedName name="____pri0062" localSheetId="73">#REF!</definedName>
    <definedName name="____pri0062">#REF!</definedName>
    <definedName name="____pri0065" localSheetId="52">#REF!</definedName>
    <definedName name="____pri0065" localSheetId="92">#REF!</definedName>
    <definedName name="____pri0065" localSheetId="73">#REF!</definedName>
    <definedName name="____pri0065">#REF!</definedName>
    <definedName name="____pri0066" localSheetId="52">#REF!</definedName>
    <definedName name="____pri0066" localSheetId="92">#REF!</definedName>
    <definedName name="____pri0066" localSheetId="73">#REF!</definedName>
    <definedName name="____pri0066">#REF!</definedName>
    <definedName name="____pri0067" localSheetId="52">#REF!</definedName>
    <definedName name="____pri0067" localSheetId="92">#REF!</definedName>
    <definedName name="____pri0067" localSheetId="73">#REF!</definedName>
    <definedName name="____pri0067">#REF!</definedName>
    <definedName name="____pri0068" localSheetId="52">#REF!</definedName>
    <definedName name="____pri0068" localSheetId="92">#REF!</definedName>
    <definedName name="____pri0068" localSheetId="73">#REF!</definedName>
    <definedName name="____pri0068">#REF!</definedName>
    <definedName name="____TY2" localSheetId="40">[12]Macros!#REF!</definedName>
    <definedName name="____TY2" localSheetId="52">[9]Macros!#REF!</definedName>
    <definedName name="____TY2" localSheetId="92">[9]Macros!#REF!</definedName>
    <definedName name="____TY2" localSheetId="73">[9]Macros!#REF!</definedName>
    <definedName name="____TY2">[9]Macros!#REF!</definedName>
    <definedName name="___pg1">'[13]A 7'!$D$4</definedName>
    <definedName name="___pri0004" localSheetId="40">#REF!</definedName>
    <definedName name="___pri0004" localSheetId="37">#REF!</definedName>
    <definedName name="___pri0004" localSheetId="38">#REF!</definedName>
    <definedName name="___pri0004" localSheetId="52">#REF!</definedName>
    <definedName name="___pri0004" localSheetId="92">#REF!</definedName>
    <definedName name="___pri0004" localSheetId="73">#REF!</definedName>
    <definedName name="___pri0004">#REF!</definedName>
    <definedName name="___pri0005" localSheetId="40">#REF!</definedName>
    <definedName name="___pri0005" localSheetId="37">#REF!</definedName>
    <definedName name="___pri0005" localSheetId="38">#REF!</definedName>
    <definedName name="___pri0005" localSheetId="52">#REF!</definedName>
    <definedName name="___pri0005" localSheetId="92">#REF!</definedName>
    <definedName name="___pri0005" localSheetId="73">#REF!</definedName>
    <definedName name="___pri0005">#REF!</definedName>
    <definedName name="___pri0006" localSheetId="40">#REF!</definedName>
    <definedName name="___pri0006" localSheetId="37">#REF!</definedName>
    <definedName name="___pri0006" localSheetId="38">#REF!</definedName>
    <definedName name="___pri0006" localSheetId="52">#REF!</definedName>
    <definedName name="___pri0006" localSheetId="92">#REF!</definedName>
    <definedName name="___pri0006" localSheetId="73">#REF!</definedName>
    <definedName name="___pri0006">#REF!</definedName>
    <definedName name="___pri0007" localSheetId="52">#REF!</definedName>
    <definedName name="___pri0007" localSheetId="92">#REF!</definedName>
    <definedName name="___pri0007" localSheetId="73">#REF!</definedName>
    <definedName name="___pri0007">#REF!</definedName>
    <definedName name="___pri0008" localSheetId="52">#REF!</definedName>
    <definedName name="___pri0008" localSheetId="92">#REF!</definedName>
    <definedName name="___pri0008" localSheetId="73">#REF!</definedName>
    <definedName name="___pri0008">#REF!</definedName>
    <definedName name="___pri0009" localSheetId="52">#REF!</definedName>
    <definedName name="___pri0009" localSheetId="92">#REF!</definedName>
    <definedName name="___pri0009" localSheetId="73">#REF!</definedName>
    <definedName name="___pri0009">#REF!</definedName>
    <definedName name="___pri0010" localSheetId="52">#REF!</definedName>
    <definedName name="___pri0010" localSheetId="92">#REF!</definedName>
    <definedName name="___pri0010" localSheetId="73">#REF!</definedName>
    <definedName name="___pri0010">#REF!</definedName>
    <definedName name="___pri0011" localSheetId="52">#REF!</definedName>
    <definedName name="___pri0011" localSheetId="92">#REF!</definedName>
    <definedName name="___pri0011" localSheetId="73">#REF!</definedName>
    <definedName name="___pri0011">#REF!</definedName>
    <definedName name="___pri0012" localSheetId="52">#REF!</definedName>
    <definedName name="___pri0012" localSheetId="92">#REF!</definedName>
    <definedName name="___pri0012" localSheetId="73">#REF!</definedName>
    <definedName name="___pri0012">#REF!</definedName>
    <definedName name="___pri0013" localSheetId="52">#REF!</definedName>
    <definedName name="___pri0013" localSheetId="92">#REF!</definedName>
    <definedName name="___pri0013" localSheetId="73">#REF!</definedName>
    <definedName name="___pri0013">#REF!</definedName>
    <definedName name="___pri0014" localSheetId="52">#REF!</definedName>
    <definedName name="___pri0014" localSheetId="92">#REF!</definedName>
    <definedName name="___pri0014" localSheetId="73">#REF!</definedName>
    <definedName name="___pri0014">#REF!</definedName>
    <definedName name="___pri0015" localSheetId="52">#REF!</definedName>
    <definedName name="___pri0015" localSheetId="92">#REF!</definedName>
    <definedName name="___pri0015" localSheetId="73">#REF!</definedName>
    <definedName name="___pri0015">#REF!</definedName>
    <definedName name="___pri0016" localSheetId="52">#REF!</definedName>
    <definedName name="___pri0016" localSheetId="92">#REF!</definedName>
    <definedName name="___pri0016" localSheetId="73">#REF!</definedName>
    <definedName name="___pri0016">#REF!</definedName>
    <definedName name="___pri0017" localSheetId="52">#REF!</definedName>
    <definedName name="___pri0017" localSheetId="92">#REF!</definedName>
    <definedName name="___pri0017" localSheetId="73">#REF!</definedName>
    <definedName name="___pri0017">#REF!</definedName>
    <definedName name="___pri0018" localSheetId="52">#REF!</definedName>
    <definedName name="___pri0018" localSheetId="92">#REF!</definedName>
    <definedName name="___pri0018" localSheetId="73">#REF!</definedName>
    <definedName name="___pri0018">#REF!</definedName>
    <definedName name="___pri0019" localSheetId="52">#REF!</definedName>
    <definedName name="___pri0019" localSheetId="92">#REF!</definedName>
    <definedName name="___pri0019" localSheetId="73">#REF!</definedName>
    <definedName name="___pri0019">#REF!</definedName>
    <definedName name="___pri0061" localSheetId="52">#REF!</definedName>
    <definedName name="___pri0061" localSheetId="92">#REF!</definedName>
    <definedName name="___pri0061" localSheetId="73">#REF!</definedName>
    <definedName name="___pri0061">#REF!</definedName>
    <definedName name="___pri0062" localSheetId="52">#REF!</definedName>
    <definedName name="___pri0062" localSheetId="92">#REF!</definedName>
    <definedName name="___pri0062" localSheetId="73">#REF!</definedName>
    <definedName name="___pri0062">#REF!</definedName>
    <definedName name="___pri0065" localSheetId="52">#REF!</definedName>
    <definedName name="___pri0065" localSheetId="92">#REF!</definedName>
    <definedName name="___pri0065" localSheetId="73">#REF!</definedName>
    <definedName name="___pri0065">#REF!</definedName>
    <definedName name="___pri0066" localSheetId="52">#REF!</definedName>
    <definedName name="___pri0066" localSheetId="92">#REF!</definedName>
    <definedName name="___pri0066" localSheetId="73">#REF!</definedName>
    <definedName name="___pri0066">#REF!</definedName>
    <definedName name="___pri0067" localSheetId="52">#REF!</definedName>
    <definedName name="___pri0067" localSheetId="92">#REF!</definedName>
    <definedName name="___pri0067" localSheetId="73">#REF!</definedName>
    <definedName name="___pri0067">#REF!</definedName>
    <definedName name="___pri0068" localSheetId="52">#REF!</definedName>
    <definedName name="___pri0068" localSheetId="92">#REF!</definedName>
    <definedName name="___pri0068" localSheetId="73">#REF!</definedName>
    <definedName name="___pri0068">#REF!</definedName>
    <definedName name="___TY2" localSheetId="40">[13]Macros!#REF!</definedName>
    <definedName name="___TY2" localSheetId="52">[9]Macros!#REF!</definedName>
    <definedName name="___TY2" localSheetId="92">[9]Macros!#REF!</definedName>
    <definedName name="___TY2" localSheetId="73">[9]Macros!#REF!</definedName>
    <definedName name="___TY2">[9]Macros!#REF!</definedName>
    <definedName name="__pg1">'[9]A 7'!$D$4</definedName>
    <definedName name="__pri0004" localSheetId="40">#REF!</definedName>
    <definedName name="__pri0004" localSheetId="37">#REF!</definedName>
    <definedName name="__pri0004" localSheetId="38">#REF!</definedName>
    <definedName name="__pri0004" localSheetId="52">#REF!</definedName>
    <definedName name="__pri0004" localSheetId="92">#REF!</definedName>
    <definedName name="__pri0004" localSheetId="73">#REF!</definedName>
    <definedName name="__pri0004">#REF!</definedName>
    <definedName name="__pri0005" localSheetId="40">#REF!</definedName>
    <definedName name="__pri0005" localSheetId="37">#REF!</definedName>
    <definedName name="__pri0005" localSheetId="38">#REF!</definedName>
    <definedName name="__pri0005" localSheetId="52">#REF!</definedName>
    <definedName name="__pri0005" localSheetId="92">#REF!</definedName>
    <definedName name="__pri0005" localSheetId="73">#REF!</definedName>
    <definedName name="__pri0005">#REF!</definedName>
    <definedName name="__pri0006" localSheetId="40">#REF!</definedName>
    <definedName name="__pri0006" localSheetId="37">#REF!</definedName>
    <definedName name="__pri0006" localSheetId="38">#REF!</definedName>
    <definedName name="__pri0006" localSheetId="52">#REF!</definedName>
    <definedName name="__pri0006" localSheetId="92">#REF!</definedName>
    <definedName name="__pri0006" localSheetId="73">#REF!</definedName>
    <definedName name="__pri0006">#REF!</definedName>
    <definedName name="__pri0007" localSheetId="52">#REF!</definedName>
    <definedName name="__pri0007" localSheetId="92">#REF!</definedName>
    <definedName name="__pri0007" localSheetId="73">#REF!</definedName>
    <definedName name="__pri0007">#REF!</definedName>
    <definedName name="__pri0008" localSheetId="52">#REF!</definedName>
    <definedName name="__pri0008" localSheetId="92">#REF!</definedName>
    <definedName name="__pri0008" localSheetId="73">#REF!</definedName>
    <definedName name="__pri0008">#REF!</definedName>
    <definedName name="__pri0009" localSheetId="52">#REF!</definedName>
    <definedName name="__pri0009" localSheetId="92">#REF!</definedName>
    <definedName name="__pri0009" localSheetId="73">#REF!</definedName>
    <definedName name="__pri0009">#REF!</definedName>
    <definedName name="__pri0010" localSheetId="52">#REF!</definedName>
    <definedName name="__pri0010" localSheetId="92">#REF!</definedName>
    <definedName name="__pri0010" localSheetId="73">#REF!</definedName>
    <definedName name="__pri0010">#REF!</definedName>
    <definedName name="__pri0011" localSheetId="52">#REF!</definedName>
    <definedName name="__pri0011" localSheetId="92">#REF!</definedName>
    <definedName name="__pri0011" localSheetId="73">#REF!</definedName>
    <definedName name="__pri0011">#REF!</definedName>
    <definedName name="__pri0012" localSheetId="52">#REF!</definedName>
    <definedName name="__pri0012" localSheetId="92">#REF!</definedName>
    <definedName name="__pri0012" localSheetId="73">#REF!</definedName>
    <definedName name="__pri0012">#REF!</definedName>
    <definedName name="__pri0013" localSheetId="52">#REF!</definedName>
    <definedName name="__pri0013" localSheetId="92">#REF!</definedName>
    <definedName name="__pri0013" localSheetId="73">#REF!</definedName>
    <definedName name="__pri0013">#REF!</definedName>
    <definedName name="__pri0014" localSheetId="52">#REF!</definedName>
    <definedName name="__pri0014" localSheetId="92">#REF!</definedName>
    <definedName name="__pri0014" localSheetId="73">#REF!</definedName>
    <definedName name="__pri0014">#REF!</definedName>
    <definedName name="__pri0015" localSheetId="52">#REF!</definedName>
    <definedName name="__pri0015" localSheetId="92">#REF!</definedName>
    <definedName name="__pri0015" localSheetId="73">#REF!</definedName>
    <definedName name="__pri0015">#REF!</definedName>
    <definedName name="__pri0016" localSheetId="52">#REF!</definedName>
    <definedName name="__pri0016" localSheetId="92">#REF!</definedName>
    <definedName name="__pri0016" localSheetId="73">#REF!</definedName>
    <definedName name="__pri0016">#REF!</definedName>
    <definedName name="__pri0017" localSheetId="52">#REF!</definedName>
    <definedName name="__pri0017" localSheetId="92">#REF!</definedName>
    <definedName name="__pri0017" localSheetId="73">#REF!</definedName>
    <definedName name="__pri0017">#REF!</definedName>
    <definedName name="__pri0018" localSheetId="52">#REF!</definedName>
    <definedName name="__pri0018" localSheetId="92">#REF!</definedName>
    <definedName name="__pri0018" localSheetId="73">#REF!</definedName>
    <definedName name="__pri0018">#REF!</definedName>
    <definedName name="__pri0019" localSheetId="52">#REF!</definedName>
    <definedName name="__pri0019" localSheetId="92">#REF!</definedName>
    <definedName name="__pri0019" localSheetId="73">#REF!</definedName>
    <definedName name="__pri0019">#REF!</definedName>
    <definedName name="__pri0061" localSheetId="52">#REF!</definedName>
    <definedName name="__pri0061" localSheetId="92">#REF!</definedName>
    <definedName name="__pri0061" localSheetId="73">#REF!</definedName>
    <definedName name="__pri0061">#REF!</definedName>
    <definedName name="__pri0062" localSheetId="52">#REF!</definedName>
    <definedName name="__pri0062" localSheetId="92">#REF!</definedName>
    <definedName name="__pri0062" localSheetId="73">#REF!</definedName>
    <definedName name="__pri0062">#REF!</definedName>
    <definedName name="__pri0065" localSheetId="52">#REF!</definedName>
    <definedName name="__pri0065" localSheetId="92">#REF!</definedName>
    <definedName name="__pri0065" localSheetId="73">#REF!</definedName>
    <definedName name="__pri0065">#REF!</definedName>
    <definedName name="__pri0066" localSheetId="52">#REF!</definedName>
    <definedName name="__pri0066" localSheetId="92">#REF!</definedName>
    <definedName name="__pri0066" localSheetId="73">#REF!</definedName>
    <definedName name="__pri0066">#REF!</definedName>
    <definedName name="__pri0067" localSheetId="52">#REF!</definedName>
    <definedName name="__pri0067" localSheetId="92">#REF!</definedName>
    <definedName name="__pri0067" localSheetId="73">#REF!</definedName>
    <definedName name="__pri0067">#REF!</definedName>
    <definedName name="__pri0068" localSheetId="52">#REF!</definedName>
    <definedName name="__pri0068" localSheetId="92">#REF!</definedName>
    <definedName name="__pri0068" localSheetId="73">#REF!</definedName>
    <definedName name="__pri0068">#REF!</definedName>
    <definedName name="__TY2" localSheetId="52">[9]Macros!#REF!</definedName>
    <definedName name="__TY2" localSheetId="92">[9]Macros!#REF!</definedName>
    <definedName name="__TY2" localSheetId="73">[9]Macros!#REF!</definedName>
    <definedName name="__TY2">[9]Macros!#REF!</definedName>
    <definedName name="_1PLANT_W">[14]Plnt!$A$1</definedName>
    <definedName name="_2S_RATEAL" localSheetId="37">#REF!</definedName>
    <definedName name="_2S_RATEAL" localSheetId="38">#REF!</definedName>
    <definedName name="_2S_RATEAL">#REF!</definedName>
    <definedName name="_3S_RATES" localSheetId="37">#REF!</definedName>
    <definedName name="_3S_RATES" localSheetId="38">#REF!</definedName>
    <definedName name="_3S_RATES">#REF!</definedName>
    <definedName name="_4W_RATEAL" localSheetId="37">#REF!</definedName>
    <definedName name="_4W_RATEAL" localSheetId="38">#REF!</definedName>
    <definedName name="_4W_RATEAL">#REF!</definedName>
    <definedName name="_pg_1">'[15]A 7'!$C$4</definedName>
    <definedName name="_pg1" localSheetId="121">#REF!</definedName>
    <definedName name="_pg1" localSheetId="40">'[2]A 7'!$D$4</definedName>
    <definedName name="_pg1" localSheetId="43">#REF!</definedName>
    <definedName name="_pg1" localSheetId="44">#REF!</definedName>
    <definedName name="_pg1" localSheetId="34">#REF!</definedName>
    <definedName name="_pg1" localSheetId="35">#REF!</definedName>
    <definedName name="_pg1" localSheetId="37">'[4]A 7'!$C$4</definedName>
    <definedName name="_pg1" localSheetId="38">'[4]A 7'!$C$4</definedName>
    <definedName name="_pg1" localSheetId="132">'[5]A 7'!$D$4</definedName>
    <definedName name="_pg1" localSheetId="54">#REF!</definedName>
    <definedName name="_pg1" localSheetId="123">#REF!</definedName>
    <definedName name="_pg1">'A 7'!$C$4</definedName>
    <definedName name="_pri0004" localSheetId="84">#REF!</definedName>
    <definedName name="_pri0004" localSheetId="85">#REF!</definedName>
    <definedName name="_pri0004" localSheetId="40">#REF!</definedName>
    <definedName name="_pri0004" localSheetId="88">#REF!</definedName>
    <definedName name="_pri0004" localSheetId="86">#REF!</definedName>
    <definedName name="_pri0004" localSheetId="87">#REF!</definedName>
    <definedName name="_pri0004" localSheetId="37">#REF!</definedName>
    <definedName name="_pri0004" localSheetId="38">#REF!</definedName>
    <definedName name="_pri0004" localSheetId="52">#REF!</definedName>
    <definedName name="_pri0004" localSheetId="132">#REF!</definedName>
    <definedName name="_pri0004" localSheetId="89">#REF!</definedName>
    <definedName name="_pri0004" localSheetId="90">#REF!</definedName>
    <definedName name="_pri0004" localSheetId="69">#REF!</definedName>
    <definedName name="_pri0004" localSheetId="92">#REF!</definedName>
    <definedName name="_pri0004" localSheetId="73">#REF!</definedName>
    <definedName name="_pri0004" localSheetId="128">#REF!</definedName>
    <definedName name="_pri0004">#REF!</definedName>
    <definedName name="_pri0005" localSheetId="84">#REF!</definedName>
    <definedName name="_pri0005" localSheetId="85">#REF!</definedName>
    <definedName name="_pri0005" localSheetId="40">#REF!</definedName>
    <definedName name="_pri0005" localSheetId="88">#REF!</definedName>
    <definedName name="_pri0005" localSheetId="86">#REF!</definedName>
    <definedName name="_pri0005" localSheetId="87">#REF!</definedName>
    <definedName name="_pri0005" localSheetId="37">#REF!</definedName>
    <definedName name="_pri0005" localSheetId="38">#REF!</definedName>
    <definedName name="_pri0005" localSheetId="52">#REF!</definedName>
    <definedName name="_pri0005" localSheetId="132">#REF!</definedName>
    <definedName name="_pri0005" localSheetId="89">#REF!</definedName>
    <definedName name="_pri0005" localSheetId="90">#REF!</definedName>
    <definedName name="_pri0005" localSheetId="69">#REF!</definedName>
    <definedName name="_pri0005" localSheetId="92">#REF!</definedName>
    <definedName name="_pri0005" localSheetId="73">#REF!</definedName>
    <definedName name="_pri0005" localSheetId="128">#REF!</definedName>
    <definedName name="_pri0005">#REF!</definedName>
    <definedName name="_pri0006" localSheetId="84">#REF!</definedName>
    <definedName name="_pri0006" localSheetId="85">#REF!</definedName>
    <definedName name="_pri0006" localSheetId="40">#REF!</definedName>
    <definedName name="_pri0006" localSheetId="88">#REF!</definedName>
    <definedName name="_pri0006" localSheetId="86">#REF!</definedName>
    <definedName name="_pri0006" localSheetId="87">#REF!</definedName>
    <definedName name="_pri0006" localSheetId="37">#REF!</definedName>
    <definedName name="_pri0006" localSheetId="38">#REF!</definedName>
    <definedName name="_pri0006" localSheetId="52">#REF!</definedName>
    <definedName name="_pri0006" localSheetId="132">#REF!</definedName>
    <definedName name="_pri0006" localSheetId="89">#REF!</definedName>
    <definedName name="_pri0006" localSheetId="90">#REF!</definedName>
    <definedName name="_pri0006" localSheetId="69">#REF!</definedName>
    <definedName name="_pri0006" localSheetId="92">#REF!</definedName>
    <definedName name="_pri0006" localSheetId="73">#REF!</definedName>
    <definedName name="_pri0006" localSheetId="128">#REF!</definedName>
    <definedName name="_pri0006">#REF!</definedName>
    <definedName name="_pri0007" localSheetId="84">#REF!</definedName>
    <definedName name="_pri0007" localSheetId="85">#REF!</definedName>
    <definedName name="_pri0007" localSheetId="88">#REF!</definedName>
    <definedName name="_pri0007" localSheetId="86">#REF!</definedName>
    <definedName name="_pri0007" localSheetId="87">#REF!</definedName>
    <definedName name="_pri0007" localSheetId="52">#REF!</definedName>
    <definedName name="_pri0007" localSheetId="89">#REF!</definedName>
    <definedName name="_pri0007" localSheetId="90">#REF!</definedName>
    <definedName name="_pri0007" localSheetId="69">#REF!</definedName>
    <definedName name="_pri0007" localSheetId="92">#REF!</definedName>
    <definedName name="_pri0007" localSheetId="73">#REF!</definedName>
    <definedName name="_pri0007" localSheetId="128">#REF!</definedName>
    <definedName name="_pri0007">#REF!</definedName>
    <definedName name="_pri0008" localSheetId="84">#REF!</definedName>
    <definedName name="_pri0008" localSheetId="85">#REF!</definedName>
    <definedName name="_pri0008" localSheetId="88">#REF!</definedName>
    <definedName name="_pri0008" localSheetId="86">#REF!</definedName>
    <definedName name="_pri0008" localSheetId="87">#REF!</definedName>
    <definedName name="_pri0008" localSheetId="52">#REF!</definedName>
    <definedName name="_pri0008" localSheetId="89">#REF!</definedName>
    <definedName name="_pri0008" localSheetId="90">#REF!</definedName>
    <definedName name="_pri0008" localSheetId="69">#REF!</definedName>
    <definedName name="_pri0008" localSheetId="92">#REF!</definedName>
    <definedName name="_pri0008" localSheetId="73">#REF!</definedName>
    <definedName name="_pri0008" localSheetId="128">#REF!</definedName>
    <definedName name="_pri0008">#REF!</definedName>
    <definedName name="_pri0009" localSheetId="84">#REF!</definedName>
    <definedName name="_pri0009" localSheetId="85">#REF!</definedName>
    <definedName name="_pri0009" localSheetId="88">#REF!</definedName>
    <definedName name="_pri0009" localSheetId="86">#REF!</definedName>
    <definedName name="_pri0009" localSheetId="87">#REF!</definedName>
    <definedName name="_pri0009" localSheetId="52">#REF!</definedName>
    <definedName name="_pri0009" localSheetId="89">#REF!</definedName>
    <definedName name="_pri0009" localSheetId="90">#REF!</definedName>
    <definedName name="_pri0009" localSheetId="69">#REF!</definedName>
    <definedName name="_pri0009" localSheetId="92">#REF!</definedName>
    <definedName name="_pri0009" localSheetId="73">#REF!</definedName>
    <definedName name="_pri0009" localSheetId="128">#REF!</definedName>
    <definedName name="_pri0009">#REF!</definedName>
    <definedName name="_pri0010" localSheetId="84">#REF!</definedName>
    <definedName name="_pri0010" localSheetId="85">#REF!</definedName>
    <definedName name="_pri0010" localSheetId="88">#REF!</definedName>
    <definedName name="_pri0010" localSheetId="86">#REF!</definedName>
    <definedName name="_pri0010" localSheetId="87">#REF!</definedName>
    <definedName name="_pri0010" localSheetId="52">#REF!</definedName>
    <definedName name="_pri0010" localSheetId="89">#REF!</definedName>
    <definedName name="_pri0010" localSheetId="90">#REF!</definedName>
    <definedName name="_pri0010" localSheetId="69">#REF!</definedName>
    <definedName name="_pri0010" localSheetId="92">#REF!</definedName>
    <definedName name="_pri0010" localSheetId="73">#REF!</definedName>
    <definedName name="_pri0010" localSheetId="128">#REF!</definedName>
    <definedName name="_pri0010">#REF!</definedName>
    <definedName name="_pri0011" localSheetId="84">#REF!</definedName>
    <definedName name="_pri0011" localSheetId="85">#REF!</definedName>
    <definedName name="_pri0011" localSheetId="88">#REF!</definedName>
    <definedName name="_pri0011" localSheetId="86">#REF!</definedName>
    <definedName name="_pri0011" localSheetId="87">#REF!</definedName>
    <definedName name="_pri0011" localSheetId="52">#REF!</definedName>
    <definedName name="_pri0011" localSheetId="89">#REF!</definedName>
    <definedName name="_pri0011" localSheetId="90">#REF!</definedName>
    <definedName name="_pri0011" localSheetId="69">#REF!</definedName>
    <definedName name="_pri0011" localSheetId="92">#REF!</definedName>
    <definedName name="_pri0011" localSheetId="73">#REF!</definedName>
    <definedName name="_pri0011" localSheetId="128">#REF!</definedName>
    <definedName name="_pri0011">#REF!</definedName>
    <definedName name="_pri0012" localSheetId="84">#REF!</definedName>
    <definedName name="_pri0012" localSheetId="85">#REF!</definedName>
    <definedName name="_pri0012" localSheetId="88">#REF!</definedName>
    <definedName name="_pri0012" localSheetId="86">#REF!</definedName>
    <definedName name="_pri0012" localSheetId="87">#REF!</definedName>
    <definedName name="_pri0012" localSheetId="52">#REF!</definedName>
    <definedName name="_pri0012" localSheetId="89">#REF!</definedName>
    <definedName name="_pri0012" localSheetId="90">#REF!</definedName>
    <definedName name="_pri0012" localSheetId="69">#REF!</definedName>
    <definedName name="_pri0012" localSheetId="92">#REF!</definedName>
    <definedName name="_pri0012" localSheetId="73">#REF!</definedName>
    <definedName name="_pri0012" localSheetId="128">#REF!</definedName>
    <definedName name="_pri0012">#REF!</definedName>
    <definedName name="_pri0013" localSheetId="84">#REF!</definedName>
    <definedName name="_pri0013" localSheetId="85">#REF!</definedName>
    <definedName name="_pri0013" localSheetId="88">#REF!</definedName>
    <definedName name="_pri0013" localSheetId="86">#REF!</definedName>
    <definedName name="_pri0013" localSheetId="87">#REF!</definedName>
    <definedName name="_pri0013" localSheetId="52">#REF!</definedName>
    <definedName name="_pri0013" localSheetId="89">#REF!</definedName>
    <definedName name="_pri0013" localSheetId="90">#REF!</definedName>
    <definedName name="_pri0013" localSheetId="69">#REF!</definedName>
    <definedName name="_pri0013" localSheetId="92">#REF!</definedName>
    <definedName name="_pri0013" localSheetId="73">#REF!</definedName>
    <definedName name="_pri0013" localSheetId="128">#REF!</definedName>
    <definedName name="_pri0013">#REF!</definedName>
    <definedName name="_pri0014" localSheetId="84">#REF!</definedName>
    <definedName name="_pri0014" localSheetId="85">#REF!</definedName>
    <definedName name="_pri0014" localSheetId="88">#REF!</definedName>
    <definedName name="_pri0014" localSheetId="86">#REF!</definedName>
    <definedName name="_pri0014" localSheetId="87">#REF!</definedName>
    <definedName name="_pri0014" localSheetId="52">#REF!</definedName>
    <definedName name="_pri0014" localSheetId="89">#REF!</definedName>
    <definedName name="_pri0014" localSheetId="90">#REF!</definedName>
    <definedName name="_pri0014" localSheetId="69">#REF!</definedName>
    <definedName name="_pri0014" localSheetId="92">#REF!</definedName>
    <definedName name="_pri0014" localSheetId="73">#REF!</definedName>
    <definedName name="_pri0014" localSheetId="128">#REF!</definedName>
    <definedName name="_pri0014">#REF!</definedName>
    <definedName name="_pri0015" localSheetId="84">#REF!</definedName>
    <definedName name="_pri0015" localSheetId="85">#REF!</definedName>
    <definedName name="_pri0015" localSheetId="88">#REF!</definedName>
    <definedName name="_pri0015" localSheetId="86">#REF!</definedName>
    <definedName name="_pri0015" localSheetId="87">#REF!</definedName>
    <definedName name="_pri0015" localSheetId="52">#REF!</definedName>
    <definedName name="_pri0015" localSheetId="89">#REF!</definedName>
    <definedName name="_pri0015" localSheetId="90">#REF!</definedName>
    <definedName name="_pri0015" localSheetId="69">#REF!</definedName>
    <definedName name="_pri0015" localSheetId="92">#REF!</definedName>
    <definedName name="_pri0015" localSheetId="73">#REF!</definedName>
    <definedName name="_pri0015" localSheetId="128">#REF!</definedName>
    <definedName name="_pri0015">#REF!</definedName>
    <definedName name="_pri0016" localSheetId="84">#REF!</definedName>
    <definedName name="_pri0016" localSheetId="85">#REF!</definedName>
    <definedName name="_pri0016" localSheetId="88">#REF!</definedName>
    <definedName name="_pri0016" localSheetId="86">#REF!</definedName>
    <definedName name="_pri0016" localSheetId="87">#REF!</definedName>
    <definedName name="_pri0016" localSheetId="52">#REF!</definedName>
    <definedName name="_pri0016" localSheetId="89">#REF!</definedName>
    <definedName name="_pri0016" localSheetId="90">#REF!</definedName>
    <definedName name="_pri0016" localSheetId="69">#REF!</definedName>
    <definedName name="_pri0016" localSheetId="92">#REF!</definedName>
    <definedName name="_pri0016" localSheetId="73">#REF!</definedName>
    <definedName name="_pri0016" localSheetId="128">#REF!</definedName>
    <definedName name="_pri0016">#REF!</definedName>
    <definedName name="_pri0017" localSheetId="84">#REF!</definedName>
    <definedName name="_pri0017" localSheetId="85">#REF!</definedName>
    <definedName name="_pri0017" localSheetId="88">#REF!</definedName>
    <definedName name="_pri0017" localSheetId="86">#REF!</definedName>
    <definedName name="_pri0017" localSheetId="87">#REF!</definedName>
    <definedName name="_pri0017" localSheetId="52">#REF!</definedName>
    <definedName name="_pri0017" localSheetId="89">#REF!</definedName>
    <definedName name="_pri0017" localSheetId="90">#REF!</definedName>
    <definedName name="_pri0017" localSheetId="69">#REF!</definedName>
    <definedName name="_pri0017" localSheetId="92">#REF!</definedName>
    <definedName name="_pri0017" localSheetId="73">#REF!</definedName>
    <definedName name="_pri0017" localSheetId="128">#REF!</definedName>
    <definedName name="_pri0017">#REF!</definedName>
    <definedName name="_pri0018" localSheetId="84">#REF!</definedName>
    <definedName name="_pri0018" localSheetId="85">#REF!</definedName>
    <definedName name="_pri0018" localSheetId="88">#REF!</definedName>
    <definedName name="_pri0018" localSheetId="86">#REF!</definedName>
    <definedName name="_pri0018" localSheetId="87">#REF!</definedName>
    <definedName name="_pri0018" localSheetId="52">#REF!</definedName>
    <definedName name="_pri0018" localSheetId="89">#REF!</definedName>
    <definedName name="_pri0018" localSheetId="90">#REF!</definedName>
    <definedName name="_pri0018" localSheetId="69">#REF!</definedName>
    <definedName name="_pri0018" localSheetId="92">#REF!</definedName>
    <definedName name="_pri0018" localSheetId="73">#REF!</definedName>
    <definedName name="_pri0018" localSheetId="128">#REF!</definedName>
    <definedName name="_pri0018">#REF!</definedName>
    <definedName name="_pri0019" localSheetId="84">#REF!</definedName>
    <definedName name="_pri0019" localSheetId="85">#REF!</definedName>
    <definedName name="_pri0019" localSheetId="88">#REF!</definedName>
    <definedName name="_pri0019" localSheetId="86">#REF!</definedName>
    <definedName name="_pri0019" localSheetId="87">#REF!</definedName>
    <definedName name="_pri0019" localSheetId="52">#REF!</definedName>
    <definedName name="_pri0019" localSheetId="89">#REF!</definedName>
    <definedName name="_pri0019" localSheetId="90">#REF!</definedName>
    <definedName name="_pri0019" localSheetId="69">#REF!</definedName>
    <definedName name="_pri0019" localSheetId="92">#REF!</definedName>
    <definedName name="_pri0019" localSheetId="73">#REF!</definedName>
    <definedName name="_pri0019" localSheetId="128">#REF!</definedName>
    <definedName name="_pri0019">#REF!</definedName>
    <definedName name="_pri0061" localSheetId="84">#REF!</definedName>
    <definedName name="_pri0061" localSheetId="85">#REF!</definedName>
    <definedName name="_pri0061" localSheetId="88">#REF!</definedName>
    <definedName name="_pri0061" localSheetId="86">#REF!</definedName>
    <definedName name="_pri0061" localSheetId="87">#REF!</definedName>
    <definedName name="_pri0061" localSheetId="52">#REF!</definedName>
    <definedName name="_pri0061" localSheetId="89">#REF!</definedName>
    <definedName name="_pri0061" localSheetId="90">#REF!</definedName>
    <definedName name="_pri0061" localSheetId="69">#REF!</definedName>
    <definedName name="_pri0061" localSheetId="92">#REF!</definedName>
    <definedName name="_pri0061" localSheetId="73">#REF!</definedName>
    <definedName name="_pri0061" localSheetId="128">#REF!</definedName>
    <definedName name="_pri0061">#REF!</definedName>
    <definedName name="_pri0062" localSheetId="84">#REF!</definedName>
    <definedName name="_pri0062" localSheetId="85">#REF!</definedName>
    <definedName name="_pri0062" localSheetId="88">#REF!</definedName>
    <definedName name="_pri0062" localSheetId="86">#REF!</definedName>
    <definedName name="_pri0062" localSheetId="87">#REF!</definedName>
    <definedName name="_pri0062" localSheetId="52">#REF!</definedName>
    <definedName name="_pri0062" localSheetId="89">#REF!</definedName>
    <definedName name="_pri0062" localSheetId="90">#REF!</definedName>
    <definedName name="_pri0062" localSheetId="69">#REF!</definedName>
    <definedName name="_pri0062" localSheetId="92">#REF!</definedName>
    <definedName name="_pri0062" localSheetId="73">#REF!</definedName>
    <definedName name="_pri0062" localSheetId="128">#REF!</definedName>
    <definedName name="_pri0062">#REF!</definedName>
    <definedName name="_pri0065" localSheetId="84">#REF!</definedName>
    <definedName name="_pri0065" localSheetId="85">#REF!</definedName>
    <definedName name="_pri0065" localSheetId="88">#REF!</definedName>
    <definedName name="_pri0065" localSheetId="86">#REF!</definedName>
    <definedName name="_pri0065" localSheetId="87">#REF!</definedName>
    <definedName name="_pri0065" localSheetId="52">#REF!</definedName>
    <definedName name="_pri0065" localSheetId="89">#REF!</definedName>
    <definedName name="_pri0065" localSheetId="90">#REF!</definedName>
    <definedName name="_pri0065" localSheetId="69">#REF!</definedName>
    <definedName name="_pri0065" localSheetId="92">#REF!</definedName>
    <definedName name="_pri0065" localSheetId="73">#REF!</definedName>
    <definedName name="_pri0065" localSheetId="128">#REF!</definedName>
    <definedName name="_pri0065">#REF!</definedName>
    <definedName name="_pri0066" localSheetId="84">#REF!</definedName>
    <definedName name="_pri0066" localSheetId="85">#REF!</definedName>
    <definedName name="_pri0066" localSheetId="88">#REF!</definedName>
    <definedName name="_pri0066" localSheetId="86">#REF!</definedName>
    <definedName name="_pri0066" localSheetId="87">#REF!</definedName>
    <definedName name="_pri0066" localSheetId="52">#REF!</definedName>
    <definedName name="_pri0066" localSheetId="89">#REF!</definedName>
    <definedName name="_pri0066" localSheetId="90">#REF!</definedName>
    <definedName name="_pri0066" localSheetId="69">#REF!</definedName>
    <definedName name="_pri0066" localSheetId="92">#REF!</definedName>
    <definedName name="_pri0066" localSheetId="73">#REF!</definedName>
    <definedName name="_pri0066" localSheetId="128">#REF!</definedName>
    <definedName name="_pri0066">#REF!</definedName>
    <definedName name="_pri0067" localSheetId="84">#REF!</definedName>
    <definedName name="_pri0067" localSheetId="85">#REF!</definedName>
    <definedName name="_pri0067" localSheetId="88">#REF!</definedName>
    <definedName name="_pri0067" localSheetId="86">#REF!</definedName>
    <definedName name="_pri0067" localSheetId="87">#REF!</definedName>
    <definedName name="_pri0067" localSheetId="52">#REF!</definedName>
    <definedName name="_pri0067" localSheetId="89">#REF!</definedName>
    <definedName name="_pri0067" localSheetId="90">#REF!</definedName>
    <definedName name="_pri0067" localSheetId="69">#REF!</definedName>
    <definedName name="_pri0067" localSheetId="92">#REF!</definedName>
    <definedName name="_pri0067" localSheetId="73">#REF!</definedName>
    <definedName name="_pri0067" localSheetId="128">#REF!</definedName>
    <definedName name="_pri0067">#REF!</definedName>
    <definedName name="_pri0068" localSheetId="84">#REF!</definedName>
    <definedName name="_pri0068" localSheetId="85">#REF!</definedName>
    <definedName name="_pri0068" localSheetId="88">#REF!</definedName>
    <definedName name="_pri0068" localSheetId="86">#REF!</definedName>
    <definedName name="_pri0068" localSheetId="87">#REF!</definedName>
    <definedName name="_pri0068" localSheetId="52">#REF!</definedName>
    <definedName name="_pri0068" localSheetId="89">#REF!</definedName>
    <definedName name="_pri0068" localSheetId="90">#REF!</definedName>
    <definedName name="_pri0068" localSheetId="69">#REF!</definedName>
    <definedName name="_pri0068" localSheetId="92">#REF!</definedName>
    <definedName name="_pri0068" localSheetId="73">#REF!</definedName>
    <definedName name="_pri0068" localSheetId="128">#REF!</definedName>
    <definedName name="_pri0068">#REF!</definedName>
    <definedName name="_SY1" localSheetId="132">[5]Macros!$E$7</definedName>
    <definedName name="_SY1" localSheetId="54">#REF!</definedName>
    <definedName name="_SY1">#REF!</definedName>
    <definedName name="_SY2" localSheetId="54">#REF!</definedName>
    <definedName name="_SY2">#REF!</definedName>
    <definedName name="_SY3" localSheetId="54">#REF!</definedName>
    <definedName name="_SY3">#REF!</definedName>
    <definedName name="_TY1" localSheetId="40">[2]Macros!$E$14</definedName>
    <definedName name="_TY1" localSheetId="37">[4]Macros!$E$14</definedName>
    <definedName name="_TY1" localSheetId="38">[4]Macros!$E$14</definedName>
    <definedName name="_TY1" localSheetId="54">#REF!</definedName>
    <definedName name="_TY1">#REF!</definedName>
    <definedName name="_TY2" localSheetId="121">#REF!</definedName>
    <definedName name="_TY2" localSheetId="119">[1]Macros!#REF!</definedName>
    <definedName name="_TY2" localSheetId="120">[1]Macros!#REF!</definedName>
    <definedName name="_TY2" localSheetId="116">[1]Macros!#REF!</definedName>
    <definedName name="_TY2" localSheetId="84">#REF!</definedName>
    <definedName name="_TY2" localSheetId="85">#REF!</definedName>
    <definedName name="_TY2" localSheetId="3">[1]Macros!#REF!</definedName>
    <definedName name="_TY2" localSheetId="130">[1]Macros!#REF!</definedName>
    <definedName name="_TY2" localSheetId="40">[2]Macros!#REF!</definedName>
    <definedName name="_TY2" localSheetId="43">#REF!</definedName>
    <definedName name="_TY2" localSheetId="44">#REF!</definedName>
    <definedName name="_TY2" localSheetId="88">#REF!</definedName>
    <definedName name="_TY2" localSheetId="86">#REF!</definedName>
    <definedName name="_TY2" localSheetId="33">[3]Macros!#REF!</definedName>
    <definedName name="_TY2" localSheetId="87">[3]Macros!#REF!</definedName>
    <definedName name="_TY2" localSheetId="34">#REF!</definedName>
    <definedName name="_TY2" localSheetId="35">#REF!</definedName>
    <definedName name="_TY2" localSheetId="37">[4]Macros!#REF!</definedName>
    <definedName name="_TY2" localSheetId="38">[4]Macros!#REF!</definedName>
    <definedName name="_TY2" localSheetId="52">#REF!</definedName>
    <definedName name="_TY2" localSheetId="132">[5]Macros!#REF!</definedName>
    <definedName name="_TY2" localSheetId="54">#REF!</definedName>
    <definedName name="_TY2" localSheetId="89">#REF!</definedName>
    <definedName name="_TY2" localSheetId="90">#REF!</definedName>
    <definedName name="_TY2" localSheetId="67">[6]Macros!#REF!</definedName>
    <definedName name="_TY2" localSheetId="66">[6]Macros!#REF!</definedName>
    <definedName name="_TY2" localSheetId="91">[6]Macros!#REF!</definedName>
    <definedName name="_TY2" localSheetId="80">[6]Macros!#REF!</definedName>
    <definedName name="_TY2" localSheetId="81">[7]Macros!#REF!</definedName>
    <definedName name="_TY2" localSheetId="82">[7]Macros!#REF!</definedName>
    <definedName name="_TY2" localSheetId="83">[7]Macros!#REF!</definedName>
    <definedName name="_TY2" localSheetId="92">#REF!</definedName>
    <definedName name="_TY2" localSheetId="73">#REF!</definedName>
    <definedName name="_TY2" localSheetId="75">[7]Macros!#REF!</definedName>
    <definedName name="_TY2" localSheetId="76">[8]Macros!#REF!</definedName>
    <definedName name="_TY2" localSheetId="77">[7]Macros!#REF!</definedName>
    <definedName name="_TY2" localSheetId="78">[7]Macros!#REF!</definedName>
    <definedName name="_TY2" localSheetId="122">[1]Macros!#REF!</definedName>
    <definedName name="_TY2" localSheetId="123">#REF!</definedName>
    <definedName name="_TY2" localSheetId="128">#REF!</definedName>
    <definedName name="_TY2">#REF!</definedName>
    <definedName name="_TY3" localSheetId="54">#REF!</definedName>
    <definedName name="_TY3">#REF!</definedName>
    <definedName name="a" localSheetId="121">#REF!</definedName>
    <definedName name="a" localSheetId="43">#REF!</definedName>
    <definedName name="a" localSheetId="44">#REF!</definedName>
    <definedName name="a" localSheetId="34">#REF!</definedName>
    <definedName name="a" localSheetId="35">#REF!</definedName>
    <definedName name="a" localSheetId="123">#REF!</definedName>
    <definedName name="a">#REF!</definedName>
    <definedName name="A_1" localSheetId="119">#REF!</definedName>
    <definedName name="A_1" localSheetId="120">#REF!</definedName>
    <definedName name="A_1" localSheetId="116">#REF!</definedName>
    <definedName name="A_1" localSheetId="84">#REF!</definedName>
    <definedName name="A_1" localSheetId="85">#REF!</definedName>
    <definedName name="A_1" localSheetId="40">#REF!</definedName>
    <definedName name="A_1" localSheetId="88">#REF!</definedName>
    <definedName name="A_1" localSheetId="86">#REF!</definedName>
    <definedName name="A_1" localSheetId="87">#REF!</definedName>
    <definedName name="A_1" localSheetId="37">#REF!</definedName>
    <definedName name="A_1" localSheetId="38">#REF!</definedName>
    <definedName name="A_1" localSheetId="52">#REF!</definedName>
    <definedName name="A_1" localSheetId="132">#REF!</definedName>
    <definedName name="A_1" localSheetId="54">#REF!</definedName>
    <definedName name="A_1" localSheetId="89">#REF!</definedName>
    <definedName name="A_1" localSheetId="90">#REF!</definedName>
    <definedName name="A_1" localSheetId="67">#REF!</definedName>
    <definedName name="A_1" localSheetId="66">#REF!</definedName>
    <definedName name="A_1" localSheetId="91">#REF!</definedName>
    <definedName name="A_1" localSheetId="80">#REF!</definedName>
    <definedName name="A_1" localSheetId="81">#REF!</definedName>
    <definedName name="A_1" localSheetId="82">#REF!</definedName>
    <definedName name="A_1" localSheetId="83">#REF!</definedName>
    <definedName name="A_1" localSheetId="92">#REF!</definedName>
    <definedName name="A_1" localSheetId="73">#REF!</definedName>
    <definedName name="A_1" localSheetId="75">#REF!</definedName>
    <definedName name="A_1" localSheetId="122">#REF!</definedName>
    <definedName name="A_1" localSheetId="131">#REF!</definedName>
    <definedName name="A_1" localSheetId="128">#REF!</definedName>
    <definedName name="A_1">#REF!</definedName>
    <definedName name="A_10" localSheetId="17">'A 10 (a)'!$A$1:$P$62</definedName>
    <definedName name="A_10" localSheetId="14">'A 9'!$A$1:$J$54</definedName>
    <definedName name="A_10" localSheetId="15">'A 9 (a)'!$A$1:$P$53</definedName>
    <definedName name="A_10" localSheetId="54">#REF!</definedName>
    <definedName name="A_10">'A 10'!$A$1:$J$63</definedName>
    <definedName name="A_11" localSheetId="54">#REF!</definedName>
    <definedName name="A_11">'A 11'!$A$1:$D$43</definedName>
    <definedName name="A_12" localSheetId="20">'A 12 (a)'!$A$1:$P$48</definedName>
    <definedName name="A_12" localSheetId="54">#REF!</definedName>
    <definedName name="A_12">'A 12'!$A$1:$J$48</definedName>
    <definedName name="A_13" localSheetId="54">#REF!</definedName>
    <definedName name="A_13">'A 13'!$A$1:$D$39</definedName>
    <definedName name="A_14" localSheetId="23">'A 14 (a)'!$A$1:$P$56</definedName>
    <definedName name="A_14" localSheetId="54">#REF!</definedName>
    <definedName name="A_14">'A 14'!$A$1:$I$60</definedName>
    <definedName name="A_15" localSheetId="54">#REF!</definedName>
    <definedName name="A_15">'A 15'!$A$1:$D$57</definedName>
    <definedName name="A_16" localSheetId="54">#REF!</definedName>
    <definedName name="A_16">'A 16'!$A$1:$D$67</definedName>
    <definedName name="A_17" localSheetId="84">#REF!</definedName>
    <definedName name="A_17" localSheetId="85">#REF!</definedName>
    <definedName name="A_17" localSheetId="40">#REF!</definedName>
    <definedName name="A_17" localSheetId="88">#REF!</definedName>
    <definedName name="A_17" localSheetId="86">#REF!</definedName>
    <definedName name="A_17" localSheetId="87">#REF!</definedName>
    <definedName name="A_17" localSheetId="37">#REF!</definedName>
    <definedName name="A_17" localSheetId="38">#REF!</definedName>
    <definedName name="A_17" localSheetId="52">#REF!</definedName>
    <definedName name="A_17" localSheetId="132">#REF!</definedName>
    <definedName name="A_17" localSheetId="54">#REF!</definedName>
    <definedName name="A_17" localSheetId="89">#REF!</definedName>
    <definedName name="A_17" localSheetId="90">#REF!</definedName>
    <definedName name="A_17" localSheetId="92">#REF!</definedName>
    <definedName name="A_17" localSheetId="73">#REF!</definedName>
    <definedName name="A_17" localSheetId="131">#REF!</definedName>
    <definedName name="A_17" localSheetId="128">#REF!</definedName>
    <definedName name="A_17">#REF!</definedName>
    <definedName name="A_18" localSheetId="84">#REF!</definedName>
    <definedName name="A_18" localSheetId="85">#REF!</definedName>
    <definedName name="A_18" localSheetId="40">#REF!</definedName>
    <definedName name="A_18" localSheetId="88">#REF!</definedName>
    <definedName name="A_18" localSheetId="86">#REF!</definedName>
    <definedName name="A_18" localSheetId="87">#REF!</definedName>
    <definedName name="A_18" localSheetId="37">#REF!</definedName>
    <definedName name="A_18" localSheetId="38">#REF!</definedName>
    <definedName name="A_18" localSheetId="52">#REF!</definedName>
    <definedName name="A_18" localSheetId="132">#REF!</definedName>
    <definedName name="A_18" localSheetId="89">#REF!</definedName>
    <definedName name="A_18" localSheetId="90">#REF!</definedName>
    <definedName name="A_18" localSheetId="92">#REF!</definedName>
    <definedName name="A_18" localSheetId="73">#REF!</definedName>
    <definedName name="A_18" localSheetId="131">#REF!</definedName>
    <definedName name="A_18" localSheetId="128">#REF!</definedName>
    <definedName name="A_18">#REF!</definedName>
    <definedName name="A_19" localSheetId="84">#REF!</definedName>
    <definedName name="A_19" localSheetId="85">#REF!</definedName>
    <definedName name="A_19" localSheetId="88">#REF!</definedName>
    <definedName name="A_19" localSheetId="86">#REF!</definedName>
    <definedName name="A_19" localSheetId="87">#REF!</definedName>
    <definedName name="A_19" localSheetId="52">#REF!</definedName>
    <definedName name="A_19" localSheetId="54">#REF!</definedName>
    <definedName name="A_19" localSheetId="89">#REF!</definedName>
    <definedName name="A_19" localSheetId="90">#REF!</definedName>
    <definedName name="A_19" localSheetId="92">#REF!</definedName>
    <definedName name="A_19" localSheetId="73">#REF!</definedName>
    <definedName name="A_19" localSheetId="131">#REF!</definedName>
    <definedName name="A_19" localSheetId="128">#REF!</definedName>
    <definedName name="A_19">#REF!</definedName>
    <definedName name="A_2" localSheetId="4">'A 1'!$A$1:$G$52</definedName>
    <definedName name="A_2" localSheetId="84">'A 2 (I) '!$A$1:$G$50</definedName>
    <definedName name="A_2" localSheetId="54">#REF!</definedName>
    <definedName name="A_2">'A 2'!$A$1:$G$54</definedName>
    <definedName name="A_3" localSheetId="85">'A 3 (I) '!#REF!</definedName>
    <definedName name="A_3" localSheetId="54">#REF!</definedName>
    <definedName name="A_3">'A 3'!$A$1:$D$170</definedName>
    <definedName name="A_4" localSheetId="54">#REF!</definedName>
    <definedName name="A_4">'A 4'!$A$1:$D$41</definedName>
    <definedName name="A_5" localSheetId="119">#REF!</definedName>
    <definedName name="A_5" localSheetId="120">#REF!</definedName>
    <definedName name="A_5" localSheetId="116">#REF!</definedName>
    <definedName name="A_5" localSheetId="84">#REF!</definedName>
    <definedName name="A_5" localSheetId="85">#REF!</definedName>
    <definedName name="A_5" localSheetId="88">#REF!</definedName>
    <definedName name="A_5" localSheetId="86">#REF!</definedName>
    <definedName name="A_5" localSheetId="87">#REF!</definedName>
    <definedName name="A_5" localSheetId="52">#REF!</definedName>
    <definedName name="A_5" localSheetId="54">#REF!</definedName>
    <definedName name="A_5" localSheetId="89">#REF!</definedName>
    <definedName name="A_5" localSheetId="90">#REF!</definedName>
    <definedName name="A_5" localSheetId="67">#REF!</definedName>
    <definedName name="A_5" localSheetId="66">#REF!</definedName>
    <definedName name="A_5" localSheetId="91">#REF!</definedName>
    <definedName name="A_5" localSheetId="80">#REF!</definedName>
    <definedName name="A_5" localSheetId="81">#REF!</definedName>
    <definedName name="A_5" localSheetId="82">#REF!</definedName>
    <definedName name="A_5" localSheetId="83">#REF!</definedName>
    <definedName name="A_5" localSheetId="92">#REF!</definedName>
    <definedName name="A_5" localSheetId="73">#REF!</definedName>
    <definedName name="A_5" localSheetId="75">#REF!</definedName>
    <definedName name="A_5" localSheetId="122">#REF!</definedName>
    <definedName name="A_5" localSheetId="131">#REF!</definedName>
    <definedName name="A_5" localSheetId="128">#REF!</definedName>
    <definedName name="A_5">#REF!</definedName>
    <definedName name="A_6" localSheetId="8">'A 5'!$A$1:$J$55</definedName>
    <definedName name="A_6" localSheetId="9">'A 5 (a)'!$A$1:$P$54</definedName>
    <definedName name="A_6" localSheetId="11">'A 6 (a)'!$A$1:$O$63</definedName>
    <definedName name="A_6" localSheetId="54">#REF!</definedName>
    <definedName name="A_6">'A 6'!$A$1:$J$65</definedName>
    <definedName name="A_7" localSheetId="54">#REF!</definedName>
    <definedName name="A_7">'A 7'!$A$1:$E$53</definedName>
    <definedName name="A_8" localSheetId="54">#REF!</definedName>
    <definedName name="A_8">'A 8'!$A$1:$D$43</definedName>
    <definedName name="A_9" localSheetId="119">#REF!</definedName>
    <definedName name="A_9" localSheetId="120">#REF!</definedName>
    <definedName name="A_9" localSheetId="116">#REF!</definedName>
    <definedName name="A_9" localSheetId="84">#REF!</definedName>
    <definedName name="A_9" localSheetId="85">#REF!</definedName>
    <definedName name="A_9" localSheetId="88">#REF!</definedName>
    <definedName name="A_9" localSheetId="86">#REF!</definedName>
    <definedName name="A_9" localSheetId="87">#REF!</definedName>
    <definedName name="A_9" localSheetId="52">#REF!</definedName>
    <definedName name="A_9" localSheetId="54">#REF!</definedName>
    <definedName name="A_9" localSheetId="89">#REF!</definedName>
    <definedName name="A_9" localSheetId="90">#REF!</definedName>
    <definedName name="A_9" localSheetId="67">#REF!</definedName>
    <definedName name="A_9" localSheetId="66">#REF!</definedName>
    <definedName name="A_9" localSheetId="91">#REF!</definedName>
    <definedName name="A_9" localSheetId="80">#REF!</definedName>
    <definedName name="A_9" localSheetId="81">#REF!</definedName>
    <definedName name="A_9" localSheetId="82">#REF!</definedName>
    <definedName name="A_9" localSheetId="83">#REF!</definedName>
    <definedName name="A_9" localSheetId="92">#REF!</definedName>
    <definedName name="A_9" localSheetId="73">#REF!</definedName>
    <definedName name="A_9" localSheetId="75">#REF!</definedName>
    <definedName name="A_9" localSheetId="122">#REF!</definedName>
    <definedName name="A_9" localSheetId="131">#REF!</definedName>
    <definedName name="A_9" localSheetId="128">#REF!</definedName>
    <definedName name="A_9">#REF!</definedName>
    <definedName name="a10x" localSheetId="121">#REF!</definedName>
    <definedName name="a10x" localSheetId="43">#REF!</definedName>
    <definedName name="a10x" localSheetId="44">#REF!</definedName>
    <definedName name="a10x" localSheetId="34">#REF!</definedName>
    <definedName name="a10x" localSheetId="35">#REF!</definedName>
    <definedName name="a10x" localSheetId="123">#REF!</definedName>
    <definedName name="a10x">#REF!</definedName>
    <definedName name="a11x" localSheetId="121">#REF!</definedName>
    <definedName name="a11x" localSheetId="43">#REF!</definedName>
    <definedName name="a11x" localSheetId="44">#REF!</definedName>
    <definedName name="a11x" localSheetId="34">#REF!</definedName>
    <definedName name="a11x" localSheetId="35">#REF!</definedName>
    <definedName name="a11x" localSheetId="123">#REF!</definedName>
    <definedName name="a11x">#REF!</definedName>
    <definedName name="a12x" localSheetId="121">#REF!</definedName>
    <definedName name="a12x" localSheetId="43">#REF!</definedName>
    <definedName name="a12x" localSheetId="44">#REF!</definedName>
    <definedName name="a12x" localSheetId="34">#REF!</definedName>
    <definedName name="a12x" localSheetId="35">#REF!</definedName>
    <definedName name="a12x" localSheetId="123">#REF!</definedName>
    <definedName name="a12x">#REF!</definedName>
    <definedName name="a13x" localSheetId="121">#REF!</definedName>
    <definedName name="a13x" localSheetId="43">#REF!</definedName>
    <definedName name="a13x" localSheetId="44">#REF!</definedName>
    <definedName name="a13x" localSheetId="34">#REF!</definedName>
    <definedName name="a13x" localSheetId="35">#REF!</definedName>
    <definedName name="a13x" localSheetId="123">#REF!</definedName>
    <definedName name="a13x">#REF!</definedName>
    <definedName name="a14x" localSheetId="121">#REF!</definedName>
    <definedName name="a14x" localSheetId="43">#REF!</definedName>
    <definedName name="a14x" localSheetId="44">#REF!</definedName>
    <definedName name="a14x" localSheetId="34">#REF!</definedName>
    <definedName name="a14x" localSheetId="35">#REF!</definedName>
    <definedName name="a14x" localSheetId="123">#REF!</definedName>
    <definedName name="a14x">#REF!</definedName>
    <definedName name="a15x" localSheetId="121">#REF!</definedName>
    <definedName name="a15x" localSheetId="43">#REF!</definedName>
    <definedName name="a15x" localSheetId="44">#REF!</definedName>
    <definedName name="a15x" localSheetId="34">#REF!</definedName>
    <definedName name="a15x" localSheetId="35">#REF!</definedName>
    <definedName name="a15x" localSheetId="123">#REF!</definedName>
    <definedName name="a15x">#REF!</definedName>
    <definedName name="a16x" localSheetId="121">#REF!</definedName>
    <definedName name="a16x" localSheetId="43">#REF!</definedName>
    <definedName name="a16x" localSheetId="44">#REF!</definedName>
    <definedName name="a16x" localSheetId="34">#REF!</definedName>
    <definedName name="a16x" localSheetId="35">#REF!</definedName>
    <definedName name="a16x" localSheetId="123">#REF!</definedName>
    <definedName name="a16x">#REF!</definedName>
    <definedName name="a17x" localSheetId="121">#REF!</definedName>
    <definedName name="a17x" localSheetId="43">#REF!</definedName>
    <definedName name="a17x" localSheetId="44">#REF!</definedName>
    <definedName name="a17x" localSheetId="34">#REF!</definedName>
    <definedName name="a17x" localSheetId="35">#REF!</definedName>
    <definedName name="a17x" localSheetId="123">#REF!</definedName>
    <definedName name="a17x">#REF!</definedName>
    <definedName name="a18x" localSheetId="121">#REF!</definedName>
    <definedName name="a18x" localSheetId="43">#REF!</definedName>
    <definedName name="a18x" localSheetId="44">#REF!</definedName>
    <definedName name="a18x" localSheetId="34">#REF!</definedName>
    <definedName name="a18x" localSheetId="35">#REF!</definedName>
    <definedName name="a18x" localSheetId="123">#REF!</definedName>
    <definedName name="a18x">#REF!</definedName>
    <definedName name="a19x" localSheetId="121">#REF!</definedName>
    <definedName name="a19x" localSheetId="43">#REF!</definedName>
    <definedName name="a19x" localSheetId="44">#REF!</definedName>
    <definedName name="a19x" localSheetId="34">#REF!</definedName>
    <definedName name="a19x" localSheetId="35">#REF!</definedName>
    <definedName name="a19x" localSheetId="123">#REF!</definedName>
    <definedName name="a19x">#REF!</definedName>
    <definedName name="a1i">#REF!</definedName>
    <definedName name="a1x">#REF!</definedName>
    <definedName name="a2i" localSheetId="121">#REF!</definedName>
    <definedName name="a2i" localSheetId="43">#REF!</definedName>
    <definedName name="a2i" localSheetId="44">#REF!</definedName>
    <definedName name="a2i" localSheetId="34">#REF!</definedName>
    <definedName name="a2i" localSheetId="35">#REF!</definedName>
    <definedName name="a2i" localSheetId="123">#REF!</definedName>
    <definedName name="a2i">#REF!</definedName>
    <definedName name="a2x" localSheetId="121">#REF!</definedName>
    <definedName name="a2x" localSheetId="43">#REF!</definedName>
    <definedName name="a2x" localSheetId="44">#REF!</definedName>
    <definedName name="a2x" localSheetId="34">#REF!</definedName>
    <definedName name="a2x" localSheetId="35">#REF!</definedName>
    <definedName name="a2x" localSheetId="123">#REF!</definedName>
    <definedName name="a2x">#REF!</definedName>
    <definedName name="a3i" localSheetId="121">#REF!</definedName>
    <definedName name="a3i" localSheetId="43">#REF!</definedName>
    <definedName name="a3i" localSheetId="44">#REF!</definedName>
    <definedName name="a3i" localSheetId="34">#REF!</definedName>
    <definedName name="a3i" localSheetId="35">#REF!</definedName>
    <definedName name="a3i" localSheetId="123">#REF!</definedName>
    <definedName name="a3i">#REF!</definedName>
    <definedName name="a3x" localSheetId="121">#REF!</definedName>
    <definedName name="a3x" localSheetId="43">#REF!</definedName>
    <definedName name="a3x" localSheetId="44">#REF!</definedName>
    <definedName name="a3x" localSheetId="34">#REF!</definedName>
    <definedName name="a3x" localSheetId="35">#REF!</definedName>
    <definedName name="a3x" localSheetId="123">#REF!</definedName>
    <definedName name="a3x">#REF!</definedName>
    <definedName name="a4x" localSheetId="121">#REF!</definedName>
    <definedName name="a4x" localSheetId="43">#REF!</definedName>
    <definedName name="a4x" localSheetId="44">#REF!</definedName>
    <definedName name="a4x" localSheetId="34">#REF!</definedName>
    <definedName name="a4x" localSheetId="35">#REF!</definedName>
    <definedName name="a4x" localSheetId="123">#REF!</definedName>
    <definedName name="a4x">#REF!</definedName>
    <definedName name="a5x">#REF!</definedName>
    <definedName name="a6x" localSheetId="121">#REF!</definedName>
    <definedName name="a6x" localSheetId="43">#REF!</definedName>
    <definedName name="a6x" localSheetId="44">#REF!</definedName>
    <definedName name="a6x" localSheetId="34">#REF!</definedName>
    <definedName name="a6x" localSheetId="35">#REF!</definedName>
    <definedName name="a6x" localSheetId="123">#REF!</definedName>
    <definedName name="a6x">#REF!</definedName>
    <definedName name="a7x" localSheetId="121">#REF!</definedName>
    <definedName name="a7x" localSheetId="43">#REF!</definedName>
    <definedName name="a7x" localSheetId="44">#REF!</definedName>
    <definedName name="a7x" localSheetId="34">#REF!</definedName>
    <definedName name="a7x" localSheetId="35">#REF!</definedName>
    <definedName name="a7x" localSheetId="123">#REF!</definedName>
    <definedName name="a7x">#REF!</definedName>
    <definedName name="a8x" localSheetId="121">#REF!</definedName>
    <definedName name="a8x" localSheetId="43">#REF!</definedName>
    <definedName name="a8x" localSheetId="44">#REF!</definedName>
    <definedName name="a8x" localSheetId="34">#REF!</definedName>
    <definedName name="a8x" localSheetId="35">#REF!</definedName>
    <definedName name="a8x" localSheetId="123">#REF!</definedName>
    <definedName name="a8x">#REF!</definedName>
    <definedName name="a9x">#REF!</definedName>
    <definedName name="AccumDepr">[16]Data!$I$13:$J$131</definedName>
    <definedName name="AFUDC" localSheetId="84">#REF!</definedName>
    <definedName name="AFUDC" localSheetId="85">#REF!</definedName>
    <definedName name="AFUDC" localSheetId="88">#REF!</definedName>
    <definedName name="AFUDC" localSheetId="86">#REF!</definedName>
    <definedName name="AFUDC" localSheetId="87">#REF!</definedName>
    <definedName name="AFUDC" localSheetId="52">#REF!</definedName>
    <definedName name="AFUDC" localSheetId="89">#REF!</definedName>
    <definedName name="AFUDC" localSheetId="90">#REF!</definedName>
    <definedName name="AFUDC" localSheetId="69">#REF!</definedName>
    <definedName name="AFUDC" localSheetId="92">#REF!</definedName>
    <definedName name="AFUDC" localSheetId="73">#REF!</definedName>
    <definedName name="AFUDC" localSheetId="131">#REF!</definedName>
    <definedName name="AFUDC" localSheetId="128">#REF!</definedName>
    <definedName name="AFUDC">#REF!</definedName>
    <definedName name="AIAC">[16]Data!$O$13:$P$131</definedName>
    <definedName name="ANNAACIAC" localSheetId="84">#REF!</definedName>
    <definedName name="ANNAACIAC" localSheetId="85">#REF!</definedName>
    <definedName name="ANNAACIAC" localSheetId="88">#REF!</definedName>
    <definedName name="ANNAACIAC" localSheetId="86">#REF!</definedName>
    <definedName name="ANNAACIAC" localSheetId="87">#REF!</definedName>
    <definedName name="ANNAACIAC" localSheetId="52">#REF!</definedName>
    <definedName name="ANNAACIAC" localSheetId="89">#REF!</definedName>
    <definedName name="ANNAACIAC" localSheetId="90">#REF!</definedName>
    <definedName name="ANNAACIAC" localSheetId="69">#REF!</definedName>
    <definedName name="ANNAACIAC" localSheetId="92">#REF!</definedName>
    <definedName name="ANNAACIAC" localSheetId="73">#REF!</definedName>
    <definedName name="ANNAACIAC" localSheetId="131">#REF!</definedName>
    <definedName name="ANNAACIAC" localSheetId="128">#REF!</definedName>
    <definedName name="ANNAACIAC">#REF!</definedName>
    <definedName name="ANNAD" localSheetId="84">#REF!</definedName>
    <definedName name="ANNAD" localSheetId="85">#REF!</definedName>
    <definedName name="ANNAD" localSheetId="88">#REF!</definedName>
    <definedName name="ANNAD" localSheetId="86">#REF!</definedName>
    <definedName name="ANNAD" localSheetId="87">#REF!</definedName>
    <definedName name="ANNAD" localSheetId="52">#REF!</definedName>
    <definedName name="ANNAD" localSheetId="89">#REF!</definedName>
    <definedName name="ANNAD" localSheetId="90">#REF!</definedName>
    <definedName name="ANNAD" localSheetId="69">#REF!</definedName>
    <definedName name="ANNAD" localSheetId="92">#REF!</definedName>
    <definedName name="ANNAD" localSheetId="73">#REF!</definedName>
    <definedName name="ANNAD" localSheetId="131">#REF!</definedName>
    <definedName name="ANNAD" localSheetId="128">#REF!</definedName>
    <definedName name="ANNAD">#REF!</definedName>
    <definedName name="ANNAFC" localSheetId="84">#REF!</definedName>
    <definedName name="ANNAFC" localSheetId="85">#REF!</definedName>
    <definedName name="ANNAFC" localSheetId="88">#REF!</definedName>
    <definedName name="ANNAFC" localSheetId="86">#REF!</definedName>
    <definedName name="ANNAFC" localSheetId="87">#REF!</definedName>
    <definedName name="ANNAFC" localSheetId="52">#REF!</definedName>
    <definedName name="ANNAFC" localSheetId="89">#REF!</definedName>
    <definedName name="ANNAFC" localSheetId="90">#REF!</definedName>
    <definedName name="ANNAFC" localSheetId="69">#REF!</definedName>
    <definedName name="ANNAFC" localSheetId="92">#REF!</definedName>
    <definedName name="ANNAFC" localSheetId="73">#REF!</definedName>
    <definedName name="ANNAFC" localSheetId="131">#REF!</definedName>
    <definedName name="ANNAFC" localSheetId="128">#REF!</definedName>
    <definedName name="ANNAFC">#REF!</definedName>
    <definedName name="ANNCIAC" localSheetId="84">#REF!</definedName>
    <definedName name="ANNCIAC" localSheetId="85">#REF!</definedName>
    <definedName name="ANNCIAC" localSheetId="88">#REF!</definedName>
    <definedName name="ANNCIAC" localSheetId="86">#REF!</definedName>
    <definedName name="ANNCIAC" localSheetId="87">#REF!</definedName>
    <definedName name="ANNCIAC" localSheetId="52">#REF!</definedName>
    <definedName name="ANNCIAC" localSheetId="89">#REF!</definedName>
    <definedName name="ANNCIAC" localSheetId="90">#REF!</definedName>
    <definedName name="ANNCIAC" localSheetId="69">#REF!</definedName>
    <definedName name="ANNCIAC" localSheetId="92">#REF!</definedName>
    <definedName name="ANNCIAC" localSheetId="73">#REF!</definedName>
    <definedName name="ANNCIAC" localSheetId="131">#REF!</definedName>
    <definedName name="ANNCIAC" localSheetId="128">#REF!</definedName>
    <definedName name="ANNCIAC">#REF!</definedName>
    <definedName name="ANNPL" localSheetId="84">#REF!</definedName>
    <definedName name="ANNPL" localSheetId="85">#REF!</definedName>
    <definedName name="ANNPL" localSheetId="88">#REF!</definedName>
    <definedName name="ANNPL" localSheetId="86">#REF!</definedName>
    <definedName name="ANNPL" localSheetId="87">#REF!</definedName>
    <definedName name="ANNPL" localSheetId="52">#REF!</definedName>
    <definedName name="ANNPL" localSheetId="89">#REF!</definedName>
    <definedName name="ANNPL" localSheetId="90">#REF!</definedName>
    <definedName name="ANNPL" localSheetId="69">#REF!</definedName>
    <definedName name="ANNPL" localSheetId="92">#REF!</definedName>
    <definedName name="ANNPL" localSheetId="73">#REF!</definedName>
    <definedName name="ANNPL" localSheetId="131">#REF!</definedName>
    <definedName name="ANNPL" localSheetId="128">#REF!</definedName>
    <definedName name="ANNPL">#REF!</definedName>
    <definedName name="ARB" localSheetId="84">#REF!</definedName>
    <definedName name="ARB" localSheetId="85">#REF!</definedName>
    <definedName name="ARB" localSheetId="88">#REF!</definedName>
    <definedName name="ARB" localSheetId="86">#REF!</definedName>
    <definedName name="ARB" localSheetId="87">#REF!</definedName>
    <definedName name="ARB" localSheetId="52">#REF!</definedName>
    <definedName name="ARB" localSheetId="89">#REF!</definedName>
    <definedName name="ARB" localSheetId="90">#REF!</definedName>
    <definedName name="ARB" localSheetId="69">#REF!</definedName>
    <definedName name="ARB" localSheetId="92">#REF!</definedName>
    <definedName name="ARB" localSheetId="73">#REF!</definedName>
    <definedName name="ARB" localSheetId="131">#REF!</definedName>
    <definedName name="ARB" localSheetId="128">#REF!</definedName>
    <definedName name="ARB">#REF!</definedName>
    <definedName name="ASECT" localSheetId="121">#REF!</definedName>
    <definedName name="ASECT" localSheetId="119">[1]Macros!#REF!</definedName>
    <definedName name="ASECT" localSheetId="120">[1]Macros!#REF!</definedName>
    <definedName name="ASECT" localSheetId="116">[1]Macros!#REF!</definedName>
    <definedName name="ASECT" localSheetId="84">#REF!</definedName>
    <definedName name="ASECT" localSheetId="85">#REF!</definedName>
    <definedName name="ASECT" localSheetId="3">[1]Macros!#REF!</definedName>
    <definedName name="ASECT" localSheetId="130">[1]Macros!#REF!</definedName>
    <definedName name="ASECT" localSheetId="40">[2]Macros!#REF!</definedName>
    <definedName name="ASECT" localSheetId="43">#REF!</definedName>
    <definedName name="ASECT" localSheetId="44">#REF!</definedName>
    <definedName name="ASECT" localSheetId="88">#REF!</definedName>
    <definedName name="ASECT" localSheetId="86">#REF!</definedName>
    <definedName name="ASECT" localSheetId="33">[3]Macros!#REF!</definedName>
    <definedName name="ASECT" localSheetId="87">[3]Macros!#REF!</definedName>
    <definedName name="ASECT" localSheetId="34">#REF!</definedName>
    <definedName name="ASECT" localSheetId="35">#REF!</definedName>
    <definedName name="ASECT" localSheetId="37">[4]Macros!#REF!</definedName>
    <definedName name="ASECT" localSheetId="38">[4]Macros!#REF!</definedName>
    <definedName name="ASECT" localSheetId="52">#REF!</definedName>
    <definedName name="ASECT" localSheetId="132">[5]Macros!#REF!</definedName>
    <definedName name="ASECT" localSheetId="54">#REF!</definedName>
    <definedName name="ASECT" localSheetId="89">#REF!</definedName>
    <definedName name="ASECT" localSheetId="90">#REF!</definedName>
    <definedName name="ASECT" localSheetId="67">[6]Macros!#REF!</definedName>
    <definedName name="ASECT" localSheetId="66">[6]Macros!#REF!</definedName>
    <definedName name="ASECT" localSheetId="91">[6]Macros!#REF!</definedName>
    <definedName name="ASECT" localSheetId="80">[6]Macros!#REF!</definedName>
    <definedName name="ASECT" localSheetId="81">[7]Macros!#REF!</definedName>
    <definedName name="ASECT" localSheetId="82">[7]Macros!#REF!</definedName>
    <definedName name="ASECT" localSheetId="83">[7]Macros!#REF!</definedName>
    <definedName name="ASECT" localSheetId="92">#REF!</definedName>
    <definedName name="ASECT" localSheetId="73">#REF!</definedName>
    <definedName name="ASECT" localSheetId="75">[7]Macros!#REF!</definedName>
    <definedName name="ASECT" localSheetId="76">[8]Macros!#REF!</definedName>
    <definedName name="ASECT" localSheetId="77">[7]Macros!#REF!</definedName>
    <definedName name="ASECT" localSheetId="78">[7]Macros!#REF!</definedName>
    <definedName name="ASECT" localSheetId="122">[1]Macros!#REF!</definedName>
    <definedName name="ASECT" localSheetId="131">[9]Macros!#REF!</definedName>
    <definedName name="ASECT" localSheetId="123">#REF!</definedName>
    <definedName name="ASECT" localSheetId="128">#REF!</definedName>
    <definedName name="ASECT">#REF!</definedName>
    <definedName name="B_1" localSheetId="119">#REF!</definedName>
    <definedName name="B_1" localSheetId="120">#REF!</definedName>
    <definedName name="B_1" localSheetId="116">#REF!</definedName>
    <definedName name="B_1" localSheetId="84">#REF!</definedName>
    <definedName name="B_1" localSheetId="85">#REF!</definedName>
    <definedName name="B_1" localSheetId="40">#REF!</definedName>
    <definedName name="B_1" localSheetId="88">#REF!</definedName>
    <definedName name="B_1" localSheetId="86">#REF!</definedName>
    <definedName name="B_1" localSheetId="87">#REF!</definedName>
    <definedName name="B_1" localSheetId="37">#REF!</definedName>
    <definedName name="B_1" localSheetId="38">#REF!</definedName>
    <definedName name="B_1" localSheetId="52">#REF!</definedName>
    <definedName name="B_1" localSheetId="132">#REF!</definedName>
    <definedName name="B_1" localSheetId="54">#REF!</definedName>
    <definedName name="B_1" localSheetId="89">#REF!</definedName>
    <definedName name="B_1" localSheetId="90">#REF!</definedName>
    <definedName name="B_1" localSheetId="67">#REF!</definedName>
    <definedName name="B_1" localSheetId="66">#REF!</definedName>
    <definedName name="B_1" localSheetId="91">#REF!</definedName>
    <definedName name="B_1" localSheetId="80">#REF!</definedName>
    <definedName name="B_1" localSheetId="81">#REF!</definedName>
    <definedName name="B_1" localSheetId="82">#REF!</definedName>
    <definedName name="B_1" localSheetId="83">#REF!</definedName>
    <definedName name="B_1" localSheetId="92">#REF!</definedName>
    <definedName name="B_1" localSheetId="73">#REF!</definedName>
    <definedName name="B_1" localSheetId="75">#REF!</definedName>
    <definedName name="B_1" localSheetId="122">#REF!</definedName>
    <definedName name="B_1" localSheetId="131">#REF!</definedName>
    <definedName name="B_1" localSheetId="128">#REF!</definedName>
    <definedName name="B_1">#REF!</definedName>
    <definedName name="B_10" localSheetId="40">'B 10'!$A$1:$G$54</definedName>
    <definedName name="B_10" localSheetId="54">#REF!</definedName>
    <definedName name="B_10">#REF!</definedName>
    <definedName name="B_11" localSheetId="54">#REF!</definedName>
    <definedName name="B_11">'B 11'!$A$1:$G$60</definedName>
    <definedName name="B_12" localSheetId="84">#REF!</definedName>
    <definedName name="B_12" localSheetId="85">#REF!</definedName>
    <definedName name="B_12" localSheetId="40">#REF!</definedName>
    <definedName name="B_12" localSheetId="88">#REF!</definedName>
    <definedName name="B_12" localSheetId="86">#REF!</definedName>
    <definedName name="B_12" localSheetId="87">#REF!</definedName>
    <definedName name="B_12" localSheetId="37">#REF!</definedName>
    <definedName name="B_12" localSheetId="38">#REF!</definedName>
    <definedName name="B_12" localSheetId="52">#REF!</definedName>
    <definedName name="B_12" localSheetId="132">#REF!</definedName>
    <definedName name="B_12" localSheetId="54">#REF!</definedName>
    <definedName name="B_12" localSheetId="89">#REF!</definedName>
    <definedName name="B_12" localSheetId="90">#REF!</definedName>
    <definedName name="B_12" localSheetId="92">#REF!</definedName>
    <definedName name="B_12" localSheetId="73">#REF!</definedName>
    <definedName name="B_12" localSheetId="131">#REF!</definedName>
    <definedName name="B_12" localSheetId="128">#REF!</definedName>
    <definedName name="B_12">#REF!</definedName>
    <definedName name="B_13" localSheetId="119">#REF!</definedName>
    <definedName name="B_13" localSheetId="120">#REF!</definedName>
    <definedName name="B_13" localSheetId="116">#REF!</definedName>
    <definedName name="B_13" localSheetId="84">#REF!</definedName>
    <definedName name="B_13" localSheetId="85">#REF!</definedName>
    <definedName name="B_13" localSheetId="40">#REF!</definedName>
    <definedName name="B_13" localSheetId="88">#REF!</definedName>
    <definedName name="B_13" localSheetId="86">#REF!</definedName>
    <definedName name="B_13" localSheetId="87">#REF!</definedName>
    <definedName name="B_13" localSheetId="37">#REF!</definedName>
    <definedName name="B_13" localSheetId="38">#REF!</definedName>
    <definedName name="B_13" localSheetId="52">#REF!</definedName>
    <definedName name="B_13" localSheetId="132">#REF!</definedName>
    <definedName name="B_13" localSheetId="54">#REF!</definedName>
    <definedName name="B_13" localSheetId="89">#REF!</definedName>
    <definedName name="B_13" localSheetId="90">#REF!</definedName>
    <definedName name="B_13" localSheetId="67">#REF!</definedName>
    <definedName name="B_13" localSheetId="66">#REF!</definedName>
    <definedName name="B_13" localSheetId="91">#REF!</definedName>
    <definedName name="B_13" localSheetId="80">#REF!</definedName>
    <definedName name="B_13" localSheetId="81">#REF!</definedName>
    <definedName name="B_13" localSheetId="82">#REF!</definedName>
    <definedName name="B_13" localSheetId="83">#REF!</definedName>
    <definedName name="B_13" localSheetId="92">#REF!</definedName>
    <definedName name="B_13" localSheetId="73">#REF!</definedName>
    <definedName name="B_13" localSheetId="75">#REF!</definedName>
    <definedName name="B_13" localSheetId="122">#REF!</definedName>
    <definedName name="B_13" localSheetId="131">#REF!</definedName>
    <definedName name="B_13" localSheetId="128">#REF!</definedName>
    <definedName name="B_13">#REF!</definedName>
    <definedName name="B_14" localSheetId="54">#REF!</definedName>
    <definedName name="B_14">#REF!</definedName>
    <definedName name="B_15" localSheetId="88">'B 15 (I)'!$A$1:$H$75</definedName>
    <definedName name="B_15" localSheetId="54">#REF!</definedName>
    <definedName name="B_15">'B 15'!$A$1:$H$56</definedName>
    <definedName name="B_2" localSheetId="31">'B 1'!$A$1:$J$41</definedName>
    <definedName name="B_2" localSheetId="86">'B 2 (I) '!$A$1:$J$46</definedName>
    <definedName name="B_2">'B 2'!$A$1:$J$41</definedName>
    <definedName name="B_3" localSheetId="119">#REF!</definedName>
    <definedName name="B_3" localSheetId="120">#REF!</definedName>
    <definedName name="B_3" localSheetId="116">#REF!</definedName>
    <definedName name="B_3" localSheetId="84">#REF!</definedName>
    <definedName name="B_3" localSheetId="85">#REF!</definedName>
    <definedName name="B_3" localSheetId="3">#REF!</definedName>
    <definedName name="B_3" localSheetId="130">#REF!</definedName>
    <definedName name="B_3" localSheetId="40">#REF!</definedName>
    <definedName name="B_3" localSheetId="88">#REF!</definedName>
    <definedName name="B_3" localSheetId="86">#REF!</definedName>
    <definedName name="B_3" localSheetId="33">'B 3'!$A$1:$F$131</definedName>
    <definedName name="B_3" localSheetId="87">'B 3 (I)'!#REF!</definedName>
    <definedName name="B_3" localSheetId="52">#REF!</definedName>
    <definedName name="B_3" localSheetId="54">#REF!</definedName>
    <definedName name="B_3" localSheetId="89">#REF!</definedName>
    <definedName name="B_3" localSheetId="90">#REF!</definedName>
    <definedName name="B_3" localSheetId="81">#REF!</definedName>
    <definedName name="B_3" localSheetId="82">#REF!</definedName>
    <definedName name="B_3" localSheetId="83">#REF!</definedName>
    <definedName name="B_3" localSheetId="92">#REF!</definedName>
    <definedName name="B_3" localSheetId="73">#REF!</definedName>
    <definedName name="B_3" localSheetId="75">#REF!</definedName>
    <definedName name="B_3" localSheetId="76">#REF!</definedName>
    <definedName name="B_3" localSheetId="77">#REF!</definedName>
    <definedName name="B_3" localSheetId="78">#REF!</definedName>
    <definedName name="B_3" localSheetId="122">#REF!</definedName>
    <definedName name="B_3" localSheetId="131">#REF!</definedName>
    <definedName name="B_3" localSheetId="128">#REF!</definedName>
    <definedName name="B_3">#REF!</definedName>
    <definedName name="B_3A" localSheetId="119">#REF!</definedName>
    <definedName name="B_3A" localSheetId="120">#REF!</definedName>
    <definedName name="B_3A" localSheetId="116">#REF!</definedName>
    <definedName name="B_3A" localSheetId="84">#REF!</definedName>
    <definedName name="B_3A" localSheetId="85">#REF!</definedName>
    <definedName name="B_3A" localSheetId="3">#REF!</definedName>
    <definedName name="B_3A" localSheetId="130">#REF!</definedName>
    <definedName name="B_3A" localSheetId="88">#REF!</definedName>
    <definedName name="B_3A" localSheetId="86">#REF!</definedName>
    <definedName name="B_3A" localSheetId="33">'B 3'!#REF!</definedName>
    <definedName name="B_3A" localSheetId="87">'B 3 (I)'!#REF!</definedName>
    <definedName name="B_3A" localSheetId="52">#REF!</definedName>
    <definedName name="B_3A" localSheetId="54">#REF!</definedName>
    <definedName name="B_3A" localSheetId="89">#REF!</definedName>
    <definedName name="B_3A" localSheetId="90">#REF!</definedName>
    <definedName name="B_3A" localSheetId="67">'[6]B 3'!#REF!</definedName>
    <definedName name="B_3A" localSheetId="66">'[6]B 3'!#REF!</definedName>
    <definedName name="B_3A" localSheetId="91">'[6]B 3'!#REF!</definedName>
    <definedName name="B_3A" localSheetId="80">'[6]B 3'!#REF!</definedName>
    <definedName name="B_3A" localSheetId="81">'[7]B 3'!#REF!</definedName>
    <definedName name="B_3A" localSheetId="82">'[7]B 3'!#REF!</definedName>
    <definedName name="B_3A" localSheetId="83">'[7]B 3'!#REF!</definedName>
    <definedName name="B_3A" localSheetId="92">#REF!</definedName>
    <definedName name="B_3A" localSheetId="73">#REF!</definedName>
    <definedName name="B_3A" localSheetId="75">'[7]B 3'!#REF!</definedName>
    <definedName name="B_3A" localSheetId="76">'[8]B 3'!#REF!</definedName>
    <definedName name="B_3A" localSheetId="77">'[7]B 3'!#REF!</definedName>
    <definedName name="B_3A" localSheetId="78">'[7]B 3'!#REF!</definedName>
    <definedName name="B_3A" localSheetId="122">#REF!</definedName>
    <definedName name="B_3A" localSheetId="131">#REF!</definedName>
    <definedName name="B_3A" localSheetId="128">#REF!</definedName>
    <definedName name="B_3A">#REF!</definedName>
    <definedName name="B_3B" localSheetId="119">#REF!</definedName>
    <definedName name="B_3B" localSheetId="120">#REF!</definedName>
    <definedName name="B_3B" localSheetId="116">#REF!</definedName>
    <definedName name="B_3B" localSheetId="84">#REF!</definedName>
    <definedName name="B_3B" localSheetId="85">#REF!</definedName>
    <definedName name="B_3B" localSheetId="3">#REF!</definedName>
    <definedName name="B_3B" localSheetId="130">#REF!</definedName>
    <definedName name="B_3B" localSheetId="88">#REF!</definedName>
    <definedName name="B_3B" localSheetId="86">#REF!</definedName>
    <definedName name="B_3B" localSheetId="33">'B 3'!#REF!</definedName>
    <definedName name="B_3B" localSheetId="87">'B 3 (I)'!#REF!</definedName>
    <definedName name="B_3B" localSheetId="52">#REF!</definedName>
    <definedName name="B_3B" localSheetId="54">#REF!</definedName>
    <definedName name="B_3B" localSheetId="89">#REF!</definedName>
    <definedName name="B_3B" localSheetId="90">#REF!</definedName>
    <definedName name="B_3B" localSheetId="67">'[6]B 3'!#REF!</definedName>
    <definedName name="B_3B" localSheetId="66">'[6]B 3'!#REF!</definedName>
    <definedName name="B_3B" localSheetId="91">'[6]B 3'!#REF!</definedName>
    <definedName name="B_3B" localSheetId="80">'[6]B 3'!#REF!</definedName>
    <definedName name="B_3B" localSheetId="81">'[7]B 3'!#REF!</definedName>
    <definedName name="B_3B" localSheetId="82">'[7]B 3'!#REF!</definedName>
    <definedName name="B_3B" localSheetId="83">'[7]B 3'!#REF!</definedName>
    <definedName name="B_3B" localSheetId="92">#REF!</definedName>
    <definedName name="B_3B" localSheetId="73">#REF!</definedName>
    <definedName name="B_3B" localSheetId="75">'[7]B 3'!#REF!</definedName>
    <definedName name="B_3B" localSheetId="76">'[8]B 3'!#REF!</definedName>
    <definedName name="B_3B" localSheetId="77">'[7]B 3'!#REF!</definedName>
    <definedName name="B_3B" localSheetId="78">'[7]B 3'!#REF!</definedName>
    <definedName name="B_3B" localSheetId="122">#REF!</definedName>
    <definedName name="B_3B" localSheetId="131">#REF!</definedName>
    <definedName name="B_3B" localSheetId="128">#REF!</definedName>
    <definedName name="B_3B">#REF!</definedName>
    <definedName name="B_4" localSheetId="54">#REF!</definedName>
    <definedName name="B_4">#REF!</definedName>
    <definedName name="B_5" localSheetId="119">#REF!</definedName>
    <definedName name="B_5" localSheetId="120">#REF!</definedName>
    <definedName name="B_5" localSheetId="116">#REF!</definedName>
    <definedName name="B_5" localSheetId="84">#REF!</definedName>
    <definedName name="B_5" localSheetId="85">#REF!</definedName>
    <definedName name="B_5" localSheetId="88">#REF!</definedName>
    <definedName name="B_5" localSheetId="86">#REF!</definedName>
    <definedName name="B_5" localSheetId="87">#REF!</definedName>
    <definedName name="B_5" localSheetId="52">#REF!</definedName>
    <definedName name="B_5" localSheetId="54">#REF!</definedName>
    <definedName name="B_5" localSheetId="89">#REF!</definedName>
    <definedName name="B_5" localSheetId="90">#REF!</definedName>
    <definedName name="B_5" localSheetId="67">#REF!</definedName>
    <definedName name="B_5" localSheetId="66">#REF!</definedName>
    <definedName name="B_5" localSheetId="91">#REF!</definedName>
    <definedName name="B_5" localSheetId="80">#REF!</definedName>
    <definedName name="B_5" localSheetId="81">#REF!</definedName>
    <definedName name="B_5" localSheetId="82">#REF!</definedName>
    <definedName name="B_5" localSheetId="83">#REF!</definedName>
    <definedName name="B_5" localSheetId="92">#REF!</definedName>
    <definedName name="B_5" localSheetId="73">#REF!</definedName>
    <definedName name="B_5" localSheetId="75">#REF!</definedName>
    <definedName name="B_5" localSheetId="122">#REF!</definedName>
    <definedName name="B_5" localSheetId="131">#REF!</definedName>
    <definedName name="B_5" localSheetId="128">#REF!</definedName>
    <definedName name="B_5">#REF!</definedName>
    <definedName name="B_6" localSheetId="54">#REF!</definedName>
    <definedName name="B_6">'B 6'!$A$1:$Q$46</definedName>
    <definedName name="B_7" localSheetId="119">#REF!</definedName>
    <definedName name="B_7" localSheetId="120">#REF!</definedName>
    <definedName name="B_7" localSheetId="116">#REF!</definedName>
    <definedName name="B_7" localSheetId="84">#REF!</definedName>
    <definedName name="B_7" localSheetId="85">#REF!</definedName>
    <definedName name="B_7" localSheetId="88">#REF!</definedName>
    <definedName name="B_7" localSheetId="86">#REF!</definedName>
    <definedName name="B_7" localSheetId="87">#REF!</definedName>
    <definedName name="B_7" localSheetId="52">#REF!</definedName>
    <definedName name="B_7" localSheetId="54">#REF!</definedName>
    <definedName name="B_7" localSheetId="89">#REF!</definedName>
    <definedName name="B_7" localSheetId="90">#REF!</definedName>
    <definedName name="B_7" localSheetId="67">#REF!</definedName>
    <definedName name="B_7" localSheetId="66">#REF!</definedName>
    <definedName name="B_7" localSheetId="91">#REF!</definedName>
    <definedName name="B_7" localSheetId="80">#REF!</definedName>
    <definedName name="B_7" localSheetId="81">#REF!</definedName>
    <definedName name="B_7" localSheetId="82">#REF!</definedName>
    <definedName name="B_7" localSheetId="83">#REF!</definedName>
    <definedName name="B_7" localSheetId="92">#REF!</definedName>
    <definedName name="B_7" localSheetId="73">#REF!</definedName>
    <definedName name="B_7" localSheetId="75">#REF!</definedName>
    <definedName name="B_7" localSheetId="122">#REF!</definedName>
    <definedName name="B_7" localSheetId="131">#REF!</definedName>
    <definedName name="B_7" localSheetId="128">#REF!</definedName>
    <definedName name="B_7">#REF!</definedName>
    <definedName name="B_8" localSheetId="37">'B 7'!$A$1:$K$48</definedName>
    <definedName name="B_8" localSheetId="38">'B 8'!$A$1:$K$48</definedName>
    <definedName name="B_8" localSheetId="54">#REF!</definedName>
    <definedName name="B_8">#REF!</definedName>
    <definedName name="B_9" localSheetId="54">#REF!</definedName>
    <definedName name="B_9">'B 9'!$A$1:$E$39</definedName>
    <definedName name="b10x" localSheetId="121">#REF!</definedName>
    <definedName name="b10x" localSheetId="43">#REF!</definedName>
    <definedName name="b10x" localSheetId="44">#REF!</definedName>
    <definedName name="b10x" localSheetId="34">#REF!</definedName>
    <definedName name="b10x" localSheetId="35">#REF!</definedName>
    <definedName name="b10x" localSheetId="37">#REF!</definedName>
    <definedName name="b10x" localSheetId="38">#REF!</definedName>
    <definedName name="b10x" localSheetId="123">#REF!</definedName>
    <definedName name="b10x">#REF!</definedName>
    <definedName name="b11x" localSheetId="121">#REF!</definedName>
    <definedName name="b11x" localSheetId="43">#REF!</definedName>
    <definedName name="b11x" localSheetId="44">#REF!</definedName>
    <definedName name="b11x" localSheetId="34">#REF!</definedName>
    <definedName name="b11x" localSheetId="35">#REF!</definedName>
    <definedName name="b11x" localSheetId="37">#REF!</definedName>
    <definedName name="b11x" localSheetId="38">#REF!</definedName>
    <definedName name="b11x" localSheetId="123">#REF!</definedName>
    <definedName name="b11x">#REF!</definedName>
    <definedName name="b12x" localSheetId="121">#REF!</definedName>
    <definedName name="b12x" localSheetId="43">#REF!</definedName>
    <definedName name="b12x" localSheetId="44">#REF!</definedName>
    <definedName name="b12x" localSheetId="34">#REF!</definedName>
    <definedName name="b12x" localSheetId="35">#REF!</definedName>
    <definedName name="b12x" localSheetId="37">#REF!</definedName>
    <definedName name="b12x" localSheetId="38">#REF!</definedName>
    <definedName name="b12x" localSheetId="123">#REF!</definedName>
    <definedName name="b12x">#REF!</definedName>
    <definedName name="b13x">#REF!</definedName>
    <definedName name="B14x" localSheetId="121">#REF!</definedName>
    <definedName name="B14x" localSheetId="43">#REF!</definedName>
    <definedName name="B14x" localSheetId="44">#REF!</definedName>
    <definedName name="B14x" localSheetId="34">#REF!</definedName>
    <definedName name="B14x" localSheetId="35">#REF!</definedName>
    <definedName name="B14x" localSheetId="123">#REF!</definedName>
    <definedName name="B14x">#REF!</definedName>
    <definedName name="b15i" localSheetId="121">#REF!</definedName>
    <definedName name="b15i" localSheetId="43">#REF!</definedName>
    <definedName name="b15i" localSheetId="44">#REF!</definedName>
    <definedName name="b15i" localSheetId="34">#REF!</definedName>
    <definedName name="b15i" localSheetId="35">#REF!</definedName>
    <definedName name="b15i" localSheetId="123">#REF!</definedName>
    <definedName name="b15i">#REF!</definedName>
    <definedName name="b15x" localSheetId="121">#REF!</definedName>
    <definedName name="b15x" localSheetId="43">#REF!</definedName>
    <definedName name="b15x" localSheetId="44">#REF!</definedName>
    <definedName name="b15x" localSheetId="34">#REF!</definedName>
    <definedName name="b15x" localSheetId="35">#REF!</definedName>
    <definedName name="b15x" localSheetId="123">#REF!</definedName>
    <definedName name="b15x">#REF!</definedName>
    <definedName name="b1i">#REF!</definedName>
    <definedName name="b1x">#REF!</definedName>
    <definedName name="b2i" localSheetId="121">#REF!</definedName>
    <definedName name="b2i" localSheetId="43">#REF!</definedName>
    <definedName name="b2i" localSheetId="44">#REF!</definedName>
    <definedName name="b2i" localSheetId="34">#REF!</definedName>
    <definedName name="b2i" localSheetId="35">#REF!</definedName>
    <definedName name="b2i" localSheetId="123">#REF!</definedName>
    <definedName name="b2i">#REF!</definedName>
    <definedName name="b2x" localSheetId="121">#REF!</definedName>
    <definedName name="b2x" localSheetId="43">#REF!</definedName>
    <definedName name="b2x" localSheetId="44">#REF!</definedName>
    <definedName name="b2x" localSheetId="34">#REF!</definedName>
    <definedName name="b2x" localSheetId="35">#REF!</definedName>
    <definedName name="b2x" localSheetId="123">#REF!</definedName>
    <definedName name="b2x">#REF!</definedName>
    <definedName name="B3B">'[17]A1 OPERATING INCOME ADJUST'!$A$49:$P$97</definedName>
    <definedName name="b3i" localSheetId="121">#REF!</definedName>
    <definedName name="b3i" localSheetId="43">#REF!</definedName>
    <definedName name="b3i" localSheetId="44">#REF!</definedName>
    <definedName name="b3i" localSheetId="34">#REF!</definedName>
    <definedName name="b3i" localSheetId="35">#REF!</definedName>
    <definedName name="b3i" localSheetId="37">#REF!</definedName>
    <definedName name="b3i" localSheetId="38">#REF!</definedName>
    <definedName name="b3i" localSheetId="123">#REF!</definedName>
    <definedName name="b3i">#REF!</definedName>
    <definedName name="B3R">'[17]A1 OPERATING INCOME ADJUST'!$A$1:$P$48</definedName>
    <definedName name="b3x" localSheetId="121">#REF!</definedName>
    <definedName name="b3x" localSheetId="43">#REF!</definedName>
    <definedName name="b3x" localSheetId="44">#REF!</definedName>
    <definedName name="b3x" localSheetId="34">#REF!</definedName>
    <definedName name="b3x" localSheetId="35">#REF!</definedName>
    <definedName name="b3x" localSheetId="37">#REF!</definedName>
    <definedName name="b3x" localSheetId="38">#REF!</definedName>
    <definedName name="b3x" localSheetId="123">#REF!</definedName>
    <definedName name="b3x">#REF!</definedName>
    <definedName name="b4x" localSheetId="121">#REF!</definedName>
    <definedName name="b4x" localSheetId="43">#REF!</definedName>
    <definedName name="b4x" localSheetId="44">#REF!</definedName>
    <definedName name="b4x" localSheetId="34">#REF!</definedName>
    <definedName name="b4x" localSheetId="35">#REF!</definedName>
    <definedName name="b4x" localSheetId="37">#REF!</definedName>
    <definedName name="b4x" localSheetId="38">#REF!</definedName>
    <definedName name="b4x" localSheetId="123">#REF!</definedName>
    <definedName name="b4x">#REF!</definedName>
    <definedName name="b5x" localSheetId="37">#REF!</definedName>
    <definedName name="b5x" localSheetId="38">#REF!</definedName>
    <definedName name="b5x">#REF!</definedName>
    <definedName name="b6x" localSheetId="121">#REF!</definedName>
    <definedName name="b6x" localSheetId="43">#REF!</definedName>
    <definedName name="b6x" localSheetId="44">#REF!</definedName>
    <definedName name="b6x" localSheetId="34">#REF!</definedName>
    <definedName name="b6x" localSheetId="35">#REF!</definedName>
    <definedName name="b6x" localSheetId="123">#REF!</definedName>
    <definedName name="b6x">#REF!</definedName>
    <definedName name="b7x">#REF!</definedName>
    <definedName name="b8x" localSheetId="121">#REF!</definedName>
    <definedName name="b8x" localSheetId="43">#REF!</definedName>
    <definedName name="b8x" localSheetId="44">#REF!</definedName>
    <definedName name="b8x" localSheetId="34">#REF!</definedName>
    <definedName name="b8x" localSheetId="35">#REF!</definedName>
    <definedName name="b8x" localSheetId="123">#REF!</definedName>
    <definedName name="b8x">#REF!</definedName>
    <definedName name="b9x" localSheetId="121">#REF!</definedName>
    <definedName name="b9x" localSheetId="43">#REF!</definedName>
    <definedName name="b9x" localSheetId="44">#REF!</definedName>
    <definedName name="b9x" localSheetId="34">#REF!</definedName>
    <definedName name="b9x" localSheetId="35">#REF!</definedName>
    <definedName name="b9x" localSheetId="123">#REF!</definedName>
    <definedName name="b9x">#REF!</definedName>
    <definedName name="BALANCE" localSheetId="84">#REF!</definedName>
    <definedName name="BALANCE" localSheetId="85">#REF!</definedName>
    <definedName name="BALANCE" localSheetId="88">#REF!</definedName>
    <definedName name="BALANCE" localSheetId="86">#REF!</definedName>
    <definedName name="BALANCE" localSheetId="87">#REF!</definedName>
    <definedName name="BALANCE" localSheetId="52">#REF!</definedName>
    <definedName name="BALANCE" localSheetId="132">#REF!</definedName>
    <definedName name="BALANCE" localSheetId="89">#REF!</definedName>
    <definedName name="BALANCE" localSheetId="90">#REF!</definedName>
    <definedName name="BALANCE" localSheetId="69">#REF!</definedName>
    <definedName name="BALANCE" localSheetId="92">#REF!</definedName>
    <definedName name="BALANCE" localSheetId="73">#REF!</definedName>
    <definedName name="BALANCE" localSheetId="131">#REF!</definedName>
    <definedName name="BALANCE" localSheetId="128">#REF!</definedName>
    <definedName name="BALANCE">#REF!</definedName>
    <definedName name="BSECT" localSheetId="121">#REF!</definedName>
    <definedName name="BSECT" localSheetId="119">[1]Macros!#REF!</definedName>
    <definedName name="BSECT" localSheetId="120">[1]Macros!#REF!</definedName>
    <definedName name="BSECT" localSheetId="116">[1]Macros!#REF!</definedName>
    <definedName name="BSECT" localSheetId="84">#REF!</definedName>
    <definedName name="BSECT" localSheetId="85">#REF!</definedName>
    <definedName name="BSECT" localSheetId="3">[1]Macros!#REF!</definedName>
    <definedName name="BSECT" localSheetId="130">[1]Macros!#REF!</definedName>
    <definedName name="BSECT" localSheetId="40">[2]Macros!#REF!</definedName>
    <definedName name="BSECT" localSheetId="43">#REF!</definedName>
    <definedName name="BSECT" localSheetId="44">#REF!</definedName>
    <definedName name="BSECT" localSheetId="88">#REF!</definedName>
    <definedName name="BSECT" localSheetId="86">#REF!</definedName>
    <definedName name="BSECT" localSheetId="33">[3]Macros!#REF!</definedName>
    <definedName name="BSECT" localSheetId="87">[3]Macros!#REF!</definedName>
    <definedName name="BSECT" localSheetId="34">#REF!</definedName>
    <definedName name="BSECT" localSheetId="35">#REF!</definedName>
    <definedName name="BSECT" localSheetId="37">[4]Macros!#REF!</definedName>
    <definedName name="BSECT" localSheetId="38">[4]Macros!#REF!</definedName>
    <definedName name="BSECT" localSheetId="52">#REF!</definedName>
    <definedName name="BSECT" localSheetId="132">[5]Macros!#REF!</definedName>
    <definedName name="BSECT" localSheetId="54">#REF!</definedName>
    <definedName name="BSECT" localSheetId="89">#REF!</definedName>
    <definedName name="BSECT" localSheetId="90">#REF!</definedName>
    <definedName name="BSECT" localSheetId="67">[6]Macros!#REF!</definedName>
    <definedName name="BSECT" localSheetId="66">[6]Macros!#REF!</definedName>
    <definedName name="BSECT" localSheetId="91">[6]Macros!#REF!</definedName>
    <definedName name="BSECT" localSheetId="80">[6]Macros!#REF!</definedName>
    <definedName name="BSECT" localSheetId="81">[7]Macros!#REF!</definedName>
    <definedName name="BSECT" localSheetId="82">[7]Macros!#REF!</definedName>
    <definedName name="BSECT" localSheetId="83">[7]Macros!#REF!</definedName>
    <definedName name="BSECT" localSheetId="92">#REF!</definedName>
    <definedName name="BSECT" localSheetId="73">#REF!</definedName>
    <definedName name="BSECT" localSheetId="75">[7]Macros!#REF!</definedName>
    <definedName name="BSECT" localSheetId="76">[8]Macros!#REF!</definedName>
    <definedName name="BSECT" localSheetId="77">[7]Macros!#REF!</definedName>
    <definedName name="BSECT" localSheetId="78">[7]Macros!#REF!</definedName>
    <definedName name="BSECT" localSheetId="122">[1]Macros!#REF!</definedName>
    <definedName name="BSECT" localSheetId="131">[9]Macros!#REF!</definedName>
    <definedName name="BSECT" localSheetId="123">#REF!</definedName>
    <definedName name="BSECT" localSheetId="128">#REF!</definedName>
    <definedName name="BSECT">#REF!</definedName>
    <definedName name="C_1">'C 1'!$A$1:$H$46</definedName>
    <definedName name="C_10">'C 10'!$A$1:$G$67</definedName>
    <definedName name="c_10x" localSheetId="121">#REF!</definedName>
    <definedName name="c_10x" localSheetId="43">#REF!</definedName>
    <definedName name="c_10x" localSheetId="44">#REF!</definedName>
    <definedName name="c_10x" localSheetId="34">#REF!</definedName>
    <definedName name="c_10x" localSheetId="35">#REF!</definedName>
    <definedName name="c_10x" localSheetId="37">#REF!</definedName>
    <definedName name="c_10x" localSheetId="38">#REF!</definedName>
    <definedName name="c_10x" localSheetId="123">#REF!</definedName>
    <definedName name="c_10x">#REF!</definedName>
    <definedName name="c_1i" localSheetId="121">#REF!</definedName>
    <definedName name="c_1i" localSheetId="43">#REF!</definedName>
    <definedName name="c_1i" localSheetId="44">#REF!</definedName>
    <definedName name="c_1i" localSheetId="34">#REF!</definedName>
    <definedName name="c_1i" localSheetId="35">#REF!</definedName>
    <definedName name="c_1i" localSheetId="37">#REF!</definedName>
    <definedName name="c_1i" localSheetId="38">#REF!</definedName>
    <definedName name="c_1i" localSheetId="123">#REF!</definedName>
    <definedName name="c_1i">#REF!</definedName>
    <definedName name="c_1x" localSheetId="121">#REF!</definedName>
    <definedName name="c_1x" localSheetId="43">#REF!</definedName>
    <definedName name="c_1x" localSheetId="44">#REF!</definedName>
    <definedName name="c_1x" localSheetId="34">#REF!</definedName>
    <definedName name="c_1x" localSheetId="35">#REF!</definedName>
    <definedName name="c_1x" localSheetId="37">#REF!</definedName>
    <definedName name="c_1x" localSheetId="38">#REF!</definedName>
    <definedName name="c_1x" localSheetId="123">#REF!</definedName>
    <definedName name="c_1x">#REF!</definedName>
    <definedName name="C_2" localSheetId="48">'C 2 (w)'!$A$1:$G$54</definedName>
    <definedName name="C_2">'C 2 (s)'!$A$1:$G$52</definedName>
    <definedName name="c_2i" localSheetId="121">#REF!</definedName>
    <definedName name="c_2i" localSheetId="43">#REF!</definedName>
    <definedName name="c_2i" localSheetId="44">#REF!</definedName>
    <definedName name="c_2i" localSheetId="34">#REF!</definedName>
    <definedName name="c_2i" localSheetId="35">#REF!</definedName>
    <definedName name="c_2i" localSheetId="37">#REF!</definedName>
    <definedName name="c_2i" localSheetId="38">#REF!</definedName>
    <definedName name="c_2i" localSheetId="123">#REF!</definedName>
    <definedName name="c_2i">#REF!</definedName>
    <definedName name="c_2x" localSheetId="121">#REF!</definedName>
    <definedName name="c_2x" localSheetId="43">#REF!</definedName>
    <definedName name="c_2x" localSheetId="44">#REF!</definedName>
    <definedName name="c_2x" localSheetId="34">#REF!</definedName>
    <definedName name="c_2x" localSheetId="35">#REF!</definedName>
    <definedName name="c_2x" localSheetId="37">#REF!</definedName>
    <definedName name="c_2x" localSheetId="38">#REF!</definedName>
    <definedName name="c_2x" localSheetId="123">#REF!</definedName>
    <definedName name="c_2x">#REF!</definedName>
    <definedName name="C_3" localSheetId="40">#REF!</definedName>
    <definedName name="C_3" localSheetId="50">'C 3 '!$A$1:$G$52</definedName>
    <definedName name="C_3" localSheetId="52">#REF!</definedName>
    <definedName name="C_3" localSheetId="132">#REF!</definedName>
    <definedName name="C_3" localSheetId="92">#REF!</definedName>
    <definedName name="C_3" localSheetId="73">#REF!</definedName>
    <definedName name="C_3">#REF!</definedName>
    <definedName name="c_3x" localSheetId="121">#REF!</definedName>
    <definedName name="c_3x" localSheetId="43">#REF!</definedName>
    <definedName name="c_3x" localSheetId="44">#REF!</definedName>
    <definedName name="c_3x" localSheetId="34">#REF!</definedName>
    <definedName name="c_3x" localSheetId="35">#REF!</definedName>
    <definedName name="c_3x" localSheetId="123">#REF!</definedName>
    <definedName name="c_3x">#REF!</definedName>
    <definedName name="C_4">'C 4'!$A$1:$G$28</definedName>
    <definedName name="c_4x" localSheetId="121">#REF!</definedName>
    <definedName name="c_4x" localSheetId="43">#REF!</definedName>
    <definedName name="c_4x" localSheetId="44">#REF!</definedName>
    <definedName name="c_4x" localSheetId="34">#REF!</definedName>
    <definedName name="c_4x" localSheetId="35">#REF!</definedName>
    <definedName name="c_4x" localSheetId="37">#REF!</definedName>
    <definedName name="c_4x" localSheetId="38">#REF!</definedName>
    <definedName name="c_4x" localSheetId="123">#REF!</definedName>
    <definedName name="c_4x">#REF!</definedName>
    <definedName name="C_5" localSheetId="40">#REF!</definedName>
    <definedName name="C_5" localSheetId="53">'C 5 (s)'!$A$1:$G$51</definedName>
    <definedName name="C_5" localSheetId="52">'C 5 (w)'!$A$1:$G$52</definedName>
    <definedName name="C_5" localSheetId="132">'C 5 Calculation'!$A$1:$G$72</definedName>
    <definedName name="C_5" localSheetId="92">#REF!</definedName>
    <definedName name="C_5" localSheetId="73">#REF!</definedName>
    <definedName name="C_5">#REF!</definedName>
    <definedName name="c_5i" localSheetId="121">#REF!</definedName>
    <definedName name="c_5i" localSheetId="43">#REF!</definedName>
    <definedName name="c_5i" localSheetId="44">#REF!</definedName>
    <definedName name="c_5i" localSheetId="34">#REF!</definedName>
    <definedName name="c_5i" localSheetId="35">#REF!</definedName>
    <definedName name="c_5i" localSheetId="123">#REF!</definedName>
    <definedName name="c_5i">#REF!</definedName>
    <definedName name="c_5x" localSheetId="121">#REF!</definedName>
    <definedName name="c_5x" localSheetId="43">#REF!</definedName>
    <definedName name="c_5x" localSheetId="44">#REF!</definedName>
    <definedName name="c_5x" localSheetId="34">#REF!</definedName>
    <definedName name="c_5x" localSheetId="35">#REF!</definedName>
    <definedName name="c_5x" localSheetId="123">#REF!</definedName>
    <definedName name="c_5x">#REF!</definedName>
    <definedName name="C_6" localSheetId="84">#REF!</definedName>
    <definedName name="C_6" localSheetId="85">#REF!</definedName>
    <definedName name="C_6" localSheetId="40">#REF!</definedName>
    <definedName name="C_6" localSheetId="88">#REF!</definedName>
    <definedName name="C_6" localSheetId="86">#REF!</definedName>
    <definedName name="C_6" localSheetId="87">#REF!</definedName>
    <definedName name="C_6" localSheetId="52">#REF!</definedName>
    <definedName name="C_6" localSheetId="132">#REF!</definedName>
    <definedName name="C_6" localSheetId="54">'C 6'!$A$1:$L$188</definedName>
    <definedName name="C_6" localSheetId="89">#REF!</definedName>
    <definedName name="C_6" localSheetId="90">#REF!</definedName>
    <definedName name="C_6" localSheetId="92">#REF!</definedName>
    <definedName name="C_6" localSheetId="73">#REF!</definedName>
    <definedName name="C_6" localSheetId="131">#REF!</definedName>
    <definedName name="C_6" localSheetId="128">#REF!</definedName>
    <definedName name="C_6">#REF!</definedName>
    <definedName name="c_6x1" localSheetId="121">#REF!</definedName>
    <definedName name="c_6x1" localSheetId="43">#REF!</definedName>
    <definedName name="c_6x1" localSheetId="44">#REF!</definedName>
    <definedName name="c_6x1" localSheetId="34">#REF!</definedName>
    <definedName name="c_6x1" localSheetId="35">#REF!</definedName>
    <definedName name="c_6x1" localSheetId="123">#REF!</definedName>
    <definedName name="c_6x1">#REF!</definedName>
    <definedName name="c_6x2" localSheetId="121">#REF!</definedName>
    <definedName name="c_6x2" localSheetId="43">#REF!</definedName>
    <definedName name="c_6x2" localSheetId="44">#REF!</definedName>
    <definedName name="c_6x2" localSheetId="34">#REF!</definedName>
    <definedName name="c_6x2" localSheetId="35">#REF!</definedName>
    <definedName name="c_6x2" localSheetId="123">#REF!</definedName>
    <definedName name="c_6x2">#REF!</definedName>
    <definedName name="c_6x3" localSheetId="121">#REF!</definedName>
    <definedName name="c_6x3" localSheetId="43">#REF!</definedName>
    <definedName name="c_6x3" localSheetId="44">#REF!</definedName>
    <definedName name="c_6x3" localSheetId="34">#REF!</definedName>
    <definedName name="c_6x3" localSheetId="35">#REF!</definedName>
    <definedName name="c_6x3" localSheetId="123">#REF!</definedName>
    <definedName name="c_6x3">#REF!</definedName>
    <definedName name="C_7">'C 7'!$A$1:$N$44</definedName>
    <definedName name="C_7A" localSheetId="84">#REF!</definedName>
    <definedName name="C_7A" localSheetId="85">#REF!</definedName>
    <definedName name="C_7A" localSheetId="88">#REF!</definedName>
    <definedName name="C_7A" localSheetId="86">#REF!</definedName>
    <definedName name="C_7A" localSheetId="87">#REF!</definedName>
    <definedName name="C_7A" localSheetId="52">#REF!</definedName>
    <definedName name="C_7A" localSheetId="132">#REF!</definedName>
    <definedName name="C_7A" localSheetId="54">#REF!</definedName>
    <definedName name="C_7A" localSheetId="89">#REF!</definedName>
    <definedName name="C_7A" localSheetId="90">#REF!</definedName>
    <definedName name="C_7A" localSheetId="92">#REF!</definedName>
    <definedName name="C_7A" localSheetId="73">#REF!</definedName>
    <definedName name="C_7A" localSheetId="131">#REF!</definedName>
    <definedName name="C_7A" localSheetId="128">#REF!</definedName>
    <definedName name="C_7A">#REF!</definedName>
    <definedName name="c_7x1" localSheetId="121">#REF!</definedName>
    <definedName name="c_7x1" localSheetId="43">#REF!</definedName>
    <definedName name="c_7x1" localSheetId="44">#REF!</definedName>
    <definedName name="c_7x1" localSheetId="34">#REF!</definedName>
    <definedName name="c_7x1" localSheetId="35">#REF!</definedName>
    <definedName name="c_7x1" localSheetId="123">#REF!</definedName>
    <definedName name="c_7x1">#REF!</definedName>
    <definedName name="c_7x2" localSheetId="121">#REF!</definedName>
    <definedName name="c_7x2" localSheetId="43">#REF!</definedName>
    <definedName name="c_7x2" localSheetId="44">#REF!</definedName>
    <definedName name="c_7x2" localSheetId="34">#REF!</definedName>
    <definedName name="c_7x2" localSheetId="35">#REF!</definedName>
    <definedName name="c_7x2" localSheetId="123">#REF!</definedName>
    <definedName name="c_7x2">#REF!</definedName>
    <definedName name="c_7x3" localSheetId="121">#REF!</definedName>
    <definedName name="c_7x3" localSheetId="43">#REF!</definedName>
    <definedName name="c_7x3" localSheetId="44">#REF!</definedName>
    <definedName name="c_7x3" localSheetId="34">#REF!</definedName>
    <definedName name="c_7x3" localSheetId="35">#REF!</definedName>
    <definedName name="c_7x3" localSheetId="123">#REF!</definedName>
    <definedName name="c_7x3">#REF!</definedName>
    <definedName name="c_7x4" localSheetId="121">#REF!</definedName>
    <definedName name="c_7x4" localSheetId="43">#REF!</definedName>
    <definedName name="c_7x4" localSheetId="44">#REF!</definedName>
    <definedName name="c_7x4" localSheetId="34">#REF!</definedName>
    <definedName name="c_7x4" localSheetId="35">#REF!</definedName>
    <definedName name="c_7x4" localSheetId="123">#REF!</definedName>
    <definedName name="c_7x4">#REF!</definedName>
    <definedName name="C_8">'C 8'!$A$1:$H$57</definedName>
    <definedName name="c_8x" localSheetId="121">#REF!</definedName>
    <definedName name="c_8x" localSheetId="43">#REF!</definedName>
    <definedName name="c_8x" localSheetId="44">#REF!</definedName>
    <definedName name="c_8x" localSheetId="34">#REF!</definedName>
    <definedName name="c_8x" localSheetId="35">#REF!</definedName>
    <definedName name="c_8x" localSheetId="37">#REF!</definedName>
    <definedName name="c_8x" localSheetId="38">#REF!</definedName>
    <definedName name="c_8x" localSheetId="123">#REF!</definedName>
    <definedName name="c_8x">#REF!</definedName>
    <definedName name="C_9">'C 9'!$A$1:$G$67</definedName>
    <definedName name="c_9x" localSheetId="121">#REF!</definedName>
    <definedName name="c_9x" localSheetId="43">#REF!</definedName>
    <definedName name="c_9x" localSheetId="44">#REF!</definedName>
    <definedName name="c_9x" localSheetId="34">#REF!</definedName>
    <definedName name="c_9x" localSheetId="35">#REF!</definedName>
    <definedName name="c_9x" localSheetId="37">#REF!</definedName>
    <definedName name="c_9x" localSheetId="38">#REF!</definedName>
    <definedName name="c_9x" localSheetId="123">#REF!</definedName>
    <definedName name="c_9x">#REF!</definedName>
    <definedName name="CIAC">[16]Data!$R$13:$S$131</definedName>
    <definedName name="CINST" localSheetId="54">#REF!</definedName>
    <definedName name="CINST" localSheetId="76">#REF!</definedName>
    <definedName name="CINST">'C INSTRUCT'!$A$1:$F$24</definedName>
    <definedName name="CNC2.CE" localSheetId="121">'[18]Cust Eq Input'!#REF!</definedName>
    <definedName name="CNC2.CE" localSheetId="43">'[18]Cust Eq Input'!#REF!</definedName>
    <definedName name="CNC2.CE" localSheetId="44">'[18]Cust Eq Input'!#REF!</definedName>
    <definedName name="CNC2.CE" localSheetId="34">'[18]Cust Eq Input'!#REF!</definedName>
    <definedName name="CNC2.CE" localSheetId="35">'[18]Cust Eq Input'!#REF!</definedName>
    <definedName name="CNC2.CE" localSheetId="123">'[18]Cust Eq Input'!#REF!</definedName>
    <definedName name="CNC2.CE">'[18]Cust Eq Input'!#REF!</definedName>
    <definedName name="CO__02" localSheetId="121">#REF!</definedName>
    <definedName name="CO__02" localSheetId="43">#REF!</definedName>
    <definedName name="CO__02" localSheetId="44">#REF!</definedName>
    <definedName name="CO__02" localSheetId="34">#REF!</definedName>
    <definedName name="CO__02" localSheetId="35">#REF!</definedName>
    <definedName name="CO__02" localSheetId="123">#REF!</definedName>
    <definedName name="CO__02">#REF!</definedName>
    <definedName name="COMPANY" localSheetId="121">[19]Macros!$E$4</definedName>
    <definedName name="COMPANY" localSheetId="43">[19]Macros!$E$4</definedName>
    <definedName name="COMPANY" localSheetId="44">[19]Macros!$E$4</definedName>
    <definedName name="COMPANY" localSheetId="34">[19]Macros!$E$4</definedName>
    <definedName name="COMPANY" localSheetId="35">[19]Macros!$E$4</definedName>
    <definedName name="COMPANY" localSheetId="37">[4]Macros!$E$4</definedName>
    <definedName name="COMPANY" localSheetId="38">[4]Macros!$E$4</definedName>
    <definedName name="COMPANY" localSheetId="54">#REF!</definedName>
    <definedName name="COMPANY" localSheetId="123">[19]Macros!$E$4</definedName>
    <definedName name="COMPANY">#REF!</definedName>
    <definedName name="CONTENTS" localSheetId="121">#REF!</definedName>
    <definedName name="CONTENTS" localSheetId="43">#REF!</definedName>
    <definedName name="CONTENTS" localSheetId="44">#REF!</definedName>
    <definedName name="CONTENTS" localSheetId="34">#REF!</definedName>
    <definedName name="CONTENTS" localSheetId="35">#REF!</definedName>
    <definedName name="CONTENTS" localSheetId="54">#REF!</definedName>
    <definedName name="CONTENTS" localSheetId="2">'CONTENTS vol 2'!$A$1:$F$16</definedName>
    <definedName name="CONTENTS" localSheetId="81">#REF!</definedName>
    <definedName name="CONTENTS" localSheetId="82">#REF!</definedName>
    <definedName name="CONTENTS" localSheetId="83">#REF!</definedName>
    <definedName name="CONTENTS" localSheetId="76">#REF!</definedName>
    <definedName name="CONTENTS" localSheetId="77">#REF!</definedName>
    <definedName name="CONTENTS" localSheetId="78">#REF!</definedName>
    <definedName name="CONTENTS" localSheetId="123">#REF!</definedName>
    <definedName name="CONTENTS">'CONTENTS vol 1'!$A$1:$E$18</definedName>
    <definedName name="COVER" localSheetId="54">#REF!</definedName>
    <definedName name="COVER">COVER!$B$1:$H$47</definedName>
    <definedName name="CSECT" localSheetId="121">#REF!</definedName>
    <definedName name="CSECT" localSheetId="119">[1]Macros!#REF!</definedName>
    <definedName name="CSECT" localSheetId="120">[1]Macros!#REF!</definedName>
    <definedName name="CSECT" localSheetId="116">[1]Macros!#REF!</definedName>
    <definedName name="CSECT" localSheetId="84">#REF!</definedName>
    <definedName name="CSECT" localSheetId="85">#REF!</definedName>
    <definedName name="CSECT" localSheetId="3">[1]Macros!#REF!</definedName>
    <definedName name="CSECT" localSheetId="130">[1]Macros!#REF!</definedName>
    <definedName name="CSECT" localSheetId="40">[2]Macros!#REF!</definedName>
    <definedName name="CSECT" localSheetId="43">#REF!</definedName>
    <definedName name="CSECT" localSheetId="44">#REF!</definedName>
    <definedName name="CSECT" localSheetId="88">#REF!</definedName>
    <definedName name="CSECT" localSheetId="86">#REF!</definedName>
    <definedName name="CSECT" localSheetId="33">[3]Macros!#REF!</definedName>
    <definedName name="CSECT" localSheetId="87">[3]Macros!#REF!</definedName>
    <definedName name="CSECT" localSheetId="34">#REF!</definedName>
    <definedName name="CSECT" localSheetId="35">#REF!</definedName>
    <definedName name="CSECT" localSheetId="37">[4]Macros!#REF!</definedName>
    <definedName name="CSECT" localSheetId="38">[4]Macros!#REF!</definedName>
    <definedName name="CSECT" localSheetId="52">#REF!</definedName>
    <definedName name="CSECT" localSheetId="132">[5]Macros!#REF!</definedName>
    <definedName name="CSECT" localSheetId="54">#REF!</definedName>
    <definedName name="CSECT" localSheetId="89">#REF!</definedName>
    <definedName name="CSECT" localSheetId="90">#REF!</definedName>
    <definedName name="CSECT" localSheetId="67">[6]Macros!#REF!</definedName>
    <definedName name="CSECT" localSheetId="66">[6]Macros!#REF!</definedName>
    <definedName name="CSECT" localSheetId="91">[6]Macros!#REF!</definedName>
    <definedName name="CSECT" localSheetId="80">[6]Macros!#REF!</definedName>
    <definedName name="CSECT" localSheetId="81">[7]Macros!#REF!</definedName>
    <definedName name="CSECT" localSheetId="82">[7]Macros!#REF!</definedName>
    <definedName name="CSECT" localSheetId="83">[7]Macros!#REF!</definedName>
    <definedName name="CSECT" localSheetId="92">#REF!</definedName>
    <definedName name="CSECT" localSheetId="73">#REF!</definedName>
    <definedName name="CSECT" localSheetId="75">[7]Macros!#REF!</definedName>
    <definedName name="CSECT" localSheetId="76">[8]Macros!#REF!</definedName>
    <definedName name="CSECT" localSheetId="77">[7]Macros!#REF!</definedName>
    <definedName name="CSECT" localSheetId="78">[7]Macros!#REF!</definedName>
    <definedName name="CSECT" localSheetId="122">[1]Macros!#REF!</definedName>
    <definedName name="CSECT" localSheetId="131">[9]Macros!#REF!</definedName>
    <definedName name="CSECT" localSheetId="123">#REF!</definedName>
    <definedName name="CSECT" localSheetId="128">#REF!</definedName>
    <definedName name="CSECT">#REF!</definedName>
    <definedName name="CustomerDeposits">[16]Data!$AA$13:$AB$131</definedName>
    <definedName name="CWIP">[16]Data!$F$13:$G$131</definedName>
    <definedName name="CWS.CE" localSheetId="121">'[18]Cust Eq Input'!#REF!</definedName>
    <definedName name="CWS.CE" localSheetId="43">'[18]Cust Eq Input'!#REF!</definedName>
    <definedName name="CWS.CE" localSheetId="44">'[18]Cust Eq Input'!#REF!</definedName>
    <definedName name="CWS.CE" localSheetId="34">'[18]Cust Eq Input'!#REF!</definedName>
    <definedName name="CWS.CE" localSheetId="35">'[18]Cust Eq Input'!#REF!</definedName>
    <definedName name="CWS.CE" localSheetId="123">'[18]Cust Eq Input'!#REF!</definedName>
    <definedName name="CWS.CE">'[18]Cust Eq Input'!#REF!</definedName>
    <definedName name="D_1" localSheetId="84">#REF!</definedName>
    <definedName name="D_1" localSheetId="85">#REF!</definedName>
    <definedName name="D_1" localSheetId="40">#REF!</definedName>
    <definedName name="D_1" localSheetId="88">#REF!</definedName>
    <definedName name="D_1" localSheetId="86">#REF!</definedName>
    <definedName name="D_1" localSheetId="87">#REF!</definedName>
    <definedName name="D_1" localSheetId="37">#REF!</definedName>
    <definedName name="D_1" localSheetId="38">#REF!</definedName>
    <definedName name="D_1" localSheetId="52">#REF!</definedName>
    <definedName name="D_1" localSheetId="132">#REF!</definedName>
    <definedName name="D_1" localSheetId="54">#REF!</definedName>
    <definedName name="D_1" localSheetId="89">#REF!</definedName>
    <definedName name="D_1" localSheetId="90">#REF!</definedName>
    <definedName name="D_1" localSheetId="67">#REF!</definedName>
    <definedName name="D_1" localSheetId="66">#REF!</definedName>
    <definedName name="D_1" localSheetId="91">#REF!</definedName>
    <definedName name="D_1" localSheetId="80">#REF!</definedName>
    <definedName name="D_1" localSheetId="81">#REF!</definedName>
    <definedName name="D_1" localSheetId="82">#REF!</definedName>
    <definedName name="D_1" localSheetId="83">#REF!</definedName>
    <definedName name="D_1" localSheetId="92">#REF!</definedName>
    <definedName name="D_1" localSheetId="73">#REF!</definedName>
    <definedName name="D_1" localSheetId="75">#REF!</definedName>
    <definedName name="D_1" localSheetId="131">#REF!</definedName>
    <definedName name="D_1" localSheetId="128">#REF!</definedName>
    <definedName name="D_1">#REF!</definedName>
    <definedName name="D_2" localSheetId="84">#REF!</definedName>
    <definedName name="D_2" localSheetId="85">#REF!</definedName>
    <definedName name="D_2" localSheetId="40">#REF!</definedName>
    <definedName name="D_2" localSheetId="88">#REF!</definedName>
    <definedName name="D_2" localSheetId="86">#REF!</definedName>
    <definedName name="D_2" localSheetId="87">#REF!</definedName>
    <definedName name="D_2" localSheetId="37">#REF!</definedName>
    <definedName name="D_2" localSheetId="38">#REF!</definedName>
    <definedName name="D_2" localSheetId="52">#REF!</definedName>
    <definedName name="D_2" localSheetId="132">#REF!</definedName>
    <definedName name="D_2" localSheetId="54">#REF!</definedName>
    <definedName name="D_2" localSheetId="89">#REF!</definedName>
    <definedName name="D_2" localSheetId="90">#REF!</definedName>
    <definedName name="D_2" localSheetId="67">#REF!</definedName>
    <definedName name="D_2" localSheetId="66">#REF!</definedName>
    <definedName name="D_2" localSheetId="91">#REF!</definedName>
    <definedName name="D_2" localSheetId="80">#REF!</definedName>
    <definedName name="D_2" localSheetId="81">#REF!</definedName>
    <definedName name="D_2" localSheetId="82">#REF!</definedName>
    <definedName name="D_2" localSheetId="83">#REF!</definedName>
    <definedName name="D_2" localSheetId="92">#REF!</definedName>
    <definedName name="D_2" localSheetId="73">#REF!</definedName>
    <definedName name="D_2" localSheetId="75">#REF!</definedName>
    <definedName name="D_2" localSheetId="131">#REF!</definedName>
    <definedName name="D_2" localSheetId="128">#REF!</definedName>
    <definedName name="D_2">#REF!</definedName>
    <definedName name="D_3" localSheetId="84">#REF!</definedName>
    <definedName name="D_3" localSheetId="85">#REF!</definedName>
    <definedName name="D_3" localSheetId="40">#REF!</definedName>
    <definedName name="D_3" localSheetId="88">#REF!</definedName>
    <definedName name="D_3" localSheetId="86">#REF!</definedName>
    <definedName name="D_3" localSheetId="87">#REF!</definedName>
    <definedName name="D_3" localSheetId="37">#REF!</definedName>
    <definedName name="D_3" localSheetId="38">#REF!</definedName>
    <definedName name="D_3" localSheetId="52">#REF!</definedName>
    <definedName name="D_3" localSheetId="132">#REF!</definedName>
    <definedName name="D_3" localSheetId="54">#REF!</definedName>
    <definedName name="D_3" localSheetId="89">#REF!</definedName>
    <definedName name="D_3" localSheetId="90">#REF!</definedName>
    <definedName name="D_3" localSheetId="67">#REF!</definedName>
    <definedName name="D_3" localSheetId="66">#REF!</definedName>
    <definedName name="D_3" localSheetId="91">#REF!</definedName>
    <definedName name="D_3" localSheetId="80">#REF!</definedName>
    <definedName name="D_3" localSheetId="81">#REF!</definedName>
    <definedName name="D_3" localSheetId="82">#REF!</definedName>
    <definedName name="D_3" localSheetId="83">#REF!</definedName>
    <definedName name="D_3" localSheetId="92">#REF!</definedName>
    <definedName name="D_3" localSheetId="73">#REF!</definedName>
    <definedName name="D_3" localSheetId="75">#REF!</definedName>
    <definedName name="D_3" localSheetId="131">#REF!</definedName>
    <definedName name="D_3" localSheetId="128">#REF!</definedName>
    <definedName name="D_3">#REF!</definedName>
    <definedName name="D_4" localSheetId="84">#REF!</definedName>
    <definedName name="D_4" localSheetId="85">#REF!</definedName>
    <definedName name="D_4" localSheetId="88">#REF!</definedName>
    <definedName name="D_4" localSheetId="86">#REF!</definedName>
    <definedName name="D_4" localSheetId="87">#REF!</definedName>
    <definedName name="D_4" localSheetId="52">#REF!</definedName>
    <definedName name="D_4" localSheetId="54">#REF!</definedName>
    <definedName name="D_4" localSheetId="89">#REF!</definedName>
    <definedName name="D_4" localSheetId="90">#REF!</definedName>
    <definedName name="D_4" localSheetId="67">#REF!</definedName>
    <definedName name="D_4" localSheetId="66">#REF!</definedName>
    <definedName name="D_4" localSheetId="91">#REF!</definedName>
    <definedName name="D_4" localSheetId="80">#REF!</definedName>
    <definedName name="D_4" localSheetId="81">#REF!</definedName>
    <definedName name="D_4" localSheetId="82">#REF!</definedName>
    <definedName name="D_4" localSheetId="83">#REF!</definedName>
    <definedName name="D_4" localSheetId="92">#REF!</definedName>
    <definedName name="D_4" localSheetId="73">#REF!</definedName>
    <definedName name="D_4" localSheetId="75">#REF!</definedName>
    <definedName name="D_4" localSheetId="131">#REF!</definedName>
    <definedName name="D_4" localSheetId="128">#REF!</definedName>
    <definedName name="D_4">#REF!</definedName>
    <definedName name="D_5" localSheetId="84">#REF!</definedName>
    <definedName name="D_5" localSheetId="85">#REF!</definedName>
    <definedName name="D_5" localSheetId="88">#REF!</definedName>
    <definedName name="D_5" localSheetId="86">#REF!</definedName>
    <definedName name="D_5" localSheetId="87">#REF!</definedName>
    <definedName name="D_5" localSheetId="52">#REF!</definedName>
    <definedName name="D_5" localSheetId="54">#REF!</definedName>
    <definedName name="D_5" localSheetId="89">#REF!</definedName>
    <definedName name="D_5" localSheetId="90">#REF!</definedName>
    <definedName name="D_5" localSheetId="67">#REF!</definedName>
    <definedName name="D_5" localSheetId="66">#REF!</definedName>
    <definedName name="D_5" localSheetId="91">#REF!</definedName>
    <definedName name="D_5" localSheetId="80">#REF!</definedName>
    <definedName name="D_5" localSheetId="81">#REF!</definedName>
    <definedName name="D_5" localSheetId="82">#REF!</definedName>
    <definedName name="D_5" localSheetId="83">#REF!</definedName>
    <definedName name="D_5" localSheetId="92">#REF!</definedName>
    <definedName name="D_5" localSheetId="73">#REF!</definedName>
    <definedName name="D_5" localSheetId="75">#REF!</definedName>
    <definedName name="D_5" localSheetId="131">#REF!</definedName>
    <definedName name="D_5" localSheetId="128">#REF!</definedName>
    <definedName name="D_5">#REF!</definedName>
    <definedName name="D_6" localSheetId="84">#REF!</definedName>
    <definedName name="D_6" localSheetId="85">#REF!</definedName>
    <definedName name="D_6" localSheetId="88">#REF!</definedName>
    <definedName name="D_6" localSheetId="86">#REF!</definedName>
    <definedName name="D_6" localSheetId="87">#REF!</definedName>
    <definedName name="D_6" localSheetId="52">#REF!</definedName>
    <definedName name="D_6" localSheetId="54">#REF!</definedName>
    <definedName name="D_6" localSheetId="89">#REF!</definedName>
    <definedName name="D_6" localSheetId="90">#REF!</definedName>
    <definedName name="D_6" localSheetId="67">#REF!</definedName>
    <definedName name="D_6" localSheetId="66">#REF!</definedName>
    <definedName name="D_6" localSheetId="91">#REF!</definedName>
    <definedName name="D_6" localSheetId="80">#REF!</definedName>
    <definedName name="D_6" localSheetId="81">#REF!</definedName>
    <definedName name="D_6" localSheetId="82">#REF!</definedName>
    <definedName name="D_6" localSheetId="83">#REF!</definedName>
    <definedName name="D_6" localSheetId="92">#REF!</definedName>
    <definedName name="D_6" localSheetId="73">#REF!</definedName>
    <definedName name="D_6" localSheetId="75">#REF!</definedName>
    <definedName name="D_6" localSheetId="131">#REF!</definedName>
    <definedName name="D_6" localSheetId="128">#REF!</definedName>
    <definedName name="D_6">#REF!</definedName>
    <definedName name="D_7" localSheetId="84">#REF!</definedName>
    <definedName name="D_7" localSheetId="85">#REF!</definedName>
    <definedName name="D_7" localSheetId="88">#REF!</definedName>
    <definedName name="D_7" localSheetId="86">#REF!</definedName>
    <definedName name="D_7" localSheetId="87">#REF!</definedName>
    <definedName name="D_7" localSheetId="52">#REF!</definedName>
    <definedName name="D_7" localSheetId="54">#REF!</definedName>
    <definedName name="D_7" localSheetId="89">#REF!</definedName>
    <definedName name="D_7" localSheetId="90">#REF!</definedName>
    <definedName name="D_7" localSheetId="67">#REF!</definedName>
    <definedName name="D_7" localSheetId="66">#REF!</definedName>
    <definedName name="D_7" localSheetId="91">#REF!</definedName>
    <definedName name="D_7" localSheetId="80">#REF!</definedName>
    <definedName name="D_7" localSheetId="81">#REF!</definedName>
    <definedName name="D_7" localSheetId="82">#REF!</definedName>
    <definedName name="D_7" localSheetId="83">#REF!</definedName>
    <definedName name="D_7" localSheetId="92">#REF!</definedName>
    <definedName name="D_7" localSheetId="73">#REF!</definedName>
    <definedName name="D_7" localSheetId="75">#REF!</definedName>
    <definedName name="D_7" localSheetId="131">#REF!</definedName>
    <definedName name="D_7" localSheetId="128">#REF!</definedName>
    <definedName name="D_7">#REF!</definedName>
    <definedName name="D1I" localSheetId="121">#REF!</definedName>
    <definedName name="D1I" localSheetId="43">#REF!</definedName>
    <definedName name="D1I" localSheetId="44">#REF!</definedName>
    <definedName name="D1I" localSheetId="34">#REF!</definedName>
    <definedName name="D1I" localSheetId="35">#REF!</definedName>
    <definedName name="D1I" localSheetId="123">#REF!</definedName>
    <definedName name="D1I">#REF!</definedName>
    <definedName name="d1x" localSheetId="121">#REF!</definedName>
    <definedName name="d1x" localSheetId="43">#REF!</definedName>
    <definedName name="d1x" localSheetId="44">#REF!</definedName>
    <definedName name="d1x" localSheetId="34">#REF!</definedName>
    <definedName name="d1x" localSheetId="35">#REF!</definedName>
    <definedName name="d1x" localSheetId="123">#REF!</definedName>
    <definedName name="d1x">#REF!</definedName>
    <definedName name="d2i" localSheetId="121">#REF!</definedName>
    <definedName name="d2i" localSheetId="43">#REF!</definedName>
    <definedName name="d2i" localSheetId="44">#REF!</definedName>
    <definedName name="d2i" localSheetId="34">#REF!</definedName>
    <definedName name="d2i" localSheetId="35">#REF!</definedName>
    <definedName name="d2i" localSheetId="123">#REF!</definedName>
    <definedName name="d2i">#REF!</definedName>
    <definedName name="D2x" localSheetId="121">#REF!</definedName>
    <definedName name="D2x" localSheetId="43">#REF!</definedName>
    <definedName name="D2x" localSheetId="44">#REF!</definedName>
    <definedName name="D2x" localSheetId="34">#REF!</definedName>
    <definedName name="D2x" localSheetId="35">#REF!</definedName>
    <definedName name="D2x" localSheetId="123">#REF!</definedName>
    <definedName name="D2x">#REF!</definedName>
    <definedName name="D3x" localSheetId="121">#REF!</definedName>
    <definedName name="D3x" localSheetId="43">#REF!</definedName>
    <definedName name="D3x" localSheetId="44">#REF!</definedName>
    <definedName name="D3x" localSheetId="34">#REF!</definedName>
    <definedName name="D3x" localSheetId="35">#REF!</definedName>
    <definedName name="D3x" localSheetId="123">#REF!</definedName>
    <definedName name="D3x">#REF!</definedName>
    <definedName name="D4x" localSheetId="121">#REF!</definedName>
    <definedName name="D4x" localSheetId="43">#REF!</definedName>
    <definedName name="D4x" localSheetId="44">#REF!</definedName>
    <definedName name="D4x" localSheetId="34">#REF!</definedName>
    <definedName name="D4x" localSheetId="35">#REF!</definedName>
    <definedName name="D4x" localSheetId="123">#REF!</definedName>
    <definedName name="D4x">#REF!</definedName>
    <definedName name="D5x" localSheetId="121">#REF!</definedName>
    <definedName name="D5x" localSheetId="43">#REF!</definedName>
    <definedName name="D5x" localSheetId="44">#REF!</definedName>
    <definedName name="D5x" localSheetId="34">#REF!</definedName>
    <definedName name="D5x" localSheetId="35">#REF!</definedName>
    <definedName name="D5x" localSheetId="123">#REF!</definedName>
    <definedName name="D5x">#REF!</definedName>
    <definedName name="D6x" localSheetId="121">#REF!</definedName>
    <definedName name="D6x" localSheetId="43">#REF!</definedName>
    <definedName name="D6x" localSheetId="44">#REF!</definedName>
    <definedName name="D6x" localSheetId="34">#REF!</definedName>
    <definedName name="D6x" localSheetId="35">#REF!</definedName>
    <definedName name="D6x" localSheetId="123">#REF!</definedName>
    <definedName name="D6x">#REF!</definedName>
    <definedName name="D7x" localSheetId="121">#REF!</definedName>
    <definedName name="D7x" localSheetId="43">#REF!</definedName>
    <definedName name="D7x" localSheetId="44">#REF!</definedName>
    <definedName name="D7x" localSheetId="34">#REF!</definedName>
    <definedName name="D7x" localSheetId="35">#REF!</definedName>
    <definedName name="D7x" localSheetId="123">#REF!</definedName>
    <definedName name="D7x">#REF!</definedName>
    <definedName name="DeferredCharges">[16]Data!$U$13:$V$131</definedName>
    <definedName name="DeferredIncomeTaxes">[16]Data!$X$13:$Y$131</definedName>
    <definedName name="DIR" localSheetId="121">#REF!</definedName>
    <definedName name="DIR" localSheetId="84">#REF!</definedName>
    <definedName name="DIR" localSheetId="85">#REF!</definedName>
    <definedName name="DIR" localSheetId="43">#REF!</definedName>
    <definedName name="DIR" localSheetId="44">#REF!</definedName>
    <definedName name="DIR" localSheetId="88">#REF!</definedName>
    <definedName name="DIR" localSheetId="86">#REF!</definedName>
    <definedName name="DIR" localSheetId="87">#REF!</definedName>
    <definedName name="DIR" localSheetId="34">#REF!</definedName>
    <definedName name="DIR" localSheetId="35">#REF!</definedName>
    <definedName name="DIR" localSheetId="52">#REF!</definedName>
    <definedName name="DIR" localSheetId="89">#REF!</definedName>
    <definedName name="DIR" localSheetId="90">#REF!</definedName>
    <definedName name="DIR" localSheetId="69">#REF!</definedName>
    <definedName name="DIR" localSheetId="92">#REF!</definedName>
    <definedName name="DIR" localSheetId="73">#REF!</definedName>
    <definedName name="DIR" localSheetId="94">'F-1 (2)'!#REF!</definedName>
    <definedName name="DIR" localSheetId="95">'F-1 (3)'!#REF!</definedName>
    <definedName name="DIR" localSheetId="112">'F-10'!#REF!</definedName>
    <definedName name="DIR" localSheetId="96">'F-2'!#REF!</definedName>
    <definedName name="DIR" localSheetId="97">'F-3'!#REF!</definedName>
    <definedName name="DIR" localSheetId="98">'F-3 (2)'!#REF!</definedName>
    <definedName name="DIR" localSheetId="99">'F-3 (3)'!#REF!</definedName>
    <definedName name="DIR" localSheetId="100">'F-4'!#REF!</definedName>
    <definedName name="DIR" localSheetId="101">'F-5'!#REF!</definedName>
    <definedName name="DIR" localSheetId="102">'F-5 (2)'!#REF!</definedName>
    <definedName name="DIR" localSheetId="103">'F-5 (3)'!#REF!</definedName>
    <definedName name="DIR" localSheetId="105">'F-6'!#REF!</definedName>
    <definedName name="DIR" localSheetId="107">'F-7'!#REF!</definedName>
    <definedName name="DIR" localSheetId="108">'F-8'!#REF!</definedName>
    <definedName name="DIR" localSheetId="109">'F-9'!#REF!</definedName>
    <definedName name="DIR" localSheetId="110">'F-9 (2)'!#REF!</definedName>
    <definedName name="DIR" localSheetId="111">'F-9 (3)'!#REF!</definedName>
    <definedName name="DIR" localSheetId="131">#REF!</definedName>
    <definedName name="DIR" localSheetId="123">#REF!</definedName>
    <definedName name="DIR" localSheetId="128">#REF!</definedName>
    <definedName name="DIR">#REF!</definedName>
    <definedName name="DisallowedPAA">[16]Data!$CF$13:$CG$131</definedName>
    <definedName name="DOCKET" localSheetId="54">#REF!</definedName>
    <definedName name="DOCKET">#REF!</definedName>
    <definedName name="DSECT" localSheetId="121">#REF!</definedName>
    <definedName name="DSECT" localSheetId="119">[1]Macros!#REF!</definedName>
    <definedName name="DSECT" localSheetId="120">[1]Macros!#REF!</definedName>
    <definedName name="DSECT" localSheetId="116">[1]Macros!#REF!</definedName>
    <definedName name="DSECT" localSheetId="84">#REF!</definedName>
    <definedName name="DSECT" localSheetId="85">#REF!</definedName>
    <definedName name="DSECT" localSheetId="3">[1]Macros!#REF!</definedName>
    <definedName name="DSECT" localSheetId="130">[1]Macros!#REF!</definedName>
    <definedName name="DSECT" localSheetId="40">[2]Macros!#REF!</definedName>
    <definedName name="DSECT" localSheetId="43">#REF!</definedName>
    <definedName name="DSECT" localSheetId="44">#REF!</definedName>
    <definedName name="DSECT" localSheetId="88">#REF!</definedName>
    <definedName name="DSECT" localSheetId="86">#REF!</definedName>
    <definedName name="DSECT" localSheetId="33">[3]Macros!#REF!</definedName>
    <definedName name="DSECT" localSheetId="87">[3]Macros!#REF!</definedName>
    <definedName name="DSECT" localSheetId="34">#REF!</definedName>
    <definedName name="DSECT" localSheetId="35">#REF!</definedName>
    <definedName name="DSECT" localSheetId="37">[4]Macros!#REF!</definedName>
    <definedName name="DSECT" localSheetId="38">[4]Macros!#REF!</definedName>
    <definedName name="DSECT" localSheetId="52">#REF!</definedName>
    <definedName name="DSECT" localSheetId="132">[5]Macros!#REF!</definedName>
    <definedName name="DSECT" localSheetId="54">#REF!</definedName>
    <definedName name="DSECT" localSheetId="89">#REF!</definedName>
    <definedName name="DSECT" localSheetId="90">#REF!</definedName>
    <definedName name="DSECT" localSheetId="67">[6]Macros!#REF!</definedName>
    <definedName name="DSECT" localSheetId="66">[6]Macros!#REF!</definedName>
    <definedName name="DSECT" localSheetId="91">[6]Macros!#REF!</definedName>
    <definedName name="DSECT" localSheetId="80">[6]Macros!#REF!</definedName>
    <definedName name="DSECT" localSheetId="81">[7]Macros!#REF!</definedName>
    <definedName name="DSECT" localSheetId="82">[7]Macros!#REF!</definedName>
    <definedName name="DSECT" localSheetId="83">[7]Macros!#REF!</definedName>
    <definedName name="DSECT" localSheetId="92">#REF!</definedName>
    <definedName name="DSECT" localSheetId="73">#REF!</definedName>
    <definedName name="DSECT" localSheetId="75">[7]Macros!#REF!</definedName>
    <definedName name="DSECT" localSheetId="76">[8]Macros!#REF!</definedName>
    <definedName name="DSECT" localSheetId="77">[7]Macros!#REF!</definedName>
    <definedName name="DSECT" localSheetId="78">[7]Macros!#REF!</definedName>
    <definedName name="DSECT" localSheetId="122">[1]Macros!#REF!</definedName>
    <definedName name="DSECT" localSheetId="131">[9]Macros!#REF!</definedName>
    <definedName name="DSECT" localSheetId="123">#REF!</definedName>
    <definedName name="DSECT" localSheetId="128">#REF!</definedName>
    <definedName name="DSECT">#REF!</definedName>
    <definedName name="E_1" localSheetId="84">#REF!</definedName>
    <definedName name="E_1" localSheetId="85">#REF!</definedName>
    <definedName name="E_1" localSheetId="40">#REF!</definedName>
    <definedName name="E_1" localSheetId="88">#REF!</definedName>
    <definedName name="E_1" localSheetId="86">#REF!</definedName>
    <definedName name="E_1" localSheetId="87">#REF!</definedName>
    <definedName name="E_1" localSheetId="37">#REF!</definedName>
    <definedName name="E_1" localSheetId="38">#REF!</definedName>
    <definedName name="E_1" localSheetId="52">#REF!</definedName>
    <definedName name="E_1" localSheetId="132">#REF!</definedName>
    <definedName name="E_1" localSheetId="54">#REF!</definedName>
    <definedName name="E_1" localSheetId="89">#REF!</definedName>
    <definedName name="E_1" localSheetId="90">#REF!</definedName>
    <definedName name="E_1" localSheetId="67">'E 1 (s)'!$A$1:$K$66</definedName>
    <definedName name="E_1" localSheetId="66">'E 1 (w)'!$A$1:$F$71</definedName>
    <definedName name="E_1" localSheetId="91">'E 1 S (I)'!$A$1:$H$66</definedName>
    <definedName name="E_1" localSheetId="81">#REF!</definedName>
    <definedName name="E_1" localSheetId="82">#REF!</definedName>
    <definedName name="E_1" localSheetId="83">#REF!</definedName>
    <definedName name="E_1" localSheetId="92">#REF!</definedName>
    <definedName name="E_1" localSheetId="73">#REF!</definedName>
    <definedName name="E_1" localSheetId="75">#REF!</definedName>
    <definedName name="E_1" localSheetId="76">#REF!</definedName>
    <definedName name="E_1" localSheetId="77">#REF!</definedName>
    <definedName name="E_1" localSheetId="78">#REF!</definedName>
    <definedName name="E_1" localSheetId="131">#REF!</definedName>
    <definedName name="E_1" localSheetId="128">#REF!</definedName>
    <definedName name="E_1">#REF!</definedName>
    <definedName name="E_10" localSheetId="84">#REF!</definedName>
    <definedName name="E_10" localSheetId="85">#REF!</definedName>
    <definedName name="E_10" localSheetId="40">#REF!</definedName>
    <definedName name="E_10" localSheetId="88">#REF!</definedName>
    <definedName name="E_10" localSheetId="86">#REF!</definedName>
    <definedName name="E_10" localSheetId="87">#REF!</definedName>
    <definedName name="E_10" localSheetId="37">#REF!</definedName>
    <definedName name="E_10" localSheetId="38">#REF!</definedName>
    <definedName name="E_10" localSheetId="52">#REF!</definedName>
    <definedName name="E_10" localSheetId="132">#REF!</definedName>
    <definedName name="E_10" localSheetId="54">#REF!</definedName>
    <definedName name="E_10" localSheetId="89">#REF!</definedName>
    <definedName name="E_10" localSheetId="90">#REF!</definedName>
    <definedName name="E_10" localSheetId="81">#REF!</definedName>
    <definedName name="E_10" localSheetId="82">#REF!</definedName>
    <definedName name="E_10" localSheetId="83">#REF!</definedName>
    <definedName name="E_10" localSheetId="92">#REF!</definedName>
    <definedName name="E_10" localSheetId="73">#REF!</definedName>
    <definedName name="E_10" localSheetId="75">#REF!</definedName>
    <definedName name="E_10" localSheetId="131">#REF!</definedName>
    <definedName name="E_10" localSheetId="128">#REF!</definedName>
    <definedName name="E_10">#REF!</definedName>
    <definedName name="E_11" localSheetId="84">#REF!</definedName>
    <definedName name="E_11" localSheetId="85">#REF!</definedName>
    <definedName name="E_11" localSheetId="40">#REF!</definedName>
    <definedName name="E_11" localSheetId="88">#REF!</definedName>
    <definedName name="E_11" localSheetId="86">#REF!</definedName>
    <definedName name="E_11" localSheetId="87">#REF!</definedName>
    <definedName name="E_11" localSheetId="37">#REF!</definedName>
    <definedName name="E_11" localSheetId="38">#REF!</definedName>
    <definedName name="E_11" localSheetId="52">#REF!</definedName>
    <definedName name="E_11" localSheetId="132">#REF!</definedName>
    <definedName name="E_11" localSheetId="54">#REF!</definedName>
    <definedName name="E_11" localSheetId="89">#REF!</definedName>
    <definedName name="E_11" localSheetId="90">#REF!</definedName>
    <definedName name="E_11" localSheetId="80">'E 11'!$A$1:$F$50</definedName>
    <definedName name="E_11" localSheetId="81">#REF!</definedName>
    <definedName name="E_11" localSheetId="82">#REF!</definedName>
    <definedName name="E_11" localSheetId="83">#REF!</definedName>
    <definedName name="E_11" localSheetId="92">#REF!</definedName>
    <definedName name="E_11" localSheetId="73">#REF!</definedName>
    <definedName name="E_11" localSheetId="75">#REF!</definedName>
    <definedName name="E_11" localSheetId="131">#REF!</definedName>
    <definedName name="E_11" localSheetId="128">#REF!</definedName>
    <definedName name="E_11">#REF!</definedName>
    <definedName name="E_12" localSheetId="84">#REF!</definedName>
    <definedName name="E_12" localSheetId="85">#REF!</definedName>
    <definedName name="E_12" localSheetId="88">#REF!</definedName>
    <definedName name="E_12" localSheetId="86">#REF!</definedName>
    <definedName name="E_12" localSheetId="87">#REF!</definedName>
    <definedName name="E_12" localSheetId="52">#REF!</definedName>
    <definedName name="E_12" localSheetId="54">#REF!</definedName>
    <definedName name="E_12" localSheetId="89">#REF!</definedName>
    <definedName name="E_12" localSheetId="90">#REF!</definedName>
    <definedName name="E_12" localSheetId="81">'E 12'!$A$1:$I$83</definedName>
    <definedName name="E_12" localSheetId="82">#REF!</definedName>
    <definedName name="E_12" localSheetId="83">#REF!</definedName>
    <definedName name="E_12" localSheetId="92">#REF!</definedName>
    <definedName name="E_12" localSheetId="73">#REF!</definedName>
    <definedName name="E_12" localSheetId="75">#REF!</definedName>
    <definedName name="E_12" localSheetId="131">#REF!</definedName>
    <definedName name="E_12" localSheetId="128">#REF!</definedName>
    <definedName name="E_12">#REF!</definedName>
    <definedName name="E_13" localSheetId="84">#REF!</definedName>
    <definedName name="E_13" localSheetId="85">#REF!</definedName>
    <definedName name="E_13" localSheetId="88">#REF!</definedName>
    <definedName name="E_13" localSheetId="86">#REF!</definedName>
    <definedName name="E_13" localSheetId="87">#REF!</definedName>
    <definedName name="E_13" localSheetId="52">#REF!</definedName>
    <definedName name="E_13" localSheetId="54">#REF!</definedName>
    <definedName name="E_13" localSheetId="89">#REF!</definedName>
    <definedName name="E_13" localSheetId="90">#REF!</definedName>
    <definedName name="E_13" localSheetId="81">#REF!</definedName>
    <definedName name="E_13" localSheetId="82">'E 13'!$A$1:$L$61</definedName>
    <definedName name="E_13" localSheetId="83">#REF!</definedName>
    <definedName name="E_13" localSheetId="92">#REF!</definedName>
    <definedName name="E_13" localSheetId="73">#REF!</definedName>
    <definedName name="E_13" localSheetId="75">#REF!</definedName>
    <definedName name="E_13" localSheetId="131">#REF!</definedName>
    <definedName name="E_13" localSheetId="128">#REF!</definedName>
    <definedName name="E_13">#REF!</definedName>
    <definedName name="E_14" localSheetId="84">#REF!</definedName>
    <definedName name="E_14" localSheetId="85">#REF!</definedName>
    <definedName name="E_14" localSheetId="88">#REF!</definedName>
    <definedName name="E_14" localSheetId="86">#REF!</definedName>
    <definedName name="E_14" localSheetId="87">#REF!</definedName>
    <definedName name="E_14" localSheetId="52">#REF!</definedName>
    <definedName name="E_14" localSheetId="54">#REF!</definedName>
    <definedName name="E_14" localSheetId="89">#REF!</definedName>
    <definedName name="E_14" localSheetId="90">#REF!</definedName>
    <definedName name="E_14" localSheetId="81">#REF!</definedName>
    <definedName name="E_14" localSheetId="82">#REF!</definedName>
    <definedName name="E_14" localSheetId="83">'E 14'!$B$1:$I$57</definedName>
    <definedName name="E_14" localSheetId="92">#REF!</definedName>
    <definedName name="E_14" localSheetId="73">#REF!</definedName>
    <definedName name="E_14" localSheetId="75">#REF!</definedName>
    <definedName name="E_14" localSheetId="131">#REF!</definedName>
    <definedName name="E_14" localSheetId="128">#REF!</definedName>
    <definedName name="E_14">#REF!</definedName>
    <definedName name="E_2" localSheetId="84">#REF!</definedName>
    <definedName name="E_2" localSheetId="85">#REF!</definedName>
    <definedName name="E_2" localSheetId="88">#REF!</definedName>
    <definedName name="E_2" localSheetId="86">#REF!</definedName>
    <definedName name="E_2" localSheetId="87">#REF!</definedName>
    <definedName name="E_2" localSheetId="52">#REF!</definedName>
    <definedName name="E_2" localSheetId="54">#REF!</definedName>
    <definedName name="E_2" localSheetId="89">#REF!</definedName>
    <definedName name="E_2" localSheetId="90">#REF!</definedName>
    <definedName name="E_2" localSheetId="81">#REF!</definedName>
    <definedName name="E_2" localSheetId="82">#REF!</definedName>
    <definedName name="E_2" localSheetId="83">#REF!</definedName>
    <definedName name="E_2" localSheetId="92">#REF!</definedName>
    <definedName name="E_2" localSheetId="73">#REF!</definedName>
    <definedName name="E_2" localSheetId="75">#REF!</definedName>
    <definedName name="E_2" localSheetId="76">#REF!</definedName>
    <definedName name="E_2" localSheetId="131">#REF!</definedName>
    <definedName name="E_2" localSheetId="128">#REF!</definedName>
    <definedName name="E_2">#REF!</definedName>
    <definedName name="E_2A" localSheetId="119">'[20]E 2'!#REF!</definedName>
    <definedName name="E_2A" localSheetId="120">'[20]E 2'!#REF!</definedName>
    <definedName name="E_2A" localSheetId="116">'[20]E 2'!#REF!</definedName>
    <definedName name="E_2A" localSheetId="84">#REF!</definedName>
    <definedName name="E_2A" localSheetId="85">#REF!</definedName>
    <definedName name="E_2A" localSheetId="3">'[20]E 2'!#REF!</definedName>
    <definedName name="E_2A" localSheetId="130">'[20]E 2'!#REF!</definedName>
    <definedName name="E_2A" localSheetId="40">#REF!</definedName>
    <definedName name="E_2A" localSheetId="88">#REF!</definedName>
    <definedName name="E_2A" localSheetId="86">#REF!</definedName>
    <definedName name="E_2A" localSheetId="33">'[3]E 2'!#REF!</definedName>
    <definedName name="E_2A" localSheetId="87">'[3]E 2'!#REF!</definedName>
    <definedName name="E_2A" localSheetId="37">#REF!</definedName>
    <definedName name="E_2A" localSheetId="38">#REF!</definedName>
    <definedName name="E_2A" localSheetId="52">#REF!</definedName>
    <definedName name="E_2A" localSheetId="132">#REF!</definedName>
    <definedName name="E_2A" localSheetId="54">#REF!</definedName>
    <definedName name="E_2A" localSheetId="89">#REF!</definedName>
    <definedName name="E_2A" localSheetId="90">#REF!</definedName>
    <definedName name="E_2A" localSheetId="67">'[6]E 2'!#REF!</definedName>
    <definedName name="E_2A" localSheetId="66">'[6]E 2'!#REF!</definedName>
    <definedName name="E_2A" localSheetId="91">'[6]E 2'!#REF!</definedName>
    <definedName name="E_2A" localSheetId="80">'[6]E 2'!#REF!</definedName>
    <definedName name="E_2A" localSheetId="81">'[7]E 2'!#REF!</definedName>
    <definedName name="E_2A" localSheetId="82">'[7]E 2'!#REF!</definedName>
    <definedName name="E_2A" localSheetId="83">'[7]E 2'!#REF!</definedName>
    <definedName name="E_2A" localSheetId="92">#REF!</definedName>
    <definedName name="E_2A" localSheetId="73">#REF!</definedName>
    <definedName name="E_2A" localSheetId="75">'[7]E 2'!#REF!</definedName>
    <definedName name="E_2A" localSheetId="77">'[7]E 2'!#REF!</definedName>
    <definedName name="E_2A" localSheetId="78">'[7]E 2'!#REF!</definedName>
    <definedName name="E_2A" localSheetId="122">'[20]E 2'!#REF!</definedName>
    <definedName name="E_2A" localSheetId="131">#REF!</definedName>
    <definedName name="E_2A" localSheetId="128">#REF!</definedName>
    <definedName name="E_2A">#REF!</definedName>
    <definedName name="E_3" localSheetId="84">#REF!</definedName>
    <definedName name="E_3" localSheetId="85">#REF!</definedName>
    <definedName name="E_3" localSheetId="88">#REF!</definedName>
    <definedName name="E_3" localSheetId="86">#REF!</definedName>
    <definedName name="E_3" localSheetId="87">#REF!</definedName>
    <definedName name="E_3" localSheetId="52">#REF!</definedName>
    <definedName name="E_3" localSheetId="54">#REF!</definedName>
    <definedName name="E_3" localSheetId="89">#REF!</definedName>
    <definedName name="E_3" localSheetId="90">#REF!</definedName>
    <definedName name="E_3" localSheetId="81">#REF!</definedName>
    <definedName name="E_3" localSheetId="82">#REF!</definedName>
    <definedName name="E_3" localSheetId="83">#REF!</definedName>
    <definedName name="E_3" localSheetId="92">#REF!</definedName>
    <definedName name="E_3" localSheetId="73">#REF!</definedName>
    <definedName name="E_3" localSheetId="75">#REF!</definedName>
    <definedName name="E_3" localSheetId="131">#REF!</definedName>
    <definedName name="E_3" localSheetId="128">#REF!</definedName>
    <definedName name="E_3">#REF!</definedName>
    <definedName name="E_4" localSheetId="84">#REF!</definedName>
    <definedName name="E_4" localSheetId="85">#REF!</definedName>
    <definedName name="E_4" localSheetId="88">#REF!</definedName>
    <definedName name="E_4" localSheetId="86">#REF!</definedName>
    <definedName name="E_4" localSheetId="87">#REF!</definedName>
    <definedName name="E_4" localSheetId="52">#REF!</definedName>
    <definedName name="E_4" localSheetId="54">#REF!</definedName>
    <definedName name="E_4" localSheetId="89">#REF!</definedName>
    <definedName name="E_4" localSheetId="90">#REF!</definedName>
    <definedName name="E_4" localSheetId="81">#REF!</definedName>
    <definedName name="E_4" localSheetId="82">#REF!</definedName>
    <definedName name="E_4" localSheetId="83">#REF!</definedName>
    <definedName name="E_4" localSheetId="92">#REF!</definedName>
    <definedName name="E_4" localSheetId="73">#REF!</definedName>
    <definedName name="E_4" localSheetId="75">#REF!</definedName>
    <definedName name="E_4" localSheetId="131">#REF!</definedName>
    <definedName name="E_4" localSheetId="128">#REF!</definedName>
    <definedName name="E_4">#REF!</definedName>
    <definedName name="E_5" localSheetId="84">#REF!</definedName>
    <definedName name="E_5" localSheetId="85">#REF!</definedName>
    <definedName name="E_5" localSheetId="88">#REF!</definedName>
    <definedName name="E_5" localSheetId="86">#REF!</definedName>
    <definedName name="E_5" localSheetId="87">#REF!</definedName>
    <definedName name="E_5" localSheetId="52">#REF!</definedName>
    <definedName name="E_5" localSheetId="54">#REF!</definedName>
    <definedName name="E_5" localSheetId="89">#REF!</definedName>
    <definedName name="E_5" localSheetId="90">#REF!</definedName>
    <definedName name="E_5" localSheetId="81">#REF!</definedName>
    <definedName name="E_5" localSheetId="82">#REF!</definedName>
    <definedName name="E_5" localSheetId="83">#REF!</definedName>
    <definedName name="E_5" localSheetId="92">#REF!</definedName>
    <definedName name="E_5" localSheetId="73">#REF!</definedName>
    <definedName name="E_5" localSheetId="75">#REF!</definedName>
    <definedName name="E_5" localSheetId="131">#REF!</definedName>
    <definedName name="E_5" localSheetId="128">#REF!</definedName>
    <definedName name="E_5">#REF!</definedName>
    <definedName name="E_6" localSheetId="84">#REF!</definedName>
    <definedName name="E_6" localSheetId="85">#REF!</definedName>
    <definedName name="E_6" localSheetId="88">#REF!</definedName>
    <definedName name="E_6" localSheetId="86">#REF!</definedName>
    <definedName name="E_6" localSheetId="87">#REF!</definedName>
    <definedName name="E_6" localSheetId="52">#REF!</definedName>
    <definedName name="E_6" localSheetId="54">#REF!</definedName>
    <definedName name="E_6" localSheetId="89">#REF!</definedName>
    <definedName name="E_6" localSheetId="90">#REF!</definedName>
    <definedName name="E_6" localSheetId="81">#REF!</definedName>
    <definedName name="E_6" localSheetId="82">#REF!</definedName>
    <definedName name="E_6" localSheetId="83">#REF!</definedName>
    <definedName name="E_6" localSheetId="92">#REF!</definedName>
    <definedName name="E_6" localSheetId="73">#REF!</definedName>
    <definedName name="E_6" localSheetId="75">'E 6'!$A$1:$D$21</definedName>
    <definedName name="E_6" localSheetId="131">#REF!</definedName>
    <definedName name="E_6" localSheetId="128">#REF!</definedName>
    <definedName name="E_6">#REF!</definedName>
    <definedName name="E_7" localSheetId="84">#REF!</definedName>
    <definedName name="E_7" localSheetId="85">#REF!</definedName>
    <definedName name="E_7" localSheetId="88">#REF!</definedName>
    <definedName name="E_7" localSheetId="86">#REF!</definedName>
    <definedName name="E_7" localSheetId="87">#REF!</definedName>
    <definedName name="E_7" localSheetId="52">#REF!</definedName>
    <definedName name="E_7" localSheetId="54">#REF!</definedName>
    <definedName name="E_7" localSheetId="89">#REF!</definedName>
    <definedName name="E_7" localSheetId="90">#REF!</definedName>
    <definedName name="E_7" localSheetId="81">#REF!</definedName>
    <definedName name="E_7" localSheetId="82">#REF!</definedName>
    <definedName name="E_7" localSheetId="83">#REF!</definedName>
    <definedName name="E_7" localSheetId="92">#REF!</definedName>
    <definedName name="E_7" localSheetId="73">#REF!</definedName>
    <definedName name="E_7" localSheetId="75">#REF!</definedName>
    <definedName name="E_7" localSheetId="76">'E 7'!$A$1:$H$80</definedName>
    <definedName name="E_7" localSheetId="131">#REF!</definedName>
    <definedName name="E_7" localSheetId="128">#REF!</definedName>
    <definedName name="E_7">#REF!</definedName>
    <definedName name="E_8" localSheetId="84">#REF!</definedName>
    <definedName name="E_8" localSheetId="85">#REF!</definedName>
    <definedName name="E_8" localSheetId="88">#REF!</definedName>
    <definedName name="E_8" localSheetId="86">#REF!</definedName>
    <definedName name="E_8" localSheetId="87">#REF!</definedName>
    <definedName name="E_8" localSheetId="52">#REF!</definedName>
    <definedName name="E_8" localSheetId="54">#REF!</definedName>
    <definedName name="E_8" localSheetId="89">#REF!</definedName>
    <definedName name="E_8" localSheetId="90">#REF!</definedName>
    <definedName name="E_8" localSheetId="81">#REF!</definedName>
    <definedName name="E_8" localSheetId="82">#REF!</definedName>
    <definedName name="E_8" localSheetId="83">#REF!</definedName>
    <definedName name="E_8" localSheetId="92">#REF!</definedName>
    <definedName name="E_8" localSheetId="73">#REF!</definedName>
    <definedName name="E_8" localSheetId="75">#REF!</definedName>
    <definedName name="E_8" localSheetId="77">'E 8'!$A$1:$G$80</definedName>
    <definedName name="E_8" localSheetId="131">#REF!</definedName>
    <definedName name="E_8" localSheetId="128">#REF!</definedName>
    <definedName name="E_8">#REF!</definedName>
    <definedName name="E_9" localSheetId="84">#REF!</definedName>
    <definedName name="E_9" localSheetId="85">#REF!</definedName>
    <definedName name="E_9" localSheetId="88">#REF!</definedName>
    <definedName name="E_9" localSheetId="86">#REF!</definedName>
    <definedName name="E_9" localSheetId="87">#REF!</definedName>
    <definedName name="E_9" localSheetId="52">#REF!</definedName>
    <definedName name="E_9" localSheetId="54">#REF!</definedName>
    <definedName name="E_9" localSheetId="89">#REF!</definedName>
    <definedName name="E_9" localSheetId="90">#REF!</definedName>
    <definedName name="E_9" localSheetId="81">#REF!</definedName>
    <definedName name="E_9" localSheetId="82">#REF!</definedName>
    <definedName name="E_9" localSheetId="83">#REF!</definedName>
    <definedName name="E_9" localSheetId="92">#REF!</definedName>
    <definedName name="E_9" localSheetId="73">#REF!</definedName>
    <definedName name="E_9" localSheetId="75">#REF!</definedName>
    <definedName name="E_9" localSheetId="78">'E 9 '!$A$1:$F$83</definedName>
    <definedName name="E_9" localSheetId="131">#REF!</definedName>
    <definedName name="E_9" localSheetId="128">#REF!</definedName>
    <definedName name="E_9">#REF!</definedName>
    <definedName name="e10x1" localSheetId="121">#REF!</definedName>
    <definedName name="e10x1" localSheetId="43">#REF!</definedName>
    <definedName name="e10x1" localSheetId="44">#REF!</definedName>
    <definedName name="e10x1" localSheetId="34">#REF!</definedName>
    <definedName name="e10x1" localSheetId="35">#REF!</definedName>
    <definedName name="e10x1" localSheetId="123">#REF!</definedName>
    <definedName name="e10x1">#REF!</definedName>
    <definedName name="e10x2" localSheetId="121">#REF!</definedName>
    <definedName name="e10x2" localSheetId="43">#REF!</definedName>
    <definedName name="e10x2" localSheetId="44">#REF!</definedName>
    <definedName name="e10x2" localSheetId="34">#REF!</definedName>
    <definedName name="e10x2" localSheetId="35">#REF!</definedName>
    <definedName name="e10x2" localSheetId="123">#REF!</definedName>
    <definedName name="e10x2">#REF!</definedName>
    <definedName name="e11x" localSheetId="121">#REF!</definedName>
    <definedName name="e11x" localSheetId="43">#REF!</definedName>
    <definedName name="e11x" localSheetId="44">#REF!</definedName>
    <definedName name="e11x" localSheetId="34">#REF!</definedName>
    <definedName name="e11x" localSheetId="35">#REF!</definedName>
    <definedName name="e11x" localSheetId="123">#REF!</definedName>
    <definedName name="e11x">#REF!</definedName>
    <definedName name="e12x" localSheetId="121">#REF!</definedName>
    <definedName name="e12x" localSheetId="43">#REF!</definedName>
    <definedName name="e12x" localSheetId="44">#REF!</definedName>
    <definedName name="e12x" localSheetId="34">#REF!</definedName>
    <definedName name="e12x" localSheetId="35">#REF!</definedName>
    <definedName name="e12x" localSheetId="123">#REF!</definedName>
    <definedName name="e12x">#REF!</definedName>
    <definedName name="e13x" localSheetId="121">#REF!</definedName>
    <definedName name="e13x" localSheetId="43">#REF!</definedName>
    <definedName name="e13x" localSheetId="44">#REF!</definedName>
    <definedName name="e13x" localSheetId="34">#REF!</definedName>
    <definedName name="e13x" localSheetId="35">#REF!</definedName>
    <definedName name="e13x" localSheetId="123">#REF!</definedName>
    <definedName name="e13x">#REF!</definedName>
    <definedName name="e14x" localSheetId="121">#REF!</definedName>
    <definedName name="e14x" localSheetId="43">#REF!</definedName>
    <definedName name="e14x" localSheetId="44">#REF!</definedName>
    <definedName name="e14x" localSheetId="34">#REF!</definedName>
    <definedName name="e14x" localSheetId="35">#REF!</definedName>
    <definedName name="e14x" localSheetId="123">#REF!</definedName>
    <definedName name="e14x">#REF!</definedName>
    <definedName name="e1x" localSheetId="121">#REF!</definedName>
    <definedName name="e1x" localSheetId="43">#REF!</definedName>
    <definedName name="e1x" localSheetId="44">#REF!</definedName>
    <definedName name="e1x" localSheetId="34">#REF!</definedName>
    <definedName name="e1x" localSheetId="35">#REF!</definedName>
    <definedName name="e1x" localSheetId="123">#REF!</definedName>
    <definedName name="e1x">#REF!</definedName>
    <definedName name="e1x2" localSheetId="121">#REF!</definedName>
    <definedName name="e1x2" localSheetId="43">#REF!</definedName>
    <definedName name="e1x2" localSheetId="44">#REF!</definedName>
    <definedName name="e1x2" localSheetId="34">#REF!</definedName>
    <definedName name="e1x2" localSheetId="35">#REF!</definedName>
    <definedName name="e1x2" localSheetId="123">#REF!</definedName>
    <definedName name="e1x2">#REF!</definedName>
    <definedName name="e2i" localSheetId="121">#REF!</definedName>
    <definedName name="e2i" localSheetId="43">#REF!</definedName>
    <definedName name="e2i" localSheetId="44">#REF!</definedName>
    <definedName name="e2i" localSheetId="34">#REF!</definedName>
    <definedName name="e2i" localSheetId="35">#REF!</definedName>
    <definedName name="e2i" localSheetId="123">#REF!</definedName>
    <definedName name="e2i">#REF!</definedName>
    <definedName name="e2i2" localSheetId="121">#REF!</definedName>
    <definedName name="e2i2" localSheetId="43">#REF!</definedName>
    <definedName name="e2i2" localSheetId="44">#REF!</definedName>
    <definedName name="e2i2" localSheetId="34">#REF!</definedName>
    <definedName name="e2i2" localSheetId="35">#REF!</definedName>
    <definedName name="e2i2" localSheetId="123">#REF!</definedName>
    <definedName name="e2i2">#REF!</definedName>
    <definedName name="e2x" localSheetId="121">#REF!</definedName>
    <definedName name="e2x" localSheetId="43">#REF!</definedName>
    <definedName name="e2x" localSheetId="44">#REF!</definedName>
    <definedName name="e2x" localSheetId="34">#REF!</definedName>
    <definedName name="e2x" localSheetId="35">#REF!</definedName>
    <definedName name="e2x" localSheetId="123">#REF!</definedName>
    <definedName name="e2x">#REF!</definedName>
    <definedName name="e2x2" localSheetId="121">#REF!</definedName>
    <definedName name="e2x2" localSheetId="43">#REF!</definedName>
    <definedName name="e2x2" localSheetId="44">#REF!</definedName>
    <definedName name="e2x2" localSheetId="34">#REF!</definedName>
    <definedName name="e2x2" localSheetId="35">#REF!</definedName>
    <definedName name="e2x2" localSheetId="123">#REF!</definedName>
    <definedName name="e2x2">#REF!</definedName>
    <definedName name="E3s" localSheetId="121">#REF!</definedName>
    <definedName name="E3s" localSheetId="43">#REF!</definedName>
    <definedName name="E3s" localSheetId="44">#REF!</definedName>
    <definedName name="E3s" localSheetId="34">#REF!</definedName>
    <definedName name="E3s" localSheetId="35">#REF!</definedName>
    <definedName name="E3s" localSheetId="123">#REF!</definedName>
    <definedName name="E3s">#REF!</definedName>
    <definedName name="E3w" localSheetId="121">#REF!</definedName>
    <definedName name="E3w" localSheetId="43">#REF!</definedName>
    <definedName name="E3w" localSheetId="44">#REF!</definedName>
    <definedName name="E3w" localSheetId="34">#REF!</definedName>
    <definedName name="E3w" localSheetId="35">#REF!</definedName>
    <definedName name="E3w" localSheetId="123">#REF!</definedName>
    <definedName name="E3w">#REF!</definedName>
    <definedName name="e3x" localSheetId="121">#REF!</definedName>
    <definedName name="e3x" localSheetId="43">#REF!</definedName>
    <definedName name="e3x" localSheetId="44">#REF!</definedName>
    <definedName name="e3x" localSheetId="34">#REF!</definedName>
    <definedName name="e3x" localSheetId="35">#REF!</definedName>
    <definedName name="e3x" localSheetId="123">#REF!</definedName>
    <definedName name="e3x">#REF!</definedName>
    <definedName name="e4x" localSheetId="121">#REF!</definedName>
    <definedName name="e4x" localSheetId="43">#REF!</definedName>
    <definedName name="e4x" localSheetId="44">#REF!</definedName>
    <definedName name="e4x" localSheetId="34">#REF!</definedName>
    <definedName name="e4x" localSheetId="35">#REF!</definedName>
    <definedName name="e4x" localSheetId="123">#REF!</definedName>
    <definedName name="e4x">#REF!</definedName>
    <definedName name="e5x" localSheetId="121">#REF!</definedName>
    <definedName name="e5x" localSheetId="43">#REF!</definedName>
    <definedName name="e5x" localSheetId="44">#REF!</definedName>
    <definedName name="e5x" localSheetId="34">#REF!</definedName>
    <definedName name="e5x" localSheetId="35">#REF!</definedName>
    <definedName name="e5x" localSheetId="123">#REF!</definedName>
    <definedName name="e5x">#REF!</definedName>
    <definedName name="e6x" localSheetId="121">#REF!</definedName>
    <definedName name="e6x" localSheetId="43">#REF!</definedName>
    <definedName name="e6x" localSheetId="44">#REF!</definedName>
    <definedName name="e6x" localSheetId="34">#REF!</definedName>
    <definedName name="e6x" localSheetId="35">#REF!</definedName>
    <definedName name="e6x" localSheetId="123">#REF!</definedName>
    <definedName name="e6x">#REF!</definedName>
    <definedName name="e7x" localSheetId="121">#REF!</definedName>
    <definedName name="e7x" localSheetId="43">#REF!</definedName>
    <definedName name="e7x" localSheetId="44">#REF!</definedName>
    <definedName name="e7x" localSheetId="34">#REF!</definedName>
    <definedName name="e7x" localSheetId="35">#REF!</definedName>
    <definedName name="e7x" localSheetId="123">#REF!</definedName>
    <definedName name="e7x">#REF!</definedName>
    <definedName name="e8x" localSheetId="121">#REF!</definedName>
    <definedName name="e8x" localSheetId="43">#REF!</definedName>
    <definedName name="e8x" localSheetId="44">#REF!</definedName>
    <definedName name="e8x" localSheetId="34">#REF!</definedName>
    <definedName name="e8x" localSheetId="35">#REF!</definedName>
    <definedName name="e8x" localSheetId="123">#REF!</definedName>
    <definedName name="e8x">#REF!</definedName>
    <definedName name="e9x" localSheetId="121">#REF!</definedName>
    <definedName name="e9x" localSheetId="43">#REF!</definedName>
    <definedName name="e9x" localSheetId="44">#REF!</definedName>
    <definedName name="e9x" localSheetId="34">#REF!</definedName>
    <definedName name="e9x" localSheetId="35">#REF!</definedName>
    <definedName name="e9x" localSheetId="123">#REF!</definedName>
    <definedName name="e9x">#REF!</definedName>
    <definedName name="ERC_S" localSheetId="121">#REF!</definedName>
    <definedName name="ERC_S" localSheetId="84">#REF!</definedName>
    <definedName name="ERC_S" localSheetId="85">#REF!</definedName>
    <definedName name="ERC_S" localSheetId="43">#REF!</definedName>
    <definedName name="ERC_S" localSheetId="44">#REF!</definedName>
    <definedName name="ERC_S" localSheetId="88">#REF!</definedName>
    <definedName name="ERC_S" localSheetId="86">#REF!</definedName>
    <definedName name="ERC_S" localSheetId="87">#REF!</definedName>
    <definedName name="ERC_S" localSheetId="34">#REF!</definedName>
    <definedName name="ERC_S" localSheetId="35">#REF!</definedName>
    <definedName name="ERC_S" localSheetId="52">#REF!</definedName>
    <definedName name="ERC_S" localSheetId="89">#REF!</definedName>
    <definedName name="ERC_S" localSheetId="90">#REF!</definedName>
    <definedName name="ERC_S" localSheetId="69">#REF!</definedName>
    <definedName name="ERC_S" localSheetId="92">#REF!</definedName>
    <definedName name="ERC_S" localSheetId="73">#REF!</definedName>
    <definedName name="ERC_S" localSheetId="94">'F-1 (2)'!#REF!</definedName>
    <definedName name="ERC_S" localSheetId="95">'F-1 (3)'!#REF!</definedName>
    <definedName name="ERC_S" localSheetId="112">'F-10'!$A$1:$O$35</definedName>
    <definedName name="ERC_S" localSheetId="96">'F-2'!#REF!</definedName>
    <definedName name="ERC_S" localSheetId="97">'F-3'!#REF!</definedName>
    <definedName name="ERC_S" localSheetId="98">'F-3 (2)'!#REF!</definedName>
    <definedName name="ERC_S" localSheetId="99">'F-3 (3)'!#REF!</definedName>
    <definedName name="ERC_S" localSheetId="100">'F-4'!#REF!</definedName>
    <definedName name="ERC_S" localSheetId="101">'F-5'!#REF!</definedName>
    <definedName name="ERC_S" localSheetId="102">'F-5 (2)'!#REF!</definedName>
    <definedName name="ERC_S" localSheetId="103">'F-5 (3)'!#REF!</definedName>
    <definedName name="ERC_S" localSheetId="105">'F-6'!$J$2:$J$36</definedName>
    <definedName name="ERC_S" localSheetId="107">'F-7'!#REF!</definedName>
    <definedName name="ERC_S" localSheetId="108">'F-8'!#REF!</definedName>
    <definedName name="ERC_S" localSheetId="109">'F-9'!#REF!</definedName>
    <definedName name="ERC_S" localSheetId="110">'F-9 (2)'!#REF!</definedName>
    <definedName name="ERC_S" localSheetId="111">'F-9 (3)'!#REF!</definedName>
    <definedName name="ERC_S" localSheetId="131">#REF!</definedName>
    <definedName name="ERC_S" localSheetId="123">#REF!</definedName>
    <definedName name="ERC_S" localSheetId="128">#REF!</definedName>
    <definedName name="ERC_S">#REF!</definedName>
    <definedName name="ERC_W" localSheetId="121">#REF!</definedName>
    <definedName name="ERC_W" localSheetId="84">#REF!</definedName>
    <definedName name="ERC_W" localSheetId="85">#REF!</definedName>
    <definedName name="ERC_W" localSheetId="43">#REF!</definedName>
    <definedName name="ERC_W" localSheetId="44">#REF!</definedName>
    <definedName name="ERC_W" localSheetId="88">#REF!</definedName>
    <definedName name="ERC_W" localSheetId="86">#REF!</definedName>
    <definedName name="ERC_W" localSheetId="87">#REF!</definedName>
    <definedName name="ERC_W" localSheetId="34">#REF!</definedName>
    <definedName name="ERC_W" localSheetId="35">#REF!</definedName>
    <definedName name="ERC_W" localSheetId="52">#REF!</definedName>
    <definedName name="ERC_W" localSheetId="89">#REF!</definedName>
    <definedName name="ERC_W" localSheetId="90">#REF!</definedName>
    <definedName name="ERC_W" localSheetId="69">#REF!</definedName>
    <definedName name="ERC_W" localSheetId="92">#REF!</definedName>
    <definedName name="ERC_W" localSheetId="73">#REF!</definedName>
    <definedName name="ERC_W" localSheetId="94">'F-1 (2)'!#REF!</definedName>
    <definedName name="ERC_W" localSheetId="95">'F-1 (3)'!#REF!</definedName>
    <definedName name="ERC_W" localSheetId="112">'F-10'!#REF!</definedName>
    <definedName name="ERC_W" localSheetId="96">'F-2'!#REF!</definedName>
    <definedName name="ERC_W" localSheetId="97">'F-3'!#REF!</definedName>
    <definedName name="ERC_W" localSheetId="98">'F-3 (2)'!#REF!</definedName>
    <definedName name="ERC_W" localSheetId="99">'F-3 (3)'!#REF!</definedName>
    <definedName name="ERC_W" localSheetId="100">'F-4'!#REF!</definedName>
    <definedName name="ERC_W" localSheetId="101">'F-5'!#REF!</definedName>
    <definedName name="ERC_W" localSheetId="102">'F-5 (2)'!#REF!</definedName>
    <definedName name="ERC_W" localSheetId="103">'F-5 (3)'!#REF!</definedName>
    <definedName name="ERC_W" localSheetId="105">'F-6'!#REF!</definedName>
    <definedName name="ERC_W" localSheetId="107">'F-7'!#REF!</definedName>
    <definedName name="ERC_W" localSheetId="108">'F-8'!#REF!</definedName>
    <definedName name="ERC_W" localSheetId="109">'F-9'!$A$1:$S$32</definedName>
    <definedName name="ERC_W" localSheetId="110">'F-9 (2)'!$A$1:$S$32</definedName>
    <definedName name="ERC_W" localSheetId="111">'F-9 (3)'!$A$1:$S$32</definedName>
    <definedName name="ERC_W" localSheetId="131">#REF!</definedName>
    <definedName name="ERC_W" localSheetId="123">#REF!</definedName>
    <definedName name="ERC_W" localSheetId="128">#REF!</definedName>
    <definedName name="ERC_W">#REF!</definedName>
    <definedName name="ESECT" localSheetId="121">#REF!</definedName>
    <definedName name="ESECT" localSheetId="119">[1]Macros!#REF!</definedName>
    <definedName name="ESECT" localSheetId="120">[1]Macros!#REF!</definedName>
    <definedName name="ESECT" localSheetId="116">[1]Macros!#REF!</definedName>
    <definedName name="ESECT" localSheetId="84">#REF!</definedName>
    <definedName name="ESECT" localSheetId="85">#REF!</definedName>
    <definedName name="ESECT" localSheetId="3">[1]Macros!#REF!</definedName>
    <definedName name="ESECT" localSheetId="130">[1]Macros!#REF!</definedName>
    <definedName name="ESECT" localSheetId="40">[2]Macros!#REF!</definedName>
    <definedName name="ESECT" localSheetId="43">#REF!</definedName>
    <definedName name="ESECT" localSheetId="44">#REF!</definedName>
    <definedName name="ESECT" localSheetId="88">#REF!</definedName>
    <definedName name="ESECT" localSheetId="86">#REF!</definedName>
    <definedName name="ESECT" localSheetId="33">[3]Macros!#REF!</definedName>
    <definedName name="ESECT" localSheetId="87">[3]Macros!#REF!</definedName>
    <definedName name="ESECT" localSheetId="34">#REF!</definedName>
    <definedName name="ESECT" localSheetId="35">#REF!</definedName>
    <definedName name="ESECT" localSheetId="37">[4]Macros!#REF!</definedName>
    <definedName name="ESECT" localSheetId="38">[4]Macros!#REF!</definedName>
    <definedName name="ESECT" localSheetId="52">#REF!</definedName>
    <definedName name="ESECT" localSheetId="132">[5]Macros!#REF!</definedName>
    <definedName name="ESECT" localSheetId="54">#REF!</definedName>
    <definedName name="ESECT" localSheetId="89">#REF!</definedName>
    <definedName name="ESECT" localSheetId="90">#REF!</definedName>
    <definedName name="ESECT" localSheetId="67">[6]Macros!#REF!</definedName>
    <definedName name="ESECT" localSheetId="66">[6]Macros!#REF!</definedName>
    <definedName name="ESECT" localSheetId="91">[6]Macros!#REF!</definedName>
    <definedName name="ESECT" localSheetId="80">[6]Macros!#REF!</definedName>
    <definedName name="ESECT" localSheetId="81">[7]Macros!#REF!</definedName>
    <definedName name="ESECT" localSheetId="82">[7]Macros!#REF!</definedName>
    <definedName name="ESECT" localSheetId="83">[7]Macros!#REF!</definedName>
    <definedName name="ESECT" localSheetId="92">#REF!</definedName>
    <definedName name="ESECT" localSheetId="73">#REF!</definedName>
    <definedName name="ESECT" localSheetId="75">[7]Macros!#REF!</definedName>
    <definedName name="ESECT" localSheetId="76">[8]Macros!#REF!</definedName>
    <definedName name="ESECT" localSheetId="77">[7]Macros!#REF!</definedName>
    <definedName name="ESECT" localSheetId="78">[7]Macros!#REF!</definedName>
    <definedName name="ESECT" localSheetId="122">[1]Macros!#REF!</definedName>
    <definedName name="ESECT" localSheetId="131">[9]Macros!#REF!</definedName>
    <definedName name="ESECT" localSheetId="123">#REF!</definedName>
    <definedName name="ESECT" localSheetId="128">#REF!</definedName>
    <definedName name="ESECT">#REF!</definedName>
    <definedName name="F_1" localSheetId="121">#REF!</definedName>
    <definedName name="F_1" localSheetId="119">#REF!</definedName>
    <definedName name="F_1" localSheetId="120">#REF!</definedName>
    <definedName name="F_1" localSheetId="116">#REF!</definedName>
    <definedName name="F_1" localSheetId="84">#REF!</definedName>
    <definedName name="F_1" localSheetId="85">#REF!</definedName>
    <definedName name="F_1" localSheetId="40">#REF!</definedName>
    <definedName name="F_1" localSheetId="43">#REF!</definedName>
    <definedName name="F_1" localSheetId="44">#REF!</definedName>
    <definedName name="F_1" localSheetId="88">#REF!</definedName>
    <definedName name="F_1" localSheetId="86">#REF!</definedName>
    <definedName name="F_1" localSheetId="87">#REF!</definedName>
    <definedName name="F_1" localSheetId="34">#REF!</definedName>
    <definedName name="F_1" localSheetId="35">#REF!</definedName>
    <definedName name="F_1" localSheetId="37">#REF!</definedName>
    <definedName name="F_1" localSheetId="38">#REF!</definedName>
    <definedName name="F_1" localSheetId="52">#REF!</definedName>
    <definedName name="F_1" localSheetId="132">#REF!</definedName>
    <definedName name="F_1" localSheetId="54">#REF!</definedName>
    <definedName name="F_1" localSheetId="89">#REF!</definedName>
    <definedName name="F_1" localSheetId="90">#REF!</definedName>
    <definedName name="F_1" localSheetId="67">#REF!</definedName>
    <definedName name="F_1" localSheetId="66">#REF!</definedName>
    <definedName name="F_1" localSheetId="91">#REF!</definedName>
    <definedName name="F_1" localSheetId="80">#REF!</definedName>
    <definedName name="F_1" localSheetId="81">#REF!</definedName>
    <definedName name="F_1" localSheetId="82">#REF!</definedName>
    <definedName name="F_1" localSheetId="83">#REF!</definedName>
    <definedName name="F_1" localSheetId="92">#REF!</definedName>
    <definedName name="F_1" localSheetId="73">#REF!</definedName>
    <definedName name="F_1" localSheetId="75">#REF!</definedName>
    <definedName name="F_1" localSheetId="94">'F-1 (2)'!$A$1:$N$25</definedName>
    <definedName name="F_1" localSheetId="95">'F-1 (3)'!$A$1:$N$28</definedName>
    <definedName name="F_1" localSheetId="122">#REF!</definedName>
    <definedName name="F_1" localSheetId="131">#REF!</definedName>
    <definedName name="F_1" localSheetId="123">#REF!</definedName>
    <definedName name="F_1" localSheetId="128">#REF!</definedName>
    <definedName name="F_1">#REF!</definedName>
    <definedName name="F_10" localSheetId="121">#REF!</definedName>
    <definedName name="F_10" localSheetId="84">#REF!</definedName>
    <definedName name="F_10" localSheetId="85">#REF!</definedName>
    <definedName name="F_10" localSheetId="40">#REF!</definedName>
    <definedName name="F_10" localSheetId="43">#REF!</definedName>
    <definedName name="F_10" localSheetId="44">#REF!</definedName>
    <definedName name="F_10" localSheetId="88">#REF!</definedName>
    <definedName name="F_10" localSheetId="86">#REF!</definedName>
    <definedName name="F_10" localSheetId="87">#REF!</definedName>
    <definedName name="F_10" localSheetId="34">#REF!</definedName>
    <definedName name="F_10" localSheetId="35">#REF!</definedName>
    <definedName name="F_10" localSheetId="37">#REF!</definedName>
    <definedName name="F_10" localSheetId="38">#REF!</definedName>
    <definedName name="F_10" localSheetId="52">#REF!</definedName>
    <definedName name="F_10" localSheetId="132">#REF!</definedName>
    <definedName name="F_10" localSheetId="54">#REF!</definedName>
    <definedName name="F_10" localSheetId="89">#REF!</definedName>
    <definedName name="F_10" localSheetId="90">#REF!</definedName>
    <definedName name="F_10" localSheetId="81">#REF!</definedName>
    <definedName name="F_10" localSheetId="82">#REF!</definedName>
    <definedName name="F_10" localSheetId="83">#REF!</definedName>
    <definedName name="F_10" localSheetId="92">#REF!</definedName>
    <definedName name="F_10" localSheetId="73">#REF!</definedName>
    <definedName name="F_10" localSheetId="75">#REF!</definedName>
    <definedName name="F_10" localSheetId="131">#REF!</definedName>
    <definedName name="F_10" localSheetId="123">#REF!</definedName>
    <definedName name="F_10" localSheetId="128">#REF!</definedName>
    <definedName name="F_10">#REF!</definedName>
    <definedName name="F_1A" localSheetId="121">#REF!</definedName>
    <definedName name="F_1A" localSheetId="40">#REF!</definedName>
    <definedName name="F_1A" localSheetId="43">#REF!</definedName>
    <definedName name="F_1A" localSheetId="44">#REF!</definedName>
    <definedName name="F_1A" localSheetId="34">#REF!</definedName>
    <definedName name="F_1A" localSheetId="35">#REF!</definedName>
    <definedName name="F_1A" localSheetId="37">#REF!</definedName>
    <definedName name="F_1A" localSheetId="38">#REF!</definedName>
    <definedName name="F_1A" localSheetId="52">#REF!</definedName>
    <definedName name="F_1A" localSheetId="92">#REF!</definedName>
    <definedName name="F_1A" localSheetId="73">#REF!</definedName>
    <definedName name="F_1A" localSheetId="123">#REF!</definedName>
    <definedName name="F_1A">#REF!</definedName>
    <definedName name="F_2" localSheetId="121">#REF!</definedName>
    <definedName name="F_2" localSheetId="84">#REF!</definedName>
    <definedName name="F_2" localSheetId="85">#REF!</definedName>
    <definedName name="F_2" localSheetId="43">#REF!</definedName>
    <definedName name="F_2" localSheetId="44">#REF!</definedName>
    <definedName name="F_2" localSheetId="88">#REF!</definedName>
    <definedName name="F_2" localSheetId="86">#REF!</definedName>
    <definedName name="F_2" localSheetId="87">#REF!</definedName>
    <definedName name="F_2" localSheetId="34">#REF!</definedName>
    <definedName name="F_2" localSheetId="35">#REF!</definedName>
    <definedName name="F_2" localSheetId="52">#REF!</definedName>
    <definedName name="F_2" localSheetId="132">#REF!</definedName>
    <definedName name="F_2" localSheetId="54">#REF!</definedName>
    <definedName name="F_2" localSheetId="89">#REF!</definedName>
    <definedName name="F_2" localSheetId="90">#REF!</definedName>
    <definedName name="F_2" localSheetId="81">#REF!</definedName>
    <definedName name="F_2" localSheetId="82">#REF!</definedName>
    <definedName name="F_2" localSheetId="83">#REF!</definedName>
    <definedName name="F_2" localSheetId="92">#REF!</definedName>
    <definedName name="F_2" localSheetId="73">#REF!</definedName>
    <definedName name="F_2" localSheetId="75">#REF!</definedName>
    <definedName name="F_2" localSheetId="131">#REF!</definedName>
    <definedName name="F_2" localSheetId="123">#REF!</definedName>
    <definedName name="F_2" localSheetId="128">#REF!</definedName>
    <definedName name="F_2">#REF!</definedName>
    <definedName name="F_3" localSheetId="121">#REF!</definedName>
    <definedName name="F_3" localSheetId="119">#REF!</definedName>
    <definedName name="F_3" localSheetId="120">#REF!</definedName>
    <definedName name="F_3" localSheetId="116">#REF!</definedName>
    <definedName name="F_3" localSheetId="84">#REF!</definedName>
    <definedName name="F_3" localSheetId="85">#REF!</definedName>
    <definedName name="F_3" localSheetId="43">#REF!</definedName>
    <definedName name="F_3" localSheetId="44">#REF!</definedName>
    <definedName name="F_3" localSheetId="88">#REF!</definedName>
    <definedName name="F_3" localSheetId="86">#REF!</definedName>
    <definedName name="F_3" localSheetId="87">#REF!</definedName>
    <definedName name="F_3" localSheetId="34">#REF!</definedName>
    <definedName name="F_3" localSheetId="35">#REF!</definedName>
    <definedName name="F_3" localSheetId="52">#REF!</definedName>
    <definedName name="F_3" localSheetId="54">#REF!</definedName>
    <definedName name="F_3" localSheetId="89">#REF!</definedName>
    <definedName name="F_3" localSheetId="90">#REF!</definedName>
    <definedName name="F_3" localSheetId="67">#REF!</definedName>
    <definedName name="F_3" localSheetId="66">#REF!</definedName>
    <definedName name="F_3" localSheetId="91">#REF!</definedName>
    <definedName name="F_3" localSheetId="80">#REF!</definedName>
    <definedName name="F_3" localSheetId="81">#REF!</definedName>
    <definedName name="F_3" localSheetId="82">#REF!</definedName>
    <definedName name="F_3" localSheetId="83">#REF!</definedName>
    <definedName name="F_3" localSheetId="92">#REF!</definedName>
    <definedName name="F_3" localSheetId="73">#REF!</definedName>
    <definedName name="F_3" localSheetId="75">#REF!</definedName>
    <definedName name="F_3" localSheetId="98">'F-3 (2)'!$A$1:$K$50</definedName>
    <definedName name="F_3" localSheetId="99">'F-3 (3)'!$A$1:$K$50</definedName>
    <definedName name="F_3" localSheetId="122">#REF!</definedName>
    <definedName name="F_3" localSheetId="131">#REF!</definedName>
    <definedName name="F_3" localSheetId="123">#REF!</definedName>
    <definedName name="F_3" localSheetId="128">#REF!</definedName>
    <definedName name="F_3">#REF!</definedName>
    <definedName name="F_4" localSheetId="121">#REF!</definedName>
    <definedName name="F_4" localSheetId="84">#REF!</definedName>
    <definedName name="F_4" localSheetId="85">#REF!</definedName>
    <definedName name="F_4" localSheetId="43">#REF!</definedName>
    <definedName name="F_4" localSheetId="44">#REF!</definedName>
    <definedName name="F_4" localSheetId="88">#REF!</definedName>
    <definedName name="F_4" localSheetId="86">#REF!</definedName>
    <definedName name="F_4" localSheetId="87">#REF!</definedName>
    <definedName name="F_4" localSheetId="34">#REF!</definedName>
    <definedName name="F_4" localSheetId="35">#REF!</definedName>
    <definedName name="F_4" localSheetId="52">#REF!</definedName>
    <definedName name="F_4" localSheetId="54">#REF!</definedName>
    <definedName name="F_4" localSheetId="89">#REF!</definedName>
    <definedName name="F_4" localSheetId="90">#REF!</definedName>
    <definedName name="F_4" localSheetId="81">#REF!</definedName>
    <definedName name="F_4" localSheetId="82">#REF!</definedName>
    <definedName name="F_4" localSheetId="83">#REF!</definedName>
    <definedName name="F_4" localSheetId="92">#REF!</definedName>
    <definedName name="F_4" localSheetId="73">#REF!</definedName>
    <definedName name="F_4" localSheetId="75">#REF!</definedName>
    <definedName name="F_4" localSheetId="131">#REF!</definedName>
    <definedName name="F_4" localSheetId="123">#REF!</definedName>
    <definedName name="F_4" localSheetId="128">#REF!</definedName>
    <definedName name="F_4">#REF!</definedName>
    <definedName name="F_5" localSheetId="121">#REF!</definedName>
    <definedName name="F_5" localSheetId="119">#REF!</definedName>
    <definedName name="F_5" localSheetId="120">#REF!</definedName>
    <definedName name="F_5" localSheetId="116">#REF!</definedName>
    <definedName name="F_5" localSheetId="84">#REF!</definedName>
    <definedName name="F_5" localSheetId="85">#REF!</definedName>
    <definedName name="F_5" localSheetId="43">#REF!</definedName>
    <definedName name="F_5" localSheetId="44">#REF!</definedName>
    <definedName name="F_5" localSheetId="88">#REF!</definedName>
    <definedName name="F_5" localSheetId="86">#REF!</definedName>
    <definedName name="F_5" localSheetId="87">#REF!</definedName>
    <definedName name="F_5" localSheetId="34">#REF!</definedName>
    <definedName name="F_5" localSheetId="35">#REF!</definedName>
    <definedName name="F_5" localSheetId="52">#REF!</definedName>
    <definedName name="F_5" localSheetId="54">#REF!</definedName>
    <definedName name="F_5" localSheetId="89">#REF!</definedName>
    <definedName name="F_5" localSheetId="90">#REF!</definedName>
    <definedName name="F_5" localSheetId="67">#REF!</definedName>
    <definedName name="F_5" localSheetId="66">#REF!</definedName>
    <definedName name="F_5" localSheetId="91">#REF!</definedName>
    <definedName name="F_5" localSheetId="80">#REF!</definedName>
    <definedName name="F_5" localSheetId="81">#REF!</definedName>
    <definedName name="F_5" localSheetId="82">#REF!</definedName>
    <definedName name="F_5" localSheetId="83">#REF!</definedName>
    <definedName name="F_5" localSheetId="92">#REF!</definedName>
    <definedName name="F_5" localSheetId="73">#REF!</definedName>
    <definedName name="F_5" localSheetId="75">#REF!</definedName>
    <definedName name="F_5" localSheetId="102">'F-5 (2)'!$A$1:$J$62</definedName>
    <definedName name="F_5" localSheetId="103">'F-5 (3)'!$A$1:$J$62</definedName>
    <definedName name="F_5" localSheetId="122">#REF!</definedName>
    <definedName name="F_5" localSheetId="131">#REF!</definedName>
    <definedName name="F_5" localSheetId="123">#REF!</definedName>
    <definedName name="F_5" localSheetId="128">#REF!</definedName>
    <definedName name="F_5">#REF!</definedName>
    <definedName name="F_6" localSheetId="121">#REF!</definedName>
    <definedName name="F_6" localSheetId="84">#REF!</definedName>
    <definedName name="F_6" localSheetId="85">#REF!</definedName>
    <definedName name="F_6" localSheetId="43">#REF!</definedName>
    <definedName name="F_6" localSheetId="44">#REF!</definedName>
    <definedName name="F_6" localSheetId="88">#REF!</definedName>
    <definedName name="F_6" localSheetId="86">#REF!</definedName>
    <definedName name="F_6" localSheetId="87">#REF!</definedName>
    <definedName name="F_6" localSheetId="34">#REF!</definedName>
    <definedName name="F_6" localSheetId="35">#REF!</definedName>
    <definedName name="F_6" localSheetId="52">#REF!</definedName>
    <definedName name="F_6" localSheetId="54">#REF!</definedName>
    <definedName name="F_6" localSheetId="89">#REF!</definedName>
    <definedName name="F_6" localSheetId="90">#REF!</definedName>
    <definedName name="F_6" localSheetId="81">#REF!</definedName>
    <definedName name="F_6" localSheetId="82">#REF!</definedName>
    <definedName name="F_6" localSheetId="83">#REF!</definedName>
    <definedName name="F_6" localSheetId="92">#REF!</definedName>
    <definedName name="F_6" localSheetId="73">#REF!</definedName>
    <definedName name="F_6" localSheetId="75">#REF!</definedName>
    <definedName name="F_6" localSheetId="131">#REF!</definedName>
    <definedName name="F_6" localSheetId="123">#REF!</definedName>
    <definedName name="F_6" localSheetId="128">#REF!</definedName>
    <definedName name="F_6">#REF!</definedName>
    <definedName name="F_7" localSheetId="121">#REF!</definedName>
    <definedName name="F_7" localSheetId="84">#REF!</definedName>
    <definedName name="F_7" localSheetId="85">#REF!</definedName>
    <definedName name="F_7" localSheetId="43">#REF!</definedName>
    <definedName name="F_7" localSheetId="44">#REF!</definedName>
    <definedName name="F_7" localSheetId="88">#REF!</definedName>
    <definedName name="F_7" localSheetId="86">#REF!</definedName>
    <definedName name="F_7" localSheetId="87">#REF!</definedName>
    <definedName name="F_7" localSheetId="34">#REF!</definedName>
    <definedName name="F_7" localSheetId="35">#REF!</definedName>
    <definedName name="F_7" localSheetId="52">#REF!</definedName>
    <definedName name="F_7" localSheetId="54">#REF!</definedName>
    <definedName name="F_7" localSheetId="89">#REF!</definedName>
    <definedName name="F_7" localSheetId="90">#REF!</definedName>
    <definedName name="F_7" localSheetId="81">#REF!</definedName>
    <definedName name="F_7" localSheetId="82">#REF!</definedName>
    <definedName name="F_7" localSheetId="83">#REF!</definedName>
    <definedName name="F_7" localSheetId="92">#REF!</definedName>
    <definedName name="F_7" localSheetId="73">#REF!</definedName>
    <definedName name="F_7" localSheetId="75">#REF!</definedName>
    <definedName name="F_7" localSheetId="131">#REF!</definedName>
    <definedName name="F_7" localSheetId="123">#REF!</definedName>
    <definedName name="F_7" localSheetId="128">#REF!</definedName>
    <definedName name="F_7">#REF!</definedName>
    <definedName name="F_8" localSheetId="121">#REF!</definedName>
    <definedName name="F_8" localSheetId="84">#REF!</definedName>
    <definedName name="F_8" localSheetId="85">#REF!</definedName>
    <definedName name="F_8" localSheetId="43">#REF!</definedName>
    <definedName name="F_8" localSheetId="44">#REF!</definedName>
    <definedName name="F_8" localSheetId="88">#REF!</definedName>
    <definedName name="F_8" localSheetId="86">#REF!</definedName>
    <definedName name="F_8" localSheetId="87">#REF!</definedName>
    <definedName name="F_8" localSheetId="34">#REF!</definedName>
    <definedName name="F_8" localSheetId="35">#REF!</definedName>
    <definedName name="F_8" localSheetId="52">#REF!</definedName>
    <definedName name="F_8" localSheetId="54">#REF!</definedName>
    <definedName name="F_8" localSheetId="89">#REF!</definedName>
    <definedName name="F_8" localSheetId="90">#REF!</definedName>
    <definedName name="F_8" localSheetId="81">#REF!</definedName>
    <definedName name="F_8" localSheetId="82">#REF!</definedName>
    <definedName name="F_8" localSheetId="83">#REF!</definedName>
    <definedName name="F_8" localSheetId="92">#REF!</definedName>
    <definedName name="F_8" localSheetId="73">#REF!</definedName>
    <definedName name="F_8" localSheetId="75">#REF!</definedName>
    <definedName name="F_8" localSheetId="131">#REF!</definedName>
    <definedName name="F_8" localSheetId="123">#REF!</definedName>
    <definedName name="F_8" localSheetId="128">#REF!</definedName>
    <definedName name="F_8">#REF!</definedName>
    <definedName name="F_9" localSheetId="121">#REF!</definedName>
    <definedName name="F_9" localSheetId="119">#REF!</definedName>
    <definedName name="F_9" localSheetId="120">#REF!</definedName>
    <definedName name="F_9" localSheetId="116">#REF!</definedName>
    <definedName name="F_9" localSheetId="84">#REF!</definedName>
    <definedName name="F_9" localSheetId="85">#REF!</definedName>
    <definedName name="F_9" localSheetId="43">#REF!</definedName>
    <definedName name="F_9" localSheetId="44">#REF!</definedName>
    <definedName name="F_9" localSheetId="88">#REF!</definedName>
    <definedName name="F_9" localSheetId="86">#REF!</definedName>
    <definedName name="F_9" localSheetId="87">#REF!</definedName>
    <definedName name="F_9" localSheetId="34">#REF!</definedName>
    <definedName name="F_9" localSheetId="35">#REF!</definedName>
    <definedName name="F_9" localSheetId="52">#REF!</definedName>
    <definedName name="F_9" localSheetId="54">#REF!</definedName>
    <definedName name="F_9" localSheetId="89">#REF!</definedName>
    <definedName name="F_9" localSheetId="90">#REF!</definedName>
    <definedName name="F_9" localSheetId="67">#REF!</definedName>
    <definedName name="F_9" localSheetId="66">#REF!</definedName>
    <definedName name="F_9" localSheetId="91">#REF!</definedName>
    <definedName name="F_9" localSheetId="80">#REF!</definedName>
    <definedName name="F_9" localSheetId="81">#REF!</definedName>
    <definedName name="F_9" localSheetId="82">#REF!</definedName>
    <definedName name="F_9" localSheetId="83">#REF!</definedName>
    <definedName name="F_9" localSheetId="92">#REF!</definedName>
    <definedName name="F_9" localSheetId="73">#REF!</definedName>
    <definedName name="F_9" localSheetId="75">#REF!</definedName>
    <definedName name="F_9" localSheetId="110">'F-9 (2)'!$A$1:$S$62</definedName>
    <definedName name="F_9" localSheetId="111">'F-9 (3)'!$A$1:$S$62</definedName>
    <definedName name="F_9" localSheetId="122">#REF!</definedName>
    <definedName name="F_9" localSheetId="131">#REF!</definedName>
    <definedName name="F_9" localSheetId="123">#REF!</definedName>
    <definedName name="F_9" localSheetId="128">#REF!</definedName>
    <definedName name="F_9">#REF!</definedName>
    <definedName name="f10x">#REF!</definedName>
    <definedName name="f1x">#REF!</definedName>
    <definedName name="f2x">#REF!</definedName>
    <definedName name="f3x">#REF!</definedName>
    <definedName name="f4x">#REF!</definedName>
    <definedName name="f5x">#REF!</definedName>
    <definedName name="f6x">#REF!</definedName>
    <definedName name="f7x">#REF!</definedName>
    <definedName name="f8x">#REF!</definedName>
    <definedName name="f9x">#REF!</definedName>
    <definedName name="Finance__WSC.Work.Papers.WSC.Other.Prepayments" localSheetId="121">#REF!</definedName>
    <definedName name="Finance__WSC.Work.Papers.WSC.Other.Prepayments" localSheetId="43">#REF!</definedName>
    <definedName name="Finance__WSC.Work.Papers.WSC.Other.Prepayments" localSheetId="44">#REF!</definedName>
    <definedName name="Finance__WSC.Work.Papers.WSC.Other.Prepayments" localSheetId="34">#REF!</definedName>
    <definedName name="Finance__WSC.Work.Papers.WSC.Other.Prepayments" localSheetId="35">#REF!</definedName>
    <definedName name="Finance__WSC.Work.Papers.WSC.Other.Prepayments" localSheetId="123">#REF!</definedName>
    <definedName name="Finance__WSC.Work.Papers.WSC.Other.Prepayments">#REF!</definedName>
    <definedName name="FL.1" localSheetId="121">#REF!</definedName>
    <definedName name="FL.1" localSheetId="43">#REF!</definedName>
    <definedName name="FL.1" localSheetId="44">#REF!</definedName>
    <definedName name="FL.1" localSheetId="34">#REF!</definedName>
    <definedName name="FL.1" localSheetId="35">#REF!</definedName>
    <definedName name="FL.1" localSheetId="123">#REF!</definedName>
    <definedName name="FL.1">#REF!</definedName>
    <definedName name="FL.3" localSheetId="121">#REF!</definedName>
    <definedName name="FL.3" localSheetId="43">#REF!</definedName>
    <definedName name="FL.3" localSheetId="44">#REF!</definedName>
    <definedName name="FL.3" localSheetId="34">#REF!</definedName>
    <definedName name="FL.3" localSheetId="35">#REF!</definedName>
    <definedName name="FL.3" localSheetId="123">#REF!</definedName>
    <definedName name="FL.3">#REF!</definedName>
    <definedName name="FL.5" localSheetId="121">#REF!</definedName>
    <definedName name="FL.5" localSheetId="43">#REF!</definedName>
    <definedName name="FL.5" localSheetId="44">#REF!</definedName>
    <definedName name="FL.5" localSheetId="34">#REF!</definedName>
    <definedName name="FL.5" localSheetId="35">#REF!</definedName>
    <definedName name="FL.5" localSheetId="123">#REF!</definedName>
    <definedName name="FL.5">#REF!</definedName>
    <definedName name="FSECT" localSheetId="121">#REF!</definedName>
    <definedName name="FSECT" localSheetId="119">[1]Macros!#REF!</definedName>
    <definedName name="FSECT" localSheetId="120">[1]Macros!#REF!</definedName>
    <definedName name="FSECT" localSheetId="116">[1]Macros!#REF!</definedName>
    <definedName name="FSECT" localSheetId="84">#REF!</definedName>
    <definedName name="FSECT" localSheetId="85">#REF!</definedName>
    <definedName name="FSECT" localSheetId="3">[1]Macros!#REF!</definedName>
    <definedName name="FSECT" localSheetId="130">[1]Macros!#REF!</definedName>
    <definedName name="FSECT" localSheetId="40">[2]Macros!#REF!</definedName>
    <definedName name="FSECT" localSheetId="43">#REF!</definedName>
    <definedName name="FSECT" localSheetId="44">#REF!</definedName>
    <definedName name="FSECT" localSheetId="88">#REF!</definedName>
    <definedName name="FSECT" localSheetId="86">#REF!</definedName>
    <definedName name="FSECT" localSheetId="33">[3]Macros!#REF!</definedName>
    <definedName name="FSECT" localSheetId="87">[3]Macros!#REF!</definedName>
    <definedName name="FSECT" localSheetId="34">#REF!</definedName>
    <definedName name="FSECT" localSheetId="35">#REF!</definedName>
    <definedName name="FSECT" localSheetId="37">[4]Macros!#REF!</definedName>
    <definedName name="FSECT" localSheetId="38">[4]Macros!#REF!</definedName>
    <definedName name="FSECT" localSheetId="52">#REF!</definedName>
    <definedName name="FSECT" localSheetId="132">[5]Macros!#REF!</definedName>
    <definedName name="FSECT" localSheetId="54">#REF!</definedName>
    <definedName name="FSECT" localSheetId="89">#REF!</definedName>
    <definedName name="FSECT" localSheetId="90">#REF!</definedName>
    <definedName name="FSECT" localSheetId="67">[6]Macros!#REF!</definedName>
    <definedName name="FSECT" localSheetId="66">[6]Macros!#REF!</definedName>
    <definedName name="FSECT" localSheetId="91">[6]Macros!#REF!</definedName>
    <definedName name="FSECT" localSheetId="80">[6]Macros!#REF!</definedName>
    <definedName name="FSECT" localSheetId="81">[7]Macros!#REF!</definedName>
    <definedName name="FSECT" localSheetId="82">[7]Macros!#REF!</definedName>
    <definedName name="FSECT" localSheetId="83">[7]Macros!#REF!</definedName>
    <definedName name="FSECT" localSheetId="92">#REF!</definedName>
    <definedName name="FSECT" localSheetId="73">#REF!</definedName>
    <definedName name="FSECT" localSheetId="75">[7]Macros!#REF!</definedName>
    <definedName name="FSECT" localSheetId="76">[8]Macros!#REF!</definedName>
    <definedName name="FSECT" localSheetId="77">[7]Macros!#REF!</definedName>
    <definedName name="FSECT" localSheetId="78">[7]Macros!#REF!</definedName>
    <definedName name="FSECT" localSheetId="122">[1]Macros!#REF!</definedName>
    <definedName name="FSECT" localSheetId="131">[9]Macros!#REF!</definedName>
    <definedName name="FSECT" localSheetId="123">#REF!</definedName>
    <definedName name="FSECT" localSheetId="128">#REF!</definedName>
    <definedName name="FSECT">#REF!</definedName>
    <definedName name="GA.1" localSheetId="121">#REF!</definedName>
    <definedName name="GA.1" localSheetId="43">#REF!</definedName>
    <definedName name="GA.1" localSheetId="44">#REF!</definedName>
    <definedName name="GA.1" localSheetId="34">#REF!</definedName>
    <definedName name="GA.1" localSheetId="35">#REF!</definedName>
    <definedName name="GA.1" localSheetId="123">#REF!</definedName>
    <definedName name="GA.1">#REF!</definedName>
    <definedName name="GA.3" localSheetId="121">#REF!</definedName>
    <definedName name="GA.3" localSheetId="43">#REF!</definedName>
    <definedName name="GA.3" localSheetId="44">#REF!</definedName>
    <definedName name="GA.3" localSheetId="34">#REF!</definedName>
    <definedName name="GA.3" localSheetId="35">#REF!</definedName>
    <definedName name="GA.3" localSheetId="123">#REF!</definedName>
    <definedName name="GA.3">#REF!</definedName>
    <definedName name="GA.5" localSheetId="121">#REF!</definedName>
    <definedName name="GA.5" localSheetId="43">#REF!</definedName>
    <definedName name="GA.5" localSheetId="44">#REF!</definedName>
    <definedName name="GA.5" localSheetId="34">#REF!</definedName>
    <definedName name="GA.5" localSheetId="35">#REF!</definedName>
    <definedName name="GA.5" localSheetId="123">#REF!</definedName>
    <definedName name="GA.5">#REF!</definedName>
    <definedName name="GEN" localSheetId="121">#REF!</definedName>
    <definedName name="GEN" localSheetId="119">[1]Macros!#REF!</definedName>
    <definedName name="GEN" localSheetId="120">[1]Macros!#REF!</definedName>
    <definedName name="GEN" localSheetId="116">[1]Macros!#REF!</definedName>
    <definedName name="GEN" localSheetId="84">#REF!</definedName>
    <definedName name="GEN" localSheetId="85">#REF!</definedName>
    <definedName name="GEN" localSheetId="3">[1]Macros!#REF!</definedName>
    <definedName name="GEN" localSheetId="130">[1]Macros!#REF!</definedName>
    <definedName name="GEN" localSheetId="40">[2]Macros!#REF!</definedName>
    <definedName name="GEN" localSheetId="43">#REF!</definedName>
    <definedName name="GEN" localSheetId="44">#REF!</definedName>
    <definedName name="GEN" localSheetId="88">#REF!</definedName>
    <definedName name="GEN" localSheetId="86">#REF!</definedName>
    <definedName name="GEN" localSheetId="33">[3]Macros!#REF!</definedName>
    <definedName name="GEN" localSheetId="87">[3]Macros!#REF!</definedName>
    <definedName name="GEN" localSheetId="34">#REF!</definedName>
    <definedName name="GEN" localSheetId="35">#REF!</definedName>
    <definedName name="GEN" localSheetId="37">[4]Macros!#REF!</definedName>
    <definedName name="GEN" localSheetId="38">[4]Macros!#REF!</definedName>
    <definedName name="GEN" localSheetId="52">#REF!</definedName>
    <definedName name="GEN" localSheetId="132">[5]Macros!#REF!</definedName>
    <definedName name="GEN" localSheetId="54">#REF!</definedName>
    <definedName name="GEN" localSheetId="89">#REF!</definedName>
    <definedName name="GEN" localSheetId="90">#REF!</definedName>
    <definedName name="GEN" localSheetId="67">[6]Macros!#REF!</definedName>
    <definedName name="GEN" localSheetId="66">[6]Macros!#REF!</definedName>
    <definedName name="GEN" localSheetId="91">[6]Macros!#REF!</definedName>
    <definedName name="GEN" localSheetId="80">[6]Macros!#REF!</definedName>
    <definedName name="GEN" localSheetId="81">[7]Macros!#REF!</definedName>
    <definedName name="GEN" localSheetId="82">[7]Macros!#REF!</definedName>
    <definedName name="GEN" localSheetId="83">[7]Macros!#REF!</definedName>
    <definedName name="GEN" localSheetId="92">#REF!</definedName>
    <definedName name="GEN" localSheetId="73">#REF!</definedName>
    <definedName name="GEN" localSheetId="75">[7]Macros!#REF!</definedName>
    <definedName name="GEN" localSheetId="76">[8]Macros!#REF!</definedName>
    <definedName name="GEN" localSheetId="77">[7]Macros!#REF!</definedName>
    <definedName name="GEN" localSheetId="78">[7]Macros!#REF!</definedName>
    <definedName name="GEN" localSheetId="122">[1]Macros!#REF!</definedName>
    <definedName name="GEN" localSheetId="131">[9]Macros!#REF!</definedName>
    <definedName name="GEN" localSheetId="123">#REF!</definedName>
    <definedName name="GEN" localSheetId="128">#REF!</definedName>
    <definedName name="GEN">#REF!</definedName>
    <definedName name="i" localSheetId="121">#REF!</definedName>
    <definedName name="i" localSheetId="43">#REF!</definedName>
    <definedName name="i" localSheetId="44">#REF!</definedName>
    <definedName name="i" localSheetId="34">#REF!</definedName>
    <definedName name="i" localSheetId="35">#REF!</definedName>
    <definedName name="i" localSheetId="37">#REF!</definedName>
    <definedName name="i" localSheetId="38">#REF!</definedName>
    <definedName name="i" localSheetId="123">#REF!</definedName>
    <definedName name="i">#REF!</definedName>
    <definedName name="ii" localSheetId="121">#REF!</definedName>
    <definedName name="ii" localSheetId="43">#REF!</definedName>
    <definedName name="ii" localSheetId="44">#REF!</definedName>
    <definedName name="ii" localSheetId="34">#REF!</definedName>
    <definedName name="ii" localSheetId="35">#REF!</definedName>
    <definedName name="ii" localSheetId="37">#REF!</definedName>
    <definedName name="ii" localSheetId="38">#REF!</definedName>
    <definedName name="ii" localSheetId="123">#REF!</definedName>
    <definedName name="ii">#REF!</definedName>
    <definedName name="iii" localSheetId="121">#REF!</definedName>
    <definedName name="iii" localSheetId="43">#REF!</definedName>
    <definedName name="iii" localSheetId="44">#REF!</definedName>
    <definedName name="iii" localSheetId="34">#REF!</definedName>
    <definedName name="iii" localSheetId="35">#REF!</definedName>
    <definedName name="iii" localSheetId="37">#REF!</definedName>
    <definedName name="iii" localSheetId="38">#REF!</definedName>
    <definedName name="iii" localSheetId="123">#REF!</definedName>
    <definedName name="iii">#REF!</definedName>
    <definedName name="iiii" localSheetId="121">#REF!</definedName>
    <definedName name="iiii" localSheetId="43">#REF!</definedName>
    <definedName name="iiii" localSheetId="44">#REF!</definedName>
    <definedName name="iiii" localSheetId="34">#REF!</definedName>
    <definedName name="iiii" localSheetId="35">#REF!</definedName>
    <definedName name="iiii" localSheetId="123">#REF!</definedName>
    <definedName name="iiii">#REF!</definedName>
    <definedName name="IL.1" localSheetId="121">#REF!</definedName>
    <definedName name="IL.1" localSheetId="43">#REF!</definedName>
    <definedName name="IL.1" localSheetId="44">#REF!</definedName>
    <definedName name="IL.1" localSheetId="34">#REF!</definedName>
    <definedName name="IL.1" localSheetId="35">#REF!</definedName>
    <definedName name="IL.1" localSheetId="123">#REF!</definedName>
    <definedName name="IL.1">#REF!</definedName>
    <definedName name="IL.3" localSheetId="121">#REF!</definedName>
    <definedName name="IL.3" localSheetId="43">#REF!</definedName>
    <definedName name="IL.3" localSheetId="44">#REF!</definedName>
    <definedName name="IL.3" localSheetId="34">#REF!</definedName>
    <definedName name="IL.3" localSheetId="35">#REF!</definedName>
    <definedName name="IL.3" localSheetId="123">#REF!</definedName>
    <definedName name="IL.3">#REF!</definedName>
    <definedName name="IL.5" localSheetId="121">#REF!</definedName>
    <definedName name="IL.5" localSheetId="43">#REF!</definedName>
    <definedName name="IL.5" localSheetId="44">#REF!</definedName>
    <definedName name="IL.5" localSheetId="34">#REF!</definedName>
    <definedName name="IL.5" localSheetId="35">#REF!</definedName>
    <definedName name="IL.5" localSheetId="123">#REF!</definedName>
    <definedName name="IL.5">#REF!</definedName>
    <definedName name="IN.3" localSheetId="121">#REF!</definedName>
    <definedName name="IN.3" localSheetId="43">#REF!</definedName>
    <definedName name="IN.3" localSheetId="44">#REF!</definedName>
    <definedName name="IN.3" localSheetId="34">#REF!</definedName>
    <definedName name="IN.3" localSheetId="35">#REF!</definedName>
    <definedName name="IN.3" localSheetId="123">#REF!</definedName>
    <definedName name="IN.3">#REF!</definedName>
    <definedName name="IN.5" localSheetId="121">#REF!</definedName>
    <definedName name="IN.5" localSheetId="43">#REF!</definedName>
    <definedName name="IN.5" localSheetId="44">#REF!</definedName>
    <definedName name="IN.5" localSheetId="34">#REF!</definedName>
    <definedName name="IN.5" localSheetId="35">#REF!</definedName>
    <definedName name="IN.5" localSheetId="123">#REF!</definedName>
    <definedName name="IN.5">#REF!</definedName>
    <definedName name="INST" localSheetId="121">#REF!</definedName>
    <definedName name="INST" localSheetId="119">#REF!</definedName>
    <definedName name="INST" localSheetId="120">#REF!</definedName>
    <definedName name="INST" localSheetId="116">#REF!</definedName>
    <definedName name="INST" localSheetId="84">#REF!</definedName>
    <definedName name="INST" localSheetId="85">#REF!</definedName>
    <definedName name="INST" localSheetId="40">#REF!</definedName>
    <definedName name="INST" localSheetId="43">#REF!</definedName>
    <definedName name="INST" localSheetId="44">#REF!</definedName>
    <definedName name="INST" localSheetId="88">#REF!</definedName>
    <definedName name="INST" localSheetId="86">#REF!</definedName>
    <definedName name="INST" localSheetId="87">#REF!</definedName>
    <definedName name="INST" localSheetId="34">#REF!</definedName>
    <definedName name="INST" localSheetId="35">#REF!</definedName>
    <definedName name="INST" localSheetId="52">#REF!</definedName>
    <definedName name="INST" localSheetId="132">#REF!</definedName>
    <definedName name="INST" localSheetId="54">#REF!</definedName>
    <definedName name="INST" localSheetId="89">#REF!</definedName>
    <definedName name="INST" localSheetId="90">#REF!</definedName>
    <definedName name="INST" localSheetId="67">#REF!</definedName>
    <definedName name="INST" localSheetId="66">#REF!</definedName>
    <definedName name="INST" localSheetId="91">#REF!</definedName>
    <definedName name="INST" localSheetId="80">#REF!</definedName>
    <definedName name="INST" localSheetId="81">#REF!</definedName>
    <definedName name="INST" localSheetId="82">#REF!</definedName>
    <definedName name="INST" localSheetId="83">#REF!</definedName>
    <definedName name="INST" localSheetId="92">#REF!</definedName>
    <definedName name="INST" localSheetId="73">#REF!</definedName>
    <definedName name="INST" localSheetId="75">#REF!</definedName>
    <definedName name="INST" localSheetId="122">#REF!</definedName>
    <definedName name="INST" localSheetId="131">#REF!</definedName>
    <definedName name="INST" localSheetId="123">#REF!</definedName>
    <definedName name="INST" localSheetId="128">#REF!</definedName>
    <definedName name="INST">#REF!</definedName>
    <definedName name="kdsjdfh">[21]Macros!$E$6</definedName>
    <definedName name="LA.1" localSheetId="121">#REF!</definedName>
    <definedName name="LA.1" localSheetId="43">#REF!</definedName>
    <definedName name="LA.1" localSheetId="44">#REF!</definedName>
    <definedName name="LA.1" localSheetId="34">#REF!</definedName>
    <definedName name="LA.1" localSheetId="35">#REF!</definedName>
    <definedName name="LA.1" localSheetId="123">#REF!</definedName>
    <definedName name="LA.1">#REF!</definedName>
    <definedName name="LA.3" localSheetId="121">#REF!</definedName>
    <definedName name="LA.3" localSheetId="43">#REF!</definedName>
    <definedName name="LA.3" localSheetId="44">#REF!</definedName>
    <definedName name="LA.3" localSheetId="34">#REF!</definedName>
    <definedName name="LA.3" localSheetId="35">#REF!</definedName>
    <definedName name="LA.3" localSheetId="123">#REF!</definedName>
    <definedName name="LA.3">#REF!</definedName>
    <definedName name="LA.5" localSheetId="121">#REF!</definedName>
    <definedName name="LA.5" localSheetId="43">#REF!</definedName>
    <definedName name="LA.5" localSheetId="44">#REF!</definedName>
    <definedName name="LA.5" localSheetId="34">#REF!</definedName>
    <definedName name="LA.5" localSheetId="35">#REF!</definedName>
    <definedName name="LA.5" localSheetId="123">#REF!</definedName>
    <definedName name="LA.5">#REF!</definedName>
    <definedName name="LEXINGTON" localSheetId="121">#REF!</definedName>
    <definedName name="LEXINGTON" localSheetId="43">#REF!</definedName>
    <definedName name="LEXINGTON" localSheetId="44">#REF!</definedName>
    <definedName name="LEXINGTON" localSheetId="34">#REF!</definedName>
    <definedName name="LEXINGTON" localSheetId="35">#REF!</definedName>
    <definedName name="LEXINGTON" localSheetId="123">#REF!</definedName>
    <definedName name="LEXINGTON">#REF!</definedName>
    <definedName name="MARGIN" localSheetId="121">#REF!</definedName>
    <definedName name="MARGIN" localSheetId="84">#REF!</definedName>
    <definedName name="MARGIN" localSheetId="85">#REF!</definedName>
    <definedName name="MARGIN" localSheetId="40">#REF!</definedName>
    <definedName name="MARGIN" localSheetId="43">#REF!</definedName>
    <definedName name="MARGIN" localSheetId="44">#REF!</definedName>
    <definedName name="MARGIN" localSheetId="88">#REF!</definedName>
    <definedName name="MARGIN" localSheetId="86">#REF!</definedName>
    <definedName name="MARGIN" localSheetId="87">#REF!</definedName>
    <definedName name="MARGIN" localSheetId="34">#REF!</definedName>
    <definedName name="MARGIN" localSheetId="35">#REF!</definedName>
    <definedName name="MARGIN" localSheetId="52">#REF!</definedName>
    <definedName name="MARGIN" localSheetId="132">#REF!</definedName>
    <definedName name="MARGIN" localSheetId="89">#REF!</definedName>
    <definedName name="MARGIN" localSheetId="90">#REF!</definedName>
    <definedName name="MARGIN" localSheetId="69">#REF!</definedName>
    <definedName name="MARGIN" localSheetId="92">#REF!</definedName>
    <definedName name="MARGIN" localSheetId="73">#REF!</definedName>
    <definedName name="MARGIN" localSheetId="94">'F-1 (2)'!#REF!</definedName>
    <definedName name="MARGIN" localSheetId="95">'F-1 (3)'!#REF!</definedName>
    <definedName name="MARGIN" localSheetId="112">'F-10'!#REF!</definedName>
    <definedName name="MARGIN" localSheetId="96">'F-2'!#REF!</definedName>
    <definedName name="MARGIN" localSheetId="97">'F-3'!#REF!</definedName>
    <definedName name="MARGIN" localSheetId="98">'F-3 (2)'!#REF!</definedName>
    <definedName name="MARGIN" localSheetId="99">'F-3 (3)'!#REF!</definedName>
    <definedName name="MARGIN" localSheetId="100">'F-4'!#REF!</definedName>
    <definedName name="MARGIN" localSheetId="101">'F-5'!$A$44:$K$55</definedName>
    <definedName name="MARGIN" localSheetId="102">'F-5 (2)'!$A$45:$K$56</definedName>
    <definedName name="MARGIN" localSheetId="103">'F-5 (3)'!$A$45:$K$56</definedName>
    <definedName name="MARGIN" localSheetId="105">'F-6'!$A$1:$I$19</definedName>
    <definedName name="MARGIN" localSheetId="107">'F-7'!#REF!</definedName>
    <definedName name="MARGIN" localSheetId="108">'F-8'!#REF!</definedName>
    <definedName name="MARGIN" localSheetId="109">'F-9'!#REF!</definedName>
    <definedName name="MARGIN" localSheetId="110">'F-9 (2)'!#REF!</definedName>
    <definedName name="MARGIN" localSheetId="111">'F-9 (3)'!#REF!</definedName>
    <definedName name="MARGIN" localSheetId="131">#REF!</definedName>
    <definedName name="MARGIN" localSheetId="123">#REF!</definedName>
    <definedName name="MARGIN" localSheetId="128">#REF!</definedName>
    <definedName name="MARGIN">#REF!</definedName>
    <definedName name="MD.1" localSheetId="121">#REF!</definedName>
    <definedName name="MD.1" localSheetId="43">#REF!</definedName>
    <definedName name="MD.1" localSheetId="44">#REF!</definedName>
    <definedName name="MD.1" localSheetId="34">#REF!</definedName>
    <definedName name="MD.1" localSheetId="35">#REF!</definedName>
    <definedName name="MD.1" localSheetId="123">#REF!</definedName>
    <definedName name="MD.1">#REF!</definedName>
    <definedName name="MD.3" localSheetId="121">#REF!</definedName>
    <definedName name="MD.3" localSheetId="43">#REF!</definedName>
    <definedName name="MD.3" localSheetId="44">#REF!</definedName>
    <definedName name="MD.3" localSheetId="34">#REF!</definedName>
    <definedName name="MD.3" localSheetId="35">#REF!</definedName>
    <definedName name="MD.3" localSheetId="123">#REF!</definedName>
    <definedName name="MD.3">#REF!</definedName>
    <definedName name="MD.5" localSheetId="121">#REF!</definedName>
    <definedName name="MD.5" localSheetId="43">#REF!</definedName>
    <definedName name="MD.5" localSheetId="44">#REF!</definedName>
    <definedName name="MD.5" localSheetId="34">#REF!</definedName>
    <definedName name="MD.5" localSheetId="35">#REF!</definedName>
    <definedName name="MD.5" localSheetId="123">#REF!</definedName>
    <definedName name="MD.5">#REF!</definedName>
    <definedName name="MS.1" localSheetId="121">#REF!</definedName>
    <definedName name="MS.1" localSheetId="43">#REF!</definedName>
    <definedName name="MS.1" localSheetId="44">#REF!</definedName>
    <definedName name="MS.1" localSheetId="34">#REF!</definedName>
    <definedName name="MS.1" localSheetId="35">#REF!</definedName>
    <definedName name="MS.1" localSheetId="123">#REF!</definedName>
    <definedName name="MS.1">#REF!</definedName>
    <definedName name="MS.3" localSheetId="121">#REF!</definedName>
    <definedName name="MS.3" localSheetId="43">#REF!</definedName>
    <definedName name="MS.3" localSheetId="44">#REF!</definedName>
    <definedName name="MS.3" localSheetId="34">#REF!</definedName>
    <definedName name="MS.3" localSheetId="35">#REF!</definedName>
    <definedName name="MS.3" localSheetId="123">#REF!</definedName>
    <definedName name="MS.3">#REF!</definedName>
    <definedName name="MS.5" localSheetId="121">#REF!</definedName>
    <definedName name="MS.5" localSheetId="43">#REF!</definedName>
    <definedName name="MS.5" localSheetId="44">#REF!</definedName>
    <definedName name="MS.5" localSheetId="34">#REF!</definedName>
    <definedName name="MS.5" localSheetId="35">#REF!</definedName>
    <definedName name="MS.5" localSheetId="123">#REF!</definedName>
    <definedName name="MS.5">#REF!</definedName>
    <definedName name="NAME">[14]INFO!$D$14</definedName>
    <definedName name="NC.1" localSheetId="121">#REF!</definedName>
    <definedName name="NC.1" localSheetId="43">#REF!</definedName>
    <definedName name="NC.1" localSheetId="44">#REF!</definedName>
    <definedName name="NC.1" localSheetId="34">#REF!</definedName>
    <definedName name="NC.1" localSheetId="35">#REF!</definedName>
    <definedName name="NC.1" localSheetId="123">#REF!</definedName>
    <definedName name="NC.1">#REF!</definedName>
    <definedName name="NC.3" localSheetId="121">#REF!</definedName>
    <definedName name="NC.3" localSheetId="43">#REF!</definedName>
    <definedName name="NC.3" localSheetId="44">#REF!</definedName>
    <definedName name="NC.3" localSheetId="34">#REF!</definedName>
    <definedName name="NC.3" localSheetId="35">#REF!</definedName>
    <definedName name="NC.3" localSheetId="123">#REF!</definedName>
    <definedName name="NC.3">#REF!</definedName>
    <definedName name="NC.5" localSheetId="121">#REF!</definedName>
    <definedName name="NC.5" localSheetId="43">#REF!</definedName>
    <definedName name="NC.5" localSheetId="44">#REF!</definedName>
    <definedName name="NC.5" localSheetId="34">#REF!</definedName>
    <definedName name="NC.5" localSheetId="35">#REF!</definedName>
    <definedName name="NC.5" localSheetId="123">#REF!</definedName>
    <definedName name="NC.5">#REF!</definedName>
    <definedName name="OCC.CE" localSheetId="121">'[18]Cust Eq Input'!#REF!</definedName>
    <definedName name="OCC.CE" localSheetId="43">'[18]Cust Eq Input'!#REF!</definedName>
    <definedName name="OCC.CE" localSheetId="44">'[18]Cust Eq Input'!#REF!</definedName>
    <definedName name="OCC.CE" localSheetId="34">'[18]Cust Eq Input'!#REF!</definedName>
    <definedName name="OCC.CE" localSheetId="35">'[18]Cust Eq Input'!#REF!</definedName>
    <definedName name="OCC.CE" localSheetId="123">'[18]Cust Eq Input'!#REF!</definedName>
    <definedName name="OCC.CE">'[18]Cust Eq Input'!#REF!</definedName>
    <definedName name="OH.1" localSheetId="121">#REF!</definedName>
    <definedName name="OH.1" localSheetId="43">#REF!</definedName>
    <definedName name="OH.1" localSheetId="44">#REF!</definedName>
    <definedName name="OH.1" localSheetId="34">#REF!</definedName>
    <definedName name="OH.1" localSheetId="35">#REF!</definedName>
    <definedName name="OH.1" localSheetId="123">#REF!</definedName>
    <definedName name="OH.1">#REF!</definedName>
    <definedName name="OH.3" localSheetId="121">#REF!</definedName>
    <definedName name="OH.3" localSheetId="43">#REF!</definedName>
    <definedName name="OH.3" localSheetId="44">#REF!</definedName>
    <definedName name="OH.3" localSheetId="34">#REF!</definedName>
    <definedName name="OH.3" localSheetId="35">#REF!</definedName>
    <definedName name="OH.3" localSheetId="123">#REF!</definedName>
    <definedName name="OH.3">#REF!</definedName>
    <definedName name="OH.5" localSheetId="121">#REF!</definedName>
    <definedName name="OH.5" localSheetId="43">#REF!</definedName>
    <definedName name="OH.5" localSheetId="44">#REF!</definedName>
    <definedName name="OH.5" localSheetId="34">#REF!</definedName>
    <definedName name="OH.5" localSheetId="35">#REF!</definedName>
    <definedName name="OH.5" localSheetId="123">#REF!</definedName>
    <definedName name="OH.5">#REF!</definedName>
    <definedName name="OH.CE" localSheetId="121">'[18]Cust Eq Input'!#REF!</definedName>
    <definedName name="OH.CE" localSheetId="43">'[18]Cust Eq Input'!#REF!</definedName>
    <definedName name="OH.CE" localSheetId="44">'[18]Cust Eq Input'!#REF!</definedName>
    <definedName name="OH.CE" localSheetId="34">'[18]Cust Eq Input'!#REF!</definedName>
    <definedName name="OH.CE" localSheetId="35">'[18]Cust Eq Input'!#REF!</definedName>
    <definedName name="OH.CE" localSheetId="123">'[18]Cust Eq Input'!#REF!</definedName>
    <definedName name="OH.CE">'[18]Cust Eq Input'!#REF!</definedName>
    <definedName name="OH.CEP" localSheetId="121">'[18]Cust Eq Input'!#REF!</definedName>
    <definedName name="OH.CEP" localSheetId="43">'[18]Cust Eq Input'!#REF!</definedName>
    <definedName name="OH.CEP" localSheetId="44">'[18]Cust Eq Input'!#REF!</definedName>
    <definedName name="OH.CEP" localSheetId="34">'[18]Cust Eq Input'!#REF!</definedName>
    <definedName name="OH.CEP" localSheetId="35">'[18]Cust Eq Input'!#REF!</definedName>
    <definedName name="OH.CEP" localSheetId="123">'[18]Cust Eq Input'!#REF!</definedName>
    <definedName name="OH.CEP">'[18]Cust Eq Input'!#REF!</definedName>
    <definedName name="PAA">[16]Data!$L$13:$M$131</definedName>
    <definedName name="page1" localSheetId="119">[1]Macros!$E$18</definedName>
    <definedName name="page1" localSheetId="120">[1]Macros!$E$18</definedName>
    <definedName name="page1" localSheetId="116">[1]Macros!$E$18</definedName>
    <definedName name="page1" localSheetId="3">[1]Macros!$E$18</definedName>
    <definedName name="page1" localSheetId="130">[1]Macros!$E$18</definedName>
    <definedName name="page1" localSheetId="54">#REF!</definedName>
    <definedName name="page1" localSheetId="122">[1]Macros!$E$18</definedName>
    <definedName name="page1">#REF!</definedName>
    <definedName name="page2" localSheetId="119">[1]Macros!$E$19</definedName>
    <definedName name="page2" localSheetId="120">[1]Macros!$E$19</definedName>
    <definedName name="page2" localSheetId="116">[1]Macros!$E$19</definedName>
    <definedName name="page2" localSheetId="3">[1]Macros!$E$19</definedName>
    <definedName name="page2" localSheetId="130">[1]Macros!$E$19</definedName>
    <definedName name="page2" localSheetId="54">#REF!</definedName>
    <definedName name="page2" localSheetId="122">[1]Macros!$E$19</definedName>
    <definedName name="page2">#REF!</definedName>
    <definedName name="page3" localSheetId="54">#REF!</definedName>
    <definedName name="page3">#REF!</definedName>
    <definedName name="Plant">[16]Data!$C$13:$D$131</definedName>
    <definedName name="PREP" localSheetId="121">[19]Macros!$E$10</definedName>
    <definedName name="PREP" localSheetId="40">[2]Macros!$E$10</definedName>
    <definedName name="PREP" localSheetId="43">[19]Macros!$E$10</definedName>
    <definedName name="PREP" localSheetId="44">[19]Macros!$E$10</definedName>
    <definedName name="PREP" localSheetId="34">[19]Macros!$E$10</definedName>
    <definedName name="PREP" localSheetId="35">[19]Macros!$E$10</definedName>
    <definedName name="PREP" localSheetId="37">[4]Macros!$E$10</definedName>
    <definedName name="PREP" localSheetId="38">[4]Macros!$E$10</definedName>
    <definedName name="PREP" localSheetId="132">[5]Macros!$E$10</definedName>
    <definedName name="PREP" localSheetId="54">#REF!</definedName>
    <definedName name="PREP" localSheetId="77">[7]Macros!$E$10</definedName>
    <definedName name="PREP" localSheetId="78">[7]Macros!$E$10</definedName>
    <definedName name="PREP" localSheetId="131">[9]Macros!$E$10</definedName>
    <definedName name="PREP" localSheetId="123">[19]Macros!$E$10</definedName>
    <definedName name="PREP">#REF!</definedName>
    <definedName name="prep2" localSheetId="37">[4]Macros!$E$11</definedName>
    <definedName name="prep2" localSheetId="38">[4]Macros!$E$11</definedName>
    <definedName name="prep2" localSheetId="54">#REF!</definedName>
    <definedName name="prep2">#REF!</definedName>
    <definedName name="prep3" localSheetId="40">[2]Macros!$E$12</definedName>
    <definedName name="prep3" localSheetId="132">[5]Macros!$E$12</definedName>
    <definedName name="prep3" localSheetId="54">#REF!</definedName>
    <definedName name="prep3" localSheetId="81">[22]Macros!$E$12</definedName>
    <definedName name="prep3" localSheetId="82">[22]Macros!$E$12</definedName>
    <definedName name="prep3" localSheetId="83">[22]Macros!$E$12</definedName>
    <definedName name="prep3" localSheetId="75">[22]Macros!$E$12</definedName>
    <definedName name="prep3" localSheetId="77">[22]Macros!$E$12</definedName>
    <definedName name="prep3" localSheetId="78">[22]Macros!$E$12</definedName>
    <definedName name="prep3" localSheetId="131">[9]Macros!$E$12</definedName>
    <definedName name="prep3">#REF!</definedName>
    <definedName name="_xlnm.Print_Area" localSheetId="121">'12 Month IS UC'!$A$1:$P$313</definedName>
    <definedName name="_xlnm.Print_Area" localSheetId="119">'12-31-15 CIAC Bal &amp; Proj_PerAR'!$W$2:$AM$86</definedName>
    <definedName name="_xlnm.Print_Area" localSheetId="120">'12-31-15 Depreciation Exp_PerAR'!$A$6:$R$175</definedName>
    <definedName name="_xlnm.Print_Area" localSheetId="116">'12-31-15 Plant Acc Bal_PerAR'!$A$2:$T$237</definedName>
    <definedName name="_xlnm.Print_Area" localSheetId="4">'A 1'!$A$1:$G$52</definedName>
    <definedName name="_xlnm.Print_Area" localSheetId="16">'A 10'!$A$1:$J$78</definedName>
    <definedName name="_xlnm.Print_Area" localSheetId="17">'A 10 (a)'!$A$1:$P$73</definedName>
    <definedName name="_xlnm.Print_Area" localSheetId="18">'A 11'!$A$1:$D$51</definedName>
    <definedName name="_xlnm.Print_Area" localSheetId="19">'A 12'!$A$1:$J$48</definedName>
    <definedName name="_xlnm.Print_Area" localSheetId="20">'A 12 (a)'!$A$1:$P$48</definedName>
    <definedName name="_xlnm.Print_Area" localSheetId="21">'A 13'!$A$1:$D$53</definedName>
    <definedName name="_xlnm.Print_Area" localSheetId="22">'A 14'!$A$1:$I$58</definedName>
    <definedName name="_xlnm.Print_Area" localSheetId="23">'A 14 (a)'!$A$1:$P$54</definedName>
    <definedName name="_xlnm.Print_Area" localSheetId="24">'A 15'!$A$1:$D$57</definedName>
    <definedName name="_xlnm.Print_Area" localSheetId="25">'A 16'!$A$1:$D$67</definedName>
    <definedName name="_xlnm.Print_Area" localSheetId="26">'A 17 '!$A$1:$E$37</definedName>
    <definedName name="_xlnm.Print_Area" localSheetId="27">'A 18'!$A$1:$J$53</definedName>
    <definedName name="_xlnm.Print_Area" localSheetId="28">'A 18 (a)'!$A$1:$P$44</definedName>
    <definedName name="_xlnm.Print_Area" localSheetId="29">'A 19 '!$A$1:$L$56</definedName>
    <definedName name="_xlnm.Print_Area" localSheetId="30">'A 19 (a) '!$A$1:$P$51</definedName>
    <definedName name="_xlnm.Print_Area" localSheetId="5">'A 2'!$A$1:$G$54</definedName>
    <definedName name="_xlnm.Print_Area" localSheetId="84">'A 2 (I) '!$A$1:$H$44</definedName>
    <definedName name="_xlnm.Print_Area" localSheetId="6">'A 3'!$A$1:$D$170</definedName>
    <definedName name="_xlnm.Print_Area" localSheetId="85">'A 3 (I) '!$A$1:$D$74</definedName>
    <definedName name="_xlnm.Print_Area" localSheetId="7">'A 4'!$A$1:$D$46</definedName>
    <definedName name="_xlnm.Print_Area" localSheetId="8">'A 5'!$A$1:$J$70</definedName>
    <definedName name="_xlnm.Print_Area" localSheetId="9">'A 5 (a)'!$A$1:$P$66</definedName>
    <definedName name="_xlnm.Print_Area" localSheetId="10">'A 6'!$A$1:$J$79</definedName>
    <definedName name="_xlnm.Print_Area" localSheetId="11">'A 6 (a)'!$A$1:$P$73</definedName>
    <definedName name="_xlnm.Print_Area" localSheetId="12">'A 7'!$A$1:$E$53</definedName>
    <definedName name="_xlnm.Print_Area" localSheetId="13">'A 8'!$A$1:$D$55</definedName>
    <definedName name="_xlnm.Print_Area" localSheetId="14">'A 9'!$A$1:$J$69</definedName>
    <definedName name="_xlnm.Print_Area" localSheetId="15">'A 9 (a)'!$A$1:$P$65</definedName>
    <definedName name="_xlnm.Print_Area" localSheetId="133">'Annualized TY deprec.'!$A$1:$AA$38</definedName>
    <definedName name="_xlnm.Print_Area" localSheetId="3">'APPENDIX A PLANT ACCT REC'!$A$1:$AD$128</definedName>
    <definedName name="_xlnm.Print_Area" localSheetId="113">'AR to MFR'!$A$7:$O$776</definedName>
    <definedName name="_xlnm.Print_Area" localSheetId="31">'B 1'!$A$1:$J$41</definedName>
    <definedName name="_xlnm.Print_Area" localSheetId="40">'B 10'!$A$1:$G$48</definedName>
    <definedName name="_xlnm.Print_Area" localSheetId="41">'B 11'!$A$1:$H$29</definedName>
    <definedName name="_xlnm.Print_Area" localSheetId="42">'B 12'!$A$1:$W$806</definedName>
    <definedName name="_xlnm.Print_Area" localSheetId="43">'B 13'!$A$1:$L$62</definedName>
    <definedName name="_xlnm.Print_Area" localSheetId="44">'B 14'!$A$1:$L$80</definedName>
    <definedName name="_xlnm.Print_Area" localSheetId="45">'B 15'!$A$1:$H$55</definedName>
    <definedName name="_xlnm.Print_Area" localSheetId="88">'B 15 (I)'!$A$1:$H$55</definedName>
    <definedName name="_xlnm.Print_Area" localSheetId="32">'B 2'!$A$1:$J$41</definedName>
    <definedName name="_xlnm.Print_Area" localSheetId="86">'B 2 (I) '!$A$1:$J$45</definedName>
    <definedName name="_xlnm.Print_Area" localSheetId="33">'B 3'!$A$1:$F$168</definedName>
    <definedName name="_xlnm.Print_Area" localSheetId="87">'B 3 (I)'!$A$1:$F$76</definedName>
    <definedName name="_xlnm.Print_Area" localSheetId="34">'B 4'!$A$1:$H$57</definedName>
    <definedName name="_xlnm.Print_Area" localSheetId="35">'B 5'!$A$1:$Q$39</definedName>
    <definedName name="_xlnm.Print_Area" localSheetId="36">'B 6'!$A$1:$Q$42</definedName>
    <definedName name="_xlnm.Print_Area" localSheetId="37">'B 7'!$A$1:$K$52</definedName>
    <definedName name="_xlnm.Print_Area" localSheetId="38">'B 8'!$A$1:$K$53</definedName>
    <definedName name="_xlnm.Print_Area" localSheetId="39">'B 9'!$A$1:$E$38</definedName>
    <definedName name="_xlnm.Print_Area" localSheetId="47">'C 1'!$A$1:$H$47</definedName>
    <definedName name="_xlnm.Print_Area" localSheetId="58">'C 10'!$A$1:$G$64</definedName>
    <definedName name="_xlnm.Print_Area" localSheetId="49">'C 2 (s)'!$A$1:$G$59</definedName>
    <definedName name="_xlnm.Print_Area" localSheetId="48">'C 2 (w)'!$A$1:$G$57</definedName>
    <definedName name="_xlnm.Print_Area" localSheetId="50">'C 3 '!$A$1:$G$54</definedName>
    <definedName name="_xlnm.Print_Area" localSheetId="51">'C 4'!$A$1:$G$29</definedName>
    <definedName name="_xlnm.Print_Area" localSheetId="53">'C 5 (s)'!$A$1:$G$49</definedName>
    <definedName name="_xlnm.Print_Area" localSheetId="52">'C 5 (w)'!$A$1:$G$53</definedName>
    <definedName name="_xlnm.Print_Area" localSheetId="132">'C 5 Calculation'!$A$1:$I$76</definedName>
    <definedName name="_xlnm.Print_Area" localSheetId="54">'C 6'!$A$1:$AO$70</definedName>
    <definedName name="_xlnm.Print_Area" localSheetId="55">'C 7'!$A$1:$O$46</definedName>
    <definedName name="_xlnm.Print_Area" localSheetId="56">'C 8'!$A$1:$I$58</definedName>
    <definedName name="_xlnm.Print_Area" localSheetId="57">'C 9'!$A$1:$G$65</definedName>
    <definedName name="_xlnm.Print_Area" localSheetId="1">'CONTENTS vol 1'!$A$9:$E$114</definedName>
    <definedName name="_xlnm.Print_Area" localSheetId="2">'CONTENTS vol 2'!$A$1:$E$37</definedName>
    <definedName name="_xlnm.Print_Area" localSheetId="0">COVER!$A$1:$K$47</definedName>
    <definedName name="_xlnm.Print_Area" localSheetId="89">'D 1 (I)'!$A$1:$K$37</definedName>
    <definedName name="_xlnm.Print_Area" localSheetId="60">'D 2'!$A$1:$P$33</definedName>
    <definedName name="_xlnm.Print_Area" localSheetId="65">'D 7'!$A$1:$F$50</definedName>
    <definedName name="_xlnm.Print_Area" localSheetId="90">'D-2 (I)'!$A$1:$P$37</definedName>
    <definedName name="_xlnm.Print_Area" localSheetId="67">'E 1 (s)'!$A$1:$K$50</definedName>
    <definedName name="_xlnm.Print_Area" localSheetId="66">'E 1 (w)'!$A$1:$L$50</definedName>
    <definedName name="_xlnm.Print_Area" localSheetId="91">'E 1 S (I)'!$A$1:$K$48</definedName>
    <definedName name="_xlnm.Print_Area" localSheetId="79">'E 10'!$A$1:$L$57</definedName>
    <definedName name="_xlnm.Print_Area" localSheetId="80">'E 11'!$A$1:$F$48</definedName>
    <definedName name="_xlnm.Print_Area" localSheetId="81">'E 12'!$A$1:$I$60</definedName>
    <definedName name="_xlnm.Print_Area" localSheetId="82">'E 13'!$A$1:$L$42</definedName>
    <definedName name="_xlnm.Print_Area" localSheetId="83">'E 14'!$A$1:$I$49</definedName>
    <definedName name="_xlnm.Print_Area" localSheetId="69">'E 2 (s)'!$A$1:$Z$85</definedName>
    <definedName name="_xlnm.Print_Area" localSheetId="68">'E 2 (w)'!$A$1:$Z$113</definedName>
    <definedName name="_xlnm.Print_Area" localSheetId="92">'E 2 S (I)'!$A$1:$Y$85</definedName>
    <definedName name="_xlnm.Print_Area" localSheetId="70">'E 3'!$A$1:$P$44</definedName>
    <definedName name="_xlnm.Print_Area" localSheetId="72">'E 4 (s)'!$A$1:$L$30</definedName>
    <definedName name="_xlnm.Print_Area" localSheetId="71">'E 4 (w)'!$A$1:$L$30</definedName>
    <definedName name="_xlnm.Print_Area" localSheetId="74">'E 5 (s) '!$A$1:$M$41</definedName>
    <definedName name="_xlnm.Print_Area" localSheetId="73">'E 5 (w)'!$A$1:$M$26</definedName>
    <definedName name="_xlnm.Print_Area" localSheetId="75">'E 6'!$A$1:$E$47</definedName>
    <definedName name="_xlnm.Print_Area" localSheetId="76">'E 7'!$A$1:$H$52</definedName>
    <definedName name="_xlnm.Print_Area" localSheetId="77">'E 8'!$A$1:$G$49</definedName>
    <definedName name="_xlnm.Print_Area" localSheetId="78">'E 9 '!$A$1:$F$65</definedName>
    <definedName name="_xlnm.Print_Area" localSheetId="93">'F-1'!$A$1:$O$54</definedName>
    <definedName name="_xlnm.Print_Area" localSheetId="94">'F-1 (2)'!$A$1:$N$25</definedName>
    <definedName name="_xlnm.Print_Area" localSheetId="95">'F-1 (3)'!$A$1:$O$50</definedName>
    <definedName name="_xlnm.Print_Area" localSheetId="112">'F-10'!$A$1:$U$51</definedName>
    <definedName name="_xlnm.Print_Area" localSheetId="96">'F-2'!$A$1:$M$47</definedName>
    <definedName name="_xlnm.Print_Area" localSheetId="97">'F-3'!$A$1:$K$44</definedName>
    <definedName name="_xlnm.Print_Area" localSheetId="98">'F-3 (2)'!$A$1:$K$50</definedName>
    <definedName name="_xlnm.Print_Area" localSheetId="99">'F-3 (3)'!$A$1:$K$50</definedName>
    <definedName name="_xlnm.Print_Area" localSheetId="100">'F-4'!$A$1:$M$29</definedName>
    <definedName name="_xlnm.Print_Area" localSheetId="101">'F-5'!$A$1:$I$66</definedName>
    <definedName name="_xlnm.Print_Area" localSheetId="102">'F-5 (2)'!$A$1:$I$67</definedName>
    <definedName name="_xlnm.Print_Area" localSheetId="103">'F-5 (3)'!$A$1:$I$67</definedName>
    <definedName name="_xlnm.Print_Area" localSheetId="104">'F-5 (4)'!$A$1:$K$65</definedName>
    <definedName name="_xlnm.Print_Area" localSheetId="105">'F-6'!$A$1:$K$50</definedName>
    <definedName name="_xlnm.Print_Area" localSheetId="106">'F-6(2)'!$A$1:$H$48</definedName>
    <definedName name="_xlnm.Print_Area" localSheetId="107">'F-7'!$A$1:$J$50</definedName>
    <definedName name="_xlnm.Print_Area" localSheetId="108">'F-8'!$A$1:$K$72</definedName>
    <definedName name="_xlnm.Print_Area" localSheetId="109">'F-9'!$A$1:$T$44</definedName>
    <definedName name="_xlnm.Print_Area" localSheetId="110">'F-9 (2)'!$A$1:$T$44</definedName>
    <definedName name="_xlnm.Print_Area" localSheetId="111">'F-9 (3)'!$A$1:$T$44</definedName>
    <definedName name="_xlnm.Print_Area" localSheetId="122">'IncomeAccountsAllocationPerAR '!$A$56:$Q$84</definedName>
    <definedName name="_xlnm.Print_Area" localSheetId="131">'Interest Expense Adj_PerAR'!$A$1:$J$70</definedName>
    <definedName name="_xlnm.Print_Area" localSheetId="123">'O&amp;M EXPENSES TO BE ALLOCATED'!$A$1:$T$204</definedName>
    <definedName name="_xlnm.Print_Area" localSheetId="118">'Other BalSheet Acct_PerAR'!$B$2:$Q$123</definedName>
    <definedName name="_xlnm.Print_Area" localSheetId="128">'Working Capital_PerAR'!$A$1:$G$41</definedName>
    <definedName name="_xlnm.Print_Titles" localSheetId="121">'12 Month IS UC'!$6:$6</definedName>
    <definedName name="_xlnm.Print_Titles" localSheetId="129">'ADJUSTED MONTHLY FINAL'!$1:$11</definedName>
    <definedName name="_xlnm.Print_Titles" localSheetId="3">'APPENDIX A PLANT ACCT REC'!$1:$1</definedName>
    <definedName name="_xlnm.Print_Titles" localSheetId="130">'APPENDIX B INC. STAT.ACCT RECON'!$1:$2</definedName>
    <definedName name="_xlnm.Print_Titles" localSheetId="113">'AR to MFR'!$1:$6</definedName>
    <definedName name="_xlnm.Print_Titles" localSheetId="1">'CONTENTS vol 1'!$1:$8</definedName>
    <definedName name="_xlnm.Print_Titles" localSheetId="2">'CONTENTS vol 2'!$1:$10</definedName>
    <definedName name="_xlnm.Print_Titles" localSheetId="123">'O&amp;M EXPENSES TO BE ALLOCATED'!$5:$5</definedName>
    <definedName name="_xlnm.Print_Titles" localSheetId="118">'Other BalSheet Acct_PerAR'!$2:$3</definedName>
    <definedName name="PUMPED" localSheetId="121">#REF!</definedName>
    <definedName name="PUMPED" localSheetId="84">#REF!</definedName>
    <definedName name="PUMPED" localSheetId="85">#REF!</definedName>
    <definedName name="PUMPED" localSheetId="40">#REF!</definedName>
    <definedName name="PUMPED" localSheetId="43">#REF!</definedName>
    <definedName name="PUMPED" localSheetId="44">#REF!</definedName>
    <definedName name="PUMPED" localSheetId="88">#REF!</definedName>
    <definedName name="PUMPED" localSheetId="86">#REF!</definedName>
    <definedName name="PUMPED" localSheetId="87">#REF!</definedName>
    <definedName name="PUMPED" localSheetId="34">#REF!</definedName>
    <definedName name="PUMPED" localSheetId="35">#REF!</definedName>
    <definedName name="PUMPED" localSheetId="37">#REF!</definedName>
    <definedName name="PUMPED" localSheetId="38">#REF!</definedName>
    <definedName name="PUMPED" localSheetId="52">#REF!</definedName>
    <definedName name="PUMPED" localSheetId="132">#REF!</definedName>
    <definedName name="PUMPED" localSheetId="89">#REF!</definedName>
    <definedName name="PUMPED" localSheetId="90">#REF!</definedName>
    <definedName name="PUMPED" localSheetId="69">#REF!</definedName>
    <definedName name="PUMPED" localSheetId="68">#REF!</definedName>
    <definedName name="PUMPED" localSheetId="92">#REF!</definedName>
    <definedName name="PUMPED" localSheetId="73">#REF!</definedName>
    <definedName name="PUMPED" localSheetId="94">'F-1 (2)'!$A$1:$M$14</definedName>
    <definedName name="PUMPED" localSheetId="95">'F-1 (3)'!$A$1:$M$14</definedName>
    <definedName name="PUMPED" localSheetId="112">'F-10'!#REF!</definedName>
    <definedName name="PUMPED" localSheetId="96">'F-2'!#REF!</definedName>
    <definedName name="PUMPED" localSheetId="97">'F-3'!#REF!</definedName>
    <definedName name="PUMPED" localSheetId="98">'F-3 (2)'!#REF!</definedName>
    <definedName name="PUMPED" localSheetId="99">'F-3 (3)'!#REF!</definedName>
    <definedName name="PUMPED" localSheetId="100">'F-4'!#REF!</definedName>
    <definedName name="PUMPED" localSheetId="101">'F-5'!#REF!</definedName>
    <definedName name="PUMPED" localSheetId="102">'F-5 (2)'!#REF!</definedName>
    <definedName name="PUMPED" localSheetId="103">'F-5 (3)'!#REF!</definedName>
    <definedName name="PUMPED" localSheetId="105">'F-6'!#REF!</definedName>
    <definedName name="PUMPED" localSheetId="107">'F-7'!#REF!</definedName>
    <definedName name="PUMPED" localSheetId="108">'F-8'!#REF!</definedName>
    <definedName name="PUMPED" localSheetId="109">'F-9'!#REF!</definedName>
    <definedName name="PUMPED" localSheetId="110">'F-9 (2)'!#REF!</definedName>
    <definedName name="PUMPED" localSheetId="111">'F-9 (3)'!#REF!</definedName>
    <definedName name="PUMPED" localSheetId="131">#REF!</definedName>
    <definedName name="PUMPED" localSheetId="123">#REF!</definedName>
    <definedName name="PUMPED" localSheetId="128">#REF!</definedName>
    <definedName name="PUMPED">#REF!</definedName>
    <definedName name="S_STATS" localSheetId="121">#REF!</definedName>
    <definedName name="S_STATS" localSheetId="84">#REF!</definedName>
    <definedName name="S_STATS" localSheetId="85">#REF!</definedName>
    <definedName name="S_STATS" localSheetId="40">#REF!</definedName>
    <definedName name="S_STATS" localSheetId="43">#REF!</definedName>
    <definedName name="S_STATS" localSheetId="44">#REF!</definedName>
    <definedName name="S_STATS" localSheetId="88">#REF!</definedName>
    <definedName name="S_STATS" localSheetId="86">#REF!</definedName>
    <definedName name="S_STATS" localSheetId="87">#REF!</definedName>
    <definedName name="S_STATS" localSheetId="34">#REF!</definedName>
    <definedName name="S_STATS" localSheetId="35">#REF!</definedName>
    <definedName name="S_STATS" localSheetId="37">#REF!</definedName>
    <definedName name="S_STATS" localSheetId="38">#REF!</definedName>
    <definedName name="S_STATS" localSheetId="52">#REF!</definedName>
    <definedName name="S_STATS" localSheetId="132">#REF!</definedName>
    <definedName name="S_STATS" localSheetId="89">#REF!</definedName>
    <definedName name="S_STATS" localSheetId="90">#REF!</definedName>
    <definedName name="S_STATS" localSheetId="69">#REF!</definedName>
    <definedName name="S_STATS" localSheetId="92">#REF!</definedName>
    <definedName name="S_STATS" localSheetId="73">#REF!</definedName>
    <definedName name="S_STATS" localSheetId="94">'F-1 (2)'!#REF!</definedName>
    <definedName name="S_STATS" localSheetId="95">'F-1 (3)'!#REF!</definedName>
    <definedName name="S_STATS" localSheetId="112">'F-10'!#REF!</definedName>
    <definedName name="S_STATS" localSheetId="96">'F-2'!#REF!</definedName>
    <definedName name="S_STATS" localSheetId="97">'F-3'!#REF!</definedName>
    <definedName name="S_STATS" localSheetId="98">'F-3 (2)'!#REF!</definedName>
    <definedName name="S_STATS" localSheetId="99">'F-3 (3)'!#REF!</definedName>
    <definedName name="S_STATS" localSheetId="100">'F-4'!$A$1:$M$31</definedName>
    <definedName name="S_STATS" localSheetId="101">'F-5'!#REF!</definedName>
    <definedName name="S_STATS" localSheetId="102">'F-5 (2)'!#REF!</definedName>
    <definedName name="S_STATS" localSheetId="103">'F-5 (3)'!#REF!</definedName>
    <definedName name="S_STATS" localSheetId="105">'F-6'!#REF!</definedName>
    <definedName name="S_STATS" localSheetId="107">'F-7'!#REF!</definedName>
    <definedName name="S_STATS" localSheetId="108">'F-8'!#REF!</definedName>
    <definedName name="S_STATS" localSheetId="109">'F-9'!#REF!</definedName>
    <definedName name="S_STATS" localSheetId="110">'F-9 (2)'!#REF!</definedName>
    <definedName name="S_STATS" localSheetId="111">'F-9 (3)'!#REF!</definedName>
    <definedName name="S_STATS" localSheetId="131">#REF!</definedName>
    <definedName name="S_STATS" localSheetId="123">#REF!</definedName>
    <definedName name="S_STATS" localSheetId="128">#REF!</definedName>
    <definedName name="S_STATS">#REF!</definedName>
    <definedName name="SADPRIM" localSheetId="84">#REF!</definedName>
    <definedName name="SADPRIM" localSheetId="85">#REF!</definedName>
    <definedName name="SADPRIM" localSheetId="40">#REF!</definedName>
    <definedName name="SADPRIM" localSheetId="88">#REF!</definedName>
    <definedName name="SADPRIM" localSheetId="86">#REF!</definedName>
    <definedName name="SADPRIM" localSheetId="87">#REF!</definedName>
    <definedName name="SADPRIM" localSheetId="37">#REF!</definedName>
    <definedName name="SADPRIM" localSheetId="38">#REF!</definedName>
    <definedName name="SADPRIM" localSheetId="52">#REF!</definedName>
    <definedName name="SADPRIM" localSheetId="132">#REF!</definedName>
    <definedName name="SADPRIM" localSheetId="89">#REF!</definedName>
    <definedName name="SADPRIM" localSheetId="90">#REF!</definedName>
    <definedName name="SADPRIM" localSheetId="69">#REF!</definedName>
    <definedName name="SADPRIM" localSheetId="92">#REF!</definedName>
    <definedName name="SADPRIM" localSheetId="73">#REF!</definedName>
    <definedName name="SADPRIM" localSheetId="131">#REF!</definedName>
    <definedName name="SADPRIM" localSheetId="128">#REF!</definedName>
    <definedName name="SADPRIM">#REF!</definedName>
    <definedName name="SC.1" localSheetId="121">#REF!</definedName>
    <definedName name="SC.1" localSheetId="43">#REF!</definedName>
    <definedName name="SC.1" localSheetId="44">#REF!</definedName>
    <definedName name="SC.1" localSheetId="34">#REF!</definedName>
    <definedName name="SC.1" localSheetId="35">#REF!</definedName>
    <definedName name="SC.1" localSheetId="123">#REF!</definedName>
    <definedName name="SC.1">#REF!</definedName>
    <definedName name="SC.3" localSheetId="121">#REF!</definedName>
    <definedName name="SC.3" localSheetId="43">#REF!</definedName>
    <definedName name="SC.3" localSheetId="44">#REF!</definedName>
    <definedName name="SC.3" localSheetId="34">#REF!</definedName>
    <definedName name="SC.3" localSheetId="35">#REF!</definedName>
    <definedName name="SC.3" localSheetId="123">#REF!</definedName>
    <definedName name="SC.3">#REF!</definedName>
    <definedName name="SC.5" localSheetId="121">#REF!</definedName>
    <definedName name="SC.5" localSheetId="43">#REF!</definedName>
    <definedName name="SC.5" localSheetId="44">#REF!</definedName>
    <definedName name="SC.5" localSheetId="34">#REF!</definedName>
    <definedName name="SC.5" localSheetId="35">#REF!</definedName>
    <definedName name="SC.5" localSheetId="123">#REF!</definedName>
    <definedName name="SC.5">#REF!</definedName>
    <definedName name="SCU.CE">'[18]Cust Eq Input'!#REF!</definedName>
    <definedName name="SE.SE60D.ALLOC." localSheetId="121">#REF!</definedName>
    <definedName name="SE.SE60D.ALLOC." localSheetId="43">#REF!</definedName>
    <definedName name="SE.SE60D.ALLOC." localSheetId="44">#REF!</definedName>
    <definedName name="SE.SE60D.ALLOC." localSheetId="34">#REF!</definedName>
    <definedName name="SE.SE60D.ALLOC." localSheetId="35">#REF!</definedName>
    <definedName name="SE.SE60D.ALLOC." localSheetId="123">#REF!</definedName>
    <definedName name="SE.SE60D.ALLOC.">#REF!</definedName>
    <definedName name="SPPRIM" localSheetId="84">#REF!</definedName>
    <definedName name="SPPRIM" localSheetId="85">#REF!</definedName>
    <definedName name="SPPRIM" localSheetId="88">#REF!</definedName>
    <definedName name="SPPRIM" localSheetId="86">#REF!</definedName>
    <definedName name="SPPRIM" localSheetId="87">#REF!</definedName>
    <definedName name="SPPRIM" localSheetId="52">#REF!</definedName>
    <definedName name="SPPRIM" localSheetId="89">#REF!</definedName>
    <definedName name="SPPRIM" localSheetId="90">#REF!</definedName>
    <definedName name="SPPRIM" localSheetId="69">#REF!</definedName>
    <definedName name="SPPRIM" localSheetId="92">#REF!</definedName>
    <definedName name="SPPRIM" localSheetId="73">#REF!</definedName>
    <definedName name="SPPRIM" localSheetId="131">#REF!</definedName>
    <definedName name="SPPRIM" localSheetId="128">#REF!</definedName>
    <definedName name="SPPRIM">#REF!</definedName>
    <definedName name="SRB" localSheetId="84">#REF!</definedName>
    <definedName name="SRB" localSheetId="85">#REF!</definedName>
    <definedName name="SRB" localSheetId="88">#REF!</definedName>
    <definedName name="SRB" localSheetId="86">#REF!</definedName>
    <definedName name="SRB" localSheetId="87">#REF!</definedName>
    <definedName name="SRB" localSheetId="52">#REF!</definedName>
    <definedName name="SRB" localSheetId="89">#REF!</definedName>
    <definedName name="SRB" localSheetId="90">#REF!</definedName>
    <definedName name="SRB" localSheetId="69">#REF!</definedName>
    <definedName name="SRB" localSheetId="92">#REF!</definedName>
    <definedName name="SRB" localSheetId="73">#REF!</definedName>
    <definedName name="SRB" localSheetId="131">#REF!</definedName>
    <definedName name="SRB" localSheetId="128">#REF!</definedName>
    <definedName name="SRB">#REF!</definedName>
    <definedName name="SUMU_U" localSheetId="84">#REF!</definedName>
    <definedName name="SUMU_U" localSheetId="85">#REF!</definedName>
    <definedName name="SUMU_U" localSheetId="88">#REF!</definedName>
    <definedName name="SUMU_U" localSheetId="86">#REF!</definedName>
    <definedName name="SUMU_U" localSheetId="87">#REF!</definedName>
    <definedName name="SUMU_U" localSheetId="52">#REF!</definedName>
    <definedName name="SUMU_U" localSheetId="89">#REF!</definedName>
    <definedName name="SUMU_U" localSheetId="90">#REF!</definedName>
    <definedName name="SUMU_U" localSheetId="69">#REF!</definedName>
    <definedName name="SUMU_U" localSheetId="92">#REF!</definedName>
    <definedName name="SUMU_U" localSheetId="73">#REF!</definedName>
    <definedName name="SUMU_U" localSheetId="131">#REF!</definedName>
    <definedName name="SUMU_U" localSheetId="128">#REF!</definedName>
    <definedName name="SUMU_U">#REF!</definedName>
    <definedName name="test" localSheetId="52">#REF!</definedName>
    <definedName name="test" localSheetId="92">#REF!</definedName>
    <definedName name="test" localSheetId="73">#REF!</definedName>
    <definedName name="test">#REF!</definedName>
    <definedName name="TN.1" localSheetId="121">#REF!</definedName>
    <definedName name="TN.1" localSheetId="43">#REF!</definedName>
    <definedName name="TN.1" localSheetId="44">#REF!</definedName>
    <definedName name="TN.1" localSheetId="34">#REF!</definedName>
    <definedName name="TN.1" localSheetId="35">#REF!</definedName>
    <definedName name="TN.1" localSheetId="123">#REF!</definedName>
    <definedName name="TN.1">#REF!</definedName>
    <definedName name="TN.3" localSheetId="121">#REF!</definedName>
    <definedName name="TN.3" localSheetId="43">#REF!</definedName>
    <definedName name="TN.3" localSheetId="44">#REF!</definedName>
    <definedName name="TN.3" localSheetId="34">#REF!</definedName>
    <definedName name="TN.3" localSheetId="35">#REF!</definedName>
    <definedName name="TN.3" localSheetId="123">#REF!</definedName>
    <definedName name="TN.3">#REF!</definedName>
    <definedName name="TN.5" localSheetId="121">#REF!</definedName>
    <definedName name="TN.5" localSheetId="43">#REF!</definedName>
    <definedName name="TN.5" localSheetId="44">#REF!</definedName>
    <definedName name="TN.5" localSheetId="34">#REF!</definedName>
    <definedName name="TN.5" localSheetId="35">#REF!</definedName>
    <definedName name="TN.5" localSheetId="123">#REF!</definedName>
    <definedName name="TN.5">#REF!</definedName>
    <definedName name="TOT.CNC.CE">'[18]Cust Eq Input'!#REF!</definedName>
    <definedName name="TREATED" localSheetId="121">#REF!</definedName>
    <definedName name="TREATED" localSheetId="84">#REF!</definedName>
    <definedName name="TREATED" localSheetId="85">#REF!</definedName>
    <definedName name="TREATED" localSheetId="43">#REF!</definedName>
    <definedName name="TREATED" localSheetId="44">#REF!</definedName>
    <definedName name="TREATED" localSheetId="88">#REF!</definedName>
    <definedName name="TREATED" localSheetId="86">#REF!</definedName>
    <definedName name="TREATED" localSheetId="87">#REF!</definedName>
    <definedName name="TREATED" localSheetId="34">#REF!</definedName>
    <definedName name="TREATED" localSheetId="35">#REF!</definedName>
    <definedName name="TREATED" localSheetId="52">#REF!</definedName>
    <definedName name="TREATED" localSheetId="89">#REF!</definedName>
    <definedName name="TREATED" localSheetId="90">#REF!</definedName>
    <definedName name="TREATED" localSheetId="69">#REF!</definedName>
    <definedName name="TREATED" localSheetId="92">#REF!</definedName>
    <definedName name="TREATED" localSheetId="73">#REF!</definedName>
    <definedName name="TREATED" localSheetId="94">'F-1 (2)'!$A$18:$M$37</definedName>
    <definedName name="TREATED" localSheetId="95">'F-1 (3)'!$A$20:$M$40</definedName>
    <definedName name="TREATED" localSheetId="112">'F-10'!#REF!</definedName>
    <definedName name="TREATED" localSheetId="96">'F-2'!$A$1:$M$31</definedName>
    <definedName name="TREATED" localSheetId="97">'F-3'!#REF!</definedName>
    <definedName name="TREATED" localSheetId="98">'F-3 (2)'!#REF!</definedName>
    <definedName name="TREATED" localSheetId="99">'F-3 (3)'!#REF!</definedName>
    <definedName name="TREATED" localSheetId="100">'F-4'!#REF!</definedName>
    <definedName name="TREATED" localSheetId="101">'F-5'!#REF!</definedName>
    <definedName name="TREATED" localSheetId="102">'F-5 (2)'!#REF!</definedName>
    <definedName name="TREATED" localSheetId="103">'F-5 (3)'!#REF!</definedName>
    <definedName name="TREATED" localSheetId="105">'F-6'!#REF!</definedName>
    <definedName name="TREATED" localSheetId="107">'F-7'!#REF!</definedName>
    <definedName name="TREATED" localSheetId="108">'F-8'!#REF!</definedName>
    <definedName name="TREATED" localSheetId="109">'F-9'!#REF!</definedName>
    <definedName name="TREATED" localSheetId="110">'F-9 (2)'!#REF!</definedName>
    <definedName name="TREATED" localSheetId="111">'F-9 (3)'!#REF!</definedName>
    <definedName name="TREATED" localSheetId="131">#REF!</definedName>
    <definedName name="TREATED" localSheetId="123">#REF!</definedName>
    <definedName name="TREATED" localSheetId="128">#REF!</definedName>
    <definedName name="TREATED">#REF!</definedName>
    <definedName name="U_U_MAINS" localSheetId="121">#REF!</definedName>
    <definedName name="U_U_MAINS" localSheetId="84">#REF!</definedName>
    <definedName name="U_U_MAINS" localSheetId="85">#REF!</definedName>
    <definedName name="U_U_MAINS" localSheetId="43">#REF!</definedName>
    <definedName name="U_U_MAINS" localSheetId="44">#REF!</definedName>
    <definedName name="U_U_MAINS" localSheetId="88">#REF!</definedName>
    <definedName name="U_U_MAINS" localSheetId="86">#REF!</definedName>
    <definedName name="U_U_MAINS" localSheetId="87">#REF!</definedName>
    <definedName name="U_U_MAINS" localSheetId="34">#REF!</definedName>
    <definedName name="U_U_MAINS" localSheetId="35">#REF!</definedName>
    <definedName name="U_U_MAINS" localSheetId="52">#REF!</definedName>
    <definedName name="U_U_MAINS" localSheetId="89">#REF!</definedName>
    <definedName name="U_U_MAINS" localSheetId="90">#REF!</definedName>
    <definedName name="U_U_MAINS" localSheetId="69">#REF!</definedName>
    <definedName name="U_U_MAINS" localSheetId="92">#REF!</definedName>
    <definedName name="U_U_MAINS" localSheetId="73">#REF!</definedName>
    <definedName name="U_U_MAINS" localSheetId="94">'F-1 (2)'!#REF!</definedName>
    <definedName name="U_U_MAINS" localSheetId="95">'F-1 (3)'!#REF!</definedName>
    <definedName name="U_U_MAINS" localSheetId="112">'F-10'!#REF!</definedName>
    <definedName name="U_U_MAINS" localSheetId="96">'F-2'!#REF!</definedName>
    <definedName name="U_U_MAINS" localSheetId="97">'F-3'!#REF!</definedName>
    <definedName name="U_U_MAINS" localSheetId="98">'F-3 (2)'!#REF!</definedName>
    <definedName name="U_U_MAINS" localSheetId="99">'F-3 (3)'!#REF!</definedName>
    <definedName name="U_U_MAINS" localSheetId="100">'F-4'!#REF!</definedName>
    <definedName name="U_U_MAINS" localSheetId="101">'F-5'!$A$32:$K$41</definedName>
    <definedName name="U_U_MAINS" localSheetId="102">'F-5 (2)'!$A$33:$K$42</definedName>
    <definedName name="U_U_MAINS" localSheetId="103">'F-5 (3)'!$A$33:$K$42</definedName>
    <definedName name="U_U_MAINS" localSheetId="105">'F-6'!#REF!</definedName>
    <definedName name="U_U_MAINS" localSheetId="107">'F-7'!#REF!</definedName>
    <definedName name="U_U_MAINS" localSheetId="108">'F-8'!#REF!</definedName>
    <definedName name="U_U_MAINS" localSheetId="109">'F-9'!#REF!</definedName>
    <definedName name="U_U_MAINS" localSheetId="110">'F-9 (2)'!#REF!</definedName>
    <definedName name="U_U_MAINS" localSheetId="111">'F-9 (3)'!#REF!</definedName>
    <definedName name="U_U_MAINS" localSheetId="131">#REF!</definedName>
    <definedName name="U_U_MAINS" localSheetId="123">#REF!</definedName>
    <definedName name="U_U_MAINS" localSheetId="128">#REF!</definedName>
    <definedName name="U_U_MAINS">#REF!</definedName>
    <definedName name="U_U_SEWER" localSheetId="121">#REF!</definedName>
    <definedName name="U_U_SEWER" localSheetId="84">#REF!</definedName>
    <definedName name="U_U_SEWER" localSheetId="85">#REF!</definedName>
    <definedName name="U_U_SEWER" localSheetId="43">#REF!</definedName>
    <definedName name="U_U_SEWER" localSheetId="44">#REF!</definedName>
    <definedName name="U_U_SEWER" localSheetId="88">#REF!</definedName>
    <definedName name="U_U_SEWER" localSheetId="86">#REF!</definedName>
    <definedName name="U_U_SEWER" localSheetId="87">#REF!</definedName>
    <definedName name="U_U_SEWER" localSheetId="34">#REF!</definedName>
    <definedName name="U_U_SEWER" localSheetId="35">#REF!</definedName>
    <definedName name="U_U_SEWER" localSheetId="52">#REF!</definedName>
    <definedName name="U_U_SEWER" localSheetId="89">#REF!</definedName>
    <definedName name="U_U_SEWER" localSheetId="90">#REF!</definedName>
    <definedName name="U_U_SEWER" localSheetId="69">#REF!</definedName>
    <definedName name="U_U_SEWER" localSheetId="92">#REF!</definedName>
    <definedName name="U_U_SEWER" localSheetId="73">#REF!</definedName>
    <definedName name="U_U_SEWER" localSheetId="94">'F-1 (2)'!#REF!</definedName>
    <definedName name="U_U_SEWER" localSheetId="95">'F-1 (3)'!#REF!</definedName>
    <definedName name="U_U_SEWER" localSheetId="112">'F-10'!#REF!</definedName>
    <definedName name="U_U_SEWER" localSheetId="96">'F-2'!#REF!</definedName>
    <definedName name="U_U_SEWER" localSheetId="97">'F-3'!#REF!</definedName>
    <definedName name="U_U_SEWER" localSheetId="98">'F-3 (2)'!#REF!</definedName>
    <definedName name="U_U_SEWER" localSheetId="99">'F-3 (3)'!#REF!</definedName>
    <definedName name="U_U_SEWER" localSheetId="100">'F-4'!#REF!</definedName>
    <definedName name="U_U_SEWER" localSheetId="101">'F-5'!$A$16:$K$30</definedName>
    <definedName name="U_U_SEWER" localSheetId="102">'F-5 (2)'!$A$16:$K$31</definedName>
    <definedName name="U_U_SEWER" localSheetId="103">'F-5 (3)'!$A$16:$K$31</definedName>
    <definedName name="U_U_SEWER" localSheetId="105">'F-6'!#REF!</definedName>
    <definedName name="U_U_SEWER" localSheetId="107">'F-7'!#REF!</definedName>
    <definedName name="U_U_SEWER" localSheetId="108">'F-8'!#REF!</definedName>
    <definedName name="U_U_SEWER" localSheetId="109">'F-9'!#REF!</definedName>
    <definedName name="U_U_SEWER" localSheetId="110">'F-9 (2)'!#REF!</definedName>
    <definedName name="U_U_SEWER" localSheetId="111">'F-9 (3)'!#REF!</definedName>
    <definedName name="U_U_SEWER" localSheetId="131">#REF!</definedName>
    <definedName name="U_U_SEWER" localSheetId="123">#REF!</definedName>
    <definedName name="U_U_SEWER" localSheetId="128">#REF!</definedName>
    <definedName name="U_U_SEWER">#REF!</definedName>
    <definedName name="U_U_WATER" localSheetId="121">#REF!</definedName>
    <definedName name="U_U_WATER" localSheetId="84">#REF!</definedName>
    <definedName name="U_U_WATER" localSheetId="85">#REF!</definedName>
    <definedName name="U_U_WATER" localSheetId="43">#REF!</definedName>
    <definedName name="U_U_WATER" localSheetId="44">#REF!</definedName>
    <definedName name="U_U_WATER" localSheetId="88">#REF!</definedName>
    <definedName name="U_U_WATER" localSheetId="86">#REF!</definedName>
    <definedName name="U_U_WATER" localSheetId="87">#REF!</definedName>
    <definedName name="U_U_WATER" localSheetId="34">#REF!</definedName>
    <definedName name="U_U_WATER" localSheetId="35">#REF!</definedName>
    <definedName name="U_U_WATER" localSheetId="52">#REF!</definedName>
    <definedName name="U_U_WATER" localSheetId="89">#REF!</definedName>
    <definedName name="U_U_WATER" localSheetId="90">#REF!</definedName>
    <definedName name="U_U_WATER" localSheetId="69">#REF!</definedName>
    <definedName name="U_U_WATER" localSheetId="92">#REF!</definedName>
    <definedName name="U_U_WATER" localSheetId="73">#REF!</definedName>
    <definedName name="U_U_WATER" localSheetId="94">'F-1 (2)'!#REF!</definedName>
    <definedName name="U_U_WATER" localSheetId="95">'F-1 (3)'!#REF!</definedName>
    <definedName name="U_U_WATER" localSheetId="112">'F-10'!#REF!</definedName>
    <definedName name="U_U_WATER" localSheetId="96">'F-2'!#REF!</definedName>
    <definedName name="U_U_WATER" localSheetId="97">'F-3'!#REF!</definedName>
    <definedName name="U_U_WATER" localSheetId="98">'F-3 (2)'!#REF!</definedName>
    <definedName name="U_U_WATER" localSheetId="99">'F-3 (3)'!#REF!</definedName>
    <definedName name="U_U_WATER" localSheetId="100">'F-4'!#REF!</definedName>
    <definedName name="U_U_WATER" localSheetId="101">'F-5'!$A$1:$K$14</definedName>
    <definedName name="U_U_WATER" localSheetId="102">'F-5 (2)'!$A$1:$K$14</definedName>
    <definedName name="U_U_WATER" localSheetId="103">'F-5 (3)'!$A$1:$K$14</definedName>
    <definedName name="U_U_WATER" localSheetId="105">'F-6'!#REF!</definedName>
    <definedName name="U_U_WATER" localSheetId="107">'F-7'!#REF!</definedName>
    <definedName name="U_U_WATER" localSheetId="108">'F-8'!#REF!</definedName>
    <definedName name="U_U_WATER" localSheetId="109">'F-9'!#REF!</definedName>
    <definedName name="U_U_WATER" localSheetId="110">'F-9 (2)'!#REF!</definedName>
    <definedName name="U_U_WATER" localSheetId="111">'F-9 (3)'!#REF!</definedName>
    <definedName name="U_U_WATER" localSheetId="131">#REF!</definedName>
    <definedName name="U_U_WATER" localSheetId="123">#REF!</definedName>
    <definedName name="U_U_WATER" localSheetId="128">#REF!</definedName>
    <definedName name="U_U_WATER">#REF!</definedName>
    <definedName name="VA.1" localSheetId="121">#REF!</definedName>
    <definedName name="VA.1" localSheetId="43">#REF!</definedName>
    <definedName name="VA.1" localSheetId="44">#REF!</definedName>
    <definedName name="VA.1" localSheetId="34">#REF!</definedName>
    <definedName name="VA.1" localSheetId="35">#REF!</definedName>
    <definedName name="VA.1" localSheetId="123">#REF!</definedName>
    <definedName name="VA.1">#REF!</definedName>
    <definedName name="VA.3" localSheetId="121">#REF!</definedName>
    <definedName name="VA.3" localSheetId="43">#REF!</definedName>
    <definedName name="VA.3" localSheetId="44">#REF!</definedName>
    <definedName name="VA.3" localSheetId="34">#REF!</definedName>
    <definedName name="VA.3" localSheetId="35">#REF!</definedName>
    <definedName name="VA.3" localSheetId="123">#REF!</definedName>
    <definedName name="VA.3">#REF!</definedName>
    <definedName name="VA.5" localSheetId="121">#REF!</definedName>
    <definedName name="VA.5" localSheetId="43">#REF!</definedName>
    <definedName name="VA.5" localSheetId="44">#REF!</definedName>
    <definedName name="VA.5" localSheetId="34">#REF!</definedName>
    <definedName name="VA.5" localSheetId="35">#REF!</definedName>
    <definedName name="VA.5" localSheetId="123">#REF!</definedName>
    <definedName name="VA.5">#REF!</definedName>
    <definedName name="W_STATS" localSheetId="121">#REF!</definedName>
    <definedName name="W_STATS" localSheetId="84">#REF!</definedName>
    <definedName name="W_STATS" localSheetId="85">#REF!</definedName>
    <definedName name="W_STATS" localSheetId="43">#REF!</definedName>
    <definedName name="W_STATS" localSheetId="44">#REF!</definedName>
    <definedName name="W_STATS" localSheetId="88">#REF!</definedName>
    <definedName name="W_STATS" localSheetId="86">#REF!</definedName>
    <definedName name="W_STATS" localSheetId="87">#REF!</definedName>
    <definedName name="W_STATS" localSheetId="34">#REF!</definedName>
    <definedName name="W_STATS" localSheetId="35">#REF!</definedName>
    <definedName name="W_STATS" localSheetId="52">#REF!</definedName>
    <definedName name="W_STATS" localSheetId="89">#REF!</definedName>
    <definedName name="W_STATS" localSheetId="90">#REF!</definedName>
    <definedName name="W_STATS" localSheetId="69">#REF!</definedName>
    <definedName name="W_STATS" localSheetId="92">#REF!</definedName>
    <definedName name="W_STATS" localSheetId="73">#REF!</definedName>
    <definedName name="W_STATS" localSheetId="94">'F-1 (2)'!#REF!</definedName>
    <definedName name="W_STATS" localSheetId="95">'F-1 (3)'!#REF!</definedName>
    <definedName name="W_STATS" localSheetId="112">'F-10'!#REF!</definedName>
    <definedName name="W_STATS" localSheetId="96">'F-2'!#REF!</definedName>
    <definedName name="W_STATS" localSheetId="97">'F-3'!$A$1:$M$54</definedName>
    <definedName name="W_STATS" localSheetId="98">'F-3 (2)'!$A$1:$M$54</definedName>
    <definedName name="W_STATS" localSheetId="99">'F-3 (3)'!$A$1:$M$54</definedName>
    <definedName name="W_STATS" localSheetId="100">'F-4'!#REF!</definedName>
    <definedName name="W_STATS" localSheetId="101">'F-5'!#REF!</definedName>
    <definedName name="W_STATS" localSheetId="102">'F-5 (2)'!#REF!</definedName>
    <definedName name="W_STATS" localSheetId="103">'F-5 (3)'!#REF!</definedName>
    <definedName name="W_STATS" localSheetId="105">'F-6'!#REF!</definedName>
    <definedName name="W_STATS" localSheetId="107">'F-7'!#REF!</definedName>
    <definedName name="W_STATS" localSheetId="108">'F-8'!#REF!</definedName>
    <definedName name="W_STATS" localSheetId="109">'F-9'!#REF!</definedName>
    <definedName name="W_STATS" localSheetId="110">'F-9 (2)'!#REF!</definedName>
    <definedName name="W_STATS" localSheetId="111">'F-9 (3)'!#REF!</definedName>
    <definedName name="W_STATS" localSheetId="131">#REF!</definedName>
    <definedName name="W_STATS" localSheetId="123">#REF!</definedName>
    <definedName name="W_STATS" localSheetId="128">#REF!</definedName>
    <definedName name="W_STATS">#REF!</definedName>
    <definedName name="WADPRIM" localSheetId="84">#REF!</definedName>
    <definedName name="WADPRIM" localSheetId="85">#REF!</definedName>
    <definedName name="WADPRIM" localSheetId="88">#REF!</definedName>
    <definedName name="WADPRIM" localSheetId="86">#REF!</definedName>
    <definedName name="WADPRIM" localSheetId="87">#REF!</definedName>
    <definedName name="WADPRIM" localSheetId="52">#REF!</definedName>
    <definedName name="WADPRIM" localSheetId="89">#REF!</definedName>
    <definedName name="WADPRIM" localSheetId="90">#REF!</definedName>
    <definedName name="WADPRIM" localSheetId="69">#REF!</definedName>
    <definedName name="WADPRIM" localSheetId="92">#REF!</definedName>
    <definedName name="WADPRIM" localSheetId="73">#REF!</definedName>
    <definedName name="WADPRIM" localSheetId="131">#REF!</definedName>
    <definedName name="WADPRIM" localSheetId="128">#REF!</definedName>
    <definedName name="WADPRIM">#REF!</definedName>
    <definedName name="WastewaterAccumulatedDepreciation">'[23]Plant Inputs'!$A$149:$N$192</definedName>
    <definedName name="WaterPlantInService">'[23]Plant Inputs'!$A$4:$N$48</definedName>
    <definedName name="WCA" localSheetId="84">#REF!</definedName>
    <definedName name="WCA" localSheetId="85">#REF!</definedName>
    <definedName name="WCA" localSheetId="88">#REF!</definedName>
    <definedName name="WCA" localSheetId="86">#REF!</definedName>
    <definedName name="WCA" localSheetId="87">#REF!</definedName>
    <definedName name="WCA" localSheetId="52">#REF!</definedName>
    <definedName name="WCA" localSheetId="89">#REF!</definedName>
    <definedName name="WCA" localSheetId="90">#REF!</definedName>
    <definedName name="WCA" localSheetId="69">#REF!</definedName>
    <definedName name="WCA" localSheetId="92">#REF!</definedName>
    <definedName name="WCA" localSheetId="73">#REF!</definedName>
    <definedName name="WCA" localSheetId="131">#REF!</definedName>
    <definedName name="WCA" localSheetId="128">#REF!</definedName>
    <definedName name="WCA">#REF!</definedName>
    <definedName name="WD.CE">'[18]Cust Eq Input'!#REF!</definedName>
    <definedName name="WPPRIM" localSheetId="84">#REF!</definedName>
    <definedName name="WPPRIM" localSheetId="85">#REF!</definedName>
    <definedName name="WPPRIM" localSheetId="88">#REF!</definedName>
    <definedName name="WPPRIM" localSheetId="86">#REF!</definedName>
    <definedName name="WPPRIM" localSheetId="87">#REF!</definedName>
    <definedName name="WPPRIM" localSheetId="52">#REF!</definedName>
    <definedName name="WPPRIM" localSheetId="89">#REF!</definedName>
    <definedName name="WPPRIM" localSheetId="90">#REF!</definedName>
    <definedName name="WPPRIM" localSheetId="69">#REF!</definedName>
    <definedName name="WPPRIM" localSheetId="92">#REF!</definedName>
    <definedName name="WPPRIM" localSheetId="73">#REF!</definedName>
    <definedName name="WPPRIM" localSheetId="131">#REF!</definedName>
    <definedName name="WPPRIM" localSheetId="128">#REF!</definedName>
    <definedName name="WPPRIM">#REF!</definedName>
    <definedName name="WRB" localSheetId="84">#REF!</definedName>
    <definedName name="WRB" localSheetId="85">#REF!</definedName>
    <definedName name="WRB" localSheetId="88">#REF!</definedName>
    <definedName name="WRB" localSheetId="86">#REF!</definedName>
    <definedName name="WRB" localSheetId="87">#REF!</definedName>
    <definedName name="WRB" localSheetId="52">#REF!</definedName>
    <definedName name="WRB" localSheetId="89">#REF!</definedName>
    <definedName name="WRB" localSheetId="90">#REF!</definedName>
    <definedName name="WRB" localSheetId="69">#REF!</definedName>
    <definedName name="WRB" localSheetId="92">#REF!</definedName>
    <definedName name="WRB" localSheetId="73">#REF!</definedName>
    <definedName name="WRB" localSheetId="131">#REF!</definedName>
    <definedName name="WRB" localSheetId="128">#REF!</definedName>
    <definedName name="WRB">#REF!</definedName>
    <definedName name="WSCBSAllocation">[16]Data!$BE$13:$BF$131</definedName>
    <definedName name="YEAR">[14]INFO!$D$16</definedName>
    <definedName name="Year_End_Results_for_1997__1996____1995" localSheetId="121">#REF!</definedName>
    <definedName name="Year_End_Results_for_1997__1996____1995" localSheetId="43">#REF!</definedName>
    <definedName name="Year_End_Results_for_1997__1996____1995" localSheetId="44">#REF!</definedName>
    <definedName name="Year_End_Results_for_1997__1996____1995" localSheetId="34">#REF!</definedName>
    <definedName name="Year_End_Results_for_1997__1996____1995" localSheetId="35">#REF!</definedName>
    <definedName name="Year_End_Results_for_1997__1996____1995" localSheetId="123">#REF!</definedName>
    <definedName name="Year_End_Results_for_1997__1996____1995">#REF!</definedName>
    <definedName name="z" localSheetId="121">'[18]Cust Eq Input'!#REF!</definedName>
    <definedName name="z" localSheetId="43">'[18]Cust Eq Input'!#REF!</definedName>
    <definedName name="z" localSheetId="44">'[18]Cust Eq Input'!#REF!</definedName>
    <definedName name="z" localSheetId="34">'[18]Cust Eq Input'!#REF!</definedName>
    <definedName name="z" localSheetId="35">'[18]Cust Eq Input'!#REF!</definedName>
    <definedName name="z" localSheetId="123">'[18]Cust Eq Input'!#REF!</definedName>
    <definedName name="z">'[18]Cust Eq Input'!#REF!</definedName>
  </definedNames>
  <calcPr calcId="125725" calcMode="autoNoTable" iterate="1" iterateCount="1" iterateDelta="0"/>
</workbook>
</file>

<file path=xl/calcChain.xml><?xml version="1.0" encoding="utf-8"?>
<calcChain xmlns="http://schemas.openxmlformats.org/spreadsheetml/2006/main">
  <c r="E42" i="199"/>
  <c r="E23"/>
  <c r="G24"/>
  <c r="G42" l="1"/>
  <c r="G23"/>
  <c r="G26" s="1"/>
  <c r="F37" l="1"/>
  <c r="F18"/>
  <c r="G45" l="1"/>
  <c r="A5"/>
  <c r="F4"/>
  <c r="G50"/>
  <c r="F50"/>
  <c r="E50"/>
  <c r="G31"/>
  <c r="F31"/>
  <c r="E31"/>
  <c r="D24"/>
  <c r="A17"/>
  <c r="A18" s="1"/>
  <c r="A19" s="1"/>
  <c r="A20" s="1"/>
  <c r="A21" s="1"/>
  <c r="A22" s="1"/>
  <c r="A4"/>
  <c r="A3"/>
  <c r="C29" i="123"/>
  <c r="D29"/>
  <c r="E29"/>
  <c r="F29"/>
  <c r="G29"/>
  <c r="H29"/>
  <c r="I29"/>
  <c r="J29"/>
  <c r="K29"/>
  <c r="L29"/>
  <c r="M29"/>
  <c r="N29"/>
  <c r="C46"/>
  <c r="D46"/>
  <c r="E46"/>
  <c r="F46"/>
  <c r="G46"/>
  <c r="H46"/>
  <c r="I46"/>
  <c r="J46"/>
  <c r="K46"/>
  <c r="L46"/>
  <c r="M46"/>
  <c r="N46"/>
  <c r="C52"/>
  <c r="D52"/>
  <c r="E52"/>
  <c r="F52"/>
  <c r="G52"/>
  <c r="H52"/>
  <c r="I52"/>
  <c r="J52"/>
  <c r="K52"/>
  <c r="L52"/>
  <c r="M52"/>
  <c r="U29"/>
  <c r="V29"/>
  <c r="W29"/>
  <c r="X29"/>
  <c r="Y29"/>
  <c r="Z29"/>
  <c r="AA29"/>
  <c r="AB29"/>
  <c r="AC29"/>
  <c r="AD29"/>
  <c r="AE29"/>
  <c r="AF29"/>
  <c r="U46"/>
  <c r="V46"/>
  <c r="W46"/>
  <c r="X46"/>
  <c r="Y46"/>
  <c r="Z46"/>
  <c r="AA46"/>
  <c r="AB46"/>
  <c r="AC46"/>
  <c r="AD46"/>
  <c r="AE46"/>
  <c r="AF46"/>
  <c r="P60"/>
  <c r="P76"/>
  <c r="P80"/>
  <c r="P83"/>
  <c r="P87"/>
  <c r="P98"/>
  <c r="P104"/>
  <c r="P106"/>
  <c r="P112"/>
  <c r="P29"/>
  <c r="P46"/>
  <c r="P109"/>
  <c r="P55"/>
  <c r="U109"/>
  <c r="V109"/>
  <c r="W109"/>
  <c r="X109"/>
  <c r="Y109"/>
  <c r="Z109"/>
  <c r="AA109"/>
  <c r="AB109"/>
  <c r="AC109"/>
  <c r="AD109"/>
  <c r="AE109"/>
  <c r="AF109"/>
  <c r="AH109"/>
  <c r="AI109"/>
  <c r="C109"/>
  <c r="D109"/>
  <c r="E109"/>
  <c r="F109"/>
  <c r="G109"/>
  <c r="H109"/>
  <c r="I109"/>
  <c r="J109"/>
  <c r="K109"/>
  <c r="L109"/>
  <c r="M109"/>
  <c r="N109"/>
  <c r="Q109"/>
  <c r="U49"/>
  <c r="V49"/>
  <c r="W49"/>
  <c r="X49"/>
  <c r="Y49"/>
  <c r="Z49"/>
  <c r="AA49"/>
  <c r="AB49"/>
  <c r="AC49"/>
  <c r="AD49"/>
  <c r="AE49"/>
  <c r="AF49"/>
  <c r="U52"/>
  <c r="V52"/>
  <c r="W52"/>
  <c r="X52"/>
  <c r="Y52"/>
  <c r="Z52"/>
  <c r="AA52"/>
  <c r="AB52"/>
  <c r="AC52"/>
  <c r="AD52"/>
  <c r="AE52"/>
  <c r="AF52"/>
  <c r="U55"/>
  <c r="V55"/>
  <c r="W55"/>
  <c r="X55"/>
  <c r="Y55"/>
  <c r="Z55"/>
  <c r="AA55"/>
  <c r="AB55"/>
  <c r="AC55"/>
  <c r="AD55"/>
  <c r="AE55"/>
  <c r="AF55"/>
  <c r="U60"/>
  <c r="V60"/>
  <c r="W60"/>
  <c r="X60"/>
  <c r="Y60"/>
  <c r="Z60"/>
  <c r="AA60"/>
  <c r="AB60"/>
  <c r="AC60"/>
  <c r="AD60"/>
  <c r="AE60"/>
  <c r="AF60"/>
  <c r="U74"/>
  <c r="V74"/>
  <c r="W74"/>
  <c r="X74"/>
  <c r="Y74"/>
  <c r="Z74"/>
  <c r="AA74"/>
  <c r="AB74"/>
  <c r="AC74"/>
  <c r="AD74"/>
  <c r="AE74"/>
  <c r="AF74"/>
  <c r="U76"/>
  <c r="V76"/>
  <c r="W76"/>
  <c r="X76"/>
  <c r="Y76"/>
  <c r="Z76"/>
  <c r="AA76"/>
  <c r="AB76"/>
  <c r="AC76"/>
  <c r="AD76"/>
  <c r="AE76"/>
  <c r="AF76"/>
  <c r="U80"/>
  <c r="V80"/>
  <c r="W80"/>
  <c r="X80"/>
  <c r="Y80"/>
  <c r="Z80"/>
  <c r="AA80"/>
  <c r="AB80"/>
  <c r="AC80"/>
  <c r="AD80"/>
  <c r="AE80"/>
  <c r="AF80"/>
  <c r="U83"/>
  <c r="V83"/>
  <c r="W83"/>
  <c r="X83"/>
  <c r="Y83"/>
  <c r="Z83"/>
  <c r="AA83"/>
  <c r="AB83"/>
  <c r="AC83"/>
  <c r="AD83"/>
  <c r="AE83"/>
  <c r="AF83"/>
  <c r="U87"/>
  <c r="V87"/>
  <c r="W87"/>
  <c r="X87"/>
  <c r="Y87"/>
  <c r="Z87"/>
  <c r="AA87"/>
  <c r="AB87"/>
  <c r="AC87"/>
  <c r="AD87"/>
  <c r="AE87"/>
  <c r="AF87"/>
  <c r="U98"/>
  <c r="V98"/>
  <c r="W98"/>
  <c r="X98"/>
  <c r="Y98"/>
  <c r="Z98"/>
  <c r="AA98"/>
  <c r="AB98"/>
  <c r="AC98"/>
  <c r="AD98"/>
  <c r="AE98"/>
  <c r="AF98"/>
  <c r="U104"/>
  <c r="V104"/>
  <c r="W104"/>
  <c r="X104"/>
  <c r="Y104"/>
  <c r="Z104"/>
  <c r="AA104"/>
  <c r="AB104"/>
  <c r="AC104"/>
  <c r="AD104"/>
  <c r="AE104"/>
  <c r="AF104"/>
  <c r="U106"/>
  <c r="V106"/>
  <c r="W106"/>
  <c r="X106"/>
  <c r="Y106"/>
  <c r="Z106"/>
  <c r="AA106"/>
  <c r="AB106"/>
  <c r="AC106"/>
  <c r="AD106"/>
  <c r="AE106"/>
  <c r="AF106"/>
  <c r="U112"/>
  <c r="V112"/>
  <c r="W112"/>
  <c r="X112"/>
  <c r="Y112"/>
  <c r="Z112"/>
  <c r="AA112"/>
  <c r="AB112"/>
  <c r="AC112"/>
  <c r="AD112"/>
  <c r="AE112"/>
  <c r="AF112"/>
  <c r="U165"/>
  <c r="V165"/>
  <c r="W165"/>
  <c r="X165"/>
  <c r="Y165"/>
  <c r="Z165"/>
  <c r="AA165"/>
  <c r="AB165"/>
  <c r="AC165"/>
  <c r="AD165"/>
  <c r="AE165"/>
  <c r="AF165"/>
  <c r="AH29"/>
  <c r="AH46"/>
  <c r="AH55"/>
  <c r="AH60"/>
  <c r="AH74"/>
  <c r="AH76"/>
  <c r="AH80"/>
  <c r="AH83"/>
  <c r="AH87"/>
  <c r="AH98"/>
  <c r="AH104"/>
  <c r="AH106"/>
  <c r="AH112"/>
  <c r="AH165"/>
  <c r="AI29"/>
  <c r="AI46"/>
  <c r="AI55"/>
  <c r="AI60"/>
  <c r="AI74"/>
  <c r="AI76"/>
  <c r="AI80"/>
  <c r="AI83"/>
  <c r="AI87"/>
  <c r="AI98"/>
  <c r="AI104"/>
  <c r="AI106"/>
  <c r="AI112"/>
  <c r="AI165"/>
  <c r="Q29"/>
  <c r="Q46"/>
  <c r="C55"/>
  <c r="D55"/>
  <c r="E55"/>
  <c r="F55"/>
  <c r="G55"/>
  <c r="H55"/>
  <c r="I55"/>
  <c r="J55"/>
  <c r="K55"/>
  <c r="L55"/>
  <c r="M55"/>
  <c r="N55"/>
  <c r="Q55"/>
  <c r="C60"/>
  <c r="D60"/>
  <c r="E60"/>
  <c r="F60"/>
  <c r="G60"/>
  <c r="H60"/>
  <c r="I60"/>
  <c r="J60"/>
  <c r="K60"/>
  <c r="L60"/>
  <c r="M60"/>
  <c r="N60"/>
  <c r="Q60"/>
  <c r="C74"/>
  <c r="D74"/>
  <c r="E74"/>
  <c r="F74"/>
  <c r="G74"/>
  <c r="H74"/>
  <c r="I74"/>
  <c r="J74"/>
  <c r="K74"/>
  <c r="L74"/>
  <c r="M74"/>
  <c r="N74"/>
  <c r="P74"/>
  <c r="Q74"/>
  <c r="C76"/>
  <c r="D76"/>
  <c r="E76"/>
  <c r="F76"/>
  <c r="G76"/>
  <c r="H76"/>
  <c r="I76"/>
  <c r="J76"/>
  <c r="K76"/>
  <c r="L76"/>
  <c r="M76"/>
  <c r="N76"/>
  <c r="Q76"/>
  <c r="C80"/>
  <c r="D80"/>
  <c r="E80"/>
  <c r="F80"/>
  <c r="G80"/>
  <c r="H80"/>
  <c r="I80"/>
  <c r="J80"/>
  <c r="K80"/>
  <c r="L80"/>
  <c r="M80"/>
  <c r="N80"/>
  <c r="Q80"/>
  <c r="C83"/>
  <c r="D83"/>
  <c r="E83"/>
  <c r="F83"/>
  <c r="G83"/>
  <c r="H83"/>
  <c r="I83"/>
  <c r="J83"/>
  <c r="K83"/>
  <c r="L83"/>
  <c r="M83"/>
  <c r="N83"/>
  <c r="Q83"/>
  <c r="C87"/>
  <c r="D87"/>
  <c r="E87"/>
  <c r="F87"/>
  <c r="G87"/>
  <c r="H87"/>
  <c r="I87"/>
  <c r="J87"/>
  <c r="K87"/>
  <c r="L87"/>
  <c r="M87"/>
  <c r="N87"/>
  <c r="Q87"/>
  <c r="C98"/>
  <c r="D98"/>
  <c r="E98"/>
  <c r="F98"/>
  <c r="G98"/>
  <c r="H98"/>
  <c r="I98"/>
  <c r="J98"/>
  <c r="K98"/>
  <c r="L98"/>
  <c r="M98"/>
  <c r="N98"/>
  <c r="Q98"/>
  <c r="C104"/>
  <c r="D104"/>
  <c r="E104"/>
  <c r="F104"/>
  <c r="G104"/>
  <c r="H104"/>
  <c r="I104"/>
  <c r="J104"/>
  <c r="K104"/>
  <c r="L104"/>
  <c r="M104"/>
  <c r="N104"/>
  <c r="Q104"/>
  <c r="C106"/>
  <c r="D106"/>
  <c r="E106"/>
  <c r="F106"/>
  <c r="G106"/>
  <c r="H106"/>
  <c r="I106"/>
  <c r="J106"/>
  <c r="K106"/>
  <c r="L106"/>
  <c r="M106"/>
  <c r="N106"/>
  <c r="Q106"/>
  <c r="C112"/>
  <c r="D112"/>
  <c r="E112"/>
  <c r="F112"/>
  <c r="G112"/>
  <c r="H112"/>
  <c r="I112"/>
  <c r="J112"/>
  <c r="K112"/>
  <c r="L112"/>
  <c r="M112"/>
  <c r="N112"/>
  <c r="Q112"/>
  <c r="C165"/>
  <c r="D165"/>
  <c r="E165"/>
  <c r="F165"/>
  <c r="G165"/>
  <c r="H165"/>
  <c r="I165"/>
  <c r="J165"/>
  <c r="K165"/>
  <c r="L165"/>
  <c r="M165"/>
  <c r="N165"/>
  <c r="P165"/>
  <c r="Q165"/>
  <c r="F293" i="167"/>
  <c r="G293"/>
  <c r="H293"/>
  <c r="I293"/>
  <c r="J293"/>
  <c r="K293"/>
  <c r="L293"/>
  <c r="M293"/>
  <c r="N293"/>
  <c r="O293"/>
  <c r="P293"/>
  <c r="Q293"/>
  <c r="R293"/>
  <c r="T292"/>
  <c r="F275"/>
  <c r="F282"/>
  <c r="F286"/>
  <c r="G275"/>
  <c r="G282"/>
  <c r="G286"/>
  <c r="H275"/>
  <c r="H282"/>
  <c r="H286"/>
  <c r="I275"/>
  <c r="I282"/>
  <c r="I286"/>
  <c r="J275"/>
  <c r="J282"/>
  <c r="J286"/>
  <c r="K275"/>
  <c r="K282"/>
  <c r="K286"/>
  <c r="L275"/>
  <c r="L282"/>
  <c r="L286"/>
  <c r="M275"/>
  <c r="M282"/>
  <c r="M286"/>
  <c r="N275"/>
  <c r="N282"/>
  <c r="N286"/>
  <c r="O275"/>
  <c r="O282"/>
  <c r="O286"/>
  <c r="P275"/>
  <c r="P282"/>
  <c r="P286"/>
  <c r="Q275"/>
  <c r="Q282"/>
  <c r="Q286"/>
  <c r="R275"/>
  <c r="R282"/>
  <c r="R286"/>
  <c r="T285"/>
  <c r="T284"/>
  <c r="T281"/>
  <c r="T280"/>
  <c r="T279"/>
  <c r="T278"/>
  <c r="T277"/>
  <c r="T274"/>
  <c r="T273"/>
  <c r="T272"/>
  <c r="E293"/>
  <c r="D293"/>
  <c r="E275"/>
  <c r="E282"/>
  <c r="E286"/>
  <c r="D275"/>
  <c r="D282"/>
  <c r="D286"/>
  <c r="T265"/>
  <c r="F266"/>
  <c r="G266"/>
  <c r="H266"/>
  <c r="I266"/>
  <c r="J266"/>
  <c r="K266"/>
  <c r="L266"/>
  <c r="M266"/>
  <c r="N266"/>
  <c r="O266"/>
  <c r="P266"/>
  <c r="Q266"/>
  <c r="R266"/>
  <c r="F242"/>
  <c r="F253"/>
  <c r="F259"/>
  <c r="G242"/>
  <c r="G253"/>
  <c r="G259"/>
  <c r="H242"/>
  <c r="H253"/>
  <c r="H259"/>
  <c r="I242"/>
  <c r="I253"/>
  <c r="I259"/>
  <c r="J242"/>
  <c r="J253"/>
  <c r="J259"/>
  <c r="K242"/>
  <c r="K253"/>
  <c r="K259"/>
  <c r="L242"/>
  <c r="L253"/>
  <c r="L259"/>
  <c r="M242"/>
  <c r="M253"/>
  <c r="M259"/>
  <c r="N242"/>
  <c r="N253"/>
  <c r="N259"/>
  <c r="O242"/>
  <c r="O253"/>
  <c r="O259"/>
  <c r="P242"/>
  <c r="P253"/>
  <c r="P259"/>
  <c r="Q242"/>
  <c r="Q253"/>
  <c r="Q259"/>
  <c r="R242"/>
  <c r="R253"/>
  <c r="R259"/>
  <c r="T258"/>
  <c r="T257"/>
  <c r="T256"/>
  <c r="T255"/>
  <c r="T252"/>
  <c r="T251"/>
  <c r="T250"/>
  <c r="T249"/>
  <c r="T248"/>
  <c r="T247"/>
  <c r="T246"/>
  <c r="T245"/>
  <c r="T244"/>
  <c r="T241"/>
  <c r="E266"/>
  <c r="D266"/>
  <c r="E242"/>
  <c r="E253"/>
  <c r="E259"/>
  <c r="D242"/>
  <c r="D253"/>
  <c r="D259"/>
  <c r="T234"/>
  <c r="T235" s="1"/>
  <c r="F228"/>
  <c r="G228"/>
  <c r="H228"/>
  <c r="I228"/>
  <c r="J228"/>
  <c r="K228"/>
  <c r="L228"/>
  <c r="M228"/>
  <c r="N228"/>
  <c r="O228"/>
  <c r="P228"/>
  <c r="Q228"/>
  <c r="R228"/>
  <c r="F224"/>
  <c r="G224"/>
  <c r="H224"/>
  <c r="I224"/>
  <c r="J224"/>
  <c r="K224"/>
  <c r="L224"/>
  <c r="M224"/>
  <c r="N224"/>
  <c r="O224"/>
  <c r="P224"/>
  <c r="Q224"/>
  <c r="R224"/>
  <c r="F217"/>
  <c r="G217"/>
  <c r="H217"/>
  <c r="I217"/>
  <c r="J217"/>
  <c r="K217"/>
  <c r="L217"/>
  <c r="M217"/>
  <c r="N217"/>
  <c r="O217"/>
  <c r="P217"/>
  <c r="Q217"/>
  <c r="R217"/>
  <c r="E228"/>
  <c r="E224"/>
  <c r="E217"/>
  <c r="D228"/>
  <c r="D224"/>
  <c r="D217"/>
  <c r="R235"/>
  <c r="Q235"/>
  <c r="P235"/>
  <c r="O235"/>
  <c r="N235"/>
  <c r="M235"/>
  <c r="L235"/>
  <c r="K235"/>
  <c r="J235"/>
  <c r="I235"/>
  <c r="H235"/>
  <c r="G235"/>
  <c r="F235"/>
  <c r="E235"/>
  <c r="D235"/>
  <c r="T227"/>
  <c r="T226"/>
  <c r="T223"/>
  <c r="T222"/>
  <c r="T221"/>
  <c r="T220"/>
  <c r="T219"/>
  <c r="T216"/>
  <c r="T215"/>
  <c r="T214"/>
  <c r="T207"/>
  <c r="T208" s="1"/>
  <c r="F184"/>
  <c r="F195"/>
  <c r="F201"/>
  <c r="G184"/>
  <c r="G195"/>
  <c r="G201"/>
  <c r="H184"/>
  <c r="H195"/>
  <c r="H201"/>
  <c r="I184"/>
  <c r="I195"/>
  <c r="I201"/>
  <c r="J184"/>
  <c r="J195"/>
  <c r="J201"/>
  <c r="K184"/>
  <c r="K195"/>
  <c r="K201"/>
  <c r="L184"/>
  <c r="L195"/>
  <c r="L201"/>
  <c r="M184"/>
  <c r="M195"/>
  <c r="M201"/>
  <c r="N184"/>
  <c r="N195"/>
  <c r="N201"/>
  <c r="O184"/>
  <c r="O195"/>
  <c r="O201"/>
  <c r="P184"/>
  <c r="P195"/>
  <c r="P201"/>
  <c r="Q184"/>
  <c r="Q195"/>
  <c r="Q201"/>
  <c r="R184"/>
  <c r="R195"/>
  <c r="R201"/>
  <c r="T200"/>
  <c r="T199"/>
  <c r="T198"/>
  <c r="T197"/>
  <c r="T194"/>
  <c r="T193"/>
  <c r="T192"/>
  <c r="T191"/>
  <c r="T190"/>
  <c r="T189"/>
  <c r="T188"/>
  <c r="T187"/>
  <c r="T186"/>
  <c r="T183"/>
  <c r="R208"/>
  <c r="Q208"/>
  <c r="P208"/>
  <c r="O208"/>
  <c r="N208"/>
  <c r="M208"/>
  <c r="L208"/>
  <c r="K208"/>
  <c r="J208"/>
  <c r="I208"/>
  <c r="H208"/>
  <c r="G208"/>
  <c r="F208"/>
  <c r="E208"/>
  <c r="D208"/>
  <c r="E184"/>
  <c r="E195"/>
  <c r="E201"/>
  <c r="D184"/>
  <c r="D195"/>
  <c r="D201"/>
  <c r="T177"/>
  <c r="T175"/>
  <c r="T174"/>
  <c r="T169"/>
  <c r="T167"/>
  <c r="F162"/>
  <c r="G162"/>
  <c r="H162"/>
  <c r="I162"/>
  <c r="J162"/>
  <c r="K162"/>
  <c r="L162"/>
  <c r="M162"/>
  <c r="N162"/>
  <c r="O162"/>
  <c r="P162"/>
  <c r="Q162"/>
  <c r="R162"/>
  <c r="T161"/>
  <c r="F145"/>
  <c r="F152"/>
  <c r="F156"/>
  <c r="G145"/>
  <c r="G152"/>
  <c r="G156"/>
  <c r="H145"/>
  <c r="H152"/>
  <c r="H156"/>
  <c r="I145"/>
  <c r="I152"/>
  <c r="I156"/>
  <c r="J145"/>
  <c r="J152"/>
  <c r="J156"/>
  <c r="K145"/>
  <c r="K152"/>
  <c r="K156"/>
  <c r="L145"/>
  <c r="L152"/>
  <c r="L156"/>
  <c r="M145"/>
  <c r="M152"/>
  <c r="M156"/>
  <c r="N145"/>
  <c r="N152"/>
  <c r="N156"/>
  <c r="O145"/>
  <c r="O152"/>
  <c r="O156"/>
  <c r="P145"/>
  <c r="P152"/>
  <c r="P156"/>
  <c r="Q145"/>
  <c r="Q152"/>
  <c r="Q156"/>
  <c r="R145"/>
  <c r="R152"/>
  <c r="R156"/>
  <c r="T155"/>
  <c r="T154"/>
  <c r="T151"/>
  <c r="T150"/>
  <c r="T148"/>
  <c r="T147"/>
  <c r="T144"/>
  <c r="T143"/>
  <c r="T141"/>
  <c r="T140"/>
  <c r="T139"/>
  <c r="E162"/>
  <c r="D162"/>
  <c r="E145"/>
  <c r="E152"/>
  <c r="E156"/>
  <c r="D145"/>
  <c r="D152"/>
  <c r="D156"/>
  <c r="T115"/>
  <c r="T132"/>
  <c r="T131"/>
  <c r="T130"/>
  <c r="R133"/>
  <c r="Q133"/>
  <c r="P133"/>
  <c r="O133"/>
  <c r="N133"/>
  <c r="M133"/>
  <c r="L133"/>
  <c r="K133"/>
  <c r="J133"/>
  <c r="I133"/>
  <c r="H133"/>
  <c r="G133"/>
  <c r="F133"/>
  <c r="E133"/>
  <c r="D133"/>
  <c r="F99"/>
  <c r="F111"/>
  <c r="F117"/>
  <c r="F124"/>
  <c r="G99"/>
  <c r="G111"/>
  <c r="G117"/>
  <c r="G124"/>
  <c r="H99"/>
  <c r="H111"/>
  <c r="H117"/>
  <c r="H124"/>
  <c r="I99"/>
  <c r="I111"/>
  <c r="I117"/>
  <c r="I124"/>
  <c r="J99"/>
  <c r="J111"/>
  <c r="J117"/>
  <c r="J124"/>
  <c r="K99"/>
  <c r="K111"/>
  <c r="K117"/>
  <c r="K124"/>
  <c r="L99"/>
  <c r="L111"/>
  <c r="L117"/>
  <c r="L124"/>
  <c r="M99"/>
  <c r="M111"/>
  <c r="M117"/>
  <c r="M124"/>
  <c r="N99"/>
  <c r="N111"/>
  <c r="N117"/>
  <c r="N124"/>
  <c r="O99"/>
  <c r="O111"/>
  <c r="O117"/>
  <c r="O124"/>
  <c r="P99"/>
  <c r="P111"/>
  <c r="P117"/>
  <c r="P124"/>
  <c r="Q99"/>
  <c r="Q111"/>
  <c r="Q117"/>
  <c r="Q124"/>
  <c r="R99"/>
  <c r="R111"/>
  <c r="R117"/>
  <c r="R124"/>
  <c r="T123"/>
  <c r="T122"/>
  <c r="T120"/>
  <c r="T119"/>
  <c r="T116"/>
  <c r="T113"/>
  <c r="T110"/>
  <c r="T109"/>
  <c r="T107"/>
  <c r="T106"/>
  <c r="T105"/>
  <c r="T104"/>
  <c r="T103"/>
  <c r="T102"/>
  <c r="T101"/>
  <c r="T98"/>
  <c r="T97"/>
  <c r="T95"/>
  <c r="E99"/>
  <c r="E111"/>
  <c r="E117"/>
  <c r="E124"/>
  <c r="D99"/>
  <c r="D111"/>
  <c r="D117"/>
  <c r="D124"/>
  <c r="T65"/>
  <c r="T66"/>
  <c r="T67"/>
  <c r="T68"/>
  <c r="F72"/>
  <c r="G72"/>
  <c r="H72"/>
  <c r="I72"/>
  <c r="J72"/>
  <c r="K72"/>
  <c r="L72"/>
  <c r="M72"/>
  <c r="N72"/>
  <c r="O72"/>
  <c r="P72"/>
  <c r="Q72"/>
  <c r="R72"/>
  <c r="T74"/>
  <c r="T75"/>
  <c r="F79"/>
  <c r="G79"/>
  <c r="H79"/>
  <c r="I79"/>
  <c r="J79"/>
  <c r="K79"/>
  <c r="L79"/>
  <c r="M79"/>
  <c r="N79"/>
  <c r="O79"/>
  <c r="P79"/>
  <c r="Q79"/>
  <c r="R79"/>
  <c r="T81"/>
  <c r="T82"/>
  <c r="E72"/>
  <c r="E79"/>
  <c r="F88"/>
  <c r="G88"/>
  <c r="H88"/>
  <c r="I88"/>
  <c r="J88"/>
  <c r="K88"/>
  <c r="L88"/>
  <c r="M88"/>
  <c r="N88"/>
  <c r="O88"/>
  <c r="P88"/>
  <c r="Q88"/>
  <c r="R88"/>
  <c r="T87"/>
  <c r="T78"/>
  <c r="T77"/>
  <c r="T71"/>
  <c r="T70"/>
  <c r="E88"/>
  <c r="D88"/>
  <c r="D72"/>
  <c r="D84" s="1"/>
  <c r="D79"/>
  <c r="F22"/>
  <c r="F35"/>
  <c r="F41"/>
  <c r="F50"/>
  <c r="G22"/>
  <c r="G35"/>
  <c r="G41"/>
  <c r="G50"/>
  <c r="H22"/>
  <c r="H35"/>
  <c r="H41"/>
  <c r="H50"/>
  <c r="I22"/>
  <c r="I35"/>
  <c r="I41"/>
  <c r="I50"/>
  <c r="J22"/>
  <c r="J35"/>
  <c r="J41"/>
  <c r="J50"/>
  <c r="K22"/>
  <c r="K35"/>
  <c r="K41"/>
  <c r="K50"/>
  <c r="L22"/>
  <c r="L35"/>
  <c r="L41"/>
  <c r="L50"/>
  <c r="M22"/>
  <c r="M35"/>
  <c r="M41"/>
  <c r="M50"/>
  <c r="N22"/>
  <c r="N35"/>
  <c r="N41"/>
  <c r="N50"/>
  <c r="O22"/>
  <c r="O35"/>
  <c r="O41"/>
  <c r="O50"/>
  <c r="P22"/>
  <c r="P35"/>
  <c r="P41"/>
  <c r="P50"/>
  <c r="Q22"/>
  <c r="Q35"/>
  <c r="Q41"/>
  <c r="Q50"/>
  <c r="R22"/>
  <c r="R35"/>
  <c r="R41"/>
  <c r="R50"/>
  <c r="T55"/>
  <c r="T56"/>
  <c r="T57"/>
  <c r="T58"/>
  <c r="T49"/>
  <c r="T48"/>
  <c r="T47"/>
  <c r="T46"/>
  <c r="T44"/>
  <c r="T43"/>
  <c r="T40"/>
  <c r="T39"/>
  <c r="T37"/>
  <c r="T34"/>
  <c r="T33"/>
  <c r="T31"/>
  <c r="T30"/>
  <c r="T29"/>
  <c r="T28"/>
  <c r="T27"/>
  <c r="T26"/>
  <c r="T25"/>
  <c r="T24"/>
  <c r="T21"/>
  <c r="T20"/>
  <c r="T18"/>
  <c r="T17"/>
  <c r="T16"/>
  <c r="T15"/>
  <c r="E22"/>
  <c r="E35"/>
  <c r="E41"/>
  <c r="E50"/>
  <c r="D22"/>
  <c r="D35"/>
  <c r="D41"/>
  <c r="D50"/>
  <c r="R59"/>
  <c r="Q59"/>
  <c r="P59"/>
  <c r="O59"/>
  <c r="N59"/>
  <c r="M59"/>
  <c r="L59"/>
  <c r="K59"/>
  <c r="J59"/>
  <c r="I59"/>
  <c r="H59"/>
  <c r="G59"/>
  <c r="F59"/>
  <c r="E59"/>
  <c r="D59"/>
  <c r="C78" i="122"/>
  <c r="D78"/>
  <c r="E78"/>
  <c r="F78"/>
  <c r="G78"/>
  <c r="H78"/>
  <c r="I78"/>
  <c r="J78"/>
  <c r="K78"/>
  <c r="L78"/>
  <c r="M78"/>
  <c r="N78"/>
  <c r="O78"/>
  <c r="C95"/>
  <c r="D95"/>
  <c r="E95"/>
  <c r="F95"/>
  <c r="G95"/>
  <c r="H95"/>
  <c r="I95"/>
  <c r="J95"/>
  <c r="K95"/>
  <c r="L95"/>
  <c r="M95"/>
  <c r="N95"/>
  <c r="O95"/>
  <c r="C98"/>
  <c r="D98"/>
  <c r="E98"/>
  <c r="F98"/>
  <c r="G98"/>
  <c r="H98"/>
  <c r="I98"/>
  <c r="J98"/>
  <c r="K98"/>
  <c r="L98"/>
  <c r="M98"/>
  <c r="N98"/>
  <c r="O98"/>
  <c r="C108"/>
  <c r="D108"/>
  <c r="E108"/>
  <c r="F108"/>
  <c r="G108"/>
  <c r="H108"/>
  <c r="I108"/>
  <c r="J108"/>
  <c r="K108"/>
  <c r="L108"/>
  <c r="M108"/>
  <c r="N108"/>
  <c r="O108"/>
  <c r="C112"/>
  <c r="D112"/>
  <c r="E112"/>
  <c r="F112"/>
  <c r="G112"/>
  <c r="H112"/>
  <c r="I112"/>
  <c r="J112"/>
  <c r="K112"/>
  <c r="L112"/>
  <c r="M112"/>
  <c r="N112"/>
  <c r="O112"/>
  <c r="R78"/>
  <c r="S78"/>
  <c r="T78"/>
  <c r="U78"/>
  <c r="V78"/>
  <c r="W78"/>
  <c r="X78"/>
  <c r="Y78"/>
  <c r="Z78"/>
  <c r="AA78"/>
  <c r="AB78"/>
  <c r="AC78"/>
  <c r="AD78"/>
  <c r="R95"/>
  <c r="S95"/>
  <c r="T95"/>
  <c r="U95"/>
  <c r="V95"/>
  <c r="W95"/>
  <c r="X95"/>
  <c r="Y95"/>
  <c r="Z95"/>
  <c r="AA95"/>
  <c r="AB95"/>
  <c r="AC95"/>
  <c r="AD95"/>
  <c r="R98"/>
  <c r="S98"/>
  <c r="T98"/>
  <c r="U98"/>
  <c r="V98"/>
  <c r="W98"/>
  <c r="X98"/>
  <c r="Y98"/>
  <c r="Z98"/>
  <c r="AA98"/>
  <c r="AB98"/>
  <c r="AC98"/>
  <c r="AD98"/>
  <c r="R108"/>
  <c r="S108"/>
  <c r="T108"/>
  <c r="U108"/>
  <c r="V108"/>
  <c r="W108"/>
  <c r="X108"/>
  <c r="Y108"/>
  <c r="Z108"/>
  <c r="AA108"/>
  <c r="AB108"/>
  <c r="AC108"/>
  <c r="AD108"/>
  <c r="R112"/>
  <c r="S112"/>
  <c r="T112"/>
  <c r="U112"/>
  <c r="V112"/>
  <c r="W112"/>
  <c r="X112"/>
  <c r="Y112"/>
  <c r="Z112"/>
  <c r="AA112"/>
  <c r="AB112"/>
  <c r="AC112"/>
  <c r="AD112"/>
  <c r="C13"/>
  <c r="D13"/>
  <c r="E13"/>
  <c r="F13"/>
  <c r="G13"/>
  <c r="H13"/>
  <c r="I13"/>
  <c r="J13"/>
  <c r="K13"/>
  <c r="L13"/>
  <c r="M13"/>
  <c r="N13"/>
  <c r="O13"/>
  <c r="C36"/>
  <c r="D36"/>
  <c r="E36"/>
  <c r="F36"/>
  <c r="G36"/>
  <c r="H36"/>
  <c r="I36"/>
  <c r="J36"/>
  <c r="K36"/>
  <c r="L36"/>
  <c r="M36"/>
  <c r="N36"/>
  <c r="O36"/>
  <c r="C46"/>
  <c r="D46"/>
  <c r="E46"/>
  <c r="F46"/>
  <c r="G46"/>
  <c r="H46"/>
  <c r="I46"/>
  <c r="J46"/>
  <c r="K46"/>
  <c r="L46"/>
  <c r="M46"/>
  <c r="N46"/>
  <c r="O46"/>
  <c r="C50"/>
  <c r="D50"/>
  <c r="E50"/>
  <c r="F50"/>
  <c r="G50"/>
  <c r="H50"/>
  <c r="I50"/>
  <c r="J50"/>
  <c r="K50"/>
  <c r="L50"/>
  <c r="M50"/>
  <c r="N50"/>
  <c r="O50"/>
  <c r="R13"/>
  <c r="R36"/>
  <c r="R46"/>
  <c r="R50"/>
  <c r="S13"/>
  <c r="S36"/>
  <c r="S46"/>
  <c r="S50"/>
  <c r="T13"/>
  <c r="T36"/>
  <c r="T46"/>
  <c r="T50"/>
  <c r="U13"/>
  <c r="U36"/>
  <c r="U46"/>
  <c r="U50"/>
  <c r="V13"/>
  <c r="V36"/>
  <c r="V46"/>
  <c r="V50"/>
  <c r="W13"/>
  <c r="W36"/>
  <c r="W46"/>
  <c r="W50"/>
  <c r="X13"/>
  <c r="X36"/>
  <c r="X46"/>
  <c r="X50"/>
  <c r="Y13"/>
  <c r="Y36"/>
  <c r="Y46"/>
  <c r="Y50"/>
  <c r="Z13"/>
  <c r="Z36"/>
  <c r="Z46"/>
  <c r="Z50"/>
  <c r="AA13"/>
  <c r="AA36"/>
  <c r="AA46"/>
  <c r="AA50"/>
  <c r="AB13"/>
  <c r="AB36"/>
  <c r="AB46"/>
  <c r="AB50"/>
  <c r="AC13"/>
  <c r="AC36"/>
  <c r="AC46"/>
  <c r="AC50"/>
  <c r="AD13"/>
  <c r="AD36"/>
  <c r="AD46"/>
  <c r="AD50"/>
  <c r="Q170" i="123"/>
  <c r="O49"/>
  <c r="O107"/>
  <c r="O109" s="1"/>
  <c r="O114"/>
  <c r="O115"/>
  <c r="O116"/>
  <c r="O117"/>
  <c r="O118"/>
  <c r="O119"/>
  <c r="O120"/>
  <c r="O121"/>
  <c r="O122"/>
  <c r="O123"/>
  <c r="O124"/>
  <c r="O125"/>
  <c r="O127"/>
  <c r="O128"/>
  <c r="O129"/>
  <c r="O130"/>
  <c r="O131"/>
  <c r="O132"/>
  <c r="O133"/>
  <c r="O134"/>
  <c r="O135"/>
  <c r="O136"/>
  <c r="O137"/>
  <c r="O138"/>
  <c r="O139"/>
  <c r="O140"/>
  <c r="O141"/>
  <c r="O142"/>
  <c r="O143"/>
  <c r="O145"/>
  <c r="O146"/>
  <c r="O147"/>
  <c r="O148"/>
  <c r="O149"/>
  <c r="O150"/>
  <c r="O151"/>
  <c r="O152"/>
  <c r="O153"/>
  <c r="O154"/>
  <c r="O155"/>
  <c r="O156"/>
  <c r="O157"/>
  <c r="O158"/>
  <c r="O159"/>
  <c r="O160"/>
  <c r="O161"/>
  <c r="O163"/>
  <c r="O164"/>
  <c r="O170"/>
  <c r="AG170" s="1"/>
  <c r="AG107"/>
  <c r="AG109" s="1"/>
  <c r="AG114"/>
  <c r="AG115"/>
  <c r="AG116"/>
  <c r="AG117"/>
  <c r="AG118"/>
  <c r="AG119"/>
  <c r="AG120"/>
  <c r="AG121"/>
  <c r="AG122"/>
  <c r="AG123"/>
  <c r="AG124"/>
  <c r="AG125"/>
  <c r="AG127"/>
  <c r="AG128"/>
  <c r="AG129"/>
  <c r="AG130"/>
  <c r="AG131"/>
  <c r="AG132"/>
  <c r="AG133"/>
  <c r="AG134"/>
  <c r="AG135"/>
  <c r="AG136"/>
  <c r="AG137"/>
  <c r="AG138"/>
  <c r="AG139"/>
  <c r="AG140"/>
  <c r="AG141"/>
  <c r="AG142"/>
  <c r="AG143"/>
  <c r="AG145"/>
  <c r="AG146"/>
  <c r="AG147"/>
  <c r="AG148"/>
  <c r="AG149"/>
  <c r="AG150"/>
  <c r="AG151"/>
  <c r="AG152"/>
  <c r="AG153"/>
  <c r="AG154"/>
  <c r="AG155"/>
  <c r="AG156"/>
  <c r="AG157"/>
  <c r="AG158"/>
  <c r="AG159"/>
  <c r="AG160"/>
  <c r="AG161"/>
  <c r="AG163"/>
  <c r="AG164"/>
  <c r="N170"/>
  <c r="AF170" s="1"/>
  <c r="M170"/>
  <c r="AE170" s="1"/>
  <c r="L170"/>
  <c r="AD170" s="1"/>
  <c r="K170"/>
  <c r="AC170" s="1"/>
  <c r="J170"/>
  <c r="AB170" s="1"/>
  <c r="I170"/>
  <c r="AA170" s="1"/>
  <c r="H170"/>
  <c r="Z170" s="1"/>
  <c r="G170"/>
  <c r="Y170" s="1"/>
  <c r="F170"/>
  <c r="X170" s="1"/>
  <c r="E170"/>
  <c r="W170" s="1"/>
  <c r="D170"/>
  <c r="V170" s="1"/>
  <c r="C170"/>
  <c r="U170" s="1"/>
  <c r="AH170"/>
  <c r="P170"/>
  <c r="AG111"/>
  <c r="AG110"/>
  <c r="AG105"/>
  <c r="AG103"/>
  <c r="AG102"/>
  <c r="AG101"/>
  <c r="AG100"/>
  <c r="AG99"/>
  <c r="AG97"/>
  <c r="AG96"/>
  <c r="AG95"/>
  <c r="AG94"/>
  <c r="AG93"/>
  <c r="AG92"/>
  <c r="AG91"/>
  <c r="AG90"/>
  <c r="AG89"/>
  <c r="AG88"/>
  <c r="AG86"/>
  <c r="AG85"/>
  <c r="AG84"/>
  <c r="AG82"/>
  <c r="AG81"/>
  <c r="AG79"/>
  <c r="AG78"/>
  <c r="AG77"/>
  <c r="AG75"/>
  <c r="AG73"/>
  <c r="AG72"/>
  <c r="AG71"/>
  <c r="AG70"/>
  <c r="AG69"/>
  <c r="AG68"/>
  <c r="AG67"/>
  <c r="AG66"/>
  <c r="AG65"/>
  <c r="AG64"/>
  <c r="AG63"/>
  <c r="AG62"/>
  <c r="AG61"/>
  <c r="AG59"/>
  <c r="AG58"/>
  <c r="AG57"/>
  <c r="AG56"/>
  <c r="AG54"/>
  <c r="AG53"/>
  <c r="AG51"/>
  <c r="AG50"/>
  <c r="AG48"/>
  <c r="AG47"/>
  <c r="AG45"/>
  <c r="AG44"/>
  <c r="AG43"/>
  <c r="AG42"/>
  <c r="AG41"/>
  <c r="AG40"/>
  <c r="AG39"/>
  <c r="AG38"/>
  <c r="AG37"/>
  <c r="AG36"/>
  <c r="AG35"/>
  <c r="AG34"/>
  <c r="AG33"/>
  <c r="AG32"/>
  <c r="AG31"/>
  <c r="AG30"/>
  <c r="AG28"/>
  <c r="AG27"/>
  <c r="AG26"/>
  <c r="AG25"/>
  <c r="AG24"/>
  <c r="AG23"/>
  <c r="O111"/>
  <c r="O110"/>
  <c r="O105"/>
  <c r="O103"/>
  <c r="O102"/>
  <c r="O101"/>
  <c r="O100"/>
  <c r="O99"/>
  <c r="O97"/>
  <c r="O96"/>
  <c r="O95"/>
  <c r="O94"/>
  <c r="O93"/>
  <c r="O92"/>
  <c r="O91"/>
  <c r="O90"/>
  <c r="O89"/>
  <c r="O88"/>
  <c r="O86"/>
  <c r="O85"/>
  <c r="O84"/>
  <c r="O82"/>
  <c r="O81"/>
  <c r="O79"/>
  <c r="O78"/>
  <c r="O77"/>
  <c r="O75"/>
  <c r="O73"/>
  <c r="O72"/>
  <c r="O71"/>
  <c r="O70"/>
  <c r="O69"/>
  <c r="O68"/>
  <c r="O67"/>
  <c r="O66"/>
  <c r="O65"/>
  <c r="O64"/>
  <c r="O63"/>
  <c r="O62"/>
  <c r="O61"/>
  <c r="O59"/>
  <c r="O58"/>
  <c r="O57"/>
  <c r="O56"/>
  <c r="O54"/>
  <c r="O53"/>
  <c r="O51"/>
  <c r="O50"/>
  <c r="O48"/>
  <c r="O47"/>
  <c r="O45"/>
  <c r="O44"/>
  <c r="O43"/>
  <c r="O42"/>
  <c r="O41"/>
  <c r="O40"/>
  <c r="O39"/>
  <c r="O38"/>
  <c r="O37"/>
  <c r="O36"/>
  <c r="O35"/>
  <c r="O34"/>
  <c r="O33"/>
  <c r="O32"/>
  <c r="O31"/>
  <c r="O30"/>
  <c r="O28"/>
  <c r="O27"/>
  <c r="O26"/>
  <c r="O25"/>
  <c r="O24"/>
  <c r="O23"/>
  <c r="C7"/>
  <c r="D7"/>
  <c r="E7"/>
  <c r="F7"/>
  <c r="G7"/>
  <c r="H7"/>
  <c r="I7"/>
  <c r="J7"/>
  <c r="K7"/>
  <c r="L7"/>
  <c r="M7"/>
  <c r="N7"/>
  <c r="U7"/>
  <c r="V7"/>
  <c r="W7"/>
  <c r="X7"/>
  <c r="Y7"/>
  <c r="Z7"/>
  <c r="AA7"/>
  <c r="AB7"/>
  <c r="AC7"/>
  <c r="AD7"/>
  <c r="AE7"/>
  <c r="AF7"/>
  <c r="C11"/>
  <c r="D11"/>
  <c r="E11"/>
  <c r="F11"/>
  <c r="G11"/>
  <c r="H11"/>
  <c r="I11"/>
  <c r="J11"/>
  <c r="K11"/>
  <c r="L11"/>
  <c r="M11"/>
  <c r="N11"/>
  <c r="U11"/>
  <c r="V11"/>
  <c r="W11"/>
  <c r="X11"/>
  <c r="Y11"/>
  <c r="Z11"/>
  <c r="AA11"/>
  <c r="AB11"/>
  <c r="AC11"/>
  <c r="AD11"/>
  <c r="AE11"/>
  <c r="AF11"/>
  <c r="C19"/>
  <c r="D19"/>
  <c r="E19"/>
  <c r="F19"/>
  <c r="G19"/>
  <c r="H19"/>
  <c r="I19"/>
  <c r="J19"/>
  <c r="K19"/>
  <c r="L19"/>
  <c r="M19"/>
  <c r="N19"/>
  <c r="U19"/>
  <c r="V19"/>
  <c r="W19"/>
  <c r="X19"/>
  <c r="Y19"/>
  <c r="Z19"/>
  <c r="AA19"/>
  <c r="AB19"/>
  <c r="AC19"/>
  <c r="AD19"/>
  <c r="AE19"/>
  <c r="AF19"/>
  <c r="C20"/>
  <c r="D20"/>
  <c r="E20"/>
  <c r="F20"/>
  <c r="G20"/>
  <c r="C179"/>
  <c r="D179"/>
  <c r="E179"/>
  <c r="F179"/>
  <c r="G179"/>
  <c r="H179"/>
  <c r="I179"/>
  <c r="J179"/>
  <c r="K179"/>
  <c r="L179"/>
  <c r="M179"/>
  <c r="N179"/>
  <c r="U179"/>
  <c r="V179"/>
  <c r="W179"/>
  <c r="X179"/>
  <c r="Y179"/>
  <c r="Z179"/>
  <c r="AA179"/>
  <c r="AB179"/>
  <c r="AC179"/>
  <c r="AD179"/>
  <c r="AE179"/>
  <c r="AF179"/>
  <c r="C183"/>
  <c r="D183"/>
  <c r="E183"/>
  <c r="F183"/>
  <c r="G183"/>
  <c r="H183"/>
  <c r="I183"/>
  <c r="J183"/>
  <c r="K183"/>
  <c r="L183"/>
  <c r="M183"/>
  <c r="N183"/>
  <c r="U183"/>
  <c r="V183"/>
  <c r="W183"/>
  <c r="X183"/>
  <c r="Y183"/>
  <c r="Z183"/>
  <c r="AA183"/>
  <c r="AB183"/>
  <c r="AC183"/>
  <c r="AD183"/>
  <c r="AE183"/>
  <c r="AF183"/>
  <c r="C194"/>
  <c r="D194"/>
  <c r="E194"/>
  <c r="F194"/>
  <c r="G194"/>
  <c r="H194"/>
  <c r="I194"/>
  <c r="J194"/>
  <c r="K194"/>
  <c r="L194"/>
  <c r="M194"/>
  <c r="N194"/>
  <c r="U194"/>
  <c r="V194"/>
  <c r="W194"/>
  <c r="X194"/>
  <c r="Y194"/>
  <c r="Z194"/>
  <c r="AA194"/>
  <c r="AB194"/>
  <c r="AC194"/>
  <c r="AD194"/>
  <c r="AE194"/>
  <c r="AF194"/>
  <c r="C199"/>
  <c r="D199"/>
  <c r="E199"/>
  <c r="F199"/>
  <c r="G199"/>
  <c r="H199"/>
  <c r="I199"/>
  <c r="J199"/>
  <c r="K199"/>
  <c r="L199"/>
  <c r="M199"/>
  <c r="N199"/>
  <c r="U199"/>
  <c r="V199"/>
  <c r="W199"/>
  <c r="X199"/>
  <c r="Y199"/>
  <c r="Z199"/>
  <c r="AA199"/>
  <c r="AB199"/>
  <c r="AC199"/>
  <c r="AD199"/>
  <c r="AE199"/>
  <c r="AF199"/>
  <c r="C202"/>
  <c r="D202"/>
  <c r="E202"/>
  <c r="F202"/>
  <c r="G202"/>
  <c r="H202"/>
  <c r="I202"/>
  <c r="J202"/>
  <c r="K202"/>
  <c r="L202"/>
  <c r="M202"/>
  <c r="N202"/>
  <c r="U202"/>
  <c r="V202"/>
  <c r="W202"/>
  <c r="X202"/>
  <c r="Y202"/>
  <c r="Z202"/>
  <c r="AA202"/>
  <c r="AB202"/>
  <c r="AC202"/>
  <c r="AD202"/>
  <c r="AE202"/>
  <c r="AF202"/>
  <c r="C205"/>
  <c r="D205"/>
  <c r="E205"/>
  <c r="F205"/>
  <c r="G205"/>
  <c r="H205"/>
  <c r="I205"/>
  <c r="J205"/>
  <c r="K205"/>
  <c r="L205"/>
  <c r="M205"/>
  <c r="N205"/>
  <c r="U205"/>
  <c r="V205"/>
  <c r="W205"/>
  <c r="X205"/>
  <c r="Y205"/>
  <c r="Z205"/>
  <c r="AA205"/>
  <c r="AB205"/>
  <c r="AC205"/>
  <c r="AD205"/>
  <c r="AE205"/>
  <c r="AF205"/>
  <c r="C211"/>
  <c r="D211"/>
  <c r="E211"/>
  <c r="F211"/>
  <c r="G211"/>
  <c r="H211"/>
  <c r="I211"/>
  <c r="J211"/>
  <c r="K211"/>
  <c r="L211"/>
  <c r="M211"/>
  <c r="N211"/>
  <c r="U211"/>
  <c r="V211"/>
  <c r="W211"/>
  <c r="X211"/>
  <c r="Y211"/>
  <c r="Z211"/>
  <c r="AA211"/>
  <c r="AB211"/>
  <c r="AC211"/>
  <c r="AD211"/>
  <c r="AE211"/>
  <c r="AF211"/>
  <c r="C217"/>
  <c r="D217"/>
  <c r="E217"/>
  <c r="F217"/>
  <c r="G217"/>
  <c r="H217"/>
  <c r="I217"/>
  <c r="J217"/>
  <c r="K217"/>
  <c r="L217"/>
  <c r="M217"/>
  <c r="N217"/>
  <c r="U217"/>
  <c r="V217"/>
  <c r="W217"/>
  <c r="X217"/>
  <c r="Y217"/>
  <c r="Z217"/>
  <c r="AA217"/>
  <c r="AA219" s="1"/>
  <c r="AB217"/>
  <c r="AC217"/>
  <c r="AD217"/>
  <c r="AE217"/>
  <c r="AF217"/>
  <c r="C219"/>
  <c r="D219"/>
  <c r="E219"/>
  <c r="F219"/>
  <c r="G219"/>
  <c r="H219"/>
  <c r="I219"/>
  <c r="J219"/>
  <c r="K219"/>
  <c r="O158" i="167" l="1"/>
  <c r="R59" i="122"/>
  <c r="R63" s="1"/>
  <c r="G158" i="167"/>
  <c r="N203"/>
  <c r="F203"/>
  <c r="R288"/>
  <c r="AD219" i="123"/>
  <c r="F84" i="167"/>
  <c r="P288"/>
  <c r="M59" i="122"/>
  <c r="M63" s="1"/>
  <c r="G59"/>
  <c r="G63" s="1"/>
  <c r="W121"/>
  <c r="W125" s="1"/>
  <c r="R52" i="167"/>
  <c r="N126"/>
  <c r="M230"/>
  <c r="T133"/>
  <c r="O80" i="123"/>
  <c r="AE167"/>
  <c r="AE172" s="1"/>
  <c r="W167"/>
  <c r="W172" s="1"/>
  <c r="Q52" i="167"/>
  <c r="M52"/>
  <c r="K52"/>
  <c r="G52"/>
  <c r="O126"/>
  <c r="I126"/>
  <c r="G126"/>
  <c r="O261"/>
  <c r="G261"/>
  <c r="Y20" i="123"/>
  <c r="R84" i="167"/>
  <c r="J84"/>
  <c r="L158"/>
  <c r="R261"/>
  <c r="I203"/>
  <c r="O104" i="123"/>
  <c r="T111" i="167"/>
  <c r="E158"/>
  <c r="AA167" i="123"/>
  <c r="AA172" s="1"/>
  <c r="AC219"/>
  <c r="P84" i="167"/>
  <c r="AG74" i="123"/>
  <c r="H121" i="122"/>
  <c r="H125" s="1"/>
  <c r="E126" i="167"/>
  <c r="X219" i="123"/>
  <c r="X20"/>
  <c r="S59" i="122"/>
  <c r="S63" s="1"/>
  <c r="S121"/>
  <c r="S125" s="1"/>
  <c r="T88" i="167"/>
  <c r="G84"/>
  <c r="K158"/>
  <c r="R203"/>
  <c r="J203"/>
  <c r="T217"/>
  <c r="L230"/>
  <c r="I230"/>
  <c r="N261"/>
  <c r="N288"/>
  <c r="F288"/>
  <c r="T117"/>
  <c r="AF20" i="123"/>
  <c r="AC59" i="122"/>
  <c r="AC63" s="1"/>
  <c r="W59"/>
  <c r="W63" s="1"/>
  <c r="L59"/>
  <c r="L63" s="1"/>
  <c r="I121"/>
  <c r="I125" s="1"/>
  <c r="T50" i="167"/>
  <c r="U121" i="122"/>
  <c r="U125" s="1"/>
  <c r="M203" i="167"/>
  <c r="Q84"/>
  <c r="AB167" i="123"/>
  <c r="AB172" s="1"/>
  <c r="AF167"/>
  <c r="AF172" s="1"/>
  <c r="X167"/>
  <c r="X121" i="122"/>
  <c r="X125" s="1"/>
  <c r="O83" i="123"/>
  <c r="AH167"/>
  <c r="AH172" s="1"/>
  <c r="I84" i="167"/>
  <c r="AB20" i="123"/>
  <c r="N20"/>
  <c r="C59" i="122"/>
  <c r="C63" s="1"/>
  <c r="L167" i="123"/>
  <c r="L172" s="1"/>
  <c r="O46"/>
  <c r="H167"/>
  <c r="H172" s="1"/>
  <c r="N121" i="122"/>
  <c r="N125" s="1"/>
  <c r="D261" i="167"/>
  <c r="L261"/>
  <c r="AD59" i="122"/>
  <c r="AD63" s="1"/>
  <c r="V59"/>
  <c r="V63" s="1"/>
  <c r="D59"/>
  <c r="D63" s="1"/>
  <c r="K121"/>
  <c r="K125" s="1"/>
  <c r="C121"/>
  <c r="C125" s="1"/>
  <c r="D52" i="167"/>
  <c r="T22"/>
  <c r="J20" i="123"/>
  <c r="F158" i="167"/>
  <c r="AG49" i="123"/>
  <c r="O29"/>
  <c r="T156" i="167"/>
  <c r="AE219" i="123"/>
  <c r="T35" i="167"/>
  <c r="N84"/>
  <c r="T79"/>
  <c r="J126"/>
  <c r="H126"/>
  <c r="F126"/>
  <c r="P158"/>
  <c r="H158"/>
  <c r="Q203"/>
  <c r="T201"/>
  <c r="T184"/>
  <c r="N230"/>
  <c r="P230"/>
  <c r="E261"/>
  <c r="K261"/>
  <c r="H261"/>
  <c r="M288"/>
  <c r="K288"/>
  <c r="G167" i="123"/>
  <c r="G174" s="1"/>
  <c r="G221" s="1"/>
  <c r="G225" s="1"/>
  <c r="O60"/>
  <c r="K167"/>
  <c r="K172" s="1"/>
  <c r="O55"/>
  <c r="AI167"/>
  <c r="AG106"/>
  <c r="AG104"/>
  <c r="AG76"/>
  <c r="AG52"/>
  <c r="P167"/>
  <c r="P172" s="1"/>
  <c r="T259" i="167"/>
  <c r="AC20" i="123"/>
  <c r="U20"/>
  <c r="D167"/>
  <c r="Y219"/>
  <c r="K20"/>
  <c r="C167"/>
  <c r="C174" s="1"/>
  <c r="C221" s="1"/>
  <c r="C225" s="1"/>
  <c r="O98"/>
  <c r="J261" i="167"/>
  <c r="T253"/>
  <c r="T242"/>
  <c r="O288"/>
  <c r="T282"/>
  <c r="O112" i="123"/>
  <c r="O106"/>
  <c r="O87"/>
  <c r="O76"/>
  <c r="M167"/>
  <c r="M172" s="1"/>
  <c r="I167"/>
  <c r="I172" s="1"/>
  <c r="O74"/>
  <c r="N167"/>
  <c r="N172" s="1"/>
  <c r="J167"/>
  <c r="F167"/>
  <c r="F172" s="1"/>
  <c r="Q167"/>
  <c r="AG112"/>
  <c r="AG98"/>
  <c r="AG87"/>
  <c r="AG83"/>
  <c r="AG80"/>
  <c r="AG60"/>
  <c r="AG55"/>
  <c r="AG46"/>
  <c r="AC167"/>
  <c r="AC172" s="1"/>
  <c r="Y167"/>
  <c r="AG29"/>
  <c r="AD167"/>
  <c r="AD172" s="1"/>
  <c r="Z167"/>
  <c r="Z172" s="1"/>
  <c r="V167"/>
  <c r="V172" s="1"/>
  <c r="I59" i="122"/>
  <c r="I63" s="1"/>
  <c r="E59"/>
  <c r="E63" s="1"/>
  <c r="J59"/>
  <c r="J63" s="1"/>
  <c r="F59"/>
  <c r="F63" s="1"/>
  <c r="AB121"/>
  <c r="AB125" s="1"/>
  <c r="T121"/>
  <c r="T125" s="1"/>
  <c r="AC121"/>
  <c r="AC125" s="1"/>
  <c r="Y121"/>
  <c r="Y125" s="1"/>
  <c r="F121"/>
  <c r="F125" s="1"/>
  <c r="O121"/>
  <c r="O125" s="1"/>
  <c r="G121"/>
  <c r="G125" s="1"/>
  <c r="D121"/>
  <c r="D125" s="1"/>
  <c r="E52" i="167"/>
  <c r="T59"/>
  <c r="O52"/>
  <c r="N52"/>
  <c r="J52"/>
  <c r="I52"/>
  <c r="F52"/>
  <c r="E84"/>
  <c r="T72"/>
  <c r="T124"/>
  <c r="R158"/>
  <c r="N158"/>
  <c r="J158"/>
  <c r="T145"/>
  <c r="T162"/>
  <c r="D203"/>
  <c r="E203"/>
  <c r="O203"/>
  <c r="K203"/>
  <c r="G203"/>
  <c r="O52" i="123"/>
  <c r="R126" i="167"/>
  <c r="Q126"/>
  <c r="P126"/>
  <c r="M126"/>
  <c r="L126"/>
  <c r="K126"/>
  <c r="T99"/>
  <c r="Q158"/>
  <c r="M158"/>
  <c r="I158"/>
  <c r="P203"/>
  <c r="L203"/>
  <c r="H203"/>
  <c r="Q230"/>
  <c r="R230"/>
  <c r="J230"/>
  <c r="T224"/>
  <c r="O230"/>
  <c r="K230"/>
  <c r="T228"/>
  <c r="Q261"/>
  <c r="P261"/>
  <c r="M261"/>
  <c r="I261"/>
  <c r="T266"/>
  <c r="D288"/>
  <c r="L288"/>
  <c r="J288"/>
  <c r="H288"/>
  <c r="T286"/>
  <c r="H43" i="199"/>
  <c r="A23"/>
  <c r="A24" s="1"/>
  <c r="A25" s="1"/>
  <c r="A26" s="1"/>
  <c r="A27" s="1"/>
  <c r="A28" s="1"/>
  <c r="A29" s="1"/>
  <c r="A30" s="1"/>
  <c r="A31" s="1"/>
  <c r="A32" s="1"/>
  <c r="A33" s="1"/>
  <c r="A34" s="1"/>
  <c r="A35" s="1"/>
  <c r="A36" s="1"/>
  <c r="A37" s="1"/>
  <c r="A38" s="1"/>
  <c r="A39" s="1"/>
  <c r="A40" s="1"/>
  <c r="A41" s="1"/>
  <c r="E26"/>
  <c r="H18"/>
  <c r="H37"/>
  <c r="O165" i="123"/>
  <c r="AE20"/>
  <c r="W20"/>
  <c r="Z121" i="122"/>
  <c r="Z125" s="1"/>
  <c r="R121"/>
  <c r="R125" s="1"/>
  <c r="K84" i="167"/>
  <c r="AF219" i="123"/>
  <c r="AB219"/>
  <c r="N219"/>
  <c r="AB59" i="122"/>
  <c r="AB63" s="1"/>
  <c r="AA59"/>
  <c r="AA63" s="1"/>
  <c r="Y59"/>
  <c r="Y63" s="1"/>
  <c r="X59"/>
  <c r="X63" s="1"/>
  <c r="U59"/>
  <c r="U63" s="1"/>
  <c r="T59"/>
  <c r="T63" s="1"/>
  <c r="N59"/>
  <c r="N63" s="1"/>
  <c r="O59"/>
  <c r="O63" s="1"/>
  <c r="K59"/>
  <c r="K63" s="1"/>
  <c r="AA121"/>
  <c r="AA125" s="1"/>
  <c r="M121"/>
  <c r="M125" s="1"/>
  <c r="E121"/>
  <c r="E125" s="1"/>
  <c r="L52" i="167"/>
  <c r="T41"/>
  <c r="U219" i="123"/>
  <c r="F261" i="167"/>
  <c r="U167" i="123"/>
  <c r="U172" s="1"/>
  <c r="E167"/>
  <c r="M84" i="167"/>
  <c r="F230"/>
  <c r="O84"/>
  <c r="W219" i="123"/>
  <c r="M219"/>
  <c r="AA20"/>
  <c r="M20"/>
  <c r="I20"/>
  <c r="Z219"/>
  <c r="V219"/>
  <c r="L219"/>
  <c r="Z20"/>
  <c r="AD20"/>
  <c r="V20"/>
  <c r="L20"/>
  <c r="H20"/>
  <c r="X172"/>
  <c r="AG165"/>
  <c r="Z59" i="122"/>
  <c r="Z63" s="1"/>
  <c r="AD121"/>
  <c r="AD125" s="1"/>
  <c r="V121"/>
  <c r="V125" s="1"/>
  <c r="L121"/>
  <c r="L125" s="1"/>
  <c r="P52" i="167"/>
  <c r="H52"/>
  <c r="L84"/>
  <c r="H84"/>
  <c r="D126"/>
  <c r="D158"/>
  <c r="E230"/>
  <c r="H230"/>
  <c r="G230"/>
  <c r="E288"/>
  <c r="Q288"/>
  <c r="I288"/>
  <c r="T275"/>
  <c r="T293"/>
  <c r="H59" i="122"/>
  <c r="H63" s="1"/>
  <c r="J121"/>
  <c r="J125" s="1"/>
  <c r="T152" i="167"/>
  <c r="T195"/>
  <c r="D230"/>
  <c r="G288"/>
  <c r="F174" i="123" l="1"/>
  <c r="F221" s="1"/>
  <c r="F225" s="1"/>
  <c r="AF174"/>
  <c r="K174"/>
  <c r="K221" s="1"/>
  <c r="K225" s="1"/>
  <c r="X174"/>
  <c r="W174"/>
  <c r="W221" s="1"/>
  <c r="W229" s="1"/>
  <c r="AE174"/>
  <c r="AE221" s="1"/>
  <c r="AE229" s="1"/>
  <c r="Y174"/>
  <c r="Y221" s="1"/>
  <c r="Y229" s="1"/>
  <c r="X221"/>
  <c r="X229" s="1"/>
  <c r="AD174"/>
  <c r="AD221" s="1"/>
  <c r="AD229" s="1"/>
  <c r="G172"/>
  <c r="T230" i="167"/>
  <c r="J174" i="123"/>
  <c r="J221" s="1"/>
  <c r="J225" s="1"/>
  <c r="T203" i="167"/>
  <c r="I174" i="123"/>
  <c r="I221" s="1"/>
  <c r="I225" s="1"/>
  <c r="T84" i="167"/>
  <c r="AA174" i="123"/>
  <c r="AA221" s="1"/>
  <c r="AA229" s="1"/>
  <c r="N174"/>
  <c r="N221" s="1"/>
  <c r="N225" s="1"/>
  <c r="AB174"/>
  <c r="AB221" s="1"/>
  <c r="AB229" s="1"/>
  <c r="T52" i="167"/>
  <c r="H174" i="123"/>
  <c r="H221" s="1"/>
  <c r="H225" s="1"/>
  <c r="J172"/>
  <c r="C172"/>
  <c r="T126" i="167"/>
  <c r="L174" i="123"/>
  <c r="L221" s="1"/>
  <c r="L225" s="1"/>
  <c r="T261" i="167"/>
  <c r="Z174" i="123"/>
  <c r="Z221" s="1"/>
  <c r="Z229" s="1"/>
  <c r="AC174"/>
  <c r="AC221" s="1"/>
  <c r="AC229" s="1"/>
  <c r="D174"/>
  <c r="D221" s="1"/>
  <c r="D225" s="1"/>
  <c r="D172"/>
  <c r="AF221"/>
  <c r="AF229" s="1"/>
  <c r="O167"/>
  <c r="O172" s="1"/>
  <c r="V174"/>
  <c r="V221" s="1"/>
  <c r="V229" s="1"/>
  <c r="AG167"/>
  <c r="AG172" s="1"/>
  <c r="M174"/>
  <c r="M221" s="1"/>
  <c r="M225" s="1"/>
  <c r="T158" i="167"/>
  <c r="Y172" i="123"/>
  <c r="T288" i="167"/>
  <c r="E45" i="199"/>
  <c r="A43"/>
  <c r="A44" s="1"/>
  <c r="A45" s="1"/>
  <c r="A46" s="1"/>
  <c r="A47" s="1"/>
  <c r="A48" s="1"/>
  <c r="A49" s="1"/>
  <c r="A50" s="1"/>
  <c r="A51" s="1"/>
  <c r="A52" s="1"/>
  <c r="A42"/>
  <c r="H24"/>
  <c r="E172" i="123"/>
  <c r="E174"/>
  <c r="E221" s="1"/>
  <c r="E225" s="1"/>
  <c r="U174"/>
  <c r="U221" s="1"/>
  <c r="U229" s="1"/>
  <c r="F23" i="199" l="1"/>
  <c r="H23" s="1"/>
  <c r="F42"/>
  <c r="H42" s="1"/>
  <c r="F17" l="1"/>
  <c r="F19" s="1"/>
  <c r="E36"/>
  <c r="E38" s="1"/>
  <c r="E47" s="1"/>
  <c r="E52" s="1"/>
  <c r="E17"/>
  <c r="E19" s="1"/>
  <c r="E28" l="1"/>
  <c r="E33" s="1"/>
  <c r="F36"/>
  <c r="F38" s="1"/>
  <c r="D17" l="1"/>
  <c r="D19" s="1"/>
  <c r="D36"/>
  <c r="G17"/>
  <c r="G19" s="1"/>
  <c r="G28" s="1"/>
  <c r="G33" s="1"/>
  <c r="D38" l="1"/>
  <c r="H17"/>
  <c r="H19" s="1"/>
  <c r="G36"/>
  <c r="G38" s="1"/>
  <c r="G47" s="1"/>
  <c r="G52" s="1"/>
  <c r="H36" l="1"/>
  <c r="H38" s="1"/>
  <c r="D25" l="1"/>
  <c r="D26" s="1"/>
  <c r="D28" s="1"/>
  <c r="H25" l="1"/>
  <c r="F22" l="1"/>
  <c r="F41" l="1"/>
  <c r="H41" s="1"/>
  <c r="F26"/>
  <c r="F28" s="1"/>
  <c r="F33" s="1"/>
  <c r="H22"/>
  <c r="H26" s="1"/>
  <c r="H28" s="1"/>
  <c r="F45" l="1"/>
  <c r="F47" s="1"/>
  <c r="F52" s="1"/>
  <c r="D44" l="1"/>
  <c r="D45" l="1"/>
  <c r="D47" s="1"/>
  <c r="H44"/>
  <c r="H45" s="1"/>
  <c r="H47" s="1"/>
  <c r="D49" l="1"/>
  <c r="H49" l="1"/>
  <c r="H50" s="1"/>
  <c r="H52" s="1"/>
  <c r="D50"/>
  <c r="D52" s="1"/>
  <c r="D30"/>
  <c r="H30" l="1"/>
  <c r="H31" s="1"/>
  <c r="H33" s="1"/>
  <c r="D31"/>
  <c r="D33" s="1"/>
</calcChain>
</file>

<file path=xl/comments1.xml><?xml version="1.0" encoding="utf-8"?>
<comments xmlns="http://schemas.openxmlformats.org/spreadsheetml/2006/main">
  <authors>
    <author>mbravo</author>
  </authors>
  <commentList>
    <comment ref="Q93" authorId="0">
      <text>
        <r>
          <rPr>
            <b/>
            <sz val="10"/>
            <color indexed="81"/>
            <rFont val="Tahoma"/>
            <family val="2"/>
          </rPr>
          <t>mbravo:</t>
        </r>
        <r>
          <rPr>
            <sz val="10"/>
            <color indexed="81"/>
            <rFont val="Tahoma"/>
            <family val="2"/>
          </rPr>
          <t xml:space="preserve">
Bal in Acc. Dep - Franchises actually belongs to Strct. &amp; Imp Treatment per Dimitry
</t>
        </r>
      </text>
    </comment>
  </commentList>
</comments>
</file>

<file path=xl/comments2.xml><?xml version="1.0" encoding="utf-8"?>
<comments xmlns="http://schemas.openxmlformats.org/spreadsheetml/2006/main">
  <authors>
    <author>Deborah Swain</author>
  </authors>
  <commentList>
    <comment ref="E13" authorId="0">
      <text>
        <r>
          <rPr>
            <b/>
            <sz val="9"/>
            <color indexed="81"/>
            <rFont val="Tahoma"/>
            <family val="2"/>
          </rPr>
          <t>Deborah Swain:</t>
        </r>
        <r>
          <rPr>
            <sz val="9"/>
            <color indexed="81"/>
            <rFont val="Tahoma"/>
            <family val="2"/>
          </rPr>
          <t xml:space="preserve">
I think F-23 line 51 s/b added.
</t>
        </r>
      </text>
    </comment>
  </commentList>
</comments>
</file>

<file path=xl/comments3.xml><?xml version="1.0" encoding="utf-8"?>
<comments xmlns="http://schemas.openxmlformats.org/spreadsheetml/2006/main">
  <authors>
    <author>Deborah Swain</author>
  </authors>
  <commentList>
    <comment ref="I20" authorId="0">
      <text>
        <r>
          <rPr>
            <b/>
            <sz val="9"/>
            <color indexed="81"/>
            <rFont val="Tahoma"/>
            <family val="2"/>
          </rPr>
          <t>Deborah Swain:</t>
        </r>
        <r>
          <rPr>
            <sz val="9"/>
            <color indexed="81"/>
            <rFont val="Tahoma"/>
            <family val="2"/>
          </rPr>
          <t xml:space="preserve">
10.8% minus 100 basis points</t>
        </r>
      </text>
    </comment>
  </commentList>
</comments>
</file>

<file path=xl/comments4.xml><?xml version="1.0" encoding="utf-8"?>
<comments xmlns="http://schemas.openxmlformats.org/spreadsheetml/2006/main">
  <authors>
    <author>Deborah Swain</author>
  </authors>
  <commentList>
    <comment ref="E745" authorId="0">
      <text>
        <r>
          <rPr>
            <b/>
            <sz val="9"/>
            <color indexed="81"/>
            <rFont val="Tahoma"/>
            <family val="2"/>
          </rPr>
          <t>Deborah Swain:</t>
        </r>
        <r>
          <rPr>
            <sz val="9"/>
            <color indexed="81"/>
            <rFont val="Tahoma"/>
            <family val="2"/>
          </rPr>
          <t xml:space="preserve">
Updated on B-1
</t>
        </r>
      </text>
    </comment>
    <comment ref="E762" authorId="0">
      <text>
        <r>
          <rPr>
            <b/>
            <sz val="9"/>
            <color indexed="81"/>
            <rFont val="Tahoma"/>
            <family val="2"/>
          </rPr>
          <t>Deborah Swain:</t>
        </r>
        <r>
          <rPr>
            <sz val="9"/>
            <color indexed="81"/>
            <rFont val="Tahoma"/>
            <family val="2"/>
          </rPr>
          <t xml:space="preserve">
Updated B-2
</t>
        </r>
      </text>
    </comment>
  </commentList>
</comments>
</file>

<file path=xl/comments5.xml><?xml version="1.0" encoding="utf-8"?>
<comments xmlns="http://schemas.openxmlformats.org/spreadsheetml/2006/main">
  <authors>
    <author>Deborah Swain</author>
  </authors>
  <commentList>
    <comment ref="A7" authorId="0">
      <text>
        <r>
          <rPr>
            <b/>
            <sz val="9"/>
            <color indexed="81"/>
            <rFont val="Tahoma"/>
            <family val="2"/>
          </rPr>
          <t>Deborah Swain:</t>
        </r>
        <r>
          <rPr>
            <sz val="9"/>
            <color indexed="81"/>
            <rFont val="Tahoma"/>
            <family val="2"/>
          </rPr>
          <t xml:space="preserve">
Added 2015</t>
        </r>
      </text>
    </comment>
    <comment ref="C7" authorId="0">
      <text>
        <r>
          <rPr>
            <b/>
            <sz val="9"/>
            <color indexed="81"/>
            <rFont val="Tahoma"/>
            <family val="2"/>
          </rPr>
          <t>Deborah Swain:</t>
        </r>
        <r>
          <rPr>
            <sz val="9"/>
            <color indexed="81"/>
            <rFont val="Tahoma"/>
            <family val="2"/>
          </rPr>
          <t xml:space="preserve">
Added 2015</t>
        </r>
      </text>
    </comment>
  </commentList>
</comments>
</file>

<file path=xl/comments6.xml><?xml version="1.0" encoding="utf-8"?>
<comments xmlns="http://schemas.openxmlformats.org/spreadsheetml/2006/main">
  <authors>
    <author>Deborah Swain</author>
  </authors>
  <commentList>
    <comment ref="C19" authorId="0">
      <text>
        <r>
          <rPr>
            <b/>
            <sz val="9"/>
            <color indexed="81"/>
            <rFont val="Tahoma"/>
            <family val="2"/>
          </rPr>
          <t>Deborah Swain:</t>
        </r>
        <r>
          <rPr>
            <sz val="9"/>
            <color indexed="81"/>
            <rFont val="Tahoma"/>
            <family val="2"/>
          </rPr>
          <t xml:space="preserve">
Should exclude - taxable income reported on books
</t>
        </r>
      </text>
    </comment>
  </commentList>
</comments>
</file>

<file path=xl/sharedStrings.xml><?xml version="1.0" encoding="utf-8"?>
<sst xmlns="http://schemas.openxmlformats.org/spreadsheetml/2006/main" count="15054" uniqueCount="4607">
  <si>
    <t>Supporting Schedules:  A-19,  C-7, C-8, D-3, D-4, D-5, D-7</t>
  </si>
  <si>
    <t>Thirteen</t>
  </si>
  <si>
    <t>Month</t>
  </si>
  <si>
    <t>Recap Schedules: B-1, B-2</t>
  </si>
  <si>
    <t>Supporting Schedules: B-1, B-2, C-3, C-4, C-5, C-8</t>
  </si>
  <si>
    <t>Supporting Schedules: D-1, C-8</t>
  </si>
  <si>
    <t>Recap Schedules: C-2</t>
  </si>
  <si>
    <t>Recap Schedules:  A-18, A-19, D-2</t>
  </si>
  <si>
    <t>Supporting Schedules:  C-6 Pg 2 &amp; 3, C-7</t>
  </si>
  <si>
    <t>Federal Taxable Income (Line 16 - Line 24)</t>
  </si>
  <si>
    <t>Payroll Tax for allocations/annualization/increase</t>
  </si>
  <si>
    <t>1-1/2" Private Fire Line</t>
  </si>
  <si>
    <t>2" Private Fire Line</t>
  </si>
  <si>
    <t>4" Private Fire Line</t>
  </si>
  <si>
    <t>6" Private Fire Line</t>
  </si>
  <si>
    <t>8" Private Fire Line</t>
  </si>
  <si>
    <t>Amortization of Rate Case Expense:</t>
  </si>
  <si>
    <t>Current rate case expense</t>
  </si>
  <si>
    <t>Total projected rate case expense</t>
  </si>
  <si>
    <t>Annual Amortization</t>
  </si>
  <si>
    <t>Method of allocation between systems:</t>
  </si>
  <si>
    <t>Total Capital</t>
  </si>
  <si>
    <t>Rate Base</t>
  </si>
  <si>
    <t>Interest Expense per Capital Structure</t>
  </si>
  <si>
    <t>Interest Expense Per Books</t>
  </si>
  <si>
    <t>Rate Base - Water</t>
  </si>
  <si>
    <t>Rate Base - Sewer</t>
  </si>
  <si>
    <t xml:space="preserve">SCHEDULE C - 3 </t>
  </si>
  <si>
    <t xml:space="preserve">Tax Credits - Zero Cost </t>
  </si>
  <si>
    <t>Companies/</t>
  </si>
  <si>
    <t>Systems</t>
  </si>
  <si>
    <t>Water Service Corp. Allocated Expenses:</t>
  </si>
  <si>
    <t>Taxes Other than Income</t>
  </si>
  <si>
    <t>Salaries</t>
  </si>
  <si>
    <t>Employee Benefits</t>
  </si>
  <si>
    <t>Materials and Supplies</t>
  </si>
  <si>
    <t>631/731</t>
  </si>
  <si>
    <t>Contractual Services - Engineering</t>
  </si>
  <si>
    <t>Contractual Services - Accounting</t>
  </si>
  <si>
    <t>650/750</t>
  </si>
  <si>
    <t>Transportation Expenses</t>
  </si>
  <si>
    <t>Miscellaneous Expenses</t>
  </si>
  <si>
    <t>Other Insurance</t>
  </si>
  <si>
    <t>Depreciation Expenses</t>
  </si>
  <si>
    <t>Reg. Commission Exp. - Other</t>
  </si>
  <si>
    <t>Water Service Corp. Allocated State Expenses</t>
  </si>
  <si>
    <t>Note: Some of the accounts listed above will not tie directly to the general ledger because certain accounts have expenses directly booked to the company.</t>
  </si>
  <si>
    <t>Total Pro Forma Plant Additions</t>
  </si>
  <si>
    <t>Total Depr Expense - Pro Forma Plant additions</t>
  </si>
  <si>
    <t xml:space="preserve">Rates </t>
  </si>
  <si>
    <t>Explanation:  Provide a schedule of present and proposed rates.  State residential water cap, if one exists.</t>
  </si>
  <si>
    <t>Total Adjustment required to O &amp; M Expenses</t>
  </si>
  <si>
    <t>Total Adjustments for requested increases</t>
  </si>
  <si>
    <t>Annualized water/sewer revenues per Schedule E-2</t>
  </si>
  <si>
    <t>Depreciation</t>
  </si>
  <si>
    <t>Adjustment to Current Income Taxes</t>
  </si>
  <si>
    <t>Deferred Income Tax Expense (Final) - Sewer</t>
  </si>
  <si>
    <t>Water [X  ]  Sewer [  ]</t>
  </si>
  <si>
    <t>Connect</t>
  </si>
  <si>
    <t>Total RAF Adjustments due to Requested Increase</t>
  </si>
  <si>
    <t>Prepaid Capacity Charges</t>
  </si>
  <si>
    <t>Accum. Deferred ITC's</t>
  </si>
  <si>
    <t>Operating Reserves</t>
  </si>
  <si>
    <t>TOTAL DEFERRED CREDITS &amp; OPER. RESERVES</t>
  </si>
  <si>
    <t>Contributions in Aid of Construction</t>
  </si>
  <si>
    <t>733  Contractual Services - Legal</t>
  </si>
  <si>
    <t>734  Contractual Services - Mgmt. Fees</t>
  </si>
  <si>
    <t>Mar</t>
  </si>
  <si>
    <t>Apr</t>
  </si>
  <si>
    <t>Jun</t>
  </si>
  <si>
    <t>Jul</t>
  </si>
  <si>
    <t>Aug</t>
  </si>
  <si>
    <t>Sept</t>
  </si>
  <si>
    <t>Oct</t>
  </si>
  <si>
    <t>13- Month Average</t>
  </si>
  <si>
    <t xml:space="preserve">Tax Depreciation and Amortization </t>
  </si>
  <si>
    <t>Average Test Year Balance</t>
  </si>
  <si>
    <t xml:space="preserve">Balance </t>
  </si>
  <si>
    <t xml:space="preserve">AYE </t>
  </si>
  <si>
    <t>6759430 Sales/Use Tax Expense</t>
  </si>
  <si>
    <t>6759490 Garbage Removal Wtr/Swr</t>
  </si>
  <si>
    <t>6759506 Water - Maint Repairs</t>
  </si>
  <si>
    <t>6759507 Water - Main Breaks</t>
  </si>
  <si>
    <t>6759509 Water - Elec Equipt Repair</t>
  </si>
  <si>
    <t>7048050 Employees Ed Expenses</t>
  </si>
  <si>
    <t>7048055 Office Education / Train Exp</t>
  </si>
  <si>
    <t>7754006 Sewer - Maintenance Repairs</t>
  </si>
  <si>
    <t>7754007 Sewer Main Breaks</t>
  </si>
  <si>
    <t>7754009 Sewer Electric Equipment Repair</t>
  </si>
  <si>
    <t>7755070 Sewer Permits</t>
  </si>
  <si>
    <t>7758370 Meals &amp; Related Exp</t>
  </si>
  <si>
    <t>7758380 Bank Serv Charge</t>
  </si>
  <si>
    <t>7758390 Other Misc General</t>
  </si>
  <si>
    <t>7758490 Sewer Other Maint Expense</t>
  </si>
  <si>
    <t>Total Operating &amp; Maintenance</t>
  </si>
  <si>
    <t>Total Revenues minus Total O&amp;M</t>
  </si>
  <si>
    <t>DEPRECIATION EXPENSE</t>
  </si>
  <si>
    <t>4272050 Short Term Interest Expense -Customer Deposits</t>
  </si>
  <si>
    <t>4272090 Interest Expense - Other</t>
  </si>
  <si>
    <t>Total Other Expenses</t>
  </si>
  <si>
    <t>Income (Loss)</t>
  </si>
  <si>
    <t>Income Statement per Trial Balance Provided</t>
  </si>
  <si>
    <t>Difference - Sewer</t>
  </si>
  <si>
    <t>NOTES:</t>
  </si>
  <si>
    <t>Difference - Water</t>
  </si>
  <si>
    <t>7668010 Rate Case Expense</t>
  </si>
  <si>
    <t>Rate Schedule - Present, and Interim</t>
  </si>
  <si>
    <t>VOLUME II</t>
  </si>
  <si>
    <t>VOLUME III</t>
  </si>
  <si>
    <t>320.3  Water Treatment Equipment</t>
  </si>
  <si>
    <t>339.3  Other Plant &amp; Misc. Equipment</t>
  </si>
  <si>
    <t>4091123 State Unemployment Tax - IL</t>
  </si>
  <si>
    <t>INCOME TAXES</t>
  </si>
  <si>
    <t>4091000 Income Taxes - Federal</t>
  </si>
  <si>
    <t>4091100 Income Taxes - State</t>
  </si>
  <si>
    <t>4101100 Deferred Income Tax - State</t>
  </si>
  <si>
    <t>4101000 Deferred Income Tax - Federal</t>
  </si>
  <si>
    <t>Investment Tax Credits - Analysis</t>
  </si>
  <si>
    <t xml:space="preserve">Adjusted </t>
  </si>
  <si>
    <t>Line</t>
  </si>
  <si>
    <t>Per</t>
  </si>
  <si>
    <t xml:space="preserve">AFUDC  </t>
  </si>
  <si>
    <t xml:space="preserve">Adjust </t>
  </si>
  <si>
    <t>for Increase</t>
  </si>
  <si>
    <t>Schedule of Wastewater Accumulated Depreciation By Primary Account</t>
  </si>
  <si>
    <t>Schedule of Water and Wastewater Contributions in Aid of Construction</t>
  </si>
  <si>
    <t>3.</t>
  </si>
  <si>
    <t>4.</t>
  </si>
  <si>
    <t>5.</t>
  </si>
  <si>
    <t>7758381 Loc Fee</t>
  </si>
  <si>
    <t>6759080 Maint - Deferred Charges</t>
  </si>
  <si>
    <t>6759405 Communication Expenses</t>
  </si>
  <si>
    <t>Recap Schedules:      B-1, B-2</t>
  </si>
  <si>
    <t>Regulatory</t>
  </si>
  <si>
    <t>Real Estate</t>
  </si>
  <si>
    <t>Assessment</t>
  </si>
  <si>
    <t>Payroll</t>
  </si>
  <si>
    <t>&amp; Personal</t>
  </si>
  <si>
    <t>Fees (RAFs)</t>
  </si>
  <si>
    <t>Taxes</t>
  </si>
  <si>
    <t>D-7</t>
  </si>
  <si>
    <t>RATE SCHEDULES</t>
  </si>
  <si>
    <t>E-1</t>
  </si>
  <si>
    <t>Class A Utility Cost of Service Study</t>
  </si>
  <si>
    <t>Projected Test Year Revenue Calculation</t>
  </si>
  <si>
    <t xml:space="preserve">       TOTAL </t>
  </si>
  <si>
    <t>Test Year</t>
  </si>
  <si>
    <t>(6)</t>
  </si>
  <si>
    <t xml:space="preserve">Test Year Operating Revenues </t>
  </si>
  <si>
    <t>Schedule: B-4</t>
  </si>
  <si>
    <t>WATER SALES</t>
  </si>
  <si>
    <t>SEWER SALES</t>
  </si>
  <si>
    <t>Total</t>
  </si>
  <si>
    <t>Account No. and Description</t>
  </si>
  <si>
    <t>460   Unmetered Water Revenue</t>
  </si>
  <si>
    <t>521.1 Flat Rate - Residential</t>
  </si>
  <si>
    <t>461.1 Metered - Residential</t>
  </si>
  <si>
    <t>521.2 Flat Rate - Commercial</t>
  </si>
  <si>
    <t>461.2 Metered - Commercial</t>
  </si>
  <si>
    <t>521.3 Flat Rate - Industrial</t>
  </si>
  <si>
    <t>461.3 Metered - Industrial</t>
  </si>
  <si>
    <t>521.4 Flat Rate - Public Authorities</t>
  </si>
  <si>
    <t>6.</t>
  </si>
  <si>
    <t xml:space="preserve">5/8" </t>
  </si>
  <si>
    <t>8"</t>
  </si>
  <si>
    <t>Residential Reuse</t>
  </si>
  <si>
    <t>Accumulated Deferred Income Taxes - Federal</t>
  </si>
  <si>
    <t>13 Month Average Balance</t>
  </si>
  <si>
    <t>Make</t>
  </si>
  <si>
    <t>Private Fire</t>
  </si>
  <si>
    <t>Protection</t>
  </si>
  <si>
    <t>Revenue Schedule at Test Year Rates - Proof of Revenue</t>
  </si>
  <si>
    <t>Explanation:  Provide a calculation of revenues at present and proposed rates using the billing analysis.  Explain any differences between these revenues and booked revenues. If a rate change occurred during the test year, a revenue calculation must be made for each period.</t>
  </si>
  <si>
    <t xml:space="preserve">Total Billable </t>
  </si>
  <si>
    <t>Rates Effective</t>
  </si>
  <si>
    <t xml:space="preserve">Total Bills </t>
  </si>
  <si>
    <t>Proposed Rates</t>
  </si>
  <si>
    <t>Residential - Base Charge</t>
  </si>
  <si>
    <t>5/8" Residential</t>
  </si>
  <si>
    <t xml:space="preserve">1” Residential </t>
  </si>
  <si>
    <t>1.5” Residential</t>
  </si>
  <si>
    <t>Consumption Charge (per 1,000 Gallons)</t>
  </si>
  <si>
    <t>Total Residential Service Consumption</t>
  </si>
  <si>
    <t>Total Residential Service</t>
  </si>
  <si>
    <t>Average Residential Bill</t>
  </si>
  <si>
    <t>General Service -  Base Charge</t>
  </si>
  <si>
    <t>5/8” General Service</t>
  </si>
  <si>
    <t>1” General Service</t>
  </si>
  <si>
    <t>1.5” General Service</t>
  </si>
  <si>
    <t>2” General Service</t>
  </si>
  <si>
    <t>3” General Service</t>
  </si>
  <si>
    <t>4" General Service</t>
  </si>
  <si>
    <t>6” General Service</t>
  </si>
  <si>
    <t>Total General Service Base Facility Charges</t>
  </si>
  <si>
    <t>Total General Service Consumption</t>
  </si>
  <si>
    <t>Total General Service</t>
  </si>
  <si>
    <t>Average General Service Bill</t>
  </si>
  <si>
    <t>Private Fire Protection</t>
  </si>
  <si>
    <t>Other Miscellaneous Revenues</t>
  </si>
  <si>
    <t>Total Other Revenues</t>
  </si>
  <si>
    <t>Adjusted Test Year/ Annualized / Proposed Revenues</t>
  </si>
  <si>
    <t>Total Per Books</t>
  </si>
  <si>
    <t>Residential Wholesale - Flat Meter (per unit)</t>
  </si>
  <si>
    <t>5/8" Residential (Max 10k gallons)</t>
  </si>
  <si>
    <t>Total Residential Service Billable Consumption</t>
  </si>
  <si>
    <t>General Service Wholesale - Flat Meter (per unit)</t>
  </si>
  <si>
    <t>Residential Reuse -  Base Charge</t>
  </si>
  <si>
    <t>All Meters</t>
  </si>
  <si>
    <t>Total Residential Reuse Service Base Facility Charges</t>
  </si>
  <si>
    <t>Consumption for all meter sizes</t>
  </si>
  <si>
    <t>Total Residential Reuse Service Consumption</t>
  </si>
  <si>
    <t>Total Residential Reuse Service</t>
  </si>
  <si>
    <t>Average Residential Reuse Service Bill</t>
  </si>
  <si>
    <t>Approved Rate</t>
  </si>
  <si>
    <t>Accounts Rec less Accum. Provision for Uncoll Accts</t>
  </si>
  <si>
    <t>Misc. Current &amp; Accrued Assets</t>
  </si>
  <si>
    <t xml:space="preserve">    Current &amp; Accrued Assets (13 Month Average)</t>
  </si>
  <si>
    <t xml:space="preserve">    Current &amp; Accrued Liabilities(13 Month Average)</t>
  </si>
  <si>
    <t xml:space="preserve">    Working Capital (Balance Sheet Method)</t>
  </si>
  <si>
    <t>A - Allocated based on revenues</t>
  </si>
  <si>
    <t>Test Year Revenue</t>
  </si>
  <si>
    <t>Line No</t>
  </si>
  <si>
    <t>Annual Report Reconciliation</t>
  </si>
  <si>
    <t>Plant in Service W-4; F-7</t>
  </si>
  <si>
    <t>Difference (Rounding)</t>
  </si>
  <si>
    <t>Plant in Service S-4; F-7</t>
  </si>
  <si>
    <t>Plant in Service W-6; F-8</t>
  </si>
  <si>
    <t>Plant in Service S-6; F-8</t>
  </si>
  <si>
    <t>CIAC W-7; F-22</t>
  </si>
  <si>
    <t>CIAC S-7; F-22</t>
  </si>
  <si>
    <t>Accum Amort CIAC S-8; F-22</t>
  </si>
  <si>
    <t>Accum Amort CIAC W-8; F-22</t>
  </si>
  <si>
    <t>1065 Struct &amp; Imprv Gen Plt</t>
  </si>
  <si>
    <t>1175 Off Struct &amp; Imprv</t>
  </si>
  <si>
    <t>1180 Office Furniture &amp; Equipment</t>
  </si>
  <si>
    <t>340.5 Office Furn &amp; Equip</t>
  </si>
  <si>
    <t>1020 Organization</t>
  </si>
  <si>
    <t>1025 Franchises</t>
  </si>
  <si>
    <t>1080 Wells &amp; Springs</t>
  </si>
  <si>
    <t>1115 Water Treatment Equipment</t>
  </si>
  <si>
    <t>1130 Service Lines</t>
  </si>
  <si>
    <t>1135 Meters</t>
  </si>
  <si>
    <t>1140 Meter Installations</t>
  </si>
  <si>
    <t>1145 Hydrants</t>
  </si>
  <si>
    <t>1555 Transportation Equipment</t>
  </si>
  <si>
    <t>1195 Laboratory Equipment</t>
  </si>
  <si>
    <t>1215 Water Plant Allocated</t>
  </si>
  <si>
    <t>1655 Water Plant in Process</t>
  </si>
  <si>
    <t>1245 Organization</t>
  </si>
  <si>
    <t>1345 Force or Vacuum Mains</t>
  </si>
  <si>
    <t>1353 Manholes</t>
  </si>
  <si>
    <t>1400 Sewage Treatment Plant</t>
  </si>
  <si>
    <t>1395 Sewer Lagoons</t>
  </si>
  <si>
    <t>1420 Outfall Lines</t>
  </si>
  <si>
    <t>1540 Reuse transmission &amp; Dist Sys</t>
  </si>
  <si>
    <t>1535 Reuse Dist Reservoirs</t>
  </si>
  <si>
    <t>374.6 Reuse Dist Reservoirs</t>
  </si>
  <si>
    <t>366.6 Reuse Services</t>
  </si>
  <si>
    <t>367.6 Reuse Mtr Installations</t>
  </si>
  <si>
    <t>1525 Reuse Services</t>
  </si>
  <si>
    <t>1530 Reuse MTR/ Installations</t>
  </si>
  <si>
    <t>1275 Land &amp; Land Rights Reclaim WTP</t>
  </si>
  <si>
    <t>1460 Office Furniture &amp; Equipment</t>
  </si>
  <si>
    <t>1700 Sewer Plant in Process</t>
  </si>
  <si>
    <t>1085 Infiltration Gallery</t>
  </si>
  <si>
    <t>1095 Power Generation Equip</t>
  </si>
  <si>
    <t>1105 Electric Pumping Equipment WTP</t>
  </si>
  <si>
    <t>1100 Electric Pump Equip SRC Pump</t>
  </si>
  <si>
    <t>311.3  Pumping Equipment</t>
  </si>
  <si>
    <t>311.4 Electric Pump Equip Trans Dist</t>
  </si>
  <si>
    <t>1110 Electric Pump Equip Trans Dist</t>
  </si>
  <si>
    <t>336.4 Backflow Prevention Devices</t>
  </si>
  <si>
    <t>1150 Backflow Prevention Devices</t>
  </si>
  <si>
    <t>1165 Other Plt&amp;Misc Equip WTP</t>
  </si>
  <si>
    <t>1170 Oth Plt&amp;Misc Equip Trans Dist</t>
  </si>
  <si>
    <t>1200 Power Operated Equip</t>
  </si>
  <si>
    <t>1220 Other Tangible Plt Water</t>
  </si>
  <si>
    <t>348. Other Tangible Plant</t>
  </si>
  <si>
    <t>1055 Struct &amp; Imprv Wtr Trt Plt</t>
  </si>
  <si>
    <t>1120 Dist Resv &amp; Standpipes</t>
  </si>
  <si>
    <t>1125 Trans &amp; Distr Mains</t>
  </si>
  <si>
    <t>1050 Struct &amp; Imprv SRC Supply</t>
  </si>
  <si>
    <t>1035 L &amp; L Rights WTR Trt</t>
  </si>
  <si>
    <t>1045 L &amp; L Rights Gen Plt</t>
  </si>
  <si>
    <t>1190 Tools, Shop &amp; Misc Eqpt</t>
  </si>
  <si>
    <t>355.2 Power Gen Equip Coll Plt</t>
  </si>
  <si>
    <t>1320 Power Gen Equip Coll Plt</t>
  </si>
  <si>
    <t>1365 Flow Measure Devices</t>
  </si>
  <si>
    <t>1295 Struct/Imnprv Pump Plt LS</t>
  </si>
  <si>
    <t>1380 Pumping Equipment Pump Plt</t>
  </si>
  <si>
    <t>371.5 Pumping Equipment Reclaim WTP</t>
  </si>
  <si>
    <t>1385 Pumping Equipment Reclaim WTP</t>
  </si>
  <si>
    <t>1430 Other Plt Collection</t>
  </si>
  <si>
    <t>1435 Other Plt Pump</t>
  </si>
  <si>
    <t>1440 Other Plt Treatment</t>
  </si>
  <si>
    <t>389.5 Other Plt Reclaim Wtr Trt</t>
  </si>
  <si>
    <t>1445 Other Plt Reclaim Wtr Tr</t>
  </si>
  <si>
    <t>1490 Misc Equip Sewer</t>
  </si>
  <si>
    <t>1840 Acc Depr- Franchises</t>
  </si>
  <si>
    <t>1845 Acc Depr - Struct &amp; Imprv SRC Sply</t>
  </si>
  <si>
    <t>1895 Acc Depr - Elect Pump Equip SRC Pump</t>
  </si>
  <si>
    <t>1900 Acc Depr - Elect Pump Equip WTP</t>
  </si>
  <si>
    <t>1850 Acc Depr - Struct &amp; Imprv WTP</t>
  </si>
  <si>
    <t>1910 Acc Depr - Water Treatment Equip</t>
  </si>
  <si>
    <t>1920 Acc Depr - Trans &amp; Distr Mains</t>
  </si>
  <si>
    <t>1925 Acc Depr Service Lines</t>
  </si>
  <si>
    <t>1930 Acc Depr - Meters</t>
  </si>
  <si>
    <t>334.4 Meters &amp; Meters Installations</t>
  </si>
  <si>
    <t>333.4  Service Lines</t>
  </si>
  <si>
    <t>1935 Acc Depr - Meter Installs</t>
  </si>
  <si>
    <t>1940 Acc Depr - Hydrants</t>
  </si>
  <si>
    <t>1860 Acc Depr - Struct &amp; Imprv Gen Plt</t>
  </si>
  <si>
    <t>1880 Acc Depr - Infiltration Gallery</t>
  </si>
  <si>
    <t>1890 Acc Depr - Power Generation Equp</t>
  </si>
  <si>
    <t>1905 Acc Depr - Elect Pump Equip Tran</t>
  </si>
  <si>
    <t>1945 Acc Depr - Backflow Prevent Devc</t>
  </si>
  <si>
    <t>1205 Communication Eqpt</t>
  </si>
  <si>
    <t>1965 Acc Depr - Oth Plant &amp; Misc Trans</t>
  </si>
  <si>
    <t>1960 Acc Depr - Oth Plant &amp; Misc WTP</t>
  </si>
  <si>
    <t>1970 Acc Dept - Office Structure</t>
  </si>
  <si>
    <t>1975 Acc Depr - Office Furn/Eqpt</t>
  </si>
  <si>
    <t>1985 Acc Depr - Tool Shop &amp; Misc Eqpt</t>
  </si>
  <si>
    <t>1990 Acc Depr Laboratory Equipment</t>
  </si>
  <si>
    <t>2000 Acc Depr - Communication Eqpt</t>
  </si>
  <si>
    <t>2010 Acc Depr - Other Tang Plt Water</t>
  </si>
  <si>
    <t>2005 Acc Depr Misc Equipment</t>
  </si>
  <si>
    <t>2030 Acc Depr - Organization</t>
  </si>
  <si>
    <t>2040 Acc Depr Franchises Intang Plt</t>
  </si>
  <si>
    <t>2055 Acc Depr - Struct/Imprv Pump Plt LS</t>
  </si>
  <si>
    <t>2080 Acc Depr - Pwr Gen Eqp Coll Plt</t>
  </si>
  <si>
    <t>2105 Acc Depr - Sewer Force Main</t>
  </si>
  <si>
    <t>2110 Acc Depr - Sewer Gravity Main</t>
  </si>
  <si>
    <t>2125 Acc Depr - Flow Measure Devices</t>
  </si>
  <si>
    <t>2140 Acc Depr - Pump Eqp Pump Plt</t>
  </si>
  <si>
    <t>2145 Acc Depr - Pump Eqp Rclm WTP</t>
  </si>
  <si>
    <t>2160 Acc Depr - Treat/Disp Eqp Trt Plt</t>
  </si>
  <si>
    <t>2180 Acc Depr - Outfall Lines</t>
  </si>
  <si>
    <t>2190 Acc Depr - Other Plt Collection</t>
  </si>
  <si>
    <t>2195 Acc Depr - Other Plt Pump</t>
  </si>
  <si>
    <t>2205 Acc Depr - Other Plt Rclm WTP</t>
  </si>
  <si>
    <t>2220 Acc Depr - Office Furn/Eqpt</t>
  </si>
  <si>
    <t>2230 Acc Depr - Tool Shop &amp; Misc Eqpt</t>
  </si>
  <si>
    <t>2245 Acc Depr - Communication Eqpt</t>
  </si>
  <si>
    <t>2250 Acc Depr - Misc Equip Sewer</t>
  </si>
  <si>
    <t>2270 Acc Depr - Reuse Services</t>
  </si>
  <si>
    <t>2275 Acc Depr - Reuse Mtr/Installs</t>
  </si>
  <si>
    <t>2280 Acc Depr Reuse Dist Reservoirs</t>
  </si>
  <si>
    <t>2285 Acc Depr - Reuse Trans/Dist Sys</t>
  </si>
  <si>
    <t>3265 CIAC - Struct &amp; Imprv SRC Supply</t>
  </si>
  <si>
    <t>3270 CIAC - Struct &amp; Imprv WTP</t>
  </si>
  <si>
    <t>3295 CIAC - Wells &amp; Srpings</t>
  </si>
  <si>
    <t>3330 CIAC - Water Treatment Eqpt</t>
  </si>
  <si>
    <t>3335 CIAC - Dist Resv &amp; Standpipes</t>
  </si>
  <si>
    <t>3345 CIAC - Service Lines</t>
  </si>
  <si>
    <t>3350 CIAC - Meters</t>
  </si>
  <si>
    <t>3355 CIAC - Meter Installs</t>
  </si>
  <si>
    <t>3360 CIAC - Hydrants</t>
  </si>
  <si>
    <t>3435 CIAC - Water Tap</t>
  </si>
  <si>
    <t>3445 CIAC - Wtr Res Cap Fee</t>
  </si>
  <si>
    <t>3450 CIAC - Wtr Plt Mod Fee</t>
  </si>
  <si>
    <t>3455 CIAC - Wtr Plt Mtr Fee</t>
  </si>
  <si>
    <t>3500 CIAC - Struc/Impr Pump Plt LS</t>
  </si>
  <si>
    <t>3520 CIAC - Struct/Imprv Gen Plt</t>
  </si>
  <si>
    <t>3550 CIAC - Force Main</t>
  </si>
  <si>
    <t>3555 CIAC - Gravity Main</t>
  </si>
  <si>
    <t>3605 CIAC - Treat/Disp Equip Trt Plt</t>
  </si>
  <si>
    <t>3625 CIAC - Outfall Lines</t>
  </si>
  <si>
    <t>3705 CIAC -Sewer - Tap</t>
  </si>
  <si>
    <t>3715 CIAC - SWR Res Cap Fee</t>
  </si>
  <si>
    <t>3720 CIAC - SWR Plt Mod Fee</t>
  </si>
  <si>
    <t>3750 CIAC - Reuse Services</t>
  </si>
  <si>
    <t>3430 CIAC - Other Tangible Plt Water</t>
  </si>
  <si>
    <t>3315 CIAC - Elec Pump Eqp SRC Pump</t>
  </si>
  <si>
    <t>3340 CIAC - Trans &amp; Distr Mains</t>
  </si>
  <si>
    <t>3810 Acc Amort Struct &amp; Imprv SRC</t>
  </si>
  <si>
    <t>3815 Acc Amort Struct &amp; Imprv WTP</t>
  </si>
  <si>
    <t>3860 Acc Amort Elec Pump Eqp SRC</t>
  </si>
  <si>
    <t>3840 Acc Amort - Wells &amp; Springs</t>
  </si>
  <si>
    <t>3875 Acc Amort Water Treatment Eqpt</t>
  </si>
  <si>
    <t>3880 Acc Amort Dist Resv &amp; Stamdpip</t>
  </si>
  <si>
    <t>3885 Acc Amort Trans &amp; Distr Mains</t>
  </si>
  <si>
    <t>3890 Acc Amort Service Lines</t>
  </si>
  <si>
    <t>3895 Acc Amort Meters</t>
  </si>
  <si>
    <t>3900 Acc Amort Meter Installs</t>
  </si>
  <si>
    <t>3905 Acc Amort Hydrants</t>
  </si>
  <si>
    <t>3800 Acc Amort Organization</t>
  </si>
  <si>
    <t>3980 Acc Amort Water CIAC Tap</t>
  </si>
  <si>
    <t>3995 Acc Amort Wtr Res Cap Fee-NC</t>
  </si>
  <si>
    <t>4000 Acc Amort Wtr Plt Mod Fee-NC</t>
  </si>
  <si>
    <t>4030 Acc Amort Organization</t>
  </si>
  <si>
    <t>4050 Acc Amort Struct/Imprv Pump Plt LS</t>
  </si>
  <si>
    <t>4070 Acc Amort Struct/Imprv Gen Plt</t>
  </si>
  <si>
    <t>4105 Acc Amort Gravity Main</t>
  </si>
  <si>
    <t>4100 Acc Amort Sewer Force Main</t>
  </si>
  <si>
    <t>4155 Acc Amort Treat/Disp Equip Trt Plt</t>
  </si>
  <si>
    <t>4175 Acc Amort Outfall Lines</t>
  </si>
  <si>
    <t>4265 Acc Amort Sewer - Tap</t>
  </si>
  <si>
    <t>4275 Acc Amort SWR Res Cap Fee-NC</t>
  </si>
  <si>
    <t>4280 Acc Amort SWR Plt Mod Fee-NC</t>
  </si>
  <si>
    <t>4310 Acc Amort Reuse Services</t>
  </si>
  <si>
    <t>4005 Acc Amort  Wtr Plt Mtr Fee-NC</t>
  </si>
  <si>
    <t>3975 Acc Amort Other Tang Plt Water</t>
  </si>
  <si>
    <t>CIAC A-12(a)</t>
  </si>
  <si>
    <t>Accumulated Amortization CIAC A-14(a)</t>
  </si>
  <si>
    <t>1210 Misc Equipment</t>
  </si>
  <si>
    <t>1640 Other Plant</t>
  </si>
  <si>
    <t>2300 Acc Depr Transportation Wtr</t>
  </si>
  <si>
    <t>1875 Acc Depr Wells &amp; Springs</t>
  </si>
  <si>
    <t>TOTAL UPIS A-18(a)</t>
  </si>
  <si>
    <t>TOTAL Plant in Progress  A-18 (a)</t>
  </si>
  <si>
    <t>TOTAL ACCUM DEPRECIATION A-18(a)</t>
  </si>
  <si>
    <t>TOTAL CIAC A-19(a)</t>
  </si>
  <si>
    <t>TOTAL ACCUM AMORT CIAC A-19 (a)</t>
  </si>
  <si>
    <t>Sep</t>
  </si>
  <si>
    <t xml:space="preserve">Nov </t>
  </si>
  <si>
    <t>Water Allocation</t>
  </si>
  <si>
    <t>Sewer Allocation</t>
  </si>
  <si>
    <t>461.1</t>
  </si>
  <si>
    <t>Sewer Flat Rate Residential</t>
  </si>
  <si>
    <t>Sewer Flat Rate Commercial</t>
  </si>
  <si>
    <t>Water Revenue Metered Commercial</t>
  </si>
  <si>
    <t>Water Revenue Metered Residential</t>
  </si>
  <si>
    <t>Sewer Flat Rate Public Authorities</t>
  </si>
  <si>
    <t>Sewer Flat Rate Multi Family</t>
  </si>
  <si>
    <t>Sewer Measured Residential</t>
  </si>
  <si>
    <t>Sewer Measured Commercial</t>
  </si>
  <si>
    <t>Sewer Measured Multi Family</t>
  </si>
  <si>
    <t>Misc Service Revenues</t>
  </si>
  <si>
    <t>Other Water Revenues</t>
  </si>
  <si>
    <t>Flat Rate Re-Use Residential</t>
  </si>
  <si>
    <t>Measured Re-Use Revenues Residential</t>
  </si>
  <si>
    <t>Water Revenues Accruals</t>
  </si>
  <si>
    <t>Water Revenue Multi Family</t>
  </si>
  <si>
    <t>Sewer Revenues Accruals</t>
  </si>
  <si>
    <t>474 / 536</t>
  </si>
  <si>
    <t>Engineering Fees</t>
  </si>
  <si>
    <t>3042011 Structures &amp; Improvements SRC Supply</t>
  </si>
  <si>
    <t>3113025 Electric Pumping Equipment SRC Pump</t>
  </si>
  <si>
    <t>Struct &amp; Imprv Gen Plt</t>
  </si>
  <si>
    <t>308.2 Infiltration Gallery</t>
  </si>
  <si>
    <t>310.2 Power Generation Eqp</t>
  </si>
  <si>
    <t>311.3 Elec Pump Eqp WTP</t>
  </si>
  <si>
    <t>311.4 Elec Pump Eqp Trans Dst</t>
  </si>
  <si>
    <t>336.4 Backflow Prevent Device</t>
  </si>
  <si>
    <t>339.4 Other Plt &amp; Misc Eqp Dist</t>
  </si>
  <si>
    <t>347.5 Misc Equipment</t>
  </si>
  <si>
    <t>Other Tangible Plant Water</t>
  </si>
  <si>
    <t>352.1 Franchises Intang Plt</t>
  </si>
  <si>
    <t>3542011 Struct / Imprv Pump</t>
  </si>
  <si>
    <t>364.2 Flow Measure Devices</t>
  </si>
  <si>
    <t>371.3 Pump Equip Pump Plt</t>
  </si>
  <si>
    <t>389.5 Pump Eqp Rclm WTP</t>
  </si>
  <si>
    <t>380.4 Treat Eq Trt Plt</t>
  </si>
  <si>
    <t>389.3 Other Plant Pump</t>
  </si>
  <si>
    <t>389.4 Other Plt Treatment</t>
  </si>
  <si>
    <t>389.5 Other Plt Rclm Wtr Trt</t>
  </si>
  <si>
    <t>393.7 Tool Shop &amp; Misc Eqpt</t>
  </si>
  <si>
    <t>396.7 Communication Eqpt</t>
  </si>
  <si>
    <t>397.7 Misc Equip Sewer</t>
  </si>
  <si>
    <t>367.6 Reuse Mtr/Installations</t>
  </si>
  <si>
    <t>391.7 Transportation</t>
  </si>
  <si>
    <t>Amortization Expense CIAC Water</t>
  </si>
  <si>
    <t>Amortization Expense CIAC Sewer</t>
  </si>
  <si>
    <t>Total Depreciation Expense, Net</t>
  </si>
  <si>
    <t>Net Book Value Disposal</t>
  </si>
  <si>
    <t>Disposal Proceeds</t>
  </si>
  <si>
    <t>Water Revenue Accruals</t>
  </si>
  <si>
    <t>Sewer Revenue Residential Flat Rate</t>
  </si>
  <si>
    <t>Sewer Revenue Accruals</t>
  </si>
  <si>
    <t>Sewer Revenue Commercial Flat Rate</t>
  </si>
  <si>
    <t>Sewer Revenue Publuc Auth Flat Rate</t>
  </si>
  <si>
    <t>Sewer Revenue Multi Fam Flat Rate</t>
  </si>
  <si>
    <t>Sewer Revenue Residential Measured</t>
  </si>
  <si>
    <t>Sewer Revenue Commercial Measured</t>
  </si>
  <si>
    <t>Sewer Revenue Multi Fam Measured</t>
  </si>
  <si>
    <t>Reuse Revenue Residential Flat Rate</t>
  </si>
  <si>
    <t>Misc Service Revenue</t>
  </si>
  <si>
    <t>Other W/ S Revenues</t>
  </si>
  <si>
    <t>471/536</t>
  </si>
  <si>
    <t>474/536</t>
  </si>
  <si>
    <t>Water Revenue Commercial</t>
  </si>
  <si>
    <t xml:space="preserve">Water Revenue Multi Fam </t>
  </si>
  <si>
    <t xml:space="preserve">Water Revenue Residential </t>
  </si>
  <si>
    <t>339.3 Oth Olt &amp; Misc Eqp WTP</t>
  </si>
  <si>
    <t>3752008 Reuse Transmission &amp; Dist Sys</t>
  </si>
  <si>
    <t>ERC</t>
  </si>
  <si>
    <t>Total ERC</t>
  </si>
  <si>
    <t>Water ERC</t>
  </si>
  <si>
    <t>Reuse ERC</t>
  </si>
  <si>
    <t>Re-Use Plant</t>
  </si>
  <si>
    <t>Sewer ERC / Reuse ERC</t>
  </si>
  <si>
    <t>311.4 Pumping Equipment</t>
  </si>
  <si>
    <t>BALANCE SHEET METHOD</t>
  </si>
  <si>
    <t>13 MONTH AVG</t>
  </si>
  <si>
    <t>Current &amp; Accrued Assets</t>
  </si>
  <si>
    <t>Current &amp; Accrued Liabilities</t>
  </si>
  <si>
    <t>A- Allocated based on revenues</t>
  </si>
  <si>
    <t>B-Allocated based on gross plant</t>
  </si>
  <si>
    <t>C- Allocated based on ERC</t>
  </si>
  <si>
    <t>B - Allocated based on gross plant</t>
  </si>
  <si>
    <t>Misc. Current &amp; Accrued Liabilities</t>
  </si>
  <si>
    <t>A - 17</t>
  </si>
  <si>
    <t xml:space="preserve">Schedule of Interest In Tax Expense Calculation </t>
  </si>
  <si>
    <t>Utility Adjustments</t>
  </si>
  <si>
    <t>Utiltiy Adjusted</t>
  </si>
  <si>
    <t>Other Taxes</t>
  </si>
  <si>
    <t>Real Estate &amp; Personal Property Taxes</t>
  </si>
  <si>
    <t>Interest During construction</t>
  </si>
  <si>
    <t xml:space="preserve">390.7 Computer </t>
  </si>
  <si>
    <t>311.2 Pumping Equipment</t>
  </si>
  <si>
    <t>311.4  Pumping Equipment</t>
  </si>
  <si>
    <t>355.2 Power Gen Equipment</t>
  </si>
  <si>
    <t>371.5 Pumping Equipment</t>
  </si>
  <si>
    <t>389.5 Other Plant &amp; Misc Equipment</t>
  </si>
  <si>
    <t>374.6 Reuse Distribution Reservoirs</t>
  </si>
  <si>
    <t>375.6 Reuse Transmission &amp; Distribution</t>
  </si>
  <si>
    <t>Gross Plant (13 month Average)</t>
  </si>
  <si>
    <t>Net Plant (13 month Average)</t>
  </si>
  <si>
    <t>Annual Report Reconciliation:</t>
  </si>
  <si>
    <t>604/704</t>
  </si>
  <si>
    <t>618/718</t>
  </si>
  <si>
    <t>620/720</t>
  </si>
  <si>
    <t>632/732</t>
  </si>
  <si>
    <t>633/733</t>
  </si>
  <si>
    <t>636/736</t>
  </si>
  <si>
    <t>642/742</t>
  </si>
  <si>
    <t>659/759</t>
  </si>
  <si>
    <t>666/766</t>
  </si>
  <si>
    <t>667/767</t>
  </si>
  <si>
    <t>670/770</t>
  </si>
  <si>
    <t>675/775</t>
  </si>
  <si>
    <t>Chemicals</t>
  </si>
  <si>
    <t>Depreciation Expense</t>
  </si>
  <si>
    <t>CLASS A and B</t>
  </si>
  <si>
    <t>354.5 Struct Imprv Gen Plt</t>
  </si>
  <si>
    <t>(F)</t>
  </si>
  <si>
    <t>General Expense Allocations</t>
  </si>
  <si>
    <t>1250 Franchises</t>
  </si>
  <si>
    <t>1315 Struct/Imprv Gen Plt</t>
  </si>
  <si>
    <t>1470 Tool Shop &amp; Misc Equip</t>
  </si>
  <si>
    <t>1465 Stores Equipment</t>
  </si>
  <si>
    <t>1485 Communication Eqpt</t>
  </si>
  <si>
    <t>1660 Water Plant in Process</t>
  </si>
  <si>
    <t>1661 Water Plant in Process History</t>
  </si>
  <si>
    <t>1665 WIP Cap Time Water Store Tank</t>
  </si>
  <si>
    <t>1666 WIP Interest During Const</t>
  </si>
  <si>
    <t>1667 WIP Engineering</t>
  </si>
  <si>
    <t>1668 WIP Labor/Installation</t>
  </si>
  <si>
    <t>1669 WIP Equipment</t>
  </si>
  <si>
    <t>1670 WIP Material</t>
  </si>
  <si>
    <t>1671 WIP Electrical</t>
  </si>
  <si>
    <t>1705 WIP Cap time Expand/Mod WWTP</t>
  </si>
  <si>
    <t>1706 WIP Interest During Constr</t>
  </si>
  <si>
    <t>1707 WIP Engineering</t>
  </si>
  <si>
    <t>1708 WIP Labor/Installation</t>
  </si>
  <si>
    <t>1709 WIP Equipment</t>
  </si>
  <si>
    <t>1711 WIP Electrical</t>
  </si>
  <si>
    <t>1715 WIP Building/Blower Mods</t>
  </si>
  <si>
    <t>1726 WIP Pumps/Equipment</t>
  </si>
  <si>
    <t>1741 Other Plant in Process History</t>
  </si>
  <si>
    <t>1745 WIP Cap Time Renovation</t>
  </si>
  <si>
    <t>1746 WIP Interest During Constr</t>
  </si>
  <si>
    <t>1748 WIP Equipment</t>
  </si>
  <si>
    <t>1749 WIP Material</t>
  </si>
  <si>
    <t>1752 WIP Contractor/Labor</t>
  </si>
  <si>
    <t>1770 Deferred Plant In Process</t>
  </si>
  <si>
    <t>1771 Deferred Plant In Process History</t>
  </si>
  <si>
    <t>1775 WIP Cap Time Water Tower Paint</t>
  </si>
  <si>
    <t>1780 WIP Material</t>
  </si>
  <si>
    <t>1782 WIP Contractor/Labor</t>
  </si>
  <si>
    <t>1915 Acc Depr - Dist Resv &amp; Standpipe</t>
  </si>
  <si>
    <t>13 Month Avg</t>
  </si>
  <si>
    <t>TOTAL UTILITY PLANT IN SERVICE - WATER ADJUSTED</t>
  </si>
  <si>
    <t>TOTAL UTILITY PLANT IN SERVICE - WATER Per G/L</t>
  </si>
  <si>
    <t>Total Construction in Progress - Water</t>
  </si>
  <si>
    <t>Total Construction in Progress - Wastewater</t>
  </si>
  <si>
    <t>TOTAL ACCUMULATED DEPRECIATION - WATER Per G/L</t>
  </si>
  <si>
    <t>TOTAL ACCUMULATED DEPRECIATION -WATER Adjusted</t>
  </si>
  <si>
    <t>TOTAL UTILITY PLANT IN SERVICE - WASTEWATER ADJUSTED</t>
  </si>
  <si>
    <t>395.7 Power Operated Equipment</t>
  </si>
  <si>
    <t>Total Adjustment to Depreciation Exp, Net of Amortization</t>
  </si>
  <si>
    <t>374.5 Reuse Distribution Reservoirs</t>
  </si>
  <si>
    <t>TOTAL  Structure &amp; Imprv</t>
  </si>
  <si>
    <t>TOTAL Office Furn &amp; Equip</t>
  </si>
  <si>
    <t>Adjustments to Operations &amp; Maintenance Expenses</t>
  </si>
  <si>
    <t xml:space="preserve">Adjustments to Depreciation Expense </t>
  </si>
  <si>
    <t>Adjustments to Taxes Other Than Income</t>
  </si>
  <si>
    <t>Adjustments to Provision for Income Taxes</t>
  </si>
  <si>
    <t>347.5 Miscellaneous Equipment</t>
  </si>
  <si>
    <t>Thirteen Month Average</t>
  </si>
  <si>
    <t>Not applicable</t>
  </si>
  <si>
    <t>Supporting Schedules:  D-6</t>
  </si>
  <si>
    <t>Recap Schedules:   A-19; D-2</t>
  </si>
  <si>
    <t>Recap Schedules:   A-19, D-2</t>
  </si>
  <si>
    <t>Chase</t>
  </si>
  <si>
    <t xml:space="preserve">Unamortized </t>
  </si>
  <si>
    <t xml:space="preserve">Amount </t>
  </si>
  <si>
    <t>Unamortized Issuing</t>
  </si>
  <si>
    <t xml:space="preserve"> Expense Associated</t>
  </si>
  <si>
    <t>with Column (4)</t>
  </si>
  <si>
    <t xml:space="preserve">Interest </t>
  </si>
  <si>
    <t>Cost (Coupon</t>
  </si>
  <si>
    <t xml:space="preserve">Total </t>
  </si>
  <si>
    <t>Interest Cost</t>
  </si>
  <si>
    <t xml:space="preserve"> Cost Rate</t>
  </si>
  <si>
    <t>Revolving Line of Credit</t>
  </si>
  <si>
    <t xml:space="preserve"> Interest Expense</t>
  </si>
  <si>
    <t>Not applicable.</t>
  </si>
  <si>
    <t>COMMISSION ORDERED ADJUSTMENTS - PREVIOUS RATE CASE</t>
  </si>
  <si>
    <t xml:space="preserve">FINAL </t>
  </si>
  <si>
    <t>PER BOOKS FINAL</t>
  </si>
  <si>
    <t>ACCT.</t>
  </si>
  <si>
    <t>DESCRIPTION</t>
  </si>
  <si>
    <t>DEC 2004</t>
  </si>
  <si>
    <t>JAN.</t>
  </si>
  <si>
    <t>FEB</t>
  </si>
  <si>
    <t>MARCH</t>
  </si>
  <si>
    <t>APRIL</t>
  </si>
  <si>
    <t>MAY</t>
  </si>
  <si>
    <t>JUNE</t>
  </si>
  <si>
    <t>JULY</t>
  </si>
  <si>
    <t xml:space="preserve"> AUGUST</t>
  </si>
  <si>
    <t>SEPT.</t>
  </si>
  <si>
    <t>OCT.</t>
  </si>
  <si>
    <t>NOV.</t>
  </si>
  <si>
    <t>DEC.</t>
  </si>
  <si>
    <t>AVERAGE</t>
  </si>
  <si>
    <t>WATER PLANT</t>
  </si>
  <si>
    <t>ORGANIZATION</t>
  </si>
  <si>
    <t>FRANCHISES</t>
  </si>
  <si>
    <t>Average Amount</t>
  </si>
  <si>
    <t>A-3</t>
  </si>
  <si>
    <t>Revenue</t>
  </si>
  <si>
    <t>Annual</t>
  </si>
  <si>
    <t>Adjustment</t>
  </si>
  <si>
    <t>Revenues</t>
  </si>
  <si>
    <t>OPERATING REVENUES</t>
  </si>
  <si>
    <t>(D)</t>
  </si>
  <si>
    <t>Operation &amp; Maintenance</t>
  </si>
  <si>
    <t>Depreciation, net of CIAC Amort.</t>
  </si>
  <si>
    <t>Amortization</t>
  </si>
  <si>
    <t>Taxes Other Than Income</t>
  </si>
  <si>
    <t>(C)</t>
  </si>
  <si>
    <t>(E)</t>
  </si>
  <si>
    <t>Provision for Income Taxes</t>
  </si>
  <si>
    <t>OPERATING EXPENSES</t>
  </si>
  <si>
    <t>348.5  Other Tangible Plant</t>
  </si>
  <si>
    <t>Schedule of Water Plant in Service By Primary Account</t>
  </si>
  <si>
    <t>Test Year Average Balance</t>
  </si>
  <si>
    <t>Net Proceeds</t>
  </si>
  <si>
    <t xml:space="preserve">Schedule of Wastewater Net Operating Income </t>
  </si>
  <si>
    <t>Schedule: A-12</t>
  </si>
  <si>
    <t>Schedule: A-14</t>
  </si>
  <si>
    <t>Schedule: A-10</t>
  </si>
  <si>
    <t>Schedule: A-6</t>
  </si>
  <si>
    <t>B-3</t>
  </si>
  <si>
    <t>B-15, B-3</t>
  </si>
  <si>
    <t>C-1, B-3</t>
  </si>
  <si>
    <t>If difficulty is experienced in completing any schedule, contact</t>
  </si>
  <si>
    <t>staff for clarification before the MFR's are due.</t>
  </si>
  <si>
    <t>If production of any schedule is impractical or will impose an</t>
  </si>
  <si>
    <t>excessive economic burden upon the utility, a request for waiver</t>
  </si>
  <si>
    <t>Reconciliation of Total Income Tax Provision</t>
  </si>
  <si>
    <t>Parent(s) Debt Information</t>
  </si>
  <si>
    <t>Recap Schedules:  A-1,A-2,A-11</t>
  </si>
  <si>
    <t>Supporting Schedules:     A-5, A-6, A-9, A-10</t>
  </si>
  <si>
    <t>Recap Schedules:     A-1, A-2</t>
  </si>
  <si>
    <t>Schedule of Water and Wastewater Accumulated Depreciation</t>
  </si>
  <si>
    <t>Schedule: A-8</t>
  </si>
  <si>
    <t xml:space="preserve">Explanation:  Provide the annual balance of contributions in aid of construction, for water and sewer separately, for all years since either rate base was last established by this Commission,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 </t>
  </si>
  <si>
    <t>Utilities, Inc.</t>
  </si>
  <si>
    <t>Term of</t>
  </si>
  <si>
    <t>Amort.</t>
  </si>
  <si>
    <t>Budget</t>
  </si>
  <si>
    <t>Period</t>
  </si>
  <si>
    <t>Working Capital Allowance</t>
  </si>
  <si>
    <t xml:space="preserve">    Total Rate Base</t>
  </si>
  <si>
    <t>Interim [X] Final [  ]</t>
  </si>
  <si>
    <t>Page 3 of 3</t>
  </si>
  <si>
    <t>Schedule of Wastewater Rate Base</t>
  </si>
  <si>
    <t xml:space="preserve">Schedule of Adjustments to Rate Base </t>
  </si>
  <si>
    <t>Schedule: A-3</t>
  </si>
  <si>
    <t>Water</t>
  </si>
  <si>
    <t>Wastewater</t>
  </si>
  <si>
    <t>(A)</t>
  </si>
  <si>
    <t>(B)</t>
  </si>
  <si>
    <t>Accumulated Depreciation</t>
  </si>
  <si>
    <t>Schedule of Water and Wastewater Plant in Service</t>
  </si>
  <si>
    <t>Interim [X] Final [   ]</t>
  </si>
  <si>
    <t>Schedule of Adjustments to Operating Income</t>
  </si>
  <si>
    <t>Schedule: B-3</t>
  </si>
  <si>
    <t>RAF rate</t>
  </si>
  <si>
    <t>Adjustment required</t>
  </si>
  <si>
    <t>Total Test Year Adjustments</t>
  </si>
  <si>
    <t>Adjusted Test Year</t>
  </si>
  <si>
    <t>RAFs Assoc. with Revenue Increase</t>
  </si>
  <si>
    <t>Total Balance</t>
  </si>
  <si>
    <t>C -090 UTILITIES, INC. OF FLORIDA</t>
  </si>
  <si>
    <t xml:space="preserve">COMPANY: </t>
  </si>
  <si>
    <t>(2+3-4)</t>
  </si>
  <si>
    <t>Subtotal</t>
  </si>
  <si>
    <t>Interest on Long-Term Debt</t>
  </si>
  <si>
    <t>Book Depreciation and Amortization</t>
  </si>
  <si>
    <t>Long-Term Debt</t>
  </si>
  <si>
    <t>Less: Interest Charges (Sch. C-3)</t>
  </si>
  <si>
    <t>ITC Realized This Year</t>
  </si>
  <si>
    <t>Amortization of Debt Premium,</t>
  </si>
  <si>
    <t>Taxable Income Per Books</t>
  </si>
  <si>
    <t>Sewer Accumulated Depreciation by Primary Account</t>
  </si>
  <si>
    <t>A-11</t>
  </si>
  <si>
    <t>A-13</t>
  </si>
  <si>
    <t>A-15</t>
  </si>
  <si>
    <t>Schedule of AFUDC Rates Used</t>
  </si>
  <si>
    <t>Service Availability Charges Schedule</t>
  </si>
  <si>
    <t>461.4 Metered - Public Authorities</t>
  </si>
  <si>
    <t>(5)</t>
  </si>
  <si>
    <t>Balance</t>
  </si>
  <si>
    <t>3917000 Transportation Equipment</t>
  </si>
  <si>
    <t>1082000 Accumulated Depreciation - Transportation</t>
  </si>
  <si>
    <t>3466094 Tools, Shop &amp; Miscellaneous Equipment</t>
  </si>
  <si>
    <t>1083094 Accumulated Depreciation - 3466094</t>
  </si>
  <si>
    <t>3446095 Laboratory Equipment</t>
  </si>
  <si>
    <t>Interest During Construction</t>
  </si>
  <si>
    <t>6759007 Printing Customer Service</t>
  </si>
  <si>
    <t>6759008 Xerox</t>
  </si>
  <si>
    <t>6759010 Reim of Off Emp Exp</t>
  </si>
  <si>
    <t>6759014 Memberships Office Employees</t>
  </si>
  <si>
    <t>6759016 Microfilming</t>
  </si>
  <si>
    <t>6759018 Operators Other Office Expense</t>
  </si>
  <si>
    <t>348.5 - TOTAL TO MFR</t>
  </si>
  <si>
    <t>PROOF:</t>
  </si>
  <si>
    <t>CONTRIBUTIONS IN AID OF CONSTRUCTION - WATER</t>
  </si>
  <si>
    <t>Mains</t>
  </si>
  <si>
    <t>CONTRIBUTIONS IN AID OF CONSTRUCTION - WASTEWATER</t>
  </si>
  <si>
    <t xml:space="preserve">TOTAL TAPS </t>
  </si>
  <si>
    <t>AMORTIZATION OF CIAC - WATER</t>
  </si>
  <si>
    <t>AMORTIZATION OF CIAC - WASTEWATER</t>
  </si>
  <si>
    <t>MONTHLY BALANCE SHEETS - PASCO SYSTEMS</t>
  </si>
  <si>
    <t>PERIOD ENDING:</t>
  </si>
  <si>
    <t>Contributed Property</t>
  </si>
  <si>
    <t>ACCUM DEPR.-3355048</t>
  </si>
  <si>
    <t>ACC. DEPR - COMPUTER ALLOCATED</t>
  </si>
  <si>
    <t>ACCUM DEPR.-3406091</t>
  </si>
  <si>
    <t>ACC DEPR - TRANS EQPT ALLOCATED</t>
  </si>
  <si>
    <t>ACCUM DEPR.-3466094</t>
  </si>
  <si>
    <t>ACCUM DEPR-WATER PLANT</t>
  </si>
  <si>
    <t>ACCUM DEPR. - WATER ALLOCATED</t>
  </si>
  <si>
    <t>ACCUMULATED DEPR. COMPUTER</t>
  </si>
  <si>
    <t>ACCUMULATED DEPR TRANSPORTATION</t>
  </si>
  <si>
    <t>ACCUM DEPR WATER PLANT</t>
  </si>
  <si>
    <t>ACCUM DEPR.-3511001</t>
  </si>
  <si>
    <t>ACCUM DEPR.-3547003</t>
  </si>
  <si>
    <t>ACCUM DEPR.-3602007</t>
  </si>
  <si>
    <t>ACCUM DEPR.-3612008</t>
  </si>
  <si>
    <t>STRUCT &amp; IMPRV (WATER T P)</t>
  </si>
  <si>
    <t>WELLS &amp; SPRINGS</t>
  </si>
  <si>
    <t>SUPPLY MAINS</t>
  </si>
  <si>
    <t>ELECTRIC PUMP EQUIP</t>
  </si>
  <si>
    <t>WATER TREATMENT EQPT</t>
  </si>
  <si>
    <t>DIST RESV &amp; STNDPIPES</t>
  </si>
  <si>
    <t>TRANS &amp; DISTR MAINS</t>
  </si>
  <si>
    <t>SERVICE LINES</t>
  </si>
  <si>
    <t>METERS</t>
  </si>
  <si>
    <t>METER INSTALLATIONS</t>
  </si>
  <si>
    <t>334.4 - TOTAL TO MFR</t>
  </si>
  <si>
    <t>HYDRANTS</t>
  </si>
  <si>
    <t>CIAC-SWR MANHOLES</t>
  </si>
  <si>
    <t>TOTAL LINES</t>
  </si>
  <si>
    <t>CIAC-SEWER-UNDISTRIB.</t>
  </si>
  <si>
    <t>CIAC-SWR.BLDGS &amp; STRUCTS</t>
  </si>
  <si>
    <t>Total Revenue Increase Requested</t>
  </si>
  <si>
    <t>521.5 Flat Rate - Multi-Family</t>
  </si>
  <si>
    <t>461.5 Metered - Multi-Family</t>
  </si>
  <si>
    <t>521.6 Flat Rate - Other</t>
  </si>
  <si>
    <t>541   Measured Re-Use Revenues</t>
  </si>
  <si>
    <t>AMORTIZATION EXPENSE</t>
  </si>
  <si>
    <t>4071000 Amortization Expense - CIAC</t>
  </si>
  <si>
    <t>TAXES OTHER THAN INCOME</t>
  </si>
  <si>
    <t>4081100 Property &amp; Other General Taxes</t>
  </si>
  <si>
    <t>4081121 Real Estate Taxes</t>
  </si>
  <si>
    <t>4081122 Personal Property &amp; ICT Taxes</t>
  </si>
  <si>
    <t>4081201 FICA Expense</t>
  </si>
  <si>
    <t>4081301 Gross Receipts Tax</t>
  </si>
  <si>
    <t>4081303 Franchise Tax</t>
  </si>
  <si>
    <t>4091050 Federal Unemployment Tax</t>
  </si>
  <si>
    <t>4091060 State Unemployment Tax</t>
  </si>
  <si>
    <t>Maturity Date</t>
  </si>
  <si>
    <t>Cost of Long Term Debt</t>
  </si>
  <si>
    <t>Schedule D-5</t>
  </si>
  <si>
    <t>Annual Amortization of</t>
  </si>
  <si>
    <t xml:space="preserve">Issue Date - </t>
  </si>
  <si>
    <t xml:space="preserve">Principal Amount </t>
  </si>
  <si>
    <t>Amount Outstanding</t>
  </si>
  <si>
    <t>462.2 Private Fire Protection</t>
  </si>
  <si>
    <t>522.2 Measured - Commercial</t>
  </si>
  <si>
    <t>464   Other Sales - Public Authorities</t>
  </si>
  <si>
    <t>522.3 Measured - Industrial</t>
  </si>
  <si>
    <t>465   Irrigation Customers</t>
  </si>
  <si>
    <t>522.4 Measured - Public Authority</t>
  </si>
  <si>
    <t>466   Sales for Resale</t>
  </si>
  <si>
    <t>522.5 Measured - Multi-Family</t>
  </si>
  <si>
    <t>467   Interdepartmental Sales</t>
  </si>
  <si>
    <t>523   Other Sales - Public Authorities</t>
  </si>
  <si>
    <t>524   Revenues from Other Systems</t>
  </si>
  <si>
    <t>Account No. 190.2020 Deferred Tax Credits- Rate Case</t>
  </si>
  <si>
    <t>Account No. 190.1020 Deferred Tax Credits- Rate Case</t>
  </si>
  <si>
    <t>Account No. 190.1021 Deferred Tax Credits- Maint Fee</t>
  </si>
  <si>
    <t>BILLING ANALYSIS</t>
  </si>
  <si>
    <t>Account No. 190.1024 Deferred Tax Credits- Org. Exp.</t>
  </si>
  <si>
    <t/>
  </si>
  <si>
    <t>Schedule of Wastewater Plant in Service By Primary Account</t>
  </si>
  <si>
    <t>Recap Schedules:     A-2, A-4</t>
  </si>
  <si>
    <t>351.1  Organization</t>
  </si>
  <si>
    <t>352.1  Franchises</t>
  </si>
  <si>
    <t>389.1  Other Plant &amp; Misc. Equipment</t>
  </si>
  <si>
    <t>COLLECTION PLANT</t>
  </si>
  <si>
    <t>353.2  Land &amp; Land Rights</t>
  </si>
  <si>
    <t>354.2  Structures &amp; Improvements</t>
  </si>
  <si>
    <t>360.2  Collection Sewers - Force</t>
  </si>
  <si>
    <t>361.2  Collection Sewers - Gravity</t>
  </si>
  <si>
    <t>362.2  Special Collecting Structures</t>
  </si>
  <si>
    <t>Explanation: Complete the following comparison of the applicant's current and prior test year O&amp;M expenses before this Commission.  Provide an explanation of all differences which are not attributable to the change in customer growth and  the CPI-U.  If the applicant has not had a previous rate case, use the year 5 years prior to the test year for comparison. Provide an additional schedule, if necessary, to explain differences.</t>
  </si>
  <si>
    <t>Explanation if different from Section 367.0816, Florida</t>
  </si>
  <si>
    <t>Type Charge</t>
  </si>
  <si>
    <t>Charges</t>
  </si>
  <si>
    <t>EQUITY CAPITAL &amp; LIABILITIES</t>
  </si>
  <si>
    <t>Common Stock Issued</t>
  </si>
  <si>
    <t>710 Purchased Wastewater Treatment</t>
  </si>
  <si>
    <t>7105000 Purchased Sewage Treatment</t>
  </si>
  <si>
    <t>Explanation:  Provide the annual balance of the original cost of plant in service, for water and sewer separately, for all years since either rate base was last established by this Commission,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t>
  </si>
  <si>
    <t>Explanation: Provide a detailed description of all adjustments to rate base per books, with a total for each rate base line item.</t>
  </si>
  <si>
    <t>Explanation:  Provide a schedule of public fire hydrants (including standpipes, etc.) by size.  This schedule is not required for a sewer only rate application.</t>
  </si>
  <si>
    <t>Explanation:  Provide a schedule of test year non-used and useful depreciation expense by primary account</t>
  </si>
  <si>
    <t>Calculation of ITC Interest Synchronization Adjustment</t>
  </si>
  <si>
    <t>ONLY for Option 2 companies (See Sch. C-8, pg. 4)</t>
  </si>
  <si>
    <t>Debt Only</t>
  </si>
  <si>
    <t>Current State Income Taxes</t>
  </si>
  <si>
    <t>Federal Tax Rate</t>
  </si>
  <si>
    <t>Balances From Schedule D-1</t>
  </si>
  <si>
    <t>Ratio</t>
  </si>
  <si>
    <t>Federal Income Tax Rate</t>
  </si>
  <si>
    <t>Less: Investment Tax Credit Realized</t>
  </si>
  <si>
    <t>Total Deferred Tax Expense (To C-1)</t>
  </si>
  <si>
    <t>Common Equity</t>
  </si>
  <si>
    <t>Summary:</t>
  </si>
  <si>
    <t>Total Current Income Tax Expense (To C-1)</t>
  </si>
  <si>
    <t>Per Person</t>
  </si>
  <si>
    <t>Service Rendered</t>
  </si>
  <si>
    <t>Estimate Through</t>
  </si>
  <si>
    <t>Amortization Period 4 Years</t>
  </si>
  <si>
    <t>Other Interest Expense - Intercompany</t>
  </si>
  <si>
    <t>Explanation:  Provide a billing analysis for each class of service by meter size.  For applicants having master metered multiple dwellings, provide number of bills at each level by meter size or number of bills categorized by the number of units.  Round consumption to nearest 1,000 gallons &amp; begin at zero.  If a rate change occurred during the test year, provide a separate billing analysis which coincides with each period.</t>
  </si>
  <si>
    <t>Consumer Price Index - U</t>
  </si>
  <si>
    <t>Operation &amp; Maintenance Expense Comparison - Wastewater</t>
  </si>
  <si>
    <t xml:space="preserve">Taxes Other Than Income (Interim Rates) </t>
  </si>
  <si>
    <t>Contractual Services</t>
  </si>
  <si>
    <t>Analysis of Rate Case Expense</t>
  </si>
  <si>
    <t>Schedule: B-10</t>
  </si>
  <si>
    <t>Explanation:  Provide the description and amount of all book/tax differences accounted for as permanent differences.  This would include any items accounted for on a flow through basis.</t>
  </si>
  <si>
    <t>Miscellaneous Current &amp; Accrued Assets</t>
  </si>
  <si>
    <t>TOTAL CURRENT ASSETS</t>
  </si>
  <si>
    <t>Reconciliation Adjustments</t>
  </si>
  <si>
    <t>may be made in accordance with Rule 25-30.436(4), F.A.C.</t>
  </si>
  <si>
    <t>Wastewater Treatment Plant Data</t>
  </si>
  <si>
    <t>Difference</t>
  </si>
  <si>
    <t>% of</t>
  </si>
  <si>
    <t>Cost</t>
  </si>
  <si>
    <t>Weighted</t>
  </si>
  <si>
    <t>Tax or Franchise Fee Schedule</t>
  </si>
  <si>
    <t xml:space="preserve">   Limited by NOL</t>
  </si>
  <si>
    <t>Sold (Face Value)</t>
  </si>
  <si>
    <t>on Principal Amount Sold</t>
  </si>
  <si>
    <t>Explanation:  Provide the amount of interest expense used to calculate income taxes on Schedule No. C-2. Explain any changes in interest expense in detail giving amount of change and reason for change.  If the basis for allocating interest used in the tax</t>
  </si>
  <si>
    <t>Schedule D-4</t>
  </si>
  <si>
    <t>Adj. Total</t>
  </si>
  <si>
    <t>Annual Balances Subsequent to Last Established Rate Base</t>
  </si>
  <si>
    <t>Schedule: A-4</t>
  </si>
  <si>
    <t>Year-End Balance</t>
  </si>
  <si>
    <t>Schedule of Water and Wastewater Accumulated Amortization of CIAC</t>
  </si>
  <si>
    <t xml:space="preserve">Line </t>
  </si>
  <si>
    <t>Explanation: Provide a schedule of operation and maintenance expenses by primary account for each month of the test year.  If schedule has to be continued on 2nd page, reprint the account titles and numbers.</t>
  </si>
  <si>
    <t>Schedule: E-14</t>
  </si>
  <si>
    <t>Water [x] or Sewer [x]</t>
  </si>
  <si>
    <t>Customer Class:</t>
  </si>
  <si>
    <t>Meter Size: all</t>
  </si>
  <si>
    <t>Gallons</t>
  </si>
  <si>
    <t>Consolidated</t>
  </si>
  <si>
    <t>Number</t>
  </si>
  <si>
    <t>Cumulative</t>
  </si>
  <si>
    <t>Consumed</t>
  </si>
  <si>
    <t>Reversed</t>
  </si>
  <si>
    <t>Recap Schedules:     A-2, A-8</t>
  </si>
  <si>
    <t>Schedule of Water Accumulated Depreciation By Primary Account</t>
  </si>
  <si>
    <t>Schedule: A-9</t>
  </si>
  <si>
    <t>Accumulated Amortization of CIAC by Classification</t>
  </si>
  <si>
    <t>Annual Advances for Construction Additions and Balances</t>
  </si>
  <si>
    <t xml:space="preserve">Calculation of Working Capital Allowance </t>
  </si>
  <si>
    <t>Comparative Balance Sheet - Liabilities &amp; Owners' Equity</t>
  </si>
  <si>
    <t>B-1</t>
  </si>
  <si>
    <t>Schedule of Water Operating Statement - Final</t>
  </si>
  <si>
    <t>Schedule of Sewer Operating Statement - Final</t>
  </si>
  <si>
    <t>Adjustments to Operating Income - Final</t>
  </si>
  <si>
    <t>B-5</t>
  </si>
  <si>
    <t>Operation and Maintenance Expenses by Month - Water</t>
  </si>
  <si>
    <t>Operation and Maintenance Expenses by Month - Sewer</t>
  </si>
  <si>
    <t>B-7</t>
  </si>
  <si>
    <t>Cost of Variable Rate Long Term Debt</t>
  </si>
  <si>
    <t>Schedule D-6</t>
  </si>
  <si>
    <t>Basis of Variable</t>
  </si>
  <si>
    <t>Rate (i.e. Prime + 2%)</t>
  </si>
  <si>
    <t>C-10</t>
  </si>
  <si>
    <t>650  Transportation Expenses</t>
  </si>
  <si>
    <t>656  Insurance - Vehicle</t>
  </si>
  <si>
    <t>657  Insurance - General Liability</t>
  </si>
  <si>
    <t>Rate</t>
  </si>
  <si>
    <t>Is the treatment of unbilled revenues at issue with the IRS?</t>
  </si>
  <si>
    <t>Short-Term Debt</t>
  </si>
  <si>
    <t>Preferred Stock</t>
  </si>
  <si>
    <t>Deferred Income Tax Expense</t>
  </si>
  <si>
    <t>Parent Debt Adjustment</t>
  </si>
  <si>
    <t>NET DEPRECIATION EXPENSE - SEWER</t>
  </si>
  <si>
    <t xml:space="preserve">Taxes Other Than Income (Final Rates) </t>
  </si>
  <si>
    <t>Schedule: B-15</t>
  </si>
  <si>
    <t xml:space="preserve">Explanation:  Provide a reconciliation between the total operating income tax provision and the currently payable income taxes on operating income for the test year.  </t>
  </si>
  <si>
    <t>Recap Schedule: A-1, A-2</t>
  </si>
  <si>
    <t>No</t>
  </si>
  <si>
    <t>Sewer</t>
  </si>
  <si>
    <t>Unamortized Discount or Premium</t>
  </si>
  <si>
    <t>Unamortized Issuing Expense</t>
  </si>
  <si>
    <t xml:space="preserve">Issuing Expense on </t>
  </si>
  <si>
    <t>Interest Cost (Coupon</t>
  </si>
  <si>
    <t>Total Interest Cost</t>
  </si>
  <si>
    <t>Effective Cost Rate</t>
  </si>
  <si>
    <t>within One Year</t>
  </si>
  <si>
    <t>on Principal Outstanding</t>
  </si>
  <si>
    <t>Principal Outstanding</t>
  </si>
  <si>
    <t>Rate x Column (4))</t>
  </si>
  <si>
    <t>634  Contractual Services - Mgmt. Fees</t>
  </si>
  <si>
    <t>641  Rental of Building/Real Prop.</t>
  </si>
  <si>
    <t>642  Rental of Equipment</t>
  </si>
  <si>
    <t>3907091 Office Furniture &amp; Equipment</t>
  </si>
  <si>
    <t>1084091Accumulated Depreciation - 3907091</t>
  </si>
  <si>
    <t>1051092 Sewer Plant in Process</t>
  </si>
  <si>
    <t>MFR Account No. and Name</t>
  </si>
  <si>
    <t xml:space="preserve">G/L  Account No. and Name </t>
  </si>
  <si>
    <t>461 Metered Water Revenues</t>
  </si>
  <si>
    <t>4611020 Water Revenue - Metered</t>
  </si>
  <si>
    <t>522 Metered Wastewater Revenues</t>
  </si>
  <si>
    <t>5221000 Sewer Revenue</t>
  </si>
  <si>
    <t>4611099 Water Revenue - Accruals</t>
  </si>
  <si>
    <t>5221099 Sewer Revenue Accruals</t>
  </si>
  <si>
    <t>4612030 Water Revenue - Commercial</t>
  </si>
  <si>
    <t>5222030 Sewer Revenues - Commercial</t>
  </si>
  <si>
    <t>471 Miscellaneous Service Revenues</t>
  </si>
  <si>
    <t>4711000 Misc Service Revenues</t>
  </si>
  <si>
    <t>536 Miscellaneous Sewer Revenues</t>
  </si>
  <si>
    <t>Interim [  ] Final [X]</t>
  </si>
  <si>
    <t>Accts. Rec'b - Assoc. Cos.</t>
  </si>
  <si>
    <t>Notes Rec'b - Assoc. Cos.</t>
  </si>
  <si>
    <t>Schedule E-5</t>
  </si>
  <si>
    <t>Water [  ]  Sewer [ X ]</t>
  </si>
  <si>
    <t>Initial</t>
  </si>
  <si>
    <t>Normal</t>
  </si>
  <si>
    <t>Violation</t>
  </si>
  <si>
    <t>Premises</t>
  </si>
  <si>
    <t>A copy of the Federal and Florida tax returns will be made available for inspection during the field audit.</t>
  </si>
  <si>
    <t>None</t>
  </si>
  <si>
    <t>Other Charges as follows:</t>
  </si>
  <si>
    <t>NSF Check Charge</t>
  </si>
  <si>
    <t>Cut-Off Charge</t>
  </si>
  <si>
    <t>For the Test Year and 2 Years Prior and 1 Year Subsequent</t>
  </si>
  <si>
    <t>Schedule: B-11</t>
  </si>
  <si>
    <t>Effective</t>
  </si>
  <si>
    <t>Accrued Interest</t>
  </si>
  <si>
    <t>Cost Rate</t>
  </si>
  <si>
    <t>Rate, Years of Life</t>
  </si>
  <si>
    <t>766 Regulatory Commission Expenses - Amortization of Rate Case Expense</t>
  </si>
  <si>
    <t>6708000 Uncollectible Accounts</t>
  </si>
  <si>
    <t>6708001 Agency Expense</t>
  </si>
  <si>
    <t>6755090 Water - Other Maint Expense</t>
  </si>
  <si>
    <t>6759001 Publ Subscriptions &amp; Tapes</t>
  </si>
  <si>
    <t>6759002 Answering Serv</t>
  </si>
  <si>
    <t>TOTAL WATER OPERATING REVENUES</t>
  </si>
  <si>
    <t>Detail of Operation &amp; Maintenance Expenses By Month - Water</t>
  </si>
  <si>
    <t>Schedule: B-5</t>
  </si>
  <si>
    <t>Recap Schedules:  B-1</t>
  </si>
  <si>
    <t>601  Salaries &amp; Wages - Employees</t>
  </si>
  <si>
    <t>603  Salaries &amp; Wages - Officers, Etc.</t>
  </si>
  <si>
    <t>604  Employee Pensions &amp; Benefits</t>
  </si>
  <si>
    <t>610  Purchased Water</t>
  </si>
  <si>
    <t>615  Purchased Power</t>
  </si>
  <si>
    <t>TOTAL UTILITY PLANT IN SERVICE</t>
  </si>
  <si>
    <t>TOTAL ACCUMULATED DEPRECIATION</t>
  </si>
  <si>
    <t>105.1 Construction Work in Progress</t>
  </si>
  <si>
    <t>1052091 Water Plant in Process</t>
  </si>
  <si>
    <t>TOTAL UTILITY PLANT</t>
  </si>
  <si>
    <t>CHECK</t>
  </si>
  <si>
    <t>WASTEWATER - MFR Account No. and Name</t>
  </si>
  <si>
    <t xml:space="preserve">WASTEWATER - G/L  Account No. and Name </t>
  </si>
  <si>
    <t>3511001 Organization</t>
  </si>
  <si>
    <t>1084001 Accumulated Depreciation - 3511001</t>
  </si>
  <si>
    <t>Adjustments to Revenues</t>
  </si>
  <si>
    <t>Total Adjustments to Revenues</t>
  </si>
  <si>
    <t>3824009 Outfall Lines</t>
  </si>
  <si>
    <t>1084009 Accumulated Depreciation - 3824009</t>
  </si>
  <si>
    <t>3511000 Sewer Plant</t>
  </si>
  <si>
    <t>Guaranteed Revenues Received</t>
  </si>
  <si>
    <t>Schedule: E-11</t>
  </si>
  <si>
    <t>Explanation:  Provide copies of all guaranteed revenue contracts with a schedule of billing and receipts on an annual basis by class.</t>
  </si>
  <si>
    <t>General</t>
  </si>
  <si>
    <t>Year Ended</t>
  </si>
  <si>
    <t>Residential</t>
  </si>
  <si>
    <t>Service</t>
  </si>
  <si>
    <t>Schedule E-10</t>
  </si>
  <si>
    <t>Historical [x]  Projected [ ]</t>
  </si>
  <si>
    <t>Water [ X]  Sewer [X ]</t>
  </si>
  <si>
    <t>Comparative Balance Sheet - Assets</t>
  </si>
  <si>
    <t>Schedule: A-18</t>
  </si>
  <si>
    <t>ASSETS</t>
  </si>
  <si>
    <t>Other Utility Plant Adjustments</t>
  </si>
  <si>
    <t>GROSS UTILITY PLANT</t>
  </si>
  <si>
    <t>Less:  Accumulated Depreciation</t>
  </si>
  <si>
    <t>NET UTILITY PLANT</t>
  </si>
  <si>
    <t>Net Utility Operating Income (Sch. B-1 )</t>
  </si>
  <si>
    <t>Add: Income Tax Expense Per Books (Sch. B-1)</t>
  </si>
  <si>
    <t>Violation Reconnection Fee</t>
  </si>
  <si>
    <t>Water [ ]  Sewer [x]</t>
  </si>
  <si>
    <t>Utility</t>
  </si>
  <si>
    <t>Supporting</t>
  </si>
  <si>
    <t>No.</t>
  </si>
  <si>
    <t>Description</t>
  </si>
  <si>
    <t>Books</t>
  </si>
  <si>
    <t>Adjustments</t>
  </si>
  <si>
    <t>Schedule(s)</t>
  </si>
  <si>
    <t>Interest Adjustment (To Line 6)</t>
  </si>
  <si>
    <t>Recap Schedules: C-1</t>
  </si>
  <si>
    <t xml:space="preserve">      This Year (Sch. C-8)</t>
  </si>
  <si>
    <t>GENERAL INSTRUCTIONS FOR INCOME TAX SCHEDULES</t>
  </si>
  <si>
    <t>Accts. Rec'b - Other</t>
  </si>
  <si>
    <t>C-6</t>
  </si>
  <si>
    <t>A-18</t>
  </si>
  <si>
    <t>A-19</t>
  </si>
  <si>
    <t>B-2</t>
  </si>
  <si>
    <t>B-4</t>
  </si>
  <si>
    <t>Test Year Operating Revenues</t>
  </si>
  <si>
    <t>B-6</t>
  </si>
  <si>
    <t>B-8</t>
  </si>
  <si>
    <t>B-9</t>
  </si>
  <si>
    <t>B-10</t>
  </si>
  <si>
    <t>B-11</t>
  </si>
  <si>
    <t>Explanation:  Provide an analysis of all maintenance projects greater than 2% of test year revenues per  system which occurred during the 2 years prior to the test year, the test year, and the budgeted amount for 1 year subsequent to the test year.  For each project, provide a description, the total cost or budgeted   amount and how often the project should be repeated.</t>
  </si>
  <si>
    <t>Explanation:  Complete the following schedule of all taxes other than income.   For all allocations, provide description of allocation and calculations.</t>
  </si>
  <si>
    <t>353.7  Land &amp; Land Rights</t>
  </si>
  <si>
    <t>354.7  Structures &amp; Improvements</t>
  </si>
  <si>
    <t>390.7  Office Furniture &amp; Equipment</t>
  </si>
  <si>
    <t>391.7  Transportation Equipment</t>
  </si>
  <si>
    <t>392.7  Stores Equipment</t>
  </si>
  <si>
    <t>393.7  Tools, Shop &amp; Garage Equipment</t>
  </si>
  <si>
    <t>394.7  Laboratory Equipment</t>
  </si>
  <si>
    <t>395.7  Power Operated Equipment</t>
  </si>
  <si>
    <t>396.7  Communication Equipment</t>
  </si>
  <si>
    <t>397.7  Miscellaneous Equipment</t>
  </si>
  <si>
    <t>6759019 Operators Publ / Subscriptions</t>
  </si>
  <si>
    <t>6759081 Hurricane / Storms Cost</t>
  </si>
  <si>
    <t>6759090 Other Office Expense</t>
  </si>
  <si>
    <t>6759110 Office Telephone</t>
  </si>
  <si>
    <t>6759120 Office Electric</t>
  </si>
  <si>
    <t>Increase in ad valorem tax per B-3</t>
  </si>
  <si>
    <t>CIAC-SWR.SEWER LAGOONS</t>
  </si>
  <si>
    <t>CIAC-SWR.SEWAGE TRTMT PLANT</t>
  </si>
  <si>
    <t>CIAC-SWR.LIFT STATION</t>
  </si>
  <si>
    <t>(rounding)</t>
  </si>
  <si>
    <t>1083021 Accumulated Depreciation - 3043021</t>
  </si>
  <si>
    <t>TOTAL</t>
  </si>
  <si>
    <t>Schedule of Annual AFUDC Rates Used</t>
  </si>
  <si>
    <t>Schedule: A-15</t>
  </si>
  <si>
    <t>Page 1 of 1</t>
  </si>
  <si>
    <t>Schedule of Water and Wastewater Advances For Construction</t>
  </si>
  <si>
    <t>Schedule: A-16</t>
  </si>
  <si>
    <t>COST OF CAPITAL</t>
  </si>
  <si>
    <t>D-1</t>
  </si>
  <si>
    <t>D-2</t>
  </si>
  <si>
    <t>D-3</t>
  </si>
  <si>
    <t xml:space="preserve">Deferred Rate Case Exp </t>
  </si>
  <si>
    <t>Federal Deferred Taxes (Line 23 x Line 24)</t>
  </si>
  <si>
    <t>3072014 Wells &amp; Springs</t>
  </si>
  <si>
    <t>1083014 Accumulated Depreciation - 3072014</t>
  </si>
  <si>
    <t>3113025 Electric Pumping Equipment</t>
  </si>
  <si>
    <t>1083025 Accumulated Depreciation - 3113025</t>
  </si>
  <si>
    <t>339.2  Other Plant &amp; Miscellaneous Equipment</t>
  </si>
  <si>
    <t>Schedule of Water Rate Base</t>
  </si>
  <si>
    <t xml:space="preserve">Explanation: Provide the calculation of average rate base for the test year, showing all adjustments. All non-used and useful items should be reported as Plant Held For Future Use.  </t>
  </si>
  <si>
    <t>Explanation: Provide the average CIAC balance by account.  If a projected year is employed, provide breakdown for average and projected test year.</t>
  </si>
  <si>
    <t>Non-Used</t>
  </si>
  <si>
    <t>CIAC-WTR.METER INSTALLATIONS</t>
  </si>
  <si>
    <t>TOTAL TAPS &amp; METERS</t>
  </si>
  <si>
    <t>CONTRIBUTIONS IN AID WATER</t>
  </si>
  <si>
    <t>CIAC-SWR.FORCE OR VACUUM MAINS</t>
  </si>
  <si>
    <t>CIAC-SWR.SEWER MAINS</t>
  </si>
  <si>
    <t>(11)/((4)-(6)-(7))</t>
  </si>
  <si>
    <t>Schedule of Customer Deposits</t>
  </si>
  <si>
    <t>For the</t>
  </si>
  <si>
    <t>Deposits</t>
  </si>
  <si>
    <t>Visit</t>
  </si>
  <si>
    <t xml:space="preserve">Explanation:  Provide the annual balance of Advances For Construction, for water and sewer separately, for all years since either rate base was last established by this Commission, or the date of inception of  utility service if rate base has not been established previously by this Commission; and yearly additions and adjustments by dollar amount up to the end of the test year.  Provide an additional page if necessary. If a projected test year is used, include the projected additions and/or retirements, specifically identifying those amounts. Also provide a brief description of the applicant's policy regarding advances. </t>
  </si>
  <si>
    <t>Other Long-Term Debt</t>
  </si>
  <si>
    <t>TOTAL LONG-TERM DEBT</t>
  </si>
  <si>
    <t>Accounts Payable</t>
  </si>
  <si>
    <t>Notes Payable</t>
  </si>
  <si>
    <t>Schedule E-4</t>
  </si>
  <si>
    <t>Water [x]  Sewer [ ]</t>
  </si>
  <si>
    <t>Accumulated Deferred Income Tax</t>
  </si>
  <si>
    <t>353.4  Land &amp; Land Rights</t>
  </si>
  <si>
    <t>Current Federal Inc. Taxes (Line 28 - Line 30)</t>
  </si>
  <si>
    <t>Current Federal Income Taxes (Line 32)</t>
  </si>
  <si>
    <t>Net Utility Operating Income (Sch. B-2 )</t>
  </si>
  <si>
    <t>Add: Income Tax Expense Per Books (Sch. B-2)</t>
  </si>
  <si>
    <t>759  Insurance - Other</t>
  </si>
  <si>
    <t>Accumulated Amortization of CIAC</t>
  </si>
  <si>
    <t>(Limited by NOL)</t>
  </si>
  <si>
    <t>Accumulated Deferred Income Taxes - Summary</t>
  </si>
  <si>
    <t>Recap Schedules:  D-1</t>
  </si>
  <si>
    <t>Line No.</t>
  </si>
  <si>
    <t>741  Rental of Building/Real Prop.</t>
  </si>
  <si>
    <t>742  Rental of Equipment</t>
  </si>
  <si>
    <t>750  Transportation Expenses</t>
  </si>
  <si>
    <t>756  Insurance - Vehicle</t>
  </si>
  <si>
    <t>757  Insurance - General Liability</t>
  </si>
  <si>
    <t>758  Insurance - Workman's Comp.</t>
  </si>
  <si>
    <t>Schedule E-3</t>
  </si>
  <si>
    <t>Explanation:  Provide a schedule of monthly customers billed or served by class.</t>
  </si>
  <si>
    <t>Month/</t>
  </si>
  <si>
    <t>Multi-</t>
  </si>
  <si>
    <t>Recap Schedules:  A-1,A-2,A-13</t>
  </si>
  <si>
    <t>Schedule: B-7</t>
  </si>
  <si>
    <t>Operation &amp; Maintenance Expense Comparison - Water</t>
  </si>
  <si>
    <t>Net Depreciation Expense - Water</t>
  </si>
  <si>
    <t>Interim [x] Final [ ]</t>
  </si>
  <si>
    <t>Interim [x]  Final [ ]</t>
  </si>
  <si>
    <t>Interim [ X ] Final [ ]</t>
  </si>
  <si>
    <t>Explanation: Provide the calculation of state and federal income taxes for the test year. Provide detail on adjustments to income taxes and investment tax credits generated.</t>
  </si>
  <si>
    <t>Gallons of Wastewater Treated</t>
  </si>
  <si>
    <t>A-6</t>
  </si>
  <si>
    <t>A-7</t>
  </si>
  <si>
    <t>A-10</t>
  </si>
  <si>
    <t>A-12</t>
  </si>
  <si>
    <t>A-14</t>
  </si>
  <si>
    <t>A-16</t>
  </si>
  <si>
    <t>A-17</t>
  </si>
  <si>
    <t>(7)</t>
  </si>
  <si>
    <t>Requested</t>
  </si>
  <si>
    <t>6759006 UPS &amp; Air Freight</t>
  </si>
  <si>
    <t>Level</t>
  </si>
  <si>
    <t>of Bills</t>
  </si>
  <si>
    <t>Bills</t>
  </si>
  <si>
    <t>(1)x(2)</t>
  </si>
  <si>
    <t>[(1)x(6)]+(5)</t>
  </si>
  <si>
    <t>of Total</t>
  </si>
  <si>
    <t>The billing analysis is contained in Volume II</t>
  </si>
  <si>
    <t>303.5  Land &amp; Land Rights</t>
  </si>
  <si>
    <t>304.5  Structures &amp; Improvements</t>
  </si>
  <si>
    <t>340.5  Office Furniture &amp; Equipment</t>
  </si>
  <si>
    <t>341.5  Transportation Equipment</t>
  </si>
  <si>
    <t>342.5  Stores Equipment</t>
  </si>
  <si>
    <t>343.5  Tools, Shop &amp; Garage Equipment</t>
  </si>
  <si>
    <t>344.5  Laboratory Equipment</t>
  </si>
  <si>
    <t>Deferred Tax Expense - Final</t>
  </si>
  <si>
    <t>C-7</t>
  </si>
  <si>
    <t>Schedule: B-3 (Interim)</t>
  </si>
  <si>
    <t>Page 2 of 3</t>
  </si>
  <si>
    <t>Schedule of Rate Base - Sewer</t>
  </si>
  <si>
    <t>Water Accumulated Depreciation by Primary Account</t>
  </si>
  <si>
    <t>Rate Schedule - Water</t>
  </si>
  <si>
    <t>Rate Schedule - Sewer</t>
  </si>
  <si>
    <t>4711025 Connection Meter Fees</t>
  </si>
  <si>
    <t>474 Other Water Revenues</t>
  </si>
  <si>
    <t>4741001 New Customer Charge - Water</t>
  </si>
  <si>
    <t>4741001 New Customer Charge Water</t>
  </si>
  <si>
    <t>4741003 New Customer Charge - Water &amp; Sewer</t>
  </si>
  <si>
    <t>4741003 New Customer Charge Water &amp; Sewer</t>
  </si>
  <si>
    <t>4741008 NSF Check Charge</t>
  </si>
  <si>
    <t>4741009 Cut-off Charge</t>
  </si>
  <si>
    <t>4741013 Tampering Fee</t>
  </si>
  <si>
    <t>Total Revenues</t>
  </si>
  <si>
    <t>6019020 Salaries Chgd to Plt- WSC</t>
  </si>
  <si>
    <t>6019040 Salaries - Operations</t>
  </si>
  <si>
    <t>6019045 Salaries - Wtr Serv Computers</t>
  </si>
  <si>
    <t>6019050 Salaries - Office</t>
  </si>
  <si>
    <t>6019054 Salaries IL Admin</t>
  </si>
  <si>
    <t>6049010 Health Ins Reimbursements</t>
  </si>
  <si>
    <t>6049000 Emp Pensions &amp; Benefits</t>
  </si>
  <si>
    <t>6049011 Employee Ins Deductions</t>
  </si>
  <si>
    <t>6049012 Health Costs &amp; Other</t>
  </si>
  <si>
    <t>6049015 Dental Ins Reimbursements</t>
  </si>
  <si>
    <t>6049020 Pension Contributions</t>
  </si>
  <si>
    <t>6049050 Health Ins Premiums</t>
  </si>
  <si>
    <t>6049055 Dental Premiums</t>
  </si>
  <si>
    <t>6049060 Term Life Ins</t>
  </si>
  <si>
    <t>6049065 Term Life Ins - Opt</t>
  </si>
  <si>
    <t>6049066 Dependent Life Insurance - Opt.</t>
  </si>
  <si>
    <t>6049067 AFLAC</t>
  </si>
  <si>
    <t>6049070 401K/ESOP Contributions</t>
  </si>
  <si>
    <t>6049080 Disability Insurance</t>
  </si>
  <si>
    <t>6049090 Other Emp Pens &amp; Benefits</t>
  </si>
  <si>
    <t>6369005 Payroll Services</t>
  </si>
  <si>
    <t>6369006 Employ Finder Fees</t>
  </si>
  <si>
    <t>6369007 Computer Maint</t>
  </si>
  <si>
    <t>6369008 Directors Fees</t>
  </si>
  <si>
    <t>6369009 Computer - Amort &amp; Prog Cost</t>
  </si>
  <si>
    <t>6369012 Internet Supplier</t>
  </si>
  <si>
    <t>6369090 Other Dir Outside Services</t>
  </si>
  <si>
    <t>6501020 Gasoline</t>
  </si>
  <si>
    <t>6501030 Auto Repair &amp; Tires</t>
  </si>
  <si>
    <t>6501040 Auto Licenses</t>
  </si>
  <si>
    <t>6509090 Other Trans Expenses</t>
  </si>
  <si>
    <t>6599090 Other Ins</t>
  </si>
  <si>
    <t>339.1  Other Plant &amp; Misc. Equipment</t>
  </si>
  <si>
    <t>SOURCE OF SUPPLY AND PUMPING PLANT</t>
  </si>
  <si>
    <t>303.2  Land &amp; Land Rights</t>
  </si>
  <si>
    <t>304.2  Structures &amp; Improvements</t>
  </si>
  <si>
    <t>305.2  Collect. &amp; Impound. Reservoirs</t>
  </si>
  <si>
    <t>306.2  Lake, River &amp; Other Intakes</t>
  </si>
  <si>
    <t>307.2  Wells &amp; Springs</t>
  </si>
  <si>
    <t>308.2  Infiltration Galleries &amp; Tunnels</t>
  </si>
  <si>
    <t>309.2  Supply Mains</t>
  </si>
  <si>
    <t>310.2  Power Generation Equipment</t>
  </si>
  <si>
    <t>311.2  Pumping Equipment</t>
  </si>
  <si>
    <t>339.2  Other Plant &amp; Misc. Equipment</t>
  </si>
  <si>
    <t>WATER TREATMENT PLANT</t>
  </si>
  <si>
    <t>303.3  Land &amp; Land Rights</t>
  </si>
  <si>
    <t>304.3  Structures &amp; Improvements</t>
  </si>
  <si>
    <t>ITCs (from D-1, Line 7)</t>
  </si>
  <si>
    <t>Weighted Debt Cost (From Line 12)</t>
  </si>
  <si>
    <t>Test year</t>
  </si>
  <si>
    <t xml:space="preserve">Final Rates </t>
  </si>
  <si>
    <t>Reconciliation of Total Income Tax Provision - Final</t>
  </si>
  <si>
    <t>State and Federal Income Tax Calculation - Current -Final</t>
  </si>
  <si>
    <t>C-3</t>
  </si>
  <si>
    <t>C-4</t>
  </si>
  <si>
    <t>474   Other Water Revenues</t>
  </si>
  <si>
    <t>534   Rents From Sewer Property</t>
  </si>
  <si>
    <t>535   Interdepartmental Rents</t>
  </si>
  <si>
    <t>Adjusted</t>
  </si>
  <si>
    <t>Expense</t>
  </si>
  <si>
    <t>LESS: AMORTIZATION OF CIAC</t>
  </si>
  <si>
    <t>Net Depreciation Expense - Wastewater</t>
  </si>
  <si>
    <t>Schedule: B-14</t>
  </si>
  <si>
    <t>Recap Schedules:     B-2</t>
  </si>
  <si>
    <t>522.1 Measured - Residential</t>
  </si>
  <si>
    <t>Cost Center Allocation</t>
  </si>
  <si>
    <t>6759125 Office Water</t>
  </si>
  <si>
    <t>6759130 Office Gas</t>
  </si>
  <si>
    <t>UIF Allocation</t>
  </si>
  <si>
    <t>December</t>
  </si>
  <si>
    <t>Total O &amp; M per Income Statement</t>
  </si>
  <si>
    <t>Difference is Sewer</t>
  </si>
  <si>
    <t>Difference is Water</t>
  </si>
  <si>
    <t>6755070 Water Permits</t>
  </si>
  <si>
    <t>635  Contractual Services - Testing</t>
  </si>
  <si>
    <t>N/A</t>
  </si>
  <si>
    <t>7678030 Misc Reg Matters Comm Exp</t>
  </si>
  <si>
    <t>Recap Schedules:  C-2, C-3, C-10, D-2, A-18, A-19</t>
  </si>
  <si>
    <t xml:space="preserve">   Credits</t>
  </si>
  <si>
    <t>Explanation:  Provide an analysis of accumulated tax credits generated and amortized on an annual basis beginning with the test year in the last rate case to the end of the current test year. Amounts provided by the Revenue Act of 1971 and subsequent acts should be shown separately from  amounts applicable to prior laws. Identify progress payments separately.</t>
  </si>
  <si>
    <t>Explanation:  Provide the calculation of total deferred income tax expense for the test year.   Provide detail on items resulting in tax deferrals other than accelerated depreciation.</t>
  </si>
  <si>
    <t>Property</t>
  </si>
  <si>
    <t>Test Year Per Books</t>
  </si>
  <si>
    <t>Utility [X] or Parent [  ]</t>
  </si>
  <si>
    <t>Rate Schedule</t>
  </si>
  <si>
    <t>Customer Monthly Billing Schedule</t>
  </si>
  <si>
    <t>Miscellaneous Service Charges</t>
  </si>
  <si>
    <t>Contracts and Agreements Schedule</t>
  </si>
  <si>
    <t>Dollar Dividend on</t>
  </si>
  <si>
    <t>Effective Cost</t>
  </si>
  <si>
    <t>Special Restriction</t>
  </si>
  <si>
    <t>Accumulated Deferred Income Taxes - Final</t>
  </si>
  <si>
    <t>OFF FURN &amp; EQPT</t>
  </si>
  <si>
    <t>ACCUM DEPR.-3612010</t>
  </si>
  <si>
    <t>ACCUM DEPR.-3602006</t>
  </si>
  <si>
    <t>ACCUM DEPR.-3542011</t>
  </si>
  <si>
    <t>ACCUM DEPR.-3804004</t>
  </si>
  <si>
    <t>ACCUM DEPR.-3804005</t>
  </si>
  <si>
    <t>ACCUM DEPR-SEWER</t>
  </si>
  <si>
    <t>ACCUM DEPR - SEWER ALLOCATED</t>
  </si>
  <si>
    <t>398.7 - TOTAL TO MFR</t>
  </si>
  <si>
    <t>ACCUM DEPR SEWER PLANT</t>
  </si>
  <si>
    <t>PLT HELD FUTURE USE-SWR-20 YR</t>
  </si>
  <si>
    <t>PLANT HELD FOR FUTURE USE</t>
  </si>
  <si>
    <t>CONSTRUCTION WORK IN PROCESS</t>
  </si>
  <si>
    <t>SEWER PLANT IN PROCESS</t>
  </si>
  <si>
    <t>WATER PLANT IN PROCESS</t>
  </si>
  <si>
    <t>WORK IN PROGRESS</t>
  </si>
  <si>
    <t>Lines</t>
  </si>
  <si>
    <t>CIAC-WTR.TRANS &amp; DISTR MAINS</t>
  </si>
  <si>
    <t>Prop.</t>
  </si>
  <si>
    <t>CIAC-WATER-UNDISTR.</t>
  </si>
  <si>
    <t>CIAC-WTR.STRUCT &amp; IMPRV(SOURCE SUP)</t>
  </si>
  <si>
    <t>CIAC-WTR.WELLS &amp; SPRINGS</t>
  </si>
  <si>
    <t>UTILITIES INC. OF FLORIDA - ORANGE COUNTY RECONCILIATION OF TRIAL BALANCE PLANT AND ACCUMULATED DEPRECIATIONACCOUNTS TO NARUC ACCOUNTS</t>
  </si>
  <si>
    <t>1083031 Accumulated Depreciation - 10131</t>
  </si>
  <si>
    <t>F-8</t>
  </si>
  <si>
    <t>F-7</t>
  </si>
  <si>
    <t>Margin Reserve Calculations - Water and Wastewater</t>
  </si>
  <si>
    <t>and Wastewater Collection System</t>
  </si>
  <si>
    <t>Investment Tax Credits</t>
  </si>
  <si>
    <t>Requested Cost of Capital - Final</t>
  </si>
  <si>
    <t>Percentage</t>
  </si>
  <si>
    <t>715  Purchased Power</t>
  </si>
  <si>
    <t>INTERIM RATE SCHEDULES</t>
  </si>
  <si>
    <t>A-2 Interim</t>
  </si>
  <si>
    <t>A-3 Interim</t>
  </si>
  <si>
    <t>B-2 Interim</t>
  </si>
  <si>
    <t>B-3 Interim</t>
  </si>
  <si>
    <t>D-1 Interim</t>
  </si>
  <si>
    <t>Private Fire Protection Service</t>
  </si>
  <si>
    <t>3486050 Water Plant Allocated</t>
  </si>
  <si>
    <t>1083050 Accumulated Depreciation - Water Allocated</t>
  </si>
  <si>
    <t>*</t>
  </si>
  <si>
    <t xml:space="preserve"> </t>
  </si>
  <si>
    <t>Total Used For Tax Calculation</t>
  </si>
  <si>
    <t>Supporting Schedules:  None</t>
  </si>
  <si>
    <t>(1)</t>
  </si>
  <si>
    <t>(2)</t>
  </si>
  <si>
    <t>(3)</t>
  </si>
  <si>
    <t>(4)</t>
  </si>
  <si>
    <t>Accrued Interest Rec'b</t>
  </si>
  <si>
    <t>Allowance for Bad Debts</t>
  </si>
  <si>
    <t>Materials &amp; Supplies</t>
  </si>
  <si>
    <t>% rate of return</t>
  </si>
  <si>
    <t>TREATMENT AND DISPOSAL PLANT</t>
  </si>
  <si>
    <t>C-2</t>
  </si>
  <si>
    <t>C-5</t>
  </si>
  <si>
    <t>C-8</t>
  </si>
  <si>
    <t>C-9</t>
  </si>
  <si>
    <t>Notes Receivable</t>
  </si>
  <si>
    <t>760  Advertising Expense</t>
  </si>
  <si>
    <t>766  Reg. Comm. Exp. - Rate Case Amort.</t>
  </si>
  <si>
    <t>767  Reg. Comm. Exp. - Other</t>
  </si>
  <si>
    <t>770  Bad Debt Expense</t>
  </si>
  <si>
    <t>775  Miscellaneous Expenses</t>
  </si>
  <si>
    <t>WATER UTILITY PLANT IN SERVICE</t>
  </si>
  <si>
    <t>TRANSPORTATION EQUIPMENT</t>
  </si>
  <si>
    <t>COMPUTERS</t>
  </si>
  <si>
    <t>WASTEWATER PLANT</t>
  </si>
  <si>
    <t>L &amp; L RIGHTS</t>
  </si>
  <si>
    <t>ACCOUNT</t>
  </si>
  <si>
    <t>TRANPORTATION EQUIPMENT ALLOCATED</t>
  </si>
  <si>
    <t xml:space="preserve">ACCUMULATED DEPRECIATION WATER </t>
  </si>
  <si>
    <t xml:space="preserve">ACCUMULATED DEPRECIATION WASTEWATER </t>
  </si>
  <si>
    <t>Schedule B-12</t>
  </si>
  <si>
    <t>4033001</t>
  </si>
  <si>
    <t>4033007</t>
  </si>
  <si>
    <t>4033008</t>
  </si>
  <si>
    <t>4033010</t>
  </si>
  <si>
    <t>4033006</t>
  </si>
  <si>
    <t>4033011</t>
  </si>
  <si>
    <t>4033003</t>
  </si>
  <si>
    <t>4033004</t>
  </si>
  <si>
    <t>4033009</t>
  </si>
  <si>
    <t>4037008</t>
  </si>
  <si>
    <t>4033091</t>
  </si>
  <si>
    <t>4032001</t>
  </si>
  <si>
    <t>4032014</t>
  </si>
  <si>
    <t>4032025</t>
  </si>
  <si>
    <t>4032031</t>
  </si>
  <si>
    <t>4032032</t>
  </si>
  <si>
    <t>4032042</t>
  </si>
  <si>
    <t>4032043</t>
  </si>
  <si>
    <t>4032045</t>
  </si>
  <si>
    <t>4032046</t>
  </si>
  <si>
    <t>4032047</t>
  </si>
  <si>
    <t>4032048</t>
  </si>
  <si>
    <t>4032090</t>
  </si>
  <si>
    <t>4032091</t>
  </si>
  <si>
    <t>4032094</t>
  </si>
  <si>
    <t>4032095</t>
  </si>
  <si>
    <t>4032097</t>
  </si>
  <si>
    <t>Depr Exp Account</t>
  </si>
  <si>
    <t>TOTAL DEPRECIATION EXPENSE - WATER</t>
  </si>
  <si>
    <t>TOTAL DEPRECIATION EXPENSE - WASTEWATER</t>
  </si>
  <si>
    <t>Schedule of Accumulated Amortization of CIAC</t>
  </si>
  <si>
    <t>Test  Year Average Balance - Water and Wastewater</t>
  </si>
  <si>
    <t>Explanation: Provide the average CIAC balance by account.  If a projected year is employed, provide breakdown for average projected year.</t>
  </si>
  <si>
    <t>CIAC-WTR.HYDRANTS</t>
  </si>
  <si>
    <t xml:space="preserve">Explanation:  Provide the total amount of rate case expense requested in the application.  State whether the total includes the amount up to proposed agency action or through a hearing before the Commission.   Provide a list of each firm providing services for the applicant, the individuals for each firm assisting in the application, including each individual's hourly rate, and an estimate of the total charges to be incurred by each firm, as well as a description of the type of services provided. Also provide the additional information for amortization and allocation method, including support behind this determination.  </t>
  </si>
  <si>
    <t>(8)</t>
  </si>
  <si>
    <t>(9)</t>
  </si>
  <si>
    <t>(10)</t>
  </si>
  <si>
    <t>(11)</t>
  </si>
  <si>
    <t>Non-Used &amp;</t>
  </si>
  <si>
    <t>Account No. and Name</t>
  </si>
  <si>
    <t>Average</t>
  </si>
  <si>
    <t>Useful %</t>
  </si>
  <si>
    <t>Amount</t>
  </si>
  <si>
    <t>INTANGIBLE PLANT</t>
  </si>
  <si>
    <t>VOLUME I</t>
  </si>
  <si>
    <t>Account No. 190.1011 / 2011</t>
  </si>
  <si>
    <t>Account No. 190.1012 / 2012</t>
  </si>
  <si>
    <t>Account No. 190.1020 / 2020</t>
  </si>
  <si>
    <t>Account No. 190.1021 / 2021</t>
  </si>
  <si>
    <t>Account No. 190.1024 /2024</t>
  </si>
  <si>
    <t>Tax Credits - Weighted Cost</t>
  </si>
  <si>
    <t xml:space="preserve">Schedule: A-3 (Interim) </t>
  </si>
  <si>
    <t xml:space="preserve"> RAF Adjustment Required for Annualized Revenues</t>
  </si>
  <si>
    <t xml:space="preserve"> RAF Adjustment Required for Requested Revenues</t>
  </si>
  <si>
    <t>B-15</t>
  </si>
  <si>
    <t>INCOME TAX</t>
  </si>
  <si>
    <t>C-1</t>
  </si>
  <si>
    <t>Misc. Current and Accrued Liabilities</t>
  </si>
  <si>
    <t>TOTAL CURRENT &amp; ACCRUED LIABILITIES</t>
  </si>
  <si>
    <t>Advances for Construction</t>
  </si>
  <si>
    <t>525   Interdepartmental Sales</t>
  </si>
  <si>
    <t>Account No. 190.2031 Deferred Tax Credits- Depreciation</t>
  </si>
  <si>
    <t>Cash</t>
  </si>
  <si>
    <t>Accounts Rec'b - trade</t>
  </si>
  <si>
    <t>Firm or</t>
  </si>
  <si>
    <t>Counsel, Consultant</t>
  </si>
  <si>
    <t>Hourly Rate</t>
  </si>
  <si>
    <t>Total Estimate</t>
  </si>
  <si>
    <t>Type of</t>
  </si>
  <si>
    <t>Vendor Name</t>
  </si>
  <si>
    <t>or Witness</t>
  </si>
  <si>
    <t>September</t>
  </si>
  <si>
    <t>November</t>
  </si>
  <si>
    <t>January</t>
  </si>
  <si>
    <t>February</t>
  </si>
  <si>
    <t>Increase in revenue required by the Utility to realize a</t>
  </si>
  <si>
    <t>Description, Coupon</t>
  </si>
  <si>
    <t>301.1  Organization</t>
  </si>
  <si>
    <t>302.1  Franchises</t>
  </si>
  <si>
    <t>1.</t>
  </si>
  <si>
    <t>2.</t>
  </si>
  <si>
    <t>Total Customers (ERC's)</t>
  </si>
  <si>
    <t xml:space="preserve">Test Year </t>
  </si>
  <si>
    <t>filing of a consolidated return shall complete schedule C-8.</t>
  </si>
  <si>
    <t>Call Provision,</t>
  </si>
  <si>
    <t>Principal Amount</t>
  </si>
  <si>
    <t>Discount or Premium</t>
  </si>
  <si>
    <t>Issuing Expense</t>
  </si>
  <si>
    <t>Rate (Contract Rate</t>
  </si>
  <si>
    <t>Explanation:  Provide a complete list of outside services which were incurred during the test year.  List  by type of service, such as accounting, engineering or legal, and provide specific detail of work performed by each consultant and the associated cost breakdown by items.  Provide amounts separated by system and method of allocation if appropriate.  Specific detail is not necessary for charges which are less than 2%  of the test year revenues for that system.  Do not include rate case expense charges.</t>
  </si>
  <si>
    <t>of Charges</t>
  </si>
  <si>
    <t>by Firm</t>
  </si>
  <si>
    <t>Gallonage Charge per 1,000 Gallons</t>
  </si>
  <si>
    <t>3044031 Structures &amp; Improvements (Water Plant)</t>
  </si>
  <si>
    <t>3204032 Water Treatment Equipment</t>
  </si>
  <si>
    <t>1083032 Accumulated Depreciation - 3204032</t>
  </si>
  <si>
    <t>339.3  Other Plant &amp; Miscellaneous Equipment</t>
  </si>
  <si>
    <t>3305042 Distribution Reservoirs and Standpipes</t>
  </si>
  <si>
    <t>1083042 Accumulated Depreciation - 3305042</t>
  </si>
  <si>
    <t>331.4  Transmission &amp; Distribution Mains</t>
  </si>
  <si>
    <t>3315043 Transmission and Distribution Mains</t>
  </si>
  <si>
    <t>1083043 Accumulated Depreciation - 3315043</t>
  </si>
  <si>
    <t>3335045 Service Lines</t>
  </si>
  <si>
    <t>1083045 Accumulated Depreciation - 3335045</t>
  </si>
  <si>
    <t>3345046 Meters</t>
  </si>
  <si>
    <t>1083046 Accumulated Depreciation - 3345046</t>
  </si>
  <si>
    <t>3345047 Meter Installations</t>
  </si>
  <si>
    <t>1083047 Accumulated Depreciation - 3355047</t>
  </si>
  <si>
    <t>3355048 Hydrants</t>
  </si>
  <si>
    <t>1083048 Accumulated Depreciation - 3355048</t>
  </si>
  <si>
    <t>339.4  Other Plant &amp; Miscellaneous Equipment</t>
  </si>
  <si>
    <t>3036010 Land &amp; Land Rights</t>
  </si>
  <si>
    <t>3011000 Water Plant (Certain Art Work - WSC)</t>
  </si>
  <si>
    <t>3406091 Office Furniture &amp; Equipment</t>
  </si>
  <si>
    <t>1083091 Accumulated Depreciation - 3406091</t>
  </si>
  <si>
    <t>3406050 Computer Allocated</t>
  </si>
  <si>
    <t>1081050 Accumulated Depreciation - Computer Allocated</t>
  </si>
  <si>
    <t>Received</t>
  </si>
  <si>
    <t>Refunded</t>
  </si>
  <si>
    <t xml:space="preserve">Customer Deposits </t>
  </si>
  <si>
    <t>Historic [X] or Projected [ ]</t>
  </si>
  <si>
    <t>Recap Schedules:     D-2</t>
  </si>
  <si>
    <t>Recap Schedules:   D-2</t>
  </si>
  <si>
    <t>Explanation: Provide the calculation of working capital using the Balance Sheet method.  The calculation should not include accounts that are reported in other rate base or cost of capital accounts.  Unless otherwise explained, this calculation should include both current and deferred debits and credits.  All adjustments to the per book accounts shall be explained.</t>
  </si>
  <si>
    <t xml:space="preserve">Schedule of Water Net Operating Income </t>
  </si>
  <si>
    <t>B-5, B-3</t>
  </si>
  <si>
    <t>B-13, B-3</t>
  </si>
  <si>
    <t>Explanation:  Complete the following revenue schedule for the historical test year or base year.  If general service revenues is not accounted for by sub-account, then show the total amount under metered-or measured-commercial and provide an explanation.</t>
  </si>
  <si>
    <t>CLASS A AND B WATER AND/OR SEWER UTILITIES</t>
  </si>
  <si>
    <t>FINANCIAL, RATE AND ENGINEERING</t>
  </si>
  <si>
    <t>INDEX</t>
  </si>
  <si>
    <t>SCHEDULE</t>
  </si>
  <si>
    <t>PAGE(S)</t>
  </si>
  <si>
    <t>D-2 Interim</t>
  </si>
  <si>
    <t>E-1 Interim</t>
  </si>
  <si>
    <t>E-2 Interim</t>
  </si>
  <si>
    <t xml:space="preserve">Adjustments to Rate Base </t>
  </si>
  <si>
    <t xml:space="preserve">Requested Cost of Capital </t>
  </si>
  <si>
    <t xml:space="preserve">Reconciliation of Capital Structure to Rate Base </t>
  </si>
  <si>
    <t>Total increase in ad valorem taxes</t>
  </si>
  <si>
    <t>Schedule of Contributions in Aid of Construction By Classification</t>
  </si>
  <si>
    <t>Unamortized Debt Discount &amp; Exp.</t>
  </si>
  <si>
    <t xml:space="preserve">      Description</t>
  </si>
  <si>
    <t>Ref.</t>
  </si>
  <si>
    <t>Federal</t>
  </si>
  <si>
    <t>Timing Differences:</t>
  </si>
  <si>
    <t>Current Tax Expense</t>
  </si>
  <si>
    <t>Average  Amount</t>
  </si>
  <si>
    <t xml:space="preserve">VOLUME I </t>
  </si>
  <si>
    <t xml:space="preserve">INDEX </t>
  </si>
  <si>
    <t xml:space="preserve">Schedule: B-8  </t>
  </si>
  <si>
    <t>Adj.</t>
  </si>
  <si>
    <t>March</t>
  </si>
  <si>
    <t>April</t>
  </si>
  <si>
    <t>May</t>
  </si>
  <si>
    <t>June</t>
  </si>
  <si>
    <t>July</t>
  </si>
  <si>
    <t>August</t>
  </si>
  <si>
    <t>BLDGS &amp; STRUCTS</t>
  </si>
  <si>
    <t>FORCE OR VACUUM MAINS</t>
  </si>
  <si>
    <t>SEWER MAINS</t>
  </si>
  <si>
    <t>MANHOLES</t>
  </si>
  <si>
    <t>361.2 - TOTAL TO MFR</t>
  </si>
  <si>
    <t>SEWAGE SERVICE LINES</t>
  </si>
  <si>
    <t>LIFT STATION</t>
  </si>
  <si>
    <t>SEWER LAGOONS</t>
  </si>
  <si>
    <t>SEWAGE TRTMT PLANT</t>
  </si>
  <si>
    <t>380.4 - TOTAL TO MFR</t>
  </si>
  <si>
    <t>SEWER PLANT ALLOCATED</t>
  </si>
  <si>
    <t>SEWER UTILITY PLANT IN SERVICE</t>
  </si>
  <si>
    <t>ACCUM DEPR.-3011001</t>
  </si>
  <si>
    <t>ACCUM DEPR.-3042011</t>
  </si>
  <si>
    <t>ACCUM DEPR.-3043021</t>
  </si>
  <si>
    <t>ACCUM DEPR.-3044031</t>
  </si>
  <si>
    <t>ACCUM DEPR.-3072014</t>
  </si>
  <si>
    <t>ACCUM DEPR.-3113025</t>
  </si>
  <si>
    <t>ACCUM DEPR.-3204032</t>
  </si>
  <si>
    <t>ACCUM DEPR.-3305042</t>
  </si>
  <si>
    <t>ACCUM DEPR.-3315043</t>
  </si>
  <si>
    <t>ACCUM DEPR.-3335045</t>
  </si>
  <si>
    <t>ACCUM DEPR.-3345046</t>
  </si>
  <si>
    <t>ACCUM DEPR.-3345047</t>
  </si>
  <si>
    <t>MISCELLANEOUS &amp; OTHER INCOME</t>
  </si>
  <si>
    <t>4131020 Rental Income</t>
  </si>
  <si>
    <t>4191010 Interest Income - Other</t>
  </si>
  <si>
    <t>4261000 Miscellaneous Income</t>
  </si>
  <si>
    <t>INTEREST EXPENSE</t>
  </si>
  <si>
    <t>4192000 Short Term Interest Expense - Interco.</t>
  </si>
  <si>
    <t>4201000 Interest During Construction</t>
  </si>
  <si>
    <t>State and Federal Income Tax Calculation - Current Water</t>
  </si>
  <si>
    <t>State and Federal Income Tax Calculation - Current Sewer</t>
  </si>
  <si>
    <t>Deferred Income Tax Expense (Final) - Water</t>
  </si>
  <si>
    <t>Schedule: A-11</t>
  </si>
  <si>
    <t>Any utility that is not currently and never has been a C</t>
  </si>
  <si>
    <t>corporation may omit Section C in its entirety.</t>
  </si>
  <si>
    <t>All utilities that are currently C corporations shall complete</t>
  </si>
  <si>
    <t>Schedules C-1 through C-7, C-9 and C-10.</t>
  </si>
  <si>
    <t>Net Deferred Income Taxes</t>
  </si>
  <si>
    <t>Accumulated Deferred Income Taxes - State</t>
  </si>
  <si>
    <t>Flowback</t>
  </si>
  <si>
    <t>To Curr.</t>
  </si>
  <si>
    <t>Debit</t>
  </si>
  <si>
    <t>Deferral</t>
  </si>
  <si>
    <t>(Credit)</t>
  </si>
  <si>
    <t>Recap Schedules:  C-6</t>
  </si>
  <si>
    <t>Schedule: C-7</t>
  </si>
  <si>
    <t>TRANSMISSION &amp; DISTRIBUTION PLANT</t>
  </si>
  <si>
    <t>303.4  Land &amp; Land Rights</t>
  </si>
  <si>
    <t>304.4  Structures &amp; Improvements</t>
  </si>
  <si>
    <t>330.4  Distr. Reservoirs &amp; Standpipes</t>
  </si>
  <si>
    <t>331.4  Transm. &amp; Distribution Mains</t>
  </si>
  <si>
    <t>333.4  Services</t>
  </si>
  <si>
    <t>334.4  Meters &amp; Meter Installations</t>
  </si>
  <si>
    <t>335.4  Hydrants</t>
  </si>
  <si>
    <t>What tax years are currently open with the Internal Revenue Service?</t>
  </si>
  <si>
    <t>MINIMUM FILING REQUIREMENTS</t>
  </si>
  <si>
    <t>Supporting Schedules:  D-2</t>
  </si>
  <si>
    <t>Recap Schedules:  A-1, A-2</t>
  </si>
  <si>
    <t>Reconciliation of Capital Structure to Requested Rate Base</t>
  </si>
  <si>
    <t>Interim [ ] Final [x]</t>
  </si>
  <si>
    <t>Pro Rata</t>
  </si>
  <si>
    <t>Schedule D-3</t>
  </si>
  <si>
    <t>Analysis of Major Maintenance Projects - Water &amp; Sewer</t>
  </si>
  <si>
    <t>Explanation:  Provide the information required to adjust income tax expense by the interest expense of the parent(s) that may be invested in the equity of the applicant.  If a year-end rate base is used, provide on both a year-end and an average basis.  Amounts should be parent only.</t>
  </si>
  <si>
    <t>n/a</t>
  </si>
  <si>
    <t>3917050 Transportation Equipment Allocated</t>
  </si>
  <si>
    <t>1081050 Accumulated Depreciation Transp. Equip. Allocated</t>
  </si>
  <si>
    <t>Explanation:  For each of the accumulated deferred tax accounts provide a summary of the ending balances as reported on pages 2 &amp; 3 of this schedule.  The same annual balances should be shown.</t>
  </si>
  <si>
    <t>Schedule: D-7</t>
  </si>
  <si>
    <t>Schedule E-2</t>
  </si>
  <si>
    <t>Schedule: E-1</t>
  </si>
  <si>
    <t>Water [  ] or Sewer [X]</t>
  </si>
  <si>
    <t>Explanation:  Provide a schedule of present and proposed rates.  State residential sewer cap, if one exists.</t>
  </si>
  <si>
    <t xml:space="preserve">1" </t>
  </si>
  <si>
    <t>2"</t>
  </si>
  <si>
    <t>3"</t>
  </si>
  <si>
    <t>Water [ X ] or Sewer [ ]</t>
  </si>
  <si>
    <t>5/8" x 3/4"</t>
  </si>
  <si>
    <t>3/4"</t>
  </si>
  <si>
    <t>1-1/2"</t>
  </si>
  <si>
    <t>363.2  Services to Customers</t>
  </si>
  <si>
    <t>364.2  Flow Measuring Devices</t>
  </si>
  <si>
    <t>365.2  Flow Measuring Installations</t>
  </si>
  <si>
    <t>389.2  Other Plant &amp; Misc. Equipment</t>
  </si>
  <si>
    <t>SYSTEM PUMPING PLANT</t>
  </si>
  <si>
    <t>353.3  Land &amp; Land Rights</t>
  </si>
  <si>
    <t>354.3  Structures &amp; Improvements</t>
  </si>
  <si>
    <t>370.3  Receiving Wells</t>
  </si>
  <si>
    <t>371.3  Pumping Equipment</t>
  </si>
  <si>
    <t>389.3  Other Plant &amp; Misc. Equipment</t>
  </si>
  <si>
    <t>Account No. 190.2021 Deferred Tax Credits- Maint Fee</t>
  </si>
  <si>
    <t>6759004 Printing &amp; Blueprints</t>
  </si>
  <si>
    <t>339.4  Other Plant &amp; Misc. Equipment</t>
  </si>
  <si>
    <t>Hours</t>
  </si>
  <si>
    <t>Notes &amp; Accounts Payable - Assoc. Cos.</t>
  </si>
  <si>
    <t>Customer Deposits</t>
  </si>
  <si>
    <t>Accrued Taxes</t>
  </si>
  <si>
    <t>Current Portion Long Term Debt</t>
  </si>
  <si>
    <t>Accrued Dividends</t>
  </si>
  <si>
    <t>Explanation:  Provide the annual AFUDC rates used since either rate base was last established by this Commission, or the date of inception of utility service if rate base has not been established previously. Include a description of practices and authority of rate(s) used.</t>
  </si>
  <si>
    <t>Schedule: A-13</t>
  </si>
  <si>
    <t>Advances From Associated Companies</t>
  </si>
  <si>
    <t>Utility Plant in Service</t>
  </si>
  <si>
    <t>Utility Land &amp; Land Rights</t>
  </si>
  <si>
    <t>Construction Work in Progress</t>
  </si>
  <si>
    <t>Prelim. Survey  &amp; Investigation Charges</t>
  </si>
  <si>
    <t>Clearing Accounts</t>
  </si>
  <si>
    <t>Class of Capital</t>
  </si>
  <si>
    <t>Lender</t>
  </si>
  <si>
    <t>Tax Credits - Zero Cost</t>
  </si>
  <si>
    <t>710 Purchased Sewage Treatment</t>
  </si>
  <si>
    <t>711 Sludge Removal Expense</t>
  </si>
  <si>
    <t xml:space="preserve">  Allocation Percentages</t>
  </si>
  <si>
    <t xml:space="preserve">    Amounts Allocated </t>
  </si>
  <si>
    <t>G/L</t>
  </si>
  <si>
    <t>of Allocation</t>
  </si>
  <si>
    <t>Method</t>
  </si>
  <si>
    <t>6759135 Operations Telephones</t>
  </si>
  <si>
    <t>6759136 Operations Telephones Long Distance</t>
  </si>
  <si>
    <t>6759140 Alarm Sys Phone Expense</t>
  </si>
  <si>
    <t>6759160 Office Fax Machine Phone Line</t>
  </si>
  <si>
    <t>536   Other Sewer Revenues</t>
  </si>
  <si>
    <t>Total increase in Taxes Other Than Income</t>
  </si>
  <si>
    <t xml:space="preserve">  Disc. and Expense Net</t>
  </si>
  <si>
    <t>ITC Amortization</t>
  </si>
  <si>
    <t>Other Timing Differences (Itemize):</t>
  </si>
  <si>
    <t>(3% ITC and IRC 46(f)(2))</t>
  </si>
  <si>
    <t>Schedule M Adjustments:</t>
  </si>
  <si>
    <t>Detail of Operation &amp; Maintenance Expenses By Month - Wastewater</t>
  </si>
  <si>
    <t>Schedule: B-6</t>
  </si>
  <si>
    <t>Recap Schedules:  B-2</t>
  </si>
  <si>
    <t>701  Salaries &amp; Wages - Employees</t>
  </si>
  <si>
    <t>703  Salaries &amp; Wages - Officers, Etc.</t>
  </si>
  <si>
    <t>704  Employee Pensions &amp; Benefits</t>
  </si>
  <si>
    <t>Bus. Hrs.</t>
  </si>
  <si>
    <t>After Hrs.</t>
  </si>
  <si>
    <t>Initial Connection Fee</t>
  </si>
  <si>
    <t>Normal Reconnection Fee</t>
  </si>
  <si>
    <t>398.7  Other Plant - Allocations</t>
  </si>
  <si>
    <t>348.5  Other  Plant - Allocations</t>
  </si>
  <si>
    <t>720  Materials &amp; Supplies</t>
  </si>
  <si>
    <t>731  Contractual Services - Engr.</t>
  </si>
  <si>
    <t>732  Contractual Services - Acct.</t>
  </si>
  <si>
    <t>Supporting Schedules: None</t>
  </si>
  <si>
    <t>Recap Schedules:  C-3</t>
  </si>
  <si>
    <t>Beginning</t>
  </si>
  <si>
    <t>Current</t>
  </si>
  <si>
    <t>Year</t>
  </si>
  <si>
    <t>Ending</t>
  </si>
  <si>
    <t>Book/Tax Differences - Permanent</t>
  </si>
  <si>
    <t>Adjust.</t>
  </si>
  <si>
    <t>Schedule: C-3</t>
  </si>
  <si>
    <t>Schedule: C-1</t>
  </si>
  <si>
    <t>Schedule: C-2</t>
  </si>
  <si>
    <t>Allocation of Expenses</t>
  </si>
  <si>
    <t>Other</t>
  </si>
  <si>
    <t>CIAC-SWR.SEWAGE SERVICE LINES</t>
  </si>
  <si>
    <t>CIAC-SEWER-TAX</t>
  </si>
  <si>
    <t>CONTRIBUTIONS IN AID SEWER</t>
  </si>
  <si>
    <t>ACC AMORT TRANS &amp; DISTR MAINS</t>
  </si>
  <si>
    <t>ACC AMORT-CIA-WATER</t>
  </si>
  <si>
    <t>ACC AMORT STRUCT &amp; IMPRV</t>
  </si>
  <si>
    <t>ACC AMORT WELLS &amp; SPRINGS</t>
  </si>
  <si>
    <t>ACC AMORT ELECTRIC PUMP EQUIP</t>
  </si>
  <si>
    <t>ACC AMORT WATER TREATMENT EQPT</t>
  </si>
  <si>
    <t>ACC AMORT DIS RESV &amp; STNDPIPES</t>
  </si>
  <si>
    <t>ACC AMORT HYDRANTS</t>
  </si>
  <si>
    <t>ACC AMORT CIAC TAX</t>
  </si>
  <si>
    <t>ACC AMORT SERVICE LINES</t>
  </si>
  <si>
    <t>ACC AMORT METERS</t>
  </si>
  <si>
    <t>ACC AMORT METER INSTALLATIONS</t>
  </si>
  <si>
    <t>ACCUM AMORT OF CIA WATER</t>
  </si>
  <si>
    <t>Month Ended</t>
  </si>
  <si>
    <t>Recap Schedules:     A-1, A-8</t>
  </si>
  <si>
    <t>ACC AMORT FORCE OR VACUUM MAINS</t>
  </si>
  <si>
    <t>ACC AMORT SEWER MAINS</t>
  </si>
  <si>
    <t>ACC AMORT MANHOLES</t>
  </si>
  <si>
    <t>ACC. AMORT-CIA-SEWER</t>
  </si>
  <si>
    <t>GENERAL PLANT</t>
  </si>
  <si>
    <t>Recap Schedules:     A-1, A-2, A-19</t>
  </si>
  <si>
    <t>Schedule of Working Capital Allowance Calculation</t>
  </si>
  <si>
    <t>(IRC 46(f)(2) only - See below)</t>
  </si>
  <si>
    <t>State Tax Rate</t>
  </si>
  <si>
    <t>State Taxable Income</t>
  </si>
  <si>
    <t>E-2</t>
  </si>
  <si>
    <t>E-3</t>
  </si>
  <si>
    <t>E-4</t>
  </si>
  <si>
    <t>E-5</t>
  </si>
  <si>
    <t>Miscellaneous Service Charge Revenue</t>
  </si>
  <si>
    <t>E-6</t>
  </si>
  <si>
    <t>E-7</t>
  </si>
  <si>
    <t>E-8</t>
  </si>
  <si>
    <t>E-9</t>
  </si>
  <si>
    <t>E-10</t>
  </si>
  <si>
    <t>E-11</t>
  </si>
  <si>
    <t>E-12</t>
  </si>
  <si>
    <t>E-13</t>
  </si>
  <si>
    <t>E-14</t>
  </si>
  <si>
    <t>ENGINEERING SCHEDULES</t>
  </si>
  <si>
    <t>F-2</t>
  </si>
  <si>
    <t>F-4</t>
  </si>
  <si>
    <t>F-6</t>
  </si>
  <si>
    <t>Used and Useful Calculations - Water Distribution System</t>
  </si>
  <si>
    <t>F-10</t>
  </si>
  <si>
    <t xml:space="preserve">Outstanding </t>
  </si>
  <si>
    <t>6181090 Other Chemicals (Treatment)</t>
  </si>
  <si>
    <t>6205003 Operators Expenses</t>
  </si>
  <si>
    <t>6759003 Computer Supplies</t>
  </si>
  <si>
    <t>6759005 Postage</t>
  </si>
  <si>
    <t>6759009 Office Supply Stores</t>
  </si>
  <si>
    <t>6759011 Envelopes</t>
  </si>
  <si>
    <t>6759012 Bill Stock</t>
  </si>
  <si>
    <t>6759013 Cleaning Supplies</t>
  </si>
  <si>
    <t>6759017 Operators Cleaning Supplies</t>
  </si>
  <si>
    <t>WATER - MFR Account No. and Name</t>
  </si>
  <si>
    <t xml:space="preserve">WATER - G/L  Account No. and Name </t>
  </si>
  <si>
    <t>December Prior Year</t>
  </si>
  <si>
    <t>December Test Year</t>
  </si>
  <si>
    <t>3011001 Organization</t>
  </si>
  <si>
    <t>1083001 Accumulated Depreciation - 3011001</t>
  </si>
  <si>
    <t>3021002 Franchises</t>
  </si>
  <si>
    <t>339.1  Other Plant &amp; Miscellaneous Equipment</t>
  </si>
  <si>
    <t>3042011 Structures &amp; Improvements (Source Plant)</t>
  </si>
  <si>
    <t>1083011 Accumulated Depreciation - 3042011</t>
  </si>
  <si>
    <t>3043021 Structures &amp; Improvements (Pump Plant)</t>
  </si>
  <si>
    <t>Income Tax Returns</t>
  </si>
  <si>
    <t>Issue Date</t>
  </si>
  <si>
    <t>Outstanding</t>
  </si>
  <si>
    <t>(5)-(9)+(7)</t>
  </si>
  <si>
    <t>(8)+(9)+(10)</t>
  </si>
  <si>
    <t>Florida Public Service Commission</t>
  </si>
  <si>
    <t>Page 1 of 3</t>
  </si>
  <si>
    <t>Preferred Stock Outstanding</t>
  </si>
  <si>
    <t>D-4</t>
  </si>
  <si>
    <t>D-5</t>
  </si>
  <si>
    <t>D-6</t>
  </si>
  <si>
    <t>530   Guaranteed Revenues</t>
  </si>
  <si>
    <t>Millage rate</t>
  </si>
  <si>
    <t>3537002 Land &amp; Land Rights</t>
  </si>
  <si>
    <t>Miscellaneous Service Charge Revenues</t>
  </si>
  <si>
    <t>LAND &amp; LAND RIGHTS (PUMP PLT)</t>
  </si>
  <si>
    <t>LAND &amp; LAND RIGHTS</t>
  </si>
  <si>
    <t>STRUCT &amp; IMPRV (SOURCE SUP)</t>
  </si>
  <si>
    <t>STRUCT &amp; IMPRV (PUMP PLT)</t>
  </si>
  <si>
    <t>304.2 - TOTAL TO MFR</t>
  </si>
  <si>
    <t>Organization Exp - Amort</t>
  </si>
  <si>
    <t>Tap Fees</t>
  </si>
  <si>
    <t>Total State Tax Deferred</t>
  </si>
  <si>
    <t>Timing Differences For Federal Deferred Taxes</t>
  </si>
  <si>
    <t>Non-Used and Useful Plant - Summary - Final</t>
  </si>
  <si>
    <t>Schedule: A-7</t>
  </si>
  <si>
    <t>Contributed lines:</t>
  </si>
  <si>
    <t>Accumulated . Amort CIAC Water</t>
  </si>
  <si>
    <t>Sub-Total Lines</t>
  </si>
  <si>
    <t>Sub-Total Property</t>
  </si>
  <si>
    <t>Sub-Total Meters &amp; Meter Installations</t>
  </si>
  <si>
    <t>Total CIAC - WATER</t>
  </si>
  <si>
    <t>Total Accumulated Amort CIAC - WATER</t>
  </si>
  <si>
    <t>SEWER</t>
  </si>
  <si>
    <t>Accumulated . Amort CIAC Sewer</t>
  </si>
  <si>
    <t>Total CIAC - SEWER</t>
  </si>
  <si>
    <t>Total Accumulated Amort CIAC - SEWER</t>
  </si>
  <si>
    <t xml:space="preserve">Revenue </t>
  </si>
  <si>
    <t>Water Plant</t>
  </si>
  <si>
    <t>Sewer Plant</t>
  </si>
  <si>
    <t>Total Plant</t>
  </si>
  <si>
    <t>Water Net Plant</t>
  </si>
  <si>
    <t>Sewer Net Plant</t>
  </si>
  <si>
    <t>Allocation</t>
  </si>
  <si>
    <t>Miscellaneous Revenues</t>
  </si>
  <si>
    <t xml:space="preserve">Water </t>
  </si>
  <si>
    <t>Methodology</t>
  </si>
  <si>
    <t>Actual</t>
  </si>
  <si>
    <t>Legal Fees</t>
  </si>
  <si>
    <t>Contractual Services - Legal</t>
  </si>
  <si>
    <t>Contractual Services - Other</t>
  </si>
  <si>
    <t>Transportation Expense</t>
  </si>
  <si>
    <t>Bad Debt Expense</t>
  </si>
  <si>
    <t>Sales/Use Tax Expense</t>
  </si>
  <si>
    <t>4081201</t>
  </si>
  <si>
    <t>FICA Expense</t>
  </si>
  <si>
    <t>4091050</t>
  </si>
  <si>
    <t>Fed Unemployment Tax</t>
  </si>
  <si>
    <t>4091060</t>
  </si>
  <si>
    <t>St Unemployment Tax</t>
  </si>
  <si>
    <t>Property &amp; Other General Taxes</t>
  </si>
  <si>
    <t>4081121</t>
  </si>
  <si>
    <t>Real Estate Taxes</t>
  </si>
  <si>
    <t>4081122</t>
  </si>
  <si>
    <t>Pers Prop &amp; ICT Tax</t>
  </si>
  <si>
    <t>4081301</t>
  </si>
  <si>
    <t>Gross Receipts Tax</t>
  </si>
  <si>
    <t>4081303</t>
  </si>
  <si>
    <t>Franchise Tax</t>
  </si>
  <si>
    <t>Interest Expense - Inter - Co</t>
  </si>
  <si>
    <t>Sale of Equipment</t>
  </si>
  <si>
    <t>S/T Int Exp Customers Dep</t>
  </si>
  <si>
    <t>S/T Int Exp Other</t>
  </si>
  <si>
    <t>Depreciation , Net of Amort.</t>
  </si>
  <si>
    <t xml:space="preserve">Net Income Before Taxes </t>
  </si>
  <si>
    <t>Amort of Invest Tax Credit</t>
  </si>
  <si>
    <t>% of NI</t>
  </si>
  <si>
    <t>4091000</t>
  </si>
  <si>
    <t>Income Taxes Federal</t>
  </si>
  <si>
    <t>Income Taxes - State</t>
  </si>
  <si>
    <t>Def Income Taxes - State</t>
  </si>
  <si>
    <t>Def Income Tax - Federal</t>
  </si>
  <si>
    <t>Income Taxes</t>
  </si>
  <si>
    <t>Net Income After Taxes</t>
  </si>
  <si>
    <t>Notes:</t>
  </si>
  <si>
    <t>A</t>
  </si>
  <si>
    <t>B</t>
  </si>
  <si>
    <t>C</t>
  </si>
  <si>
    <t>3406090 Off Struct &amp; Imprv</t>
  </si>
  <si>
    <t>3466097 Communication Eqpt</t>
  </si>
  <si>
    <t>RECLAIMED WATER DISTRIBUTION PLANT</t>
  </si>
  <si>
    <t>375.6 Reuse Transmission and Dist System</t>
  </si>
  <si>
    <t>Per Books</t>
  </si>
  <si>
    <t>Per Utility</t>
  </si>
  <si>
    <t>WATER</t>
  </si>
  <si>
    <t>Plant in Service</t>
  </si>
  <si>
    <t>Land</t>
  </si>
  <si>
    <t>Other (Explain)</t>
  </si>
  <si>
    <t xml:space="preserve">    Total</t>
  </si>
  <si>
    <t>WASTEWATER</t>
  </si>
  <si>
    <t>Preferred Stock Issued</t>
  </si>
  <si>
    <t>Additional Paid in Capital</t>
  </si>
  <si>
    <t>Retained Earnings</t>
  </si>
  <si>
    <t>Other Equity Capital</t>
  </si>
  <si>
    <t>TOTAL EQUITY CAPITAL</t>
  </si>
  <si>
    <t>Bonds</t>
  </si>
  <si>
    <t>Reacquired Bonds</t>
  </si>
  <si>
    <t>Recap Schedules:     A-1, A-4</t>
  </si>
  <si>
    <t>Schedule: A-5</t>
  </si>
  <si>
    <t>Explanation: Provide month ending balances for each month of the test year and the ending balance for the prior year.</t>
  </si>
  <si>
    <t>658  Insurance - Workman's Comp.</t>
  </si>
  <si>
    <t>659  Insurance - Other</t>
  </si>
  <si>
    <t>660  Advertising Expense</t>
  </si>
  <si>
    <t>666  Reg. Comm. Exp. - Rate Case Amort.</t>
  </si>
  <si>
    <t>667  Reg. Comm. Exp. - Other</t>
  </si>
  <si>
    <t>670  Bad Debt Expense</t>
  </si>
  <si>
    <t>675  Miscellaneous Expenses</t>
  </si>
  <si>
    <t>Interest on Short-Term Debt</t>
  </si>
  <si>
    <t xml:space="preserve">  Permanent Differences (From Sch. C-4)</t>
  </si>
  <si>
    <t xml:space="preserve">  Timing Differences (From Sch. C-5)</t>
  </si>
  <si>
    <t>Total Income Tax Expense</t>
  </si>
  <si>
    <t>Total Schedule M Adjustments</t>
  </si>
  <si>
    <t>Total Timing Differences (To C-2)</t>
  </si>
  <si>
    <t>Taxable Income Before State Taxes</t>
  </si>
  <si>
    <t>Schedule: C-6</t>
  </si>
  <si>
    <t>Public Fire Hydrants Schedule</t>
  </si>
  <si>
    <t>October</t>
  </si>
  <si>
    <t>Dec</t>
  </si>
  <si>
    <t>Nov</t>
  </si>
  <si>
    <t>Jan</t>
  </si>
  <si>
    <t>Feb</t>
  </si>
  <si>
    <t>B-14, B-3</t>
  </si>
  <si>
    <t>ACC AMORT BLDGS &amp; STRUCTS</t>
  </si>
  <si>
    <t>ACC AMORT SEWER LAGOONS</t>
  </si>
  <si>
    <t>ACC AMORT SEWAGE TRTMT PLANT</t>
  </si>
  <si>
    <t>ACC AMORT LIFT STATION</t>
  </si>
  <si>
    <t>ACC AMORT SEWAGE SERVICE LINES</t>
  </si>
  <si>
    <t>ACC AMORT SEWER CIAC</t>
  </si>
  <si>
    <t>ACCUM AMORT OF CIA SEWER</t>
  </si>
  <si>
    <t>To remove from rate base average construction work in progress</t>
  </si>
  <si>
    <t>Acct.</t>
  </si>
  <si>
    <t>Other - Tap Fees</t>
  </si>
  <si>
    <t>Acquisition Adjustments</t>
  </si>
  <si>
    <t>Accum. Amort. of Acq. Adjustments</t>
  </si>
  <si>
    <t>Advances For Construction</t>
  </si>
  <si>
    <t>Explanation:  Provide the annual balance of accumulated depreciation, for water and sewer separately, for all years since either rate base was last established by this Commission,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t>
  </si>
  <si>
    <t>-</t>
  </si>
  <si>
    <t>WATER AND/OR WASTEWATER UTILITIES</t>
  </si>
  <si>
    <t>FINANCIAL, RATE</t>
  </si>
  <si>
    <t>AND ENGINEERING</t>
  </si>
  <si>
    <t>MINIMUM FILING</t>
  </si>
  <si>
    <t>REQUIREMENTS</t>
  </si>
  <si>
    <t>OF</t>
  </si>
  <si>
    <t>FOR THE</t>
  </si>
  <si>
    <t>Explanation:  For each of the accumulated deferred tax accounts provide annual balances beginning with the year of the last rate case and ending with the test year.</t>
  </si>
  <si>
    <t>610 Purchased Water</t>
  </si>
  <si>
    <t xml:space="preserve">6101010 Purchased Water </t>
  </si>
  <si>
    <t>7754008 Sewer Sludge Hauling</t>
  </si>
  <si>
    <t>7754011 Sewer - Sewer Rodding</t>
  </si>
  <si>
    <t>6151010 Elec PWR - Water System</t>
  </si>
  <si>
    <t>7151020 - Electric Power - Sewer System</t>
  </si>
  <si>
    <t>6181010 Chlorine</t>
  </si>
  <si>
    <t>6181050 Odor Control Chemicals</t>
  </si>
  <si>
    <t>Deferred Rate Case Expense</t>
  </si>
  <si>
    <t>Other Miscellaneous Deferred Debits</t>
  </si>
  <si>
    <t>Accum. Deferred Income Taxes</t>
  </si>
  <si>
    <t>TOTAL OTHER ASSETS</t>
  </si>
  <si>
    <t>TOTAL ASSETS</t>
  </si>
  <si>
    <t xml:space="preserve">Comparative Balance Sheet - Equity Capital &amp; Liabilities </t>
  </si>
  <si>
    <t xml:space="preserve">Explanation:  Provide the annual balance of accumulated amortization of CIAC, for water and sewer separately, for all years since either rate base was last established by this Commission, or the date of inception of utility service if rate base has not been established previously by this Commission; and  yearly additions and adjustments by dollar amount up to the end of the test year.  Provide an additional page if necessary.  If a projected test year is used, include the projected additions and/or retirements specifically identifying those amounts.  </t>
  </si>
  <si>
    <t>Historic  [X] Projected [ ]</t>
  </si>
  <si>
    <t>TOTAL CONTRIBUTED PROPERTY</t>
  </si>
  <si>
    <t>Taps</t>
  </si>
  <si>
    <t>CIAC-WATER-TAX</t>
  </si>
  <si>
    <t>CIAC-WTR.SERVICE LINES</t>
  </si>
  <si>
    <t>CIAC-WTR.METERS</t>
  </si>
  <si>
    <t>NET OPERATING INCOME</t>
  </si>
  <si>
    <t>RATE BASE</t>
  </si>
  <si>
    <t>RATE OF RETURN</t>
  </si>
  <si>
    <t>%</t>
  </si>
  <si>
    <t>Historic [X] or Projected [  ]</t>
  </si>
  <si>
    <t>Equivalent Residential Connections - Wastewater</t>
  </si>
  <si>
    <t>FORM PSC/WAW 20  (      /      )</t>
  </si>
  <si>
    <t>Explanation: Provide the calculation of net operating income for the test year.  If amortization (Line 4) is related to any amount other than an acquisition adjustment, submit an additional schedule showing a description and calculation of charge.</t>
  </si>
  <si>
    <t xml:space="preserve">      OTHER WATER REVENUES</t>
  </si>
  <si>
    <t>470   Forfeited Discounts</t>
  </si>
  <si>
    <t>471   Misc. Service Revenues</t>
  </si>
  <si>
    <t xml:space="preserve">      OTHER SEWER REVENUES</t>
  </si>
  <si>
    <t>472   Rents From Water Property</t>
  </si>
  <si>
    <t>531   Sale of Sludge</t>
  </si>
  <si>
    <t>473   Interdepartmental Rents</t>
  </si>
  <si>
    <t>532   Forfeited Discounts</t>
  </si>
  <si>
    <t>Schedule of Requested Cost of Capital</t>
  </si>
  <si>
    <t>Interim [ ]  Final [x]</t>
  </si>
  <si>
    <t xml:space="preserve">Historical [x]  Projected [ ] </t>
  </si>
  <si>
    <t>Reconciled to</t>
  </si>
  <si>
    <t>Requested Rate Base</t>
  </si>
  <si>
    <t>Weighted Cost</t>
  </si>
  <si>
    <t>Long Term Debt</t>
  </si>
  <si>
    <t>Short Term Debt</t>
  </si>
  <si>
    <t>COMPUTER ALLOCATED</t>
  </si>
  <si>
    <t>CIAC-WTR.STRUCT &amp; IMPRV (PUMP PLT)</t>
  </si>
  <si>
    <t>CIAC-WTR.ELECTRIC PUMP EQUIP</t>
  </si>
  <si>
    <t>CIAC-WTR.STRUCT &amp; IMPRV (WTR T P)</t>
  </si>
  <si>
    <t>CIAC-WTR.WATER TREATMENT EQPT</t>
  </si>
  <si>
    <t>CIAC-WTR.DIS RESV &amp; STNDPIPES</t>
  </si>
  <si>
    <t>DESCRIPTION OF SCHEDULE</t>
  </si>
  <si>
    <t>A-2</t>
  </si>
  <si>
    <t>Adjustments to Rate Base - Final</t>
  </si>
  <si>
    <t>A-4</t>
  </si>
  <si>
    <t>Annual Plant Additions and Balances</t>
  </si>
  <si>
    <t>Sewer Plant in Service by Primary Account</t>
  </si>
  <si>
    <t>Summary of Non-Used &amp; Useful Plant</t>
  </si>
  <si>
    <t>A-8</t>
  </si>
  <si>
    <t>Annual Accumulated Depreciation Additions and Balances</t>
  </si>
  <si>
    <t>340.5 - TOTAL TO MFR</t>
  </si>
  <si>
    <t>TOOLS SHOP &amp; MISC EQPT</t>
  </si>
  <si>
    <t>OTHER PLANT</t>
  </si>
  <si>
    <t>WATER PLANT ALLOCATED</t>
  </si>
  <si>
    <t>OTHER ASSETS</t>
  </si>
  <si>
    <t>354.7  Structures &amp; Improvement</t>
  </si>
  <si>
    <t>398.7  Other Tangible Plant</t>
  </si>
  <si>
    <t>636  Contractual Services - Other</t>
  </si>
  <si>
    <t>Schedule: B-13</t>
  </si>
  <si>
    <t>Recap Schedules:     B-1</t>
  </si>
  <si>
    <t>NET DEPRECIATION EXPENSE - WATER</t>
  </si>
  <si>
    <t>ITC Interest Synchronization</t>
  </si>
  <si>
    <t>Less: State Income Tax Exemption ($5,000)</t>
  </si>
  <si>
    <t>B-12</t>
  </si>
  <si>
    <t>Schedule of Allocated Expenses</t>
  </si>
  <si>
    <t>B-14</t>
  </si>
  <si>
    <t>Less: Accum. Amortization of CIAC</t>
  </si>
  <si>
    <t>Accumulated Deferred Income Taxes</t>
  </si>
  <si>
    <t>Total Equity Capital and Liabilities</t>
  </si>
  <si>
    <t>A-1</t>
  </si>
  <si>
    <t>Schedule of Rate Base - Water - Final</t>
  </si>
  <si>
    <t>A-5</t>
  </si>
  <si>
    <t>Water Plant in Service by Primary Account</t>
  </si>
  <si>
    <t>A-9</t>
  </si>
  <si>
    <t>Annual CIAC Additions and Balances</t>
  </si>
  <si>
    <t>CIAC by Classification</t>
  </si>
  <si>
    <t>Annual Accumulated Amortization of CIAC Additions and Balances</t>
  </si>
  <si>
    <t>Explanation: Provide a detailed description of all adjustments to operating income per books, with a total for each line item shown on the net operating income statement.</t>
  </si>
  <si>
    <t>Schedule of Interest in Tax Expense Calculation</t>
  </si>
  <si>
    <t>Prior Year</t>
  </si>
  <si>
    <t>Explanation:  Provide a schedule of private fire protection service by size of connection.  This schedule is not required for a sewer only rate application.</t>
  </si>
  <si>
    <t>Size</t>
  </si>
  <si>
    <t>Type</t>
  </si>
  <si>
    <t>Quantity</t>
  </si>
  <si>
    <t>Explanation:  Provide a list of all outstanding contracts or agreements having rates or conditions different from those on approved tariffs.  Describe with whom, the purpose and the elements of each contract  shown.</t>
  </si>
  <si>
    <t xml:space="preserve">   Description</t>
  </si>
  <si>
    <t>Schedule: E-9</t>
  </si>
  <si>
    <t>A-3, A-5</t>
  </si>
  <si>
    <t>A-3, A-9</t>
  </si>
  <si>
    <t>A-3, A-6</t>
  </si>
  <si>
    <t>A-3, A-10</t>
  </si>
  <si>
    <t>389.4  Other Plant &amp; Misc. Equipment</t>
  </si>
  <si>
    <t>345.5  Power Operated Equipment</t>
  </si>
  <si>
    <t>4"</t>
  </si>
  <si>
    <t>6"</t>
  </si>
  <si>
    <t>Connection</t>
  </si>
  <si>
    <t>Reconnect</t>
  </si>
  <si>
    <t>346.5  Communication Equipment</t>
  </si>
  <si>
    <t>347.5  Miscellaneous Equipment</t>
  </si>
  <si>
    <t>Reconciliation of Capital Structure to Requested Rate Base - Final</t>
  </si>
  <si>
    <t>Variable Rate Long-Term Debt</t>
  </si>
  <si>
    <t>Revenue Schedule at Present and Proposed Rates</t>
  </si>
  <si>
    <t>Private Fire Protection Schedule</t>
  </si>
  <si>
    <t>Guaranteed Revenues Received Schedule</t>
  </si>
  <si>
    <t>Billing Analysis Schedule (contained in Volume II)</t>
  </si>
  <si>
    <t>F-1</t>
  </si>
  <si>
    <t>Gallons of Water Pumped, Sold and Unaccounted For</t>
  </si>
  <si>
    <t>F-3</t>
  </si>
  <si>
    <t>Water Treatment Plant Data</t>
  </si>
  <si>
    <t>F-5</t>
  </si>
  <si>
    <t>Used and Useful Calculations - Water Treatment Plant</t>
  </si>
  <si>
    <t>Used and Useful Calculations - Wastewater Treatment Plant</t>
  </si>
  <si>
    <t>F-9</t>
  </si>
  <si>
    <t>Equivalent Residential Connections - Water</t>
  </si>
  <si>
    <t>Sewer Rate Base - Interim</t>
  </si>
  <si>
    <t>Schedule of Sewer Operating Statement - Interim</t>
  </si>
  <si>
    <t xml:space="preserve">Adjustments to Operating Income </t>
  </si>
  <si>
    <t>Revenue Schedule at Present and Interim Rates</t>
  </si>
  <si>
    <t>666 Regulatory Commission Expenses - Amortization of Rate Case Expense</t>
  </si>
  <si>
    <t xml:space="preserve">Total Other Charges </t>
  </si>
  <si>
    <t>(a)  Actual Cost is equal to the total cost incurred for services.</t>
  </si>
  <si>
    <t>3602007 Force or Vacuum Mains</t>
  </si>
  <si>
    <t>1084007 Accumulated Depreciation - 3602007</t>
  </si>
  <si>
    <t>3612008 Sewer Mains</t>
  </si>
  <si>
    <t>1084008 Accumulated Depreciation - 3612008</t>
  </si>
  <si>
    <t>3612010 Manholes</t>
  </si>
  <si>
    <t>1084010 Accumulated Depreciation - 3612010</t>
  </si>
  <si>
    <t>3602006 Sewage Service Lines</t>
  </si>
  <si>
    <t>1084006 Accumulated Depreciation - 3602006</t>
  </si>
  <si>
    <t>3542011 Lift Stations</t>
  </si>
  <si>
    <t>1084011 Accumulated Depreciation - 3542011</t>
  </si>
  <si>
    <t>3547003 Buildings &amp; Structures</t>
  </si>
  <si>
    <t>1084003 Accumulated Depreciation - 3547003</t>
  </si>
  <si>
    <t>1084020 Accumulated Depreciation - 3521020</t>
  </si>
  <si>
    <t>3804005 Sewage Treatment Plant</t>
  </si>
  <si>
    <t>1084005 Accumulated Depreciation - 267004.06</t>
  </si>
  <si>
    <t>3804004 Sewer Lagoons</t>
  </si>
  <si>
    <t>1084004 Accumulated Depreciation - 3804004</t>
  </si>
  <si>
    <t>Comparative Operation and Maintenance Expenses - Water</t>
  </si>
  <si>
    <t>Comparative Operation and Maintenance Expenses - Sewer</t>
  </si>
  <si>
    <t>Schedule of Test Year Contractual Services</t>
  </si>
  <si>
    <t>Analysis of Major Maintenance Projects - Water and Sewer</t>
  </si>
  <si>
    <t>B-13</t>
  </si>
  <si>
    <t>Depreciation Expense - Water</t>
  </si>
  <si>
    <t>Depreciation Expense - Sewer</t>
  </si>
  <si>
    <t>Schedule of Taxes Other than Income</t>
  </si>
  <si>
    <t>Explanation: Provide a balance sheet for years requested.  Provide same for historical base or intermediate years, if not already shown.</t>
  </si>
  <si>
    <t>Explanation: Provide a summary of the items included in non-used and useful plant for the test year.  Provide additional support schedules, if necessary.</t>
  </si>
  <si>
    <t>Schedule: C-10</t>
  </si>
  <si>
    <t>Miscellaneous Tax Information</t>
  </si>
  <si>
    <t>Page 1 of 2</t>
  </si>
  <si>
    <t>State</t>
  </si>
  <si>
    <t xml:space="preserve">Parent's Name: </t>
  </si>
  <si>
    <t>Is the treatment of customer deposits at issue with the IRS?</t>
  </si>
  <si>
    <t>716  Fuel for Power Purchased</t>
  </si>
  <si>
    <t>718  Chemicals</t>
  </si>
  <si>
    <t>B-6, B-3</t>
  </si>
  <si>
    <t>All utilities that are not currently, but have been C corporations</t>
  </si>
  <si>
    <t>in the past, shall complete Schedules C-5 through C-7</t>
  </si>
  <si>
    <t>Only utilities that are C corporations and also participate in the</t>
  </si>
  <si>
    <t>Adjustments to Test Year (Explain):</t>
  </si>
  <si>
    <t>Increase in RAFs associated with annualized water revenues per B-3</t>
  </si>
  <si>
    <t>Increase in RAFs associated with annualized sewer revenues per B-3</t>
  </si>
  <si>
    <t>B-4, B-3</t>
  </si>
  <si>
    <t>Explanation:  Provide a schedule of state, municipal, city or county franchise taxes or fees paid (or payable).  State the type of agreement (I.e. contract, tax).</t>
  </si>
  <si>
    <t xml:space="preserve">    (5)</t>
  </si>
  <si>
    <t xml:space="preserve">Type Tax </t>
  </si>
  <si>
    <t>To Whom</t>
  </si>
  <si>
    <t>How Collected</t>
  </si>
  <si>
    <t>or Fee</t>
  </si>
  <si>
    <t>Paid</t>
  </si>
  <si>
    <t>From Customers</t>
  </si>
  <si>
    <t>Agreement</t>
  </si>
  <si>
    <t>Water [X] or Sewer [X]</t>
  </si>
  <si>
    <t>Schedule: E-12</t>
  </si>
  <si>
    <t>Explanation:  All Class A utilities whose service classes include industrial customers, whose utilization exceeds an average of 350,000 GPD, shall provide a fully allocated class cost of service study showing customer, base (commodity), and extra capacity</t>
  </si>
  <si>
    <t>Schedule: E-13</t>
  </si>
  <si>
    <t>Project. TY</t>
  </si>
  <si>
    <t>Historical</t>
  </si>
  <si>
    <t>Proj.</t>
  </si>
  <si>
    <t>Proj. Test</t>
  </si>
  <si>
    <t>Consumption</t>
  </si>
  <si>
    <t>Present</t>
  </si>
  <si>
    <t>Projected</t>
  </si>
  <si>
    <t>Proposed</t>
  </si>
  <si>
    <t>Proj. Rev.</t>
  </si>
  <si>
    <t>Class/Meter Size</t>
  </si>
  <si>
    <t>Year Bills</t>
  </si>
  <si>
    <t>Factor</t>
  </si>
  <si>
    <t>(000)</t>
  </si>
  <si>
    <t>Rates</t>
  </si>
  <si>
    <t>TY Revenue</t>
  </si>
  <si>
    <t>Requirement</t>
  </si>
  <si>
    <t>Explanation:  If a projected test year is used, provide a schedule of historical and projected bills and consumption by classification. Include a calculation of each projection factor on a separate schedule, if necessary.  List other classes or meter sizes as applicable.  Include a calculation of each projection factor on a separate schedule, if necessary.  List other classes or meter sizes as applicable.</t>
  </si>
  <si>
    <t>Billing Analysis Schedules</t>
  </si>
  <si>
    <t>6759051 Computer Supplies - Billing</t>
  </si>
  <si>
    <t>6759413 Operators postage</t>
  </si>
  <si>
    <t>6759414 Operators - Office Supply Stores</t>
  </si>
  <si>
    <t>6759503 Water - Maint Supplies</t>
  </si>
  <si>
    <t>7754003 Sewer - Maint Supplies</t>
  </si>
  <si>
    <t>6319011 Engineering Services</t>
  </si>
  <si>
    <t>6329002 Audit Fees</t>
  </si>
  <si>
    <t>6329014 Tax Return Review</t>
  </si>
  <si>
    <t>6338001 Legal Fees</t>
  </si>
  <si>
    <t>635 Contractual Services - Testing</t>
  </si>
  <si>
    <t>6355010 Water Tests</t>
  </si>
  <si>
    <t>735 Contractual Services - Testing</t>
  </si>
  <si>
    <t>6355030 Testing Equip &amp; Chem</t>
  </si>
  <si>
    <t>7352020 Sewer Tests</t>
  </si>
  <si>
    <t>636 Contractual Services - Other</t>
  </si>
  <si>
    <t>6361000 Meter Reading</t>
  </si>
  <si>
    <t>736 Contractual Services - Other</t>
  </si>
  <si>
    <t>6369003 Temp Employ - Clerical</t>
  </si>
  <si>
    <t>Associated with Column (5)</t>
  </si>
  <si>
    <t>Associated with Column (4)</t>
  </si>
  <si>
    <t>on Face Value)</t>
  </si>
  <si>
    <t>Face Value (11)x(5)</t>
  </si>
  <si>
    <t>Rate (12)/(10)</t>
  </si>
  <si>
    <t>403.2xxx Depreciation Expense</t>
  </si>
  <si>
    <t>616  Fuel for Power Purchased</t>
  </si>
  <si>
    <t>618  Chemicals</t>
  </si>
  <si>
    <t>620  Materials &amp; Supplies</t>
  </si>
  <si>
    <t>631  Contractual Services - Engr.</t>
  </si>
  <si>
    <t>632  Contractual Services - Acct.</t>
  </si>
  <si>
    <t>633  Contractual Services - Legal</t>
  </si>
  <si>
    <t>Recap Schedules:  C-2</t>
  </si>
  <si>
    <t>6759210 Office  Cleaning Service</t>
  </si>
  <si>
    <t>6759220 Landscaping Mowing &amp; Snowplowng</t>
  </si>
  <si>
    <t>6759230 Garbage Removal</t>
  </si>
  <si>
    <t>6759260 Repair Off Mach &amp; Heating</t>
  </si>
  <si>
    <t>6759290 Other Office Maint</t>
  </si>
  <si>
    <t>6759330 Memberships - Company</t>
  </si>
  <si>
    <t>6759402 Part-time Operators</t>
  </si>
  <si>
    <t>6759410 Operators Education Expenses</t>
  </si>
  <si>
    <t>6759412 Uniforms</t>
  </si>
  <si>
    <t>6759415 Mowing /Snowplowing</t>
  </si>
  <si>
    <t>6759416 Operators Memberships</t>
  </si>
  <si>
    <t>Page 2 of 2</t>
  </si>
  <si>
    <t>Explanation:  Provide a copy of the most recently filed federal income tax return, state income tax return and most recent final IRS revenue agent's report for the applicant or consolidated entity (whichever type of return is filed).  A statement of when and where the returns and reports are available for review may be provided in lieu of providing the returns and reports.</t>
  </si>
  <si>
    <t>354.4  Structures &amp; Improvements</t>
  </si>
  <si>
    <t>380.4  Treatment &amp; Disposal Equipment</t>
  </si>
  <si>
    <t>381.4  Plant Sewers</t>
  </si>
  <si>
    <t>382.4  Outfall Sewer Lines</t>
  </si>
  <si>
    <t>COLUMN-SET 1</t>
  </si>
  <si>
    <t>SUBS 0613, 0615, 0625, 0626, 0629, 9613, 9615, 9625, 9626, 9629</t>
  </si>
  <si>
    <t>UIF</t>
  </si>
  <si>
    <t>MFR</t>
  </si>
  <si>
    <t>BALANCE FROM COUNTY MONTHLY BALANCE SHEET</t>
  </si>
  <si>
    <t>Schedule: C-5</t>
  </si>
  <si>
    <t>Schedule: C-8</t>
  </si>
  <si>
    <t>Schedule: C-9</t>
  </si>
  <si>
    <t>Schedule E-6</t>
  </si>
  <si>
    <t>Schedule E-7</t>
  </si>
  <si>
    <t>Schedule E-8</t>
  </si>
  <si>
    <t>Schedule: B-15 (Interim)</t>
  </si>
  <si>
    <t>Schedule: E-1 (Interim)</t>
  </si>
  <si>
    <t>Historic [X] Projected [ ]</t>
  </si>
  <si>
    <t xml:space="preserve">   State Income Tax (5.5% of Line 19)</t>
  </si>
  <si>
    <t>Federal Income Taxes (Line 26 x Line 27)</t>
  </si>
  <si>
    <t>Current State Income Taxes (Line 24)</t>
  </si>
  <si>
    <t>13 Month Average</t>
  </si>
  <si>
    <t>Schedule: C-4</t>
  </si>
  <si>
    <t>13 Month</t>
  </si>
  <si>
    <t>C - Allocated based on ERC</t>
  </si>
  <si>
    <t>Average Balance</t>
  </si>
  <si>
    <t xml:space="preserve">13 Month </t>
  </si>
  <si>
    <t>Supporting Schedules:    C-2, C-5, C-7, C-8</t>
  </si>
  <si>
    <t>Premises Visit Fee (in lieu of disconnection)</t>
  </si>
  <si>
    <t xml:space="preserve">Premises Visit Fee </t>
  </si>
  <si>
    <t xml:space="preserve">Page 1 of 1 </t>
  </si>
  <si>
    <t xml:space="preserve">Schedule: A-1 </t>
  </si>
  <si>
    <t xml:space="preserve">Schedule: A-2 </t>
  </si>
  <si>
    <t xml:space="preserve">Schedule: A-17 </t>
  </si>
  <si>
    <t xml:space="preserve">Schedule: A-19 </t>
  </si>
  <si>
    <t xml:space="preserve">Schedule: B-1 </t>
  </si>
  <si>
    <t>Schedule: B-2</t>
  </si>
  <si>
    <t xml:space="preserve">Schedule: B-9 </t>
  </si>
  <si>
    <t>Schedule D-1</t>
  </si>
  <si>
    <t>Schedule D-2</t>
  </si>
  <si>
    <t xml:space="preserve">Schedule: A-2 (Interim) </t>
  </si>
  <si>
    <t xml:space="preserve">Schedule: B-2 (Interim) </t>
  </si>
  <si>
    <t xml:space="preserve">Schedule D-1 (Interim) </t>
  </si>
  <si>
    <t>Schedule D-2 (Interim)</t>
  </si>
  <si>
    <t>Retirements</t>
  </si>
  <si>
    <t xml:space="preserve">Additions </t>
  </si>
  <si>
    <t>Assist w/MFRs, data requests, audit facilitation</t>
  </si>
  <si>
    <t>Account No. 190.2024 Deferred St Tax - Org</t>
  </si>
  <si>
    <t>1030 Land &amp; Land Rights Pump</t>
  </si>
  <si>
    <t>353.5  Land &amp; Land Rights</t>
  </si>
  <si>
    <t xml:space="preserve">1285 Land &amp; Land Rights </t>
  </si>
  <si>
    <t>1290 Structure &amp; Imp Coll Plant</t>
  </si>
  <si>
    <t>354.4 Struct/Imprv Treat Plt</t>
  </si>
  <si>
    <t>1300 Struct/Imprv Treat Pt</t>
  </si>
  <si>
    <t>355.4 Power Gen Equip Trt Plt</t>
  </si>
  <si>
    <t>1330 Power Gen Equip Treat Plt</t>
  </si>
  <si>
    <t xml:space="preserve">355.4 Power Gen Equip </t>
  </si>
  <si>
    <t>1350 Sewer Gravity Mains</t>
  </si>
  <si>
    <t>1360 Services to Customers</t>
  </si>
  <si>
    <t>397.4 Laboratory Eqpt</t>
  </si>
  <si>
    <t>1475 Laboratory Eqpt</t>
  </si>
  <si>
    <t>1480 Power Operated Eqpt</t>
  </si>
  <si>
    <t>1713 Site Work</t>
  </si>
  <si>
    <t>1699 WIP Transfer to Fixed Assets</t>
  </si>
  <si>
    <t>1739 WIP Transfer to Fixed Assets</t>
  </si>
  <si>
    <t>1769 WIP Transfer to Fixed Assets</t>
  </si>
  <si>
    <t>1799 WIP Transfer to Fixed Assets</t>
  </si>
  <si>
    <t>1835 Acc Depr - Organization</t>
  </si>
  <si>
    <t>1090 Supply Mains</t>
  </si>
  <si>
    <t>1885 Acc Depr Supply Mains</t>
  </si>
  <si>
    <t>1995 Acc Depr Power Operated Equip</t>
  </si>
  <si>
    <t>2050 Acc Depr - Struc/Imprv Coll Plt</t>
  </si>
  <si>
    <t>2060 Acc Depr Struct/Imprv Treat Plt</t>
  </si>
  <si>
    <t>2075 Acc Depr Struct/Imprv Gen Plt</t>
  </si>
  <si>
    <t>2090 Acc Depr - PWR Gen Eqp Trt Plt</t>
  </si>
  <si>
    <t>2113 Acc Depr - Manholes</t>
  </si>
  <si>
    <t>2120 Acc Depr - Services to Customers</t>
  </si>
  <si>
    <t>2235 Acc Depr - Laboratory Eqpt</t>
  </si>
  <si>
    <t>2240 Acc Depr - Power Operated Eqpt</t>
  </si>
  <si>
    <t>2315 Acc Depr Desktop Computer Wtr</t>
  </si>
  <si>
    <t>2320 Acc Depr - Mainframie Comp Wtr</t>
  </si>
  <si>
    <t>2325 Acc Depr Mini Comp Wtr</t>
  </si>
  <si>
    <t>2330 Comp Sys Amortization Wtr</t>
  </si>
  <si>
    <t>2335 Micro Sys Amortization Wtr</t>
  </si>
  <si>
    <t>1575 Desktop computer WTR</t>
  </si>
  <si>
    <t>1580 Mainframe Computer Wtr</t>
  </si>
  <si>
    <t>1585 Mini Computers WTR</t>
  </si>
  <si>
    <t>1590 Comp Sys Cost WTR</t>
  </si>
  <si>
    <t>1595 Micro Sys Cost Wtr</t>
  </si>
  <si>
    <t>3505 CIAC - Struc/Impr Treat Plt</t>
  </si>
  <si>
    <t>3557 CIAC - Manholes</t>
  </si>
  <si>
    <t>3565 CIAC Services to Customers</t>
  </si>
  <si>
    <t>3865 Acc Amort Elec Pump Eqp WTP</t>
  </si>
  <si>
    <t>4055 Acc Amort Struct/Imprv Treat Plt</t>
  </si>
  <si>
    <t>4107 Acc Amort Manholes</t>
  </si>
  <si>
    <t>4115 Acc Amort Services to Customers</t>
  </si>
  <si>
    <t>3870 Acc Amort Elect Pump Eqp Trans Dist</t>
  </si>
  <si>
    <t>2906 RCIP - Atty Fees</t>
  </si>
  <si>
    <t>2907 RCIP - Capitalized Time</t>
  </si>
  <si>
    <t>2909 RCIP - Travel</t>
  </si>
  <si>
    <t>2910 RCIP - Consulting Fees</t>
  </si>
  <si>
    <t>2914 RCIP - Transfer to Def RC</t>
  </si>
  <si>
    <t>2915 Reg Exp Being Amort</t>
  </si>
  <si>
    <t>2920 Rate Case Being Amort</t>
  </si>
  <si>
    <t>2930 Rate Case Accum Amort</t>
  </si>
  <si>
    <t>2960 Def Chgs-Tank Maint &amp; Rep Wtr</t>
  </si>
  <si>
    <t>2965 Def Chgs - Relocation Expenses</t>
  </si>
  <si>
    <t>2980 Def Chgs - Emo Fees</t>
  </si>
  <si>
    <t>2905 Rate Case in Progress</t>
  </si>
  <si>
    <t>3000 Def Chgs - Other Wtr &amp; Swr</t>
  </si>
  <si>
    <t>3025 Def Chgs - PR Wash/Jet SWR Mains</t>
  </si>
  <si>
    <t>3110 Amort - Tank Maint &amp; Rep WTR</t>
  </si>
  <si>
    <t>3120 Amort - Relocation Exp</t>
  </si>
  <si>
    <t>3135 Amort - Employee Fees</t>
  </si>
  <si>
    <t>3155 - Amort - Other Wtr &amp; SWR</t>
  </si>
  <si>
    <t>3180 Amort - PR Wash/Jet SWR Mains</t>
  </si>
  <si>
    <t>3195 Amort - Tank Maint &amp; Rep SWR</t>
  </si>
  <si>
    <t>3040 - Def Chgs - Tank Maint &amp; Rep SWR</t>
  </si>
  <si>
    <t>2675 A/R - Customer Trade CC&amp;B</t>
  </si>
  <si>
    <t>2680 A/R Customer Accrual</t>
  </si>
  <si>
    <t>2685 A/R Customer Refunds</t>
  </si>
  <si>
    <t>Total A/R</t>
  </si>
  <si>
    <t>2690 Accum Prov Uncollec Accts</t>
  </si>
  <si>
    <t>2710 A/R Assoc Cos</t>
  </si>
  <si>
    <t>2755 Inventory</t>
  </si>
  <si>
    <t>2775 Special Deposits</t>
  </si>
  <si>
    <t>2785 Prepayments</t>
  </si>
  <si>
    <t>2856 Preliminary Survey Project</t>
  </si>
  <si>
    <t>Deferred Rate Case</t>
  </si>
  <si>
    <t>Other Deferred</t>
  </si>
  <si>
    <t>4369 Def Fed Tax - CIAC Pre 1987</t>
  </si>
  <si>
    <t>4371 Def Fed Tax - Tap Fee Post 2000</t>
  </si>
  <si>
    <t>4375 Def Fed Tax - Rate Case</t>
  </si>
  <si>
    <t>4377 Def Fed Tax - Def Maint</t>
  </si>
  <si>
    <t>4383 Def Fed Tax - Organ Exp</t>
  </si>
  <si>
    <t>4385 Def Fed Tax - Bad Debt</t>
  </si>
  <si>
    <t>4387 Def Fed Tax - Depreciation</t>
  </si>
  <si>
    <t>4421 Def St Tax Tap Fee Post 2000</t>
  </si>
  <si>
    <t>4425 Def St Tax Rate Case</t>
  </si>
  <si>
    <t>4427 Det St Tax - Def Maint</t>
  </si>
  <si>
    <t>4433 Det St Tax - Orgn Exp</t>
  </si>
  <si>
    <t>4435 Def St Tax - Bad Debt</t>
  </si>
  <si>
    <t>4437 Def St Tax - Depreciation</t>
  </si>
  <si>
    <t>4525 A/P Trade - Accrual</t>
  </si>
  <si>
    <t>4515 A/P Trade</t>
  </si>
  <si>
    <t>4527 A/P Trade - Recd Not Vouchered</t>
  </si>
  <si>
    <t>4535 A/P Assoc Companies</t>
  </si>
  <si>
    <t>4545 A/P Miscellaneous</t>
  </si>
  <si>
    <t>4595 Customer Deposits</t>
  </si>
  <si>
    <t>Total A/P Trade</t>
  </si>
  <si>
    <t>4548 A/P 3rd Party Liability</t>
  </si>
  <si>
    <t>4612 Accrued Taxes General</t>
  </si>
  <si>
    <t>4614 Accrued Gross Receipt Tax</t>
  </si>
  <si>
    <t>4634 Accrued Sales Tax</t>
  </si>
  <si>
    <t>4635 Accrued Use Tax</t>
  </si>
  <si>
    <t>4636 Accrued County Tax A</t>
  </si>
  <si>
    <t>4638 Accrued City Tax A</t>
  </si>
  <si>
    <t>4685 Accrued Cust Dep Interest</t>
  </si>
  <si>
    <t>4715 Deferred Revenue</t>
  </si>
  <si>
    <t>4760 Common Stock</t>
  </si>
  <si>
    <t>4780 Paid In Capital</t>
  </si>
  <si>
    <t>4785 Misc Paid in Capital</t>
  </si>
  <si>
    <t>4998 Retained Earn-Prior Years</t>
  </si>
  <si>
    <t>4661 Accrued St Income Tax</t>
  </si>
  <si>
    <t>Deferred Tax</t>
  </si>
  <si>
    <t>Total Accrued Taxes</t>
  </si>
  <si>
    <t>Total PIC</t>
  </si>
  <si>
    <t>Current Year RE</t>
  </si>
  <si>
    <t>2620 Utill Plant Acquired/Disposed</t>
  </si>
  <si>
    <t>Other Outside Services</t>
  </si>
  <si>
    <t>309.2 Supply Mains</t>
  </si>
  <si>
    <t>354.2 Struct/Imprv Coll Plt</t>
  </si>
  <si>
    <t>355.4 Power Gen Equip Treat</t>
  </si>
  <si>
    <t>394.7 Laboratory Eqpt</t>
  </si>
  <si>
    <t>395.7 Power Operated Eqpt</t>
  </si>
  <si>
    <t>398.7 Other Tang Plt Sewer</t>
  </si>
  <si>
    <t>TOTAL AMORTIZATION EXPENSE - WASTEWATER</t>
  </si>
  <si>
    <t>Amort Struct&amp; Imprv SRC Supply</t>
  </si>
  <si>
    <t>Amort Strct&amp;Imprv WTP</t>
  </si>
  <si>
    <t>Amort Wells &amp; Springs</t>
  </si>
  <si>
    <t>Amort Elec Pump Eqp SRC Pump</t>
  </si>
  <si>
    <t>Amort Elec Pump Eqp WTP</t>
  </si>
  <si>
    <t>Amort Water Treatment Eqpt</t>
  </si>
  <si>
    <t>Amort Dist Resv &amp; Standpipes</t>
  </si>
  <si>
    <t>Amort Trans &amp; Distr Mains</t>
  </si>
  <si>
    <t>Amort Service Lines</t>
  </si>
  <si>
    <t>Amort Meters</t>
  </si>
  <si>
    <t>Amort Meter Installs</t>
  </si>
  <si>
    <t>Amort Hydrants</t>
  </si>
  <si>
    <t>Amort Other Tangible Plt Water</t>
  </si>
  <si>
    <t>Amort WTR Res Cap Fee</t>
  </si>
  <si>
    <t>Amort WTR PLT Mtr Fee</t>
  </si>
  <si>
    <t>Amort WTR PLT Mod Fee</t>
  </si>
  <si>
    <t>Amort Water tap</t>
  </si>
  <si>
    <t>Amort Struct/Imprv Pump Plt LS</t>
  </si>
  <si>
    <t>Amort Struct/Imprv Treat Plt</t>
  </si>
  <si>
    <t>Amort Sturct/Imprv Gen Plt</t>
  </si>
  <si>
    <t>Amort Sewer Force Main / SRVC</t>
  </si>
  <si>
    <t>Amort Sewer Gravity Main</t>
  </si>
  <si>
    <t>Amort Manholes</t>
  </si>
  <si>
    <t>Amort Services to Customers</t>
  </si>
  <si>
    <t>Amort Treat/Disp Equip Trt Plt</t>
  </si>
  <si>
    <t>Amort Outfall Lines</t>
  </si>
  <si>
    <t>Amort Other Tangible Plt Sewer</t>
  </si>
  <si>
    <t xml:space="preserve">Amort Sewer Tap </t>
  </si>
  <si>
    <t>Amort SWR Res Cap Fee</t>
  </si>
  <si>
    <t>Amort SWR Plt Mod Fee</t>
  </si>
  <si>
    <t>Amort Reuse Services</t>
  </si>
  <si>
    <t>Amort Orginization</t>
  </si>
  <si>
    <t>Miscellaneous Exp Non-Utility</t>
  </si>
  <si>
    <t>Disposal Clearing</t>
  </si>
  <si>
    <t>Deferred Maintenance Exp</t>
  </si>
  <si>
    <t>Account No. 190.1011 Deferred Tax Debits- Tap Fees Pre 1987</t>
  </si>
  <si>
    <t>Account No. 190.1012 Deferred Tax Debits- Tap Fees Post 2000</t>
  </si>
  <si>
    <t>Deferred Maintenance - Amort</t>
  </si>
  <si>
    <t>Deferred Rate Case Additions</t>
  </si>
  <si>
    <t>Type of Service</t>
  </si>
  <si>
    <t>Consultants</t>
  </si>
  <si>
    <t>Description of Work Performed</t>
  </si>
  <si>
    <t>Schedule of Short Term Debt</t>
  </si>
  <si>
    <t xml:space="preserve">13 Month  Average </t>
  </si>
  <si>
    <t>Adjustment - Rounding</t>
  </si>
  <si>
    <t>Off Struct &amp; Imprv Allocated To Sewer</t>
  </si>
  <si>
    <t>Off Struct &amp; Imprv Allocated From Water</t>
  </si>
  <si>
    <t>Tools, Shop &amp; Misc. Equip  Allocated to Sewer</t>
  </si>
  <si>
    <t>Tools, Shop &amp; Misc. Equip  Allocated from Water</t>
  </si>
  <si>
    <t>Laboratory Equipment Allocated to Sewer</t>
  </si>
  <si>
    <t>Laboratory Eqpt Allocated from Water</t>
  </si>
  <si>
    <t>Communication Eqpt Allocated to Sewer</t>
  </si>
  <si>
    <t>Communication Eqpt Allocated from Water</t>
  </si>
  <si>
    <t>Misc Equipment Allocated to Sewer</t>
  </si>
  <si>
    <t>Misc Equip Allocated from Water</t>
  </si>
  <si>
    <t>Transportation Allocated to Sewer</t>
  </si>
  <si>
    <t>Add Back Adjustment for COA Rollback</t>
  </si>
  <si>
    <t>COA</t>
  </si>
  <si>
    <t xml:space="preserve">Adjustments to Test Year (Explain): </t>
  </si>
  <si>
    <t>Page 1 of 13</t>
  </si>
  <si>
    <t xml:space="preserve">Explanation:  Provide a schedule detailing expenses which are subject to allocation between systems (water, sewer &amp; gas, etc.) showing allocation </t>
  </si>
  <si>
    <t>percentages, gross amounts, amounts allocated, and a detailed description. Provide a description of all systems other than water and sewer.</t>
  </si>
  <si>
    <t>Allocation Percentage</t>
  </si>
  <si>
    <t>Gains/Losses from Disposition of Utility</t>
  </si>
  <si>
    <t>Miscellaneous Non-Utility Expenses</t>
  </si>
  <si>
    <t>Interest Expense</t>
  </si>
  <si>
    <t>601/701/603/703</t>
  </si>
  <si>
    <t>Rental of Equipment</t>
  </si>
  <si>
    <t>Water Service Corp. Allocated UI Expenses</t>
  </si>
  <si>
    <t>Unallocated Rate Base</t>
  </si>
  <si>
    <t>Page 2 of 13</t>
  </si>
  <si>
    <t>Adjustments to Annual Report</t>
  </si>
  <si>
    <t>Difference - rounding</t>
  </si>
  <si>
    <t>Page 3 of 13</t>
  </si>
  <si>
    <t>Page 4 of 13</t>
  </si>
  <si>
    <t>Page 5 of 13</t>
  </si>
  <si>
    <t>Page 6 of 13</t>
  </si>
  <si>
    <t>Page 7 of 13</t>
  </si>
  <si>
    <t>Page 8 of 13</t>
  </si>
  <si>
    <t>Page 9 of 13</t>
  </si>
  <si>
    <t>Page 10 of 13</t>
  </si>
  <si>
    <t>Page 11 of 13</t>
  </si>
  <si>
    <t>Page 12 of 13</t>
  </si>
  <si>
    <t>Page 13 of 13</t>
  </si>
  <si>
    <t>Other - Bad Debt</t>
  </si>
  <si>
    <t>Net Nonutility Property</t>
  </si>
  <si>
    <t>Gain (Losses) from Dispositon</t>
  </si>
  <si>
    <t>Adjusted Prior Year</t>
  </si>
  <si>
    <t>Filing Fee</t>
  </si>
  <si>
    <t>Customer notices, postage</t>
  </si>
  <si>
    <t>Fed Ex &amp; other misc.</t>
  </si>
  <si>
    <t>Prior unamortized rate case expenses</t>
  </si>
  <si>
    <t>2” Residential</t>
  </si>
  <si>
    <t>3” Residential</t>
  </si>
  <si>
    <t>4” Residential</t>
  </si>
  <si>
    <t>6” Residential</t>
  </si>
  <si>
    <t>8” Residential</t>
  </si>
  <si>
    <t>General &amp; Bulk Service</t>
  </si>
  <si>
    <t xml:space="preserve">Present </t>
  </si>
  <si>
    <t>Gallons (in 000's)</t>
  </si>
  <si>
    <t xml:space="preserve">Rates Effective </t>
  </si>
  <si>
    <t>Annualized Revenues</t>
  </si>
  <si>
    <t>Revenues at Proposed Rates</t>
  </si>
  <si>
    <t>3/4" Residential</t>
  </si>
  <si>
    <t>3/4” General Service</t>
  </si>
  <si>
    <t>4"General Service</t>
  </si>
  <si>
    <t>8” General Service</t>
  </si>
  <si>
    <t>1.5" Private Fire Line</t>
  </si>
  <si>
    <t>Total Residential Service  Base Charge</t>
  </si>
  <si>
    <t>Total Residential Service BFC</t>
  </si>
  <si>
    <t>Tampering Fee</t>
  </si>
  <si>
    <t xml:space="preserve">Residential </t>
  </si>
  <si>
    <t>Present Rates</t>
  </si>
  <si>
    <t>Residential Wholesale (per unit)</t>
  </si>
  <si>
    <t>General Service Wholesale (per unit)</t>
  </si>
  <si>
    <t>Residential (10,000 gallon Maximum)</t>
  </si>
  <si>
    <t>Test Year Rates</t>
  </si>
  <si>
    <t xml:space="preserve">Effective  </t>
  </si>
  <si>
    <t>Per Annual Rpt</t>
  </si>
  <si>
    <t>Revised</t>
  </si>
  <si>
    <t>ACCOUNTS RECEIVABLE  - TRADE</t>
  </si>
  <si>
    <t>ALLOWANCE FOR BAD DEBTS</t>
  </si>
  <si>
    <t xml:space="preserve">NOTES RECEIVABLE ASSOC COMPANIES </t>
  </si>
  <si>
    <t>MATERIALS &amp; SUPPLIES</t>
  </si>
  <si>
    <t>MISCELLANEOUS CURRENT &amp; ACCRUED ASSETS</t>
  </si>
  <si>
    <t>PRELIM SURVEY &amp; INVESTIGATION</t>
  </si>
  <si>
    <t>DEFERRED RATE CASE EXPENSE</t>
  </si>
  <si>
    <t>OTHER MISCELLANEOUS DEFERRED DEBITS</t>
  </si>
  <si>
    <t>ACCRUED TAXES</t>
  </si>
  <si>
    <t>ACCOUNTS PAYABLE</t>
  </si>
  <si>
    <t>2908 RCIP - Administrative Expenses</t>
  </si>
  <si>
    <t>Total Retained Earnings</t>
  </si>
  <si>
    <t>TOTAL CURRENT &amp; ACCRUED ASSETS</t>
  </si>
  <si>
    <t>Allocate ad valorem tax based on Net Plant</t>
  </si>
  <si>
    <t xml:space="preserve">(b)Total Net Plant Additions </t>
  </si>
  <si>
    <t xml:space="preserve">(a)Adjust allocation based on Net Plant </t>
  </si>
  <si>
    <t>Account No. 190.1026 /2026</t>
  </si>
  <si>
    <t>Account No. 190.2026 Bad Debt Expense</t>
  </si>
  <si>
    <t>Account No. 190.1026 Bad Debt Expense</t>
  </si>
  <si>
    <t>Adjustment to reclass Miscellaneous Revenues</t>
  </si>
  <si>
    <t>(3) Revenue Increase</t>
  </si>
  <si>
    <t>Connection Meter Fee</t>
  </si>
  <si>
    <t>Accumulated Deferred Income Taxes (see note 1)</t>
  </si>
  <si>
    <t>Allocation ad valorem tax between system per B-3</t>
  </si>
  <si>
    <t>Account No. 190.1031 Deferred Tax Credits- Depreciation</t>
  </si>
  <si>
    <t>Total Restatement of Depreciation Exp Allocations</t>
  </si>
  <si>
    <t>Restate allocations from WSC/Utilities Inc.</t>
  </si>
  <si>
    <r>
      <t>Other</t>
    </r>
    <r>
      <rPr>
        <vertAlign val="superscript"/>
        <sz val="9"/>
        <rFont val="Calibri"/>
        <family val="2"/>
      </rPr>
      <t>1</t>
    </r>
  </si>
  <si>
    <r>
      <t>1</t>
    </r>
    <r>
      <rPr>
        <sz val="9"/>
        <rFont val="Calibri"/>
        <family val="2"/>
      </rPr>
      <t xml:space="preserve"> Adjustment needed due to the fact that the Company's tax schedule were done prior to the Company's books being closed</t>
    </r>
  </si>
  <si>
    <t>Explanation: Provide a reconciliation of the 13-month average capital structure to requested rate base.  Explain all adjustments. Submit an additional schedule if a year-end basis is used.</t>
  </si>
  <si>
    <t>Explanation: Provide data as specified on preferred stock on a 13-month average basis.  If the utility is an operating division or subsidiary, submit an additional schedule which reflects the same information for the parent level.</t>
  </si>
  <si>
    <t>Explanation: Provide the following information on a 13-month  average basis.  If the utility is an operating division or subsidiary, submit an additional schedule which reflects the same information for the parent level.</t>
  </si>
  <si>
    <t>Explanation: Provide the specified date on long term debt issues on a 13-month  average basis for the test year.  Arrange by type of issue (i.e., first mortgage bonds).  If the utility is an operating division or subsidiary, submit an additional schedule which reflects the same information on the parent level.</t>
  </si>
  <si>
    <t>Thirteen Month  Average</t>
  </si>
  <si>
    <t>Explanation: Provide the specified data on variable cost long term debt issues on a 13-month average basis.  If the utility is an operating division or subsidiary, submit an additional schedule which reflects the same information for the parent level.</t>
  </si>
  <si>
    <t>Explanation:  Provide a schedule of customer deposits on a 13-month average basis.</t>
  </si>
  <si>
    <t>Explanation:  Provide a schedule of present and proposed miscellaneous service charges.  If an increase is proposed (or new charges), provide a schedule of derivation of charges.</t>
  </si>
  <si>
    <t>Explanation:  Provide a schedule of test year miscellaneous charges received by type.  Provide an additional schedule for proposed charges, if applicable.</t>
  </si>
  <si>
    <t>Explanation:  Provide a schedule of present and proposed service availability charges. (See Rule 25-20.580, F.A.C.). If no change is proposed, then this schedule is not required.</t>
  </si>
  <si>
    <t>Explanation: Provide a schedule which calculates the requested cost of capital on a 13-month average basis.  If a year-end basis is used, submit an additional schedule reflecting year-end calculations.</t>
  </si>
  <si>
    <t>Explanation:  Provide answers to the following questions with respect to the applicant or its consolidated entity.</t>
  </si>
  <si>
    <t>TOTAL EQUITY CAPITAL &amp; LIABILITIES</t>
  </si>
  <si>
    <t>Is the treatment of contributions in aid of construction at issue with the IRS?</t>
  </si>
  <si>
    <t xml:space="preserve">Account No. 190.1031 / 2031 </t>
  </si>
  <si>
    <t>Account No. 190.2011 Deferred Tax Debits- Tap Fees Pre 1987</t>
  </si>
  <si>
    <t>Account No. 190.2012 Deferred Tax Debits- Tap Fees Post 2000</t>
  </si>
  <si>
    <t>Total Per Annual Report</t>
  </si>
  <si>
    <t>Annual Allocations between Systems:</t>
  </si>
  <si>
    <t>Reconciliation to Annual Report</t>
  </si>
  <si>
    <t>Common Plant Allocations:</t>
  </si>
  <si>
    <t>Avg Balance</t>
  </si>
  <si>
    <t>375.6 Reuse Transmission &amp; Dist</t>
  </si>
  <si>
    <t>A-3, A-12</t>
  </si>
  <si>
    <t>A-3, A-14</t>
  </si>
  <si>
    <t>A-3, A-16</t>
  </si>
  <si>
    <t>A-3, A-17</t>
  </si>
  <si>
    <t xml:space="preserve"> A-3, A-17</t>
  </si>
  <si>
    <t>Adjust Current RAF</t>
  </si>
  <si>
    <t>INTEREST EXPENSE -FINAL</t>
  </si>
  <si>
    <t>INTEREST EXPENSE- INTERIM</t>
  </si>
  <si>
    <t>Adjust Current Year</t>
  </si>
  <si>
    <t>Adjustment to RAF per B-3</t>
  </si>
  <si>
    <t>Reuse Revenue Residential Measured</t>
  </si>
  <si>
    <t>Pump Eqp RCLM WTR Dist Plt</t>
  </si>
  <si>
    <t>Office Furniture</t>
  </si>
  <si>
    <t>Amort Supply Mains</t>
  </si>
  <si>
    <t>Amort Elec Pump Eqp Trans Dist</t>
  </si>
  <si>
    <t>Amort Reuse Mtr/Installations</t>
  </si>
  <si>
    <t>Sale of Utility Property</t>
  </si>
  <si>
    <t>345 Power Operated Equipment</t>
  </si>
  <si>
    <t>Power Operated  Equipment Allocated to Sewer</t>
  </si>
  <si>
    <t>Current Tax - SIT- Sold Co</t>
  </si>
  <si>
    <t>Miscellaneous Inc Non-Utility</t>
  </si>
  <si>
    <t>381 Plant Sewers Trtmt Plt</t>
  </si>
  <si>
    <t>Struct/Imprv Rclm Dist</t>
  </si>
  <si>
    <t>371.6 Pumping Equipmnt RCL WTr D</t>
  </si>
  <si>
    <t>1390 Pumping Equipmnt RCL WTr D</t>
  </si>
  <si>
    <t>1672 WIP Piping</t>
  </si>
  <si>
    <t>1732 WIP Vegitation/Removal</t>
  </si>
  <si>
    <t>1784 WIP Jet Cleaning</t>
  </si>
  <si>
    <t>1710 WIP Material</t>
  </si>
  <si>
    <t>1776 WIP Interest During Constr</t>
  </si>
  <si>
    <t>2070 Acc Depr - Struct/Imprv RCLM D</t>
  </si>
  <si>
    <t>2150 Acc Depr - Pump Eqp RCLM Dist</t>
  </si>
  <si>
    <t>2170 Acc DeprPlant Sewrs Trt Plt</t>
  </si>
  <si>
    <t>2200 Acc Depr - Other Plt Treatment</t>
  </si>
  <si>
    <t>2215 Acc Depr Office Structure</t>
  </si>
  <si>
    <t>2795 Prepaid Reimbursements</t>
  </si>
  <si>
    <t>4389 Def Fed Tax - NOL</t>
  </si>
  <si>
    <t>4417 Accum Def Income Tax - St</t>
  </si>
  <si>
    <t>4628 Accrued Real Est Tax</t>
  </si>
  <si>
    <t>3305 CIAC - Supply Mains</t>
  </si>
  <si>
    <t>3770 CIAC - Reuse - Tap</t>
  </si>
  <si>
    <t>3850 Acc Amort Supply Lines</t>
  </si>
  <si>
    <t>4330 Acc Amort Reuse - Tap</t>
  </si>
  <si>
    <t>Adj to Annual Report</t>
  </si>
  <si>
    <t>392.7 Stores Equipment</t>
  </si>
  <si>
    <t>371.5 Pumping Equipment WTP</t>
  </si>
  <si>
    <t>371.6 Punping Equipment Dist</t>
  </si>
  <si>
    <t>354.3 Structure &amp; Improvements</t>
  </si>
  <si>
    <t>371.6 Pumping Equipment Dist</t>
  </si>
  <si>
    <t>305.5 Office Structure</t>
  </si>
  <si>
    <t>345.5 Power Operated Equipment</t>
  </si>
  <si>
    <t>346.5 Communication Equipment</t>
  </si>
  <si>
    <t>343.5 Tools, Shop &amp; Misc Eqpt.</t>
  </si>
  <si>
    <t>344.5 Laboratory Equipment</t>
  </si>
  <si>
    <t>Rounding</t>
  </si>
  <si>
    <t xml:space="preserve">348.5  Other  Tangible Plant </t>
  </si>
  <si>
    <t>355.4 Power Gen Equipment</t>
  </si>
  <si>
    <t>Reconciliation to the Annual Report</t>
  </si>
  <si>
    <t>4565 Advances from Utilities Inc</t>
  </si>
  <si>
    <t>4659 Accrued Fed Income Tax</t>
  </si>
  <si>
    <t>Account No. 190.1 Deferred Fed Tax - NOL</t>
  </si>
  <si>
    <t>Account No. 190.2 Accum Def Income Tax - State</t>
  </si>
  <si>
    <t>Difference  - Allocation From Water</t>
  </si>
  <si>
    <t>Difference  - Allocation to Sewer</t>
  </si>
  <si>
    <t>Difference - Allocation to Sewer</t>
  </si>
  <si>
    <t>Difference - Allocation from Water</t>
  </si>
  <si>
    <t>Difference  - Rounding</t>
  </si>
  <si>
    <t>to sewer</t>
  </si>
  <si>
    <t>s/b</t>
  </si>
  <si>
    <t>PERSONAL PROPERTY/ICT TAX</t>
  </si>
  <si>
    <t>PROPERTY/OTHER GENERAL TAX</t>
  </si>
  <si>
    <t>REAL ESTATE TAX</t>
  </si>
  <si>
    <t>W</t>
  </si>
  <si>
    <t>Milian, Swain &amp; Associates</t>
  </si>
  <si>
    <t>M&amp;R Consultants</t>
  </si>
  <si>
    <t>Public Service Commission</t>
  </si>
  <si>
    <t>Water Service Corp.</t>
  </si>
  <si>
    <t>Deborah Swain</t>
  </si>
  <si>
    <t>Cynthia Yapp</t>
  </si>
  <si>
    <t>Martin Friedman</t>
  </si>
  <si>
    <t>Frank Seidman</t>
  </si>
  <si>
    <t>Travel, Hotel/Accommodation, Rental Care, Airfare</t>
  </si>
  <si>
    <t xml:space="preserve">Deferred Income Tax Expense (Final) </t>
  </si>
  <si>
    <r>
      <t xml:space="preserve">Other </t>
    </r>
    <r>
      <rPr>
        <b/>
        <vertAlign val="superscript"/>
        <sz val="9"/>
        <rFont val="Calibri"/>
        <family val="2"/>
        <scheme val="minor"/>
      </rPr>
      <t>1</t>
    </r>
  </si>
  <si>
    <r>
      <t>1</t>
    </r>
    <r>
      <rPr>
        <b/>
        <sz val="9"/>
        <rFont val="Calibri"/>
        <family val="2"/>
        <scheme val="minor"/>
      </rPr>
      <t xml:space="preserve"> Adjustment needed due to the fact that the Company's tax schedule were done prior to the Company's books being closed</t>
    </r>
  </si>
  <si>
    <t>Per Tax Return</t>
  </si>
  <si>
    <t>Allocation of Adj</t>
  </si>
  <si>
    <t>Book Depr</t>
  </si>
  <si>
    <t>Def Maint</t>
  </si>
  <si>
    <t>Rate Case Exp</t>
  </si>
  <si>
    <t>Erc</t>
  </si>
  <si>
    <t>Gross Plant</t>
  </si>
  <si>
    <t>Org Exp Amort</t>
  </si>
  <si>
    <t>Total Other Adjustment</t>
  </si>
  <si>
    <t>Additional Int under 263A</t>
  </si>
  <si>
    <t>Rev Book debt portion of AFUDC</t>
  </si>
  <si>
    <t>Rate Case Adds</t>
  </si>
  <si>
    <t>Total  Adjustments Accumulated Depreciation- Pro Forma Additions</t>
  </si>
  <si>
    <t>340.5 / 390.7 Office Furn &amp; Eqpt</t>
  </si>
  <si>
    <t>341.5 / 391.7 Transportation Eqpt Wtr</t>
  </si>
  <si>
    <t>340.5 / 390.7 Office Furniture &amp; Equipment</t>
  </si>
  <si>
    <t>Total Adjustment to Rate Base allocations from WSC / Utilities Inc.</t>
  </si>
  <si>
    <t xml:space="preserve">Adjustments to Depreciation Expense  </t>
  </si>
  <si>
    <t>Total Adjustment  to Annualize Depreciation Expense</t>
  </si>
  <si>
    <t>To reclass Connection Meter Fee to CIAC</t>
  </si>
  <si>
    <t>Interim [x ] Final [ ]</t>
  </si>
  <si>
    <t>Revenues at</t>
  </si>
  <si>
    <t>Bad Debts - Current Year</t>
  </si>
  <si>
    <t>Deferred Maintenance Additions</t>
  </si>
  <si>
    <t>Def Maint Additions</t>
  </si>
  <si>
    <t>Add:  State Deferred Taxes (Line 22)</t>
  </si>
  <si>
    <t>Deferred Mintenance Additions</t>
  </si>
  <si>
    <t>The following deferred maintenance projects are recurring projects being amortized or are fully amortized:</t>
  </si>
  <si>
    <t>Income Tax</t>
  </si>
  <si>
    <t>Reconciliation to Annual Report:  Allocations between systems:</t>
  </si>
  <si>
    <t>Reconciliation to Annual Report: Allocations between Systems:</t>
  </si>
  <si>
    <t>341.5 / 391.7 Transportation</t>
  </si>
  <si>
    <t>Reclass Sales Tax Exp to O&amp;M</t>
  </si>
  <si>
    <t>(1) Restate Depreciation expense allocations from WSC / Utilities Inc.</t>
  </si>
  <si>
    <t>Total Residential Service Billable Cons.</t>
  </si>
  <si>
    <t>Reuse Revenue - Residential</t>
  </si>
  <si>
    <t>Other W/S Revenues</t>
  </si>
  <si>
    <t>Reuse Services</t>
  </si>
  <si>
    <t>(Line 18 - 23)</t>
  </si>
  <si>
    <t>State Deferred Taxes ( Line 18x Line 20)</t>
  </si>
  <si>
    <t>State Deferred Taxes ( Line 16 x Line 18)</t>
  </si>
  <si>
    <t>(Line 16 - 21)</t>
  </si>
  <si>
    <t>Federal Deferred Taxes (Line 24 x Line 25)</t>
  </si>
  <si>
    <t>Add:  State Deferred Taxes (Line 21)</t>
  </si>
  <si>
    <t>State Deferred Taxes ( Line 16x Line 18)</t>
  </si>
  <si>
    <t>Bulk Service -  Base Charge</t>
  </si>
  <si>
    <t>4” Bulk Service</t>
  </si>
  <si>
    <t>8” Bulk Service</t>
  </si>
  <si>
    <t>Total Bulk Service Base Facility Charges</t>
  </si>
  <si>
    <t>Total Bulk Service Consumption</t>
  </si>
  <si>
    <t>Total Bulk Service</t>
  </si>
  <si>
    <t>Average Bulk Service Bill</t>
  </si>
  <si>
    <t>Total Allocations of common Plant between systems</t>
  </si>
  <si>
    <t xml:space="preserve">(2) Adjustment to Allocate Common Plant between Systems. </t>
  </si>
  <si>
    <t>Total Adjustment to Rate Base allocations between systems</t>
  </si>
  <si>
    <t>*Billing Factor</t>
  </si>
  <si>
    <t xml:space="preserve">Docket No.: </t>
  </si>
  <si>
    <t>Schedule Year Ended: 12/31/2015</t>
  </si>
  <si>
    <t>Test Year Ended:  12/31/2015</t>
  </si>
  <si>
    <t>Adjusted 12/31/14</t>
  </si>
  <si>
    <t>12/31/14</t>
  </si>
  <si>
    <t>12/31/15</t>
  </si>
  <si>
    <t>Dec-14</t>
  </si>
  <si>
    <t xml:space="preserve">  Dec-14</t>
  </si>
  <si>
    <t>Amount Outstanding  at 12/31/15</t>
  </si>
  <si>
    <t>Dec 14</t>
  </si>
  <si>
    <t>Jan 15</t>
  </si>
  <si>
    <t>Feb 15</t>
  </si>
  <si>
    <t>Mar 15</t>
  </si>
  <si>
    <t>Apr 15</t>
  </si>
  <si>
    <t>May 15</t>
  </si>
  <si>
    <t>Jun 15</t>
  </si>
  <si>
    <t>Jul 15</t>
  </si>
  <si>
    <t>Aug 15</t>
  </si>
  <si>
    <t>Sep 15</t>
  </si>
  <si>
    <t>Oct 15</t>
  </si>
  <si>
    <t>Nov 15</t>
  </si>
  <si>
    <t>Dec 15</t>
  </si>
  <si>
    <t xml:space="preserve">Other Adjustments </t>
  </si>
  <si>
    <t>Ended 12/31/14</t>
  </si>
  <si>
    <t>Ended 12/31/15</t>
  </si>
  <si>
    <t>Sum of Sanlando</t>
  </si>
  <si>
    <t>Date</t>
  </si>
  <si>
    <t>Object Code</t>
  </si>
  <si>
    <t>NARUC</t>
  </si>
  <si>
    <t>Per Financials 12/31/2014</t>
  </si>
  <si>
    <t>Adjusted 12/31/2014</t>
  </si>
  <si>
    <t>1375 Receiving Wells</t>
  </si>
  <si>
    <t>1410 Plant Sewers Treat Plt</t>
  </si>
  <si>
    <t xml:space="preserve">1455 OfficeStruct &amp; Improv </t>
  </si>
  <si>
    <t>1718 WIP Draining Plant</t>
  </si>
  <si>
    <t>1722 WIP Modification/Lift Stn</t>
  </si>
  <si>
    <t>1783 WIP Grouting / Sealing</t>
  </si>
  <si>
    <t>3765 CIAC - Reuse Transm &amp; Distr</t>
  </si>
  <si>
    <t>4325 Acc Amort-Reuse Trans Dist Sys</t>
  </si>
  <si>
    <t>2135 Acc Depr - Receiving Wells</t>
  </si>
  <si>
    <t>4367 Accum Income Tax - FE</t>
  </si>
  <si>
    <t>4439 Def St Tax - NOL</t>
  </si>
  <si>
    <t>354.6 Structures &amp; Improvements  Reuse</t>
  </si>
  <si>
    <t>1810 Plant Held for Future Use - SWR</t>
  </si>
  <si>
    <t>Plant Held for Future Use</t>
  </si>
  <si>
    <t>S</t>
  </si>
  <si>
    <t>DIFFERENCE</t>
  </si>
  <si>
    <t>GRAND TOTAL</t>
  </si>
  <si>
    <t>TOTAL OTHER</t>
  </si>
  <si>
    <t>INTEREST DURING CONSTRUCTION</t>
  </si>
  <si>
    <t>S/T INT EXP BANK ONE</t>
  </si>
  <si>
    <t>INTEREST EXPENSE-INTERCO</t>
  </si>
  <si>
    <t>DISPOSAL-PROCEEDS</t>
  </si>
  <si>
    <t>DISPOSAL-CLEARING</t>
  </si>
  <si>
    <t>NET BOOK VALUE-DISPOSAL</t>
  </si>
  <si>
    <t>MISCELLANEOUS EXP NON-UTILITY</t>
  </si>
  <si>
    <t>MISCELLANEOUS INC NON-UTILITY</t>
  </si>
  <si>
    <t>TOTAL INCOME TAXES</t>
  </si>
  <si>
    <t>INCOME TAXES-FEDERAL</t>
  </si>
  <si>
    <t>DEF INCOME TAXES-STATE</t>
  </si>
  <si>
    <t>DEF INCOME TAX-FEDERAL</t>
  </si>
  <si>
    <t>TOTAL TAXES OTHER THAN INCOME</t>
  </si>
  <si>
    <t>GROSS RECEIPTS TAX</t>
  </si>
  <si>
    <t>FRANCHISE TAX</t>
  </si>
  <si>
    <t>STATE UNEMPLOYMENT TAX</t>
  </si>
  <si>
    <t>FEDERAL UNEMPLOYMENT TAX</t>
  </si>
  <si>
    <t>FICA EXPENSE</t>
  </si>
  <si>
    <t>TOTAL PAA AMORTIZATION</t>
  </si>
  <si>
    <t>406 (115)</t>
  </si>
  <si>
    <t>AMORT OF UTIL PAA-WATER</t>
  </si>
  <si>
    <t>TOTAL WASTEWATER DEPRECIATION</t>
  </si>
  <si>
    <t>DEPREC-REUSE TRANSM / DIST SYS</t>
  </si>
  <si>
    <t>DEPREC-REUSE DIST RESERVOIRS</t>
  </si>
  <si>
    <t>DEPREC-OTHER PLT TREATMENT</t>
  </si>
  <si>
    <t>DEPREC-OTHER PLT PUMP</t>
  </si>
  <si>
    <t>DEPREC-OUTFALL LINES</t>
  </si>
  <si>
    <t>DEPREC-PLANT SEWERS TRTMT PLT</t>
  </si>
  <si>
    <t>DEPREC-TREAT/DISP EQ TRT PLT</t>
  </si>
  <si>
    <t>DEPREC-TREAT/DISP EQUIP LAGOON</t>
  </si>
  <si>
    <t>.371.3</t>
  </si>
  <si>
    <t>DEPREC-PUMP EQP PUMP PLT</t>
  </si>
  <si>
    <t>DEPREC-FLOW MEASURE DEVICES</t>
  </si>
  <si>
    <t>DEPREC-SERVICES TO CUSTOMERS</t>
  </si>
  <si>
    <t>DEPREC-MANHOLES</t>
  </si>
  <si>
    <t>DEPREC-SEWER GRAVITY MAIN/MANH</t>
  </si>
  <si>
    <t>DEPREC-SEWER FORCE MAIN/SRVC</t>
  </si>
  <si>
    <t>DEPREC-POWER GEN EQUIP TREAT</t>
  </si>
  <si>
    <t>DEPREC-STRUCT/IMPRV GEN PLT</t>
  </si>
  <si>
    <t>DEPREC-STRUCT/IMPRV RCLM DIST</t>
  </si>
  <si>
    <t>DEPREC-STRUCT/IMPRV RCLM WTP</t>
  </si>
  <si>
    <t>DEPREC-STRUCT/IMPRV TREAT PLT</t>
  </si>
  <si>
    <t>DEPREC-STRUCT/IMPRV PUMP</t>
  </si>
  <si>
    <t>DEPREC-STRUCT/IMPRV COLL PLT</t>
  </si>
  <si>
    <t>DEPREC-FRANCHISES INTANG PLT</t>
  </si>
  <si>
    <t>TOTAL WATER DEPRECIATION</t>
  </si>
  <si>
    <t>346.5/396.7</t>
  </si>
  <si>
    <t>DEPREC-COMMUNICATION EQPT</t>
  </si>
  <si>
    <t>345.5/395.7</t>
  </si>
  <si>
    <t>DEPREC-POWER OPERATED EQUIP</t>
  </si>
  <si>
    <t>344.5/394.7</t>
  </si>
  <si>
    <t>DEPREC-LABORATORY EQPT</t>
  </si>
  <si>
    <t>DEPREC-LABORATORY EQUIPMENT</t>
  </si>
  <si>
    <t>343.5/393.7</t>
  </si>
  <si>
    <t>DEPREC-TOOL SHOP &amp; MISC EQPT</t>
  </si>
  <si>
    <t>341.5/391.7</t>
  </si>
  <si>
    <t>DEPREC-AUTO TRANS</t>
  </si>
  <si>
    <t>340.5/390.7</t>
  </si>
  <si>
    <t xml:space="preserve">DEPREC-COMPUTER </t>
  </si>
  <si>
    <t>DEPREC-OFFICE FURN/EQPT</t>
  </si>
  <si>
    <t>304.5/354.7</t>
  </si>
  <si>
    <t>DEPREC-OFFICE STRUCTURE</t>
  </si>
  <si>
    <t>DEPREC-BACKFLOW PREVENT DEVICE</t>
  </si>
  <si>
    <t>DEPREC-HYDRANTS</t>
  </si>
  <si>
    <t>DEPREC-METER INSTALLS</t>
  </si>
  <si>
    <t>DEPREC-METERS</t>
  </si>
  <si>
    <t>DEPREC-SERVICE LINES</t>
  </si>
  <si>
    <t>DEPREC-TRANS &amp; DISTR MAINS</t>
  </si>
  <si>
    <t>DEPREC-DIST RESV &amp; STANDPIPES</t>
  </si>
  <si>
    <t>DEPREC-WATER TREATMENT EQPT</t>
  </si>
  <si>
    <t>DEPREC-ELEC PUMP EQP TRANS DST</t>
  </si>
  <si>
    <t>DEPREC-ELEC PUMP EQP WTP</t>
  </si>
  <si>
    <t>DEPREC-POWER GEN EQP</t>
  </si>
  <si>
    <t>DEPREC-SUPPLY MAINS</t>
  </si>
  <si>
    <t>DEPREC-WELLS &amp; SPRINGS</t>
  </si>
  <si>
    <t>DEPREC-STRUCT &amp; IMPRV WTP</t>
  </si>
  <si>
    <t>DEPREC-STRUCT &amp; IMPRV SRC SUPPLY</t>
  </si>
  <si>
    <t>DEPREC-FRANCHISES</t>
  </si>
  <si>
    <t>DEPREC-ORGANIZATION</t>
  </si>
  <si>
    <t>TOTAL O &amp; M EXPENSES</t>
  </si>
  <si>
    <t>SLUDGE HAULING</t>
  </si>
  <si>
    <t>SEWER RODDING</t>
  </si>
  <si>
    <t>WEATHER/HURRICANE COSTS</t>
  </si>
  <si>
    <t>UNIFORMS</t>
  </si>
  <si>
    <t>EQUIPMENT RENTALS</t>
  </si>
  <si>
    <t>COMMUNICATION EXPENSE</t>
  </si>
  <si>
    <t>DEFERRED MAINT EXPENSE</t>
  </si>
  <si>
    <t>SEWER-OTHER MAINT EXP</t>
  </si>
  <si>
    <t>SEWER-PERMITS</t>
  </si>
  <si>
    <t>SEWER-ELEC EQUIPT REPAIR</t>
  </si>
  <si>
    <t>SEWER-MAINT REPAIRS</t>
  </si>
  <si>
    <t>SEWER-MAINT SUPPLIES</t>
  </si>
  <si>
    <t>WATER-OTHER MAINT EXP</t>
  </si>
  <si>
    <t>WATER-PERMITS</t>
  </si>
  <si>
    <t>WATER-ELEC EQUIPT REPAIR</t>
  </si>
  <si>
    <t>WATER-MAINT REPAIRS</t>
  </si>
  <si>
    <t>WATER-MAINT SUPPLIES</t>
  </si>
  <si>
    <t>TEST-SEWER</t>
  </si>
  <si>
    <t>TEST-SAFE WATER DRINKING</t>
  </si>
  <si>
    <t>TEST-EQUIP/CHEMICAL</t>
  </si>
  <si>
    <t>TEST-WATER</t>
  </si>
  <si>
    <t>OTHER TRANS EXPENSES</t>
  </si>
  <si>
    <t>AUTO LICENSES</t>
  </si>
  <si>
    <t>AUTO REPAIR/TIRES</t>
  </si>
  <si>
    <t>FUEL</t>
  </si>
  <si>
    <t>TRAVEL OTHER</t>
  </si>
  <si>
    <t>TRAVEL ENTERTAINMENT</t>
  </si>
  <si>
    <t>TRAVEL MEALS</t>
  </si>
  <si>
    <t>TRAVEL TRANSPORTATION</t>
  </si>
  <si>
    <t>TRAVEL AIRFARE</t>
  </si>
  <si>
    <t>TRAVEL LODGING</t>
  </si>
  <si>
    <t>601/701</t>
  </si>
  <si>
    <t>CAPITALIZED TIME ADJUSTMENT</t>
  </si>
  <si>
    <t>SALARIES-OPERATIONS OFFICE</t>
  </si>
  <si>
    <t>SALARIES-OPERATIONS FIELD</t>
  </si>
  <si>
    <t>SALARIES-CORP SERVICE ADMIN</t>
  </si>
  <si>
    <t>SALARIES-BILLING</t>
  </si>
  <si>
    <t>SALARIES-CUSTOMER SERVICE</t>
  </si>
  <si>
    <t>SALARIES-REGULATORY</t>
  </si>
  <si>
    <t>SALARIES-LEADERSHIP OPS</t>
  </si>
  <si>
    <t>SALARIES-MIS</t>
  </si>
  <si>
    <t>SALARIES-HR</t>
  </si>
  <si>
    <t>603/703</t>
  </si>
  <si>
    <t>SALARIES-OFFICERS/STKHLDR</t>
  </si>
  <si>
    <t>SALARIES-ADMIN</t>
  </si>
  <si>
    <t>SALARIES-ACCTG/FINANCE</t>
  </si>
  <si>
    <t>641/741</t>
  </si>
  <si>
    <t>RENT</t>
  </si>
  <si>
    <t>MISC REG MATTERS COMM EXP</t>
  </si>
  <si>
    <t>RATE CASE AMORT EXPENSE</t>
  </si>
  <si>
    <t>OTHER OUTSIDE SERVICES</t>
  </si>
  <si>
    <t>TEMP EMPLOY - CLERICAL</t>
  </si>
  <si>
    <t>TAX RETURN REVIEW</t>
  </si>
  <si>
    <t>PAYROLL SERVICES</t>
  </si>
  <si>
    <t>LEGAL FEES</t>
  </si>
  <si>
    <t>ENGINEERING FEES</t>
  </si>
  <si>
    <t>EMPLOY FINDER FEES</t>
  </si>
  <si>
    <t>AUDIT FEES</t>
  </si>
  <si>
    <t>TELEMETERING PHONE EXPENSE</t>
  </si>
  <si>
    <t>OTHER OFFICE UTILITIES</t>
  </si>
  <si>
    <t>OFFICE MACHINE/HEAT&amp;COOL</t>
  </si>
  <si>
    <t>OFFICE CLEANING SERVICE</t>
  </si>
  <si>
    <t>OFFICE MAINTENANCE</t>
  </si>
  <si>
    <t>OFFICE ALARM SYS PHONE EXP</t>
  </si>
  <si>
    <t>OFFICE LANDSCAPE / MOW / PLOW</t>
  </si>
  <si>
    <t>OFFICE GARBAGE REMOVAL</t>
  </si>
  <si>
    <t>OFFICE TELECOM</t>
  </si>
  <si>
    <t>OFFICE WATER</t>
  </si>
  <si>
    <t>OFFICE GAS</t>
  </si>
  <si>
    <t>OFFICE ELECTRIC</t>
  </si>
  <si>
    <t>OTHER OFFICE EXPENSES</t>
  </si>
  <si>
    <t>SHIPPING CHARGES</t>
  </si>
  <si>
    <t>PUBL SUBSCRIPTIONS/TAPES</t>
  </si>
  <si>
    <t>PRINTING/BLUEPRINTS</t>
  </si>
  <si>
    <t>OFFICE SUPPLY STORES</t>
  </si>
  <si>
    <t>KITCHEN SUPPLIES</t>
  </si>
  <si>
    <t>HOLIDAY EVENTS/PICNICS</t>
  </si>
  <si>
    <t>COPY MACHINE</t>
  </si>
  <si>
    <t>CLEANING SUPPLIES</t>
  </si>
  <si>
    <t>ANSWERING SERVICE</t>
  </si>
  <si>
    <t>OTHER MISC EXPENSE</t>
  </si>
  <si>
    <t>TRAINING EXPENSE</t>
  </si>
  <si>
    <t>PENALTIES/FINES</t>
  </si>
  <si>
    <t>MEMBERSHIPS</t>
  </si>
  <si>
    <t>LICENSE FEES</t>
  </si>
  <si>
    <t>LETTER OF CREDIT FEE</t>
  </si>
  <si>
    <t>BANK SERVICE CHARGE</t>
  </si>
  <si>
    <t>ADVERTISING/MARKETING</t>
  </si>
  <si>
    <t>MICROFILMING</t>
  </si>
  <si>
    <t>INTERNET SUPPLIER</t>
  </si>
  <si>
    <t>COMPUTER AMORT &amp; PROG COST</t>
  </si>
  <si>
    <t>COMPUTER SUPPLIES</t>
  </si>
  <si>
    <t>COMPUTER MAINTENANCE</t>
  </si>
  <si>
    <t>INSURANCE-OTHER</t>
  </si>
  <si>
    <t>TUITION</t>
  </si>
  <si>
    <t>DEPEND LIFE INS-OPT</t>
  </si>
  <si>
    <t>TERM LIFE INS-OPT</t>
  </si>
  <si>
    <t>TERM LIFE INS</t>
  </si>
  <si>
    <t>PENSION CONTRIBUTIONS</t>
  </si>
  <si>
    <t>OTHER EMP PENSION/BENEFITS</t>
  </si>
  <si>
    <t>HEALTH INS REIMBURSEMENTS</t>
  </si>
  <si>
    <t>HEALTH COSTS &amp; OTHER</t>
  </si>
  <si>
    <t>EMPLOYEE INS DEDUCTIONS</t>
  </si>
  <si>
    <t>DENTAL INS REIMBURSEMENTS</t>
  </si>
  <si>
    <t>DENTAL PREMIUMS</t>
  </si>
  <si>
    <t>401K/ESOP CONTRIBUTIONS</t>
  </si>
  <si>
    <t>CUSTOMER SERVICE PRINTING</t>
  </si>
  <si>
    <t>BILLING POSTAGE</t>
  </si>
  <si>
    <t>BILLING ENVELOPES</t>
  </si>
  <si>
    <t>BILLING COMPUTER SUPPLIES</t>
  </si>
  <si>
    <t>BILL STOCK</t>
  </si>
  <si>
    <t>UNCOLL ACCOUNTS ACCRUAL</t>
  </si>
  <si>
    <t>UNCOLLECTIBLE ACCOUNTS</t>
  </si>
  <si>
    <t>AGENCY EXPENSE</t>
  </si>
  <si>
    <t>METER READING</t>
  </si>
  <si>
    <t>OTHER TREATMENT CHEMICALS</t>
  </si>
  <si>
    <t>ODOR CONTROL CHEMICALS</t>
  </si>
  <si>
    <t>W/S Allocation subject to invoice review when preparing Chemicals Schedule.</t>
  </si>
  <si>
    <t>CHLORINE</t>
  </si>
  <si>
    <t>ELEC PWR - SWR SYSTEM</t>
  </si>
  <si>
    <t>ELEC PWR - WATER SYSTEM</t>
  </si>
  <si>
    <t>TOTAL REVENUES</t>
  </si>
  <si>
    <t>OTHER W/S REVENUES</t>
  </si>
  <si>
    <t>SEWER REVENUE-COMMERCIAL</t>
  </si>
  <si>
    <t>SEWER REVENUE-RESIDENTIAL</t>
  </si>
  <si>
    <t>SEWER REVENUE-ACCRUALS</t>
  </si>
  <si>
    <t>WATER REVENUE-COMMERCIAL</t>
  </si>
  <si>
    <t>WATER REVENUE-ACCRUALS</t>
  </si>
  <si>
    <t>WATER REVENUE-RESIDENTIAL</t>
  </si>
  <si>
    <t>Grand Total - Wastewater</t>
  </si>
  <si>
    <t>Grand Total - Water</t>
  </si>
  <si>
    <t>Grand Total</t>
  </si>
  <si>
    <t>Dec-15</t>
  </si>
  <si>
    <t>Nov-15</t>
  </si>
  <si>
    <t>Oct-15</t>
  </si>
  <si>
    <t>Sep-15</t>
  </si>
  <si>
    <t>Aug-15</t>
  </si>
  <si>
    <t>Jul-15</t>
  </si>
  <si>
    <t>Jun-15</t>
  </si>
  <si>
    <t>May-15</t>
  </si>
  <si>
    <t>Apr-15</t>
  </si>
  <si>
    <t>Mar-15</t>
  </si>
  <si>
    <t>Feb-15</t>
  </si>
  <si>
    <t>Jan-15</t>
  </si>
  <si>
    <t>Obj. Account</t>
  </si>
  <si>
    <t>UC LEDGER INCOME STATEMENT</t>
  </si>
  <si>
    <t>ERCs</t>
  </si>
  <si>
    <t>BOOKS BAL. ALLOCATION TO SEWER</t>
  </si>
  <si>
    <t>BOOKS BAL. ALLOCATION TO WATER</t>
  </si>
  <si>
    <t>per Kirsten</t>
  </si>
  <si>
    <t>Account</t>
  </si>
  <si>
    <t>NARUC A/C #</t>
  </si>
  <si>
    <t>Object</t>
  </si>
  <si>
    <t>SEWER ERCs</t>
  </si>
  <si>
    <t>WATER ERCs</t>
  </si>
  <si>
    <t>TOTAL ERCs</t>
  </si>
  <si>
    <t>Per B5, B6 after W &amp; S allocations</t>
  </si>
  <si>
    <t xml:space="preserve">CHECK: PER ANNUAL REPORT - </t>
  </si>
  <si>
    <t xml:space="preserve">  OPERATING EXPENSES CONSOL</t>
  </si>
  <si>
    <t>CHECK:  PER I/S PROVIDED</t>
  </si>
  <si>
    <t>TOTAL O&amp;M EXPENSES</t>
  </si>
  <si>
    <t>TOTAL MISCELLANEOUS EXPENSES</t>
  </si>
  <si>
    <t xml:space="preserve">    SEWER-OTHER MAINT EXP</t>
  </si>
  <si>
    <t xml:space="preserve">    SEWER-ELEC EQUIPT REPAIR</t>
  </si>
  <si>
    <t>See 620 and 675/775</t>
  </si>
  <si>
    <t>SEWER-MAIN BREAKS</t>
  </si>
  <si>
    <t xml:space="preserve">    SEWER-MAINT REPAIRS</t>
  </si>
  <si>
    <t>TOTAL SEWER CONTRACTUAL SERVICES - TESTING</t>
  </si>
  <si>
    <t>Proper classification of expenditure.</t>
  </si>
  <si>
    <t>See 635</t>
  </si>
  <si>
    <t xml:space="preserve">    TEST-SEWER</t>
  </si>
  <si>
    <t>TOTAL SEWER MATERIALS &amp; SUPPLIES</t>
  </si>
  <si>
    <t xml:space="preserve">    SEWER-MAINT SUPPLIES</t>
  </si>
  <si>
    <t>See adjustments</t>
  </si>
  <si>
    <t>TOTAL SEWER CHEMICALS (SEE WATER)</t>
  </si>
  <si>
    <t>TOTAL PURCHASED POWER - SEWER</t>
  </si>
  <si>
    <t xml:space="preserve">    ELEC PWR - SWR SYSTEM COLL</t>
  </si>
  <si>
    <t>TOTAL SLUDGE REMOVAL EXPENSES</t>
  </si>
  <si>
    <t xml:space="preserve">   SLUDGE HAULING</t>
  </si>
  <si>
    <t xml:space="preserve">   SEWER RODDING</t>
  </si>
  <si>
    <t>TOTAL PURCHASED SEWER TREATMENT</t>
  </si>
  <si>
    <t>PURCHASED SEWER TREATMENT</t>
  </si>
  <si>
    <t>TOTAL MISCELLANEOUS EXPENSES - To be allocated PARTIALLY to 675/775</t>
  </si>
  <si>
    <t>ROUNDING ADJUSTMENT</t>
  </si>
  <si>
    <t xml:space="preserve">    UNIFORMS</t>
  </si>
  <si>
    <t>REPAIRS &amp; MAINT - MAIN, LAND</t>
  </si>
  <si>
    <t>See 620/720 and 775</t>
  </si>
  <si>
    <t xml:space="preserve">    COMMUNICATION EXPENSE</t>
  </si>
  <si>
    <t xml:space="preserve">    DEFERRED MAINT EXPENSE</t>
  </si>
  <si>
    <t xml:space="preserve">    WATER-OTHER MAINT EXP</t>
  </si>
  <si>
    <t>WATER PERMITS</t>
  </si>
  <si>
    <t>WATER-ELECT EQUIP REPAIRS</t>
  </si>
  <si>
    <t>WATER-MAINS BREAK</t>
  </si>
  <si>
    <t xml:space="preserve">    WATER-MAINT REPAIRS</t>
  </si>
  <si>
    <t xml:space="preserve">    TRAVEL MEALS</t>
  </si>
  <si>
    <t xml:space="preserve">    TRAVEL LODGING</t>
  </si>
  <si>
    <t xml:space="preserve">    OFFICE MACHINE/HEAT&amp;COOL</t>
  </si>
  <si>
    <t xml:space="preserve">    OFFICE CLEANING SERVICE</t>
  </si>
  <si>
    <t xml:space="preserve">    OFFICE MAINTENANCE</t>
  </si>
  <si>
    <t xml:space="preserve">    OFFICE ALARM SYS PHONE EXP</t>
  </si>
  <si>
    <t xml:space="preserve">    OFFICE LANDSCAPE / MOW / P</t>
  </si>
  <si>
    <t xml:space="preserve">    OFFICE GARBAGE REMOVAL</t>
  </si>
  <si>
    <t xml:space="preserve">    OFFICE TELECOM</t>
  </si>
  <si>
    <t xml:space="preserve">    OFFICE WATER</t>
  </si>
  <si>
    <t xml:space="preserve">    OFFICE GAS</t>
  </si>
  <si>
    <t xml:space="preserve">    OFFICE ELECTRIC</t>
  </si>
  <si>
    <t xml:space="preserve">    OTHER OFFICE EXPENSES</t>
  </si>
  <si>
    <t xml:space="preserve">    SHIPPING CHARGES</t>
  </si>
  <si>
    <t xml:space="preserve">    PUBL SUBSCRIPTIONS/TAPES</t>
  </si>
  <si>
    <t xml:space="preserve">    PRINTING/BLUEPRINTS</t>
  </si>
  <si>
    <t xml:space="preserve">    COPY MACHINE</t>
  </si>
  <si>
    <t xml:space="preserve">    ANSWERING SERVICE</t>
  </si>
  <si>
    <t xml:space="preserve">    OTHER MISC EXPENSE</t>
  </si>
  <si>
    <t xml:space="preserve">    TRAINING EXPENSE</t>
  </si>
  <si>
    <t>PENALTIES / FINES</t>
  </si>
  <si>
    <t xml:space="preserve">    MEMBERSHIPS</t>
  </si>
  <si>
    <t xml:space="preserve">    BANK SERVICE CHARGE</t>
  </si>
  <si>
    <t xml:space="preserve">    WEBSITE DEVELOPMENT</t>
  </si>
  <si>
    <t xml:space="preserve">    MICROFILMING</t>
  </si>
  <si>
    <t xml:space="preserve">    CUSTOMER SERVICE PRINTING</t>
  </si>
  <si>
    <t>TOTAL BAD DEBT EXPENSE - To be allocated to 670/770</t>
  </si>
  <si>
    <t xml:space="preserve">    UNCOLLECTIBLE ACCOUNTS</t>
  </si>
  <si>
    <t xml:space="preserve">    AGENCY EXPENSE</t>
  </si>
  <si>
    <t>TOTAL MISC REG MATTERS COMM EXP - To be allocated to 667/767</t>
  </si>
  <si>
    <t>TOTAL REGULATORY  COM. EXP. RATE CASE AMORT. - To be allocated to 666/766</t>
  </si>
  <si>
    <t xml:space="preserve">    RATE CASE AMORT EXPENSE</t>
  </si>
  <si>
    <t>TOTAL ADVERTISING/MARKETING - To be allocated to 660/760</t>
  </si>
  <si>
    <t>660/760</t>
  </si>
  <si>
    <t>ADVERTISING / MARKETING</t>
  </si>
  <si>
    <t>TOTAL INSURANCE - To be allocated to 659/759</t>
  </si>
  <si>
    <t xml:space="preserve">    INSURANCE-OTHER</t>
  </si>
  <si>
    <t>TOTAL TRANSPORTATION EXPENSES - To be allocated to 650/750</t>
  </si>
  <si>
    <t xml:space="preserve">    OTHER TRANS EXPENSES</t>
  </si>
  <si>
    <t xml:space="preserve">    AUTO LICENSES</t>
  </si>
  <si>
    <t xml:space="preserve">    AUTO REPAIR/TIRES</t>
  </si>
  <si>
    <t xml:space="preserve">    FUEL</t>
  </si>
  <si>
    <t>TOTAL EQUIP RENTALS - To be allocated to 642/742</t>
  </si>
  <si>
    <t xml:space="preserve">    EQUIPMENT RENTALS</t>
  </si>
  <si>
    <t>TOTAL RENT - To be allocated to 641/741</t>
  </si>
  <si>
    <t xml:space="preserve">    RENT</t>
  </si>
  <si>
    <t>TOTAL CONTRACTUAL SERVICES - OTHER - To be allocated to 636/736</t>
  </si>
  <si>
    <t>OPER CONTRACTED WORKERS</t>
  </si>
  <si>
    <t xml:space="preserve">    OTHER OUTSIDE SERVICES</t>
  </si>
  <si>
    <t xml:space="preserve">    TEMP EMPLOY - CLERICAL</t>
  </si>
  <si>
    <t xml:space="preserve">    PAYROLL SERVICES</t>
  </si>
  <si>
    <t xml:space="preserve">    EMPLOY FINDER FEES</t>
  </si>
  <si>
    <t xml:space="preserve">    INTERNET SUPPLIER</t>
  </si>
  <si>
    <t xml:space="preserve">    COMPUTER AMORT &amp; PROG COST</t>
  </si>
  <si>
    <t xml:space="preserve">    COMPUTER MAINTENANCE</t>
  </si>
  <si>
    <t xml:space="preserve">   METER READING</t>
  </si>
  <si>
    <t>TOTAL CONTRACTUAL SERVICES - TESTING - To be allocated partially to 635/735</t>
  </si>
  <si>
    <t>635/675</t>
  </si>
  <si>
    <t>See 735</t>
  </si>
  <si>
    <t>OUTSIDE LAB FEES-LAB LAND</t>
  </si>
  <si>
    <t>635/735</t>
  </si>
  <si>
    <t xml:space="preserve">    TEST-EQUIP/CHEMICAL</t>
  </si>
  <si>
    <t xml:space="preserve">    TEST-WATER</t>
  </si>
  <si>
    <t>TOTAL CONTRACTUAL SERVICES - MANAGEMENT - To be allocated to 634/734</t>
  </si>
  <si>
    <t>634/734</t>
  </si>
  <si>
    <t>MANAGEMENT FEES</t>
  </si>
  <si>
    <t>TOTAL CONTRACTUAL SERVICES - LEGAL - To be allocated to 633/733</t>
  </si>
  <si>
    <t xml:space="preserve">    LEGAL FEES</t>
  </si>
  <si>
    <t>TOTAL CONTRACTUAL SERVICES - ACCTG. - To be allocated to 632/732</t>
  </si>
  <si>
    <t xml:space="preserve">    TAX RETURN REVIEW</t>
  </si>
  <si>
    <t xml:space="preserve">    AUDIT FEES</t>
  </si>
  <si>
    <t xml:space="preserve">    ACCOUNTING STUDIES</t>
  </si>
  <si>
    <t>TOTAL CONTRACTUAL SERVICES - ENGINEERING - To be allocated to 631/731</t>
  </si>
  <si>
    <t>TOTAL MATERIALS &amp; SUPPLIES - To be allocated PARTIALLY to 620/720</t>
  </si>
  <si>
    <t xml:space="preserve">    WATER-MAINT SUPPLIES</t>
  </si>
  <si>
    <t xml:space="preserve">    OFFICE SUPPLY STORES</t>
  </si>
  <si>
    <t>See 720 and 675/775</t>
  </si>
  <si>
    <t xml:space="preserve">    CLEANING SUPPLIES</t>
  </si>
  <si>
    <t xml:space="preserve">    COMPUTER SUPPLIES</t>
  </si>
  <si>
    <t xml:space="preserve">    BILLING POSTAGE</t>
  </si>
  <si>
    <t xml:space="preserve">    BILLING ENVELOPES</t>
  </si>
  <si>
    <t xml:space="preserve">    BILLING COMPUTER SUPPLIES</t>
  </si>
  <si>
    <t xml:space="preserve">    BILL STOCK</t>
  </si>
  <si>
    <t>TOTAL CHEMICALS - Subject to adjustment</t>
  </si>
  <si>
    <t>ALLOCATE TO WATER &amp; SEWER PER PATRICK</t>
  </si>
  <si>
    <t xml:space="preserve">    OTHER TREATMENT CHEMICALS</t>
  </si>
  <si>
    <t xml:space="preserve">    ODOR CONTROL CHEMICALS</t>
  </si>
  <si>
    <t xml:space="preserve">    CHLORINE</t>
  </si>
  <si>
    <t>TOTAL PURCHASED POWER - WATER</t>
  </si>
  <si>
    <t xml:space="preserve">    ELEC PWR - WTR SYSTEM SRC</t>
  </si>
  <si>
    <t>TOTAL PURCHASED WATER</t>
  </si>
  <si>
    <t>PURCHASED WATER</t>
  </si>
  <si>
    <t>TOTAL EMPLOYEE PENSIONS &amp; BENEFITS - To be allocated to 604/704</t>
  </si>
  <si>
    <t xml:space="preserve">    TUITION</t>
  </si>
  <si>
    <t xml:space="preserve">    TERM LIFE INS-OPT</t>
  </si>
  <si>
    <t xml:space="preserve">    TERM LIFE INS</t>
  </si>
  <si>
    <t xml:space="preserve">    PENSION CONTRIBUTIONS</t>
  </si>
  <si>
    <t xml:space="preserve">    OTHER EMP PENSION/BENEFITS</t>
  </si>
  <si>
    <t xml:space="preserve">    HEALTH INS REIMBURSEMENTS</t>
  </si>
  <si>
    <t xml:space="preserve">    HEALTH COSTS &amp; OTHER</t>
  </si>
  <si>
    <t xml:space="preserve">    EMPLOYEE INS DEDUCTIONS</t>
  </si>
  <si>
    <t xml:space="preserve">    EMP PENSIONS &amp; BENEFITS</t>
  </si>
  <si>
    <t xml:space="preserve">    DENTAL INS REIMBURSEMENTS</t>
  </si>
  <si>
    <t xml:space="preserve">    DENTAL PREMIUMS</t>
  </si>
  <si>
    <t xml:space="preserve">    401K/ESOP CONTRIBUTIONS</t>
  </si>
  <si>
    <t xml:space="preserve">    SALARIES &amp; WAGES - OFFICERS/STKHLDR</t>
  </si>
  <si>
    <t xml:space="preserve">    SALARIES-OFFICERS/STKHLDR</t>
  </si>
  <si>
    <t>TOTAL SALARIES - To be allocated to 601/701</t>
  </si>
  <si>
    <t xml:space="preserve">    CAPITALIZED TIME ADJUSTMEN</t>
  </si>
  <si>
    <t xml:space="preserve">    SALARIES-CHGD TO PLT-WSC</t>
  </si>
  <si>
    <t xml:space="preserve">    SALARIES-OPERATIONS OFFICE</t>
  </si>
  <si>
    <t xml:space="preserve">    SALARIES-OPERATIONS FIELD</t>
  </si>
  <si>
    <t xml:space="preserve">    SALARIES-CUSTOMER SERVICE</t>
  </si>
  <si>
    <t xml:space="preserve">    SALARIES-REGULATORY</t>
  </si>
  <si>
    <t xml:space="preserve">    SALARIES-LEADERSHIP OPS</t>
  </si>
  <si>
    <t xml:space="preserve">    SALARIES-MIS</t>
  </si>
  <si>
    <t xml:space="preserve">    SALARIES-HR</t>
  </si>
  <si>
    <t>Although correctly classified as 603/703, included in 601 to maintain consistency with prior Annual Reports grouping and MFRs filings.</t>
  </si>
  <si>
    <t xml:space="preserve">    SALARIES-ADMIN</t>
  </si>
  <si>
    <t xml:space="preserve">    SALARIES-ACCTG/FINANCE</t>
  </si>
  <si>
    <t xml:space="preserve">    SALARIES-SYSTEM PROJECT</t>
  </si>
  <si>
    <t>DIFFERENCE FROM MFRS</t>
  </si>
  <si>
    <t>SEWER A/R</t>
  </si>
  <si>
    <t>WATER A/R</t>
  </si>
  <si>
    <t>per MSA</t>
  </si>
  <si>
    <t>COLUMN LOOKUP</t>
  </si>
  <si>
    <t xml:space="preserve">SUB-TOTAL </t>
  </si>
  <si>
    <t>389.6 Other Plant &amp; Miscellaneous Equipment</t>
  </si>
  <si>
    <t>375.6 Reuse Transmission &amp; Distribution System</t>
  </si>
  <si>
    <t>371.6 Pumping Equipment</t>
  </si>
  <si>
    <t>367.6 Reuse Meters &amp; Meter Installations</t>
  </si>
  <si>
    <t>355.6 Power Generation Equipment</t>
  </si>
  <si>
    <t>354.6  Structures &amp; Improvements</t>
  </si>
  <si>
    <t>353.6 Land &amp; Land Rights</t>
  </si>
  <si>
    <t>352.6  Franchises</t>
  </si>
  <si>
    <t>389.5 Other Plant &amp; Misc. Equipment</t>
  </si>
  <si>
    <t>381.5 Plant Sewers</t>
  </si>
  <si>
    <t>380.5 Treatment &amp; Disposal Equipment</t>
  </si>
  <si>
    <t>355.5 Power Generation Equipment</t>
  </si>
  <si>
    <t>354.5 Structures &amp; Improvements</t>
  </si>
  <si>
    <t>353.5 Land &amp; Land Rights</t>
  </si>
  <si>
    <t>355.4 Power Generation Equipment - Treatment Plt</t>
  </si>
  <si>
    <t>355.2 Power Generation Equipment - Collection Plt</t>
  </si>
  <si>
    <t>B3 - (C)(4)</t>
  </si>
  <si>
    <t>B3 - (C)(3)</t>
  </si>
  <si>
    <t>B3 - (C)(2)</t>
  </si>
  <si>
    <t>B3 - (C)(1)</t>
  </si>
  <si>
    <t>NU&amp;U</t>
  </si>
  <si>
    <t>-------- Proforma --------</t>
  </si>
  <si>
    <t>------------------ Test Year ------------------</t>
  </si>
  <si>
    <t>OBJECT</t>
  </si>
  <si>
    <t>SUB-TOTAL</t>
  </si>
  <si>
    <t>336.4  Backflow Prevention Devices</t>
  </si>
  <si>
    <t>311.4 Electric Pumping Equipment - T&amp;D</t>
  </si>
  <si>
    <t>311.3 Pumping Equipment - WTP</t>
  </si>
  <si>
    <t>B3 - (C)(5)</t>
  </si>
  <si>
    <t>TOTAL SEWER OPERATING REVENUES</t>
  </si>
  <si>
    <t>TOTAL OTHER SEWER REVENUES</t>
  </si>
  <si>
    <t>TOTAL SEWER SALES</t>
  </si>
  <si>
    <t>TOTAL WATER SALES</t>
  </si>
  <si>
    <t>462.1 Public Fire Protection</t>
  </si>
  <si>
    <t>Recap Schedules:  B-1, B-2</t>
  </si>
  <si>
    <t>s</t>
  </si>
  <si>
    <t>DEPREC- Pump Eqp Rclm WTP</t>
  </si>
  <si>
    <t>DEPREC-MISC EQUIPMENT</t>
  </si>
  <si>
    <t>DEPREC-RECEIVING WELLS</t>
  </si>
  <si>
    <t>389.2 Other Plt Collection</t>
  </si>
  <si>
    <t>DEPREC-OTHER PLT RCLM WTR TRT</t>
  </si>
  <si>
    <t>DEPREC-MISC EQUIP SEWER</t>
  </si>
  <si>
    <t>DEPREC-REUSE MTR/INSTALLATIONS</t>
  </si>
  <si>
    <t>DEPREC-REUSE SERVICES</t>
  </si>
  <si>
    <t>370.3 DEPREC-RECEIVING WELLS</t>
  </si>
  <si>
    <t>Transportation Allocated from Water</t>
  </si>
  <si>
    <t>Computer Allocated to Sewer</t>
  </si>
  <si>
    <t>Computer - allocated from water (6920)</t>
  </si>
  <si>
    <t>391.7 Transportation (6905)</t>
  </si>
  <si>
    <t>PER TRIAL BALANCE</t>
  </si>
  <si>
    <t>SALE OF PROPERTY</t>
  </si>
  <si>
    <t>INCOME TAXES-STATE</t>
  </si>
  <si>
    <t>TOTAL CIAC AMORTIZATION - WATER</t>
  </si>
  <si>
    <t>INSURANCE-GEN LIAB</t>
  </si>
  <si>
    <t>CONTRIBUTIONS</t>
  </si>
  <si>
    <t>WATER-MAIN BREAKS</t>
  </si>
  <si>
    <t>339.3 Oth Plt &amp; Misc Eqp WTP</t>
  </si>
  <si>
    <t>check formula</t>
  </si>
  <si>
    <t>AMORT-REUSE TRANMISSION &amp; DIST</t>
  </si>
  <si>
    <t>TEST YEAR ENDING 12/31/15</t>
  </si>
  <si>
    <t>Per 12 Month IS UC</t>
  </si>
  <si>
    <t>W-S-B</t>
  </si>
  <si>
    <t>255 12 month is uc</t>
  </si>
  <si>
    <t>MUST REPLACE NAME OF APPROPRIATE 255 12 month is uc FILE - DONE!</t>
  </si>
  <si>
    <t>TOTAL WATER</t>
  </si>
  <si>
    <t>TOTAL SEWER</t>
  </si>
  <si>
    <t>TOTAL ALL</t>
  </si>
  <si>
    <t>DIFF</t>
  </si>
  <si>
    <t>NARUC if available</t>
  </si>
  <si>
    <t>COLUMN NUMBERS</t>
  </si>
  <si>
    <t>OBJECT #</t>
  </si>
  <si>
    <t>Values check total</t>
  </si>
  <si>
    <t>GENE</t>
  </si>
  <si>
    <t>Sub-</t>
  </si>
  <si>
    <t>NO.</t>
  </si>
  <si>
    <t>OTHER  UTILITY PLANT ADJUSTMENTS</t>
  </si>
  <si>
    <t>ADD prior year</t>
  </si>
  <si>
    <t>total</t>
  </si>
  <si>
    <t>used in C 2W, C 2S, C 3</t>
  </si>
  <si>
    <t>USED IN A17 AND "C 5 CALCULATION"</t>
  </si>
  <si>
    <t>USED IN C 5W, C 5S, "Working Capital Per AR"</t>
  </si>
  <si>
    <t>USED BY "IncomeAccountsAllocationPerAR ", "CommonPlant_Per AR"</t>
  </si>
  <si>
    <t>USED BY C 3, 12-31-15 "Depreciation Exp_Per AR", Working Capital_Per AR</t>
  </si>
  <si>
    <t>F-3(c)</t>
  </si>
  <si>
    <t>C3</t>
  </si>
  <si>
    <t>F-3(a)</t>
  </si>
  <si>
    <t>Allowance for Funds Used During Construction</t>
  </si>
  <si>
    <t>C4</t>
  </si>
  <si>
    <t>Gains (losses) From Disposition of Utility Property</t>
  </si>
  <si>
    <t>B - 12</t>
  </si>
  <si>
    <t>S-3</t>
  </si>
  <si>
    <t>B-2; Line 11; Col 2</t>
  </si>
  <si>
    <t>B-2; Line 9; Col 2</t>
  </si>
  <si>
    <t>B-2; Line 5; Col 2</t>
  </si>
  <si>
    <t>B-2; Line 3; Col 2</t>
  </si>
  <si>
    <t>Wastewater Operating Revenues</t>
  </si>
  <si>
    <t>B-2; Line 1; Col 2</t>
  </si>
  <si>
    <t>W-3</t>
  </si>
  <si>
    <t>Deferred State Income Taxes</t>
  </si>
  <si>
    <t>B-1; Line 11; Col 2</t>
  </si>
  <si>
    <t>Deferred Federal Income Taxes</t>
  </si>
  <si>
    <t>B-1; Line 9; Col 2</t>
  </si>
  <si>
    <t>B-1; Line 5; Col 2</t>
  </si>
  <si>
    <t>B-1; Line 3; Col 2</t>
  </si>
  <si>
    <t>Water Operating Revenues</t>
  </si>
  <si>
    <t>B-1; Line 1; Col 2</t>
  </si>
  <si>
    <t>Total Current and Accrued Assets</t>
  </si>
  <si>
    <t>TOTAL EQUITY CAPITAL AND LIABILITIES</t>
  </si>
  <si>
    <t>A-18; Line 21</t>
  </si>
  <si>
    <t>F-2(b)</t>
  </si>
  <si>
    <t>281-283</t>
  </si>
  <si>
    <t>A-19; Line 38</t>
  </si>
  <si>
    <t>Accum. Amortization of CIAC</t>
  </si>
  <si>
    <t>A-19; Line 36</t>
  </si>
  <si>
    <t>Contribution in Aid of Construction</t>
  </si>
  <si>
    <t>A-19; Line 35</t>
  </si>
  <si>
    <t>F-2(a)</t>
  </si>
  <si>
    <t>A-19; Line 24</t>
  </si>
  <si>
    <t>Accrued Interst</t>
  </si>
  <si>
    <t>A-19; Line 22</t>
  </si>
  <si>
    <t>A-19; Line 20</t>
  </si>
  <si>
    <t>A-19; Line 19</t>
  </si>
  <si>
    <t>Notes &amp; Accounts Payable -Assoc Cos.</t>
  </si>
  <si>
    <t>A-19; Line 18</t>
  </si>
  <si>
    <t>A-19; Line 16</t>
  </si>
  <si>
    <t>Advances from Associated Companies</t>
  </si>
  <si>
    <t>A-19; Line 11</t>
  </si>
  <si>
    <t>A-19; Line 7</t>
  </si>
  <si>
    <t>214-215</t>
  </si>
  <si>
    <t>A-19; Line 4</t>
  </si>
  <si>
    <t>A-19; Line 3</t>
  </si>
  <si>
    <t>A-19; Line 1</t>
  </si>
  <si>
    <t>F-1(b)</t>
  </si>
  <si>
    <t>TOTAL ASSETS AND OTHER DEBITS</t>
  </si>
  <si>
    <t>A-18; Line 32</t>
  </si>
  <si>
    <t>Total Deferred Debits</t>
  </si>
  <si>
    <t>Misc. Deferred Debits</t>
  </si>
  <si>
    <t>A-18; Line 28</t>
  </si>
  <si>
    <t>A-18; Line 27</t>
  </si>
  <si>
    <t>A-18; Line 26</t>
  </si>
  <si>
    <t>Preliminary Survey &amp; Investigation Charges</t>
  </si>
  <si>
    <t>A-18; Line 25</t>
  </si>
  <si>
    <t>F-1(a)</t>
  </si>
  <si>
    <t>Prepayments</t>
  </si>
  <si>
    <t>Special Deposits</t>
  </si>
  <si>
    <t>A-18; Line 19</t>
  </si>
  <si>
    <t>Material and Supplies</t>
  </si>
  <si>
    <t>151-153</t>
  </si>
  <si>
    <t>A-18; Line 18</t>
  </si>
  <si>
    <t>Accounts  Receivable  from  Associated Companies</t>
  </si>
  <si>
    <t>A-18; Line 13</t>
  </si>
  <si>
    <t>Accounts &amp; Notes Recievvable Less Provision for Uncollectable Accounts</t>
  </si>
  <si>
    <t>141-144</t>
  </si>
  <si>
    <t>A-18; Line 17</t>
  </si>
  <si>
    <t>A-18; Line 11</t>
  </si>
  <si>
    <t>A-18; Line 10</t>
  </si>
  <si>
    <t>Total Net Utility Plant</t>
  </si>
  <si>
    <t>A-18; Line 8</t>
  </si>
  <si>
    <t>108-110</t>
  </si>
  <si>
    <t>A-18; Line 6</t>
  </si>
  <si>
    <t>A-18; Line 3</t>
  </si>
  <si>
    <t>Utility Plant</t>
  </si>
  <si>
    <t>101-106</t>
  </si>
  <si>
    <t>Total Water &amp; Wastewater CIAC Amortization A-12</t>
  </si>
  <si>
    <t>Amortization of Contributions in Aid of Construction</t>
  </si>
  <si>
    <t>Total Water &amp; Wastewater CIAC A-12</t>
  </si>
  <si>
    <t>Total Wastewater Utility Expenses S-10(a)</t>
  </si>
  <si>
    <t>Total Wastewater Utility Expenses B-8</t>
  </si>
  <si>
    <t>S-10(a)</t>
  </si>
  <si>
    <t>B-8: 775</t>
  </si>
  <si>
    <t>B-8: 770</t>
  </si>
  <si>
    <t>Reg. Comm. Exp. - Other</t>
  </si>
  <si>
    <t>B-8: 767</t>
  </si>
  <si>
    <t>Reg. Comm. Exp. - Rate Case Amort.</t>
  </si>
  <si>
    <t>B-8: 766</t>
  </si>
  <si>
    <t>Advertising Expense</t>
  </si>
  <si>
    <t>B-8: 760</t>
  </si>
  <si>
    <t>Insurance - Other</t>
  </si>
  <si>
    <t>B-8: 759</t>
  </si>
  <si>
    <t>Insurance - Workman's Comp.</t>
  </si>
  <si>
    <t>B-8: 758</t>
  </si>
  <si>
    <t>Insurance - General Liability</t>
  </si>
  <si>
    <t>B-8: 757</t>
  </si>
  <si>
    <t>Insurance - Vehicle</t>
  </si>
  <si>
    <t>B-8: 756</t>
  </si>
  <si>
    <t>B-8: 750</t>
  </si>
  <si>
    <t>B-8: 742</t>
  </si>
  <si>
    <t>Rental of Building/Real Prop.</t>
  </si>
  <si>
    <t>B-8: 741</t>
  </si>
  <si>
    <t>B-8: 736</t>
  </si>
  <si>
    <t>Contractual Services - Testing</t>
  </si>
  <si>
    <t>B-8: 735</t>
  </si>
  <si>
    <t>Contractual Services - Mgmt. Fees</t>
  </si>
  <si>
    <t>B-8: 734</t>
  </si>
  <si>
    <t>B-8: 733</t>
  </si>
  <si>
    <t>Contractual Services - Acct.</t>
  </si>
  <si>
    <t>B-8: 732</t>
  </si>
  <si>
    <t>Contractual Services - Engr.</t>
  </si>
  <si>
    <t>B-8: 731</t>
  </si>
  <si>
    <t>B-8: 720</t>
  </si>
  <si>
    <t>B-8: 718</t>
  </si>
  <si>
    <t>Fuel for Power Purchased</t>
  </si>
  <si>
    <t>B-8: 716</t>
  </si>
  <si>
    <t>Purchased Power</t>
  </si>
  <si>
    <t>B-8: 715</t>
  </si>
  <si>
    <t>Sludge Removal Expense</t>
  </si>
  <si>
    <t>B-8: 711</t>
  </si>
  <si>
    <t>Purchased Sewage Treatment</t>
  </si>
  <si>
    <t>B-8: 710</t>
  </si>
  <si>
    <t>Employee Pensions &amp; Benefits</t>
  </si>
  <si>
    <t>B-8: 704</t>
  </si>
  <si>
    <t>Salaries &amp; Wages - Officers, Etc.</t>
  </si>
  <si>
    <t>B-8: 703</t>
  </si>
  <si>
    <t>Salaries &amp; Wages - Employees</t>
  </si>
  <si>
    <t>B-8: 701</t>
  </si>
  <si>
    <t>Total Water Utility Expenses W-10(a)</t>
  </si>
  <si>
    <t>Total Water Utility Expenses B-7</t>
  </si>
  <si>
    <t>W-10(a)</t>
  </si>
  <si>
    <t>B-7: 675</t>
  </si>
  <si>
    <t>B-7: 670</t>
  </si>
  <si>
    <t>B-7: 667</t>
  </si>
  <si>
    <t>B-7: 666</t>
  </si>
  <si>
    <t>B-7: 660</t>
  </si>
  <si>
    <t>B-7: 659</t>
  </si>
  <si>
    <t>B-7: 658</t>
  </si>
  <si>
    <t>B-7: 657</t>
  </si>
  <si>
    <t>B-7: 656</t>
  </si>
  <si>
    <t>B-7: 650</t>
  </si>
  <si>
    <t>B-7: 642</t>
  </si>
  <si>
    <t>B-7: 641</t>
  </si>
  <si>
    <t>B-7: 636</t>
  </si>
  <si>
    <t>B-7: 635</t>
  </si>
  <si>
    <t>B-7: 634</t>
  </si>
  <si>
    <t>B-7: 633</t>
  </si>
  <si>
    <t>B-7: 632</t>
  </si>
  <si>
    <t>B-7: 631</t>
  </si>
  <si>
    <t>B-7: 620</t>
  </si>
  <si>
    <t>B-7: 618</t>
  </si>
  <si>
    <t>B-7: 616</t>
  </si>
  <si>
    <t>B-7: 615</t>
  </si>
  <si>
    <t>Purchased Water</t>
  </si>
  <si>
    <t>B-7: 610</t>
  </si>
  <si>
    <t>B-7: 604</t>
  </si>
  <si>
    <t>B-7: 603</t>
  </si>
  <si>
    <t>B-7: 601</t>
  </si>
  <si>
    <t>Total Wastewater A/D A-10(a)</t>
  </si>
  <si>
    <t>S-6(b)</t>
  </si>
  <si>
    <t>A-10(a): 389.5</t>
  </si>
  <si>
    <t>A-10(a): 389.4</t>
  </si>
  <si>
    <t>A-10(a): 389.3</t>
  </si>
  <si>
    <t>A-10(a): 389.2</t>
  </si>
  <si>
    <t>A-10(a): 389.1</t>
  </si>
  <si>
    <t>A-10(a): 382.4</t>
  </si>
  <si>
    <t>A-10(a): 381.4</t>
  </si>
  <si>
    <t>A/D Miscellaneous Equipment</t>
  </si>
  <si>
    <t>A-10(a): 347.5</t>
  </si>
  <si>
    <t>A-10(a): 397.7</t>
  </si>
  <si>
    <t>A/D Flow Measuring Devices</t>
  </si>
  <si>
    <t>A-10(a): 364.2</t>
  </si>
  <si>
    <t>A-10(a): 398.7</t>
  </si>
  <si>
    <t>A/D Communication Equipment</t>
  </si>
  <si>
    <t>A-10(a): 346.5</t>
  </si>
  <si>
    <t>A-10(a): 396.7</t>
  </si>
  <si>
    <t>Accumulated Depreciation Power Operated Equipment</t>
  </si>
  <si>
    <t>A/D Power Operated Equipment</t>
  </si>
  <si>
    <t>A-10(a): 345.5</t>
  </si>
  <si>
    <t>A-10(a): 395.7</t>
  </si>
  <si>
    <t>A-10(a): 344.5</t>
  </si>
  <si>
    <t>A-10(a): 394.7</t>
  </si>
  <si>
    <t>A/D Tools, Shop &amp; Garage Equipment</t>
  </si>
  <si>
    <t>A-10(a): 343.5</t>
  </si>
  <si>
    <t>A-10(a): 393.7</t>
  </si>
  <si>
    <t>A/D Transportation Equipment - Allocation</t>
  </si>
  <si>
    <t>A-10(a): 341.5</t>
  </si>
  <si>
    <t>A-10(a): 391.7</t>
  </si>
  <si>
    <t>A/D Office Furniture &amp; Equipment - Allocation</t>
  </si>
  <si>
    <t>A-10(a): 340.5</t>
  </si>
  <si>
    <t>A-10(a): 390.7</t>
  </si>
  <si>
    <t>A-10(a): 371.6</t>
  </si>
  <si>
    <t>A-10(a): 371.5</t>
  </si>
  <si>
    <t>A-10(a): 371.3</t>
  </si>
  <si>
    <t>A-10(a): 361.2</t>
  </si>
  <si>
    <t>A-10(a): 360.2</t>
  </si>
  <si>
    <t>A-10(a): 363.2</t>
  </si>
  <si>
    <t>A/D Structures &amp; Improvements</t>
  </si>
  <si>
    <t>A-10(a): 304.5</t>
  </si>
  <si>
    <t>A-10(a): 354.7</t>
  </si>
  <si>
    <t>A-10(a): 354.6</t>
  </si>
  <si>
    <t>A-10(a): 354.5</t>
  </si>
  <si>
    <t>A-10(a): 354.4</t>
  </si>
  <si>
    <t>A-10(a): 354.3</t>
  </si>
  <si>
    <t>A-10(a): 354.2</t>
  </si>
  <si>
    <t>A-10(a): 352.1</t>
  </si>
  <si>
    <t>A-10(a): 351.1</t>
  </si>
  <si>
    <t>A-10(a): 375.6</t>
  </si>
  <si>
    <t>A-10(a): 367.6</t>
  </si>
  <si>
    <t>A-10(a): 366.6</t>
  </si>
  <si>
    <t>A-10(a): 355.6</t>
  </si>
  <si>
    <t>A-10(a): 355.5</t>
  </si>
  <si>
    <t>A-10(a): 355.4</t>
  </si>
  <si>
    <t>A-10(a): 355.3</t>
  </si>
  <si>
    <t>A-10(a): 355.2</t>
  </si>
  <si>
    <t>A-10(a): 380.5</t>
  </si>
  <si>
    <t>A-10(a): 380.4</t>
  </si>
  <si>
    <t>Total Water A/D A-9(a)</t>
  </si>
  <si>
    <t>A/D  Other  Plant - Allocations</t>
  </si>
  <si>
    <t>A-9(a): 348.5</t>
  </si>
  <si>
    <t xml:space="preserve">A/D  Other Plant - Allocations </t>
  </si>
  <si>
    <t xml:space="preserve">A/D Miscellaneous Equipment    </t>
  </si>
  <si>
    <t>A-9(a): 347.5</t>
  </si>
  <si>
    <t xml:space="preserve">A/D  Miscellaneous Equipment   </t>
  </si>
  <si>
    <t xml:space="preserve">A/D  Communication Equipment   </t>
  </si>
  <si>
    <t>A-9(a): 346.5</t>
  </si>
  <si>
    <t xml:space="preserve">A/D  Power Operated Equipment  </t>
  </si>
  <si>
    <t>A-9(a): 345.5</t>
  </si>
  <si>
    <t xml:space="preserve">A/D  Laboratory Equipment   </t>
  </si>
  <si>
    <t>A-9(a): 344.5</t>
  </si>
  <si>
    <t>A/D  Tools, Shop &amp; Garage Equipment</t>
  </si>
  <si>
    <t>A-9(a): 343.5</t>
  </si>
  <si>
    <t xml:space="preserve">A/D  Stores Equipment   </t>
  </si>
  <si>
    <t>A-9(a): 342.5</t>
  </si>
  <si>
    <t>A/D  Transportation Equipment   - Allocations</t>
  </si>
  <si>
    <t>A-9(a): 341.5</t>
  </si>
  <si>
    <t xml:space="preserve">A/D  Transportation Equipment   </t>
  </si>
  <si>
    <t xml:space="preserve">A/D  Office Furniture &amp; Equipment - Allocations </t>
  </si>
  <si>
    <t>A-9(a): 340.5</t>
  </si>
  <si>
    <t xml:space="preserve">A/D  Office Furniture &amp; Equipment </t>
  </si>
  <si>
    <t xml:space="preserve">A/D Backflow Prevention Devices   </t>
  </si>
  <si>
    <t>A-9(a): 336.4</t>
  </si>
  <si>
    <t xml:space="preserve">A/D  Hydrants    </t>
  </si>
  <si>
    <t>A-9(a): 335.4</t>
  </si>
  <si>
    <t xml:space="preserve">A/D  Meters &amp; Meter Installations </t>
  </si>
  <si>
    <t>A-9(a): 334.4</t>
  </si>
  <si>
    <t xml:space="preserve">A/D  Services    </t>
  </si>
  <si>
    <t>A-9(a): 333.4</t>
  </si>
  <si>
    <t xml:space="preserve">A/D  Transm. &amp; Distribution Mains </t>
  </si>
  <si>
    <t>A-9(a): 331.4</t>
  </si>
  <si>
    <t xml:space="preserve">A/D  Distr. Reservoirs &amp; Standpipes </t>
  </si>
  <si>
    <t>A-9(a): 330.4</t>
  </si>
  <si>
    <t xml:space="preserve">A/D  Water Treatment Equipment  </t>
  </si>
  <si>
    <t>A-9(a): 320.3</t>
  </si>
  <si>
    <t xml:space="preserve">A/D  Pumping Equipment   </t>
  </si>
  <si>
    <t>A-9(a): 311.4</t>
  </si>
  <si>
    <t>A-9(a): 311.3</t>
  </si>
  <si>
    <t>A-9(a): 311.2</t>
  </si>
  <si>
    <t xml:space="preserve">A/D  Power Generation Equipment  </t>
  </si>
  <si>
    <t>A-9(a): 310.2</t>
  </si>
  <si>
    <t xml:space="preserve">A/D  Supply Mains   </t>
  </si>
  <si>
    <t>A-9(a): 309.2</t>
  </si>
  <si>
    <t xml:space="preserve">A/D  Infiltration Galleries &amp; Tunnels </t>
  </si>
  <si>
    <t>A-9(a): 308.2</t>
  </si>
  <si>
    <t xml:space="preserve">A/D  Wells &amp; Springs  </t>
  </si>
  <si>
    <t>A-9(a): 307.2</t>
  </si>
  <si>
    <t>A/D  Lake, River &amp; Other Intakes</t>
  </si>
  <si>
    <t>A-9(a): 306.2</t>
  </si>
  <si>
    <t xml:space="preserve">A/D  Collect. &amp; Impound. Reservoirs </t>
  </si>
  <si>
    <t>A-9(a): 305.2</t>
  </si>
  <si>
    <t xml:space="preserve">A/D  Structures &amp; Improvements  </t>
  </si>
  <si>
    <t>A-9(a): 304.5</t>
  </si>
  <si>
    <t>A-9(a): 304.4</t>
  </si>
  <si>
    <t>A-9(a): 304.3</t>
  </si>
  <si>
    <t>A-9(a): 304.2</t>
  </si>
  <si>
    <t xml:space="preserve">A/D  Land &amp; Land Rights </t>
  </si>
  <si>
    <t>A-9(a): 303.5</t>
  </si>
  <si>
    <t>A-9(a): 303.4</t>
  </si>
  <si>
    <t>A-9(a): 303.3</t>
  </si>
  <si>
    <t>A-9(a): 303.2</t>
  </si>
  <si>
    <t>A/D  Other Plant &amp; Misc. Equipment</t>
  </si>
  <si>
    <t>A-9(a): 339.4</t>
  </si>
  <si>
    <t>A-9(a): 339.3</t>
  </si>
  <si>
    <t>A-9(a): 339.2</t>
  </si>
  <si>
    <t>A-9(a): 339.1</t>
  </si>
  <si>
    <t xml:space="preserve">A/D  Franchises    </t>
  </si>
  <si>
    <t>A-9(a): 302.1</t>
  </si>
  <si>
    <t xml:space="preserve">A/D  Organization    </t>
  </si>
  <si>
    <t>A-9(a): 301.1</t>
  </si>
  <si>
    <t>Total Wastewater UPIS S-4(a)</t>
  </si>
  <si>
    <t>Total Wastewater UPIS A-6(a)</t>
  </si>
  <si>
    <t>S-4(a)</t>
  </si>
  <si>
    <t>Other Plant Miscellaneous Equipment</t>
  </si>
  <si>
    <t>A-6(a): 389.5</t>
  </si>
  <si>
    <t>A-6(a): 389.4</t>
  </si>
  <si>
    <t>A-6(a): 389.3</t>
  </si>
  <si>
    <t>A-6(a): 389.2</t>
  </si>
  <si>
    <t>A-6(a): 389.1</t>
  </si>
  <si>
    <t>Miscellaneous Equipment</t>
  </si>
  <si>
    <t xml:space="preserve">A-6(a): 347.5 </t>
  </si>
  <si>
    <t>A-6(a): 397.7</t>
  </si>
  <si>
    <t>Power Operated Equipment</t>
  </si>
  <si>
    <t>A-6(a): 345.5</t>
  </si>
  <si>
    <t>A-6(a): 395.7</t>
  </si>
  <si>
    <t>Laboratory Equipment</t>
  </si>
  <si>
    <t>A-6(a): 344.5</t>
  </si>
  <si>
    <t>A-6(a): 394.7</t>
  </si>
  <si>
    <t>Transportation Equipment</t>
  </si>
  <si>
    <t>Transportation Equipment - Allocations</t>
  </si>
  <si>
    <t>A-6(a): 341.5</t>
  </si>
  <si>
    <t>Outfall Sewer Lines</t>
  </si>
  <si>
    <t>A-6(a): 382.4</t>
  </si>
  <si>
    <t>Plant Sewers</t>
  </si>
  <si>
    <t>A-6(a): 381.5</t>
  </si>
  <si>
    <t>A-6(a): 381.4</t>
  </si>
  <si>
    <t>Treatment and Disposal Equipment</t>
  </si>
  <si>
    <t>A-6(a): 380.5</t>
  </si>
  <si>
    <t>A-6(a): 380.4</t>
  </si>
  <si>
    <t>Reuse Distribution Reservoirs</t>
  </si>
  <si>
    <t>A-6(a): 374.5</t>
  </si>
  <si>
    <t>Reuse Transmission and Distribution System</t>
  </si>
  <si>
    <t>A-6(a): 375.6</t>
  </si>
  <si>
    <t>Pumping Equipment</t>
  </si>
  <si>
    <t>A-6(a): 371.6</t>
  </si>
  <si>
    <t>A-6(a): 371.5</t>
  </si>
  <si>
    <t>A-6(a): 371.3</t>
  </si>
  <si>
    <t>Reuse Mtr Installations</t>
  </si>
  <si>
    <t>A-6(a): 367.6</t>
  </si>
  <si>
    <t>A-6(a): 366.6</t>
  </si>
  <si>
    <t>Flow Measuring Devices</t>
  </si>
  <si>
    <t>A-6(a): 364.2</t>
  </si>
  <si>
    <t>Manholes</t>
  </si>
  <si>
    <t>A-6(a): 361.2</t>
  </si>
  <si>
    <t>Collection Sewers - Gravity</t>
  </si>
  <si>
    <t>Services to Customers</t>
  </si>
  <si>
    <t>A-6(a): 363.2</t>
  </si>
  <si>
    <t>Collection Sewers - Force</t>
  </si>
  <si>
    <t>A-6(a): 360.2</t>
  </si>
  <si>
    <t>Power Generation Equipment</t>
  </si>
  <si>
    <t>A-6(a): 355.4</t>
  </si>
  <si>
    <t>A-6(a): 355.2</t>
  </si>
  <si>
    <t>Other  Plant - Allocations</t>
  </si>
  <si>
    <t xml:space="preserve">A-6(a): 348.5  </t>
  </si>
  <si>
    <t>Other Tangible Plant</t>
  </si>
  <si>
    <t>A-6(a): 398.7</t>
  </si>
  <si>
    <t>Communication Equipment</t>
  </si>
  <si>
    <t>A-6(a): 346.5</t>
  </si>
  <si>
    <t>A-6(a): 396.7</t>
  </si>
  <si>
    <t>Tools, Shop and Garage Equipment</t>
  </si>
  <si>
    <t>A-6(a): 343.5</t>
  </si>
  <si>
    <t>A-6(a): 393.7</t>
  </si>
  <si>
    <t>Office Furniture and Equipment</t>
  </si>
  <si>
    <t>Office Furniture &amp; Equipment</t>
  </si>
  <si>
    <t>A-6(a): 340.5</t>
  </si>
  <si>
    <t>A-6(a): 390.7</t>
  </si>
  <si>
    <t>Structures and Improvements</t>
  </si>
  <si>
    <t xml:space="preserve"> Structures &amp; Improvements</t>
  </si>
  <si>
    <t>A-6(a): 304.5</t>
  </si>
  <si>
    <t>A-6(a): 354.7</t>
  </si>
  <si>
    <t>A-6(a): 354.6</t>
  </si>
  <si>
    <t>A-6(a): 354.5</t>
  </si>
  <si>
    <t>A-6(a): 354.4</t>
  </si>
  <si>
    <t>A-6(a): 354.3</t>
  </si>
  <si>
    <t>A-6(a): 354.2</t>
  </si>
  <si>
    <t>Land and Land Rights</t>
  </si>
  <si>
    <t>A-6(a): 353.7</t>
  </si>
  <si>
    <t>A-6(a): 353.6</t>
  </si>
  <si>
    <t>A-6(a): 353.5</t>
  </si>
  <si>
    <t>A-6(a): 353.4</t>
  </si>
  <si>
    <t>A-6(a): 353.3</t>
  </si>
  <si>
    <t>A-6(a): 353.2</t>
  </si>
  <si>
    <t>Franchises</t>
  </si>
  <si>
    <t>A-6(a): 352.1</t>
  </si>
  <si>
    <t>Organization</t>
  </si>
  <si>
    <t>A-6(a): 351.1</t>
  </si>
  <si>
    <t>Total Water UPIS W-4(a)</t>
  </si>
  <si>
    <t>Total Water UPIS A-5(a)</t>
  </si>
  <si>
    <t>W-4(a)</t>
  </si>
  <si>
    <t>Other Plant - Allocations</t>
  </si>
  <si>
    <t>A-5(a): 348.5</t>
  </si>
  <si>
    <t>A-5(a): 347.5</t>
  </si>
  <si>
    <t>A-5(a): 346.5</t>
  </si>
  <si>
    <t>A-5(a): 345.5</t>
  </si>
  <si>
    <t>A-5(a): 344.5</t>
  </si>
  <si>
    <t>Tools, Shop &amp; Garage Equipment</t>
  </si>
  <si>
    <t>A-5(a): 343.5</t>
  </si>
  <si>
    <t>Stores Equipment</t>
  </si>
  <si>
    <t>A-5(a): 341.5</t>
  </si>
  <si>
    <t xml:space="preserve">Office Furniture &amp; Equipment - Allocations </t>
  </si>
  <si>
    <t>A-5(a): 340.5</t>
  </si>
  <si>
    <t>Other Plant &amp; Misc. Equipment</t>
  </si>
  <si>
    <t>A-5(a): 339.4</t>
  </si>
  <si>
    <t>A-5(a): 339.3</t>
  </si>
  <si>
    <t>A-5(a): 339.2</t>
  </si>
  <si>
    <t>A-5(a): 339.1</t>
  </si>
  <si>
    <t>Backflow Prevention Devices</t>
  </si>
  <si>
    <t>A-5(a): 336.4</t>
  </si>
  <si>
    <t>Hydrants</t>
  </si>
  <si>
    <t>A-5(a): 335.4</t>
  </si>
  <si>
    <t>Meters and Meter Installations</t>
  </si>
  <si>
    <t>Meters &amp; Meter Installations</t>
  </si>
  <si>
    <t>A-5(a): 334.4</t>
  </si>
  <si>
    <t>Services</t>
  </si>
  <si>
    <t>A-5(a): 333.4</t>
  </si>
  <si>
    <t>Transmission and Distribution Mains</t>
  </si>
  <si>
    <t>Transm. &amp; Distribution Mains</t>
  </si>
  <si>
    <t>A-5(a): 331.4</t>
  </si>
  <si>
    <t>Distribution Reservoirs and Standpipes</t>
  </si>
  <si>
    <t>Distr. Reservoirs &amp; Standpipes</t>
  </si>
  <si>
    <t>A-5(a): 330.4</t>
  </si>
  <si>
    <t>Water Treatment Equipment</t>
  </si>
  <si>
    <t>A-5(a): 320.3</t>
  </si>
  <si>
    <t xml:space="preserve">Pumping Equipment </t>
  </si>
  <si>
    <t>A-5(a): 311.4</t>
  </si>
  <si>
    <t>A-5(a): 311.3</t>
  </si>
  <si>
    <t>A-5(a): 311.2</t>
  </si>
  <si>
    <t>Power Generated Equipment</t>
  </si>
  <si>
    <t>A-5(a): 310.2</t>
  </si>
  <si>
    <t>Supply Mains</t>
  </si>
  <si>
    <t>A-5(a): 309.2</t>
  </si>
  <si>
    <t>Infiltration Galleries and Tunnels</t>
  </si>
  <si>
    <t>Infiltration Galleries &amp; Tunnels</t>
  </si>
  <si>
    <t>A-5(a): 308.2</t>
  </si>
  <si>
    <t>Wells and Springs</t>
  </si>
  <si>
    <t>Wells &amp; Springs</t>
  </si>
  <si>
    <t>A-5(a): 307.2</t>
  </si>
  <si>
    <t>Lake, River and Other Intakes</t>
  </si>
  <si>
    <t>Collecting and Impounding Reservoirs</t>
  </si>
  <si>
    <t>Collect. &amp; Impound Reservoirs</t>
  </si>
  <si>
    <t>A-5(a): 305.2</t>
  </si>
  <si>
    <t>Structures&amp;Improvements</t>
  </si>
  <si>
    <t>Structures &amp; Improvements</t>
  </si>
  <si>
    <t>A-5(a): 304.5</t>
  </si>
  <si>
    <t>A-5(a): 304.4</t>
  </si>
  <si>
    <t>A-5(a): 304.3</t>
  </si>
  <si>
    <t>A-5(a): 304.2</t>
  </si>
  <si>
    <t>Land&amp;LandRights</t>
  </si>
  <si>
    <t>Land &amp; LandRights</t>
  </si>
  <si>
    <t>A-5(a): 303.5</t>
  </si>
  <si>
    <t>A-5(a): 303.4</t>
  </si>
  <si>
    <t>A-5(a): 303.3</t>
  </si>
  <si>
    <t>A-5(a): 303.2</t>
  </si>
  <si>
    <t>A-5(a): 302.1</t>
  </si>
  <si>
    <t>A-5(a): 301.1</t>
  </si>
  <si>
    <t>Page</t>
  </si>
  <si>
    <t>Account Number Annual Report</t>
  </si>
  <si>
    <t>Account Number - MFR</t>
  </si>
  <si>
    <t>RECONCILIATION OF ANNUAL REPORT TO MFR</t>
  </si>
  <si>
    <t>DO NOT ERASE THESE LABELS</t>
  </si>
  <si>
    <t>YEAR ENDING : December 31, 2015</t>
  </si>
  <si>
    <t>`</t>
  </si>
  <si>
    <t>A-6(a): 370.3</t>
  </si>
  <si>
    <t>Receiving Wells</t>
  </si>
  <si>
    <t xml:space="preserve"> Tools, Shop &amp; Garage Equipment - Allocated</t>
  </si>
  <si>
    <t>A/D Treatment and Disposal Equipment</t>
  </si>
  <si>
    <t>A/D Power Generation Equipment</t>
  </si>
  <si>
    <t>A/D Reuse Services</t>
  </si>
  <si>
    <t>A/D Reuse Meters and Meter Installations</t>
  </si>
  <si>
    <t>A/D Reuse Distribution Reservoir</t>
  </si>
  <si>
    <t>A/D Reuse Transmission and Distribution System</t>
  </si>
  <si>
    <t>A/D Organization</t>
  </si>
  <si>
    <t>A/D Franchises</t>
  </si>
  <si>
    <t>A/D Structures and Improvements</t>
  </si>
  <si>
    <t>A/D Services to Customers</t>
  </si>
  <si>
    <t>A/D Collection Sewers - Force</t>
  </si>
  <si>
    <t>A/D Collection Sewers - Gravity</t>
  </si>
  <si>
    <t>A/D Pumping Equipment</t>
  </si>
  <si>
    <t>A/D Office Furniture and Equipment</t>
  </si>
  <si>
    <t>A/D Transportation Equipment</t>
  </si>
  <si>
    <t>A/D Tools, Shop and Garage Equipment</t>
  </si>
  <si>
    <t>A/D Laboratory Equipment</t>
  </si>
  <si>
    <t>A/D Other Tangible Plant</t>
  </si>
  <si>
    <t>A/D Plant Sewers</t>
  </si>
  <si>
    <t>A/D Outfall Sewer Lines</t>
  </si>
  <si>
    <t>A/D Other Plant Miscellaneous Equipment</t>
  </si>
  <si>
    <t>A-10(a): 370.3</t>
  </si>
  <si>
    <t>A/D Receiving Wells</t>
  </si>
  <si>
    <t>355.4  Power Gen Equipment</t>
  </si>
  <si>
    <t>A-10(a): 374.5</t>
  </si>
  <si>
    <t>Office Furniture &amp; Equipment - Allocated</t>
  </si>
  <si>
    <t>Total Wastewater UPIS A-6(a) from A-6(a)</t>
  </si>
  <si>
    <t>'Total Water A/D A-9(a) from A-9(a)</t>
  </si>
  <si>
    <t>Total Wastewater A/D A-10(a) from A-10(a)</t>
  </si>
  <si>
    <t>Total Water Utility Expenses B-7 from B-7</t>
  </si>
  <si>
    <t>Total Wastewater Utility Expenses B-8 from B-8</t>
  </si>
  <si>
    <t>A-18; Line 1, Line 2</t>
  </si>
  <si>
    <t>Please note that some accounts may have a small difference, which is due to rounding.</t>
  </si>
  <si>
    <t>LAKE UTILITY SERVICES, INC.</t>
  </si>
  <si>
    <t>Totals ok JS</t>
  </si>
  <si>
    <t>12-31-13Plant Acc_BalPerAR Col A R1</t>
  </si>
  <si>
    <t>CWIP (Same tab R140)</t>
  </si>
  <si>
    <t>"12-31-15Plant Acc Bal_PerAR" Column V1</t>
  </si>
  <si>
    <t>Other BalSheet Acct_PerAR Column A1</t>
  </si>
  <si>
    <t>"12-31-13 CIAC Bal &amp; Proj_PerAR" Column A R1</t>
  </si>
  <si>
    <t>Other BalSheet Acct_PerAR Column A1 R59</t>
  </si>
  <si>
    <t>Rev &amp; Other Exp</t>
  </si>
  <si>
    <t>Balances only  see P&amp;L Per TB tab for monthly amounts</t>
  </si>
  <si>
    <t>Monthly</t>
  </si>
  <si>
    <t>"12-31-13 CIAC Bal &amp; Proj_PerAR" Column U R6</t>
  </si>
  <si>
    <t>12 Month IS UC Row 1</t>
  </si>
  <si>
    <t>All P&amp;L on this tab</t>
  </si>
  <si>
    <t>Balance  6/30/2010 per books</t>
  </si>
  <si>
    <t xml:space="preserve"> Balance  12/31/2010</t>
  </si>
  <si>
    <t xml:space="preserve"> Balance  12/31/2011</t>
  </si>
  <si>
    <t xml:space="preserve"> Balance 12/31/2012</t>
  </si>
  <si>
    <t xml:space="preserve"> Balance 12/31/2013</t>
  </si>
  <si>
    <t xml:space="preserve"> Balance 12/31/2014</t>
  </si>
  <si>
    <t xml:space="preserve"> Balance 12/31/2015</t>
  </si>
  <si>
    <t>Adjustments per Docket No. 100426-WS</t>
  </si>
  <si>
    <t>Adjustment - Revision</t>
  </si>
  <si>
    <t>Did not use, included on the  12 Month IS UC tab</t>
  </si>
  <si>
    <t>342.5 Stores Equipment</t>
  </si>
  <si>
    <t>381.6 Plant Sewers Reclaim WTP</t>
  </si>
  <si>
    <t>1305 Stuct/Imprv Reclaim Wtr Dis</t>
  </si>
  <si>
    <t>354.6 Stuct/Imprv Reclaim Wtr Dis</t>
  </si>
  <si>
    <t>354.6 Stuct/Imprv Reclaim WTP</t>
  </si>
  <si>
    <t>1310 Stuct/Imprv Reclaim WTP</t>
  </si>
  <si>
    <t>389.7 Other Tangible Plant</t>
  </si>
  <si>
    <t>398.7 Sewer Plant Allocated</t>
  </si>
  <si>
    <t>398.7 Other Tangible Plant Sewer</t>
  </si>
  <si>
    <t>1673 Site Work</t>
  </si>
  <si>
    <t>1674 Building Addition</t>
  </si>
  <si>
    <t>1679 Land/Lease</t>
  </si>
  <si>
    <t>1683 Pumps/Equipment</t>
  </si>
  <si>
    <t>1687 Tank/Cost of</t>
  </si>
  <si>
    <t>1730 Survey</t>
  </si>
  <si>
    <t>1753 Architect/Designer</t>
  </si>
  <si>
    <t>2035 Acc Depr - Organization</t>
  </si>
  <si>
    <t>2155 Accum Depr Treat/Disp Equ Lagoon</t>
  </si>
  <si>
    <t>2400 Utility PAA Swr Plant Amort</t>
  </si>
  <si>
    <t>2420 Utility Amort Util PAA-Sewer</t>
  </si>
  <si>
    <t>2985  Deferred Charges Other</t>
  </si>
  <si>
    <t>3005 Def'd Chgs Multi Yr Testing</t>
  </si>
  <si>
    <t>3140 Amort - Other</t>
  </si>
  <si>
    <t>3160 - Amort Multi Yr Testing</t>
  </si>
  <si>
    <t>3320 CIAC - Elec Pump Eqp WTP</t>
  </si>
  <si>
    <t>3530 CIAC-POWER GEN EQUIP PUMP PLT</t>
  </si>
  <si>
    <t>3535 CIAC-POWER GEN EQUIP TREAT PLT</t>
  </si>
  <si>
    <t>3600 CIAC-TREAT/DISP EQUIP LAGOON</t>
  </si>
  <si>
    <t>3760 CIAC - REUSE DIST RESERVOIRS</t>
  </si>
  <si>
    <t>3775 CIAC - REUSE MGMT FEE</t>
  </si>
  <si>
    <t>3790 CIAC - REUSE PLT MTR FEE</t>
  </si>
  <si>
    <t>4075 Accum Amort-POWER GEN EQUIP COLL</t>
  </si>
  <si>
    <t>4080 Accum Amort - Pwr Gen Eqp PUMP</t>
  </si>
  <si>
    <t>4150 Accum Amor-TREAT/DISP EQUIP LAGOON</t>
  </si>
  <si>
    <t>4260 Acc Amort Other Tang Plt Sewer</t>
  </si>
  <si>
    <t>4320 Acc Amort-Reuse Dist Reservoir</t>
  </si>
  <si>
    <t>4335 Acc Amort - REUSE MGMT FEE</t>
  </si>
  <si>
    <t>4350 Accum Amort - REUSE PLT MTR FEE</t>
  </si>
  <si>
    <t xml:space="preserve">                                                      </t>
  </si>
  <si>
    <t>4419 Def St Tax CIAC Pre 1987</t>
  </si>
  <si>
    <t>4460 Unamort Invest Tax Credit</t>
  </si>
  <si>
    <t>Reuse Revenue - Commercial</t>
  </si>
  <si>
    <t>REV FROM MGMT SERVICES</t>
  </si>
  <si>
    <t>LUSI</t>
  </si>
  <si>
    <t>Current TY</t>
  </si>
  <si>
    <t>TY Adj.'s</t>
  </si>
  <si>
    <t>Adjusted TY</t>
  </si>
  <si>
    <t>$</t>
  </si>
  <si>
    <t xml:space="preserve">                                                                                                            </t>
  </si>
  <si>
    <t>per B-3</t>
  </si>
  <si>
    <t>Explanation</t>
  </si>
  <si>
    <t>Benchmark Index:</t>
  </si>
  <si>
    <t>Increase in Customer ERC's</t>
  </si>
  <si>
    <t>Increase in CPI</t>
  </si>
  <si>
    <t>Per TB</t>
  </si>
  <si>
    <t xml:space="preserve">SEWER - G/L  Account No. and Name </t>
  </si>
  <si>
    <t>From TB</t>
  </si>
  <si>
    <t>Acct 252 Adv in aid of Construction Wtr</t>
  </si>
  <si>
    <t>Difference (Acct 252)</t>
  </si>
  <si>
    <t>Diff</t>
  </si>
  <si>
    <t>DEPREC-STORES EQUIPMENT</t>
  </si>
  <si>
    <t>342.5/392.5</t>
  </si>
  <si>
    <t>DEPREC-PLANT SEWERS RCLM WTP</t>
  </si>
  <si>
    <t>DEPREC-OTHER TANGIBLE PLT SEWR</t>
  </si>
  <si>
    <t>AMORT-POWER GEN EQUIP P</t>
  </si>
  <si>
    <t>AMORT-POWER GEN EQUIP T</t>
  </si>
  <si>
    <t xml:space="preserve">AMORT-TREAT/DISP EQUIP </t>
  </si>
  <si>
    <t>AMORT-REUSE DIST RESERV</t>
  </si>
  <si>
    <t>DEPREC-STRUCT &amp; IMPRV D</t>
  </si>
  <si>
    <t>380.4  TREAT/DISP EQUIP LAGOON</t>
  </si>
  <si>
    <t xml:space="preserve">354.6 Structure &amp; Improvements </t>
  </si>
  <si>
    <t>1415 Plant Sewers Reclaim WTP</t>
  </si>
  <si>
    <t>398.7 Other Plant Tangible</t>
  </si>
  <si>
    <t>381.6  Plant Sewers Reclaim WTP</t>
  </si>
  <si>
    <t>348.5  Other Tangible Plant &amp; Allocations</t>
  </si>
  <si>
    <t>Total before current year earnings</t>
  </si>
  <si>
    <t>Plus CIAC net</t>
  </si>
  <si>
    <t>Plus Advances for Construction</t>
  </si>
  <si>
    <t>current yr earnings</t>
  </si>
  <si>
    <t>per A19</t>
  </si>
  <si>
    <t>302/352</t>
  </si>
  <si>
    <t>301/351</t>
  </si>
  <si>
    <t>A-6(a): 392.7</t>
  </si>
  <si>
    <t>A-6(a): 342.5</t>
  </si>
  <si>
    <t>Stores Equipement</t>
  </si>
  <si>
    <t>A/D Stores Equipment</t>
  </si>
  <si>
    <t>A-10(a): 392.7</t>
  </si>
  <si>
    <t>Total Water &amp; Wastewater</t>
  </si>
  <si>
    <t>A-10(a): 381.6</t>
  </si>
  <si>
    <t>Total Water &amp; Wastewater Utility Expenses</t>
  </si>
  <si>
    <t>114-116</t>
  </si>
  <si>
    <t>Accumulated Deferred ITC</t>
  </si>
  <si>
    <t>Amortization of Acquisition Adjustment</t>
  </si>
  <si>
    <t>A-5(a): 342.5</t>
  </si>
  <si>
    <t>W-6(b)</t>
  </si>
  <si>
    <t>A-6(a): 389.7</t>
  </si>
  <si>
    <t>A-10(a): 389.7</t>
  </si>
  <si>
    <t xml:space="preserve">    6.58%, $9,000,000 due in annual installments</t>
  </si>
  <si>
    <t>6/1/2007-</t>
  </si>
  <si>
    <t xml:space="preserve">      beginning in 2017 through 2035</t>
  </si>
  <si>
    <t>wrong acct no., see 2 lines down</t>
  </si>
  <si>
    <t>Total Water A/D W-6(b)</t>
  </si>
  <si>
    <t>Total Wastewater A/D S-6(b)</t>
  </si>
  <si>
    <t>B-1; Line 7; Col 2</t>
  </si>
  <si>
    <t>Accum Def State Tax (4417)</t>
  </si>
  <si>
    <t>Accum Def Fed Tax (4367)</t>
  </si>
  <si>
    <t>Accum Def Income Tax</t>
  </si>
  <si>
    <t>Account No. 190.1 / 190.2</t>
  </si>
  <si>
    <t xml:space="preserve">Lake Utility Services does not have any deferred maintenance projects that are greater that 2% of test year revenue. </t>
  </si>
  <si>
    <t xml:space="preserve">Lake </t>
  </si>
  <si>
    <t>AYE  12/31/15</t>
  </si>
  <si>
    <t>AYE 12/31/15</t>
  </si>
  <si>
    <t>Aug. 1, 2015</t>
  </si>
  <si>
    <t>10"</t>
  </si>
  <si>
    <t>Dec. 15, 2013</t>
  </si>
  <si>
    <t>Residential (0-5,000 gallons)</t>
  </si>
  <si>
    <t>Residential (5,001-10,000 gallons)</t>
  </si>
  <si>
    <t>Residential (over 10,000 gallons)</t>
  </si>
  <si>
    <t>Base Facility Charge</t>
  </si>
  <si>
    <t>General Service Reuse</t>
  </si>
  <si>
    <t>Meter Connection Fee</t>
  </si>
  <si>
    <t>Per Order PSC-04-0262-PAA-WS</t>
  </si>
  <si>
    <t>Note: Short term debt is actual for UIF's parent company, Utilities, Inc.</t>
  </si>
  <si>
    <t>2. Long term debt, short term debt, preferred stock, and common equity are actual for UIF's parent company, Utilities, Inc.</t>
  </si>
  <si>
    <t>Long term debt, short term debt, preferred stock, and common equity are actual for UIF's parent company, Utilities, Inc.</t>
  </si>
  <si>
    <t>Note: Preferred stock is actual for UIF's parent company, Utilities, Inc.</t>
  </si>
  <si>
    <t>Note: Long term debt is actual for UIF's  parent company, Utilities, Inc.</t>
  </si>
  <si>
    <t>Note: Variable rate long term debt is actual for UIF's parent Utilities, Inc.</t>
  </si>
  <si>
    <t>LAKE UTILITY SERVICES INC</t>
  </si>
  <si>
    <t>Docket No.: 160101 - WS</t>
  </si>
  <si>
    <t>Company: Utilities, Inc. of Florida - Lake Utility Services</t>
  </si>
  <si>
    <t>Utilities, Inc. of Florida - Lake Utility Services</t>
  </si>
  <si>
    <t>Note: Long term debt, short term debt, preferred stock, and common equity are actual for UIF's parent company, Utilities, Inc.</t>
  </si>
  <si>
    <t>American Darling</t>
  </si>
  <si>
    <t>Clow</t>
  </si>
  <si>
    <t>Kennedy</t>
  </si>
  <si>
    <t>MH</t>
  </si>
  <si>
    <t>Mueller</t>
  </si>
  <si>
    <t>US Pipe</t>
  </si>
  <si>
    <t>B 84 B5</t>
  </si>
  <si>
    <t>B-84-B</t>
  </si>
  <si>
    <t>Medallion</t>
  </si>
  <si>
    <t>K-10</t>
  </si>
  <si>
    <t>K-81-A</t>
  </si>
  <si>
    <t>454310</t>
  </si>
  <si>
    <t>Super Centurion</t>
  </si>
  <si>
    <t>Metropolitan</t>
  </si>
  <si>
    <t>RAF rpt</t>
  </si>
  <si>
    <t>revised to match RAF rpt</t>
  </si>
  <si>
    <t>A Parent debt adjustment is not necessary.  Utilities, Inc. (parent company) imputes interest expense to each subsidiary company,  including UIF - Lake Utility based on the capital structure of the consolidated group.  This intercompany interest is shown on Schedule C-3, Line 8.</t>
  </si>
  <si>
    <t>[  ] PAA</t>
  </si>
  <si>
    <t>[x] Commission Hearing</t>
  </si>
  <si>
    <t xml:space="preserve">                                                                                                                                                                                                                                                                                                                                                     </t>
  </si>
  <si>
    <t>This Utility does not have any agreements or contracts that have rates or conditions that differ from those on the approved tariffs, therefore this schedule is not applicable.</t>
  </si>
  <si>
    <t>This Utility does not have any state, municipal, city or county franchise taxes or fees paid (or payable); therefore this schedule is not applicable.</t>
  </si>
  <si>
    <t>This Utility is not proposing a change to its present service availability charges; therefore this schedule is not applicable.</t>
  </si>
  <si>
    <t>This Utility does not have any guaranteed revenue contracts; therefore this schedule is not applicable.</t>
  </si>
  <si>
    <t>This Utility does not have any industrial customers whose utilization exceeds an average of 350,000 GPD;  therefore this schedule is not applicable</t>
  </si>
  <si>
    <t>This Utility is not utilizing a projected test year; therefore this schedule is not applicable.</t>
  </si>
  <si>
    <t>LUSI - WORKING CAPITAL</t>
  </si>
  <si>
    <t>ANNUAL REPORTS</t>
  </si>
  <si>
    <t>(Allocated based on Revenue)</t>
  </si>
  <si>
    <t>Rent Expense</t>
  </si>
  <si>
    <t>Testing Expense</t>
  </si>
  <si>
    <t>Historical Month Ending January 31, 2015</t>
  </si>
  <si>
    <t>Historical Month Ending February 28, 2015</t>
  </si>
  <si>
    <t>Historical Month Ending March 31, 2015</t>
  </si>
  <si>
    <t>Historical Month Ending April 30, 2015</t>
  </si>
  <si>
    <t>Historical Month Ending May 31, 2015</t>
  </si>
  <si>
    <t>Historical Month Ending June 30, 2015</t>
  </si>
  <si>
    <t>Historical Month Ending July 31, 2015</t>
  </si>
  <si>
    <t>Historical Month Ending August 31, 2015</t>
  </si>
  <si>
    <t>Historical Month Ending September 30, 2015</t>
  </si>
  <si>
    <t>Historical Month Ending October 31, 2015</t>
  </si>
  <si>
    <t>Historical Month Ending November 30, 2015</t>
  </si>
  <si>
    <t>Historical Month Ending December 31, 2015</t>
  </si>
  <si>
    <t>Historical Year Ending December 31, 2015</t>
  </si>
  <si>
    <t>(2)  Depreciation expense allocations for common plant between systems</t>
  </si>
  <si>
    <t>(3) Annualize depreciation expense for plant additions during TY</t>
  </si>
  <si>
    <t>JUN-10</t>
  </si>
  <si>
    <t>Dec. 17, 2015</t>
  </si>
  <si>
    <t>June 24, 2016</t>
  </si>
  <si>
    <t>Residential and Multi-Residential</t>
  </si>
  <si>
    <t>10" Private Fire Line</t>
  </si>
  <si>
    <t>12" Private Fire Line</t>
  </si>
  <si>
    <t>Late Payment Charge</t>
  </si>
  <si>
    <t>NSF</t>
  </si>
  <si>
    <t>* Pursuant to Florida Statute 68.065</t>
  </si>
  <si>
    <t>Actual Cost</t>
  </si>
  <si>
    <t>Friedman &amp; Friedman, P.A.</t>
  </si>
  <si>
    <t>Bridget Friedman</t>
  </si>
  <si>
    <t>Assist w/MFRs, Data Requests, Audit, Recommendations Review, Hearing</t>
  </si>
  <si>
    <t>John Swain</t>
  </si>
  <si>
    <t>U&amp;UAnalysis, Assist w/ MFRs, Data Requests, Audit Facilitation, Hearing</t>
  </si>
  <si>
    <t>Guastella Associates</t>
  </si>
  <si>
    <t>John Guastella</t>
  </si>
  <si>
    <t>Consolidated Rates</t>
  </si>
  <si>
    <t>Gary White</t>
  </si>
  <si>
    <t>Other staff</t>
  </si>
  <si>
    <t>Travel &amp; Other</t>
  </si>
  <si>
    <t>Consultants Travel</t>
  </si>
  <si>
    <t>Travel, Notices, and other</t>
  </si>
  <si>
    <t>Percent of ERCs</t>
  </si>
  <si>
    <t>10” Residential</t>
  </si>
  <si>
    <t>Jan. - Dec. 2015</t>
  </si>
  <si>
    <t>1/1-7/31</t>
  </si>
  <si>
    <t>8/1-12/16</t>
  </si>
  <si>
    <t>Dec 15, 2013</t>
  </si>
  <si>
    <t>12/17-12/31</t>
  </si>
  <si>
    <t>10” General Service</t>
  </si>
  <si>
    <t>Other Misc. Deferred Debits</t>
  </si>
  <si>
    <t xml:space="preserve">Pro Forma </t>
  </si>
  <si>
    <t>Service Life</t>
  </si>
  <si>
    <t>ADIT</t>
  </si>
  <si>
    <t>Project Name</t>
  </si>
  <si>
    <t>Project Description</t>
  </si>
  <si>
    <t>Acct. No.</t>
  </si>
  <si>
    <t>System</t>
  </si>
  <si>
    <t>Book</t>
  </si>
  <si>
    <t>Tax</t>
  </si>
  <si>
    <t>Oswalt Road Utility Relocations</t>
  </si>
  <si>
    <t>T&amp;D Mains-Replacement</t>
  </si>
  <si>
    <t>SCADA System</t>
  </si>
  <si>
    <t>TTHM &amp; HAA5 Study</t>
  </si>
  <si>
    <t>Water Treatment Equipment (Study)</t>
  </si>
  <si>
    <t>TTHM &amp; HAA5 Remediation</t>
  </si>
  <si>
    <t>Water Treatment Equipment (New)</t>
  </si>
  <si>
    <t>T&amp;D and Collection Mains-Replacement</t>
  </si>
  <si>
    <t>GIS Mapping</t>
  </si>
  <si>
    <t>Database Mapping</t>
  </si>
  <si>
    <t>C4500 Kodiak Truck Upgrade</t>
  </si>
  <si>
    <t>US 27 North - Utility Relocations</t>
  </si>
  <si>
    <t>LUSI - Pro Forma Plant Additions</t>
  </si>
  <si>
    <t>331.4 Oswalt Road - Utility Relocations</t>
  </si>
  <si>
    <t>320.3 TTHM &amp; HAA5 Study</t>
  </si>
  <si>
    <t>331.4/361.2 US 27 North - Utility Relocations</t>
  </si>
  <si>
    <t>340.5/390.7 GIS Mapping</t>
  </si>
  <si>
    <t>341.5/391.7 C4500 Kodiak Truck Upgrade</t>
  </si>
  <si>
    <t>Total Adjustment For COAs</t>
  </si>
  <si>
    <t>(D) Accumulated Depreciation</t>
  </si>
  <si>
    <t>(E) Contribution in Aid of Construction</t>
  </si>
  <si>
    <t>Plan Review &amp; Inspection Fees</t>
  </si>
  <si>
    <t>Misc. Sales Tax Collections</t>
  </si>
  <si>
    <t>(1) To Correct for Prior Commission Ordered Adjustments:</t>
  </si>
  <si>
    <t xml:space="preserve">    Adjustment to chemical exp based on purchase and unit cost detail</t>
  </si>
  <si>
    <t>The "Book" service life reflects those stated in the annual report.</t>
  </si>
  <si>
    <t>Annualize Test Year Depreciation</t>
  </si>
  <si>
    <t>Additions</t>
  </si>
  <si>
    <t>Addition Depr. To Annualize</t>
  </si>
  <si>
    <t>Depr. Exp</t>
  </si>
  <si>
    <t>on Beg Bal</t>
  </si>
  <si>
    <t>Adds/Ret.</t>
  </si>
  <si>
    <t>Water Plant in Service</t>
  </si>
  <si>
    <t>Sewer Plant in Service</t>
  </si>
  <si>
    <t>Net Deprec.</t>
  </si>
  <si>
    <t>Lake Utilities Service</t>
  </si>
  <si>
    <t>304/354 Structures &amp; Improvements</t>
  </si>
  <si>
    <t>307 Wells &amp; Springs</t>
  </si>
  <si>
    <t>309 Supply Mains</t>
  </si>
  <si>
    <t>311/371 Pumping Equipment</t>
  </si>
  <si>
    <t>330 Distribution Reservoirs</t>
  </si>
  <si>
    <t>331/361 Mains</t>
  </si>
  <si>
    <t>360 Force Mains</t>
  </si>
  <si>
    <t>320/380 Treatment Equipment</t>
  </si>
  <si>
    <t>333/363 Services</t>
  </si>
  <si>
    <t>335 Hydrants</t>
  </si>
  <si>
    <t>336 Backflow Devices</t>
  </si>
  <si>
    <t>340/390 Ofc Furniture</t>
  </si>
  <si>
    <t>366 Reuse Services</t>
  </si>
  <si>
    <t>334/367 Meters</t>
  </si>
  <si>
    <t>375 Reuse T&amp;D System</t>
  </si>
  <si>
    <t>381 Plant Sewers</t>
  </si>
  <si>
    <t>341/391 Transportation Equipment</t>
  </si>
  <si>
    <t>342/392 Stores Equipment</t>
  </si>
  <si>
    <t>343/393 Tools, Shop &amp; Garage Equipment</t>
  </si>
  <si>
    <t>344/394 Lab Equipment</t>
  </si>
  <si>
    <t>345/395 Power Operated Equipment</t>
  </si>
  <si>
    <t>346 Communication Equipment</t>
  </si>
  <si>
    <t>340.5/390.7 Project Phoenix</t>
  </si>
  <si>
    <t>ANNUAL</t>
  </si>
  <si>
    <t>LUSI - Water</t>
  </si>
  <si>
    <t>LUSI - Sewer</t>
  </si>
  <si>
    <t>UPIS Test-Year Additions (Net of retirements)</t>
  </si>
  <si>
    <t>380.4 Sludge Dewatering Equipment</t>
  </si>
  <si>
    <t>Sludge Dewatering Equipment</t>
  </si>
  <si>
    <t>Treatment &amp; Disposal Equipment</t>
  </si>
  <si>
    <t>General Service</t>
  </si>
  <si>
    <t>Residential (Max 10k gallons)</t>
  </si>
  <si>
    <t>(1) Adjustment to reflect current income taxes for the test year</t>
  </si>
  <si>
    <t>Adjustment to Reflect Current Income Taxes</t>
  </si>
  <si>
    <t xml:space="preserve">    601/701 Salaries</t>
  </si>
  <si>
    <t>LUSI - Pro Forma Plant Retirements</t>
  </si>
  <si>
    <t>Deprec. Exp.</t>
  </si>
  <si>
    <t>Historical Year ended 12/31/2015</t>
  </si>
  <si>
    <t>Gain on Sale of Assets / PAA Amort</t>
  </si>
  <si>
    <t>Allocated</t>
  </si>
  <si>
    <t>Project</t>
  </si>
  <si>
    <t>Phase III Engineering</t>
  </si>
  <si>
    <t>LG-WWTP Splitter Box</t>
  </si>
  <si>
    <t>T &amp; D Equipment - Replacement</t>
  </si>
  <si>
    <t>W&amp;S Other Tangible Equipment</t>
  </si>
  <si>
    <t>T&amp;D/Force/Reuse Mains-Replacement</t>
  </si>
  <si>
    <t>Reuse</t>
  </si>
  <si>
    <t>348.5/398.7 SCADA System</t>
  </si>
  <si>
    <t>375.6 US 27 North - Utility Relocations (Reuse Main)</t>
  </si>
  <si>
    <t>380.4 Lake Grove WWTP - Splitter Box Replacement</t>
  </si>
  <si>
    <t>Per Book Revenue, Net of Accrual</t>
  </si>
  <si>
    <t>provided</t>
  </si>
  <si>
    <t>Vehicle Replacements</t>
  </si>
  <si>
    <t>341.5/391.7 Vehicle Replacements</t>
  </si>
  <si>
    <t>Income Tax per books</t>
  </si>
  <si>
    <t>(2) Adj. to Income taxes for increase per C-2</t>
  </si>
  <si>
    <t xml:space="preserve">    Income tax per books</t>
  </si>
  <si>
    <t xml:space="preserve">    Test Year income Tax per Schedule C-2</t>
  </si>
  <si>
    <t>Page 1 of 8</t>
  </si>
  <si>
    <t>Page 2 of 8</t>
  </si>
  <si>
    <t>Page 3 of 8</t>
  </si>
  <si>
    <t>Page 4 of 8</t>
  </si>
  <si>
    <t>Page 5 of 8</t>
  </si>
  <si>
    <t>Page 6 of 8</t>
  </si>
  <si>
    <t>Page 7 of 8</t>
  </si>
  <si>
    <t>Page 8 of 8</t>
  </si>
  <si>
    <t>Total Revenues per B4 prior to adjustments</t>
  </si>
  <si>
    <t>To remove Accrued Revenues per B4</t>
  </si>
  <si>
    <t>Adjustment to Test Year Revenues</t>
  </si>
  <si>
    <t>Test Year Adjusted Revenues prior to Annualizing Revenues</t>
  </si>
  <si>
    <t>Test Year water/sewer revenues per above</t>
  </si>
  <si>
    <t>Adjustments to miscellaneous revenues per B-3</t>
  </si>
  <si>
    <t>Adjustment to remove accrued revenues per B-3, B-4</t>
  </si>
  <si>
    <t>Total Adjusted Books</t>
  </si>
  <si>
    <t>(1) Miscellaneous Service Revenues</t>
  </si>
  <si>
    <t>(2) Annualized Revenue</t>
  </si>
  <si>
    <t>Required Revenues</t>
  </si>
  <si>
    <t>Preparer: John Hoy</t>
  </si>
  <si>
    <t>Preparer: Jared Deason</t>
  </si>
  <si>
    <t>Preparer: Patrick Flynn</t>
  </si>
  <si>
    <t>(a) To adjust test year RAF's for test year revenue adjustments</t>
  </si>
  <si>
    <t xml:space="preserve">Less: 766 Reg Comm Exp </t>
  </si>
  <si>
    <t>Adjusted Total</t>
  </si>
  <si>
    <t xml:space="preserve">Prior TY </t>
  </si>
  <si>
    <t>(G)</t>
  </si>
  <si>
    <t>Adjusted Test Yr</t>
  </si>
  <si>
    <t>(Business Tax)</t>
  </si>
  <si>
    <t>To reclass non utility income (sales tax collection) per B-4</t>
  </si>
  <si>
    <t xml:space="preserve">Less: 666 Reg Comm Exp </t>
  </si>
  <si>
    <t>(A) Utility Plant</t>
  </si>
  <si>
    <t>Total Adjustments to Utility Plant</t>
  </si>
  <si>
    <t>(B) Non-Used and Useful</t>
  </si>
  <si>
    <t>(1) Allocations of Common Plant between Systems</t>
  </si>
  <si>
    <t>(2) Pro Forma Plant Additions</t>
  </si>
  <si>
    <t>(3) Pro Forma Plant Retirements</t>
  </si>
  <si>
    <t>Total Adjustment to CWIP</t>
  </si>
  <si>
    <t>Total Adjustment To Non-Used &amp; Useful</t>
  </si>
  <si>
    <t>(3) Annualize A/D for plant additions during TY (using 1/2 Year Convension)</t>
  </si>
  <si>
    <t>Total Adjustment to Annualize A/D for TY Additions</t>
  </si>
  <si>
    <t>Adjustments to Test Year A/D</t>
  </si>
  <si>
    <t>(4) Additions related to Pro Forma (1/2 Year Convension)</t>
  </si>
  <si>
    <t>(5) Reductions related to Pro Forma Plant Retirements</t>
  </si>
  <si>
    <t>Remove Amortization Expense</t>
  </si>
  <si>
    <t>(2) Regulatory Assessment Fees</t>
  </si>
  <si>
    <t>(3) Ad Valorem Taxes</t>
  </si>
  <si>
    <t>(4) To adjust RAF's for requested revenues</t>
  </si>
  <si>
    <t>Total Adjustment To Working Capital</t>
  </si>
  <si>
    <t xml:space="preserve">(G) Working Capital </t>
  </si>
  <si>
    <t>To adjust rate base for non-used and useful plant</t>
  </si>
  <si>
    <t>To adjust rate base for A/D on non-used and useful plant</t>
  </si>
  <si>
    <t>(G) Working Capital</t>
  </si>
  <si>
    <t>(1) Regulatory Assessment Fees</t>
  </si>
  <si>
    <t>(2) Ad Valorem Taxes</t>
  </si>
  <si>
    <t>(3) To adjust RAF's for requested revenues</t>
  </si>
  <si>
    <t>Meals &amp; Entertainment (50%)</t>
  </si>
  <si>
    <t>Non-Used &amp; Useful Plant</t>
  </si>
  <si>
    <t>(C) Constuction Work in Progress</t>
  </si>
  <si>
    <t>Total  Adjustments Accumulated Depreciation- Pro Forma Retirements</t>
  </si>
  <si>
    <t>Adjustments to Test Year Accumulated Depreciation</t>
  </si>
  <si>
    <t xml:space="preserve">    (1) Reclass CIAC from Miscellaneous Revenues</t>
  </si>
  <si>
    <t xml:space="preserve">    (1) Cash Working Capital per Schedule A-17</t>
  </si>
  <si>
    <t>(A) Utility Plant &amp; Land</t>
  </si>
  <si>
    <t>Preparer: Deborah Swain</t>
  </si>
  <si>
    <t xml:space="preserve">Test Year Income Tax </t>
  </si>
  <si>
    <t>(2) Adj. to Income taxes for increase</t>
  </si>
  <si>
    <t>(E) Taxes Other Than Income</t>
  </si>
  <si>
    <t>(F) Provision for Income Taxes</t>
  </si>
  <si>
    <t>(D) Remove Amortization Expense</t>
  </si>
  <si>
    <t xml:space="preserve">    604/704 Employee Benefits</t>
  </si>
  <si>
    <t xml:space="preserve">    615/715 Purchased Power</t>
  </si>
  <si>
    <t xml:space="preserve"> Total Adjustment required to O&amp;M Expenses  </t>
  </si>
  <si>
    <t xml:space="preserve">Total Adjustments to Revenues  </t>
  </si>
  <si>
    <t xml:space="preserve">Total Adjustment to Depreciation Exp, Net of Amortization  </t>
  </si>
  <si>
    <t xml:space="preserve">Total Adjustment Taxes Other Than Income  </t>
  </si>
  <si>
    <t>TOTAL OTHER WATER REVENUES</t>
  </si>
  <si>
    <t>various legal issues</t>
  </si>
  <si>
    <t xml:space="preserve">Sunshine State One Call of FL, Inc. </t>
  </si>
  <si>
    <t>underground utility location notifications</t>
  </si>
  <si>
    <t>City of Groveland</t>
  </si>
  <si>
    <t>retention of a consultant to oversee the south Lake Co. water supply and infrastructure studies per CUP.</t>
  </si>
  <si>
    <t xml:space="preserve"> CSC Corporation Service Company</t>
  </si>
  <si>
    <t>corporation agent services</t>
  </si>
  <si>
    <t>Engineering</t>
  </si>
  <si>
    <t>Thomas L. Knight PE</t>
  </si>
  <si>
    <t>various engineering services</t>
  </si>
  <si>
    <t>The Avanti Group</t>
  </si>
  <si>
    <t>flow meter calibration &amp; repair</t>
  </si>
  <si>
    <t>MNP, LLP</t>
  </si>
  <si>
    <t>development of forcasts</t>
  </si>
  <si>
    <t>Water Tank Maintenance and Repair</t>
  </si>
  <si>
    <t>Q1 2011</t>
  </si>
  <si>
    <t>60 months</t>
  </si>
  <si>
    <t>Q2 2011</t>
  </si>
  <si>
    <t>Hydro Tank Inspection</t>
  </si>
  <si>
    <t>Q2 2013</t>
  </si>
  <si>
    <t>Tank Maintenance and Repair</t>
  </si>
  <si>
    <t>144 months</t>
  </si>
  <si>
    <t xml:space="preserve">CUP Renewal </t>
  </si>
  <si>
    <t>Q3 2014</t>
  </si>
  <si>
    <t>120 months</t>
  </si>
  <si>
    <t>Knight Engineering Consultants</t>
  </si>
  <si>
    <t>LUSI N. &amp; LUSI S. WTP's - 4 GSTs @ $1,500 each</t>
  </si>
  <si>
    <t>Q1 2016</t>
  </si>
  <si>
    <t>LUSI N., L. Saunders, Four Lakes - 6 Hydro Tanks @ $2,100 each</t>
  </si>
  <si>
    <t xml:space="preserve">NOTE : (a) Pro Forma Deferred Debits - Engineering Cost (DEP mandated TTHM &amp; HAA5 remediation project) </t>
  </si>
  <si>
    <t>actual</t>
  </si>
  <si>
    <t xml:space="preserve">Lake Grove Storage Bldg - CP closed June 2015 </t>
  </si>
  <si>
    <t xml:space="preserve">LG WWTP Odor Control - CP closed April 2015 </t>
  </si>
  <si>
    <t>Multi Residential - Base Charge</t>
  </si>
  <si>
    <t>5/8" Multi Residential</t>
  </si>
  <si>
    <t>3/4" Multi Residential</t>
  </si>
  <si>
    <t xml:space="preserve">1” Multi Residential </t>
  </si>
  <si>
    <t>1.5” Multi Residential</t>
  </si>
  <si>
    <t>2”Multi  Residential</t>
  </si>
  <si>
    <t>3” Multi Residential</t>
  </si>
  <si>
    <t>4” Multi Residential</t>
  </si>
  <si>
    <t>6” Multi Residential</t>
  </si>
  <si>
    <t>8” Multi Residential</t>
  </si>
  <si>
    <t>10” Multi Residential</t>
  </si>
  <si>
    <t>M-Res (0-5,000 gallons)</t>
  </si>
  <si>
    <t>M-Res (5,001-10,000 gallons)</t>
  </si>
  <si>
    <t>M-Res (over 10,000 gallons)</t>
  </si>
  <si>
    <t>Total Multi Residential Service Consumption</t>
  </si>
  <si>
    <t>Total Multi Residential Service</t>
  </si>
  <si>
    <t>Average Multi Residential Bill</t>
  </si>
  <si>
    <t>(s/b GS)</t>
  </si>
  <si>
    <t>MUST REPLACE NAME OF APPROPRIATE 251 12 month is uc FILE - DONE!</t>
  </si>
  <si>
    <t>251 12 month is uc</t>
  </si>
  <si>
    <t>Major Capital Projects (Test Year)</t>
  </si>
  <si>
    <t>Pro Forma Misc. Deferred Debits - (a)</t>
  </si>
  <si>
    <t>615/715</t>
  </si>
  <si>
    <t>Total Exp</t>
  </si>
  <si>
    <t>TY Expense</t>
  </si>
  <si>
    <t>EMP PENSIONS &amp; BENEFITS</t>
  </si>
  <si>
    <t>Allocated Expense</t>
  </si>
  <si>
    <t>Transportation Expense (3.0% Increase)</t>
  </si>
  <si>
    <t>3% of TY Expense</t>
  </si>
  <si>
    <t>7.65% of Wages</t>
  </si>
  <si>
    <t>EMP PENSIONS &amp; BENEFITS (PT now Full-Time)</t>
  </si>
  <si>
    <t>EMP PENSIONS &amp; BENEFITS (Additional FT)</t>
  </si>
  <si>
    <t>SALARIES-OPERATIONS FIELD (New FTE)</t>
  </si>
  <si>
    <t>SALARIES-OPERATIONS FIELD (Promotion)</t>
  </si>
  <si>
    <t>SALARIES-OPERATIONS FIELD (PT to Full-time)</t>
  </si>
  <si>
    <t xml:space="preserve">    650/750 Transportation Expense</t>
  </si>
  <si>
    <t>PRO FORMA EXPENSE ADJUSTMENTS</t>
  </si>
  <si>
    <t>Annual average increase of 3% adjusted for impact of vacancies, if any, plus less cap time in 2015.</t>
  </si>
  <si>
    <t>Under benchmark</t>
  </si>
  <si>
    <t>Reflects large increases in health care costs since the last TY.</t>
  </si>
  <si>
    <t>Increase in the volume of sludge dewatered and hauled away for disposal.</t>
  </si>
  <si>
    <t>Increase in chlorine used for disinfection to meet reuse requirements.</t>
  </si>
  <si>
    <t>Reflects the variance from year to year in repair activities and costs associated with them.</t>
  </si>
  <si>
    <t>Reflects the allocation of outside audit expense, which was greater in 2015 over previous TY.</t>
  </si>
  <si>
    <t>Additional testing required to meet reuse quality limits and per operating permit</t>
  </si>
  <si>
    <t>De minimus amount</t>
  </si>
  <si>
    <t>General liability insurance expense wasn't allocated in this line item in the previous TY. See line 22.</t>
  </si>
  <si>
    <t>Triennial sampling in LUSI Four Lakes and Lake Saunders</t>
  </si>
  <si>
    <t>Easement payment</t>
  </si>
  <si>
    <t>General liability insurance expense wasn't allocated in this line item in the previous TY. See line 21.</t>
  </si>
  <si>
    <t>1.5 % ITC</t>
  </si>
  <si>
    <t>Gross</t>
  </si>
  <si>
    <t>Acc. Amort.</t>
  </si>
  <si>
    <t>Net ITC</t>
  </si>
  <si>
    <t>ITC</t>
  </si>
  <si>
    <t>12/31/2008</t>
  </si>
  <si>
    <t>2009</t>
  </si>
  <si>
    <t>2010</t>
  </si>
  <si>
    <t>2011</t>
  </si>
  <si>
    <t>2012</t>
  </si>
  <si>
    <t>2013</t>
  </si>
  <si>
    <t>2014</t>
  </si>
  <si>
    <t>2015</t>
  </si>
  <si>
    <t>Amount Realized</t>
  </si>
  <si>
    <t>Prior</t>
  </si>
  <si>
    <t>Residential &amp; GS Reuse -  Base Charge</t>
  </si>
  <si>
    <t>YE 2015</t>
  </si>
  <si>
    <t>Anuualized</t>
  </si>
  <si>
    <t>Adjustemnt to annualize 2015 Increase and record 2016 wage increase</t>
  </si>
  <si>
    <t>FICA EXPENSE - Water</t>
  </si>
  <si>
    <t>FICA EXPENSE - Sewer</t>
  </si>
  <si>
    <t xml:space="preserve">    601/701 Salaries - Employees</t>
  </si>
  <si>
    <t xml:space="preserve">    603/703 Salaries - Officers</t>
  </si>
  <si>
    <t>(a) Anuualize 2015 wage increase</t>
  </si>
  <si>
    <t>(c) Record Impacts of Additional Employees and Employee Promotions</t>
  </si>
  <si>
    <t>(1) Adjust Payroll Taxes for salary annualization / increase / employment changes</t>
  </si>
  <si>
    <t>(b) Record 2016 wage increase</t>
  </si>
  <si>
    <t>(F) Acquisition Adjustment</t>
  </si>
  <si>
    <t>(F) Accum Amortization of Acquisition Adjustment</t>
  </si>
  <si>
    <t>Retirements (1)</t>
  </si>
  <si>
    <t>Note: (1) Wastewater retirements incorrect in 2014 Annual Report</t>
  </si>
  <si>
    <t>Adjustments (1)</t>
  </si>
  <si>
    <t>(1) Including Allocations between Systems.</t>
  </si>
  <si>
    <t>Additions  (1)</t>
  </si>
  <si>
    <t>(1) 666/766 Amortization of rate case expense per Schedule B-10</t>
  </si>
  <si>
    <t>(2) 618/718 Chemical Expense</t>
  </si>
  <si>
    <t>(3) Pro Forma Adjustment to Expenses</t>
  </si>
  <si>
    <t>Accrued Water Revenues</t>
  </si>
  <si>
    <t>Accrued Sewer Revenues</t>
  </si>
  <si>
    <t>(C) Construction Work in Progress</t>
  </si>
  <si>
    <t xml:space="preserve">    (1) Cash Working Capital per Schedule A-17, but not less than $0</t>
  </si>
  <si>
    <t>(1) 618/718 Chemical Expense</t>
  </si>
  <si>
    <t>1. The cost of equity is based on the leverage formula in effect pursuant to Order No. PSC-16-0254-PAA-WS</t>
  </si>
  <si>
    <t>Schedule E-2 (Interim)</t>
  </si>
  <si>
    <t>COA 13 MO AVG</t>
  </si>
  <si>
    <t>Adjusted balance</t>
  </si>
  <si>
    <t>380.6 Treatment Equip Reclaim Wtr</t>
  </si>
  <si>
    <t>1405 Treatment Equip Reclaim Wtr</t>
  </si>
  <si>
    <t>13 month average</t>
  </si>
  <si>
    <t>Capacity Fees</t>
  </si>
  <si>
    <t>Contributed Lines</t>
  </si>
  <si>
    <t>Contributed Meters &amp; Hydrantslation Fees</t>
  </si>
  <si>
    <t>Other Contributed Property</t>
  </si>
  <si>
    <t>Contributed Meters &amp; Hydrants</t>
  </si>
  <si>
    <t>Reuse System Fee</t>
  </si>
  <si>
    <t>To adjust rate base for CIAC on non-used and useful plant</t>
  </si>
  <si>
    <t>To adjust rate base for AA on CIAC on non-used and useful plant</t>
  </si>
  <si>
    <t>COAS 13 MONTH AVG</t>
  </si>
  <si>
    <t>ADJUSTED 13 Mo Averge</t>
  </si>
  <si>
    <t>4085 Accum Amort-POWER GEN EQUIP TREAT PLT</t>
  </si>
  <si>
    <t>Add'l Adjust</t>
  </si>
  <si>
    <t>Contributed Property - WWTP</t>
  </si>
  <si>
    <t>(3) Commission Ordered Adjustment</t>
  </si>
  <si>
    <t>(4) Commission Ordered Adjustment</t>
  </si>
  <si>
    <t>Entry to books expected to be completed by time of filing</t>
  </si>
  <si>
    <t>See Schedules A-5 and A-6 for detail</t>
  </si>
  <si>
    <t>(6) Commission Ordered Adjustment</t>
  </si>
  <si>
    <t>See Schedules A-9 and A-10 for detail</t>
  </si>
  <si>
    <t>(2) Commission Ordered Adjustment</t>
  </si>
  <si>
    <t>(2) Commission Ordered Adjustment - CIAC</t>
  </si>
  <si>
    <t>See Schedules A-12 for detail</t>
  </si>
  <si>
    <t>Adjustments to Test Year CIAC</t>
  </si>
  <si>
    <t>(E) Accumulated Amortization of CIAC</t>
  </si>
  <si>
    <t>See Schedules A-14 for detail</t>
  </si>
  <si>
    <t>(2) Commission Ordered Adjustment - Accum Amortization CIAC</t>
  </si>
  <si>
    <t>Certain adjustments per Order No. PSC-09-0101-PAA-WS inadvertantly not made to books prior to test year</t>
  </si>
  <si>
    <t>Balance sheet</t>
  </si>
  <si>
    <t>DEPRECIATION EXP</t>
  </si>
  <si>
    <t>AMORT W</t>
  </si>
  <si>
    <t>AMORT WW</t>
  </si>
  <si>
    <t>Net impact Exp</t>
  </si>
  <si>
    <t>B3 - (C)(6)</t>
  </si>
  <si>
    <t>380.5 DEPREC-TREAT/DISP EQ RC</t>
  </si>
  <si>
    <t>380.5 Treat/ Disp Equip Reclaim</t>
  </si>
  <si>
    <t>(5) Depreciation expense related to Pro Forma plant additions</t>
  </si>
  <si>
    <t>(6) Adjust depreciation expense for retirements related to Pro Forma additions</t>
  </si>
  <si>
    <t>See Schedules B-13 and B-14 for detail (net of amortization)</t>
  </si>
  <si>
    <t>(1) 340.5/390.7 To Correct for Project Phoenix</t>
  </si>
  <si>
    <t>Adjustments to Depreciation Expense - Nonused &amp; Useful</t>
  </si>
  <si>
    <t>Reuse System FeeS</t>
  </si>
  <si>
    <t>Reuse System Fees</t>
  </si>
  <si>
    <t>LESS: AMORTIZATION OF CIAC - WWTP</t>
  </si>
  <si>
    <t>LESS: AMORTIZATION OF CIAC - All other</t>
  </si>
  <si>
    <t>Net of Amortization</t>
  </si>
  <si>
    <t>(2) To removed certain deferred taxes - ADIT NOLs</t>
  </si>
  <si>
    <t>(1) PSC-09-0101-PAA-WS Ordered Adjustments (A-3)</t>
  </si>
  <si>
    <t>(1) (2)</t>
  </si>
  <si>
    <t>REVERSAL</t>
  </si>
  <si>
    <t>RE</t>
  </si>
  <si>
    <t>B14</t>
  </si>
  <si>
    <t>B13</t>
  </si>
  <si>
    <t>A5</t>
  </si>
  <si>
    <t>A6</t>
  </si>
  <si>
    <t>A9</t>
  </si>
  <si>
    <t>A10</t>
  </si>
  <si>
    <t>A14W</t>
  </si>
  <si>
    <t>A14S</t>
  </si>
  <si>
    <t>(1)  Including Allocations between Systems.</t>
  </si>
  <si>
    <t>Amortization of CIAC</t>
  </si>
  <si>
    <t>Adjustment (1)</t>
  </si>
  <si>
    <t xml:space="preserve">TotalProvision for income Taxes  </t>
  </si>
  <si>
    <t>(2) 340.5/390.7 To Correct for Project Phoenix</t>
  </si>
  <si>
    <t>Total Provision for income Taxes</t>
  </si>
  <si>
    <t>(4) Adjustments to Depreciation Expense - Nonused &amp;  Net of amortization</t>
  </si>
  <si>
    <t>Note: 2015 Annual Report additions and ending balance incorrect, shown corrrected</t>
  </si>
  <si>
    <t>Reconciled to Sewer</t>
  </si>
  <si>
    <t>Page 4 of 4</t>
  </si>
  <si>
    <t>Page 1 of 4</t>
  </si>
  <si>
    <t>Page 2 of 4</t>
  </si>
  <si>
    <t>Page 3 of 4</t>
  </si>
  <si>
    <t>Allocation, see sewer</t>
  </si>
  <si>
    <t>Allocation, see water</t>
  </si>
  <si>
    <t>Entry to books expected to be completed upon confirmation and verification with staff</t>
  </si>
  <si>
    <r>
      <t>615/</t>
    </r>
    <r>
      <rPr>
        <strike/>
        <sz val="10"/>
        <rFont val="Calibri"/>
        <family val="2"/>
        <scheme val="minor"/>
      </rPr>
      <t>715</t>
    </r>
  </si>
  <si>
    <r>
      <rPr>
        <strike/>
        <sz val="10"/>
        <rFont val="Calibri"/>
        <family val="2"/>
        <scheme val="minor"/>
      </rPr>
      <t>615</t>
    </r>
    <r>
      <rPr>
        <sz val="10"/>
        <rFont val="Calibri"/>
        <family val="2"/>
        <scheme val="minor"/>
      </rPr>
      <t>/715</t>
    </r>
  </si>
  <si>
    <r>
      <t xml:space="preserve">675/775 </t>
    </r>
    <r>
      <rPr>
        <strike/>
        <sz val="7"/>
        <rFont val="Calibri"/>
        <family val="2"/>
        <scheme val="minor"/>
      </rPr>
      <t>604/704</t>
    </r>
  </si>
  <si>
    <r>
      <t xml:space="preserve">620/720 </t>
    </r>
    <r>
      <rPr>
        <strike/>
        <sz val="7"/>
        <rFont val="Calibri"/>
        <family val="2"/>
        <scheme val="minor"/>
      </rPr>
      <t>675/775</t>
    </r>
  </si>
  <si>
    <r>
      <t xml:space="preserve">635 </t>
    </r>
    <r>
      <rPr>
        <strike/>
        <sz val="10"/>
        <rFont val="Calibri"/>
        <family val="2"/>
        <scheme val="minor"/>
      </rPr>
      <t xml:space="preserve"> 675</t>
    </r>
  </si>
  <si>
    <r>
      <t xml:space="preserve">735  </t>
    </r>
    <r>
      <rPr>
        <strike/>
        <sz val="10"/>
        <rFont val="Calibri"/>
        <family val="2"/>
        <scheme val="minor"/>
      </rPr>
      <t>775</t>
    </r>
  </si>
  <si>
    <r>
      <t xml:space="preserve">675 </t>
    </r>
    <r>
      <rPr>
        <strike/>
        <sz val="10"/>
        <rFont val="Calibri"/>
        <family val="2"/>
        <scheme val="minor"/>
      </rPr>
      <t>620</t>
    </r>
  </si>
  <si>
    <r>
      <t xml:space="preserve">775 </t>
    </r>
    <r>
      <rPr>
        <strike/>
        <sz val="10"/>
        <rFont val="Calibri"/>
        <family val="2"/>
        <scheme val="minor"/>
      </rPr>
      <t>720</t>
    </r>
  </si>
  <si>
    <r>
      <t xml:space="preserve">675/775 </t>
    </r>
    <r>
      <rPr>
        <strike/>
        <sz val="7"/>
        <rFont val="Calibri"/>
        <family val="2"/>
        <scheme val="minor"/>
      </rPr>
      <t>620/720</t>
    </r>
  </si>
  <si>
    <t>on E-2 is taken from the billing analysis which is rounded to the nearest 1,000 gallons.</t>
  </si>
  <si>
    <t xml:space="preserve">(2) Other Uses includes such uses as line breaks, flushing and water quality testing </t>
  </si>
  <si>
    <t>(1) The Utility does an annual flow meter calibration. A correction factor is calculated that reflects the difference between our flow meter and a strap-on meter positioned directly adjacent to our meter to give highest confidence of meter accuracy. Meters are not necessarily repaired or modified after a calibration test. Instead, it is assumed that the measured error will be present consistently thereafter or until a subsequent flow test indicates otherwise. The corrected gallons = the gallons reported in the MOR + the percent correction determined in the most recent calibration.</t>
  </si>
  <si>
    <t>(Above data in millions of gallons)</t>
  </si>
  <si>
    <t>=</t>
  </si>
  <si>
    <t>_</t>
  </si>
  <si>
    <t>Meter Error (1)</t>
  </si>
  <si>
    <t>Per MORs</t>
  </si>
  <si>
    <t>For Water</t>
  </si>
  <si>
    <t>(1)+(2)-(3)-(4)</t>
  </si>
  <si>
    <t>Uses (2)</t>
  </si>
  <si>
    <t>Sold</t>
  </si>
  <si>
    <t>Purchased</t>
  </si>
  <si>
    <t>Corrected for</t>
  </si>
  <si>
    <t xml:space="preserve">Pumped </t>
  </si>
  <si>
    <t>Unaccounted</t>
  </si>
  <si>
    <t>Total Gallons</t>
  </si>
  <si>
    <t>vide an explanation as to the reasons why; if less than 10%, then Columns 4 &amp; 5 may be omitted.</t>
  </si>
  <si>
    <t>Provide all calculations to substantiate the other uses.  If unaccounted for water is greater than 10%, pro-</t>
  </si>
  <si>
    <t>uses may include plant use, flushing of hydrants and water and sewer lines, line breakages and fire flows.</t>
  </si>
  <si>
    <t>year.  The gallons pumped should match the flows shown on the monthly operating reports sent to DEP. The other</t>
  </si>
  <si>
    <t xml:space="preserve">Explanation:  Provide a schedule of gallons of water pumped, sold and unaccounted for each month of the test </t>
  </si>
  <si>
    <t>Historical Year Ended: December 31, 2015</t>
  </si>
  <si>
    <t>Preparer:  Seidman, F.</t>
  </si>
  <si>
    <t>Docket No.:  160101-WS</t>
  </si>
  <si>
    <t>Company:  Lake Utilities Services, Inc. excluding Four Lakes &amp; Lake Saunders</t>
  </si>
  <si>
    <t>Schedule F-1</t>
  </si>
  <si>
    <t>In Thousands of Gallons</t>
  </si>
  <si>
    <t>Historical Year Ended: June 30, 2010</t>
  </si>
  <si>
    <t>Company:  Lake Utilities Services, Inc. - Four Lakes</t>
  </si>
  <si>
    <t>Company:  Lake Utilities Services, Inc. - Lake Saunders</t>
  </si>
  <si>
    <t>AADF</t>
  </si>
  <si>
    <t>(Above data in thousands of gallons)</t>
  </si>
  <si>
    <t>Treatment</t>
  </si>
  <si>
    <t>Flows</t>
  </si>
  <si>
    <t>(Name)</t>
  </si>
  <si>
    <t>Lake Groves</t>
  </si>
  <si>
    <t>Sewage</t>
  </si>
  <si>
    <t>Total Purch.</t>
  </si>
  <si>
    <t xml:space="preserve">   Individual Plant Flows</t>
  </si>
  <si>
    <t xml:space="preserve">historical test year.  Flow data should match the  monthly operating reports sent to DEP. </t>
  </si>
  <si>
    <t xml:space="preserve">Explanation:  Provide a schedule of gallons of wastewater treated by individual plant for each month of the </t>
  </si>
  <si>
    <t>Schedule F-2</t>
  </si>
  <si>
    <t>documents to support this calculation.</t>
  </si>
  <si>
    <t>Organization or by a governmental agency ordinance.  Provide</t>
  </si>
  <si>
    <t>The standards will be those as set by the Insurance Service</t>
  </si>
  <si>
    <t>500 gpm x 2 hrs</t>
  </si>
  <si>
    <t>Required Fire Flow  [Lake County Code]</t>
  </si>
  <si>
    <t>Average Daily Flow</t>
  </si>
  <si>
    <t>Max Month</t>
  </si>
  <si>
    <t>these days.</t>
  </si>
  <si>
    <t>breaks or other unusual occurrences affected the flows on</t>
  </si>
  <si>
    <t>in the test year.  Provide an explanation if fire flow, line</t>
  </si>
  <si>
    <t xml:space="preserve">The five days with the highest pumpage rate from any one month </t>
  </si>
  <si>
    <t>Five Day Max. Year (see Sch. F-1)</t>
  </si>
  <si>
    <t>or other unusual occurrences affected the flow this day.</t>
  </si>
  <si>
    <t xml:space="preserve">Explain, on a separate sheet of paper if fire flow, line breaks, </t>
  </si>
  <si>
    <t xml:space="preserve">The single day with the highest pumpage rate for the test year.  </t>
  </si>
  <si>
    <t>Maximum Day  (see Sch.  F-1)</t>
  </si>
  <si>
    <t>[Cumulative design capacity of all well systems in LUSI]</t>
  </si>
  <si>
    <t>on the DEP operating or construction permit, provide an explanation.</t>
  </si>
  <si>
    <t xml:space="preserve">The hydraulic rated capacity.  If different from that shown </t>
  </si>
  <si>
    <t>Plant Capacity</t>
  </si>
  <si>
    <t>GPD</t>
  </si>
  <si>
    <t>ating reports (MORs) sent to the Department of Environmental Protection.</t>
  </si>
  <si>
    <t>are interconnected, the data for these plants may be combined.  All flow data must be obtained from the monthly oper-</t>
  </si>
  <si>
    <t>Explanation:  Provide the following information for each water treatment plant.  If the system has water plants that</t>
  </si>
  <si>
    <t>Schedule F-3</t>
  </si>
  <si>
    <t>1200 gpm x 2 hrs</t>
  </si>
  <si>
    <t>Five Day Max. Year (see Sch. F-1, page 2)</t>
  </si>
  <si>
    <t>Maximum Day  (see Sch.  F-1, page 2)</t>
  </si>
  <si>
    <t>[Limited by Water Use Permit peak month withdrawal]</t>
  </si>
  <si>
    <t>5/152015</t>
  </si>
  <si>
    <t>5/242015</t>
  </si>
  <si>
    <t>Tested PRV</t>
  </si>
  <si>
    <t>rainfall periods.</t>
  </si>
  <si>
    <t xml:space="preserve">peak-month was influenced by abnormal infiltration due to </t>
  </si>
  <si>
    <t>during the test year.  Explain, on a separate page, if this</t>
  </si>
  <si>
    <t>An average of the daily flows during the peak usage month</t>
  </si>
  <si>
    <t>Annual Average Daily Flow</t>
  </si>
  <si>
    <t>March, 2015</t>
  </si>
  <si>
    <t xml:space="preserve">Average Daily Flow Max Month   (a) </t>
  </si>
  <si>
    <t>at .499 mgd as long as the AADF remains below .500 mgd.</t>
  </si>
  <si>
    <t>Note: Although the plant was expanded to 1 mgd, the permit allows  operation</t>
  </si>
  <si>
    <t>The hydraulic rated capacity.  If different from that shown</t>
  </si>
  <si>
    <t>(AADF)</t>
  </si>
  <si>
    <t>MONTH</t>
  </si>
  <si>
    <t>from the monthly operating reports (MORs) sent to the Department of Environmental Protection.</t>
  </si>
  <si>
    <t xml:space="preserve">Explanation:  Provide the following information for each wastewater treatment plant.  All flow data must be obtained </t>
  </si>
  <si>
    <t>Schedule F-4</t>
  </si>
  <si>
    <t>The above used and useful factor is applicable to the distribution reservoir account.</t>
  </si>
  <si>
    <t>gallons</t>
  </si>
  <si>
    <t>Firm Reliable Capacity (Usable Capacity)</t>
  </si>
  <si>
    <t>E =</t>
  </si>
  <si>
    <t>gpd</t>
  </si>
  <si>
    <t>Excess Unaccounted for water</t>
  </si>
  <si>
    <t>D =</t>
  </si>
  <si>
    <t>Fire flow demand</t>
  </si>
  <si>
    <t>C =</t>
  </si>
  <si>
    <t>Property needed to serve five years after TY</t>
  </si>
  <si>
    <t>B =</t>
  </si>
  <si>
    <t>Peak demand (Max Day)</t>
  </si>
  <si>
    <t xml:space="preserve">A = </t>
  </si>
  <si>
    <t>Percent Used &amp; Useful = (A + B + C - D)/E x 100%, where:</t>
  </si>
  <si>
    <t>Storage</t>
  </si>
  <si>
    <t>Water Treatment Facilities, usable storage</t>
  </si>
  <si>
    <t>Used &amp; Useful Analysis, inaccordance with Rule 25-30.4325;</t>
  </si>
  <si>
    <t>gpd, avg</t>
  </si>
  <si>
    <t>Excess unaccounted for</t>
  </si>
  <si>
    <t>Acceptable unaccounted for</t>
  </si>
  <si>
    <t>of water pumped</t>
  </si>
  <si>
    <t>Unaccounted for water</t>
  </si>
  <si>
    <t>500  gpm for x 2 hours</t>
  </si>
  <si>
    <t>Fire flow requirement</t>
  </si>
  <si>
    <t>Peak hour demand = 2 x max day/1440</t>
  </si>
  <si>
    <t>Maximum day demand,</t>
  </si>
  <si>
    <t>Total usable storage, gal.</t>
  </si>
  <si>
    <t>Usable hydropneumatic storage capacity (0.00%), gal.</t>
  </si>
  <si>
    <t>Hydropneumatic storage capacity, gal.</t>
  </si>
  <si>
    <t>Usable elevated storage (100%)</t>
  </si>
  <si>
    <t>Elevated Storage</t>
  </si>
  <si>
    <t>Usable ground storage (90%), gal.</t>
  </si>
  <si>
    <t>Ground storage capacity, gal.</t>
  </si>
  <si>
    <t>gpm</t>
  </si>
  <si>
    <t>Firm Reliable well pumping capacity (largest well out), gpm</t>
  </si>
  <si>
    <t>Total well pumping capacity, gpm</t>
  </si>
  <si>
    <t>INPUT INFORMATION:</t>
  </si>
  <si>
    <t>Recap Schedules:  A-5,A-9,B-13</t>
  </si>
  <si>
    <t>the projected test year (if applicable).</t>
  </si>
  <si>
    <t xml:space="preserve">the used and useful percentages for the water treatment plant(s) for the historical test year and </t>
  </si>
  <si>
    <t>Explanation:  Provide all calculations, analyses and governmental requirements  used to determine</t>
  </si>
  <si>
    <t>Schedule F-5</t>
  </si>
  <si>
    <t>Water Treatment Plant</t>
  </si>
  <si>
    <t>Used and Useful Calculations - Historic</t>
  </si>
  <si>
    <t>Water Treatment Facilities, no usable storage</t>
  </si>
  <si>
    <t>Four Lakes</t>
  </si>
  <si>
    <t>Confirmed Survey 4/15/2015</t>
  </si>
  <si>
    <t>Sanitary Survey 10/08/09</t>
  </si>
  <si>
    <t>H</t>
  </si>
  <si>
    <t>Yr Drilled</t>
  </si>
  <si>
    <t>Well No.</t>
  </si>
  <si>
    <t>Location</t>
  </si>
  <si>
    <t>PWS ID #</t>
  </si>
  <si>
    <t>Source:</t>
  </si>
  <si>
    <t>Gal</t>
  </si>
  <si>
    <t>Design, gpd</t>
  </si>
  <si>
    <t>Capacity</t>
  </si>
  <si>
    <t>Max Day</t>
  </si>
  <si>
    <t>Pump</t>
  </si>
  <si>
    <t>Wells</t>
  </si>
  <si>
    <t>L. Saunders</t>
  </si>
  <si>
    <t>Sanitary Survey 11/19/09</t>
  </si>
  <si>
    <t>Lake Saunders</t>
  </si>
  <si>
    <t>G</t>
  </si>
  <si>
    <t>* Updated Survey 4/14/2015</t>
  </si>
  <si>
    <t>Confirmed Survey 4/14/2015</t>
  </si>
  <si>
    <t>Note: Included in C.R. 561 design capacity; only applies if operated as stand-alone.</t>
  </si>
  <si>
    <t>Sanitary Survey 1/14/10</t>
  </si>
  <si>
    <t>1/AAH4420*</t>
  </si>
  <si>
    <t>Highland Point</t>
  </si>
  <si>
    <t>3354883-11</t>
  </si>
  <si>
    <t>3/Unknown*</t>
  </si>
  <si>
    <t>Crescent West</t>
  </si>
  <si>
    <t>2/AAH6681</t>
  </si>
  <si>
    <t>L. Crescent Hills</t>
  </si>
  <si>
    <t>Confirmed Survey 9/24/2014</t>
  </si>
  <si>
    <t>C.R. 561</t>
  </si>
  <si>
    <t>H*</t>
  </si>
  <si>
    <t>1/AAH6684</t>
  </si>
  <si>
    <t>The Oranges</t>
  </si>
  <si>
    <t>3354883-10</t>
  </si>
  <si>
    <t>2/AAH6683</t>
  </si>
  <si>
    <t>Crescent Bay</t>
  </si>
  <si>
    <t>3354883-09</t>
  </si>
  <si>
    <t>2/AAH6676</t>
  </si>
  <si>
    <t>1/AAH6677</t>
  </si>
  <si>
    <t>Carr Water System</t>
  </si>
  <si>
    <t>3354883-08</t>
  </si>
  <si>
    <t>Clermont #2</t>
  </si>
  <si>
    <t>2/AAH6675</t>
  </si>
  <si>
    <t>1/AAH6674</t>
  </si>
  <si>
    <t>Four Winds</t>
  </si>
  <si>
    <t>3354883-07</t>
  </si>
  <si>
    <t>Clermont #1</t>
  </si>
  <si>
    <t>1/Unknown</t>
  </si>
  <si>
    <t>Amber Hill</t>
  </si>
  <si>
    <t>3354883-06</t>
  </si>
  <si>
    <t>Confirmed Survey 9/14/2014</t>
  </si>
  <si>
    <t>L. Ridge Club</t>
  </si>
  <si>
    <t>3354883-05</t>
  </si>
  <si>
    <t>Lake Ridge Club</t>
  </si>
  <si>
    <t>2/AAH6686</t>
  </si>
  <si>
    <t>Vistas</t>
  </si>
  <si>
    <t>3354883-02</t>
  </si>
  <si>
    <t>incl.</t>
  </si>
  <si>
    <t>3/AAH2778</t>
  </si>
  <si>
    <t>1/AAH6658</t>
  </si>
  <si>
    <t>Lake Louisa WTP</t>
  </si>
  <si>
    <t>Source</t>
  </si>
  <si>
    <t>MG</t>
  </si>
  <si>
    <t>Name</t>
  </si>
  <si>
    <t>descriptions of the components are shown below.</t>
  </si>
  <si>
    <t>and serve the service area as a whole. As such, the system is analyzed for used &amp; useful as a single system. The capacities and</t>
  </si>
  <si>
    <t>The LUSI Combined system covers an extended area and is composed of multiple wells and storage facilities.  These facilities are interconnected</t>
  </si>
  <si>
    <t xml:space="preserve">Water Treatment Plant </t>
  </si>
  <si>
    <t>Used and Useful Calculations -  Inventory of Components</t>
  </si>
  <si>
    <t>The above used and useful percentage is applicable to Treatment and Disposal accounts  except reuse accounts.  All Reuse, Pumping, Intangible and General Plant is considered 100% Used &amp; Useful.</t>
  </si>
  <si>
    <t>(E1)</t>
  </si>
  <si>
    <t>Non-used and useful percentage</t>
  </si>
  <si>
    <t>(D1)</t>
  </si>
  <si>
    <t>Used and useful percentage</t>
  </si>
  <si>
    <t>Permitted capacity</t>
  </si>
  <si>
    <t>Property needed for post test year period ( See F-8)</t>
  </si>
  <si>
    <t>Net Used and useful flow, GPD</t>
  </si>
  <si>
    <t>Less: Excessive I&amp;I  (from Sch. F-6, page 2)</t>
  </si>
  <si>
    <t>Used and useful flow, GPD</t>
  </si>
  <si>
    <t>Recap Schedules:  A-6,A-10,B-14</t>
  </si>
  <si>
    <t>and the projected test year (if applicable).</t>
  </si>
  <si>
    <t>the used and useful percentages for the wastewater treatment plant(s) for the historical test year</t>
  </si>
  <si>
    <t>Schedule F-6</t>
  </si>
  <si>
    <t xml:space="preserve">Wastewater Treatment Plant </t>
  </si>
  <si>
    <t>FPSC</t>
  </si>
  <si>
    <t>Used and Useful Calculations</t>
  </si>
  <si>
    <t>Estimated I&amp;I (treated less returned) [l.7-l.9]</t>
  </si>
  <si>
    <t>to a 45% return to wastewater. In the last case it was only 30% return.</t>
  </si>
  <si>
    <t xml:space="preserve">just 4,000 gallons per mo per SFRfor basic water, 4,000/8,944 equates to </t>
  </si>
  <si>
    <t>per SFR. This is a considerable improvement since the last case, but assuming</t>
  </si>
  <si>
    <t>sugar sand. Per F-10, average water use is 107,330 gals per year or 8,944 per month</t>
  </si>
  <si>
    <t>* Homes &amp; common areas are heavily landscaped and the soil is very porous, like</t>
  </si>
  <si>
    <t xml:space="preserve">Estimated flows returned </t>
  </si>
  <si>
    <t xml:space="preserve">Water Gallons used by WW cust. </t>
  </si>
  <si>
    <t>returned *</t>
  </si>
  <si>
    <t>Estimated</t>
  </si>
  <si>
    <t>Wastewater treated</t>
  </si>
  <si>
    <t>B. Actual Inflow &amp; Infiltration  (I&amp;I)</t>
  </si>
  <si>
    <t>Allowable I&amp;I</t>
  </si>
  <si>
    <t>Estimated Inflow @ 10% of flows (l.8)</t>
  </si>
  <si>
    <t>gpy</t>
  </si>
  <si>
    <t>miles</t>
  </si>
  <si>
    <t>feet</t>
  </si>
  <si>
    <t>inches</t>
  </si>
  <si>
    <t>gpd/inch-dia./mile</t>
  </si>
  <si>
    <t>Main length</t>
  </si>
  <si>
    <t>Main dia.</t>
  </si>
  <si>
    <t>Allowance @  500</t>
  </si>
  <si>
    <t>A. Infiltration allowance, excluding service laterals</t>
  </si>
  <si>
    <t>contributed to the Utility in all three service area and should be considered 100% used and useful.</t>
  </si>
  <si>
    <t xml:space="preserve">In Docke No. 100426-WS, the Commission found that all the water &amp; wastewater distribution &amp; collection mains are </t>
  </si>
  <si>
    <t>Water Distribution &amp; Wastewater Collection Systems</t>
  </si>
  <si>
    <t>Recap Schedules:  A-5,A-6,A-9,A-10,B-13,B-14</t>
  </si>
  <si>
    <t>not required.</t>
  </si>
  <si>
    <t>the distribution and collection systems are entirely contributed or built-out, this schedule is</t>
  </si>
  <si>
    <t xml:space="preserve">density for historical year calculations.  Explain all assumptions for projected calculations.  If </t>
  </si>
  <si>
    <t>ability to serve a designated number of connections. It should then be related to actual connected</t>
  </si>
  <si>
    <t>the historical and the projected test year (if applicable).  The capacity should be in terms of</t>
  </si>
  <si>
    <t>the used and useful percentages for the water distribution and wastewater collection systems for</t>
  </si>
  <si>
    <t>Explanation:  Provide all calculations, analyses and governmental requirements used to determine</t>
  </si>
  <si>
    <t>Schedule F-7</t>
  </si>
  <si>
    <t xml:space="preserve">Water Distribution and Wastewater Collection Systems </t>
  </si>
  <si>
    <t>gpd/ERC</t>
  </si>
  <si>
    <t xml:space="preserve">@ </t>
  </si>
  <si>
    <t xml:space="preserve">prepaid lots </t>
  </si>
  <si>
    <t>Property needed expressed in U units</t>
  </si>
  <si>
    <t>PN =</t>
  </si>
  <si>
    <t>Unit of measure utilized in U&amp;U calculations.</t>
  </si>
  <si>
    <t>U =</t>
  </si>
  <si>
    <t xml:space="preserve">yrs </t>
  </si>
  <si>
    <t>Post test year period per statute</t>
  </si>
  <si>
    <t>PT =</t>
  </si>
  <si>
    <t>ERCs/yr</t>
  </si>
  <si>
    <t>Equivalent annual growth in ERCs</t>
  </si>
  <si>
    <t xml:space="preserve">EG = </t>
  </si>
  <si>
    <t>where:</t>
  </si>
  <si>
    <t>PN = EG x PT x U</t>
  </si>
  <si>
    <t>Wastewater Collection System</t>
  </si>
  <si>
    <t>NOTE: U =  T/A, where:</t>
  </si>
  <si>
    <t>avg day gpd/ERC</t>
  </si>
  <si>
    <t>Unit of measure utilized in U&amp;U calculations (Sch. F-2, F-10)</t>
  </si>
  <si>
    <t>Equivalent annual growth in ERCs (Sch. F-10)</t>
  </si>
  <si>
    <t>Wastewater Treatment &amp; Disposal</t>
  </si>
  <si>
    <t>system to be built with no growth.  There is no growth margin.</t>
  </si>
  <si>
    <t>In Docket No. 100426-WS, the Commission found the Four Lakes and Lake Saunders</t>
  </si>
  <si>
    <t>Water Source, Pumping, Treatment &amp; Storage - Four Lakes &amp; Lake Saunders</t>
  </si>
  <si>
    <t>A = TY Total ERCs (from Sch. F-9)</t>
  </si>
  <si>
    <t>T = TY Max Day gallons (from Sch. F-3)</t>
  </si>
  <si>
    <t>max day gpd/ERC</t>
  </si>
  <si>
    <t>Unit of measure utilized in U&amp;U calculations (Sch. F-3, F-9)</t>
  </si>
  <si>
    <t>yrs</t>
  </si>
  <si>
    <t>Equivalent annual growth in ERCs  (Sch. F-9)</t>
  </si>
  <si>
    <t>Water Source, Pumping, Treatment &amp; Storage - Combined Excl. Four Lakes &amp; Lake Saunders</t>
  </si>
  <si>
    <t>Recap Schedules:  F-5,F-6,F-7</t>
  </si>
  <si>
    <t xml:space="preserve">determine the amount of margin reserve for each portion of used and useful plant.  </t>
  </si>
  <si>
    <t>Explanation:  If a margin reserve is requested, provide all calculations and analyses used to</t>
  </si>
  <si>
    <t>Schedule F-8</t>
  </si>
  <si>
    <t>Margin Reserve Calculations - Historic</t>
  </si>
  <si>
    <t>Five year growth per regression equation:</t>
  </si>
  <si>
    <t>HISTORIC</t>
  </si>
  <si>
    <t>Hist TY + 5 yrs</t>
  </si>
  <si>
    <t>R^2:</t>
  </si>
  <si>
    <t>X Coefficient:</t>
  </si>
  <si>
    <t>Constant:</t>
  </si>
  <si>
    <t>Y</t>
  </si>
  <si>
    <t>X</t>
  </si>
  <si>
    <t>Regression Analysis per Rule 25-30.431(2)(C)</t>
  </si>
  <si>
    <t>Average Growth Through 5-Year Period (Col. 8)</t>
  </si>
  <si>
    <t>in ERCs</t>
  </si>
  <si>
    <t>(7)/(6)</t>
  </si>
  <si>
    <t>(5)/(4)</t>
  </si>
  <si>
    <t>% Incr.</t>
  </si>
  <si>
    <t>SFR</t>
  </si>
  <si>
    <t>Gallons/</t>
  </si>
  <si>
    <t>SFR Customers</t>
  </si>
  <si>
    <t>the largest customer class should be used as a substitute.</t>
  </si>
  <si>
    <t>five years, including the test year.  If the utility does not have single-family residential (SFR) customers,</t>
  </si>
  <si>
    <t>Explanation:  Provide the following information in order to calculate the average growth in ERCs for the last</t>
  </si>
  <si>
    <t>The difference is 132,164 galloms or only .0285% of the amount shown on E-2.  This is due to the fact that the amount on F-10 is the sum of actual readings whereas the amount</t>
  </si>
  <si>
    <t xml:space="preserve">The total water gallons sold to wastewater customers, shown above is 463,627,836.  The total water gallons sold to wastewater customers shown on Schedule E-2 is 463,760,000. </t>
  </si>
  <si>
    <t>Reconciliation of Water Gallons Sold to WW Customers shown in Schedules F-10 and E-2:</t>
  </si>
  <si>
    <t>Five year growth per 5% per year maximum</t>
  </si>
  <si>
    <t>there is not a history  readily available.  Also, gallons billed reflects an arbitrary cap and is not necessarily indicative of gallons treated.</t>
  </si>
  <si>
    <t>NOTE: The above history of gallons is the gallons used by wastewater customers, not the gallons billed (and capped).  Gallons billed was not used because</t>
  </si>
  <si>
    <t>Schedule F-10</t>
  </si>
  <si>
    <t>YY</t>
  </si>
</sst>
</file>

<file path=xl/styles.xml><?xml version="1.0" encoding="utf-8"?>
<styleSheet xmlns="http://schemas.openxmlformats.org/spreadsheetml/2006/main">
  <numFmts count="62">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hh:mm:ss\ AM/PM_)"/>
    <numFmt numFmtId="165" formatCode="hh:mm:ss_)"/>
    <numFmt numFmtId="166" formatCode="0.0000_)"/>
    <numFmt numFmtId="167" formatCode="_(* #,##0_);_(* \(#,##0\);_(* &quot;-&quot;??_);_(@_)"/>
    <numFmt numFmtId="168" formatCode="_(&quot;$&quot;* #,##0_);_(&quot;$&quot;* \(#,##0\);_(&quot;$&quot;* &quot;-&quot;??_);_(@_)"/>
    <numFmt numFmtId="169" formatCode="mm/dd/yy"/>
    <numFmt numFmtId="170" formatCode="_(* #,##0.00_);_(* \(#,##0.00\);_(* &quot;-&quot;_);_(@_)"/>
    <numFmt numFmtId="171" formatCode="_(* #,##0.000_);_(* \(#,##0.000\);_(* &quot;-&quot;_);_(@_)"/>
    <numFmt numFmtId="172" formatCode="_(* #,##0.0000_);_(* \(#,##0.0000\);_(* &quot;-&quot;_);_(@_)"/>
    <numFmt numFmtId="173" formatCode="#,##0.0_);[Red]\(#,##0.0\)"/>
    <numFmt numFmtId="174" formatCode="mmmmm\-yy"/>
    <numFmt numFmtId="175" formatCode="0.00_);\(0.00\)"/>
    <numFmt numFmtId="176" formatCode="0_);\(0\)"/>
    <numFmt numFmtId="177" formatCode="_(* #,##0.0000_);_(* \(#,##0.0000\);_(* &quot;-&quot;??_);_(@_)"/>
    <numFmt numFmtId="178" formatCode="0.0%"/>
    <numFmt numFmtId="179" formatCode="0000"/>
    <numFmt numFmtId="180" formatCode="&quot;$&quot;#,##0.0000_);\(&quot;$&quot;#,##0.0000\)"/>
    <numFmt numFmtId="181" formatCode="#########"/>
    <numFmt numFmtId="182" formatCode="mm/dd/yyyy"/>
    <numFmt numFmtId="183" formatCode="_(* #,##0.0_);_(* \(#,##0.0\);_(* &quot;-&quot;_);_(@_)"/>
    <numFmt numFmtId="184" formatCode="_(&quot;$&quot;* #,##0.00_);_(&quot;$&quot;* \(#,##0.00\);_(&quot;$&quot;* &quot;-&quot;_);_(@_)"/>
    <numFmt numFmtId="185" formatCode="&quot;$&quot;#,##0.00"/>
    <numFmt numFmtId="186" formatCode="#,##0.000_);[Red]\(#,##0.000\)"/>
    <numFmt numFmtId="187" formatCode="[$-409]mmm\-yy;@"/>
    <numFmt numFmtId="188" formatCode="0.00000%"/>
    <numFmt numFmtId="189" formatCode="&quot;$&quot;#,##0.000_);\(&quot;$&quot;#,##0.000\)"/>
    <numFmt numFmtId="190" formatCode="&quot;$&quot;#,##0"/>
    <numFmt numFmtId="191" formatCode="[$-409]d\-mmm\-yy;@"/>
    <numFmt numFmtId="192" formatCode="[$-409]mmmm\ d\,\ yyyy;@"/>
    <numFmt numFmtId="193" formatCode="0.0"/>
    <numFmt numFmtId="194" formatCode="[$-409]mmmm\-yy;@"/>
    <numFmt numFmtId="195" formatCode="_(* #,##0.0_);_(* \(#,##0.0\);_(* &quot;-&quot;??_);_(@_)"/>
    <numFmt numFmtId="196" formatCode="mm/dd/yy;@"/>
    <numFmt numFmtId="197" formatCode="#,##0.0_);\(#,##0.0\)"/>
    <numFmt numFmtId="198" formatCode="0.000%"/>
    <numFmt numFmtId="199" formatCode="0.0000%"/>
    <numFmt numFmtId="200" formatCode="_(&quot;$&quot;* #,##0.000_);_(&quot;$&quot;* \(#,##0.000\);_(&quot;$&quot;* &quot;-&quot;???_);_(@_)"/>
    <numFmt numFmtId="201" formatCode="##"/>
    <numFmt numFmtId="202" formatCode="mm/yy"/>
    <numFmt numFmtId="203" formatCode="_([$€-2]* #,##0.00_);_([$€-2]* \(#,##0.00\);_([$€-2]* &quot;-&quot;??_)"/>
    <numFmt numFmtId="204" formatCode="m/d;@"/>
    <numFmt numFmtId="205" formatCode="#,##0.0000_);\(#,##0.0000\)"/>
    <numFmt numFmtId="206" formatCode="#,##0&quot; &quot;;\(#,##0\)"/>
    <numFmt numFmtId="207" formatCode="_(* #,##0.0_);_(* \(#,##0.0\);_(* &quot;-&quot;?_);_(@_)"/>
    <numFmt numFmtId="208" formatCode="000.0000"/>
    <numFmt numFmtId="209" formatCode="000"/>
    <numFmt numFmtId="210" formatCode="0.000"/>
    <numFmt numFmtId="211" formatCode="_(* #,##0.000_);_(* \(#,##0.000\);_(* &quot;-&quot;???_);_(@_)"/>
    <numFmt numFmtId="212" formatCode="#,##0\ ;\(#,##0\)"/>
    <numFmt numFmtId="213" formatCode="_(* #,##0.000_);_(* \(#,##0.000\);_(* &quot;-&quot;??_);_(@_)"/>
    <numFmt numFmtId="214" formatCode="#,##0.000_);\(#,##0.000\)"/>
    <numFmt numFmtId="215" formatCode="#,##0.000_);\(#,##0.00\)"/>
    <numFmt numFmtId="216" formatCode="#,##0.0"/>
    <numFmt numFmtId="217" formatCode="#,##0.000"/>
    <numFmt numFmtId="218" formatCode="_(* #,##0.0000_);_(* \(#,##0.0000\);_(* &quot;-&quot;????_);_(@_)"/>
  </numFmts>
  <fonts count="127">
    <font>
      <sz val="10"/>
      <name val="Garmond (W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8"/>
      <name val="Garmond (W1)"/>
      <family val="1"/>
    </font>
    <font>
      <b/>
      <sz val="32"/>
      <name val="Garmond (W1)"/>
      <family val="1"/>
    </font>
    <font>
      <sz val="24"/>
      <name val="Garmond (W1)"/>
      <family val="1"/>
    </font>
    <font>
      <b/>
      <sz val="14"/>
      <name val="Garmond (W1)"/>
      <family val="1"/>
    </font>
    <font>
      <sz val="8"/>
      <name val="Garmond (W1)"/>
      <family val="1"/>
    </font>
    <font>
      <b/>
      <sz val="10"/>
      <name val="Garmond (W1)"/>
      <family val="1"/>
    </font>
    <font>
      <u/>
      <sz val="10"/>
      <name val="Garmond (W1)"/>
    </font>
    <font>
      <b/>
      <sz val="10"/>
      <name val="Garmond (W1)"/>
    </font>
    <font>
      <sz val="10"/>
      <name val="Arial"/>
      <family val="2"/>
    </font>
    <font>
      <b/>
      <sz val="9"/>
      <name val="Arial"/>
      <family val="2"/>
    </font>
    <font>
      <sz val="10"/>
      <color indexed="12"/>
      <name val="Arial"/>
      <family val="2"/>
    </font>
    <font>
      <b/>
      <sz val="10"/>
      <name val="Arial"/>
      <family val="2"/>
    </font>
    <font>
      <sz val="9"/>
      <name val="Arial"/>
      <family val="2"/>
    </font>
    <font>
      <b/>
      <u val="singleAccounting"/>
      <sz val="10"/>
      <name val="Arial"/>
      <family val="2"/>
    </font>
    <font>
      <b/>
      <sz val="8"/>
      <name val="Arial"/>
      <family val="2"/>
    </font>
    <font>
      <sz val="8"/>
      <name val="Arial"/>
      <family val="2"/>
    </font>
    <font>
      <b/>
      <u/>
      <sz val="10"/>
      <name val="Arial"/>
      <family val="2"/>
    </font>
    <font>
      <sz val="10"/>
      <name val="Garmond (W1)"/>
    </font>
    <font>
      <b/>
      <sz val="12"/>
      <name val="Garmond (W1)"/>
    </font>
    <font>
      <sz val="12"/>
      <name val="Garmond (W1)"/>
    </font>
    <font>
      <b/>
      <sz val="48"/>
      <name val="Garmond (W1)"/>
    </font>
    <font>
      <u/>
      <sz val="8"/>
      <name val="Arial"/>
      <family val="2"/>
    </font>
    <font>
      <sz val="8"/>
      <name val="Garmond (W1)"/>
    </font>
    <font>
      <b/>
      <u/>
      <sz val="8"/>
      <name val="Arial"/>
      <family val="2"/>
    </font>
    <font>
      <b/>
      <sz val="22"/>
      <name val="Garmond (W1)"/>
    </font>
    <font>
      <sz val="22"/>
      <name val="Garmond (W1)"/>
    </font>
    <font>
      <b/>
      <u/>
      <sz val="20"/>
      <name val="Garmond (W1)"/>
    </font>
    <font>
      <sz val="9"/>
      <name val="Garmond (W1)"/>
    </font>
    <font>
      <sz val="10"/>
      <color indexed="8"/>
      <name val="Arial"/>
      <family val="2"/>
    </font>
    <font>
      <b/>
      <u val="double"/>
      <sz val="10"/>
      <name val="Arial"/>
      <family val="2"/>
    </font>
    <font>
      <b/>
      <sz val="10"/>
      <color indexed="81"/>
      <name val="Tahoma"/>
      <family val="2"/>
    </font>
    <font>
      <sz val="10"/>
      <color indexed="81"/>
      <name val="Tahoma"/>
      <family val="2"/>
    </font>
    <font>
      <sz val="11"/>
      <name val="Times New Roman"/>
      <family val="1"/>
    </font>
    <font>
      <sz val="9"/>
      <name val="Arial"/>
      <family val="2"/>
    </font>
    <font>
      <i/>
      <sz val="10"/>
      <name val="Arial"/>
      <family val="2"/>
    </font>
    <font>
      <sz val="10"/>
      <name val="Bookman Old Style"/>
      <family val="1"/>
    </font>
    <font>
      <sz val="10"/>
      <name val="Geneva"/>
    </font>
    <font>
      <b/>
      <sz val="20"/>
      <name val="Garmond (W1)"/>
      <family val="1"/>
    </font>
    <font>
      <sz val="10"/>
      <name val="Courier"/>
      <family val="3"/>
    </font>
    <font>
      <sz val="8"/>
      <name val="Arial"/>
      <family val="2"/>
    </font>
    <font>
      <b/>
      <sz val="9"/>
      <name val="Calibri"/>
      <family val="2"/>
    </font>
    <font>
      <sz val="9"/>
      <name val="Calibri"/>
      <family val="2"/>
    </font>
    <font>
      <b/>
      <sz val="10"/>
      <name val="Calibri"/>
      <family val="2"/>
    </font>
    <font>
      <b/>
      <sz val="8"/>
      <name val="Calibri"/>
      <family val="2"/>
    </font>
    <font>
      <b/>
      <u val="singleAccounting"/>
      <sz val="9"/>
      <name val="Calibri"/>
      <family val="2"/>
    </font>
    <font>
      <sz val="10"/>
      <name val="Calibri"/>
      <family val="2"/>
    </font>
    <font>
      <u/>
      <sz val="9"/>
      <name val="Calibri"/>
      <family val="2"/>
    </font>
    <font>
      <b/>
      <u/>
      <sz val="9"/>
      <name val="Calibri"/>
      <family val="2"/>
    </font>
    <font>
      <sz val="9"/>
      <color indexed="12"/>
      <name val="Calibri"/>
      <family val="2"/>
    </font>
    <font>
      <sz val="8"/>
      <name val="Calibri"/>
      <family val="2"/>
    </font>
    <font>
      <u val="doubleAccounting"/>
      <sz val="9"/>
      <name val="Calibri"/>
      <family val="2"/>
    </font>
    <font>
      <u val="singleAccounting"/>
      <sz val="9"/>
      <name val="Calibri"/>
      <family val="2"/>
    </font>
    <font>
      <sz val="10"/>
      <name val="Courier"/>
      <family val="3"/>
    </font>
    <font>
      <b/>
      <i/>
      <sz val="8"/>
      <name val="Arial"/>
      <family val="2"/>
    </font>
    <font>
      <b/>
      <i/>
      <sz val="10"/>
      <name val="Arial"/>
      <family val="2"/>
    </font>
    <font>
      <b/>
      <sz val="12"/>
      <name val="Calibri"/>
      <family val="2"/>
    </font>
    <font>
      <b/>
      <u val="singleAccounting"/>
      <sz val="10"/>
      <name val="Calibri"/>
      <family val="2"/>
    </font>
    <font>
      <b/>
      <u/>
      <sz val="10"/>
      <name val="Calibri"/>
      <family val="2"/>
    </font>
    <font>
      <u val="doubleAccounting"/>
      <sz val="10"/>
      <name val="Calibri"/>
      <family val="2"/>
    </font>
    <font>
      <sz val="9"/>
      <name val="Bookman Old Style"/>
      <family val="1"/>
    </font>
    <font>
      <sz val="10"/>
      <name val="Times New Roman"/>
      <family val="1"/>
    </font>
    <font>
      <vertAlign val="superscript"/>
      <sz val="9"/>
      <name val="Calibri"/>
      <family val="2"/>
    </font>
    <font>
      <sz val="11"/>
      <color theme="1"/>
      <name val="Calibri"/>
      <family val="2"/>
      <scheme val="minor"/>
    </font>
    <font>
      <b/>
      <sz val="10"/>
      <name val="Bookman Old Style"/>
      <family val="1"/>
    </font>
    <font>
      <sz val="9"/>
      <name val="Calibri"/>
      <family val="2"/>
      <scheme val="minor"/>
    </font>
    <font>
      <b/>
      <sz val="9"/>
      <name val="Calibri"/>
      <family val="2"/>
      <scheme val="minor"/>
    </font>
    <font>
      <sz val="10"/>
      <name val="Calibri"/>
      <family val="2"/>
      <scheme val="minor"/>
    </font>
    <font>
      <sz val="12"/>
      <name val="Arial"/>
      <family val="2"/>
    </font>
    <font>
      <b/>
      <sz val="10"/>
      <name val="Calibri"/>
      <family val="2"/>
      <scheme val="minor"/>
    </font>
    <font>
      <u/>
      <sz val="9"/>
      <name val="Calibri"/>
      <family val="2"/>
      <scheme val="minor"/>
    </font>
    <font>
      <b/>
      <sz val="9"/>
      <name val="Bookman Old Style"/>
      <family val="1"/>
    </font>
    <font>
      <b/>
      <u val="doubleAccounting"/>
      <sz val="9"/>
      <name val="Calibri"/>
      <family val="2"/>
      <scheme val="minor"/>
    </font>
    <font>
      <u val="doubleAccounting"/>
      <sz val="9"/>
      <name val="Calibri"/>
      <family val="2"/>
      <scheme val="minor"/>
    </font>
    <font>
      <b/>
      <sz val="11"/>
      <name val="Times New Roman"/>
      <family val="1"/>
    </font>
    <font>
      <sz val="8"/>
      <name val="Calibri"/>
      <family val="2"/>
      <scheme val="minor"/>
    </font>
    <font>
      <u/>
      <sz val="8"/>
      <name val="Calibri"/>
      <family val="2"/>
    </font>
    <font>
      <b/>
      <u val="singleAccounting"/>
      <sz val="9"/>
      <name val="Calibri"/>
      <family val="2"/>
      <scheme val="minor"/>
    </font>
    <font>
      <b/>
      <vertAlign val="superscript"/>
      <sz val="9"/>
      <name val="Calibri"/>
      <family val="2"/>
      <scheme val="minor"/>
    </font>
    <font>
      <u val="singleAccounting"/>
      <sz val="9"/>
      <name val="Calibri"/>
      <family val="2"/>
      <scheme val="minor"/>
    </font>
    <font>
      <b/>
      <u/>
      <sz val="10"/>
      <name val="Calibri"/>
      <family val="2"/>
      <scheme val="minor"/>
    </font>
    <font>
      <b/>
      <sz val="8"/>
      <name val="Calibri"/>
      <family val="2"/>
      <scheme val="minor"/>
    </font>
    <font>
      <vertAlign val="superscript"/>
      <sz val="9"/>
      <name val="Calibri"/>
      <family val="2"/>
      <scheme val="minor"/>
    </font>
    <font>
      <sz val="10"/>
      <name val="Geneva"/>
      <family val="2"/>
    </font>
    <font>
      <sz val="11"/>
      <color indexed="8"/>
      <name val="Calibri"/>
      <family val="2"/>
    </font>
    <font>
      <sz val="11"/>
      <color theme="1"/>
      <name val="Georgia"/>
      <family val="2"/>
    </font>
    <font>
      <sz val="9"/>
      <color theme="1"/>
      <name val="Georgia"/>
      <family val="2"/>
    </font>
    <font>
      <sz val="10"/>
      <color theme="1"/>
      <name val="Arial"/>
      <family val="2"/>
    </font>
    <font>
      <sz val="9"/>
      <color indexed="81"/>
      <name val="Tahoma"/>
      <family val="2"/>
    </font>
    <font>
      <b/>
      <sz val="9"/>
      <color indexed="81"/>
      <name val="Tahoma"/>
      <family val="2"/>
    </font>
    <font>
      <sz val="9"/>
      <name val="Times New Roman"/>
      <family val="1"/>
    </font>
    <font>
      <sz val="24"/>
      <name val="Arial"/>
      <family val="2"/>
    </font>
    <font>
      <sz val="11"/>
      <name val="Calibri"/>
      <family val="2"/>
      <scheme val="minor"/>
    </font>
    <font>
      <sz val="24"/>
      <name val="Calibri"/>
      <family val="2"/>
      <scheme val="minor"/>
    </font>
    <font>
      <b/>
      <sz val="11"/>
      <name val="Calibri"/>
      <family val="2"/>
      <scheme val="minor"/>
    </font>
    <font>
      <b/>
      <sz val="10"/>
      <name val="Times New Roman"/>
      <family val="1"/>
    </font>
    <font>
      <sz val="8"/>
      <color theme="1"/>
      <name val="Calibri"/>
      <family val="2"/>
      <scheme val="minor"/>
    </font>
    <font>
      <sz val="14"/>
      <name val="Calibri"/>
      <family val="2"/>
      <scheme val="minor"/>
    </font>
    <font>
      <b/>
      <sz val="18"/>
      <name val="Garmond (W1)"/>
    </font>
    <font>
      <strike/>
      <sz val="9"/>
      <name val="Calibri"/>
      <family val="2"/>
      <scheme val="minor"/>
    </font>
    <font>
      <b/>
      <strike/>
      <sz val="10"/>
      <name val="Calibri"/>
      <family val="2"/>
      <scheme val="minor"/>
    </font>
    <font>
      <strike/>
      <sz val="10"/>
      <name val="Calibri"/>
      <family val="2"/>
      <scheme val="minor"/>
    </font>
    <font>
      <sz val="7"/>
      <name val="Calibri"/>
      <family val="2"/>
      <scheme val="minor"/>
    </font>
    <font>
      <strike/>
      <sz val="7"/>
      <name val="Calibri"/>
      <family val="2"/>
      <scheme val="minor"/>
    </font>
    <font>
      <i/>
      <sz val="9"/>
      <name val="Calibri"/>
      <family val="2"/>
    </font>
    <font>
      <b/>
      <sz val="11"/>
      <name val="Calibri"/>
      <family val="2"/>
    </font>
    <font>
      <u/>
      <sz val="10"/>
      <name val="Times New Roman"/>
      <family val="1"/>
    </font>
    <font>
      <b/>
      <sz val="10"/>
      <name val="Courier"/>
      <family val="3"/>
    </font>
    <font>
      <b/>
      <sz val="18"/>
      <name val="Courier"/>
      <family val="3"/>
    </font>
    <font>
      <sz val="12"/>
      <name val="Courier"/>
      <family val="3"/>
    </font>
    <font>
      <b/>
      <sz val="10"/>
      <name val="Geneva"/>
    </font>
    <font>
      <b/>
      <sz val="10"/>
      <color rgb="FF000000"/>
      <name val="Times New Roman"/>
      <family val="1"/>
    </font>
    <font>
      <b/>
      <sz val="18"/>
      <name val="Courier New"/>
      <family val="3"/>
    </font>
    <font>
      <b/>
      <u/>
      <sz val="10"/>
      <name val="Times New Roman"/>
      <family val="1"/>
    </font>
    <font>
      <b/>
      <sz val="10"/>
      <color rgb="FFFF0000"/>
      <name val="Times New Roman"/>
      <family val="1"/>
    </font>
    <font>
      <b/>
      <sz val="18"/>
      <name val="Times New Roman"/>
      <family val="1"/>
    </font>
    <font>
      <sz val="12"/>
      <name val="Times New Roman"/>
      <family val="1"/>
    </font>
    <font>
      <b/>
      <u val="singleAccounting"/>
      <sz val="10"/>
      <name val="Times New Roman"/>
      <family val="1"/>
    </font>
    <font>
      <b/>
      <u val="doubleAccounting"/>
      <sz val="10"/>
      <name val="Times New Roman"/>
      <family val="1"/>
    </font>
    <font>
      <b/>
      <sz val="10"/>
      <color indexed="12"/>
      <name val="Times New Roman"/>
      <family val="1"/>
    </font>
    <font>
      <b/>
      <sz val="10"/>
      <name val="Courier New"/>
      <family val="3"/>
    </font>
  </fonts>
  <fills count="4">
    <fill>
      <patternFill patternType="none"/>
    </fill>
    <fill>
      <patternFill patternType="gray125"/>
    </fill>
    <fill>
      <patternFill patternType="solid">
        <fgColor indexed="13"/>
        <bgColor indexed="64"/>
      </patternFill>
    </fill>
    <fill>
      <patternFill patternType="solid">
        <fgColor rgb="FFFFFFCC"/>
      </patternFill>
    </fill>
  </fills>
  <borders count="72">
    <border>
      <left/>
      <right/>
      <top/>
      <bottom/>
      <diagonal/>
    </border>
    <border>
      <left/>
      <right/>
      <top/>
      <bottom style="medium">
        <color indexed="8"/>
      </bottom>
      <diagonal/>
    </border>
    <border>
      <left/>
      <right/>
      <top/>
      <bottom style="double">
        <color indexed="8"/>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medium">
        <color indexed="64"/>
      </top>
      <bottom style="double">
        <color indexed="64"/>
      </bottom>
      <diagonal/>
    </border>
    <border>
      <left/>
      <right/>
      <top/>
      <bottom style="thin">
        <color indexed="8"/>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top style="medium">
        <color indexed="8"/>
      </top>
      <bottom/>
      <diagonal/>
    </border>
    <border>
      <left/>
      <right/>
      <top style="thin">
        <color indexed="8"/>
      </top>
      <bottom style="thin">
        <color indexed="8"/>
      </bottom>
      <diagonal/>
    </border>
    <border>
      <left/>
      <right/>
      <top style="thin">
        <color indexed="8"/>
      </top>
      <bottom style="double">
        <color indexed="8"/>
      </bottom>
      <diagonal/>
    </border>
    <border>
      <left/>
      <right/>
      <top style="medium">
        <color indexed="8"/>
      </top>
      <bottom style="thin">
        <color indexed="8"/>
      </bottom>
      <diagonal/>
    </border>
    <border>
      <left/>
      <right/>
      <top/>
      <bottom style="double">
        <color indexed="64"/>
      </bottom>
      <diagonal/>
    </border>
    <border>
      <left/>
      <right/>
      <top/>
      <bottom style="medium">
        <color indexed="64"/>
      </bottom>
      <diagonal/>
    </border>
    <border>
      <left/>
      <right/>
      <top style="thin">
        <color indexed="64"/>
      </top>
      <bottom style="double">
        <color indexed="64"/>
      </bottom>
      <diagonal/>
    </border>
    <border>
      <left/>
      <right/>
      <top style="thin">
        <color indexed="8"/>
      </top>
      <bottom/>
      <diagonal/>
    </border>
    <border>
      <left/>
      <right/>
      <top style="mediumDashed">
        <color indexed="8"/>
      </top>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8"/>
      </bottom>
      <diagonal/>
    </border>
    <border>
      <left/>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right/>
      <top/>
      <bottom style="double">
        <color auto="1"/>
      </bottom>
      <diagonal/>
    </border>
    <border>
      <left/>
      <right/>
      <top style="thin">
        <color theme="1"/>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right/>
      <top/>
      <bottom style="medium">
        <color auto="1"/>
      </bottom>
      <diagonal/>
    </border>
    <border>
      <left/>
      <right/>
      <top style="medium">
        <color auto="1"/>
      </top>
      <bottom/>
      <diagonal/>
    </border>
    <border>
      <left/>
      <right/>
      <top style="medium">
        <color auto="1"/>
      </top>
      <bottom/>
      <diagonal/>
    </border>
    <border>
      <left/>
      <right/>
      <top/>
      <bottom style="thin">
        <color indexed="8"/>
      </bottom>
      <diagonal/>
    </border>
    <border>
      <left style="thin">
        <color indexed="64"/>
      </left>
      <right style="thin">
        <color indexed="64"/>
      </right>
      <top/>
      <bottom style="thin">
        <color indexed="64"/>
      </bottom>
      <diagonal/>
    </border>
    <border>
      <left/>
      <right/>
      <top/>
      <bottom style="thin">
        <color indexed="64"/>
      </bottom>
      <diagonal/>
    </border>
    <border>
      <left/>
      <right/>
      <top style="medium">
        <color auto="1"/>
      </top>
      <bottom/>
      <diagonal/>
    </border>
    <border>
      <left/>
      <right/>
      <top style="medium">
        <color indexed="8"/>
      </top>
      <bottom/>
      <diagonal/>
    </border>
    <border>
      <left/>
      <right/>
      <top/>
      <bottom style="thin">
        <color theme="1"/>
      </bottom>
      <diagonal/>
    </border>
    <border>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4" tint="0.39997558519241921"/>
      </top>
      <bottom/>
      <diagonal/>
    </border>
    <border>
      <left/>
      <right/>
      <top/>
      <bottom style="medium">
        <color indexed="8"/>
      </bottom>
      <diagonal/>
    </border>
    <border>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s>
  <cellStyleXfs count="287">
    <xf numFmtId="0" fontId="0" fillId="0" borderId="0"/>
    <xf numFmtId="181" fontId="42" fillId="0" borderId="0"/>
    <xf numFmtId="41" fontId="12" fillId="0" borderId="0" applyFont="0" applyAlignment="0">
      <alignment horizontal="centerContinuous"/>
    </xf>
    <xf numFmtId="43" fontId="15" fillId="0" borderId="0" applyFont="0" applyFill="0" applyBorder="0" applyAlignment="0" applyProtection="0"/>
    <xf numFmtId="40" fontId="4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2" fontId="12" fillId="0" borderId="0" applyFont="0" applyAlignment="0">
      <alignment horizontal="centerContinuous"/>
    </xf>
    <xf numFmtId="44" fontId="15" fillId="0" borderId="0" applyFont="0" applyFill="0" applyBorder="0" applyAlignment="0" applyProtection="0"/>
    <xf numFmtId="8" fontId="4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4" fontId="43" fillId="0" borderId="0"/>
    <xf numFmtId="0" fontId="15" fillId="0" borderId="0"/>
    <xf numFmtId="0" fontId="69" fillId="0" borderId="0"/>
    <xf numFmtId="0" fontId="43" fillId="0" borderId="0"/>
    <xf numFmtId="0" fontId="5" fillId="0" borderId="0"/>
    <xf numFmtId="0" fontId="43" fillId="0" borderId="0"/>
    <xf numFmtId="0" fontId="24" fillId="0" borderId="0"/>
    <xf numFmtId="0" fontId="5" fillId="0" borderId="0"/>
    <xf numFmtId="0" fontId="5" fillId="0" borderId="0"/>
    <xf numFmtId="0" fontId="5" fillId="0" borderId="0"/>
    <xf numFmtId="0" fontId="24" fillId="0" borderId="0"/>
    <xf numFmtId="0" fontId="5" fillId="0" borderId="0"/>
    <xf numFmtId="0" fontId="5" fillId="0" borderId="0"/>
    <xf numFmtId="0" fontId="43" fillId="0" borderId="0"/>
    <xf numFmtId="0" fontId="5" fillId="0" borderId="0"/>
    <xf numFmtId="0" fontId="5" fillId="0" borderId="0"/>
    <xf numFmtId="0" fontId="45" fillId="0" borderId="0"/>
    <xf numFmtId="0" fontId="59" fillId="0" borderId="0"/>
    <xf numFmtId="9" fontId="6" fillId="0" borderId="0" applyFont="0" applyFill="0" applyBorder="0" applyAlignment="0" applyProtection="0"/>
    <xf numFmtId="9" fontId="15" fillId="0" borderId="0" applyFont="0" applyFill="0" applyBorder="0" applyAlignment="0" applyProtection="0"/>
    <xf numFmtId="0" fontId="5" fillId="0" borderId="0"/>
    <xf numFmtId="44" fontId="5" fillId="0" borderId="0" applyFont="0" applyFill="0" applyBorder="0" applyAlignment="0" applyProtection="0"/>
    <xf numFmtId="37" fontId="42" fillId="0" borderId="0"/>
    <xf numFmtId="43" fontId="69" fillId="0" borderId="0" applyFont="0" applyFill="0" applyBorder="0" applyAlignment="0" applyProtection="0"/>
    <xf numFmtId="0" fontId="74" fillId="0" borderId="0"/>
    <xf numFmtId="0" fontId="24" fillId="0" borderId="0"/>
    <xf numFmtId="42" fontId="12" fillId="0" borderId="0" applyFont="0" applyAlignment="0">
      <alignment horizontal="centerContinuous"/>
    </xf>
    <xf numFmtId="9" fontId="24"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24" fillId="0" borderId="0"/>
    <xf numFmtId="0" fontId="5" fillId="0" borderId="0"/>
    <xf numFmtId="41" fontId="12" fillId="0" borderId="0" applyFont="0" applyAlignment="0">
      <alignment horizontal="centerContinuous"/>
    </xf>
    <xf numFmtId="43" fontId="5" fillId="0" borderId="0" applyFont="0" applyFill="0" applyBorder="0" applyAlignment="0" applyProtection="0"/>
    <xf numFmtId="0" fontId="43" fillId="0" borderId="0"/>
    <xf numFmtId="0" fontId="5" fillId="0" borderId="0"/>
    <xf numFmtId="0" fontId="24" fillId="0" borderId="0"/>
    <xf numFmtId="41" fontId="12" fillId="0" borderId="0" applyFont="0" applyAlignment="0">
      <alignment horizontal="centerContinuous"/>
    </xf>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181" fontId="42" fillId="0" borderId="0"/>
    <xf numFmtId="201" fontId="89" fillId="0" borderId="0" applyFont="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90" fillId="0" borderId="0" applyFont="0" applyFill="0" applyBorder="0" applyAlignment="0" applyProtection="0"/>
    <xf numFmtId="43" fontId="6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69" fillId="0" borderId="0" applyFont="0" applyFill="0" applyBorder="0" applyAlignment="0" applyProtection="0"/>
    <xf numFmtId="43" fontId="91" fillId="0" borderId="0" applyFont="0" applyFill="0" applyBorder="0" applyAlignment="0" applyProtection="0"/>
    <xf numFmtId="43" fontId="92"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12" fillId="0" borderId="0" applyFont="0" applyAlignment="0">
      <alignment horizontal="centerContinuous"/>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12" fillId="0" borderId="0" applyFont="0" applyAlignment="0">
      <alignment horizontal="centerContinuous"/>
    </xf>
    <xf numFmtId="40" fontId="43"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8" fontId="4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2" fontId="12" fillId="0" borderId="0" applyFont="0" applyAlignment="0">
      <alignment horizontal="centerContinuous"/>
    </xf>
    <xf numFmtId="44" fontId="35" fillId="0" borderId="0" applyFont="0" applyFill="0" applyBorder="0" applyAlignment="0" applyProtection="0"/>
    <xf numFmtId="44" fontId="3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43" fillId="0" borderId="0" applyFont="0" applyFill="0" applyBorder="0" applyAlignment="0" applyProtection="0"/>
    <xf numFmtId="42" fontId="12" fillId="0" borderId="0" applyFont="0" applyAlignment="0">
      <alignment horizontal="centerContinuous"/>
    </xf>
    <xf numFmtId="44" fontId="5" fillId="0" borderId="0" applyFont="0" applyFill="0" applyBorder="0" applyAlignment="0" applyProtection="0"/>
    <xf numFmtId="44" fontId="93" fillId="0" borderId="0" applyFont="0" applyFill="0" applyBorder="0" applyAlignment="0" applyProtection="0"/>
    <xf numFmtId="8" fontId="43" fillId="0" borderId="0" applyFont="0" applyFill="0" applyBorder="0" applyAlignment="0" applyProtection="0"/>
    <xf numFmtId="202" fontId="42" fillId="0" borderId="0" applyFont="0" applyAlignment="0"/>
    <xf numFmtId="203" fontId="45"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93" fillId="0" borderId="0"/>
    <xf numFmtId="0" fontId="69" fillId="0" borderId="0"/>
    <xf numFmtId="0" fontId="69" fillId="0" borderId="0"/>
    <xf numFmtId="0" fontId="69" fillId="0" borderId="0"/>
    <xf numFmtId="0" fontId="93" fillId="0" borderId="0"/>
    <xf numFmtId="0" fontId="43" fillId="0" borderId="0"/>
    <xf numFmtId="0" fontId="43" fillId="0" borderId="0"/>
    <xf numFmtId="0" fontId="93" fillId="0" borderId="0"/>
    <xf numFmtId="0" fontId="24" fillId="0" borderId="0" applyProtection="0"/>
    <xf numFmtId="0" fontId="91" fillId="0" borderId="0"/>
    <xf numFmtId="0" fontId="92" fillId="0" borderId="0"/>
    <xf numFmtId="0" fontId="45" fillId="0" borderId="0"/>
    <xf numFmtId="0" fontId="93" fillId="0" borderId="0"/>
    <xf numFmtId="0" fontId="5" fillId="0" borderId="0"/>
    <xf numFmtId="0" fontId="93" fillId="0" borderId="0"/>
    <xf numFmtId="0" fontId="5" fillId="0" borderId="0"/>
    <xf numFmtId="0" fontId="5" fillId="0" borderId="0"/>
    <xf numFmtId="0" fontId="69" fillId="0" borderId="0"/>
    <xf numFmtId="0" fontId="5" fillId="0" borderId="0"/>
    <xf numFmtId="0" fontId="5" fillId="0" borderId="0"/>
    <xf numFmtId="0" fontId="5" fillId="0" borderId="0"/>
    <xf numFmtId="0" fontId="5" fillId="0" borderId="0"/>
    <xf numFmtId="0" fontId="5" fillId="0" borderId="0"/>
    <xf numFmtId="0" fontId="69" fillId="0" borderId="0"/>
    <xf numFmtId="0" fontId="24" fillId="0" borderId="0"/>
    <xf numFmtId="0" fontId="5" fillId="0" borderId="0"/>
    <xf numFmtId="0" fontId="5" fillId="0" borderId="0"/>
    <xf numFmtId="0" fontId="93" fillId="0" borderId="0"/>
    <xf numFmtId="0" fontId="9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93"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3" fillId="0" borderId="0" applyFont="0" applyFill="0" applyBorder="0" applyAlignment="0" applyProtection="0"/>
    <xf numFmtId="9" fontId="5" fillId="0" borderId="0" applyFont="0" applyFill="0" applyBorder="0" applyAlignment="0" applyProtection="0"/>
    <xf numFmtId="9" fontId="24" fillId="0" borderId="0" applyFont="0" applyFill="0" applyBorder="0" applyAlignment="0" applyProtection="0"/>
    <xf numFmtId="9" fontId="45" fillId="0" borderId="0" applyFont="0" applyFill="0" applyBorder="0" applyAlignment="0" applyProtection="0"/>
    <xf numFmtId="43" fontId="5" fillId="0" borderId="0" applyFont="0" applyFill="0" applyBorder="0" applyAlignment="0" applyProtection="0"/>
    <xf numFmtId="0" fontId="4" fillId="0" borderId="0"/>
    <xf numFmtId="0" fontId="5"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89" fillId="0" borderId="0" applyFont="0" applyFill="0" applyBorder="0" applyAlignment="0" applyProtection="0"/>
    <xf numFmtId="43" fontId="102"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4"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74" fillId="0" borderId="0"/>
    <xf numFmtId="0" fontId="74" fillId="0" borderId="0"/>
    <xf numFmtId="0" fontId="74" fillId="0" borderId="0"/>
    <xf numFmtId="0" fontId="1" fillId="3" borderId="70" applyNumberFormat="0" applyFont="0" applyAlignment="0" applyProtection="0"/>
    <xf numFmtId="44" fontId="5" fillId="0" borderId="0" applyFont="0" applyFill="0" applyBorder="0" applyAlignment="0" applyProtection="0"/>
    <xf numFmtId="0" fontId="5" fillId="0" borderId="0"/>
    <xf numFmtId="0" fontId="45" fillId="0" borderId="0"/>
  </cellStyleXfs>
  <cellXfs count="2689">
    <xf numFmtId="0" fontId="0" fillId="0" borderId="0" xfId="0"/>
    <xf numFmtId="0" fontId="0" fillId="0" borderId="0" xfId="0" applyAlignment="1" applyProtection="1">
      <alignment horizontal="centerContinuous"/>
    </xf>
    <xf numFmtId="0" fontId="13" fillId="0" borderId="0" xfId="0" applyFont="1" applyAlignment="1" applyProtection="1">
      <alignment horizontal="centerContinuous"/>
    </xf>
    <xf numFmtId="0" fontId="0" fillId="0" borderId="0" xfId="0" quotePrefix="1" applyAlignment="1">
      <alignment horizontal="left"/>
    </xf>
    <xf numFmtId="0" fontId="15" fillId="0" borderId="0" xfId="0" applyFont="1"/>
    <xf numFmtId="0" fontId="15" fillId="0" borderId="0" xfId="0" applyFont="1" applyAlignment="1">
      <alignment horizontal="centerContinuous"/>
    </xf>
    <xf numFmtId="37" fontId="15" fillId="0" borderId="0" xfId="0" applyNumberFormat="1" applyFont="1" applyProtection="1"/>
    <xf numFmtId="41" fontId="15" fillId="0" borderId="0" xfId="2" applyFont="1" applyAlignment="1"/>
    <xf numFmtId="0" fontId="17" fillId="0" borderId="0" xfId="0" applyFont="1" applyProtection="1">
      <protection locked="0"/>
    </xf>
    <xf numFmtId="0" fontId="18" fillId="0" borderId="0" xfId="0" applyFont="1"/>
    <xf numFmtId="41" fontId="19" fillId="0" borderId="0" xfId="2" applyFont="1" applyAlignment="1"/>
    <xf numFmtId="0" fontId="18" fillId="0" borderId="0" xfId="0" applyFont="1" applyAlignment="1" applyProtection="1">
      <alignment horizontal="center"/>
    </xf>
    <xf numFmtId="0" fontId="18" fillId="0" borderId="0" xfId="0" applyFont="1" applyAlignment="1" applyProtection="1">
      <alignment horizontal="centerContinuous"/>
    </xf>
    <xf numFmtId="41" fontId="20" fillId="0" borderId="0" xfId="2" applyFont="1" applyAlignment="1">
      <alignment horizontal="center"/>
    </xf>
    <xf numFmtId="0" fontId="15" fillId="0" borderId="0" xfId="0" applyFont="1" applyAlignment="1">
      <alignment horizontal="center"/>
    </xf>
    <xf numFmtId="0" fontId="15" fillId="0" borderId="0" xfId="0" applyFont="1" applyAlignment="1">
      <alignment horizontal="left"/>
    </xf>
    <xf numFmtId="5" fontId="15" fillId="0" borderId="0" xfId="0" applyNumberFormat="1" applyFont="1" applyProtection="1"/>
    <xf numFmtId="0" fontId="18" fillId="0" borderId="0" xfId="0" quotePrefix="1" applyFont="1" applyAlignment="1">
      <alignment horizontal="center"/>
    </xf>
    <xf numFmtId="41" fontId="20" fillId="0" borderId="0" xfId="2" applyFont="1" applyAlignment="1"/>
    <xf numFmtId="165" fontId="15" fillId="0" borderId="0" xfId="0" applyNumberFormat="1" applyFont="1" applyProtection="1"/>
    <xf numFmtId="0" fontId="18" fillId="0" borderId="0" xfId="0" applyFont="1" applyAlignment="1" applyProtection="1">
      <alignment horizontal="left"/>
    </xf>
    <xf numFmtId="0" fontId="18" fillId="0" borderId="0" xfId="0" quotePrefix="1" applyFont="1" applyAlignment="1" applyProtection="1">
      <alignment horizontal="left"/>
    </xf>
    <xf numFmtId="0" fontId="18" fillId="0" borderId="0" xfId="0" quotePrefix="1" applyFont="1" applyAlignment="1" applyProtection="1">
      <alignment horizontal="center"/>
    </xf>
    <xf numFmtId="0" fontId="23" fillId="0" borderId="0" xfId="0" applyFont="1" applyAlignment="1" applyProtection="1">
      <alignment horizontal="centerContinuous"/>
    </xf>
    <xf numFmtId="0" fontId="17" fillId="0" borderId="0" xfId="0" applyFont="1" applyAlignment="1" applyProtection="1">
      <alignment horizontal="left"/>
      <protection locked="0"/>
    </xf>
    <xf numFmtId="0" fontId="21" fillId="0" borderId="0" xfId="0" applyFont="1" applyFill="1"/>
    <xf numFmtId="0" fontId="15" fillId="0" borderId="0" xfId="0" applyFont="1" applyFill="1"/>
    <xf numFmtId="0" fontId="18" fillId="0" borderId="0" xfId="0" applyFont="1" applyFill="1"/>
    <xf numFmtId="0" fontId="22" fillId="0" borderId="0" xfId="0" applyFont="1" applyFill="1"/>
    <xf numFmtId="0" fontId="36" fillId="0" borderId="0" xfId="0" applyFont="1" applyAlignment="1" applyProtection="1">
      <alignment horizontal="left"/>
    </xf>
    <xf numFmtId="0" fontId="36" fillId="0" borderId="0" xfId="0" applyFont="1"/>
    <xf numFmtId="41" fontId="20" fillId="0" borderId="0" xfId="2" applyFont="1" applyAlignment="1">
      <alignment horizontal="left"/>
    </xf>
    <xf numFmtId="39" fontId="22" fillId="0" borderId="0" xfId="26" applyNumberFormat="1" applyFont="1"/>
    <xf numFmtId="39" fontId="21" fillId="0" borderId="3" xfId="26" applyNumberFormat="1" applyFont="1" applyBorder="1" applyAlignment="1">
      <alignment horizontal="center" wrapText="1"/>
    </xf>
    <xf numFmtId="39" fontId="21" fillId="0" borderId="3" xfId="26" applyNumberFormat="1" applyFont="1" applyFill="1" applyBorder="1" applyAlignment="1">
      <alignment horizontal="center" wrapText="1"/>
    </xf>
    <xf numFmtId="39" fontId="21" fillId="0" borderId="3" xfId="8" applyNumberFormat="1" applyFont="1" applyFill="1" applyBorder="1" applyAlignment="1">
      <alignment horizontal="center" wrapText="1"/>
    </xf>
    <xf numFmtId="43" fontId="21" fillId="0" borderId="3" xfId="8" applyFont="1" applyFill="1" applyBorder="1" applyAlignment="1">
      <alignment horizontal="center" wrapText="1"/>
    </xf>
    <xf numFmtId="39" fontId="22" fillId="0" borderId="4" xfId="26" applyNumberFormat="1" applyFont="1" applyBorder="1"/>
    <xf numFmtId="39" fontId="22" fillId="0" borderId="0" xfId="26" applyNumberFormat="1" applyFont="1" applyBorder="1"/>
    <xf numFmtId="39" fontId="22" fillId="0" borderId="0" xfId="26" applyNumberFormat="1" applyFont="1" applyFill="1" applyBorder="1"/>
    <xf numFmtId="39" fontId="21" fillId="0" borderId="5" xfId="26" applyNumberFormat="1" applyFont="1" applyBorder="1"/>
    <xf numFmtId="39" fontId="22" fillId="0" borderId="3" xfId="26" applyNumberFormat="1" applyFont="1" applyBorder="1"/>
    <xf numFmtId="39" fontId="22" fillId="0" borderId="3" xfId="26" applyNumberFormat="1" applyFont="1" applyFill="1" applyBorder="1"/>
    <xf numFmtId="39" fontId="21" fillId="0" borderId="3" xfId="26" applyNumberFormat="1" applyFont="1" applyBorder="1"/>
    <xf numFmtId="39" fontId="22" fillId="0" borderId="5" xfId="26" applyNumberFormat="1" applyFont="1" applyBorder="1"/>
    <xf numFmtId="39" fontId="22" fillId="0" borderId="6" xfId="26" applyNumberFormat="1" applyFont="1" applyBorder="1"/>
    <xf numFmtId="39" fontId="22" fillId="0" borderId="7" xfId="26" applyNumberFormat="1" applyFont="1" applyBorder="1"/>
    <xf numFmtId="39" fontId="22" fillId="0" borderId="7" xfId="26" applyNumberFormat="1" applyFont="1" applyFill="1" applyBorder="1"/>
    <xf numFmtId="39" fontId="22" fillId="0" borderId="8" xfId="26" applyNumberFormat="1" applyFont="1" applyBorder="1"/>
    <xf numFmtId="39" fontId="28" fillId="0" borderId="8" xfId="26" applyNumberFormat="1" applyFont="1" applyFill="1" applyBorder="1"/>
    <xf numFmtId="39" fontId="22" fillId="0" borderId="8" xfId="26" applyNumberFormat="1" applyFont="1" applyFill="1" applyBorder="1"/>
    <xf numFmtId="39" fontId="22" fillId="0" borderId="9" xfId="26" applyNumberFormat="1" applyFont="1" applyBorder="1"/>
    <xf numFmtId="39" fontId="21" fillId="0" borderId="10" xfId="26" applyNumberFormat="1" applyFont="1" applyBorder="1" applyAlignment="1">
      <alignment horizontal="center"/>
    </xf>
    <xf numFmtId="39" fontId="22" fillId="0" borderId="10" xfId="26" applyNumberFormat="1" applyFont="1" applyFill="1" applyBorder="1"/>
    <xf numFmtId="39" fontId="22" fillId="0" borderId="0" xfId="26" applyNumberFormat="1" applyFont="1" applyFill="1"/>
    <xf numFmtId="39" fontId="22" fillId="2" borderId="0" xfId="26" applyNumberFormat="1" applyFont="1" applyFill="1" applyAlignment="1">
      <alignment horizontal="right"/>
    </xf>
    <xf numFmtId="39" fontId="22" fillId="2" borderId="9" xfId="26" applyNumberFormat="1" applyFont="1" applyFill="1" applyBorder="1" applyAlignment="1">
      <alignment horizontal="right"/>
    </xf>
    <xf numFmtId="39" fontId="22" fillId="0" borderId="11" xfId="26" applyNumberFormat="1" applyFont="1" applyFill="1" applyBorder="1"/>
    <xf numFmtId="39" fontId="21" fillId="0" borderId="0" xfId="26" applyNumberFormat="1" applyFont="1"/>
    <xf numFmtId="39" fontId="22" fillId="0" borderId="10" xfId="26" applyNumberFormat="1" applyFont="1" applyBorder="1"/>
    <xf numFmtId="39" fontId="28" fillId="0" borderId="7" xfId="26" applyNumberFormat="1" applyFont="1" applyFill="1" applyBorder="1"/>
    <xf numFmtId="39" fontId="22" fillId="0" borderId="7" xfId="26" applyNumberFormat="1" applyFont="1" applyBorder="1" applyAlignment="1">
      <alignment horizontal="left"/>
    </xf>
    <xf numFmtId="39" fontId="21" fillId="0" borderId="3" xfId="26" applyNumberFormat="1" applyFont="1" applyFill="1" applyBorder="1"/>
    <xf numFmtId="39" fontId="22" fillId="0" borderId="0" xfId="26" applyNumberFormat="1" applyFont="1" applyFill="1" applyAlignment="1">
      <alignment horizontal="right"/>
    </xf>
    <xf numFmtId="0" fontId="21" fillId="0" borderId="3" xfId="26" applyNumberFormat="1" applyFont="1" applyFill="1" applyBorder="1" applyAlignment="1">
      <alignment horizontal="center" wrapText="1"/>
    </xf>
    <xf numFmtId="1" fontId="21" fillId="0" borderId="3" xfId="26" applyNumberFormat="1" applyFont="1" applyFill="1" applyBorder="1" applyAlignment="1">
      <alignment horizontal="center" wrapText="1"/>
    </xf>
    <xf numFmtId="0" fontId="22" fillId="0" borderId="8" xfId="26" applyNumberFormat="1" applyFont="1" applyFill="1" applyBorder="1" applyAlignment="1">
      <alignment horizontal="left"/>
    </xf>
    <xf numFmtId="1" fontId="22" fillId="0" borderId="8" xfId="26" applyNumberFormat="1" applyFont="1" applyFill="1" applyBorder="1" applyAlignment="1">
      <alignment horizontal="left" wrapText="1"/>
    </xf>
    <xf numFmtId="0" fontId="21" fillId="0" borderId="10" xfId="26" applyNumberFormat="1" applyFont="1" applyFill="1" applyBorder="1" applyAlignment="1">
      <alignment horizontal="left"/>
    </xf>
    <xf numFmtId="1" fontId="21" fillId="0" borderId="10" xfId="26" applyNumberFormat="1" applyFont="1" applyFill="1" applyBorder="1" applyAlignment="1">
      <alignment horizontal="left" wrapText="1"/>
    </xf>
    <xf numFmtId="0" fontId="21" fillId="0" borderId="0" xfId="26" applyFont="1" applyFill="1"/>
    <xf numFmtId="0" fontId="21" fillId="0" borderId="8" xfId="26" applyNumberFormat="1" applyFont="1" applyFill="1" applyBorder="1" applyAlignment="1">
      <alignment horizontal="left"/>
    </xf>
    <xf numFmtId="0" fontId="21" fillId="0" borderId="12" xfId="26" applyNumberFormat="1" applyFont="1" applyFill="1" applyBorder="1" applyAlignment="1">
      <alignment horizontal="left"/>
    </xf>
    <xf numFmtId="1" fontId="21" fillId="0" borderId="12" xfId="26" applyNumberFormat="1" applyFont="1" applyFill="1" applyBorder="1" applyAlignment="1">
      <alignment horizontal="left" wrapText="1"/>
    </xf>
    <xf numFmtId="0" fontId="21" fillId="0" borderId="0" xfId="26" applyNumberFormat="1" applyFont="1" applyFill="1" applyBorder="1" applyAlignment="1">
      <alignment horizontal="left"/>
    </xf>
    <xf numFmtId="1" fontId="21" fillId="0" borderId="0" xfId="26" applyNumberFormat="1" applyFont="1" applyFill="1" applyBorder="1" applyAlignment="1">
      <alignment horizontal="left" wrapText="1"/>
    </xf>
    <xf numFmtId="0" fontId="22" fillId="0" borderId="3" xfId="26" applyNumberFormat="1" applyFont="1" applyFill="1" applyBorder="1"/>
    <xf numFmtId="4" fontId="22" fillId="0" borderId="3" xfId="26" applyNumberFormat="1" applyFont="1" applyFill="1" applyBorder="1" applyAlignment="1">
      <alignment wrapText="1"/>
    </xf>
    <xf numFmtId="0" fontId="21" fillId="0" borderId="3" xfId="26" applyNumberFormat="1" applyFont="1" applyFill="1" applyBorder="1"/>
    <xf numFmtId="1" fontId="21" fillId="0" borderId="3" xfId="26" applyNumberFormat="1" applyFont="1" applyFill="1" applyBorder="1" applyAlignment="1">
      <alignment horizontal="left" wrapText="1"/>
    </xf>
    <xf numFmtId="4" fontId="22" fillId="0" borderId="3" xfId="26" quotePrefix="1" applyNumberFormat="1" applyFont="1" applyFill="1" applyBorder="1" applyAlignment="1">
      <alignment wrapText="1"/>
    </xf>
    <xf numFmtId="4" fontId="22" fillId="0" borderId="3" xfId="26" applyNumberFormat="1" applyFont="1" applyFill="1" applyBorder="1" applyAlignment="1">
      <alignment horizontal="left" wrapText="1"/>
    </xf>
    <xf numFmtId="0" fontId="22" fillId="0" borderId="3" xfId="26" applyFont="1" applyFill="1" applyBorder="1" applyAlignment="1">
      <alignment wrapText="1"/>
    </xf>
    <xf numFmtId="0" fontId="22" fillId="0" borderId="3" xfId="26" applyNumberFormat="1" applyFont="1" applyFill="1" applyBorder="1" applyAlignment="1">
      <alignment wrapText="1"/>
    </xf>
    <xf numFmtId="0" fontId="21" fillId="0" borderId="3" xfId="26" applyNumberFormat="1" applyFont="1" applyFill="1" applyBorder="1" applyAlignment="1">
      <alignment wrapText="1"/>
    </xf>
    <xf numFmtId="4" fontId="22" fillId="0" borderId="3" xfId="26" quotePrefix="1" applyNumberFormat="1" applyFont="1" applyFill="1" applyBorder="1" applyAlignment="1">
      <alignment horizontal="left" wrapText="1"/>
    </xf>
    <xf numFmtId="0" fontId="22" fillId="0" borderId="0" xfId="26" applyNumberFormat="1" applyFont="1" applyFill="1"/>
    <xf numFmtId="0" fontId="22" fillId="0" borderId="0" xfId="26" applyFont="1" applyFill="1" applyAlignment="1">
      <alignment horizontal="left" wrapText="1"/>
    </xf>
    <xf numFmtId="0" fontId="22" fillId="0" borderId="3" xfId="26" applyFont="1" applyFill="1" applyBorder="1" applyAlignment="1">
      <alignment horizontal="left" wrapText="1"/>
    </xf>
    <xf numFmtId="0" fontId="22" fillId="0" borderId="0" xfId="26" applyNumberFormat="1" applyFont="1" applyFill="1" applyBorder="1"/>
    <xf numFmtId="0" fontId="22" fillId="0" borderId="0" xfId="26" applyFont="1" applyFill="1" applyBorder="1" applyAlignment="1">
      <alignment horizontal="left" wrapText="1"/>
    </xf>
    <xf numFmtId="0" fontId="22" fillId="0" borderId="7" xfId="26" applyNumberFormat="1" applyFont="1" applyFill="1" applyBorder="1"/>
    <xf numFmtId="0" fontId="21" fillId="0" borderId="7" xfId="26" applyFont="1" applyFill="1" applyBorder="1" applyAlignment="1">
      <alignment horizontal="left" wrapText="1"/>
    </xf>
    <xf numFmtId="0" fontId="22" fillId="0" borderId="8" xfId="26" applyNumberFormat="1" applyFont="1" applyFill="1" applyBorder="1"/>
    <xf numFmtId="0" fontId="22" fillId="0" borderId="8" xfId="26" applyFont="1" applyFill="1" applyBorder="1" applyAlignment="1">
      <alignment horizontal="left" wrapText="1"/>
    </xf>
    <xf numFmtId="0" fontId="21" fillId="0" borderId="8" xfId="26" applyNumberFormat="1" applyFont="1" applyFill="1" applyBorder="1"/>
    <xf numFmtId="0" fontId="21" fillId="0" borderId="8" xfId="26" applyFont="1" applyFill="1" applyBorder="1" applyAlignment="1">
      <alignment horizontal="left" wrapText="1"/>
    </xf>
    <xf numFmtId="0" fontId="21" fillId="0" borderId="10" xfId="26" applyNumberFormat="1" applyFont="1" applyFill="1" applyBorder="1"/>
    <xf numFmtId="0" fontId="21" fillId="0" borderId="10" xfId="26" applyFont="1" applyFill="1" applyBorder="1" applyAlignment="1">
      <alignment horizontal="left" wrapText="1"/>
    </xf>
    <xf numFmtId="0" fontId="21" fillId="0" borderId="7" xfId="26" applyFont="1" applyFill="1" applyBorder="1" applyAlignment="1">
      <alignment wrapText="1"/>
    </xf>
    <xf numFmtId="0" fontId="22" fillId="0" borderId="8" xfId="26" applyFont="1" applyFill="1" applyBorder="1" applyAlignment="1">
      <alignment wrapText="1"/>
    </xf>
    <xf numFmtId="43" fontId="22" fillId="0" borderId="0" xfId="26" applyNumberFormat="1" applyFont="1" applyFill="1"/>
    <xf numFmtId="0" fontId="21" fillId="0" borderId="10" xfId="26" applyFont="1" applyFill="1" applyBorder="1" applyAlignment="1">
      <alignment wrapText="1"/>
    </xf>
    <xf numFmtId="0" fontId="21" fillId="0" borderId="8" xfId="26" applyFont="1" applyFill="1" applyBorder="1" applyAlignment="1">
      <alignment wrapText="1"/>
    </xf>
    <xf numFmtId="0" fontId="21" fillId="0" borderId="7" xfId="26" applyNumberFormat="1" applyFont="1" applyFill="1" applyBorder="1"/>
    <xf numFmtId="0" fontId="22" fillId="0" borderId="10" xfId="26" applyNumberFormat="1" applyFont="1" applyFill="1" applyBorder="1"/>
    <xf numFmtId="0" fontId="22" fillId="0" borderId="0" xfId="26" applyFont="1" applyFill="1" applyAlignment="1">
      <alignment wrapText="1"/>
    </xf>
    <xf numFmtId="0" fontId="21" fillId="0" borderId="0" xfId="26" applyFont="1" applyFill="1" applyAlignment="1">
      <alignment horizontal="left" wrapText="1"/>
    </xf>
    <xf numFmtId="37" fontId="22" fillId="0" borderId="0" xfId="26" applyNumberFormat="1" applyFont="1" applyFill="1"/>
    <xf numFmtId="0" fontId="22" fillId="0" borderId="0" xfId="26" applyNumberFormat="1" applyFont="1" applyFill="1" applyAlignment="1">
      <alignment horizontal="left"/>
    </xf>
    <xf numFmtId="0" fontId="22" fillId="0" borderId="0" xfId="26" applyNumberFormat="1" applyFont="1" applyFill="1" applyAlignment="1">
      <alignment wrapText="1"/>
    </xf>
    <xf numFmtId="39" fontId="22" fillId="0" borderId="8" xfId="26" applyNumberFormat="1" applyFont="1" applyBorder="1" applyAlignment="1">
      <alignment horizontal="left"/>
    </xf>
    <xf numFmtId="39" fontId="21" fillId="0" borderId="8" xfId="26" applyNumberFormat="1" applyFont="1" applyBorder="1" applyAlignment="1">
      <alignment horizontal="center"/>
    </xf>
    <xf numFmtId="39" fontId="21" fillId="0" borderId="7" xfId="26" applyNumberFormat="1" applyFont="1" applyBorder="1" applyAlignment="1">
      <alignment horizontal="center"/>
    </xf>
    <xf numFmtId="39" fontId="22" fillId="0" borderId="8" xfId="26" applyNumberFormat="1" applyFont="1" applyBorder="1" applyAlignment="1">
      <alignment horizontal="center"/>
    </xf>
    <xf numFmtId="39" fontId="22" fillId="0" borderId="8" xfId="26" quotePrefix="1" applyNumberFormat="1" applyFont="1" applyFill="1" applyBorder="1"/>
    <xf numFmtId="39" fontId="22" fillId="0" borderId="10" xfId="26" applyNumberFormat="1" applyFont="1" applyBorder="1" applyAlignment="1">
      <alignment horizontal="right"/>
    </xf>
    <xf numFmtId="1" fontId="22" fillId="0" borderId="3" xfId="26" applyNumberFormat="1" applyFont="1" applyFill="1" applyBorder="1" applyAlignment="1">
      <alignment horizontal="left" wrapText="1"/>
    </xf>
    <xf numFmtId="0" fontId="39" fillId="0" borderId="0" xfId="19" applyFont="1" applyFill="1"/>
    <xf numFmtId="0" fontId="5" fillId="0" borderId="0" xfId="24"/>
    <xf numFmtId="167" fontId="5" fillId="0" borderId="0" xfId="7" applyNumberFormat="1" applyFill="1"/>
    <xf numFmtId="167" fontId="5" fillId="0" borderId="0" xfId="7" applyNumberFormat="1"/>
    <xf numFmtId="0" fontId="40" fillId="0" borderId="0" xfId="24" applyFont="1" applyAlignment="1">
      <alignment horizontal="center"/>
    </xf>
    <xf numFmtId="0" fontId="40" fillId="0" borderId="0" xfId="24" applyFont="1"/>
    <xf numFmtId="167" fontId="40" fillId="0" borderId="0" xfId="7" applyNumberFormat="1" applyFont="1" applyFill="1" applyAlignment="1">
      <alignment horizontal="center" wrapText="1"/>
    </xf>
    <xf numFmtId="167" fontId="40" fillId="0" borderId="0" xfId="7" applyNumberFormat="1" applyFont="1" applyAlignment="1">
      <alignment horizontal="center" wrapText="1"/>
    </xf>
    <xf numFmtId="167" fontId="40" fillId="0" borderId="0" xfId="7" applyNumberFormat="1" applyFont="1" applyAlignment="1">
      <alignment horizontal="center"/>
    </xf>
    <xf numFmtId="0" fontId="40" fillId="0" borderId="0" xfId="24" applyFont="1" applyFill="1" applyBorder="1" applyAlignment="1">
      <alignment horizontal="center" wrapText="1"/>
    </xf>
    <xf numFmtId="0" fontId="5" fillId="0" borderId="0" xfId="24" applyAlignment="1">
      <alignment wrapText="1"/>
    </xf>
    <xf numFmtId="0" fontId="40" fillId="0" borderId="0" xfId="24" applyFont="1" applyAlignment="1">
      <alignment horizontal="center" wrapText="1"/>
    </xf>
    <xf numFmtId="167" fontId="40" fillId="0" borderId="0" xfId="7" quotePrefix="1" applyNumberFormat="1" applyFont="1" applyFill="1" applyAlignment="1">
      <alignment horizontal="center" wrapText="1"/>
    </xf>
    <xf numFmtId="167" fontId="40" fillId="0" borderId="0" xfId="7" quotePrefix="1" applyNumberFormat="1" applyFont="1" applyAlignment="1">
      <alignment horizontal="center" wrapText="1"/>
    </xf>
    <xf numFmtId="167" fontId="40" fillId="0" borderId="0" xfId="7" applyNumberFormat="1" applyFont="1" applyFill="1" applyBorder="1" applyAlignment="1">
      <alignment horizontal="center" wrapText="1"/>
    </xf>
    <xf numFmtId="167" fontId="5" fillId="0" borderId="7" xfId="7" applyNumberFormat="1" applyBorder="1"/>
    <xf numFmtId="0" fontId="5" fillId="0" borderId="0" xfId="24" applyBorder="1"/>
    <xf numFmtId="167" fontId="5" fillId="0" borderId="0" xfId="7" applyNumberFormat="1" applyFill="1" applyBorder="1"/>
    <xf numFmtId="167" fontId="5" fillId="0" borderId="0" xfId="7" applyNumberFormat="1" applyBorder="1"/>
    <xf numFmtId="167" fontId="5" fillId="0" borderId="14" xfId="7" applyNumberFormat="1" applyBorder="1"/>
    <xf numFmtId="167" fontId="5" fillId="0" borderId="8" xfId="7" applyNumberFormat="1" applyBorder="1"/>
    <xf numFmtId="177" fontId="5" fillId="0" borderId="0" xfId="7" applyNumberFormat="1"/>
    <xf numFmtId="0" fontId="41" fillId="0" borderId="0" xfId="24" applyFont="1" applyBorder="1"/>
    <xf numFmtId="167" fontId="41" fillId="0" borderId="0" xfId="7" applyNumberFormat="1" applyFont="1" applyFill="1" applyBorder="1"/>
    <xf numFmtId="167" fontId="41" fillId="0" borderId="14" xfId="7" applyNumberFormat="1" applyFont="1" applyBorder="1"/>
    <xf numFmtId="167" fontId="41" fillId="0" borderId="0" xfId="7" applyNumberFormat="1" applyFont="1" applyBorder="1"/>
    <xf numFmtId="0" fontId="41" fillId="0" borderId="0" xfId="24" applyFont="1"/>
    <xf numFmtId="167" fontId="5" fillId="0" borderId="14" xfId="7" applyNumberFormat="1" applyFill="1" applyBorder="1"/>
    <xf numFmtId="0" fontId="18" fillId="0" borderId="0" xfId="24" applyFont="1" applyBorder="1"/>
    <xf numFmtId="167" fontId="18" fillId="0" borderId="15" xfId="7" applyNumberFormat="1" applyFont="1" applyFill="1" applyBorder="1"/>
    <xf numFmtId="167" fontId="18" fillId="0" borderId="16" xfId="7" applyNumberFormat="1" applyFont="1" applyFill="1" applyBorder="1"/>
    <xf numFmtId="0" fontId="18" fillId="0" borderId="0" xfId="24" applyFont="1"/>
    <xf numFmtId="0" fontId="5" fillId="0" borderId="0" xfId="24" applyFill="1" applyBorder="1"/>
    <xf numFmtId="0" fontId="5" fillId="0" borderId="11" xfId="24" applyBorder="1"/>
    <xf numFmtId="167" fontId="5" fillId="0" borderId="11" xfId="7" applyNumberFormat="1" applyFill="1" applyBorder="1"/>
    <xf numFmtId="167" fontId="5" fillId="0" borderId="11" xfId="7" applyNumberFormat="1" applyBorder="1"/>
    <xf numFmtId="167" fontId="5" fillId="0" borderId="17" xfId="7" applyNumberFormat="1" applyBorder="1"/>
    <xf numFmtId="167" fontId="5" fillId="0" borderId="10" xfId="7" applyNumberFormat="1" applyBorder="1"/>
    <xf numFmtId="0" fontId="18" fillId="0" borderId="0" xfId="24" applyFont="1" applyBorder="1" applyAlignment="1">
      <alignment horizontal="right"/>
    </xf>
    <xf numFmtId="167" fontId="5" fillId="0" borderId="15" xfId="7" applyNumberFormat="1" applyFill="1" applyBorder="1"/>
    <xf numFmtId="167" fontId="5" fillId="0" borderId="16" xfId="7" applyNumberFormat="1" applyFill="1" applyBorder="1"/>
    <xf numFmtId="0" fontId="41" fillId="0" borderId="0" xfId="24" applyFont="1" applyFill="1"/>
    <xf numFmtId="0" fontId="5" fillId="0" borderId="0" xfId="24" applyFill="1"/>
    <xf numFmtId="167" fontId="5" fillId="0" borderId="8" xfId="7" applyNumberFormat="1" applyFill="1" applyBorder="1"/>
    <xf numFmtId="167" fontId="5" fillId="0" borderId="0" xfId="7" applyNumberFormat="1" applyFont="1" applyFill="1" applyBorder="1"/>
    <xf numFmtId="0" fontId="18" fillId="0" borderId="15" xfId="24" applyFont="1" applyBorder="1"/>
    <xf numFmtId="167" fontId="5" fillId="0" borderId="3" xfId="7" applyNumberFormat="1" applyBorder="1"/>
    <xf numFmtId="0" fontId="5" fillId="0" borderId="11" xfId="24" applyFill="1" applyBorder="1"/>
    <xf numFmtId="167" fontId="5" fillId="0" borderId="17" xfId="7" applyNumberFormat="1" applyFill="1" applyBorder="1"/>
    <xf numFmtId="167" fontId="41" fillId="0" borderId="8" xfId="7" applyNumberFormat="1" applyFont="1" applyBorder="1"/>
    <xf numFmtId="167" fontId="5" fillId="0" borderId="15" xfId="7" applyNumberFormat="1" applyBorder="1"/>
    <xf numFmtId="167" fontId="5" fillId="0" borderId="16" xfId="7" applyNumberFormat="1" applyBorder="1"/>
    <xf numFmtId="0" fontId="5" fillId="0" borderId="18" xfId="24" applyBorder="1"/>
    <xf numFmtId="167" fontId="5" fillId="0" borderId="18" xfId="7" applyNumberFormat="1" applyFill="1" applyBorder="1"/>
    <xf numFmtId="167" fontId="5" fillId="0" borderId="18" xfId="7" applyNumberFormat="1" applyBorder="1"/>
    <xf numFmtId="167" fontId="5" fillId="0" borderId="19" xfId="7" applyNumberFormat="1" applyBorder="1"/>
    <xf numFmtId="167" fontId="5" fillId="0" borderId="4" xfId="7" applyNumberFormat="1" applyBorder="1"/>
    <xf numFmtId="49" fontId="19" fillId="0" borderId="0" xfId="26" applyNumberFormat="1" applyFont="1" applyFill="1"/>
    <xf numFmtId="39" fontId="16" fillId="0" borderId="3" xfId="26" applyNumberFormat="1" applyFont="1" applyFill="1" applyBorder="1" applyAlignment="1">
      <alignment horizontal="center" wrapText="1"/>
    </xf>
    <xf numFmtId="39" fontId="16" fillId="0" borderId="3" xfId="8" applyNumberFormat="1" applyFont="1" applyFill="1" applyBorder="1" applyAlignment="1">
      <alignment horizontal="center" wrapText="1"/>
    </xf>
    <xf numFmtId="43" fontId="16" fillId="0" borderId="3" xfId="8" applyFont="1" applyFill="1" applyBorder="1" applyAlignment="1">
      <alignment horizontal="center" wrapText="1"/>
    </xf>
    <xf numFmtId="43" fontId="16" fillId="0" borderId="0" xfId="8" applyFont="1" applyFill="1" applyAlignment="1">
      <alignment wrapText="1"/>
    </xf>
    <xf numFmtId="0" fontId="16" fillId="0" borderId="0" xfId="26" applyFont="1" applyFill="1" applyAlignment="1">
      <alignment wrapText="1"/>
    </xf>
    <xf numFmtId="43" fontId="19" fillId="0" borderId="8" xfId="8" applyFont="1" applyFill="1" applyBorder="1" applyAlignment="1"/>
    <xf numFmtId="43" fontId="19" fillId="0" borderId="0" xfId="8" applyFont="1" applyFill="1"/>
    <xf numFmtId="39" fontId="16" fillId="0" borderId="8" xfId="26" applyNumberFormat="1" applyFont="1" applyFill="1" applyBorder="1" applyAlignment="1"/>
    <xf numFmtId="0" fontId="19" fillId="0" borderId="0" xfId="26" applyFont="1" applyFill="1"/>
    <xf numFmtId="43" fontId="16" fillId="0" borderId="8" xfId="8" applyFont="1" applyFill="1" applyBorder="1" applyAlignment="1"/>
    <xf numFmtId="43" fontId="16" fillId="0" borderId="10" xfId="8" applyFont="1" applyFill="1" applyBorder="1" applyAlignment="1"/>
    <xf numFmtId="43" fontId="16" fillId="0" borderId="0" xfId="8" applyFont="1" applyFill="1"/>
    <xf numFmtId="0" fontId="16" fillId="0" borderId="0" xfId="26" applyFont="1" applyFill="1"/>
    <xf numFmtId="43" fontId="19" fillId="0" borderId="8" xfId="8" applyFont="1" applyFill="1" applyBorder="1" applyAlignment="1">
      <alignment horizontal="center"/>
    </xf>
    <xf numFmtId="43" fontId="16" fillId="0" borderId="12" xfId="8" applyFont="1" applyFill="1" applyBorder="1" applyAlignment="1">
      <alignment wrapText="1"/>
    </xf>
    <xf numFmtId="43" fontId="16" fillId="0" borderId="0" xfId="8" applyFont="1" applyFill="1" applyBorder="1" applyAlignment="1">
      <alignment wrapText="1"/>
    </xf>
    <xf numFmtId="43" fontId="16" fillId="0" borderId="0" xfId="8" applyFont="1" applyFill="1" applyBorder="1"/>
    <xf numFmtId="43" fontId="19" fillId="0" borderId="3" xfId="8" applyFont="1" applyFill="1" applyBorder="1" applyAlignment="1"/>
    <xf numFmtId="43" fontId="16" fillId="0" borderId="3" xfId="8" applyFont="1" applyFill="1" applyBorder="1" applyAlignment="1"/>
    <xf numFmtId="43" fontId="19" fillId="0" borderId="0" xfId="8" applyFont="1" applyFill="1" applyBorder="1"/>
    <xf numFmtId="39" fontId="16" fillId="0" borderId="3" xfId="26" applyNumberFormat="1" applyFont="1" applyFill="1" applyBorder="1" applyAlignment="1"/>
    <xf numFmtId="43" fontId="16" fillId="0" borderId="7" xfId="8" applyFont="1" applyFill="1" applyBorder="1" applyAlignment="1"/>
    <xf numFmtId="43" fontId="19" fillId="0" borderId="0" xfId="8" applyFont="1" applyFill="1" applyBorder="1" applyAlignment="1"/>
    <xf numFmtId="43" fontId="19" fillId="0" borderId="3" xfId="8" applyFont="1" applyFill="1" applyBorder="1" applyAlignment="1">
      <alignment horizontal="right" wrapText="1"/>
    </xf>
    <xf numFmtId="43" fontId="19" fillId="0" borderId="7" xfId="8" applyFont="1" applyFill="1" applyBorder="1" applyAlignment="1"/>
    <xf numFmtId="43" fontId="16" fillId="0" borderId="10" xfId="8" applyFont="1" applyFill="1" applyBorder="1"/>
    <xf numFmtId="43" fontId="19" fillId="0" borderId="0" xfId="26" applyNumberFormat="1" applyFont="1" applyFill="1"/>
    <xf numFmtId="0" fontId="16" fillId="0" borderId="0" xfId="26" applyFont="1" applyFill="1" applyBorder="1"/>
    <xf numFmtId="0" fontId="19" fillId="0" borderId="0" xfId="26" applyFont="1" applyFill="1" applyAlignment="1">
      <alignment wrapText="1"/>
    </xf>
    <xf numFmtId="43" fontId="19" fillId="0" borderId="0" xfId="8" applyFont="1" applyFill="1" applyAlignment="1"/>
    <xf numFmtId="43" fontId="19" fillId="0" borderId="0" xfId="8" applyFont="1" applyFill="1" applyAlignment="1">
      <alignment horizontal="right"/>
    </xf>
    <xf numFmtId="37" fontId="19" fillId="0" borderId="0" xfId="26" applyNumberFormat="1" applyFont="1" applyFill="1"/>
    <xf numFmtId="43" fontId="19" fillId="0" borderId="0" xfId="8" applyFont="1" applyFill="1" applyAlignment="1">
      <alignment wrapText="1"/>
    </xf>
    <xf numFmtId="4" fontId="19" fillId="0" borderId="0" xfId="26" applyNumberFormat="1" applyFont="1" applyFill="1" applyAlignment="1"/>
    <xf numFmtId="43" fontId="16" fillId="0" borderId="0" xfId="8" applyFont="1" applyFill="1" applyBorder="1" applyAlignment="1"/>
    <xf numFmtId="43" fontId="19" fillId="0" borderId="0" xfId="8" applyFont="1" applyFill="1" applyBorder="1" applyAlignment="1">
      <alignment horizontal="center"/>
    </xf>
    <xf numFmtId="43" fontId="19" fillId="0" borderId="0" xfId="8" applyFont="1" applyFill="1" applyBorder="1" applyAlignment="1">
      <alignment horizontal="right" wrapText="1"/>
    </xf>
    <xf numFmtId="4" fontId="21" fillId="0" borderId="0" xfId="26" applyNumberFormat="1" applyFont="1" applyFill="1" applyBorder="1" applyAlignment="1">
      <alignment horizontal="left" wrapText="1"/>
    </xf>
    <xf numFmtId="0" fontId="22" fillId="0" borderId="6" xfId="26" applyNumberFormat="1" applyFont="1" applyFill="1" applyBorder="1"/>
    <xf numFmtId="4" fontId="22" fillId="0" borderId="19" xfId="26" applyNumberFormat="1" applyFont="1" applyFill="1" applyBorder="1" applyAlignment="1">
      <alignment horizontal="left" wrapText="1"/>
    </xf>
    <xf numFmtId="4" fontId="21" fillId="0" borderId="17" xfId="26" applyNumberFormat="1" applyFont="1" applyFill="1" applyBorder="1" applyAlignment="1">
      <alignment horizontal="left" wrapText="1"/>
    </xf>
    <xf numFmtId="4" fontId="16" fillId="0" borderId="0" xfId="26" applyNumberFormat="1" applyFont="1" applyFill="1" applyAlignment="1">
      <alignment horizontal="left" wrapText="1"/>
    </xf>
    <xf numFmtId="0" fontId="21" fillId="0" borderId="9" xfId="26" applyNumberFormat="1" applyFont="1" applyFill="1" applyBorder="1" applyAlignment="1">
      <alignment horizontal="left"/>
    </xf>
    <xf numFmtId="0" fontId="16" fillId="0" borderId="0" xfId="26" applyNumberFormat="1" applyFont="1" applyFill="1" applyBorder="1" applyAlignment="1">
      <alignment horizontal="left"/>
    </xf>
    <xf numFmtId="0" fontId="19" fillId="0" borderId="0" xfId="0" applyFont="1" applyFill="1"/>
    <xf numFmtId="0" fontId="42" fillId="0" borderId="0" xfId="27" applyFont="1" applyFill="1"/>
    <xf numFmtId="7" fontId="42" fillId="0" borderId="0" xfId="27" applyNumberFormat="1" applyFont="1" applyFill="1" applyAlignment="1">
      <alignment horizontal="center"/>
    </xf>
    <xf numFmtId="44" fontId="42" fillId="0" borderId="0" xfId="13" applyFont="1" applyFill="1" applyAlignment="1">
      <alignment horizontal="center"/>
    </xf>
    <xf numFmtId="7" fontId="42" fillId="0" borderId="0" xfId="27" applyNumberFormat="1" applyFont="1" applyFill="1" applyBorder="1" applyAlignment="1">
      <alignment horizontal="center"/>
    </xf>
    <xf numFmtId="44" fontId="42" fillId="0" borderId="0" xfId="13" applyFont="1" applyFill="1" applyBorder="1" applyAlignment="1">
      <alignment horizontal="center"/>
    </xf>
    <xf numFmtId="0" fontId="42" fillId="0" borderId="0" xfId="27" applyFont="1" applyFill="1" applyBorder="1"/>
    <xf numFmtId="8" fontId="42" fillId="0" borderId="0" xfId="13" applyNumberFormat="1" applyFont="1" applyFill="1" applyAlignment="1">
      <alignment horizontal="center"/>
    </xf>
    <xf numFmtId="8" fontId="42" fillId="0" borderId="0" xfId="13" applyNumberFormat="1" applyFont="1" applyFill="1" applyBorder="1" applyAlignment="1"/>
    <xf numFmtId="8" fontId="42" fillId="0" borderId="0" xfId="13" applyNumberFormat="1" applyFont="1" applyFill="1" applyBorder="1" applyAlignment="1">
      <alignment horizontal="center"/>
    </xf>
    <xf numFmtId="0" fontId="42" fillId="0" borderId="0" xfId="27" applyFont="1" applyFill="1" applyBorder="1" applyAlignment="1"/>
    <xf numFmtId="180" fontId="42" fillId="0" borderId="0" xfId="27" applyNumberFormat="1" applyFont="1" applyFill="1" applyAlignment="1"/>
    <xf numFmtId="8" fontId="42" fillId="0" borderId="0" xfId="13" applyNumberFormat="1" applyFont="1" applyFill="1" applyAlignment="1"/>
    <xf numFmtId="180" fontId="42" fillId="0" borderId="0" xfId="27" applyNumberFormat="1" applyFont="1" applyFill="1"/>
    <xf numFmtId="0" fontId="42" fillId="0" borderId="0" xfId="30" applyFont="1" applyFill="1" applyAlignment="1">
      <alignment horizontal="left"/>
    </xf>
    <xf numFmtId="0" fontId="42" fillId="0" borderId="0" xfId="30" applyFont="1" applyFill="1"/>
    <xf numFmtId="9" fontId="42" fillId="0" borderId="0" xfId="30" applyNumberFormat="1" applyFont="1" applyFill="1"/>
    <xf numFmtId="0" fontId="42" fillId="0" borderId="0" xfId="30" applyFont="1" applyFill="1" applyBorder="1"/>
    <xf numFmtId="37" fontId="42" fillId="0" borderId="0" xfId="14" applyNumberFormat="1" applyFont="1" applyFill="1" applyAlignment="1">
      <alignment horizontal="left"/>
    </xf>
    <xf numFmtId="0" fontId="19" fillId="0" borderId="3" xfId="26" applyFont="1" applyFill="1" applyBorder="1"/>
    <xf numFmtId="0" fontId="42" fillId="0" borderId="0" xfId="22" applyFont="1" applyFill="1"/>
    <xf numFmtId="9" fontId="42" fillId="0" borderId="0" xfId="22" applyNumberFormat="1" applyFont="1" applyFill="1"/>
    <xf numFmtId="0" fontId="5" fillId="0" borderId="6" xfId="24" applyBorder="1" applyAlignment="1">
      <alignment horizontal="center"/>
    </xf>
    <xf numFmtId="0" fontId="5" fillId="0" borderId="18" xfId="24" applyBorder="1" applyAlignment="1">
      <alignment horizontal="center"/>
    </xf>
    <xf numFmtId="0" fontId="5" fillId="0" borderId="0" xfId="24" applyBorder="1" applyAlignment="1">
      <alignment horizontal="center"/>
    </xf>
    <xf numFmtId="0" fontId="5" fillId="0" borderId="0" xfId="24" applyAlignment="1">
      <alignment horizontal="center"/>
    </xf>
    <xf numFmtId="0" fontId="18" fillId="0" borderId="0" xfId="24" applyFont="1" applyAlignment="1">
      <alignment horizontal="center"/>
    </xf>
    <xf numFmtId="0" fontId="5" fillId="0" borderId="0" xfId="24" applyFill="1" applyAlignment="1">
      <alignment horizontal="center"/>
    </xf>
    <xf numFmtId="0" fontId="5" fillId="0" borderId="0" xfId="24" applyFont="1"/>
    <xf numFmtId="167" fontId="41" fillId="0" borderId="0" xfId="7" applyNumberFormat="1" applyFont="1" applyFill="1"/>
    <xf numFmtId="167" fontId="41" fillId="0" borderId="0" xfId="7" applyNumberFormat="1" applyFont="1"/>
    <xf numFmtId="0" fontId="15" fillId="0" borderId="0" xfId="24" applyFont="1"/>
    <xf numFmtId="167" fontId="15" fillId="0" borderId="0" xfId="7" applyNumberFormat="1" applyFont="1"/>
    <xf numFmtId="167" fontId="18" fillId="0" borderId="0" xfId="7" applyNumberFormat="1" applyFont="1" applyFill="1"/>
    <xf numFmtId="167" fontId="18" fillId="0" borderId="0" xfId="7" applyNumberFormat="1" applyFont="1"/>
    <xf numFmtId="167" fontId="0" fillId="0" borderId="8" xfId="2" applyNumberFormat="1" applyFont="1" applyBorder="1" applyAlignment="1"/>
    <xf numFmtId="0" fontId="5" fillId="0" borderId="7" xfId="24" applyBorder="1"/>
    <xf numFmtId="0" fontId="5" fillId="0" borderId="8" xfId="24" applyBorder="1"/>
    <xf numFmtId="167" fontId="5" fillId="0" borderId="3" xfId="7" applyNumberFormat="1" applyFill="1" applyBorder="1"/>
    <xf numFmtId="0" fontId="5" fillId="0" borderId="10" xfId="24" applyBorder="1"/>
    <xf numFmtId="0" fontId="5" fillId="0" borderId="4" xfId="24" applyBorder="1" applyAlignment="1">
      <alignment horizontal="center"/>
    </xf>
    <xf numFmtId="0" fontId="41" fillId="0" borderId="4" xfId="24" applyFont="1" applyBorder="1" applyAlignment="1">
      <alignment horizontal="center"/>
    </xf>
    <xf numFmtId="0" fontId="41" fillId="0" borderId="0" xfId="24" applyFont="1" applyBorder="1" applyAlignment="1">
      <alignment horizontal="center"/>
    </xf>
    <xf numFmtId="0" fontId="15" fillId="0" borderId="4" xfId="24" applyFont="1" applyBorder="1" applyAlignment="1">
      <alignment horizontal="center"/>
    </xf>
    <xf numFmtId="0" fontId="15" fillId="0" borderId="0" xfId="24" applyFont="1" applyBorder="1" applyAlignment="1">
      <alignment horizontal="center"/>
    </xf>
    <xf numFmtId="167" fontId="15" fillId="0" borderId="0" xfId="7" applyNumberFormat="1" applyFont="1" applyFill="1" applyBorder="1"/>
    <xf numFmtId="167" fontId="15" fillId="0" borderId="14" xfId="7" applyNumberFormat="1" applyFont="1" applyFill="1" applyBorder="1"/>
    <xf numFmtId="0" fontId="18" fillId="0" borderId="4" xfId="24" applyFont="1" applyBorder="1" applyAlignment="1">
      <alignment horizontal="center"/>
    </xf>
    <xf numFmtId="0" fontId="18" fillId="0" borderId="0" xfId="24" applyFont="1" applyBorder="1" applyAlignment="1">
      <alignment horizontal="center"/>
    </xf>
    <xf numFmtId="0" fontId="5" fillId="0" borderId="0" xfId="24" applyFont="1" applyBorder="1"/>
    <xf numFmtId="0" fontId="5" fillId="0" borderId="4" xfId="24" applyFill="1" applyBorder="1" applyAlignment="1">
      <alignment horizontal="center"/>
    </xf>
    <xf numFmtId="0" fontId="5" fillId="0" borderId="0" xfId="24" applyFill="1" applyBorder="1" applyAlignment="1">
      <alignment horizontal="center"/>
    </xf>
    <xf numFmtId="0" fontId="5" fillId="0" borderId="0" xfId="24" applyFont="1" applyFill="1" applyBorder="1"/>
    <xf numFmtId="0" fontId="5" fillId="0" borderId="9" xfId="24" applyBorder="1" applyAlignment="1">
      <alignment horizontal="center"/>
    </xf>
    <xf numFmtId="0" fontId="5" fillId="0" borderId="11" xfId="24" applyBorder="1" applyAlignment="1">
      <alignment horizontal="center"/>
    </xf>
    <xf numFmtId="0" fontId="5" fillId="0" borderId="0" xfId="24" applyFont="1" applyBorder="1" applyAlignment="1">
      <alignment horizontal="center"/>
    </xf>
    <xf numFmtId="167" fontId="14" fillId="0" borderId="3" xfId="2" applyNumberFormat="1" applyFont="1" applyBorder="1" applyAlignment="1"/>
    <xf numFmtId="0" fontId="5" fillId="0" borderId="15" xfId="24" applyFont="1" applyBorder="1"/>
    <xf numFmtId="0" fontId="18" fillId="0" borderId="15" xfId="24" applyFont="1" applyBorder="1" applyAlignment="1">
      <alignment horizontal="left"/>
    </xf>
    <xf numFmtId="0" fontId="5" fillId="0" borderId="17" xfId="24" applyBorder="1"/>
    <xf numFmtId="0" fontId="41" fillId="0" borderId="8" xfId="24" applyFont="1" applyBorder="1"/>
    <xf numFmtId="167" fontId="15" fillId="0" borderId="15" xfId="7" applyNumberFormat="1" applyFont="1" applyFill="1" applyBorder="1"/>
    <xf numFmtId="0" fontId="5" fillId="0" borderId="14" xfId="24" applyBorder="1"/>
    <xf numFmtId="167" fontId="15" fillId="0" borderId="16" xfId="7" applyNumberFormat="1" applyFont="1" applyFill="1" applyBorder="1"/>
    <xf numFmtId="0" fontId="5" fillId="0" borderId="0" xfId="24" applyFont="1" applyFill="1" applyBorder="1" applyAlignment="1">
      <alignment horizontal="center"/>
    </xf>
    <xf numFmtId="0" fontId="5" fillId="0" borderId="9" xfId="24" applyFill="1" applyBorder="1" applyAlignment="1">
      <alignment horizontal="center"/>
    </xf>
    <xf numFmtId="0" fontId="5" fillId="0" borderId="11" xfId="24" applyFill="1" applyBorder="1" applyAlignment="1">
      <alignment horizontal="center"/>
    </xf>
    <xf numFmtId="167" fontId="15" fillId="0" borderId="3" xfId="7" applyNumberFormat="1" applyFont="1" applyFill="1" applyBorder="1"/>
    <xf numFmtId="167" fontId="15" fillId="0" borderId="8" xfId="7" applyNumberFormat="1" applyFont="1" applyFill="1" applyBorder="1"/>
    <xf numFmtId="0" fontId="5" fillId="0" borderId="11" xfId="24" applyFont="1" applyBorder="1"/>
    <xf numFmtId="0" fontId="18" fillId="0" borderId="14" xfId="24" applyFont="1" applyBorder="1" applyAlignment="1">
      <alignment horizontal="center"/>
    </xf>
    <xf numFmtId="167" fontId="5" fillId="0" borderId="10" xfId="7" applyNumberFormat="1" applyFill="1" applyBorder="1"/>
    <xf numFmtId="14" fontId="5" fillId="0" borderId="0" xfId="24" applyNumberFormat="1" applyAlignment="1">
      <alignment horizontal="left"/>
    </xf>
    <xf numFmtId="167" fontId="18" fillId="0" borderId="3" xfId="7" applyNumberFormat="1" applyFont="1" applyFill="1" applyBorder="1"/>
    <xf numFmtId="0" fontId="18" fillId="0" borderId="0" xfId="0" applyFont="1" applyFill="1" applyAlignment="1">
      <alignment horizontal="center"/>
    </xf>
    <xf numFmtId="41" fontId="20" fillId="0" borderId="0" xfId="2" applyFont="1" applyFill="1" applyAlignment="1">
      <alignment horizontal="center"/>
    </xf>
    <xf numFmtId="0" fontId="18" fillId="0" borderId="0" xfId="0" applyFont="1" applyFill="1" applyAlignment="1" applyProtection="1">
      <alignment horizontal="centerContinuous"/>
    </xf>
    <xf numFmtId="41" fontId="20" fillId="0" borderId="0" xfId="2" applyFont="1" applyFill="1" applyAlignment="1"/>
    <xf numFmtId="0" fontId="23" fillId="0" borderId="0" xfId="0" applyFont="1" applyFill="1" applyAlignment="1" applyProtection="1">
      <alignment horizontal="centerContinuous"/>
    </xf>
    <xf numFmtId="0" fontId="18" fillId="0" borderId="0" xfId="0" quotePrefix="1" applyFont="1" applyFill="1" applyAlignment="1">
      <alignment horizontal="center"/>
    </xf>
    <xf numFmtId="0" fontId="18" fillId="0" borderId="0" xfId="0" applyFont="1" applyFill="1" applyAlignment="1" applyProtection="1">
      <alignment horizontal="center"/>
    </xf>
    <xf numFmtId="0" fontId="18" fillId="0" borderId="0" xfId="0" applyFont="1" applyFill="1" applyAlignment="1" applyProtection="1">
      <alignment horizontal="left"/>
    </xf>
    <xf numFmtId="0" fontId="18" fillId="0" borderId="0" xfId="0" quotePrefix="1" applyFont="1" applyFill="1" applyAlignment="1" applyProtection="1">
      <alignment horizontal="left"/>
    </xf>
    <xf numFmtId="0" fontId="18" fillId="0" borderId="0" xfId="0" quotePrefix="1" applyFont="1" applyFill="1" applyAlignment="1" applyProtection="1">
      <alignment horizontal="center"/>
    </xf>
    <xf numFmtId="0" fontId="18" fillId="0" borderId="0" xfId="0" quotePrefix="1" applyFont="1" applyFill="1" applyAlignment="1" applyProtection="1">
      <alignment horizontal="left" indent="2"/>
    </xf>
    <xf numFmtId="39" fontId="22" fillId="0" borderId="0" xfId="23" applyNumberFormat="1" applyFont="1" applyFill="1" applyBorder="1"/>
    <xf numFmtId="39" fontId="22" fillId="0" borderId="0" xfId="23" applyNumberFormat="1" applyFont="1" applyFill="1" applyBorder="1" applyAlignment="1">
      <alignment horizontal="right"/>
    </xf>
    <xf numFmtId="39" fontId="22" fillId="0" borderId="0" xfId="23" quotePrefix="1" applyNumberFormat="1" applyFont="1" applyFill="1" applyBorder="1"/>
    <xf numFmtId="39" fontId="22" fillId="0" borderId="0" xfId="23" applyNumberFormat="1" applyFont="1" applyFill="1"/>
    <xf numFmtId="39" fontId="22" fillId="0" borderId="0" xfId="23" applyNumberFormat="1" applyFont="1" applyFill="1" applyBorder="1" applyAlignment="1">
      <alignment wrapText="1"/>
    </xf>
    <xf numFmtId="39" fontId="22" fillId="0" borderId="0" xfId="23" applyNumberFormat="1" applyFont="1" applyFill="1" applyBorder="1" applyAlignment="1">
      <alignment horizontal="right" wrapText="1"/>
    </xf>
    <xf numFmtId="0" fontId="50" fillId="0" borderId="0" xfId="0" quotePrefix="1" applyFont="1" applyFill="1" applyAlignment="1">
      <alignment horizontal="left"/>
    </xf>
    <xf numFmtId="49" fontId="48" fillId="0" borderId="0" xfId="28" quotePrefix="1" applyNumberFormat="1" applyFont="1" applyFill="1" applyAlignment="1">
      <alignment horizontal="left"/>
    </xf>
    <xf numFmtId="49" fontId="48" fillId="0" borderId="0" xfId="28" applyNumberFormat="1" applyFont="1" applyFill="1" applyAlignment="1">
      <alignment horizontal="left"/>
    </xf>
    <xf numFmtId="49" fontId="48" fillId="0" borderId="0" xfId="31" applyNumberFormat="1" applyFont="1" applyFill="1" applyAlignment="1">
      <alignment horizontal="left"/>
    </xf>
    <xf numFmtId="49" fontId="53" fillId="0" borderId="0" xfId="28" applyNumberFormat="1" applyFont="1" applyFill="1" applyAlignment="1">
      <alignment horizontal="left"/>
    </xf>
    <xf numFmtId="49" fontId="54" fillId="0" borderId="0" xfId="28" applyNumberFormat="1" applyFont="1" applyFill="1" applyAlignment="1">
      <alignment horizontal="left"/>
    </xf>
    <xf numFmtId="0" fontId="47" fillId="0" borderId="0" xfId="0" quotePrefix="1" applyFont="1" applyFill="1" applyAlignment="1">
      <alignment horizontal="left"/>
    </xf>
    <xf numFmtId="0" fontId="48" fillId="0" borderId="0" xfId="28" applyFont="1" applyFill="1" applyAlignment="1">
      <alignment horizontal="left"/>
    </xf>
    <xf numFmtId="41" fontId="56" fillId="0" borderId="0" xfId="0" applyNumberFormat="1" applyFont="1" applyFill="1"/>
    <xf numFmtId="41" fontId="48" fillId="0" borderId="0" xfId="0" applyNumberFormat="1" applyFont="1" applyFill="1"/>
    <xf numFmtId="0" fontId="47" fillId="0" borderId="0" xfId="0" applyFont="1" applyFill="1"/>
    <xf numFmtId="0" fontId="56" fillId="0" borderId="0" xfId="0" applyFont="1" applyFill="1"/>
    <xf numFmtId="187" fontId="47" fillId="0" borderId="13" xfId="6" applyNumberFormat="1" applyFont="1" applyFill="1" applyBorder="1" applyAlignment="1">
      <alignment horizontal="center"/>
    </xf>
    <xf numFmtId="187" fontId="47" fillId="0" borderId="13" xfId="6" applyNumberFormat="1" applyFont="1" applyFill="1" applyBorder="1" applyAlignment="1">
      <alignment horizontal="center" wrapText="1"/>
    </xf>
    <xf numFmtId="43" fontId="47" fillId="0" borderId="13" xfId="6" applyFont="1" applyFill="1" applyBorder="1" applyAlignment="1">
      <alignment horizontal="center" wrapText="1"/>
    </xf>
    <xf numFmtId="0" fontId="47" fillId="0" borderId="0" xfId="0" applyFont="1" applyFill="1" applyAlignment="1">
      <alignment horizontal="centerContinuous"/>
    </xf>
    <xf numFmtId="0" fontId="48" fillId="0" borderId="0" xfId="0" applyFont="1" applyFill="1"/>
    <xf numFmtId="41" fontId="48" fillId="0" borderId="0" xfId="2" applyFont="1" applyFill="1" applyAlignment="1"/>
    <xf numFmtId="10" fontId="48" fillId="0" borderId="0" xfId="0" applyNumberFormat="1" applyFont="1" applyFill="1" applyProtection="1"/>
    <xf numFmtId="41" fontId="48" fillId="0" borderId="0" xfId="0" applyNumberFormat="1" applyFont="1" applyFill="1" applyProtection="1"/>
    <xf numFmtId="41" fontId="48" fillId="0" borderId="0" xfId="10" applyNumberFormat="1" applyFont="1" applyFill="1" applyAlignment="1"/>
    <xf numFmtId="42" fontId="48" fillId="0" borderId="0" xfId="10" applyFont="1" applyFill="1" applyAlignment="1"/>
    <xf numFmtId="41" fontId="48" fillId="0" borderId="0" xfId="2" applyFont="1" applyFill="1" applyBorder="1" applyAlignment="1"/>
    <xf numFmtId="42" fontId="48" fillId="0" borderId="13" xfId="10" applyFont="1" applyFill="1" applyBorder="1" applyAlignment="1"/>
    <xf numFmtId="42" fontId="48" fillId="0" borderId="0" xfId="10" applyFont="1" applyFill="1" applyBorder="1" applyAlignment="1"/>
    <xf numFmtId="41" fontId="48" fillId="0" borderId="0" xfId="10" applyNumberFormat="1" applyFont="1" applyFill="1" applyBorder="1" applyAlignment="1"/>
    <xf numFmtId="37" fontId="48" fillId="0" borderId="0" xfId="0" applyNumberFormat="1" applyFont="1" applyFill="1" applyProtection="1"/>
    <xf numFmtId="37" fontId="48" fillId="0" borderId="0" xfId="0" applyNumberFormat="1" applyFont="1" applyFill="1" applyBorder="1" applyProtection="1"/>
    <xf numFmtId="41" fontId="48" fillId="0" borderId="0" xfId="0" applyNumberFormat="1" applyFont="1" applyFill="1" applyBorder="1"/>
    <xf numFmtId="0" fontId="52" fillId="0" borderId="0" xfId="0" applyFont="1" applyFill="1"/>
    <xf numFmtId="0" fontId="48" fillId="0" borderId="0" xfId="0" applyFont="1" applyFill="1" applyAlignment="1">
      <alignment horizontal="left"/>
    </xf>
    <xf numFmtId="0" fontId="48" fillId="0" borderId="0" xfId="0" applyFont="1" applyFill="1" applyAlignment="1"/>
    <xf numFmtId="41" fontId="51" fillId="0" borderId="0" xfId="2" applyFont="1" applyFill="1" applyAlignment="1">
      <alignment horizontal="center"/>
    </xf>
    <xf numFmtId="37" fontId="48" fillId="0" borderId="0" xfId="0" applyNumberFormat="1" applyFont="1" applyFill="1"/>
    <xf numFmtId="37" fontId="48" fillId="0" borderId="0" xfId="0" applyNumberFormat="1" applyFont="1" applyFill="1" applyBorder="1"/>
    <xf numFmtId="37" fontId="47" fillId="0" borderId="0" xfId="0" applyNumberFormat="1" applyFont="1" applyFill="1" applyAlignment="1">
      <alignment horizontal="centerContinuous"/>
    </xf>
    <xf numFmtId="41" fontId="48" fillId="0" borderId="13" xfId="0" applyNumberFormat="1" applyFont="1" applyFill="1" applyBorder="1"/>
    <xf numFmtId="0" fontId="47" fillId="0" borderId="0" xfId="0" applyFont="1" applyFill="1" applyAlignment="1">
      <alignment horizontal="center"/>
    </xf>
    <xf numFmtId="37" fontId="47" fillId="0" borderId="0" xfId="0" applyNumberFormat="1" applyFont="1" applyFill="1" applyAlignment="1" applyProtection="1">
      <alignment vertical="center"/>
    </xf>
    <xf numFmtId="0" fontId="48" fillId="0" borderId="0" xfId="0" applyFont="1" applyFill="1" applyAlignment="1">
      <alignment horizontal="center"/>
    </xf>
    <xf numFmtId="37" fontId="47" fillId="0" borderId="0" xfId="0" applyNumberFormat="1" applyFont="1" applyFill="1" applyProtection="1"/>
    <xf numFmtId="0" fontId="48" fillId="0" borderId="0" xfId="0" quotePrefix="1" applyFont="1" applyFill="1" applyAlignment="1">
      <alignment horizontal="center"/>
    </xf>
    <xf numFmtId="37" fontId="47" fillId="0" borderId="0" xfId="0" quotePrefix="1" applyNumberFormat="1" applyFont="1" applyFill="1" applyAlignment="1" applyProtection="1">
      <alignment horizontal="left"/>
    </xf>
    <xf numFmtId="41" fontId="48" fillId="0" borderId="13" xfId="2" applyFont="1" applyFill="1" applyBorder="1" applyAlignment="1"/>
    <xf numFmtId="37" fontId="47" fillId="0" borderId="0" xfId="0" quotePrefix="1" applyNumberFormat="1" applyFont="1" applyFill="1" applyAlignment="1" applyProtection="1">
      <alignment horizontal="left" vertical="center"/>
    </xf>
    <xf numFmtId="42" fontId="48" fillId="0" borderId="2" xfId="10" applyFont="1" applyFill="1" applyBorder="1" applyAlignment="1"/>
    <xf numFmtId="42" fontId="47" fillId="0" borderId="0" xfId="10" applyFont="1" applyFill="1" applyAlignment="1">
      <alignment vertical="center"/>
    </xf>
    <xf numFmtId="42" fontId="47" fillId="0" borderId="0" xfId="10" applyFont="1" applyFill="1" applyAlignment="1"/>
    <xf numFmtId="0" fontId="47" fillId="0" borderId="0" xfId="0" applyFont="1" applyFill="1" applyAlignment="1">
      <alignment vertical="center"/>
    </xf>
    <xf numFmtId="170" fontId="48" fillId="0" borderId="2" xfId="2" applyNumberFormat="1" applyFont="1" applyFill="1" applyBorder="1" applyAlignment="1"/>
    <xf numFmtId="0" fontId="48" fillId="0" borderId="0" xfId="2" applyNumberFormat="1" applyFont="1" applyFill="1" applyAlignment="1"/>
    <xf numFmtId="170" fontId="47" fillId="0" borderId="0" xfId="2" applyNumberFormat="1" applyFont="1" applyFill="1" applyAlignment="1">
      <alignment vertical="center"/>
    </xf>
    <xf numFmtId="170" fontId="47" fillId="0" borderId="0" xfId="2" applyNumberFormat="1" applyFont="1" applyFill="1" applyAlignment="1"/>
    <xf numFmtId="0" fontId="48" fillId="0" borderId="0" xfId="0" applyFont="1" applyFill="1" applyAlignment="1">
      <alignment horizontal="centerContinuous"/>
    </xf>
    <xf numFmtId="164" fontId="47" fillId="0" borderId="0" xfId="0" applyNumberFormat="1" applyFont="1" applyFill="1" applyProtection="1"/>
    <xf numFmtId="0" fontId="47" fillId="0" borderId="1" xfId="0" applyFont="1" applyFill="1" applyBorder="1"/>
    <xf numFmtId="170" fontId="48" fillId="0" borderId="0" xfId="2" applyNumberFormat="1" applyFont="1" applyFill="1" applyAlignment="1"/>
    <xf numFmtId="0" fontId="48" fillId="0" borderId="0" xfId="0" quotePrefix="1" applyNumberFormat="1" applyFont="1" applyFill="1" applyAlignment="1">
      <alignment horizontal="left"/>
    </xf>
    <xf numFmtId="0" fontId="55" fillId="0" borderId="0" xfId="0" applyFont="1" applyFill="1" applyProtection="1">
      <protection locked="0"/>
    </xf>
    <xf numFmtId="41" fontId="48" fillId="0" borderId="13" xfId="10" applyNumberFormat="1" applyFont="1" applyFill="1" applyBorder="1" applyAlignment="1"/>
    <xf numFmtId="49" fontId="47" fillId="0" borderId="0" xfId="0" applyNumberFormat="1" applyFont="1" applyFill="1"/>
    <xf numFmtId="0" fontId="47" fillId="0" borderId="0" xfId="0" applyNumberFormat="1" applyFont="1" applyFill="1"/>
    <xf numFmtId="164" fontId="47" fillId="0" borderId="0" xfId="0" applyNumberFormat="1" applyFont="1" applyFill="1" applyAlignment="1" applyProtection="1">
      <alignment horizontal="left"/>
    </xf>
    <xf numFmtId="0" fontId="47" fillId="0" borderId="0" xfId="0" quotePrefix="1" applyNumberFormat="1" applyFont="1" applyFill="1" applyAlignment="1">
      <alignment horizontal="left"/>
    </xf>
    <xf numFmtId="0" fontId="47" fillId="0" borderId="0" xfId="0" applyFont="1" applyFill="1" applyAlignment="1">
      <alignment horizontal="left"/>
    </xf>
    <xf numFmtId="0" fontId="47" fillId="0" borderId="1" xfId="0" applyFont="1" applyFill="1" applyBorder="1" applyAlignment="1">
      <alignment horizontal="centerContinuous"/>
    </xf>
    <xf numFmtId="0" fontId="47" fillId="0" borderId="0" xfId="0" applyFont="1" applyFill="1" applyAlignment="1" applyProtection="1">
      <alignment horizontal="center"/>
    </xf>
    <xf numFmtId="49" fontId="47" fillId="0" borderId="0" xfId="0" applyNumberFormat="1" applyFont="1" applyFill="1" applyAlignment="1">
      <alignment horizontal="centerContinuous"/>
    </xf>
    <xf numFmtId="49" fontId="51" fillId="0" borderId="0" xfId="2" applyNumberFormat="1" applyFont="1" applyFill="1" applyAlignment="1">
      <alignment horizontal="centerContinuous"/>
    </xf>
    <xf numFmtId="0" fontId="48" fillId="0" borderId="0" xfId="0" applyFont="1" applyFill="1" applyAlignment="1" applyProtection="1">
      <alignment horizontal="centerContinuous"/>
    </xf>
    <xf numFmtId="49" fontId="48" fillId="0" borderId="0" xfId="0" applyNumberFormat="1" applyFont="1" applyFill="1"/>
    <xf numFmtId="0" fontId="48" fillId="0" borderId="0" xfId="0" quotePrefix="1" applyNumberFormat="1" applyFont="1" applyFill="1" applyAlignment="1">
      <alignment horizontal="left" indent="1"/>
    </xf>
    <xf numFmtId="0" fontId="48" fillId="0" borderId="0" xfId="0" applyNumberFormat="1" applyFont="1" applyFill="1" applyAlignment="1">
      <alignment horizontal="left" indent="2"/>
    </xf>
    <xf numFmtId="42" fontId="48" fillId="0" borderId="21" xfId="10" applyFont="1" applyFill="1" applyBorder="1" applyAlignment="1"/>
    <xf numFmtId="49" fontId="48" fillId="0" borderId="0" xfId="0" quotePrefix="1" applyNumberFormat="1" applyFont="1" applyFill="1" applyAlignment="1">
      <alignment horizontal="left"/>
    </xf>
    <xf numFmtId="0" fontId="48" fillId="0" borderId="0" xfId="0" applyNumberFormat="1" applyFont="1" applyFill="1" applyAlignment="1">
      <alignment horizontal="left" indent="1"/>
    </xf>
    <xf numFmtId="0" fontId="48" fillId="0" borderId="0" xfId="0" applyNumberFormat="1" applyFont="1" applyFill="1"/>
    <xf numFmtId="42" fontId="48" fillId="0" borderId="22" xfId="10" applyFont="1" applyFill="1" applyBorder="1" applyAlignment="1"/>
    <xf numFmtId="0" fontId="48" fillId="0" borderId="0" xfId="0" quotePrefix="1" applyNumberFormat="1" applyFont="1" applyFill="1"/>
    <xf numFmtId="49" fontId="48" fillId="0" borderId="0" xfId="0" applyNumberFormat="1" applyFont="1" applyFill="1" applyAlignment="1">
      <alignment horizontal="left" indent="1"/>
    </xf>
    <xf numFmtId="0" fontId="48" fillId="0" borderId="0" xfId="0" applyFont="1" applyFill="1" applyBorder="1"/>
    <xf numFmtId="49" fontId="48" fillId="0" borderId="0" xfId="0" applyNumberFormat="1" applyFont="1" applyFill="1" applyAlignment="1">
      <alignment horizontal="centerContinuous"/>
    </xf>
    <xf numFmtId="0" fontId="48" fillId="0" borderId="0" xfId="0" applyNumberFormat="1" applyFont="1" applyFill="1" applyAlignment="1">
      <alignment horizontal="center"/>
    </xf>
    <xf numFmtId="0" fontId="53" fillId="0" borderId="0" xfId="0" applyNumberFormat="1" applyFont="1" applyFill="1"/>
    <xf numFmtId="42" fontId="48" fillId="0" borderId="21" xfId="0" applyNumberFormat="1" applyFont="1" applyFill="1" applyBorder="1"/>
    <xf numFmtId="0" fontId="48" fillId="0" borderId="0" xfId="0" applyNumberFormat="1" applyFont="1" applyFill="1" applyAlignment="1">
      <alignment horizontal="left" indent="3"/>
    </xf>
    <xf numFmtId="168" fontId="48" fillId="0" borderId="0" xfId="0" applyNumberFormat="1" applyFont="1" applyFill="1"/>
    <xf numFmtId="0" fontId="48" fillId="0" borderId="13" xfId="0" applyFont="1" applyFill="1" applyBorder="1"/>
    <xf numFmtId="49" fontId="48" fillId="0" borderId="0" xfId="0" applyNumberFormat="1" applyFont="1" applyFill="1" applyAlignment="1">
      <alignment horizontal="left"/>
    </xf>
    <xf numFmtId="167" fontId="48" fillId="0" borderId="0" xfId="0" applyNumberFormat="1" applyFont="1" applyFill="1" applyAlignment="1">
      <alignment horizontal="left" indent="4"/>
    </xf>
    <xf numFmtId="42" fontId="48" fillId="0" borderId="0" xfId="0" applyNumberFormat="1" applyFont="1" applyFill="1"/>
    <xf numFmtId="42" fontId="48" fillId="0" borderId="0" xfId="0" applyNumberFormat="1" applyFont="1" applyFill="1" applyBorder="1"/>
    <xf numFmtId="49" fontId="48" fillId="0" borderId="0" xfId="0" quotePrefix="1" applyNumberFormat="1" applyFont="1" applyFill="1" applyBorder="1" applyAlignment="1">
      <alignment horizontal="left"/>
    </xf>
    <xf numFmtId="49" fontId="48" fillId="0" borderId="0" xfId="0" applyNumberFormat="1" applyFont="1" applyFill="1" applyBorder="1"/>
    <xf numFmtId="0" fontId="48" fillId="0" borderId="0" xfId="0" quotePrefix="1" applyNumberFormat="1" applyFont="1" applyFill="1" applyBorder="1" applyAlignment="1">
      <alignment horizontal="left"/>
    </xf>
    <xf numFmtId="0" fontId="48" fillId="0" borderId="0" xfId="0" applyFont="1" applyFill="1" applyBorder="1" applyAlignment="1">
      <alignment horizontal="centerContinuous"/>
    </xf>
    <xf numFmtId="49" fontId="47" fillId="0" borderId="1" xfId="0" applyNumberFormat="1" applyFont="1" applyFill="1" applyBorder="1"/>
    <xf numFmtId="49" fontId="48" fillId="0" borderId="0" xfId="0" applyNumberFormat="1" applyFont="1" applyFill="1" applyAlignment="1">
      <alignment horizontal="right"/>
    </xf>
    <xf numFmtId="0" fontId="48" fillId="0" borderId="0" xfId="0" quotePrefix="1" applyFont="1" applyFill="1" applyAlignment="1">
      <alignment horizontal="left"/>
    </xf>
    <xf numFmtId="5" fontId="48" fillId="0" borderId="0" xfId="0" applyNumberFormat="1" applyFont="1" applyFill="1" applyProtection="1"/>
    <xf numFmtId="49" fontId="48" fillId="0" borderId="0" xfId="0" quotePrefix="1" applyNumberFormat="1" applyFont="1" applyFill="1"/>
    <xf numFmtId="0" fontId="48" fillId="0" borderId="0" xfId="26" applyNumberFormat="1" applyFont="1" applyFill="1" applyBorder="1"/>
    <xf numFmtId="183" fontId="48" fillId="0" borderId="0" xfId="2" applyNumberFormat="1" applyFont="1" applyFill="1" applyBorder="1" applyAlignment="1"/>
    <xf numFmtId="0" fontId="47" fillId="0" borderId="0" xfId="0" applyFont="1" applyFill="1" applyProtection="1"/>
    <xf numFmtId="42" fontId="48" fillId="0" borderId="0" xfId="10" applyFont="1" applyFill="1" applyAlignment="1">
      <alignment horizontal="centerContinuous"/>
    </xf>
    <xf numFmtId="41" fontId="48" fillId="0" borderId="0" xfId="2" applyFont="1" applyFill="1" applyAlignment="1">
      <alignment horizontal="centerContinuous"/>
    </xf>
    <xf numFmtId="165" fontId="47" fillId="0" borderId="0" xfId="0" applyNumberFormat="1" applyFont="1" applyFill="1" applyProtection="1"/>
    <xf numFmtId="0" fontId="47" fillId="0" borderId="0" xfId="0" quotePrefix="1" applyFont="1" applyFill="1" applyAlignment="1">
      <alignment horizontal="center"/>
    </xf>
    <xf numFmtId="170" fontId="48" fillId="0" borderId="13" xfId="2" applyNumberFormat="1" applyFont="1" applyFill="1" applyBorder="1" applyAlignment="1"/>
    <xf numFmtId="10" fontId="48" fillId="0" borderId="0" xfId="33" applyNumberFormat="1" applyFont="1" applyFill="1"/>
    <xf numFmtId="0" fontId="48" fillId="0" borderId="0" xfId="19" applyFont="1" applyFill="1"/>
    <xf numFmtId="0" fontId="48" fillId="0" borderId="0" xfId="19" applyFont="1" applyFill="1" applyAlignment="1">
      <alignment horizontal="left" indent="1"/>
    </xf>
    <xf numFmtId="0" fontId="48" fillId="0" borderId="0" xfId="19" applyFont="1" applyFill="1" applyAlignment="1"/>
    <xf numFmtId="41" fontId="48" fillId="0" borderId="0" xfId="19" applyNumberFormat="1" applyFont="1" applyFill="1"/>
    <xf numFmtId="167" fontId="48" fillId="0" borderId="0" xfId="5" applyNumberFormat="1" applyFont="1" applyFill="1"/>
    <xf numFmtId="0" fontId="48" fillId="0" borderId="0" xfId="19" applyFont="1" applyFill="1" applyBorder="1" applyAlignment="1">
      <alignment horizontal="center"/>
    </xf>
    <xf numFmtId="0" fontId="48" fillId="0" borderId="0" xfId="30" applyFont="1" applyFill="1" applyAlignment="1">
      <alignment horizontal="left"/>
    </xf>
    <xf numFmtId="0" fontId="48" fillId="0" borderId="0" xfId="30" applyFont="1" applyFill="1"/>
    <xf numFmtId="9" fontId="52" fillId="0" borderId="0" xfId="30" applyNumberFormat="1" applyFont="1" applyFill="1"/>
    <xf numFmtId="0" fontId="52" fillId="0" borderId="0" xfId="30" applyFont="1" applyFill="1"/>
    <xf numFmtId="0" fontId="48" fillId="0" borderId="0" xfId="30" applyFont="1" applyFill="1" applyBorder="1"/>
    <xf numFmtId="0" fontId="48" fillId="0" borderId="0" xfId="30" applyFont="1" applyFill="1" applyBorder="1" applyAlignment="1">
      <alignment horizontal="center"/>
    </xf>
    <xf numFmtId="0" fontId="48" fillId="0" borderId="0" xfId="30" applyFont="1" applyFill="1" applyAlignment="1">
      <alignment horizontal="center"/>
    </xf>
    <xf numFmtId="7" fontId="48" fillId="0" borderId="0" xfId="30" applyNumberFormat="1" applyFont="1" applyFill="1"/>
    <xf numFmtId="44" fontId="48" fillId="0" borderId="0" xfId="14" applyFont="1" applyFill="1"/>
    <xf numFmtId="44" fontId="48" fillId="0" borderId="0" xfId="14" applyFont="1" applyFill="1" applyAlignment="1">
      <alignment horizontal="center"/>
    </xf>
    <xf numFmtId="37" fontId="48" fillId="0" borderId="0" xfId="14" applyNumberFormat="1" applyFont="1" applyFill="1" applyAlignment="1">
      <alignment horizontal="left"/>
    </xf>
    <xf numFmtId="44" fontId="48" fillId="0" borderId="0" xfId="14" applyFont="1" applyFill="1" applyAlignment="1">
      <alignment horizontal="right"/>
    </xf>
    <xf numFmtId="0" fontId="48" fillId="0" borderId="0" xfId="30" applyFont="1" applyFill="1" applyBorder="1" applyAlignment="1">
      <alignment horizontal="left"/>
    </xf>
    <xf numFmtId="44" fontId="48" fillId="0" borderId="0" xfId="14" applyFont="1" applyFill="1" applyBorder="1" applyAlignment="1">
      <alignment horizontal="right"/>
    </xf>
    <xf numFmtId="0" fontId="48" fillId="0" borderId="0" xfId="30" applyFont="1" applyFill="1" applyBorder="1" applyAlignment="1">
      <alignment horizontal="right"/>
    </xf>
    <xf numFmtId="44" fontId="48" fillId="0" borderId="0" xfId="30" applyNumberFormat="1" applyFont="1" applyFill="1" applyBorder="1" applyAlignment="1">
      <alignment horizontal="right"/>
    </xf>
    <xf numFmtId="0" fontId="48" fillId="0" borderId="0" xfId="30" applyFont="1" applyFill="1" applyAlignment="1">
      <alignment horizontal="centerContinuous"/>
    </xf>
    <xf numFmtId="179" fontId="47" fillId="0" borderId="0" xfId="30" applyNumberFormat="1" applyFont="1" applyFill="1" applyAlignment="1"/>
    <xf numFmtId="179" fontId="47" fillId="0" borderId="0" xfId="30" applyNumberFormat="1" applyFont="1" applyFill="1"/>
    <xf numFmtId="37" fontId="47" fillId="0" borderId="0" xfId="30" applyNumberFormat="1" applyFont="1" applyFill="1" applyAlignment="1">
      <alignment horizontal="centerContinuous"/>
    </xf>
    <xf numFmtId="179" fontId="47" fillId="0" borderId="0" xfId="30" applyNumberFormat="1" applyFont="1" applyFill="1" applyAlignment="1">
      <alignment horizontal="centerContinuous"/>
    </xf>
    <xf numFmtId="0" fontId="52" fillId="0" borderId="0" xfId="30" applyFont="1" applyFill="1" applyAlignment="1">
      <alignment horizontal="centerContinuous"/>
    </xf>
    <xf numFmtId="0" fontId="48" fillId="0" borderId="0" xfId="22" applyFont="1" applyFill="1"/>
    <xf numFmtId="37" fontId="48" fillId="0" borderId="0" xfId="22" applyNumberFormat="1" applyFont="1" applyFill="1"/>
    <xf numFmtId="37" fontId="48" fillId="0" borderId="0" xfId="22" applyNumberFormat="1" applyFont="1" applyFill="1" applyAlignment="1">
      <alignment horizontal="left"/>
    </xf>
    <xf numFmtId="0" fontId="48" fillId="0" borderId="0" xfId="22" applyFont="1" applyFill="1" applyBorder="1"/>
    <xf numFmtId="0" fontId="48" fillId="0" borderId="0" xfId="22" applyFont="1" applyFill="1" applyAlignment="1">
      <alignment horizontal="center"/>
    </xf>
    <xf numFmtId="0" fontId="48" fillId="0" borderId="0" xfId="27" applyFont="1" applyFill="1" applyAlignment="1">
      <alignment horizontal="left"/>
    </xf>
    <xf numFmtId="0" fontId="48" fillId="0" borderId="0" xfId="27" applyFont="1" applyFill="1"/>
    <xf numFmtId="0" fontId="48" fillId="0" borderId="0" xfId="27" applyFont="1" applyFill="1" applyAlignment="1"/>
    <xf numFmtId="7" fontId="48" fillId="0" borderId="0" xfId="27" applyNumberFormat="1" applyFont="1" applyFill="1" applyAlignment="1">
      <alignment horizontal="center"/>
    </xf>
    <xf numFmtId="44" fontId="48" fillId="0" borderId="0" xfId="13" applyFont="1" applyFill="1" applyAlignment="1">
      <alignment horizontal="left"/>
    </xf>
    <xf numFmtId="44" fontId="48" fillId="0" borderId="0" xfId="13" applyFont="1" applyFill="1" applyAlignment="1">
      <alignment horizontal="center"/>
    </xf>
    <xf numFmtId="44" fontId="48" fillId="0" borderId="0" xfId="13" applyFont="1" applyFill="1" applyBorder="1" applyAlignment="1">
      <alignment horizontal="center"/>
    </xf>
    <xf numFmtId="8" fontId="48" fillId="0" borderId="0" xfId="13" applyNumberFormat="1" applyFont="1" applyFill="1" applyAlignment="1">
      <alignment horizontal="center"/>
    </xf>
    <xf numFmtId="8" fontId="48" fillId="0" borderId="0" xfId="13" applyNumberFormat="1" applyFont="1" applyFill="1" applyBorder="1" applyAlignment="1"/>
    <xf numFmtId="180" fontId="48" fillId="0" borderId="0" xfId="27" applyNumberFormat="1" applyFont="1" applyFill="1" applyAlignment="1"/>
    <xf numFmtId="8" fontId="48" fillId="0" borderId="0" xfId="13" applyNumberFormat="1" applyFont="1" applyFill="1" applyAlignment="1"/>
    <xf numFmtId="180" fontId="48" fillId="0" borderId="0" xfId="27" applyNumberFormat="1" applyFont="1" applyFill="1"/>
    <xf numFmtId="167" fontId="48" fillId="0" borderId="0" xfId="9" applyNumberFormat="1" applyFont="1" applyFill="1"/>
    <xf numFmtId="7" fontId="48" fillId="0" borderId="0" xfId="27" applyNumberFormat="1" applyFont="1" applyFill="1" applyBorder="1" applyAlignment="1">
      <alignment horizontal="center"/>
    </xf>
    <xf numFmtId="0" fontId="48" fillId="0" borderId="0" xfId="0" quotePrefix="1" applyFont="1" applyFill="1" applyBorder="1" applyAlignment="1">
      <alignment horizontal="center"/>
    </xf>
    <xf numFmtId="0" fontId="48" fillId="0" borderId="0" xfId="0" applyFont="1" applyFill="1" applyBorder="1" applyAlignment="1">
      <alignment horizontal="center"/>
    </xf>
    <xf numFmtId="0" fontId="48" fillId="0" borderId="0" xfId="0" applyFont="1" applyFill="1" applyBorder="1" applyAlignment="1">
      <alignment horizontal="right"/>
    </xf>
    <xf numFmtId="0" fontId="47" fillId="0" borderId="0" xfId="28" applyFont="1" applyFill="1" applyAlignment="1">
      <alignment horizontal="left"/>
    </xf>
    <xf numFmtId="3" fontId="47" fillId="0" borderId="0" xfId="31" applyNumberFormat="1" applyFont="1" applyFill="1" applyAlignment="1">
      <alignment horizontal="left"/>
    </xf>
    <xf numFmtId="44" fontId="47" fillId="0" borderId="0" xfId="14" applyFont="1" applyFill="1"/>
    <xf numFmtId="0" fontId="48" fillId="0" borderId="0" xfId="27" applyFont="1" applyFill="1" applyBorder="1"/>
    <xf numFmtId="44" fontId="48" fillId="0" borderId="0" xfId="0" applyNumberFormat="1" applyFont="1" applyFill="1" applyBorder="1" applyAlignment="1">
      <alignment horizontal="left"/>
    </xf>
    <xf numFmtId="39" fontId="60" fillId="0" borderId="0" xfId="23" applyNumberFormat="1" applyFont="1" applyFill="1" applyBorder="1"/>
    <xf numFmtId="37" fontId="22" fillId="0" borderId="0" xfId="23" applyNumberFormat="1" applyFont="1" applyFill="1" applyBorder="1"/>
    <xf numFmtId="0" fontId="22" fillId="0" borderId="0" xfId="23" applyFont="1" applyFill="1"/>
    <xf numFmtId="0" fontId="22" fillId="0" borderId="0" xfId="23" applyFont="1" applyFill="1" applyAlignment="1">
      <alignment horizontal="left"/>
    </xf>
    <xf numFmtId="41" fontId="48" fillId="0" borderId="0" xfId="0" applyNumberFormat="1" applyFont="1" applyFill="1" applyAlignment="1">
      <alignment horizontal="left"/>
    </xf>
    <xf numFmtId="39" fontId="60" fillId="0" borderId="28" xfId="23" applyNumberFormat="1" applyFont="1" applyFill="1" applyBorder="1"/>
    <xf numFmtId="37" fontId="48" fillId="0" borderId="0" xfId="23" applyNumberFormat="1" applyFont="1" applyFill="1" applyAlignment="1">
      <alignment horizontal="center"/>
    </xf>
    <xf numFmtId="41" fontId="48" fillId="0" borderId="0" xfId="23" applyNumberFormat="1" applyFont="1" applyFill="1"/>
    <xf numFmtId="14" fontId="47" fillId="0" borderId="11" xfId="6" quotePrefix="1" applyNumberFormat="1" applyFont="1" applyFill="1" applyBorder="1" applyAlignment="1">
      <alignment horizontal="center" wrapText="1"/>
    </xf>
    <xf numFmtId="43" fontId="47" fillId="0" borderId="0" xfId="6" applyFont="1" applyFill="1" applyBorder="1" applyAlignment="1">
      <alignment horizontal="center" wrapText="1"/>
    </xf>
    <xf numFmtId="43" fontId="47" fillId="0" borderId="0" xfId="6" quotePrefix="1" applyFont="1" applyFill="1" applyBorder="1" applyAlignment="1">
      <alignment horizontal="center" wrapText="1"/>
    </xf>
    <xf numFmtId="39" fontId="48" fillId="0" borderId="0" xfId="23" applyNumberFormat="1" applyFont="1" applyFill="1" applyBorder="1"/>
    <xf numFmtId="39" fontId="48" fillId="0" borderId="0" xfId="23" applyNumberFormat="1" applyFont="1" applyFill="1" applyBorder="1" applyAlignment="1">
      <alignment horizontal="right"/>
    </xf>
    <xf numFmtId="39" fontId="48" fillId="0" borderId="0" xfId="23" applyNumberFormat="1" applyFont="1" applyFill="1" applyBorder="1" applyAlignment="1"/>
    <xf numFmtId="39" fontId="48" fillId="0" borderId="0" xfId="23" quotePrefix="1" applyNumberFormat="1" applyFont="1" applyFill="1" applyBorder="1"/>
    <xf numFmtId="39" fontId="48" fillId="0" borderId="0" xfId="23" quotePrefix="1" applyNumberFormat="1" applyFont="1" applyFill="1" applyBorder="1" applyAlignment="1">
      <alignment horizontal="right"/>
    </xf>
    <xf numFmtId="39" fontId="48" fillId="0" borderId="0" xfId="23" applyNumberFormat="1" applyFont="1" applyFill="1"/>
    <xf numFmtId="176" fontId="48" fillId="0" borderId="0" xfId="23" applyNumberFormat="1" applyFont="1" applyFill="1" applyBorder="1"/>
    <xf numFmtId="41" fontId="48" fillId="0" borderId="0" xfId="23" applyNumberFormat="1" applyFont="1" applyFill="1" applyBorder="1"/>
    <xf numFmtId="38" fontId="48" fillId="0" borderId="0" xfId="23" applyNumberFormat="1" applyFont="1" applyFill="1"/>
    <xf numFmtId="38" fontId="48" fillId="0" borderId="0" xfId="23" applyNumberFormat="1" applyFont="1" applyFill="1" applyBorder="1"/>
    <xf numFmtId="41" fontId="48" fillId="0" borderId="0" xfId="2" applyNumberFormat="1" applyFont="1" applyFill="1" applyAlignment="1">
      <alignment horizontal="right"/>
    </xf>
    <xf numFmtId="0" fontId="53" fillId="0" borderId="0" xfId="0" applyFont="1" applyFill="1"/>
    <xf numFmtId="0" fontId="47" fillId="0" borderId="0" xfId="23" applyFont="1" applyFill="1" applyAlignment="1">
      <alignment horizontal="left"/>
    </xf>
    <xf numFmtId="39" fontId="47" fillId="0" borderId="0" xfId="23" applyNumberFormat="1" applyFont="1" applyFill="1" applyBorder="1" applyAlignment="1">
      <alignment horizontal="center"/>
    </xf>
    <xf numFmtId="0" fontId="48" fillId="0" borderId="0" xfId="0" applyNumberFormat="1" applyFont="1" applyFill="1" applyAlignment="1">
      <alignment horizontal="centerContinuous"/>
    </xf>
    <xf numFmtId="43" fontId="47" fillId="0" borderId="11" xfId="6" applyNumberFormat="1" applyFont="1" applyFill="1" applyBorder="1" applyAlignment="1">
      <alignment horizontal="center" wrapText="1"/>
    </xf>
    <xf numFmtId="43" fontId="48" fillId="0" borderId="0" xfId="23" applyNumberFormat="1" applyFont="1" applyFill="1" applyBorder="1"/>
    <xf numFmtId="43" fontId="48" fillId="0" borderId="26" xfId="23" applyNumberFormat="1" applyFont="1" applyFill="1" applyBorder="1"/>
    <xf numFmtId="43" fontId="48" fillId="0" borderId="0" xfId="23" applyNumberFormat="1" applyFont="1" applyFill="1" applyBorder="1" applyAlignment="1"/>
    <xf numFmtId="43" fontId="48" fillId="0" borderId="0" xfId="23" applyNumberFormat="1" applyFont="1" applyFill="1" applyBorder="1" applyAlignment="1">
      <alignment horizontal="right"/>
    </xf>
    <xf numFmtId="43" fontId="48" fillId="0" borderId="0" xfId="23" applyNumberFormat="1" applyFont="1" applyFill="1"/>
    <xf numFmtId="43" fontId="22" fillId="0" borderId="0" xfId="23" applyNumberFormat="1" applyFont="1" applyFill="1" applyBorder="1"/>
    <xf numFmtId="43" fontId="22" fillId="0" borderId="11" xfId="23" applyNumberFormat="1" applyFont="1" applyFill="1" applyBorder="1"/>
    <xf numFmtId="43" fontId="22" fillId="0" borderId="18" xfId="23" applyNumberFormat="1" applyFont="1" applyFill="1" applyBorder="1"/>
    <xf numFmtId="43" fontId="60" fillId="0" borderId="0" xfId="23" applyNumberFormat="1" applyFont="1" applyFill="1" applyBorder="1"/>
    <xf numFmtId="43" fontId="21" fillId="0" borderId="0" xfId="23" applyNumberFormat="1" applyFont="1" applyFill="1" applyBorder="1"/>
    <xf numFmtId="43" fontId="60" fillId="0" borderId="28" xfId="23" applyNumberFormat="1" applyFont="1" applyFill="1" applyBorder="1"/>
    <xf numFmtId="39" fontId="22" fillId="0" borderId="0" xfId="23" applyNumberFormat="1" applyFont="1" applyFill="1" applyBorder="1" applyAlignment="1">
      <alignment horizontal="center"/>
    </xf>
    <xf numFmtId="37" fontId="48" fillId="0" borderId="0" xfId="2" applyNumberFormat="1" applyFont="1" applyFill="1" applyBorder="1" applyAlignment="1"/>
    <xf numFmtId="43" fontId="22" fillId="0" borderId="27" xfId="23" applyNumberFormat="1" applyFont="1" applyFill="1" applyBorder="1"/>
    <xf numFmtId="39" fontId="22" fillId="0" borderId="2" xfId="23" applyNumberFormat="1" applyFont="1" applyFill="1" applyBorder="1"/>
    <xf numFmtId="43" fontId="22" fillId="0" borderId="15" xfId="23" applyNumberFormat="1" applyFont="1" applyFill="1" applyBorder="1"/>
    <xf numFmtId="43" fontId="22" fillId="0" borderId="35" xfId="23" applyNumberFormat="1" applyFont="1" applyFill="1" applyBorder="1"/>
    <xf numFmtId="43" fontId="21" fillId="0" borderId="24" xfId="23" applyNumberFormat="1" applyFont="1" applyFill="1" applyBorder="1"/>
    <xf numFmtId="39" fontId="21" fillId="0" borderId="0" xfId="23" applyNumberFormat="1" applyFont="1" applyFill="1" applyBorder="1"/>
    <xf numFmtId="43" fontId="21" fillId="0" borderId="27" xfId="23" applyNumberFormat="1" applyFont="1" applyFill="1" applyBorder="1"/>
    <xf numFmtId="37" fontId="48" fillId="0" borderId="0" xfId="2" applyNumberFormat="1" applyFont="1" applyFill="1" applyAlignment="1"/>
    <xf numFmtId="0" fontId="47" fillId="0" borderId="27" xfId="0" applyFont="1" applyFill="1" applyBorder="1" applyAlignment="1" applyProtection="1">
      <alignment horizontal="center"/>
    </xf>
    <xf numFmtId="49" fontId="47" fillId="0" borderId="27" xfId="0" applyNumberFormat="1" applyFont="1" applyFill="1" applyBorder="1" applyAlignment="1">
      <alignment horizontal="centerContinuous"/>
    </xf>
    <xf numFmtId="0" fontId="47" fillId="0" borderId="27" xfId="0" applyNumberFormat="1" applyFont="1" applyFill="1" applyBorder="1"/>
    <xf numFmtId="49" fontId="47" fillId="0" borderId="27" xfId="0" applyNumberFormat="1" applyFont="1" applyFill="1" applyBorder="1"/>
    <xf numFmtId="0" fontId="47" fillId="0" borderId="27" xfId="0" applyFont="1" applyFill="1" applyBorder="1"/>
    <xf numFmtId="0" fontId="47" fillId="0" borderId="27" xfId="0" applyFont="1" applyFill="1" applyBorder="1" applyAlignment="1">
      <alignment horizontal="centerContinuous"/>
    </xf>
    <xf numFmtId="49" fontId="47" fillId="0" borderId="0" xfId="0" quotePrefix="1" applyNumberFormat="1" applyFont="1" applyFill="1" applyAlignment="1">
      <alignment horizontal="left"/>
    </xf>
    <xf numFmtId="0" fontId="48" fillId="0" borderId="0" xfId="0" quotePrefix="1" applyFont="1" applyFill="1"/>
    <xf numFmtId="190" fontId="48" fillId="0" borderId="0" xfId="5" applyNumberFormat="1" applyFont="1" applyFill="1"/>
    <xf numFmtId="43" fontId="48" fillId="0" borderId="0" xfId="0" applyNumberFormat="1" applyFont="1" applyFill="1"/>
    <xf numFmtId="49" fontId="48" fillId="0" borderId="0" xfId="0" applyNumberFormat="1" applyFont="1" applyFill="1" applyAlignment="1">
      <alignment horizontal="left" indent="6"/>
    </xf>
    <xf numFmtId="41" fontId="48" fillId="0" borderId="21" xfId="0" applyNumberFormat="1" applyFont="1" applyFill="1" applyBorder="1"/>
    <xf numFmtId="0" fontId="48" fillId="0" borderId="0" xfId="23" applyFont="1" applyFill="1" applyAlignment="1">
      <alignment horizontal="center"/>
    </xf>
    <xf numFmtId="49" fontId="48" fillId="0" borderId="0" xfId="0" applyNumberFormat="1" applyFont="1" applyFill="1" applyAlignment="1">
      <alignment horizontal="left" indent="2"/>
    </xf>
    <xf numFmtId="0" fontId="48" fillId="0" borderId="0" xfId="32" applyFont="1" applyFill="1" applyBorder="1"/>
    <xf numFmtId="0" fontId="66" fillId="0" borderId="0" xfId="32" applyFont="1" applyFill="1" applyBorder="1"/>
    <xf numFmtId="0" fontId="48" fillId="0" borderId="0" xfId="20" applyFont="1" applyFill="1" applyBorder="1" applyAlignment="1">
      <alignment horizontal="left"/>
    </xf>
    <xf numFmtId="2" fontId="48" fillId="0" borderId="0" xfId="32" applyNumberFormat="1" applyFont="1" applyFill="1"/>
    <xf numFmtId="0" fontId="48" fillId="0" borderId="0" xfId="20" applyFont="1" applyFill="1" applyAlignment="1"/>
    <xf numFmtId="0" fontId="48" fillId="0" borderId="0" xfId="20" applyFont="1" applyFill="1" applyBorder="1" applyAlignment="1">
      <alignment horizontal="center"/>
    </xf>
    <xf numFmtId="189" fontId="47" fillId="0" borderId="0" xfId="20" applyNumberFormat="1" applyFont="1" applyFill="1" applyBorder="1" applyAlignment="1">
      <alignment horizontal="left"/>
    </xf>
    <xf numFmtId="16" fontId="48" fillId="0" borderId="0" xfId="20" applyNumberFormat="1" applyFont="1" applyFill="1" applyAlignment="1">
      <alignment horizontal="left" indent="2"/>
    </xf>
    <xf numFmtId="8" fontId="48" fillId="0" borderId="0" xfId="12" applyFont="1" applyFill="1" applyBorder="1" applyAlignment="1">
      <alignment horizontal="center"/>
    </xf>
    <xf numFmtId="0" fontId="48" fillId="0" borderId="0" xfId="20" applyFont="1" applyFill="1" applyBorder="1"/>
    <xf numFmtId="16" fontId="48" fillId="0" borderId="0" xfId="20" applyNumberFormat="1" applyFont="1" applyFill="1" applyAlignment="1">
      <alignment horizontal="right" indent="2"/>
    </xf>
    <xf numFmtId="3" fontId="48" fillId="0" borderId="0" xfId="32" applyNumberFormat="1" applyFont="1" applyFill="1"/>
    <xf numFmtId="7" fontId="48" fillId="0" borderId="26" xfId="12" applyNumberFormat="1" applyFont="1" applyFill="1" applyBorder="1" applyAlignment="1">
      <alignment horizontal="right"/>
    </xf>
    <xf numFmtId="37" fontId="48" fillId="0" borderId="26" xfId="20" applyNumberFormat="1" applyFont="1" applyFill="1" applyBorder="1" applyAlignment="1"/>
    <xf numFmtId="0" fontId="48" fillId="0" borderId="0" xfId="20" applyFont="1" applyFill="1" applyBorder="1" applyAlignment="1">
      <alignment horizontal="left" indent="2"/>
    </xf>
    <xf numFmtId="2" fontId="48" fillId="0" borderId="0" xfId="32" applyNumberFormat="1" applyFont="1" applyFill="1" applyBorder="1"/>
    <xf numFmtId="3" fontId="66" fillId="0" borderId="0" xfId="32" applyNumberFormat="1" applyFont="1" applyFill="1"/>
    <xf numFmtId="0" fontId="48" fillId="0" borderId="0" xfId="32" applyFont="1" applyFill="1" applyBorder="1" applyAlignment="1">
      <alignment wrapText="1"/>
    </xf>
    <xf numFmtId="189" fontId="48" fillId="0" borderId="0" xfId="20" applyNumberFormat="1" applyFont="1" applyFill="1" applyBorder="1" applyAlignment="1">
      <alignment horizontal="center"/>
    </xf>
    <xf numFmtId="37" fontId="47" fillId="0" borderId="0" xfId="20" applyNumberFormat="1" applyFont="1" applyFill="1" applyAlignment="1"/>
    <xf numFmtId="8" fontId="48" fillId="0" borderId="0" xfId="20" applyNumberFormat="1" applyFont="1" applyFill="1" applyAlignment="1"/>
    <xf numFmtId="189" fontId="48" fillId="0" borderId="0" xfId="20" applyNumberFormat="1" applyFont="1" applyFill="1" applyBorder="1" applyAlignment="1">
      <alignment horizontal="left"/>
    </xf>
    <xf numFmtId="37" fontId="48" fillId="0" borderId="0" xfId="20" applyNumberFormat="1" applyFont="1" applyFill="1" applyAlignment="1"/>
    <xf numFmtId="37" fontId="48" fillId="0" borderId="0" xfId="20" applyNumberFormat="1" applyFont="1" applyFill="1" applyBorder="1" applyAlignment="1"/>
    <xf numFmtId="7" fontId="48" fillId="0" borderId="0" xfId="12" applyNumberFormat="1" applyFont="1" applyFill="1" applyBorder="1" applyAlignment="1">
      <alignment horizontal="right"/>
    </xf>
    <xf numFmtId="7" fontId="48" fillId="0" borderId="0" xfId="20" applyNumberFormat="1" applyFont="1" applyFill="1" applyAlignment="1">
      <alignment horizontal="right"/>
    </xf>
    <xf numFmtId="0" fontId="48" fillId="0" borderId="0" xfId="0" applyFont="1" applyFill="1" applyAlignment="1">
      <alignment horizontal="centerContinuous" wrapText="1"/>
    </xf>
    <xf numFmtId="49" fontId="48" fillId="0" borderId="0" xfId="0" quotePrefix="1" applyNumberFormat="1" applyFont="1" applyFill="1" applyAlignment="1">
      <alignment horizontal="left" indent="1"/>
    </xf>
    <xf numFmtId="10" fontId="48" fillId="0" borderId="2" xfId="2" applyNumberFormat="1" applyFont="1" applyFill="1" applyBorder="1" applyAlignment="1"/>
    <xf numFmtId="41" fontId="47" fillId="0" borderId="13" xfId="2" applyFont="1" applyFill="1" applyBorder="1" applyAlignment="1">
      <alignment horizontal="center"/>
    </xf>
    <xf numFmtId="49" fontId="47" fillId="0" borderId="13" xfId="2" applyNumberFormat="1" applyFont="1" applyFill="1" applyBorder="1" applyAlignment="1">
      <alignment horizontal="centerContinuous"/>
    </xf>
    <xf numFmtId="0" fontId="47" fillId="0" borderId="13" xfId="2" applyNumberFormat="1" applyFont="1" applyFill="1" applyBorder="1" applyAlignment="1">
      <alignment horizontal="centerContinuous"/>
    </xf>
    <xf numFmtId="41" fontId="47" fillId="0" borderId="13" xfId="2" applyFont="1" applyFill="1" applyBorder="1" applyAlignment="1">
      <alignment horizontal="centerContinuous"/>
    </xf>
    <xf numFmtId="0" fontId="47" fillId="0" borderId="0" xfId="0" applyNumberFormat="1" applyFont="1" applyFill="1" applyAlignment="1">
      <alignment horizontal="centerContinuous"/>
    </xf>
    <xf numFmtId="49" fontId="47" fillId="0" borderId="0" xfId="0" applyNumberFormat="1" applyFont="1" applyFill="1" applyAlignment="1">
      <alignment horizontal="right"/>
    </xf>
    <xf numFmtId="42" fontId="47" fillId="0" borderId="22" xfId="0" applyNumberFormat="1" applyFont="1" applyFill="1" applyBorder="1"/>
    <xf numFmtId="0" fontId="48" fillId="0" borderId="0" xfId="0" applyNumberFormat="1" applyFont="1" applyFill="1" applyAlignment="1"/>
    <xf numFmtId="49" fontId="48" fillId="0" borderId="0" xfId="0" applyNumberFormat="1" applyFont="1" applyFill="1" applyAlignment="1"/>
    <xf numFmtId="42" fontId="47" fillId="0" borderId="2" xfId="10" applyFont="1" applyFill="1" applyBorder="1" applyAlignment="1"/>
    <xf numFmtId="41" fontId="48" fillId="0" borderId="21" xfId="2" applyFont="1" applyFill="1" applyBorder="1" applyAlignment="1">
      <alignment horizontal="center"/>
    </xf>
    <xf numFmtId="41" fontId="22" fillId="0" borderId="0" xfId="0" applyNumberFormat="1" applyFont="1" applyFill="1"/>
    <xf numFmtId="42" fontId="47" fillId="0" borderId="2" xfId="0" applyNumberFormat="1" applyFont="1" applyFill="1" applyBorder="1"/>
    <xf numFmtId="49" fontId="47" fillId="0" borderId="0" xfId="0" applyNumberFormat="1" applyFont="1" applyFill="1" applyBorder="1" applyAlignment="1">
      <alignment horizontal="right"/>
    </xf>
    <xf numFmtId="41" fontId="48" fillId="0" borderId="0" xfId="2" applyNumberFormat="1" applyFont="1" applyFill="1" applyAlignment="1"/>
    <xf numFmtId="0" fontId="48" fillId="0" borderId="0" xfId="0" applyFont="1" applyFill="1" applyBorder="1" applyAlignment="1">
      <alignment wrapText="1"/>
    </xf>
    <xf numFmtId="9" fontId="48" fillId="0" borderId="0" xfId="33" applyFont="1" applyFill="1"/>
    <xf numFmtId="42" fontId="47" fillId="0" borderId="0" xfId="0" applyNumberFormat="1" applyFont="1" applyFill="1"/>
    <xf numFmtId="42" fontId="47" fillId="0" borderId="0" xfId="0" applyNumberFormat="1" applyFont="1" applyFill="1" applyBorder="1"/>
    <xf numFmtId="42" fontId="48" fillId="0" borderId="15" xfId="10" applyFont="1" applyFill="1" applyBorder="1" applyAlignment="1"/>
    <xf numFmtId="0" fontId="48" fillId="0" borderId="0" xfId="0" applyFont="1" applyFill="1" applyAlignment="1">
      <alignment horizontal="left" indent="2"/>
    </xf>
    <xf numFmtId="42" fontId="48" fillId="0" borderId="15" xfId="0" applyNumberFormat="1" applyFont="1" applyFill="1" applyBorder="1"/>
    <xf numFmtId="5" fontId="48" fillId="0" borderId="0" xfId="0" applyNumberFormat="1" applyFont="1" applyFill="1" applyAlignment="1" applyProtection="1"/>
    <xf numFmtId="0" fontId="53" fillId="0" borderId="0" xfId="0" quotePrefix="1" applyNumberFormat="1" applyFont="1" applyFill="1"/>
    <xf numFmtId="49" fontId="53" fillId="0" borderId="0" xfId="0" applyNumberFormat="1" applyFont="1" applyFill="1"/>
    <xf numFmtId="0" fontId="53" fillId="0" borderId="0" xfId="0" quotePrefix="1" applyNumberFormat="1" applyFont="1" applyFill="1" applyAlignment="1">
      <alignment horizontal="left"/>
    </xf>
    <xf numFmtId="49" fontId="53" fillId="0" borderId="0" xfId="0" applyNumberFormat="1" applyFont="1" applyFill="1" applyAlignment="1">
      <alignment horizontal="left"/>
    </xf>
    <xf numFmtId="0" fontId="47" fillId="0" borderId="0" xfId="20" applyFont="1" applyFill="1"/>
    <xf numFmtId="0" fontId="47" fillId="0" borderId="0" xfId="30" applyFont="1" applyFill="1" applyAlignment="1">
      <alignment horizontal="left"/>
    </xf>
    <xf numFmtId="0" fontId="47" fillId="0" borderId="0" xfId="30" applyFont="1" applyFill="1"/>
    <xf numFmtId="37" fontId="47" fillId="0" borderId="0" xfId="30" applyNumberFormat="1" applyFont="1" applyFill="1"/>
    <xf numFmtId="0" fontId="47" fillId="0" borderId="0" xfId="30" applyFont="1" applyFill="1" applyAlignment="1">
      <alignment horizontal="right"/>
    </xf>
    <xf numFmtId="0" fontId="47" fillId="0" borderId="0" xfId="30" applyFont="1" applyFill="1" applyAlignment="1"/>
    <xf numFmtId="37" fontId="47" fillId="0" borderId="0" xfId="30" applyNumberFormat="1" applyFont="1" applyFill="1" applyAlignment="1">
      <alignment horizontal="left"/>
    </xf>
    <xf numFmtId="0" fontId="47" fillId="0" borderId="0" xfId="22" applyFont="1" applyFill="1" applyAlignment="1">
      <alignment horizontal="left"/>
    </xf>
    <xf numFmtId="0" fontId="70" fillId="0" borderId="0" xfId="22" applyFont="1" applyFill="1"/>
    <xf numFmtId="0" fontId="47" fillId="0" borderId="0" xfId="22" applyFont="1" applyFill="1"/>
    <xf numFmtId="37" fontId="47" fillId="0" borderId="0" xfId="22" applyNumberFormat="1" applyFont="1" applyFill="1"/>
    <xf numFmtId="37" fontId="47" fillId="0" borderId="0" xfId="22" applyNumberFormat="1" applyFont="1" applyFill="1" applyAlignment="1">
      <alignment horizontal="left"/>
    </xf>
    <xf numFmtId="0" fontId="47" fillId="0" borderId="0" xfId="22" applyFont="1" applyFill="1" applyAlignment="1"/>
    <xf numFmtId="0" fontId="47" fillId="0" borderId="0" xfId="27" applyFont="1" applyFill="1" applyAlignment="1">
      <alignment horizontal="left"/>
    </xf>
    <xf numFmtId="0" fontId="47" fillId="0" borderId="0" xfId="27" applyFont="1" applyFill="1"/>
    <xf numFmtId="0" fontId="70" fillId="0" borderId="0" xfId="27" applyFont="1" applyFill="1"/>
    <xf numFmtId="37" fontId="47" fillId="0" borderId="0" xfId="27" applyNumberFormat="1" applyFont="1" applyFill="1"/>
    <xf numFmtId="9" fontId="47" fillId="0" borderId="0" xfId="27" applyNumberFormat="1" applyFont="1" applyFill="1"/>
    <xf numFmtId="37" fontId="47" fillId="0" borderId="0" xfId="27" applyNumberFormat="1" applyFont="1" applyFill="1" applyAlignment="1">
      <alignment horizontal="left"/>
    </xf>
    <xf numFmtId="0" fontId="47" fillId="0" borderId="0" xfId="27" applyFont="1" applyFill="1" applyAlignment="1">
      <alignment horizontal="right"/>
    </xf>
    <xf numFmtId="0" fontId="47" fillId="0" borderId="0" xfId="27" applyFont="1" applyFill="1" applyAlignment="1"/>
    <xf numFmtId="41" fontId="47" fillId="0" borderId="11" xfId="2" applyFont="1" applyFill="1" applyBorder="1" applyAlignment="1">
      <alignment horizontal="center"/>
    </xf>
    <xf numFmtId="41" fontId="47" fillId="0" borderId="11" xfId="2" applyFont="1" applyFill="1" applyBorder="1" applyAlignment="1">
      <alignment horizontal="centerContinuous"/>
    </xf>
    <xf numFmtId="49" fontId="47" fillId="0" borderId="11" xfId="2" applyNumberFormat="1" applyFont="1" applyFill="1" applyBorder="1" applyAlignment="1">
      <alignment horizontal="centerContinuous"/>
    </xf>
    <xf numFmtId="0" fontId="47" fillId="0" borderId="11" xfId="2" applyNumberFormat="1" applyFont="1" applyFill="1" applyBorder="1" applyAlignment="1">
      <alignment horizontal="centerContinuous"/>
    </xf>
    <xf numFmtId="41" fontId="47" fillId="0" borderId="11" xfId="2" quotePrefix="1" applyFont="1" applyFill="1" applyBorder="1" applyAlignment="1">
      <alignment horizontal="center"/>
    </xf>
    <xf numFmtId="43" fontId="22" fillId="0" borderId="0" xfId="6" applyNumberFormat="1" applyFont="1" applyFill="1" applyBorder="1" applyAlignment="1">
      <alignment horizontal="left"/>
    </xf>
    <xf numFmtId="43" fontId="22" fillId="0" borderId="15" xfId="6" applyNumberFormat="1" applyFont="1" applyFill="1" applyBorder="1" applyAlignment="1">
      <alignment horizontal="left"/>
    </xf>
    <xf numFmtId="187" fontId="21" fillId="0" borderId="0" xfId="6" applyNumberFormat="1" applyFont="1" applyFill="1" applyBorder="1" applyAlignment="1">
      <alignment horizontal="center"/>
    </xf>
    <xf numFmtId="187" fontId="21" fillId="0" borderId="0" xfId="6" applyNumberFormat="1" applyFont="1" applyFill="1" applyBorder="1" applyAlignment="1">
      <alignment horizontal="center" wrapText="1"/>
    </xf>
    <xf numFmtId="37" fontId="48" fillId="0" borderId="13" xfId="0" applyNumberFormat="1" applyFont="1" applyFill="1" applyBorder="1" applyProtection="1"/>
    <xf numFmtId="37" fontId="48" fillId="0" borderId="0" xfId="0" applyNumberFormat="1" applyFont="1" applyFill="1" applyAlignment="1" applyProtection="1">
      <alignment horizontal="right"/>
    </xf>
    <xf numFmtId="43" fontId="47" fillId="0" borderId="0" xfId="23" applyNumberFormat="1" applyFont="1" applyFill="1"/>
    <xf numFmtId="37" fontId="21" fillId="0" borderId="0" xfId="23" applyNumberFormat="1" applyFont="1" applyFill="1" applyBorder="1"/>
    <xf numFmtId="43" fontId="22" fillId="0" borderId="38" xfId="23" applyNumberFormat="1" applyFont="1" applyFill="1" applyBorder="1"/>
    <xf numFmtId="39" fontId="22" fillId="0" borderId="0" xfId="23" quotePrefix="1" applyNumberFormat="1" applyFont="1" applyFill="1" applyBorder="1" applyAlignment="1">
      <alignment horizontal="center"/>
    </xf>
    <xf numFmtId="39" fontId="21" fillId="0" borderId="0" xfId="23" applyNumberFormat="1" applyFont="1" applyFill="1" applyBorder="1" applyAlignment="1">
      <alignment horizontal="center"/>
    </xf>
    <xf numFmtId="43" fontId="22" fillId="0" borderId="0" xfId="23" applyNumberFormat="1" applyFont="1" applyFill="1" applyAlignment="1">
      <alignment horizontal="right"/>
    </xf>
    <xf numFmtId="43" fontId="22" fillId="0" borderId="13" xfId="23" applyNumberFormat="1" applyFont="1" applyFill="1" applyBorder="1" applyAlignment="1">
      <alignment horizontal="right"/>
    </xf>
    <xf numFmtId="43" fontId="21" fillId="0" borderId="0" xfId="23" applyNumberFormat="1" applyFont="1" applyFill="1" applyAlignment="1">
      <alignment horizontal="right"/>
    </xf>
    <xf numFmtId="43" fontId="60" fillId="0" borderId="0" xfId="23" applyNumberFormat="1" applyFont="1" applyFill="1" applyBorder="1" applyAlignment="1">
      <alignment horizontal="right"/>
    </xf>
    <xf numFmtId="43" fontId="60" fillId="0" borderId="0" xfId="23" applyNumberFormat="1" applyFont="1" applyFill="1"/>
    <xf numFmtId="43" fontId="60" fillId="0" borderId="0" xfId="23" applyNumberFormat="1" applyFont="1" applyFill="1" applyAlignment="1">
      <alignment horizontal="right"/>
    </xf>
    <xf numFmtId="43" fontId="21" fillId="0" borderId="0" xfId="23" applyNumberFormat="1" applyFont="1" applyFill="1"/>
    <xf numFmtId="43" fontId="22" fillId="0" borderId="0" xfId="23" applyNumberFormat="1" applyFont="1" applyFill="1"/>
    <xf numFmtId="43" fontId="22" fillId="0" borderId="18" xfId="23" applyNumberFormat="1" applyFont="1" applyFill="1" applyBorder="1" applyAlignment="1">
      <alignment horizontal="right"/>
    </xf>
    <xf numFmtId="37" fontId="22" fillId="0" borderId="0" xfId="23" applyNumberFormat="1" applyFont="1" applyFill="1" applyAlignment="1">
      <alignment horizontal="right"/>
    </xf>
    <xf numFmtId="37" fontId="22" fillId="0" borderId="0" xfId="23" applyNumberFormat="1" applyFont="1" applyFill="1" applyAlignment="1">
      <alignment horizontal="centerContinuous"/>
    </xf>
    <xf numFmtId="41" fontId="48" fillId="0" borderId="21" xfId="2" applyFont="1" applyFill="1" applyBorder="1" applyAlignment="1"/>
    <xf numFmtId="41" fontId="58" fillId="0" borderId="0" xfId="2" applyFont="1" applyFill="1" applyAlignment="1"/>
    <xf numFmtId="171" fontId="48" fillId="0" borderId="0" xfId="2" applyNumberFormat="1" applyFont="1" applyFill="1" applyAlignment="1"/>
    <xf numFmtId="39" fontId="22" fillId="0" borderId="0" xfId="23" applyNumberFormat="1" applyFont="1" applyFill="1" applyBorder="1" applyAlignment="1">
      <alignment horizontal="left" wrapText="1"/>
    </xf>
    <xf numFmtId="0" fontId="22" fillId="0" borderId="0" xfId="0" applyFont="1" applyFill="1" applyAlignment="1">
      <alignment horizontal="left"/>
    </xf>
    <xf numFmtId="39" fontId="22" fillId="0" borderId="0" xfId="23" applyNumberFormat="1" applyFont="1" applyFill="1" applyBorder="1" applyAlignment="1">
      <alignment horizontal="left"/>
    </xf>
    <xf numFmtId="0" fontId="72" fillId="0" borderId="0" xfId="0" applyFont="1" applyFill="1"/>
    <xf numFmtId="164" fontId="72" fillId="0" borderId="0" xfId="0" applyNumberFormat="1" applyFont="1" applyFill="1" applyProtection="1"/>
    <xf numFmtId="0" fontId="72" fillId="0" borderId="0" xfId="0" quotePrefix="1" applyFont="1" applyFill="1" applyAlignment="1">
      <alignment horizontal="left"/>
    </xf>
    <xf numFmtId="0" fontId="72" fillId="0" borderId="1" xfId="0" applyFont="1" applyFill="1" applyBorder="1"/>
    <xf numFmtId="0" fontId="72" fillId="0" borderId="0" xfId="0" applyFont="1" applyFill="1" applyAlignment="1">
      <alignment horizontal="center"/>
    </xf>
    <xf numFmtId="0" fontId="72" fillId="0" borderId="0" xfId="0" applyFont="1" applyFill="1" applyAlignment="1">
      <alignment horizontal="centerContinuous"/>
    </xf>
    <xf numFmtId="0" fontId="71" fillId="0" borderId="0" xfId="0" applyFont="1" applyFill="1"/>
    <xf numFmtId="170" fontId="71" fillId="0" borderId="0" xfId="2" applyNumberFormat="1" applyFont="1" applyFill="1" applyAlignment="1"/>
    <xf numFmtId="37" fontId="72" fillId="0" borderId="0" xfId="0" applyNumberFormat="1" applyFont="1" applyFill="1" applyAlignment="1">
      <alignment horizontal="centerContinuous"/>
    </xf>
    <xf numFmtId="0" fontId="71" fillId="0" borderId="0" xfId="0" applyFont="1" applyFill="1" applyAlignment="1">
      <alignment horizontal="centerContinuous"/>
    </xf>
    <xf numFmtId="3" fontId="48" fillId="0" borderId="0" xfId="31" applyNumberFormat="1" applyFont="1" applyFill="1" applyBorder="1"/>
    <xf numFmtId="0" fontId="48" fillId="0" borderId="0" xfId="31" applyFont="1" applyFill="1" applyBorder="1"/>
    <xf numFmtId="167" fontId="48" fillId="0" borderId="0" xfId="2" applyNumberFormat="1" applyFont="1" applyFill="1" applyAlignment="1">
      <alignment horizontal="left" indent="2"/>
    </xf>
    <xf numFmtId="7" fontId="48" fillId="0" borderId="0" xfId="31" applyNumberFormat="1" applyFont="1" applyFill="1" applyBorder="1"/>
    <xf numFmtId="16" fontId="48" fillId="0" borderId="0" xfId="20" applyNumberFormat="1" applyFont="1" applyFill="1" applyAlignment="1">
      <alignment horizontal="right"/>
    </xf>
    <xf numFmtId="3" fontId="48" fillId="0" borderId="26" xfId="31" applyNumberFormat="1" applyFont="1" applyFill="1" applyBorder="1"/>
    <xf numFmtId="4" fontId="48" fillId="0" borderId="0" xfId="31" applyNumberFormat="1" applyFont="1" applyFill="1" applyBorder="1" applyAlignment="1">
      <alignment horizontal="center"/>
    </xf>
    <xf numFmtId="3" fontId="48" fillId="0" borderId="0" xfId="31" applyNumberFormat="1" applyFont="1" applyFill="1"/>
    <xf numFmtId="16" fontId="48" fillId="0" borderId="0" xfId="20" quotePrefix="1" applyNumberFormat="1" applyFont="1" applyFill="1" applyAlignment="1">
      <alignment horizontal="left" indent="2"/>
    </xf>
    <xf numFmtId="167" fontId="48" fillId="0" borderId="0" xfId="2" applyNumberFormat="1" applyFont="1" applyFill="1" applyBorder="1" applyAlignment="1">
      <alignment horizontal="center"/>
    </xf>
    <xf numFmtId="167" fontId="48" fillId="0" borderId="38" xfId="2" applyNumberFormat="1" applyFont="1" applyFill="1" applyBorder="1" applyAlignment="1">
      <alignment horizontal="center"/>
    </xf>
    <xf numFmtId="37" fontId="48" fillId="0" borderId="26" xfId="2" applyNumberFormat="1" applyFont="1" applyFill="1" applyBorder="1" applyAlignment="1"/>
    <xf numFmtId="3" fontId="48" fillId="0" borderId="0" xfId="31" applyNumberFormat="1" applyFont="1" applyFill="1" applyBorder="1" applyAlignment="1">
      <alignment horizontal="center"/>
    </xf>
    <xf numFmtId="3" fontId="48" fillId="0" borderId="26" xfId="31" applyNumberFormat="1" applyFont="1" applyFill="1" applyBorder="1" applyAlignment="1">
      <alignment horizontal="center"/>
    </xf>
    <xf numFmtId="189" fontId="47" fillId="0" borderId="0" xfId="20" quotePrefix="1" applyNumberFormat="1" applyFont="1" applyFill="1" applyBorder="1" applyAlignment="1">
      <alignment horizontal="left"/>
    </xf>
    <xf numFmtId="16" fontId="48" fillId="0" borderId="0" xfId="20" quotePrefix="1" applyNumberFormat="1" applyFont="1" applyFill="1" applyAlignment="1">
      <alignment horizontal="right" indent="2"/>
    </xf>
    <xf numFmtId="37" fontId="48" fillId="0" borderId="0" xfId="37" applyNumberFormat="1" applyFont="1" applyFill="1" applyBorder="1"/>
    <xf numFmtId="37" fontId="48" fillId="0" borderId="0" xfId="37" applyNumberFormat="1" applyFont="1" applyFill="1" applyBorder="1" applyAlignment="1">
      <alignment horizontal="center"/>
    </xf>
    <xf numFmtId="16" fontId="48" fillId="0" borderId="0" xfId="0" applyNumberFormat="1" applyFont="1" applyFill="1" applyAlignment="1">
      <alignment horizontal="left" indent="2"/>
    </xf>
    <xf numFmtId="0" fontId="48" fillId="0" borderId="0" xfId="31" applyFont="1" applyFill="1"/>
    <xf numFmtId="37" fontId="48" fillId="0" borderId="0" xfId="37" applyNumberFormat="1" applyFont="1" applyFill="1" applyBorder="1" applyAlignment="1">
      <alignment horizontal="right"/>
    </xf>
    <xf numFmtId="7" fontId="47" fillId="0" borderId="0" xfId="16" applyNumberFormat="1" applyFont="1" applyFill="1" applyAlignment="1">
      <alignment horizontal="right"/>
    </xf>
    <xf numFmtId="37" fontId="48" fillId="0" borderId="38" xfId="2" applyNumberFormat="1" applyFont="1" applyFill="1" applyBorder="1" applyAlignment="1">
      <alignment horizontal="right"/>
    </xf>
    <xf numFmtId="37" fontId="48" fillId="0" borderId="38" xfId="2" applyNumberFormat="1" applyFont="1" applyFill="1" applyBorder="1" applyAlignment="1"/>
    <xf numFmtId="37" fontId="48" fillId="0" borderId="26" xfId="31" applyNumberFormat="1" applyFont="1" applyFill="1" applyBorder="1" applyAlignment="1"/>
    <xf numFmtId="37" fontId="48" fillId="0" borderId="0" xfId="31" applyNumberFormat="1" applyFont="1" applyFill="1" applyBorder="1" applyAlignment="1"/>
    <xf numFmtId="37" fontId="48" fillId="0" borderId="0" xfId="12" applyNumberFormat="1" applyFont="1" applyFill="1" applyBorder="1" applyAlignment="1"/>
    <xf numFmtId="37" fontId="48" fillId="0" borderId="38" xfId="31" applyNumberFormat="1" applyFont="1" applyFill="1" applyBorder="1" applyAlignment="1"/>
    <xf numFmtId="37" fontId="48" fillId="0" borderId="0" xfId="37" applyNumberFormat="1" applyFont="1" applyFill="1" applyBorder="1" applyAlignment="1"/>
    <xf numFmtId="37" fontId="48" fillId="0" borderId="0" xfId="31" applyNumberFormat="1" applyFont="1" applyFill="1" applyAlignment="1"/>
    <xf numFmtId="185" fontId="48" fillId="0" borderId="0" xfId="31" applyNumberFormat="1" applyFont="1" applyFill="1"/>
    <xf numFmtId="185" fontId="48" fillId="0" borderId="0" xfId="20" applyNumberFormat="1" applyFont="1" applyFill="1" applyAlignment="1"/>
    <xf numFmtId="185" fontId="48" fillId="0" borderId="0" xfId="31" applyNumberFormat="1" applyFont="1" applyFill="1" applyBorder="1" applyAlignment="1"/>
    <xf numFmtId="185" fontId="48" fillId="0" borderId="0" xfId="31" applyNumberFormat="1" applyFont="1" applyFill="1" applyBorder="1" applyAlignment="1">
      <alignment horizontal="center"/>
    </xf>
    <xf numFmtId="7" fontId="48" fillId="0" borderId="0" xfId="31" applyNumberFormat="1" applyFont="1" applyFill="1"/>
    <xf numFmtId="37" fontId="48" fillId="0" borderId="26" xfId="12" applyNumberFormat="1" applyFont="1" applyFill="1" applyBorder="1" applyAlignment="1">
      <alignment horizontal="right"/>
    </xf>
    <xf numFmtId="7" fontId="48" fillId="0" borderId="40" xfId="12" applyNumberFormat="1" applyFont="1" applyFill="1" applyBorder="1"/>
    <xf numFmtId="7" fontId="48" fillId="0" borderId="40" xfId="12" applyNumberFormat="1" applyFont="1" applyFill="1" applyBorder="1" applyAlignment="1">
      <alignment horizontal="right"/>
    </xf>
    <xf numFmtId="7" fontId="48" fillId="0" borderId="0" xfId="31" applyNumberFormat="1" applyFont="1" applyFill="1" applyBorder="1" applyAlignment="1">
      <alignment horizontal="right"/>
    </xf>
    <xf numFmtId="7" fontId="48" fillId="0" borderId="40" xfId="31" applyNumberFormat="1" applyFont="1" applyFill="1" applyBorder="1" applyAlignment="1">
      <alignment horizontal="right"/>
    </xf>
    <xf numFmtId="7" fontId="48" fillId="0" borderId="26" xfId="31" applyNumberFormat="1" applyFont="1" applyFill="1" applyBorder="1"/>
    <xf numFmtId="7" fontId="48" fillId="0" borderId="40" xfId="36" applyNumberFormat="1" applyFont="1" applyFill="1" applyBorder="1"/>
    <xf numFmtId="7" fontId="48" fillId="0" borderId="26" xfId="31" applyNumberFormat="1" applyFont="1" applyFill="1" applyBorder="1" applyAlignment="1">
      <alignment horizontal="right"/>
    </xf>
    <xf numFmtId="7" fontId="48" fillId="0" borderId="40" xfId="36" applyNumberFormat="1" applyFont="1" applyFill="1" applyBorder="1" applyAlignment="1">
      <alignment horizontal="right"/>
    </xf>
    <xf numFmtId="7" fontId="48" fillId="0" borderId="0" xfId="36" applyNumberFormat="1" applyFont="1" applyFill="1" applyBorder="1"/>
    <xf numFmtId="7" fontId="48" fillId="0" borderId="0" xfId="37" applyNumberFormat="1" applyFont="1" applyFill="1" applyBorder="1" applyAlignment="1">
      <alignment horizontal="right"/>
    </xf>
    <xf numFmtId="7" fontId="48" fillId="0" borderId="0" xfId="31" applyNumberFormat="1" applyFont="1" applyFill="1" applyAlignment="1">
      <alignment horizontal="right"/>
    </xf>
    <xf numFmtId="7" fontId="48" fillId="0" borderId="0" xfId="2" applyNumberFormat="1" applyFont="1" applyFill="1" applyBorder="1" applyAlignment="1">
      <alignment horizontal="right"/>
    </xf>
    <xf numFmtId="7" fontId="48" fillId="0" borderId="0" xfId="36" applyNumberFormat="1" applyFont="1" applyFill="1" applyBorder="1" applyAlignment="1">
      <alignment horizontal="right"/>
    </xf>
    <xf numFmtId="37" fontId="48" fillId="0" borderId="0" xfId="31" applyNumberFormat="1" applyFont="1" applyFill="1" applyBorder="1" applyAlignment="1">
      <alignment horizontal="right"/>
    </xf>
    <xf numFmtId="37" fontId="48" fillId="0" borderId="0" xfId="20" applyNumberFormat="1" applyFont="1" applyFill="1" applyBorder="1" applyAlignment="1">
      <alignment horizontal="right"/>
    </xf>
    <xf numFmtId="37" fontId="48" fillId="0" borderId="0" xfId="12" applyNumberFormat="1" applyFont="1" applyFill="1" applyBorder="1" applyAlignment="1">
      <alignment horizontal="right"/>
    </xf>
    <xf numFmtId="37" fontId="48" fillId="0" borderId="26" xfId="31" applyNumberFormat="1" applyFont="1" applyFill="1" applyBorder="1" applyAlignment="1">
      <alignment horizontal="right"/>
    </xf>
    <xf numFmtId="37" fontId="48" fillId="0" borderId="0" xfId="31" applyNumberFormat="1" applyFont="1" applyFill="1" applyAlignment="1">
      <alignment horizontal="right"/>
    </xf>
    <xf numFmtId="3" fontId="48" fillId="0" borderId="0" xfId="32" applyNumberFormat="1" applyFont="1" applyFill="1" applyAlignment="1"/>
    <xf numFmtId="0" fontId="48" fillId="0" borderId="0" xfId="31" applyFont="1" applyFill="1" applyBorder="1" applyAlignment="1"/>
    <xf numFmtId="0" fontId="48" fillId="0" borderId="0" xfId="20" applyFont="1" applyFill="1" applyBorder="1" applyAlignment="1"/>
    <xf numFmtId="0" fontId="48" fillId="0" borderId="0" xfId="31" applyFont="1" applyFill="1" applyAlignment="1"/>
    <xf numFmtId="3" fontId="48" fillId="0" borderId="0" xfId="31" applyNumberFormat="1" applyFont="1" applyFill="1" applyAlignment="1"/>
    <xf numFmtId="0" fontId="48" fillId="0" borderId="0" xfId="32" applyFont="1" applyFill="1" applyBorder="1" applyAlignment="1"/>
    <xf numFmtId="16" fontId="48" fillId="0" borderId="0" xfId="20" applyNumberFormat="1" applyFont="1" applyFill="1" applyAlignment="1">
      <alignment horizontal="left" indent="1"/>
    </xf>
    <xf numFmtId="16" fontId="48" fillId="0" borderId="0" xfId="20" quotePrefix="1" applyNumberFormat="1" applyFont="1" applyFill="1" applyAlignment="1">
      <alignment horizontal="left" indent="1"/>
    </xf>
    <xf numFmtId="0" fontId="48" fillId="0" borderId="0" xfId="31" applyFont="1" applyFill="1" applyAlignment="1">
      <alignment horizontal="left"/>
    </xf>
    <xf numFmtId="16" fontId="48" fillId="0" borderId="0" xfId="20" applyNumberFormat="1" applyFont="1" applyFill="1" applyAlignment="1"/>
    <xf numFmtId="16" fontId="48" fillId="0" borderId="0" xfId="20" applyNumberFormat="1" applyFont="1" applyFill="1" applyAlignment="1">
      <alignment horizontal="left" wrapText="1"/>
    </xf>
    <xf numFmtId="167" fontId="73" fillId="0" borderId="0" xfId="2" applyNumberFormat="1" applyFont="1" applyFill="1" applyAlignment="1"/>
    <xf numFmtId="167" fontId="73" fillId="0" borderId="25" xfId="2" applyNumberFormat="1" applyFont="1" applyFill="1" applyBorder="1" applyAlignment="1"/>
    <xf numFmtId="16" fontId="48" fillId="0" borderId="0" xfId="20" applyNumberFormat="1" applyFont="1" applyFill="1" applyAlignment="1">
      <alignment horizontal="left" wrapText="1" indent="1"/>
    </xf>
    <xf numFmtId="41" fontId="47" fillId="0" borderId="13" xfId="2" quotePrefix="1" applyFont="1" applyFill="1" applyBorder="1" applyAlignment="1">
      <alignment horizontal="center"/>
    </xf>
    <xf numFmtId="185" fontId="48" fillId="0" borderId="0" xfId="0" applyNumberFormat="1" applyFont="1" applyFill="1" applyAlignment="1" applyProtection="1"/>
    <xf numFmtId="185" fontId="48" fillId="0" borderId="0" xfId="0" applyNumberFormat="1" applyFont="1" applyFill="1" applyAlignment="1"/>
    <xf numFmtId="39" fontId="48" fillId="0" borderId="0" xfId="0" applyNumberFormat="1" applyFont="1" applyFill="1" applyProtection="1"/>
    <xf numFmtId="196" fontId="47" fillId="0" borderId="11" xfId="0" applyNumberFormat="1" applyFont="1" applyFill="1" applyBorder="1" applyAlignment="1">
      <alignment horizontal="center" vertical="center" wrapText="1"/>
    </xf>
    <xf numFmtId="4" fontId="48" fillId="0" borderId="0" xfId="10" applyNumberFormat="1" applyFont="1" applyFill="1" applyAlignment="1"/>
    <xf numFmtId="0" fontId="48" fillId="0" borderId="0" xfId="0" applyFont="1" applyFill="1" applyAlignment="1">
      <alignment horizontal="left" indent="1"/>
    </xf>
    <xf numFmtId="8" fontId="48" fillId="0" borderId="0" xfId="10" applyNumberFormat="1" applyFont="1" applyFill="1" applyAlignment="1">
      <alignment horizontal="right"/>
    </xf>
    <xf numFmtId="8" fontId="48" fillId="0" borderId="0" xfId="10" applyNumberFormat="1" applyFont="1" applyFill="1" applyAlignment="1"/>
    <xf numFmtId="4" fontId="48" fillId="0" borderId="0" xfId="0" applyNumberFormat="1" applyFont="1" applyFill="1" applyBorder="1" applyAlignment="1">
      <alignment horizontal="right"/>
    </xf>
    <xf numFmtId="4" fontId="48" fillId="0" borderId="0" xfId="0" applyNumberFormat="1" applyFont="1" applyFill="1" applyAlignment="1">
      <alignment horizontal="right"/>
    </xf>
    <xf numFmtId="197" fontId="48" fillId="0" borderId="45" xfId="23" applyNumberFormat="1" applyFont="1" applyFill="1" applyBorder="1"/>
    <xf numFmtId="197" fontId="48" fillId="0" borderId="48" xfId="23" applyNumberFormat="1" applyFont="1" applyFill="1" applyBorder="1"/>
    <xf numFmtId="197" fontId="48" fillId="0" borderId="0" xfId="23" applyNumberFormat="1" applyFont="1" applyFill="1" applyBorder="1"/>
    <xf numFmtId="197" fontId="48" fillId="0" borderId="18" xfId="23" applyNumberFormat="1" applyFont="1" applyFill="1" applyBorder="1"/>
    <xf numFmtId="43" fontId="21" fillId="0" borderId="0" xfId="6" applyNumberFormat="1" applyFont="1" applyFill="1" applyBorder="1" applyAlignment="1">
      <alignment horizontal="left"/>
    </xf>
    <xf numFmtId="43" fontId="21" fillId="0" borderId="26" xfId="6" applyNumberFormat="1" applyFont="1" applyFill="1" applyBorder="1" applyAlignment="1">
      <alignment horizontal="left"/>
    </xf>
    <xf numFmtId="0" fontId="47" fillId="0" borderId="0" xfId="0" applyFont="1" applyFill="1" applyAlignment="1">
      <alignment horizontal="left" indent="1"/>
    </xf>
    <xf numFmtId="7" fontId="48" fillId="0" borderId="0" xfId="31" quotePrefix="1" applyNumberFormat="1" applyFont="1" applyFill="1" applyBorder="1" applyAlignment="1">
      <alignment horizontal="right"/>
    </xf>
    <xf numFmtId="0" fontId="72" fillId="0" borderId="0" xfId="22" applyFont="1" applyFill="1" applyAlignment="1">
      <alignment horizontal="left"/>
    </xf>
    <xf numFmtId="0" fontId="72" fillId="0" borderId="0" xfId="22" applyFont="1" applyFill="1"/>
    <xf numFmtId="37" fontId="72" fillId="0" borderId="0" xfId="22" applyNumberFormat="1" applyFont="1" applyFill="1"/>
    <xf numFmtId="37" fontId="72" fillId="0" borderId="0" xfId="22" applyNumberFormat="1" applyFont="1" applyFill="1" applyAlignment="1">
      <alignment horizontal="left"/>
    </xf>
    <xf numFmtId="0" fontId="72" fillId="0" borderId="0" xfId="30" applyFont="1" applyFill="1" applyAlignment="1">
      <alignment horizontal="left"/>
    </xf>
    <xf numFmtId="37" fontId="71" fillId="0" borderId="0" xfId="22" applyNumberFormat="1" applyFont="1" applyFill="1" applyAlignment="1">
      <alignment horizontal="left"/>
    </xf>
    <xf numFmtId="0" fontId="72" fillId="0" borderId="0" xfId="22" applyFont="1" applyFill="1" applyAlignment="1"/>
    <xf numFmtId="0" fontId="71" fillId="0" borderId="0" xfId="22" applyFont="1" applyFill="1"/>
    <xf numFmtId="0" fontId="71" fillId="0" borderId="11" xfId="22" applyFont="1" applyFill="1" applyBorder="1" applyAlignment="1">
      <alignment horizontal="fill"/>
    </xf>
    <xf numFmtId="0" fontId="71" fillId="0" borderId="0" xfId="22" applyFont="1" applyFill="1" applyBorder="1"/>
    <xf numFmtId="0" fontId="71" fillId="0" borderId="0" xfId="22" applyFont="1" applyFill="1" applyAlignment="1">
      <alignment horizontal="center"/>
    </xf>
    <xf numFmtId="0" fontId="71" fillId="0" borderId="11" xfId="22" applyFont="1" applyFill="1" applyBorder="1" applyAlignment="1">
      <alignment horizontal="center"/>
    </xf>
    <xf numFmtId="0" fontId="71" fillId="0" borderId="0" xfId="22" applyFont="1" applyFill="1" applyBorder="1" applyAlignment="1">
      <alignment horizontal="center"/>
    </xf>
    <xf numFmtId="9" fontId="71" fillId="0" borderId="0" xfId="22" applyNumberFormat="1" applyFont="1" applyFill="1"/>
    <xf numFmtId="42" fontId="71" fillId="0" borderId="11" xfId="22" applyNumberFormat="1" applyFont="1" applyFill="1" applyBorder="1"/>
    <xf numFmtId="42" fontId="71" fillId="0" borderId="0" xfId="22" applyNumberFormat="1" applyFont="1" applyFill="1"/>
    <xf numFmtId="41" fontId="47" fillId="0" borderId="0" xfId="2" applyFont="1" applyFill="1" applyAlignment="1">
      <alignment horizontal="centerContinuous"/>
    </xf>
    <xf numFmtId="7" fontId="48" fillId="0" borderId="0" xfId="20" applyNumberFormat="1" applyFont="1" applyFill="1" applyBorder="1" applyAlignment="1">
      <alignment horizontal="right"/>
    </xf>
    <xf numFmtId="16" fontId="48" fillId="0" borderId="0" xfId="20" quotePrefix="1" applyNumberFormat="1" applyFont="1" applyFill="1" applyAlignment="1">
      <alignment horizontal="left"/>
    </xf>
    <xf numFmtId="0" fontId="53" fillId="0" borderId="0" xfId="0" quotePrefix="1" applyNumberFormat="1" applyFont="1" applyFill="1" applyBorder="1" applyAlignment="1">
      <alignment horizontal="left"/>
    </xf>
    <xf numFmtId="49" fontId="48" fillId="0" borderId="0" xfId="0" applyNumberFormat="1" applyFont="1" applyFill="1" applyAlignment="1">
      <alignment horizontal="left" vertical="top" wrapText="1" indent="1"/>
    </xf>
    <xf numFmtId="0" fontId="53" fillId="0" borderId="0" xfId="0" quotePrefix="1" applyNumberFormat="1" applyFont="1" applyFill="1" applyAlignment="1">
      <alignment horizontal="left" indent="1"/>
    </xf>
    <xf numFmtId="49" fontId="48" fillId="0" borderId="0" xfId="0" quotePrefix="1" applyNumberFormat="1" applyFont="1" applyFill="1" applyBorder="1" applyAlignment="1">
      <alignment horizontal="left" indent="1"/>
    </xf>
    <xf numFmtId="37" fontId="47" fillId="0" borderId="0" xfId="0" applyNumberFormat="1" applyFont="1" applyFill="1"/>
    <xf numFmtId="0" fontId="47" fillId="0" borderId="0" xfId="0" applyFont="1" applyFill="1" applyAlignment="1">
      <alignment horizontal="centerContinuous" wrapText="1"/>
    </xf>
    <xf numFmtId="37" fontId="47" fillId="0" borderId="27" xfId="0" applyNumberFormat="1" applyFont="1" applyFill="1" applyBorder="1" applyAlignment="1">
      <alignment horizontal="centerContinuous"/>
    </xf>
    <xf numFmtId="0" fontId="48" fillId="0" borderId="0" xfId="0" applyFont="1" applyFill="1" applyAlignment="1" applyProtection="1">
      <alignment horizontal="center"/>
    </xf>
    <xf numFmtId="49" fontId="47" fillId="0" borderId="0" xfId="0" applyNumberFormat="1" applyFont="1" applyFill="1" applyAlignment="1">
      <alignment horizontal="right" vertical="top" wrapText="1"/>
    </xf>
    <xf numFmtId="42" fontId="47" fillId="0" borderId="2" xfId="10" applyNumberFormat="1" applyFont="1" applyFill="1" applyBorder="1" applyAlignment="1"/>
    <xf numFmtId="41" fontId="47" fillId="0" borderId="21" xfId="2" applyFont="1" applyFill="1" applyBorder="1" applyAlignment="1">
      <alignment horizontal="center"/>
    </xf>
    <xf numFmtId="49" fontId="47" fillId="0" borderId="21" xfId="2" applyNumberFormat="1" applyFont="1" applyFill="1" applyBorder="1" applyAlignment="1">
      <alignment horizontal="centerContinuous"/>
    </xf>
    <xf numFmtId="37" fontId="47" fillId="0" borderId="21" xfId="2" applyNumberFormat="1" applyFont="1" applyFill="1" applyBorder="1" applyAlignment="1">
      <alignment horizontal="centerContinuous"/>
    </xf>
    <xf numFmtId="0" fontId="48" fillId="0" borderId="0" xfId="0" quotePrefix="1" applyFont="1" applyFill="1" applyAlignment="1" applyProtection="1">
      <alignment horizontal="center"/>
    </xf>
    <xf numFmtId="49" fontId="48" fillId="0" borderId="0" xfId="0" applyNumberFormat="1" applyFont="1" applyFill="1" applyAlignment="1">
      <alignment horizontal="left" indent="3"/>
    </xf>
    <xf numFmtId="49" fontId="47" fillId="0" borderId="0" xfId="0" quotePrefix="1" applyNumberFormat="1" applyFont="1" applyFill="1" applyAlignment="1">
      <alignment horizontal="right"/>
    </xf>
    <xf numFmtId="41" fontId="48" fillId="0" borderId="0" xfId="2" applyNumberFormat="1" applyFont="1" applyFill="1" applyBorder="1" applyAlignment="1"/>
    <xf numFmtId="0" fontId="47" fillId="0" borderId="0" xfId="0" quotePrefix="1" applyFont="1" applyFill="1" applyAlignment="1">
      <alignment horizontal="centerContinuous"/>
    </xf>
    <xf numFmtId="37" fontId="47" fillId="0" borderId="13" xfId="2" applyNumberFormat="1" applyFont="1" applyFill="1" applyBorder="1" applyAlignment="1">
      <alignment horizontal="centerContinuous"/>
    </xf>
    <xf numFmtId="41" fontId="47" fillId="0" borderId="39" xfId="2" applyFont="1" applyFill="1" applyBorder="1" applyAlignment="1">
      <alignment horizontal="center"/>
    </xf>
    <xf numFmtId="49" fontId="47" fillId="0" borderId="39" xfId="2" applyNumberFormat="1" applyFont="1" applyFill="1" applyBorder="1" applyAlignment="1">
      <alignment horizontal="centerContinuous"/>
    </xf>
    <xf numFmtId="37" fontId="47" fillId="0" borderId="39" xfId="2" applyNumberFormat="1" applyFont="1" applyFill="1" applyBorder="1" applyAlignment="1">
      <alignment horizontal="centerContinuous"/>
    </xf>
    <xf numFmtId="10" fontId="71" fillId="0" borderId="0" xfId="0" applyNumberFormat="1" applyFont="1" applyFill="1"/>
    <xf numFmtId="10" fontId="71" fillId="0" borderId="0" xfId="2" applyNumberFormat="1" applyFont="1" applyFill="1" applyAlignment="1"/>
    <xf numFmtId="0" fontId="68" fillId="0" borderId="0" xfId="0" quotePrefix="1" applyFont="1" applyFill="1" applyBorder="1"/>
    <xf numFmtId="3" fontId="47" fillId="0" borderId="0" xfId="32" applyNumberFormat="1" applyFont="1" applyFill="1"/>
    <xf numFmtId="37" fontId="47" fillId="0" borderId="0" xfId="32" applyNumberFormat="1" applyFont="1" applyFill="1"/>
    <xf numFmtId="37" fontId="47" fillId="0" borderId="0" xfId="20" applyNumberFormat="1" applyFont="1" applyFill="1"/>
    <xf numFmtId="0" fontId="77" fillId="0" borderId="0" xfId="32" applyFont="1" applyFill="1" applyBorder="1"/>
    <xf numFmtId="37" fontId="47" fillId="0" borderId="0" xfId="20" applyNumberFormat="1" applyFont="1" applyFill="1" applyBorder="1"/>
    <xf numFmtId="0" fontId="47" fillId="0" borderId="0" xfId="20" applyFont="1" applyFill="1" applyBorder="1" applyAlignment="1">
      <alignment horizontal="left"/>
    </xf>
    <xf numFmtId="37" fontId="47" fillId="0" borderId="38" xfId="31" applyNumberFormat="1" applyFont="1" applyFill="1" applyBorder="1" applyAlignment="1">
      <alignment horizontal="center"/>
    </xf>
    <xf numFmtId="3" fontId="47" fillId="0" borderId="0" xfId="31" applyNumberFormat="1" applyFont="1" applyFill="1" applyBorder="1" applyAlignment="1">
      <alignment horizontal="center" wrapText="1"/>
    </xf>
    <xf numFmtId="0" fontId="47" fillId="0" borderId="0" xfId="31" applyFont="1" applyFill="1" applyBorder="1" applyAlignment="1">
      <alignment wrapText="1"/>
    </xf>
    <xf numFmtId="2" fontId="47" fillId="0" borderId="0" xfId="31" applyNumberFormat="1" applyFont="1" applyFill="1" applyAlignment="1">
      <alignment horizontal="center" wrapText="1"/>
    </xf>
    <xf numFmtId="0" fontId="47" fillId="0" borderId="0" xfId="31" applyFont="1" applyFill="1" applyBorder="1" applyAlignment="1">
      <alignment horizontal="center" wrapText="1"/>
    </xf>
    <xf numFmtId="0" fontId="77" fillId="0" borderId="0" xfId="32" applyFont="1" applyFill="1" applyBorder="1" applyAlignment="1">
      <alignment wrapText="1"/>
    </xf>
    <xf numFmtId="3" fontId="47" fillId="0" borderId="11" xfId="31" applyNumberFormat="1" applyFont="1" applyFill="1" applyBorder="1" applyAlignment="1">
      <alignment horizontal="center" wrapText="1"/>
    </xf>
    <xf numFmtId="3" fontId="47" fillId="0" borderId="11" xfId="31" quotePrefix="1" applyNumberFormat="1" applyFont="1" applyFill="1" applyBorder="1" applyAlignment="1">
      <alignment horizontal="center" wrapText="1"/>
    </xf>
    <xf numFmtId="0" fontId="47" fillId="0" borderId="11" xfId="31" applyFont="1" applyFill="1" applyBorder="1" applyAlignment="1">
      <alignment horizontal="center" wrapText="1"/>
    </xf>
    <xf numFmtId="0" fontId="47" fillId="0" borderId="0" xfId="32" applyFont="1" applyFill="1" applyBorder="1"/>
    <xf numFmtId="0" fontId="47" fillId="0" borderId="0" xfId="16" applyFont="1" applyFill="1"/>
    <xf numFmtId="2" fontId="47" fillId="0" borderId="0" xfId="32" applyNumberFormat="1" applyFont="1" applyFill="1"/>
    <xf numFmtId="0" fontId="47" fillId="0" borderId="0" xfId="20" applyFont="1" applyFill="1" applyBorder="1"/>
    <xf numFmtId="3" fontId="47" fillId="0" borderId="0" xfId="31" applyNumberFormat="1" applyFont="1" applyFill="1" applyBorder="1" applyAlignment="1">
      <alignment horizontal="center"/>
    </xf>
    <xf numFmtId="2" fontId="47" fillId="0" borderId="0" xfId="31" applyNumberFormat="1" applyFont="1" applyFill="1" applyAlignment="1">
      <alignment horizontal="center"/>
    </xf>
    <xf numFmtId="0" fontId="47" fillId="0" borderId="0" xfId="32" applyFont="1" applyFill="1" applyBorder="1" applyAlignment="1">
      <alignment wrapText="1"/>
    </xf>
    <xf numFmtId="3" fontId="47" fillId="0" borderId="39" xfId="31" applyNumberFormat="1" applyFont="1" applyFill="1" applyBorder="1" applyAlignment="1">
      <alignment horizontal="center"/>
    </xf>
    <xf numFmtId="0" fontId="75" fillId="0" borderId="0" xfId="0" applyFont="1" applyFill="1" applyBorder="1" applyAlignment="1">
      <alignment horizontal="center"/>
    </xf>
    <xf numFmtId="0" fontId="75" fillId="0" borderId="11" xfId="0" applyFont="1" applyFill="1" applyBorder="1" applyAlignment="1">
      <alignment horizontal="center"/>
    </xf>
    <xf numFmtId="0" fontId="49" fillId="0" borderId="0" xfId="30" applyFont="1" applyFill="1"/>
    <xf numFmtId="0" fontId="70" fillId="0" borderId="0" xfId="30" applyFont="1" applyFill="1"/>
    <xf numFmtId="0" fontId="47" fillId="0" borderId="11" xfId="30" applyFont="1" applyFill="1" applyBorder="1" applyAlignment="1">
      <alignment horizontal="fill"/>
    </xf>
    <xf numFmtId="0" fontId="47" fillId="0" borderId="0" xfId="30" applyFont="1" applyFill="1" applyBorder="1"/>
    <xf numFmtId="0" fontId="49" fillId="0" borderId="0" xfId="30" applyFont="1" applyFill="1" applyBorder="1"/>
    <xf numFmtId="0" fontId="70" fillId="0" borderId="0" xfId="30" applyFont="1" applyFill="1" applyBorder="1"/>
    <xf numFmtId="0" fontId="47" fillId="0" borderId="0" xfId="30" applyFont="1" applyFill="1" applyBorder="1" applyAlignment="1">
      <alignment horizontal="center"/>
    </xf>
    <xf numFmtId="0" fontId="47" fillId="0" borderId="0" xfId="30" applyFont="1" applyFill="1" applyAlignment="1">
      <alignment horizontal="center"/>
    </xf>
    <xf numFmtId="0" fontId="47" fillId="0" borderId="11" xfId="30" applyFont="1" applyFill="1" applyBorder="1"/>
    <xf numFmtId="0" fontId="47" fillId="0" borderId="11" xfId="30" applyFont="1" applyFill="1" applyBorder="1" applyAlignment="1">
      <alignment horizontal="center"/>
    </xf>
    <xf numFmtId="0" fontId="47" fillId="0" borderId="11" xfId="22" applyFont="1" applyFill="1" applyBorder="1" applyAlignment="1">
      <alignment horizontal="fill"/>
    </xf>
    <xf numFmtId="0" fontId="47" fillId="0" borderId="0" xfId="22" applyFont="1" applyFill="1" applyBorder="1"/>
    <xf numFmtId="0" fontId="70" fillId="0" borderId="0" xfId="22" applyFont="1" applyFill="1" applyBorder="1"/>
    <xf numFmtId="0" fontId="47" fillId="0" borderId="11" xfId="22" applyFont="1" applyFill="1" applyBorder="1" applyAlignment="1">
      <alignment horizontal="center"/>
    </xf>
    <xf numFmtId="0" fontId="47" fillId="0" borderId="0" xfId="22" applyFont="1" applyFill="1" applyBorder="1" applyAlignment="1">
      <alignment horizontal="center"/>
    </xf>
    <xf numFmtId="0" fontId="47" fillId="0" borderId="11" xfId="22" applyFont="1" applyFill="1" applyBorder="1"/>
    <xf numFmtId="0" fontId="47" fillId="0" borderId="0" xfId="0" quotePrefix="1" applyFont="1" applyFill="1" applyBorder="1" applyAlignment="1">
      <alignment horizontal="center"/>
    </xf>
    <xf numFmtId="7" fontId="47" fillId="0" borderId="0" xfId="27" applyNumberFormat="1" applyFont="1" applyFill="1" applyAlignment="1">
      <alignment horizontal="center"/>
    </xf>
    <xf numFmtId="44" fontId="47" fillId="0" borderId="0" xfId="13" applyFont="1" applyFill="1" applyAlignment="1">
      <alignment horizontal="center"/>
    </xf>
    <xf numFmtId="0" fontId="47" fillId="0" borderId="11" xfId="27" applyFont="1" applyFill="1" applyBorder="1" applyAlignment="1">
      <alignment horizontal="fill"/>
    </xf>
    <xf numFmtId="7" fontId="47" fillId="0" borderId="11" xfId="27" applyNumberFormat="1" applyFont="1" applyFill="1" applyBorder="1" applyAlignment="1">
      <alignment horizontal="center"/>
    </xf>
    <xf numFmtId="44" fontId="47" fillId="0" borderId="11" xfId="13" applyFont="1" applyFill="1" applyBorder="1" applyAlignment="1">
      <alignment horizontal="center"/>
    </xf>
    <xf numFmtId="0" fontId="47" fillId="0" borderId="0" xfId="27" applyFont="1" applyFill="1" applyAlignment="1">
      <alignment horizontal="center"/>
    </xf>
    <xf numFmtId="37" fontId="47" fillId="0" borderId="0" xfId="27" applyNumberFormat="1" applyFont="1" applyFill="1" applyAlignment="1">
      <alignment horizontal="center"/>
    </xf>
    <xf numFmtId="44" fontId="47" fillId="0" borderId="0" xfId="13" applyFont="1" applyFill="1" applyBorder="1" applyAlignment="1">
      <alignment horizontal="center"/>
    </xf>
    <xf numFmtId="7" fontId="70" fillId="0" borderId="0" xfId="27" applyNumberFormat="1" applyFont="1" applyFill="1" applyBorder="1" applyAlignment="1">
      <alignment horizontal="center"/>
    </xf>
    <xf numFmtId="0" fontId="70" fillId="0" borderId="0" xfId="27" applyFont="1" applyFill="1" applyBorder="1" applyAlignment="1">
      <alignment horizontal="center"/>
    </xf>
    <xf numFmtId="44" fontId="70" fillId="0" borderId="0" xfId="13" applyFont="1" applyFill="1" applyBorder="1" applyAlignment="1">
      <alignment horizontal="center"/>
    </xf>
    <xf numFmtId="7" fontId="70" fillId="0" borderId="0" xfId="27" applyNumberFormat="1" applyFont="1" applyFill="1" applyAlignment="1">
      <alignment horizontal="center"/>
    </xf>
    <xf numFmtId="44" fontId="70" fillId="0" borderId="0" xfId="13" applyFont="1" applyFill="1" applyAlignment="1">
      <alignment horizontal="center"/>
    </xf>
    <xf numFmtId="0" fontId="47" fillId="0" borderId="11" xfId="27" applyFont="1" applyFill="1" applyBorder="1" applyAlignment="1">
      <alignment horizontal="center"/>
    </xf>
    <xf numFmtId="0" fontId="47" fillId="0" borderId="11" xfId="27" applyFont="1" applyFill="1" applyBorder="1" applyAlignment="1"/>
    <xf numFmtId="0" fontId="47" fillId="0" borderId="11" xfId="27" applyFont="1" applyFill="1" applyBorder="1"/>
    <xf numFmtId="0" fontId="70" fillId="0" borderId="0" xfId="27" applyFont="1" applyFill="1" applyBorder="1"/>
    <xf numFmtId="37" fontId="72" fillId="0" borderId="0" xfId="0" applyNumberFormat="1" applyFont="1" applyFill="1" applyAlignment="1" applyProtection="1">
      <alignment vertical="center"/>
    </xf>
    <xf numFmtId="37" fontId="72" fillId="0" borderId="0" xfId="0" applyNumberFormat="1" applyFont="1" applyFill="1" applyProtection="1"/>
    <xf numFmtId="0" fontId="72" fillId="0" borderId="0" xfId="0" applyNumberFormat="1" applyFont="1" applyFill="1" applyAlignment="1">
      <alignment horizontal="left"/>
    </xf>
    <xf numFmtId="41" fontId="72" fillId="0" borderId="11" xfId="2" applyFont="1" applyFill="1" applyBorder="1" applyAlignment="1">
      <alignment horizontal="centerContinuous"/>
    </xf>
    <xf numFmtId="41" fontId="72" fillId="0" borderId="11" xfId="2" applyFont="1" applyFill="1" applyBorder="1" applyAlignment="1">
      <alignment horizontal="center"/>
    </xf>
    <xf numFmtId="42" fontId="71" fillId="0" borderId="13" xfId="10" applyFont="1" applyFill="1" applyBorder="1" applyAlignment="1"/>
    <xf numFmtId="0" fontId="71" fillId="0" borderId="0" xfId="0" applyFont="1" applyFill="1" applyAlignment="1">
      <alignment horizontal="center"/>
    </xf>
    <xf numFmtId="37" fontId="71" fillId="0" borderId="0" xfId="0" applyNumberFormat="1" applyFont="1" applyFill="1" applyProtection="1"/>
    <xf numFmtId="41" fontId="71" fillId="0" borderId="0" xfId="2" applyFont="1" applyFill="1" applyAlignment="1"/>
    <xf numFmtId="0" fontId="71" fillId="0" borderId="0" xfId="0" quotePrefix="1" applyFont="1" applyFill="1" applyAlignment="1">
      <alignment horizontal="center"/>
    </xf>
    <xf numFmtId="41" fontId="71" fillId="0" borderId="0" xfId="0" applyNumberFormat="1" applyFont="1" applyFill="1"/>
    <xf numFmtId="41" fontId="71" fillId="0" borderId="11" xfId="2" applyFont="1" applyFill="1" applyBorder="1" applyAlignment="1"/>
    <xf numFmtId="41" fontId="71" fillId="0" borderId="13" xfId="2" applyFont="1" applyFill="1" applyBorder="1" applyAlignment="1"/>
    <xf numFmtId="42" fontId="71" fillId="0" borderId="2" xfId="10" applyFont="1" applyFill="1" applyBorder="1" applyAlignment="1"/>
    <xf numFmtId="42" fontId="72" fillId="0" borderId="0" xfId="10" applyFont="1" applyFill="1" applyAlignment="1">
      <alignment vertical="center"/>
    </xf>
    <xf numFmtId="42" fontId="72" fillId="0" borderId="0" xfId="10" applyFont="1" applyFill="1" applyAlignment="1"/>
    <xf numFmtId="42" fontId="78" fillId="0" borderId="0" xfId="10" applyFont="1" applyFill="1" applyAlignment="1">
      <alignment vertical="center"/>
    </xf>
    <xf numFmtId="42" fontId="79" fillId="0" borderId="0" xfId="10" applyFont="1" applyFill="1" applyAlignment="1"/>
    <xf numFmtId="42" fontId="78" fillId="0" borderId="0" xfId="10" applyFont="1" applyFill="1" applyAlignment="1"/>
    <xf numFmtId="0" fontId="72" fillId="0" borderId="0" xfId="0" applyFont="1" applyFill="1" applyAlignment="1">
      <alignment vertical="center"/>
    </xf>
    <xf numFmtId="170" fontId="71" fillId="0" borderId="2" xfId="2" applyNumberFormat="1" applyFont="1" applyFill="1" applyBorder="1" applyAlignment="1"/>
    <xf numFmtId="0" fontId="71" fillId="0" borderId="0" xfId="2" quotePrefix="1" applyNumberFormat="1" applyFont="1" applyFill="1" applyAlignment="1">
      <alignment horizontal="left"/>
    </xf>
    <xf numFmtId="170" fontId="71" fillId="0" borderId="0" xfId="2" applyNumberFormat="1" applyFont="1" applyFill="1" applyAlignment="1">
      <alignment vertical="center"/>
    </xf>
    <xf numFmtId="0" fontId="71" fillId="0" borderId="0" xfId="0" applyFont="1" applyFill="1" applyAlignment="1">
      <alignment vertical="center"/>
    </xf>
    <xf numFmtId="176" fontId="22" fillId="0" borderId="0" xfId="0" applyNumberFormat="1" applyFont="1" applyFill="1"/>
    <xf numFmtId="0" fontId="47" fillId="0" borderId="13" xfId="0" quotePrefix="1" applyFont="1" applyFill="1" applyBorder="1" applyAlignment="1">
      <alignment horizontal="centerContinuous"/>
    </xf>
    <xf numFmtId="41" fontId="47" fillId="0" borderId="13" xfId="2" applyFont="1" applyFill="1" applyBorder="1" applyAlignment="1">
      <alignment horizontal="centerContinuous" wrapText="1"/>
    </xf>
    <xf numFmtId="0" fontId="56" fillId="0" borderId="0" xfId="0" applyFont="1" applyFill="1" applyAlignment="1">
      <alignment horizontal="centerContinuous"/>
    </xf>
    <xf numFmtId="0" fontId="47" fillId="0" borderId="0" xfId="0" applyFont="1" applyFill="1" applyAlignment="1">
      <alignment horizontal="left" indent="2"/>
    </xf>
    <xf numFmtId="0" fontId="47" fillId="0" borderId="0" xfId="0" quotePrefix="1" applyFont="1" applyFill="1" applyAlignment="1">
      <alignment horizontal="left" indent="2"/>
    </xf>
    <xf numFmtId="0" fontId="47" fillId="0" borderId="0" xfId="0" quotePrefix="1" applyFont="1" applyFill="1" applyAlignment="1"/>
    <xf numFmtId="37" fontId="47" fillId="0" borderId="1" xfId="0" applyNumberFormat="1" applyFont="1" applyFill="1" applyBorder="1" applyProtection="1"/>
    <xf numFmtId="42" fontId="48" fillId="0" borderId="0" xfId="2" applyNumberFormat="1" applyFont="1" applyFill="1" applyAlignment="1"/>
    <xf numFmtId="42" fontId="48" fillId="0" borderId="0" xfId="10" applyNumberFormat="1" applyFont="1" applyFill="1" applyAlignment="1"/>
    <xf numFmtId="0" fontId="19" fillId="0" borderId="0" xfId="0" applyFont="1" applyFill="1" applyBorder="1"/>
    <xf numFmtId="10" fontId="47" fillId="0" borderId="0" xfId="0" applyNumberFormat="1" applyFont="1" applyFill="1"/>
    <xf numFmtId="10" fontId="47" fillId="0" borderId="1" xfId="0" applyNumberFormat="1" applyFont="1" applyFill="1" applyBorder="1"/>
    <xf numFmtId="176" fontId="47" fillId="0" borderId="0" xfId="0" applyNumberFormat="1" applyFont="1" applyFill="1"/>
    <xf numFmtId="176" fontId="47" fillId="0" borderId="0" xfId="0" applyNumberFormat="1" applyFont="1" applyFill="1" applyAlignment="1">
      <alignment horizontal="centerContinuous"/>
    </xf>
    <xf numFmtId="176" fontId="47" fillId="0" borderId="0" xfId="0" applyNumberFormat="1" applyFont="1" applyFill="1" applyAlignment="1" applyProtection="1">
      <alignment horizontal="center"/>
    </xf>
    <xf numFmtId="176" fontId="47" fillId="0" borderId="0" xfId="0" quotePrefix="1" applyNumberFormat="1" applyFont="1" applyFill="1" applyAlignment="1" applyProtection="1">
      <alignment horizontal="center"/>
    </xf>
    <xf numFmtId="176" fontId="48" fillId="0" borderId="0" xfId="0" applyNumberFormat="1" applyFont="1" applyFill="1"/>
    <xf numFmtId="10" fontId="47" fillId="0" borderId="0" xfId="0" applyNumberFormat="1" applyFont="1" applyFill="1" applyAlignment="1">
      <alignment horizontal="centerContinuous"/>
    </xf>
    <xf numFmtId="10" fontId="47" fillId="0" borderId="13" xfId="2" applyNumberFormat="1" applyFont="1" applyFill="1" applyBorder="1" applyAlignment="1">
      <alignment horizontal="centerContinuous"/>
    </xf>
    <xf numFmtId="10" fontId="48" fillId="0" borderId="0" xfId="0" applyNumberFormat="1" applyFont="1" applyFill="1"/>
    <xf numFmtId="0" fontId="22" fillId="0" borderId="0" xfId="0" quotePrefix="1" applyFont="1" applyFill="1"/>
    <xf numFmtId="42" fontId="22" fillId="0" borderId="0" xfId="10" applyFont="1" applyFill="1" applyAlignment="1"/>
    <xf numFmtId="42" fontId="48" fillId="0" borderId="0" xfId="10" applyFont="1" applyFill="1" applyAlignment="1">
      <alignment horizontal="center"/>
    </xf>
    <xf numFmtId="10" fontId="47" fillId="0" borderId="0" xfId="0" applyNumberFormat="1" applyFont="1" applyFill="1" applyAlignment="1"/>
    <xf numFmtId="0" fontId="47" fillId="0" borderId="0" xfId="0" applyFont="1" applyFill="1" applyBorder="1" applyAlignment="1">
      <alignment horizontal="centerContinuous"/>
    </xf>
    <xf numFmtId="0" fontId="47" fillId="0" borderId="0" xfId="0" applyFont="1" applyFill="1" applyBorder="1" applyAlignment="1">
      <alignment horizontal="center"/>
    </xf>
    <xf numFmtId="10" fontId="47" fillId="0" borderId="0" xfId="0" applyNumberFormat="1" applyFont="1" applyFill="1" applyBorder="1" applyAlignment="1">
      <alignment horizontal="centerContinuous"/>
    </xf>
    <xf numFmtId="0" fontId="48" fillId="0" borderId="0" xfId="0" applyFont="1" applyFill="1" applyAlignment="1">
      <alignment horizontal="centerContinuous" vertical="top"/>
    </xf>
    <xf numFmtId="41" fontId="22" fillId="0" borderId="0" xfId="2" applyFont="1" applyFill="1" applyAlignment="1"/>
    <xf numFmtId="10" fontId="22" fillId="0" borderId="0" xfId="0" applyNumberFormat="1" applyFont="1" applyFill="1" applyProtection="1"/>
    <xf numFmtId="0" fontId="21" fillId="0" borderId="0" xfId="0" applyFont="1" applyFill="1" applyAlignment="1">
      <alignment horizontal="centerContinuous"/>
    </xf>
    <xf numFmtId="0" fontId="21" fillId="0" borderId="0" xfId="0" quotePrefix="1" applyFont="1" applyFill="1" applyAlignment="1">
      <alignment horizontal="left"/>
    </xf>
    <xf numFmtId="0" fontId="47" fillId="0" borderId="1" xfId="0" applyFont="1" applyFill="1" applyBorder="1" applyProtection="1"/>
    <xf numFmtId="176" fontId="47" fillId="0" borderId="0" xfId="0" applyNumberFormat="1" applyFont="1" applyFill="1" applyProtection="1"/>
    <xf numFmtId="176" fontId="19" fillId="0" borderId="0" xfId="0" applyNumberFormat="1" applyFont="1" applyFill="1"/>
    <xf numFmtId="37" fontId="48" fillId="0" borderId="0" xfId="0" applyNumberFormat="1" applyFont="1" applyFill="1" applyAlignment="1" applyProtection="1">
      <alignment horizontal="center"/>
    </xf>
    <xf numFmtId="0" fontId="48" fillId="0" borderId="0" xfId="0" applyFont="1" applyFill="1" applyProtection="1"/>
    <xf numFmtId="42" fontId="48" fillId="0" borderId="0" xfId="0" applyNumberFormat="1" applyFont="1" applyFill="1" applyProtection="1"/>
    <xf numFmtId="42" fontId="48" fillId="0" borderId="22" xfId="10" applyFont="1" applyFill="1" applyBorder="1" applyAlignment="1">
      <alignment horizontal="center"/>
    </xf>
    <xf numFmtId="0" fontId="47" fillId="0" borderId="0" xfId="0" applyFont="1" applyFill="1" applyAlignment="1" applyProtection="1">
      <alignment horizontal="centerContinuous"/>
    </xf>
    <xf numFmtId="37" fontId="47" fillId="0" borderId="0" xfId="0" applyNumberFormat="1" applyFont="1" applyFill="1" applyAlignment="1" applyProtection="1">
      <alignment horizontal="centerContinuous"/>
    </xf>
    <xf numFmtId="164" fontId="47" fillId="0" borderId="0" xfId="0" quotePrefix="1" applyNumberFormat="1" applyFont="1" applyFill="1" applyAlignment="1" applyProtection="1">
      <alignment horizontal="left"/>
    </xf>
    <xf numFmtId="169" fontId="47" fillId="0" borderId="13" xfId="2" applyNumberFormat="1" applyFont="1" applyFill="1" applyBorder="1" applyAlignment="1">
      <alignment horizontal="center"/>
    </xf>
    <xf numFmtId="41" fontId="48" fillId="0" borderId="27" xfId="2" applyFont="1" applyFill="1" applyBorder="1" applyAlignment="1"/>
    <xf numFmtId="42" fontId="48" fillId="0" borderId="2" xfId="10" applyFont="1" applyFill="1" applyBorder="1" applyAlignment="1">
      <alignment horizontal="center"/>
    </xf>
    <xf numFmtId="37" fontId="48" fillId="0" borderId="27" xfId="0" applyNumberFormat="1" applyFont="1" applyFill="1" applyBorder="1" applyProtection="1"/>
    <xf numFmtId="176" fontId="47" fillId="0" borderId="0" xfId="0" applyNumberFormat="1" applyFont="1" applyFill="1" applyAlignment="1">
      <alignment horizontal="center"/>
    </xf>
    <xf numFmtId="0" fontId="47" fillId="0" borderId="0" xfId="0" applyFont="1" applyFill="1" applyAlignment="1">
      <alignment horizontal="left" indent="9"/>
    </xf>
    <xf numFmtId="0" fontId="47" fillId="0" borderId="0" xfId="0" quotePrefix="1" applyFont="1" applyFill="1" applyAlignment="1">
      <alignment horizontal="left" indent="1"/>
    </xf>
    <xf numFmtId="0" fontId="47" fillId="0" borderId="0" xfId="0" applyFont="1" applyFill="1" applyAlignment="1">
      <alignment horizontal="left" wrapText="1"/>
    </xf>
    <xf numFmtId="0" fontId="47" fillId="0" borderId="13" xfId="0" applyFont="1" applyFill="1" applyBorder="1" applyAlignment="1">
      <alignment horizontal="center" wrapText="1"/>
    </xf>
    <xf numFmtId="0" fontId="47" fillId="0" borderId="0" xfId="0" quotePrefix="1" applyNumberFormat="1" applyFont="1" applyFill="1"/>
    <xf numFmtId="0" fontId="47" fillId="0" borderId="0" xfId="0" applyNumberFormat="1" applyFont="1" applyFill="1" applyAlignment="1">
      <alignment horizontal="left"/>
    </xf>
    <xf numFmtId="0" fontId="47" fillId="0" borderId="0" xfId="0" applyFont="1" applyFill="1" applyAlignment="1">
      <alignment horizontal="right"/>
    </xf>
    <xf numFmtId="0" fontId="50" fillId="0" borderId="0" xfId="0" applyFont="1" applyFill="1" applyProtection="1"/>
    <xf numFmtId="0" fontId="48" fillId="0" borderId="0" xfId="0" applyFont="1" applyFill="1" applyAlignment="1">
      <alignment horizontal="center" vertical="top"/>
    </xf>
    <xf numFmtId="42" fontId="48" fillId="0" borderId="13" xfId="2" applyNumberFormat="1" applyFont="1" applyFill="1" applyBorder="1" applyAlignment="1"/>
    <xf numFmtId="44" fontId="48" fillId="0" borderId="0" xfId="0" applyNumberFormat="1" applyFont="1" applyFill="1"/>
    <xf numFmtId="42" fontId="47" fillId="0" borderId="0" xfId="10" applyNumberFormat="1" applyFont="1" applyFill="1" applyBorder="1" applyAlignment="1"/>
    <xf numFmtId="41" fontId="47" fillId="0" borderId="0" xfId="2" applyFont="1" applyFill="1" applyBorder="1" applyAlignment="1">
      <alignment horizontal="center"/>
    </xf>
    <xf numFmtId="37" fontId="47" fillId="0" borderId="0" xfId="2" applyNumberFormat="1" applyFont="1" applyFill="1" applyBorder="1" applyAlignment="1">
      <alignment horizontal="centerContinuous"/>
    </xf>
    <xf numFmtId="175" fontId="48" fillId="0" borderId="0" xfId="0" quotePrefix="1" applyNumberFormat="1" applyFont="1" applyFill="1" applyAlignment="1">
      <alignment horizontal="left"/>
    </xf>
    <xf numFmtId="0" fontId="47" fillId="0" borderId="52" xfId="0" applyFont="1" applyFill="1" applyBorder="1" applyAlignment="1" applyProtection="1">
      <alignment horizontal="center"/>
    </xf>
    <xf numFmtId="49" fontId="47" fillId="0" borderId="52" xfId="0" applyNumberFormat="1" applyFont="1" applyFill="1" applyBorder="1" applyAlignment="1">
      <alignment horizontal="centerContinuous"/>
    </xf>
    <xf numFmtId="0" fontId="47" fillId="0" borderId="52" xfId="0" applyNumberFormat="1" applyFont="1" applyFill="1" applyBorder="1"/>
    <xf numFmtId="49" fontId="47" fillId="0" borderId="52" xfId="0" applyNumberFormat="1" applyFont="1" applyFill="1" applyBorder="1"/>
    <xf numFmtId="0" fontId="47" fillId="0" borderId="52" xfId="0" applyFont="1" applyFill="1" applyBorder="1"/>
    <xf numFmtId="0" fontId="47" fillId="0" borderId="52" xfId="0" applyFont="1" applyFill="1" applyBorder="1" applyAlignment="1">
      <alignment horizontal="centerContinuous"/>
    </xf>
    <xf numFmtId="197" fontId="48" fillId="0" borderId="15" xfId="23" applyNumberFormat="1" applyFont="1" applyFill="1" applyBorder="1"/>
    <xf numFmtId="0" fontId="71" fillId="0" borderId="0" xfId="0" quotePrefix="1" applyFont="1" applyFill="1"/>
    <xf numFmtId="41" fontId="48" fillId="0" borderId="15" xfId="0" applyNumberFormat="1" applyFont="1" applyFill="1" applyBorder="1"/>
    <xf numFmtId="43" fontId="48" fillId="0" borderId="0" xfId="23" applyNumberFormat="1" applyFont="1" applyFill="1" applyAlignment="1">
      <alignment horizontal="right"/>
    </xf>
    <xf numFmtId="43" fontId="48" fillId="0" borderId="0" xfId="0" applyNumberFormat="1" applyFont="1" applyFill="1" applyBorder="1"/>
    <xf numFmtId="37" fontId="22" fillId="0" borderId="0" xfId="0" applyNumberFormat="1" applyFont="1" applyFill="1"/>
    <xf numFmtId="0" fontId="56" fillId="0" borderId="0" xfId="0" applyFont="1" applyFill="1" applyAlignment="1">
      <alignment horizontal="right"/>
    </xf>
    <xf numFmtId="41" fontId="56" fillId="0" borderId="15" xfId="0" applyNumberFormat="1" applyFont="1" applyFill="1" applyBorder="1"/>
    <xf numFmtId="0" fontId="56" fillId="0" borderId="0" xfId="0" applyFont="1" applyFill="1" applyAlignment="1">
      <alignment horizontal="left" indent="1"/>
    </xf>
    <xf numFmtId="0" fontId="81" fillId="0" borderId="0" xfId="0" quotePrefix="1" applyFont="1" applyFill="1" applyAlignment="1">
      <alignment horizontal="left" indent="1"/>
    </xf>
    <xf numFmtId="0" fontId="56" fillId="0" borderId="0" xfId="0" quotePrefix="1" applyFont="1" applyFill="1" applyAlignment="1">
      <alignment horizontal="left" indent="1"/>
    </xf>
    <xf numFmtId="0" fontId="82" fillId="0" borderId="0" xfId="0" applyFont="1" applyFill="1"/>
    <xf numFmtId="42" fontId="56" fillId="0" borderId="0" xfId="0" applyNumberFormat="1" applyFont="1" applyFill="1"/>
    <xf numFmtId="42" fontId="56" fillId="0" borderId="15" xfId="0" applyNumberFormat="1" applyFont="1" applyFill="1" applyBorder="1"/>
    <xf numFmtId="41" fontId="56" fillId="0" borderId="0" xfId="0" applyNumberFormat="1" applyFont="1" applyFill="1" applyAlignment="1">
      <alignment horizontal="centerContinuous"/>
    </xf>
    <xf numFmtId="0" fontId="47" fillId="0" borderId="53" xfId="0" applyFont="1" applyFill="1" applyBorder="1" applyAlignment="1">
      <alignment horizontal="center"/>
    </xf>
    <xf numFmtId="0" fontId="47" fillId="0" borderId="53" xfId="0" applyFont="1" applyFill="1" applyBorder="1" applyAlignment="1">
      <alignment horizontal="centerContinuous"/>
    </xf>
    <xf numFmtId="176" fontId="47" fillId="0" borderId="53" xfId="0" applyNumberFormat="1" applyFont="1" applyFill="1" applyBorder="1" applyAlignment="1" applyProtection="1">
      <alignment horizontal="center"/>
    </xf>
    <xf numFmtId="176" fontId="47" fillId="0" borderId="53" xfId="0" applyNumberFormat="1" applyFont="1" applyFill="1" applyBorder="1"/>
    <xf numFmtId="176" fontId="47" fillId="0" borderId="53" xfId="0" applyNumberFormat="1" applyFont="1" applyFill="1" applyBorder="1" applyAlignment="1">
      <alignment horizontal="centerContinuous"/>
    </xf>
    <xf numFmtId="176" fontId="47" fillId="0" borderId="53" xfId="0" quotePrefix="1" applyNumberFormat="1" applyFont="1" applyFill="1" applyBorder="1" applyAlignment="1" applyProtection="1">
      <alignment horizontal="center"/>
    </xf>
    <xf numFmtId="176" fontId="47" fillId="0" borderId="53" xfId="0" applyNumberFormat="1" applyFont="1" applyFill="1" applyBorder="1" applyAlignment="1">
      <alignment horizontal="center"/>
    </xf>
    <xf numFmtId="42" fontId="48" fillId="0" borderId="0" xfId="36" applyNumberFormat="1" applyFont="1" applyFill="1" applyAlignment="1">
      <alignment horizontal="right"/>
    </xf>
    <xf numFmtId="176" fontId="47" fillId="0" borderId="57" xfId="0" applyNumberFormat="1" applyFont="1" applyFill="1" applyBorder="1" applyAlignment="1">
      <alignment horizontal="center"/>
    </xf>
    <xf numFmtId="176" fontId="47" fillId="0" borderId="57" xfId="0" applyNumberFormat="1" applyFont="1" applyFill="1" applyBorder="1" applyAlignment="1">
      <alignment horizontal="centerContinuous"/>
    </xf>
    <xf numFmtId="176" fontId="47" fillId="0" borderId="57" xfId="0" applyNumberFormat="1" applyFont="1" applyFill="1" applyBorder="1" applyAlignment="1" applyProtection="1">
      <alignment horizontal="center"/>
    </xf>
    <xf numFmtId="0" fontId="47" fillId="0" borderId="0" xfId="2" applyNumberFormat="1" applyFont="1" applyFill="1" applyAlignment="1">
      <alignment horizontal="left"/>
    </xf>
    <xf numFmtId="0" fontId="47" fillId="0" borderId="0" xfId="0" quotePrefix="1" applyNumberFormat="1" applyFont="1" applyFill="1" applyBorder="1"/>
    <xf numFmtId="43" fontId="22" fillId="0" borderId="0" xfId="0" applyNumberFormat="1" applyFont="1" applyFill="1"/>
    <xf numFmtId="43" fontId="22" fillId="0" borderId="15" xfId="0" applyNumberFormat="1" applyFont="1" applyFill="1" applyBorder="1"/>
    <xf numFmtId="42" fontId="22" fillId="0" borderId="0" xfId="0" applyNumberFormat="1" applyFont="1" applyFill="1"/>
    <xf numFmtId="0" fontId="16" fillId="0" borderId="0" xfId="0" applyFont="1" applyFill="1"/>
    <xf numFmtId="0" fontId="47" fillId="0" borderId="57" xfId="0" applyFont="1" applyFill="1" applyBorder="1"/>
    <xf numFmtId="0" fontId="47" fillId="0" borderId="57" xfId="0" applyFont="1" applyFill="1" applyBorder="1" applyAlignment="1">
      <alignment horizontal="centerContinuous"/>
    </xf>
    <xf numFmtId="37" fontId="47" fillId="0" borderId="57" xfId="0" applyNumberFormat="1" applyFont="1" applyFill="1" applyBorder="1" applyAlignment="1" applyProtection="1">
      <alignment horizontal="center"/>
    </xf>
    <xf numFmtId="37" fontId="47" fillId="0" borderId="57" xfId="0" quotePrefix="1" applyNumberFormat="1" applyFont="1" applyFill="1" applyBorder="1" applyAlignment="1" applyProtection="1">
      <alignment horizontal="center"/>
    </xf>
    <xf numFmtId="41" fontId="51" fillId="0" borderId="0" xfId="2" applyFont="1" applyFill="1" applyAlignment="1">
      <alignment horizontal="centerContinuous"/>
    </xf>
    <xf numFmtId="0" fontId="5" fillId="0" borderId="0" xfId="0" applyFont="1" applyFill="1"/>
    <xf numFmtId="0" fontId="5" fillId="0" borderId="0" xfId="0" applyFont="1" applyFill="1" applyAlignment="1"/>
    <xf numFmtId="0" fontId="48" fillId="0" borderId="0" xfId="44" applyFont="1" applyFill="1"/>
    <xf numFmtId="41" fontId="48" fillId="0" borderId="0" xfId="45" applyNumberFormat="1" applyFont="1" applyFill="1" applyAlignment="1">
      <alignment horizontal="center"/>
    </xf>
    <xf numFmtId="0" fontId="48" fillId="0" borderId="0" xfId="44" applyFont="1" applyFill="1" applyAlignment="1">
      <alignment horizontal="left"/>
    </xf>
    <xf numFmtId="0" fontId="48" fillId="0" borderId="0" xfId="44" applyFont="1" applyFill="1" applyAlignment="1">
      <alignment horizontal="center"/>
    </xf>
    <xf numFmtId="43" fontId="48" fillId="0" borderId="0" xfId="44" applyNumberFormat="1" applyFont="1" applyFill="1" applyAlignment="1">
      <alignment horizontal="center"/>
    </xf>
    <xf numFmtId="1" fontId="48" fillId="0" borderId="0" xfId="44" applyNumberFormat="1" applyFont="1" applyFill="1" applyAlignment="1">
      <alignment horizontal="center"/>
    </xf>
    <xf numFmtId="0" fontId="48" fillId="0" borderId="0" xfId="44" quotePrefix="1" applyFont="1" applyFill="1" applyAlignment="1">
      <alignment horizontal="left"/>
    </xf>
    <xf numFmtId="0" fontId="48" fillId="0" borderId="0" xfId="44" applyFont="1" applyFill="1" applyBorder="1"/>
    <xf numFmtId="0" fontId="48" fillId="0" borderId="0" xfId="44" applyFont="1" applyFill="1" applyBorder="1" applyAlignment="1">
      <alignment horizontal="center"/>
    </xf>
    <xf numFmtId="167" fontId="48" fillId="0" borderId="0" xfId="45" applyNumberFormat="1" applyFont="1" applyFill="1" applyAlignment="1">
      <alignment horizontal="center"/>
    </xf>
    <xf numFmtId="0" fontId="48" fillId="0" borderId="0" xfId="46" applyNumberFormat="1" applyFont="1" applyFill="1" applyBorder="1" applyAlignment="1">
      <alignment horizontal="center"/>
    </xf>
    <xf numFmtId="168" fontId="48" fillId="0" borderId="0" xfId="46" applyNumberFormat="1" applyFont="1" applyFill="1" applyBorder="1" applyAlignment="1">
      <alignment horizontal="center"/>
    </xf>
    <xf numFmtId="167" fontId="48" fillId="0" borderId="0" xfId="45" applyNumberFormat="1" applyFont="1" applyFill="1" applyBorder="1" applyAlignment="1"/>
    <xf numFmtId="41" fontId="48" fillId="0" borderId="0" xfId="46" applyNumberFormat="1" applyFont="1" applyFill="1" applyBorder="1" applyAlignment="1"/>
    <xf numFmtId="168" fontId="48" fillId="0" borderId="0" xfId="46" applyNumberFormat="1" applyFont="1" applyFill="1" applyBorder="1" applyAlignment="1"/>
    <xf numFmtId="167" fontId="48" fillId="0" borderId="0" xfId="45" applyNumberFormat="1" applyFont="1" applyFill="1" applyAlignment="1"/>
    <xf numFmtId="193" fontId="48" fillId="0" borderId="0" xfId="45" applyNumberFormat="1" applyFont="1" applyFill="1" applyBorder="1" applyAlignment="1"/>
    <xf numFmtId="193" fontId="48" fillId="0" borderId="0" xfId="44" applyNumberFormat="1" applyFont="1" applyFill="1" applyAlignment="1"/>
    <xf numFmtId="9" fontId="48" fillId="0" borderId="0" xfId="43" applyFont="1" applyFill="1" applyBorder="1" applyAlignment="1"/>
    <xf numFmtId="10" fontId="48" fillId="0" borderId="0" xfId="42" applyNumberFormat="1" applyFont="1" applyFill="1" applyBorder="1" applyAlignment="1"/>
    <xf numFmtId="9" fontId="48" fillId="0" borderId="0" xfId="42" applyFont="1" applyFill="1" applyBorder="1" applyAlignment="1"/>
    <xf numFmtId="10" fontId="48" fillId="0" borderId="0" xfId="43" applyNumberFormat="1" applyFont="1" applyFill="1" applyBorder="1" applyAlignment="1"/>
    <xf numFmtId="0" fontId="48" fillId="0" borderId="0" xfId="0" quotePrefix="1" applyFont="1" applyFill="1" applyBorder="1" applyAlignment="1">
      <alignment horizontal="left" indent="2"/>
    </xf>
    <xf numFmtId="183" fontId="48" fillId="0" borderId="0" xfId="0" applyNumberFormat="1" applyFont="1" applyFill="1" applyBorder="1"/>
    <xf numFmtId="42" fontId="48" fillId="0" borderId="0" xfId="2" applyNumberFormat="1" applyFont="1" applyFill="1" applyBorder="1" applyAlignment="1"/>
    <xf numFmtId="42" fontId="48" fillId="0" borderId="41" xfId="46" applyNumberFormat="1" applyFont="1" applyFill="1" applyBorder="1" applyAlignment="1"/>
    <xf numFmtId="41" fontId="48" fillId="0" borderId="59" xfId="45" applyNumberFormat="1" applyFont="1" applyFill="1" applyBorder="1" applyAlignment="1"/>
    <xf numFmtId="10" fontId="71" fillId="0" borderId="2" xfId="2" applyNumberFormat="1" applyFont="1" applyFill="1" applyBorder="1" applyAlignment="1"/>
    <xf numFmtId="41" fontId="71" fillId="0" borderId="39" xfId="0" applyNumberFormat="1" applyFont="1" applyFill="1" applyBorder="1"/>
    <xf numFmtId="43" fontId="47" fillId="0" borderId="24" xfId="23" applyNumberFormat="1" applyFont="1" applyFill="1" applyBorder="1"/>
    <xf numFmtId="43" fontId="47" fillId="0" borderId="18" xfId="23" applyNumberFormat="1" applyFont="1" applyFill="1" applyBorder="1" applyAlignment="1">
      <alignment horizontal="right"/>
    </xf>
    <xf numFmtId="43" fontId="47" fillId="0" borderId="0" xfId="23" applyNumberFormat="1" applyFont="1" applyFill="1" applyBorder="1" applyAlignment="1">
      <alignment horizontal="right"/>
    </xf>
    <xf numFmtId="43" fontId="48" fillId="0" borderId="15" xfId="23" quotePrefix="1" applyNumberFormat="1" applyFont="1" applyFill="1" applyBorder="1" applyAlignment="1">
      <alignment horizontal="right"/>
    </xf>
    <xf numFmtId="43" fontId="48" fillId="0" borderId="18" xfId="23" applyNumberFormat="1" applyFont="1" applyFill="1" applyBorder="1"/>
    <xf numFmtId="43" fontId="48" fillId="0" borderId="11" xfId="23" applyNumberFormat="1" applyFont="1" applyFill="1" applyBorder="1"/>
    <xf numFmtId="43" fontId="48" fillId="0" borderId="6" xfId="23" applyNumberFormat="1" applyFont="1" applyFill="1" applyBorder="1"/>
    <xf numFmtId="43" fontId="48" fillId="0" borderId="4" xfId="23" applyNumberFormat="1" applyFont="1" applyFill="1" applyBorder="1"/>
    <xf numFmtId="43" fontId="47" fillId="0" borderId="7" xfId="23" applyNumberFormat="1" applyFont="1" applyFill="1" applyBorder="1"/>
    <xf numFmtId="43" fontId="48" fillId="0" borderId="7" xfId="23" applyNumberFormat="1" applyFont="1" applyFill="1" applyBorder="1"/>
    <xf numFmtId="43" fontId="47" fillId="0" borderId="0" xfId="23" applyNumberFormat="1" applyFont="1" applyFill="1" applyBorder="1"/>
    <xf numFmtId="43" fontId="47" fillId="0" borderId="11" xfId="23" applyNumberFormat="1" applyFont="1" applyFill="1" applyBorder="1"/>
    <xf numFmtId="43" fontId="47" fillId="0" borderId="8" xfId="23" applyNumberFormat="1" applyFont="1" applyFill="1" applyBorder="1"/>
    <xf numFmtId="43" fontId="47" fillId="0" borderId="10" xfId="23" applyNumberFormat="1" applyFont="1" applyFill="1" applyBorder="1"/>
    <xf numFmtId="43" fontId="47" fillId="0" borderId="18" xfId="23" applyNumberFormat="1" applyFont="1" applyFill="1" applyBorder="1"/>
    <xf numFmtId="43" fontId="48" fillId="0" borderId="15" xfId="23" applyNumberFormat="1" applyFont="1" applyFill="1" applyBorder="1" applyAlignment="1">
      <alignment horizontal="right"/>
    </xf>
    <xf numFmtId="14" fontId="47" fillId="0" borderId="11" xfId="6" applyNumberFormat="1" applyFont="1" applyFill="1" applyBorder="1" applyAlignment="1">
      <alignment horizontal="center" wrapText="1"/>
    </xf>
    <xf numFmtId="43" fontId="22" fillId="0" borderId="56" xfId="23" applyNumberFormat="1" applyFont="1" applyFill="1" applyBorder="1" applyAlignment="1">
      <alignment horizontal="right"/>
    </xf>
    <xf numFmtId="40" fontId="48" fillId="0" borderId="0" xfId="23" applyNumberFormat="1" applyFont="1" applyFill="1"/>
    <xf numFmtId="39" fontId="56" fillId="0" borderId="0" xfId="0" applyNumberFormat="1" applyFont="1" applyFill="1"/>
    <xf numFmtId="41" fontId="56" fillId="0" borderId="26" xfId="0" applyNumberFormat="1" applyFont="1" applyFill="1" applyBorder="1"/>
    <xf numFmtId="41" fontId="81" fillId="0" borderId="0" xfId="0" applyNumberFormat="1" applyFont="1" applyFill="1"/>
    <xf numFmtId="41" fontId="81" fillId="0" borderId="15" xfId="0" applyNumberFormat="1" applyFont="1" applyFill="1" applyBorder="1"/>
    <xf numFmtId="0" fontId="56" fillId="0" borderId="0" xfId="0" applyFont="1" applyFill="1" applyAlignment="1">
      <alignment horizontal="left"/>
    </xf>
    <xf numFmtId="42" fontId="48" fillId="0" borderId="0" xfId="10" applyNumberFormat="1" applyFont="1" applyFill="1" applyBorder="1" applyAlignment="1"/>
    <xf numFmtId="0" fontId="73" fillId="0" borderId="0" xfId="44" applyFont="1" applyFill="1"/>
    <xf numFmtId="0" fontId="71" fillId="0" borderId="0" xfId="44" applyFont="1" applyFill="1"/>
    <xf numFmtId="0" fontId="71" fillId="0" borderId="0" xfId="44" applyFont="1" applyFill="1" applyBorder="1"/>
    <xf numFmtId="0" fontId="71" fillId="0" borderId="0" xfId="0" applyFont="1" applyFill="1" applyBorder="1"/>
    <xf numFmtId="0" fontId="71" fillId="0" borderId="0" xfId="47" applyFont="1" applyFill="1"/>
    <xf numFmtId="43" fontId="71" fillId="0" borderId="0" xfId="44" applyNumberFormat="1" applyFont="1" applyFill="1" applyAlignment="1">
      <alignment horizontal="center"/>
    </xf>
    <xf numFmtId="41" fontId="71" fillId="0" borderId="0" xfId="45" applyNumberFormat="1" applyFont="1" applyFill="1" applyAlignment="1">
      <alignment horizontal="center"/>
    </xf>
    <xf numFmtId="0" fontId="71" fillId="0" borderId="0" xfId="44" applyFont="1" applyFill="1" applyAlignment="1">
      <alignment horizontal="left"/>
    </xf>
    <xf numFmtId="0" fontId="71" fillId="0" borderId="0" xfId="44" applyFont="1" applyFill="1" applyAlignment="1">
      <alignment horizontal="center"/>
    </xf>
    <xf numFmtId="0" fontId="71" fillId="0" borderId="0" xfId="44" applyFont="1" applyFill="1" applyBorder="1" applyAlignment="1">
      <alignment horizontal="center"/>
    </xf>
    <xf numFmtId="0" fontId="71" fillId="0" borderId="0" xfId="44" applyFont="1" applyFill="1" applyBorder="1" applyAlignment="1">
      <alignment horizontal="left"/>
    </xf>
    <xf numFmtId="168" fontId="71" fillId="0" borderId="41" xfId="46" applyNumberFormat="1" applyFont="1" applyFill="1" applyBorder="1" applyAlignment="1">
      <alignment horizontal="center"/>
    </xf>
    <xf numFmtId="49" fontId="48" fillId="0" borderId="0" xfId="0" applyNumberFormat="1" applyFont="1" applyFill="1" applyAlignment="1">
      <alignment horizontal="right" vertical="top" wrapText="1" indent="2"/>
    </xf>
    <xf numFmtId="49" fontId="47" fillId="0" borderId="11" xfId="31" applyNumberFormat="1" applyFont="1" applyFill="1" applyBorder="1" applyAlignment="1">
      <alignment horizontal="center" wrapText="1"/>
    </xf>
    <xf numFmtId="5" fontId="48" fillId="0" borderId="0" xfId="12" applyNumberFormat="1" applyFont="1" applyFill="1" applyBorder="1" applyAlignment="1">
      <alignment horizontal="right"/>
    </xf>
    <xf numFmtId="5" fontId="48" fillId="0" borderId="26" xfId="12" applyNumberFormat="1" applyFont="1" applyFill="1" applyBorder="1" applyAlignment="1">
      <alignment horizontal="right"/>
    </xf>
    <xf numFmtId="5" fontId="48" fillId="0" borderId="0" xfId="31" applyNumberFormat="1" applyFont="1" applyFill="1" applyBorder="1"/>
    <xf numFmtId="41" fontId="71" fillId="0" borderId="54" xfId="2" applyFont="1" applyFill="1" applyBorder="1" applyAlignment="1"/>
    <xf numFmtId="0" fontId="71" fillId="0" borderId="0" xfId="32" applyFont="1" applyFill="1" applyBorder="1"/>
    <xf numFmtId="0" fontId="72" fillId="0" borderId="0" xfId="20" applyFont="1" applyFill="1" applyAlignment="1"/>
    <xf numFmtId="37" fontId="71" fillId="0" borderId="0" xfId="37" applyNumberFormat="1" applyFont="1" applyFill="1" applyBorder="1"/>
    <xf numFmtId="167" fontId="71" fillId="0" borderId="0" xfId="50" applyNumberFormat="1" applyFont="1" applyFill="1" applyBorder="1" applyAlignment="1">
      <alignment horizontal="center"/>
    </xf>
    <xf numFmtId="38" fontId="71" fillId="0" borderId="0" xfId="12" applyNumberFormat="1" applyFont="1" applyFill="1" applyBorder="1" applyAlignment="1">
      <alignment horizontal="right"/>
    </xf>
    <xf numFmtId="185" fontId="48" fillId="0" borderId="0" xfId="12" applyNumberFormat="1" applyFont="1" applyFill="1" applyBorder="1" applyAlignment="1">
      <alignment horizontal="right"/>
    </xf>
    <xf numFmtId="176" fontId="48" fillId="0" borderId="0" xfId="0" applyNumberFormat="1" applyFont="1" applyFill="1" applyBorder="1" applyAlignment="1">
      <alignment horizontal="right"/>
    </xf>
    <xf numFmtId="0" fontId="71" fillId="0" borderId="0" xfId="52" applyFont="1" applyFill="1" applyAlignment="1">
      <alignment horizontal="center"/>
    </xf>
    <xf numFmtId="0" fontId="71" fillId="0" borderId="0" xfId="52" applyFont="1" applyFill="1" applyAlignment="1">
      <alignment horizontal="left"/>
    </xf>
    <xf numFmtId="0" fontId="71" fillId="0" borderId="0" xfId="52" applyFont="1" applyFill="1" applyBorder="1"/>
    <xf numFmtId="49" fontId="48" fillId="0" borderId="0" xfId="0" quotePrefix="1" applyNumberFormat="1" applyFont="1" applyFill="1" applyAlignment="1">
      <alignment horizontal="left" wrapText="1" indent="1"/>
    </xf>
    <xf numFmtId="41" fontId="51" fillId="0" borderId="38" xfId="2" applyFont="1" applyFill="1" applyBorder="1" applyAlignment="1">
      <alignment horizontal="center"/>
    </xf>
    <xf numFmtId="49" fontId="48" fillId="0" borderId="0" xfId="0" applyNumberFormat="1" applyFont="1" applyFill="1" applyAlignment="1">
      <alignment horizontal="right" vertical="top" wrapText="1"/>
    </xf>
    <xf numFmtId="41" fontId="48" fillId="0" borderId="37" xfId="2" applyNumberFormat="1" applyFont="1" applyFill="1" applyBorder="1" applyAlignment="1"/>
    <xf numFmtId="41" fontId="48" fillId="0" borderId="56" xfId="2" applyNumberFormat="1" applyFont="1" applyFill="1" applyBorder="1" applyAlignment="1">
      <alignment horizontal="right"/>
    </xf>
    <xf numFmtId="0" fontId="47" fillId="0" borderId="56" xfId="32" applyFont="1" applyFill="1" applyBorder="1"/>
    <xf numFmtId="41" fontId="71" fillId="0" borderId="0" xfId="2" applyFont="1" applyFill="1" applyBorder="1" applyAlignment="1"/>
    <xf numFmtId="0" fontId="71" fillId="0" borderId="0" xfId="0" applyFont="1" applyFill="1" applyBorder="1" applyAlignment="1">
      <alignment horizontal="left" wrapText="1"/>
    </xf>
    <xf numFmtId="49" fontId="53" fillId="0" borderId="0" xfId="0" quotePrefix="1" applyNumberFormat="1" applyFont="1" applyFill="1" applyAlignment="1">
      <alignment horizontal="left" indent="1"/>
    </xf>
    <xf numFmtId="41" fontId="22" fillId="0" borderId="13" xfId="0" applyNumberFormat="1" applyFont="1" applyFill="1" applyBorder="1"/>
    <xf numFmtId="176" fontId="47" fillId="0" borderId="0" xfId="0" quotePrefix="1" applyNumberFormat="1" applyFont="1" applyFill="1" applyBorder="1" applyAlignment="1">
      <alignment horizontal="center"/>
    </xf>
    <xf numFmtId="176" fontId="47" fillId="0" borderId="20" xfId="0" quotePrefix="1" applyNumberFormat="1" applyFont="1" applyFill="1" applyBorder="1" applyAlignment="1">
      <alignment horizontal="center"/>
    </xf>
    <xf numFmtId="41" fontId="71" fillId="0" borderId="21" xfId="2" applyFont="1" applyFill="1" applyBorder="1" applyAlignment="1"/>
    <xf numFmtId="42" fontId="71" fillId="0" borderId="13" xfId="10" applyNumberFormat="1" applyFont="1" applyFill="1" applyBorder="1" applyAlignment="1"/>
    <xf numFmtId="42" fontId="47" fillId="0" borderId="22" xfId="10" applyFont="1" applyFill="1" applyBorder="1" applyAlignment="1"/>
    <xf numFmtId="8" fontId="71" fillId="0" borderId="0" xfId="12" applyFont="1" applyFill="1" applyBorder="1" applyAlignment="1">
      <alignment horizontal="right"/>
    </xf>
    <xf numFmtId="7" fontId="71" fillId="0" borderId="0" xfId="50" applyNumberFormat="1" applyFont="1" applyFill="1" applyBorder="1" applyAlignment="1">
      <alignment horizontal="right"/>
    </xf>
    <xf numFmtId="167" fontId="71" fillId="0" borderId="0" xfId="50" applyNumberFormat="1" applyFont="1" applyFill="1" applyBorder="1" applyAlignment="1">
      <alignment horizontal="right"/>
    </xf>
    <xf numFmtId="5" fontId="71" fillId="0" borderId="0" xfId="50" applyNumberFormat="1" applyFont="1" applyFill="1" applyBorder="1" applyAlignment="1">
      <alignment horizontal="right"/>
    </xf>
    <xf numFmtId="5" fontId="48" fillId="0" borderId="38" xfId="2" applyNumberFormat="1" applyFont="1" applyFill="1" applyBorder="1" applyAlignment="1">
      <alignment horizontal="right"/>
    </xf>
    <xf numFmtId="5" fontId="48" fillId="0" borderId="0" xfId="31" applyNumberFormat="1" applyFont="1" applyFill="1" applyBorder="1" applyAlignment="1">
      <alignment horizontal="right"/>
    </xf>
    <xf numFmtId="5" fontId="48" fillId="0" borderId="38" xfId="31" applyNumberFormat="1" applyFont="1" applyFill="1" applyBorder="1" applyAlignment="1">
      <alignment horizontal="right"/>
    </xf>
    <xf numFmtId="5" fontId="48" fillId="0" borderId="26" xfId="31" applyNumberFormat="1" applyFont="1" applyFill="1" applyBorder="1" applyAlignment="1">
      <alignment horizontal="right"/>
    </xf>
    <xf numFmtId="5" fontId="48" fillId="0" borderId="38" xfId="12" applyNumberFormat="1" applyFont="1" applyFill="1" applyBorder="1" applyAlignment="1">
      <alignment horizontal="right"/>
    </xf>
    <xf numFmtId="5" fontId="48" fillId="0" borderId="0" xfId="36" applyNumberFormat="1" applyFont="1" applyFill="1" applyAlignment="1">
      <alignment horizontal="right"/>
    </xf>
    <xf numFmtId="5" fontId="71" fillId="0" borderId="0" xfId="37" applyNumberFormat="1" applyFont="1" applyFill="1" applyBorder="1" applyAlignment="1">
      <alignment horizontal="right"/>
    </xf>
    <xf numFmtId="5" fontId="48" fillId="0" borderId="0" xfId="12" applyNumberFormat="1" applyFont="1" applyFill="1" applyBorder="1"/>
    <xf numFmtId="5" fontId="48" fillId="0" borderId="0" xfId="36" applyNumberFormat="1" applyFont="1" applyFill="1" applyBorder="1"/>
    <xf numFmtId="5" fontId="48" fillId="0" borderId="0" xfId="31" quotePrefix="1" applyNumberFormat="1" applyFont="1" applyFill="1" applyBorder="1" applyAlignment="1">
      <alignment horizontal="right"/>
    </xf>
    <xf numFmtId="5" fontId="48" fillId="0" borderId="18" xfId="31" applyNumberFormat="1" applyFont="1" applyFill="1" applyBorder="1" applyAlignment="1">
      <alignment horizontal="right"/>
    </xf>
    <xf numFmtId="5" fontId="48" fillId="0" borderId="0" xfId="32" applyNumberFormat="1" applyFont="1" applyFill="1" applyBorder="1"/>
    <xf numFmtId="41" fontId="47" fillId="0" borderId="0" xfId="22" applyNumberFormat="1" applyFont="1" applyFill="1" applyBorder="1" applyAlignment="1"/>
    <xf numFmtId="37" fontId="47" fillId="0" borderId="0" xfId="22" applyNumberFormat="1" applyFont="1" applyFill="1" applyBorder="1" applyAlignment="1">
      <alignment horizontal="center"/>
    </xf>
    <xf numFmtId="37" fontId="47" fillId="0" borderId="0" xfId="22" quotePrefix="1" applyNumberFormat="1" applyFont="1" applyFill="1" applyBorder="1" applyAlignment="1">
      <alignment horizontal="center"/>
    </xf>
    <xf numFmtId="176" fontId="72" fillId="0" borderId="0" xfId="22" applyNumberFormat="1" applyFont="1" applyFill="1" applyBorder="1" applyAlignment="1">
      <alignment horizontal="center"/>
    </xf>
    <xf numFmtId="176" fontId="72" fillId="0" borderId="0" xfId="22" quotePrefix="1" applyNumberFormat="1" applyFont="1" applyFill="1" applyBorder="1" applyAlignment="1">
      <alignment horizontal="center"/>
    </xf>
    <xf numFmtId="42" fontId="47" fillId="0" borderId="60" xfId="10" applyNumberFormat="1" applyFont="1" applyFill="1" applyBorder="1" applyAlignment="1"/>
    <xf numFmtId="0" fontId="68" fillId="0" borderId="0" xfId="0" quotePrefix="1" applyNumberFormat="1" applyFont="1" applyFill="1" applyAlignment="1">
      <alignment horizontal="left"/>
    </xf>
    <xf numFmtId="49" fontId="48" fillId="0" borderId="0" xfId="0" applyNumberFormat="1" applyFont="1" applyFill="1" applyAlignment="1">
      <alignment horizontal="right" vertical="top" wrapText="1" indent="1"/>
    </xf>
    <xf numFmtId="42" fontId="47" fillId="0" borderId="26" xfId="0" applyNumberFormat="1" applyFont="1" applyFill="1" applyBorder="1"/>
    <xf numFmtId="37" fontId="48" fillId="0" borderId="0" xfId="37" quotePrefix="1" applyNumberFormat="1" applyFont="1" applyFill="1" applyBorder="1" applyAlignment="1">
      <alignment horizontal="center"/>
    </xf>
    <xf numFmtId="39" fontId="19" fillId="0" borderId="0" xfId="23" applyNumberFormat="1" applyFont="1" applyFill="1" applyBorder="1" applyAlignment="1">
      <alignment wrapText="1"/>
    </xf>
    <xf numFmtId="43" fontId="19" fillId="0" borderId="0" xfId="23" applyNumberFormat="1" applyFont="1" applyFill="1" applyBorder="1"/>
    <xf numFmtId="39" fontId="19" fillId="0" borderId="0" xfId="23" applyNumberFormat="1" applyFont="1" applyFill="1" applyBorder="1"/>
    <xf numFmtId="3" fontId="16" fillId="0" borderId="0" xfId="184" applyNumberFormat="1" applyFont="1" applyFill="1" applyBorder="1" applyAlignment="1">
      <alignment horizontal="center" wrapText="1"/>
    </xf>
    <xf numFmtId="43" fontId="80" fillId="0" borderId="0" xfId="45" applyFont="1" applyFill="1"/>
    <xf numFmtId="0" fontId="39" fillId="0" borderId="0" xfId="44" applyFont="1" applyFill="1" applyAlignment="1">
      <alignment horizontal="right" wrapText="1"/>
    </xf>
    <xf numFmtId="0" fontId="80" fillId="0" borderId="0" xfId="44" applyFont="1" applyFill="1" applyAlignment="1">
      <alignment horizontal="right" wrapText="1"/>
    </xf>
    <xf numFmtId="0" fontId="39" fillId="0" borderId="0" xfId="44" applyFont="1" applyFill="1" applyAlignment="1">
      <alignment horizontal="right"/>
    </xf>
    <xf numFmtId="0" fontId="39" fillId="0" borderId="0" xfId="44" applyFont="1" applyFill="1"/>
    <xf numFmtId="41" fontId="22" fillId="0" borderId="0" xfId="0" applyNumberFormat="1" applyFont="1" applyFill="1" applyBorder="1"/>
    <xf numFmtId="176" fontId="48" fillId="0" borderId="0" xfId="23" applyNumberFormat="1" applyFont="1" applyFill="1"/>
    <xf numFmtId="176" fontId="48" fillId="0" borderId="0" xfId="23" applyNumberFormat="1" applyFont="1" applyFill="1" applyBorder="1" applyAlignment="1">
      <alignment horizontal="center"/>
    </xf>
    <xf numFmtId="176" fontId="47" fillId="0" borderId="0" xfId="23" applyNumberFormat="1" applyFont="1" applyFill="1" applyBorder="1"/>
    <xf numFmtId="176" fontId="47" fillId="0" borderId="0" xfId="23" applyNumberFormat="1" applyFont="1" applyFill="1" applyBorder="1" applyAlignment="1">
      <alignment horizontal="center"/>
    </xf>
    <xf numFmtId="43" fontId="75" fillId="0" borderId="26" xfId="70" applyFont="1" applyFill="1" applyBorder="1"/>
    <xf numFmtId="43" fontId="48" fillId="0" borderId="0" xfId="23" quotePrefix="1" applyNumberFormat="1" applyFont="1" applyFill="1" applyBorder="1" applyAlignment="1">
      <alignment horizontal="right"/>
    </xf>
    <xf numFmtId="43" fontId="73" fillId="0" borderId="0" xfId="70" applyFont="1" applyFill="1"/>
    <xf numFmtId="39" fontId="22" fillId="0" borderId="65" xfId="23" applyNumberFormat="1" applyFont="1" applyFill="1" applyBorder="1"/>
    <xf numFmtId="39" fontId="22" fillId="0" borderId="65" xfId="23" applyNumberFormat="1" applyFont="1" applyFill="1" applyBorder="1" applyAlignment="1">
      <alignment wrapText="1"/>
    </xf>
    <xf numFmtId="0" fontId="22" fillId="0" borderId="0" xfId="23" applyNumberFormat="1" applyFont="1" applyFill="1" applyBorder="1" applyAlignment="1">
      <alignment horizontal="center" wrapText="1"/>
    </xf>
    <xf numFmtId="0" fontId="60" fillId="0" borderId="0" xfId="23" applyNumberFormat="1" applyFont="1" applyFill="1" applyBorder="1" applyAlignment="1">
      <alignment horizontal="center"/>
    </xf>
    <xf numFmtId="43" fontId="22" fillId="0" borderId="56" xfId="23" applyNumberFormat="1" applyFont="1" applyFill="1" applyBorder="1"/>
    <xf numFmtId="0" fontId="22" fillId="0" borderId="0" xfId="23" applyFont="1" applyFill="1" applyAlignment="1">
      <alignment horizontal="center"/>
    </xf>
    <xf numFmtId="0" fontId="22" fillId="0" borderId="0" xfId="23" applyFont="1" applyFill="1" applyAlignment="1"/>
    <xf numFmtId="43" fontId="48" fillId="0" borderId="56" xfId="23" quotePrefix="1" applyNumberFormat="1" applyFont="1" applyFill="1" applyBorder="1" applyAlignment="1">
      <alignment horizontal="right"/>
    </xf>
    <xf numFmtId="0" fontId="22" fillId="0" borderId="0" xfId="0" applyNumberFormat="1" applyFont="1" applyFill="1" applyAlignment="1">
      <alignment horizontal="center"/>
    </xf>
    <xf numFmtId="0" fontId="21" fillId="0" borderId="13" xfId="23" applyNumberFormat="1" applyFont="1" applyFill="1" applyBorder="1" applyAlignment="1">
      <alignment horizontal="center" wrapText="1"/>
    </xf>
    <xf numFmtId="0" fontId="30" fillId="0" borderId="0" xfId="23" applyNumberFormat="1" applyFont="1" applyFill="1" applyBorder="1" applyAlignment="1">
      <alignment horizontal="center" wrapText="1"/>
    </xf>
    <xf numFmtId="0" fontId="22" fillId="0" borderId="60" xfId="23" applyNumberFormat="1" applyFont="1" applyFill="1" applyBorder="1" applyAlignment="1">
      <alignment horizontal="center" wrapText="1"/>
    </xf>
    <xf numFmtId="0" fontId="21" fillId="0" borderId="0" xfId="23" applyNumberFormat="1" applyFont="1" applyFill="1" applyBorder="1" applyAlignment="1">
      <alignment horizontal="center" wrapText="1"/>
    </xf>
    <xf numFmtId="0" fontId="22" fillId="0" borderId="0" xfId="0" quotePrefix="1" applyNumberFormat="1" applyFont="1" applyFill="1" applyAlignment="1">
      <alignment horizontal="center"/>
    </xf>
    <xf numFmtId="39" fontId="22" fillId="0" borderId="60" xfId="23" applyNumberFormat="1" applyFont="1" applyFill="1" applyBorder="1" applyAlignment="1">
      <alignment wrapText="1"/>
    </xf>
    <xf numFmtId="0" fontId="98" fillId="0" borderId="0" xfId="44" applyFont="1" applyFill="1"/>
    <xf numFmtId="3" fontId="72" fillId="0" borderId="0" xfId="184" applyNumberFormat="1" applyFont="1" applyFill="1" applyBorder="1" applyAlignment="1">
      <alignment horizontal="center" wrapText="1"/>
    </xf>
    <xf numFmtId="0" fontId="98" fillId="0" borderId="0" xfId="44" applyFont="1" applyFill="1" applyAlignment="1">
      <alignment horizontal="right" wrapText="1"/>
    </xf>
    <xf numFmtId="0" fontId="98" fillId="0" borderId="0" xfId="44" applyFont="1" applyFill="1" applyAlignment="1">
      <alignment horizontal="right"/>
    </xf>
    <xf numFmtId="0" fontId="100" fillId="0" borderId="0" xfId="44" applyFont="1" applyFill="1" applyAlignment="1">
      <alignment horizontal="right" wrapText="1"/>
    </xf>
    <xf numFmtId="43" fontId="100" fillId="0" borderId="0" xfId="45" applyFont="1" applyFill="1"/>
    <xf numFmtId="167" fontId="73" fillId="0" borderId="0" xfId="44" applyNumberFormat="1" applyFont="1" applyFill="1"/>
    <xf numFmtId="0" fontId="67" fillId="0" borderId="0" xfId="44" applyFont="1" applyFill="1"/>
    <xf numFmtId="0" fontId="67" fillId="0" borderId="0" xfId="44" applyFont="1" applyFill="1" applyAlignment="1">
      <alignment horizontal="left"/>
    </xf>
    <xf numFmtId="167" fontId="67" fillId="0" borderId="0" xfId="45" applyNumberFormat="1" applyFont="1" applyFill="1"/>
    <xf numFmtId="0" fontId="67" fillId="0" borderId="0" xfId="44" applyFont="1" applyFill="1" applyAlignment="1">
      <alignment horizontal="center"/>
    </xf>
    <xf numFmtId="0" fontId="67" fillId="0" borderId="0" xfId="44" applyFont="1" applyFill="1" applyAlignment="1">
      <alignment horizontal="center" wrapText="1"/>
    </xf>
    <xf numFmtId="0" fontId="67" fillId="0" borderId="0" xfId="44" applyFont="1" applyFill="1" applyBorder="1"/>
    <xf numFmtId="167" fontId="67" fillId="0" borderId="0" xfId="44" applyNumberFormat="1" applyFont="1" applyFill="1" applyBorder="1" applyAlignment="1">
      <alignment horizontal="left"/>
    </xf>
    <xf numFmtId="0" fontId="67" fillId="0" borderId="0" xfId="44" applyFont="1" applyFill="1" applyBorder="1" applyAlignment="1">
      <alignment horizontal="left"/>
    </xf>
    <xf numFmtId="167" fontId="67" fillId="0" borderId="0" xfId="45" applyNumberFormat="1" applyFont="1" applyFill="1" applyBorder="1"/>
    <xf numFmtId="0" fontId="67" fillId="0" borderId="0" xfId="44" applyFont="1" applyFill="1" applyBorder="1" applyAlignment="1">
      <alignment horizontal="center" wrapText="1"/>
    </xf>
    <xf numFmtId="0" fontId="101" fillId="0" borderId="0" xfId="44" applyFont="1" applyFill="1"/>
    <xf numFmtId="167" fontId="101" fillId="0" borderId="0" xfId="44" applyNumberFormat="1" applyFont="1" applyFill="1" applyAlignment="1">
      <alignment horizontal="left"/>
    </xf>
    <xf numFmtId="0" fontId="101" fillId="0" borderId="0" xfId="44" applyFont="1" applyFill="1" applyAlignment="1">
      <alignment horizontal="left"/>
    </xf>
    <xf numFmtId="167" fontId="101" fillId="0" borderId="0" xfId="45" applyNumberFormat="1" applyFont="1" applyFill="1"/>
    <xf numFmtId="167" fontId="101" fillId="0" borderId="0" xfId="45" applyNumberFormat="1" applyFont="1" applyFill="1" applyBorder="1"/>
    <xf numFmtId="0" fontId="101" fillId="0" borderId="0" xfId="44" applyFont="1" applyFill="1" applyBorder="1"/>
    <xf numFmtId="167" fontId="67" fillId="0" borderId="0" xfId="44" applyNumberFormat="1" applyFont="1" applyFill="1" applyAlignment="1">
      <alignment horizontal="left"/>
    </xf>
    <xf numFmtId="167" fontId="67" fillId="0" borderId="26" xfId="45" applyNumberFormat="1" applyFont="1" applyFill="1" applyBorder="1"/>
    <xf numFmtId="0" fontId="67" fillId="0" borderId="0" xfId="44" quotePrefix="1" applyFont="1" applyFill="1" applyAlignment="1">
      <alignment horizontal="left"/>
    </xf>
    <xf numFmtId="0" fontId="67" fillId="0" borderId="0" xfId="44" applyFont="1" applyFill="1" applyBorder="1" applyAlignment="1">
      <alignment horizontal="center"/>
    </xf>
    <xf numFmtId="0" fontId="67" fillId="0" borderId="0" xfId="44" applyFont="1" applyFill="1" applyAlignment="1">
      <alignment horizontal="centerContinuous"/>
    </xf>
    <xf numFmtId="0" fontId="67" fillId="0" borderId="0" xfId="44" applyNumberFormat="1" applyFont="1" applyFill="1" applyBorder="1" applyAlignment="1">
      <alignment horizontal="left"/>
    </xf>
    <xf numFmtId="167" fontId="101" fillId="0" borderId="26" xfId="45" applyNumberFormat="1" applyFont="1" applyFill="1" applyBorder="1"/>
    <xf numFmtId="0" fontId="101" fillId="0" borderId="0" xfId="44" applyNumberFormat="1" applyFont="1" applyFill="1" applyBorder="1" applyAlignment="1"/>
    <xf numFmtId="0" fontId="67" fillId="0" borderId="0" xfId="44" applyFont="1" applyFill="1" applyAlignment="1">
      <alignment wrapText="1"/>
    </xf>
    <xf numFmtId="0" fontId="67" fillId="0" borderId="0" xfId="44" applyNumberFormat="1" applyFont="1" applyFill="1" applyBorder="1" applyAlignment="1"/>
    <xf numFmtId="0" fontId="67" fillId="0" borderId="0" xfId="44" quotePrefix="1" applyFont="1" applyFill="1" applyAlignment="1">
      <alignment horizontal="center"/>
    </xf>
    <xf numFmtId="0" fontId="101" fillId="0" borderId="0" xfId="44" applyNumberFormat="1" applyFont="1" applyFill="1" applyBorder="1" applyAlignment="1">
      <alignment horizontal="left"/>
    </xf>
    <xf numFmtId="167" fontId="67" fillId="0" borderId="0" xfId="45" applyNumberFormat="1" applyFont="1" applyFill="1" applyBorder="1" applyAlignment="1">
      <alignment horizontal="left" wrapText="1"/>
    </xf>
    <xf numFmtId="167" fontId="67" fillId="0" borderId="0" xfId="45" applyNumberFormat="1" applyFont="1" applyFill="1" applyBorder="1" applyAlignment="1"/>
    <xf numFmtId="0" fontId="101" fillId="0" borderId="0" xfId="44" quotePrefix="1" applyFont="1" applyFill="1" applyAlignment="1">
      <alignment horizontal="left"/>
    </xf>
    <xf numFmtId="0" fontId="101" fillId="0" borderId="0" xfId="44" applyFont="1" applyFill="1" applyAlignment="1">
      <alignment horizontal="center"/>
    </xf>
    <xf numFmtId="0" fontId="67" fillId="0" borderId="0" xfId="26" applyNumberFormat="1" applyFont="1" applyFill="1" applyBorder="1"/>
    <xf numFmtId="167" fontId="101" fillId="0" borderId="0" xfId="44" applyNumberFormat="1" applyFont="1" applyFill="1" applyAlignment="1">
      <alignment horizontal="center"/>
    </xf>
    <xf numFmtId="49" fontId="67" fillId="0" borderId="0" xfId="44" applyNumberFormat="1" applyFont="1" applyFill="1"/>
    <xf numFmtId="0" fontId="101" fillId="0" borderId="0" xfId="44" quotePrefix="1" applyFont="1" applyFill="1" applyBorder="1" applyAlignment="1">
      <alignment horizontal="left"/>
    </xf>
    <xf numFmtId="167" fontId="67" fillId="0" borderId="0" xfId="44" applyNumberFormat="1" applyFont="1" applyFill="1"/>
    <xf numFmtId="0" fontId="67" fillId="0" borderId="0" xfId="44" quotePrefix="1" applyFont="1" applyFill="1" applyBorder="1" applyAlignment="1">
      <alignment horizontal="center"/>
    </xf>
    <xf numFmtId="0" fontId="67" fillId="0" borderId="0" xfId="44" quotePrefix="1" applyFont="1" applyFill="1" applyBorder="1" applyAlignment="1">
      <alignment horizontal="left"/>
    </xf>
    <xf numFmtId="167" fontId="67" fillId="0" borderId="0" xfId="44" applyNumberFormat="1" applyFont="1" applyFill="1" applyBorder="1" applyAlignment="1">
      <alignment horizontal="center"/>
    </xf>
    <xf numFmtId="0" fontId="101" fillId="0" borderId="0" xfId="44" applyFont="1" applyFill="1" applyBorder="1" applyAlignment="1">
      <alignment horizontal="left"/>
    </xf>
    <xf numFmtId="167" fontId="101" fillId="0" borderId="0" xfId="44" applyNumberFormat="1" applyFont="1" applyFill="1" applyBorder="1" applyAlignment="1">
      <alignment horizontal="center"/>
    </xf>
    <xf numFmtId="41" fontId="67" fillId="0" borderId="0" xfId="44" applyNumberFormat="1" applyFont="1" applyFill="1" applyBorder="1"/>
    <xf numFmtId="43" fontId="67" fillId="0" borderId="0" xfId="45" applyFont="1" applyFill="1" applyBorder="1"/>
    <xf numFmtId="167" fontId="67" fillId="0" borderId="0" xfId="45" applyNumberFormat="1" applyFont="1" applyFill="1" applyAlignment="1">
      <alignment horizontal="left"/>
    </xf>
    <xf numFmtId="167" fontId="67" fillId="0" borderId="0" xfId="44" applyNumberFormat="1" applyFont="1" applyFill="1" applyBorder="1"/>
    <xf numFmtId="167" fontId="67" fillId="0" borderId="0" xfId="45" applyNumberFormat="1" applyFont="1" applyFill="1" applyBorder="1" applyAlignment="1">
      <alignment horizontal="center"/>
    </xf>
    <xf numFmtId="0" fontId="67" fillId="0" borderId="56" xfId="44" applyFont="1" applyFill="1" applyBorder="1" applyAlignment="1">
      <alignment horizontal="center" wrapText="1"/>
    </xf>
    <xf numFmtId="0" fontId="67" fillId="0" borderId="0" xfId="44" applyFont="1" applyFill="1" applyAlignment="1"/>
    <xf numFmtId="167" fontId="67" fillId="0" borderId="0" xfId="45" applyNumberFormat="1" applyFont="1" applyFill="1" applyAlignment="1"/>
    <xf numFmtId="0" fontId="101" fillId="0" borderId="0" xfId="44" applyFont="1" applyFill="1" applyAlignment="1"/>
    <xf numFmtId="0" fontId="14" fillId="0" borderId="0" xfId="0" applyFont="1" applyFill="1"/>
    <xf numFmtId="0" fontId="101" fillId="0" borderId="0" xfId="44" applyFont="1" applyFill="1" applyAlignment="1">
      <alignment wrapText="1"/>
    </xf>
    <xf numFmtId="0" fontId="67" fillId="0" borderId="0" xfId="44" applyFont="1" applyFill="1" applyBorder="1" applyAlignment="1">
      <alignment wrapText="1"/>
    </xf>
    <xf numFmtId="41" fontId="22" fillId="0" borderId="0" xfId="143" applyNumberFormat="1" applyFont="1" applyFill="1"/>
    <xf numFmtId="41" fontId="48" fillId="0" borderId="0" xfId="101" applyNumberFormat="1" applyFont="1" applyFill="1" applyBorder="1" applyAlignment="1">
      <alignment vertical="top"/>
    </xf>
    <xf numFmtId="41" fontId="48" fillId="0" borderId="0" xfId="75" applyNumberFormat="1" applyFont="1" applyFill="1" applyAlignment="1">
      <alignment vertical="top"/>
    </xf>
    <xf numFmtId="41" fontId="48" fillId="0" borderId="0" xfId="49" applyNumberFormat="1" applyFont="1" applyFill="1" applyAlignment="1">
      <alignment vertical="top"/>
    </xf>
    <xf numFmtId="37" fontId="48" fillId="0" borderId="0" xfId="143" applyNumberFormat="1" applyFont="1" applyFill="1" applyBorder="1" applyProtection="1"/>
    <xf numFmtId="41" fontId="48" fillId="0" borderId="0" xfId="101" applyNumberFormat="1" applyFont="1" applyFill="1" applyBorder="1" applyAlignment="1"/>
    <xf numFmtId="42" fontId="48" fillId="0" borderId="0" xfId="101" applyFont="1" applyFill="1" applyBorder="1" applyAlignment="1"/>
    <xf numFmtId="41" fontId="48" fillId="0" borderId="0" xfId="49" applyFont="1" applyFill="1" applyBorder="1" applyAlignment="1"/>
    <xf numFmtId="0" fontId="47" fillId="0" borderId="0" xfId="143" applyFont="1" applyFill="1" applyAlignment="1">
      <alignment horizontal="centerContinuous"/>
    </xf>
    <xf numFmtId="0" fontId="47" fillId="0" borderId="0" xfId="143" applyFont="1" applyFill="1" applyAlignment="1">
      <alignment horizontal="center"/>
    </xf>
    <xf numFmtId="41" fontId="48" fillId="0" borderId="0" xfId="143" applyNumberFormat="1" applyFont="1" applyFill="1"/>
    <xf numFmtId="0" fontId="48" fillId="0" borderId="0" xfId="143" applyFont="1" applyFill="1"/>
    <xf numFmtId="41" fontId="47" fillId="0" borderId="56" xfId="75" applyFont="1" applyFill="1" applyBorder="1" applyAlignment="1">
      <alignment horizontal="centerContinuous"/>
    </xf>
    <xf numFmtId="0" fontId="47" fillId="0" borderId="56" xfId="143" applyFont="1" applyFill="1" applyBorder="1" applyAlignment="1">
      <alignment horizontal="center"/>
    </xf>
    <xf numFmtId="49" fontId="48" fillId="0" borderId="0" xfId="143" applyNumberFormat="1" applyFont="1" applyFill="1"/>
    <xf numFmtId="0" fontId="48" fillId="0" borderId="0" xfId="143" applyFont="1" applyFill="1" applyAlignment="1">
      <alignment horizontal="centerContinuous"/>
    </xf>
    <xf numFmtId="0" fontId="48" fillId="0" borderId="0" xfId="143" applyFont="1" applyFill="1" applyAlignment="1">
      <alignment horizontal="right"/>
    </xf>
    <xf numFmtId="0" fontId="47" fillId="0" borderId="0" xfId="143" applyFont="1" applyFill="1"/>
    <xf numFmtId="41" fontId="47" fillId="0" borderId="56" xfId="75" applyFont="1" applyFill="1" applyBorder="1" applyAlignment="1">
      <alignment horizontal="center"/>
    </xf>
    <xf numFmtId="0" fontId="48" fillId="0" borderId="38" xfId="143" applyFont="1" applyFill="1" applyBorder="1"/>
    <xf numFmtId="41" fontId="48" fillId="0" borderId="0" xfId="143" applyNumberFormat="1" applyFont="1" applyFill="1" applyAlignment="1">
      <alignment horizontal="right"/>
    </xf>
    <xf numFmtId="39" fontId="22" fillId="0" borderId="64" xfId="23" applyNumberFormat="1" applyFont="1" applyFill="1" applyBorder="1"/>
    <xf numFmtId="39" fontId="21" fillId="0" borderId="13" xfId="23" applyNumberFormat="1" applyFont="1" applyFill="1" applyBorder="1" applyAlignment="1">
      <alignment horizontal="center" wrapText="1"/>
    </xf>
    <xf numFmtId="39" fontId="21" fillId="0" borderId="11" xfId="23" applyNumberFormat="1" applyFont="1" applyFill="1" applyBorder="1" applyAlignment="1">
      <alignment horizontal="center" wrapText="1"/>
    </xf>
    <xf numFmtId="39" fontId="21" fillId="0" borderId="0" xfId="23" applyNumberFormat="1" applyFont="1" applyFill="1" applyBorder="1" applyAlignment="1">
      <alignment horizontal="center" wrapText="1"/>
    </xf>
    <xf numFmtId="39" fontId="22" fillId="0" borderId="38" xfId="23" applyNumberFormat="1" applyFont="1" applyFill="1" applyBorder="1"/>
    <xf numFmtId="0" fontId="22" fillId="0" borderId="0" xfId="23" applyNumberFormat="1" applyFont="1" applyFill="1" applyAlignment="1">
      <alignment horizontal="center" wrapText="1"/>
    </xf>
    <xf numFmtId="39" fontId="22" fillId="0" borderId="0" xfId="23" applyNumberFormat="1" applyFont="1" applyFill="1" applyAlignment="1">
      <alignment wrapText="1"/>
    </xf>
    <xf numFmtId="39" fontId="60" fillId="0" borderId="0" xfId="23" applyNumberFormat="1" applyFont="1" applyFill="1" applyBorder="1" applyAlignment="1">
      <alignment horizontal="left"/>
    </xf>
    <xf numFmtId="39" fontId="60" fillId="0" borderId="0" xfId="23" applyNumberFormat="1" applyFont="1" applyFill="1" applyBorder="1" applyAlignment="1">
      <alignment wrapText="1"/>
    </xf>
    <xf numFmtId="39" fontId="60" fillId="0" borderId="0" xfId="23" applyNumberFormat="1" applyFont="1" applyFill="1" applyBorder="1" applyAlignment="1">
      <alignment horizontal="right" wrapText="1"/>
    </xf>
    <xf numFmtId="39" fontId="60" fillId="0" borderId="0" xfId="23" applyNumberFormat="1" applyFont="1" applyFill="1" applyBorder="1" applyAlignment="1"/>
    <xf numFmtId="0" fontId="21" fillId="0" borderId="11" xfId="23" applyNumberFormat="1" applyFont="1" applyFill="1" applyBorder="1" applyAlignment="1">
      <alignment horizontal="center" wrapText="1"/>
    </xf>
    <xf numFmtId="39" fontId="22" fillId="0" borderId="38" xfId="23" applyNumberFormat="1" applyFont="1" applyFill="1" applyBorder="1" applyAlignment="1">
      <alignment wrapText="1"/>
    </xf>
    <xf numFmtId="0" fontId="22" fillId="0" borderId="0" xfId="23" applyNumberFormat="1" applyFont="1" applyFill="1" applyBorder="1" applyAlignment="1">
      <alignment horizontal="center"/>
    </xf>
    <xf numFmtId="39" fontId="21" fillId="0" borderId="0" xfId="23" applyNumberFormat="1" applyFont="1" applyFill="1" applyBorder="1" applyAlignment="1">
      <alignment wrapText="1"/>
    </xf>
    <xf numFmtId="176" fontId="22" fillId="0" borderId="0" xfId="23" applyNumberFormat="1" applyFont="1" applyFill="1" applyBorder="1" applyAlignment="1">
      <alignment horizontal="left" wrapText="1"/>
    </xf>
    <xf numFmtId="39" fontId="22" fillId="0" borderId="56" xfId="23" applyNumberFormat="1" applyFont="1" applyFill="1" applyBorder="1" applyAlignment="1">
      <alignment wrapText="1"/>
    </xf>
    <xf numFmtId="43" fontId="21" fillId="0" borderId="0" xfId="23" applyNumberFormat="1" applyFont="1" applyFill="1" applyBorder="1" applyAlignment="1">
      <alignment horizontal="right"/>
    </xf>
    <xf numFmtId="0" fontId="47" fillId="0" borderId="68" xfId="0" applyFont="1" applyFill="1" applyBorder="1" applyAlignment="1">
      <alignment horizontal="centerContinuous"/>
    </xf>
    <xf numFmtId="0" fontId="47" fillId="0" borderId="68" xfId="0" applyFont="1" applyFill="1" applyBorder="1"/>
    <xf numFmtId="0" fontId="47" fillId="0" borderId="56" xfId="0" quotePrefix="1" applyFont="1" applyFill="1" applyBorder="1" applyAlignment="1">
      <alignment horizontal="centerContinuous"/>
    </xf>
    <xf numFmtId="41" fontId="47" fillId="0" borderId="56" xfId="2" applyFont="1" applyFill="1" applyBorder="1" applyAlignment="1">
      <alignment horizontal="centerContinuous"/>
    </xf>
    <xf numFmtId="41" fontId="48" fillId="0" borderId="0" xfId="36" applyNumberFormat="1" applyFont="1" applyFill="1" applyAlignment="1"/>
    <xf numFmtId="173" fontId="57" fillId="0" borderId="0" xfId="2" applyNumberFormat="1" applyFont="1" applyFill="1" applyAlignment="1"/>
    <xf numFmtId="41" fontId="48" fillId="0" borderId="2" xfId="2" applyFont="1" applyFill="1" applyBorder="1" applyAlignment="1"/>
    <xf numFmtId="173" fontId="48" fillId="0" borderId="0" xfId="0" applyNumberFormat="1" applyFont="1" applyFill="1" applyBorder="1" applyProtection="1"/>
    <xf numFmtId="173" fontId="48" fillId="0" borderId="0" xfId="0" applyNumberFormat="1" applyFont="1" applyFill="1" applyProtection="1"/>
    <xf numFmtId="205" fontId="48" fillId="0" borderId="0" xfId="0" applyNumberFormat="1" applyFont="1" applyFill="1" applyProtection="1"/>
    <xf numFmtId="172" fontId="48" fillId="0" borderId="54" xfId="2" applyNumberFormat="1" applyFont="1" applyFill="1" applyBorder="1" applyAlignment="1"/>
    <xf numFmtId="172" fontId="48" fillId="0" borderId="0" xfId="0" applyNumberFormat="1" applyFont="1" applyFill="1"/>
    <xf numFmtId="172" fontId="48" fillId="0" borderId="2" xfId="2" applyNumberFormat="1" applyFont="1" applyFill="1" applyBorder="1" applyAlignment="1"/>
    <xf numFmtId="0" fontId="49" fillId="0" borderId="0" xfId="0" applyFont="1" applyFill="1" applyAlignment="1">
      <alignment horizontal="center"/>
    </xf>
    <xf numFmtId="41" fontId="50" fillId="0" borderId="56" xfId="2" applyFont="1" applyFill="1" applyBorder="1" applyAlignment="1">
      <alignment horizontal="centerContinuous"/>
    </xf>
    <xf numFmtId="37" fontId="48" fillId="0" borderId="38" xfId="0" applyNumberFormat="1" applyFont="1" applyFill="1" applyBorder="1" applyProtection="1"/>
    <xf numFmtId="0" fontId="48" fillId="0" borderId="0" xfId="0" applyFont="1" applyFill="1" applyAlignment="1">
      <alignment horizontal="right"/>
    </xf>
    <xf numFmtId="0" fontId="14" fillId="0" borderId="51" xfId="0" applyFont="1" applyFill="1" applyBorder="1"/>
    <xf numFmtId="0" fontId="48" fillId="0" borderId="0" xfId="23" applyFont="1" applyFill="1"/>
    <xf numFmtId="0" fontId="48" fillId="0" borderId="0" xfId="23" applyFont="1" applyFill="1" applyAlignment="1">
      <alignment horizontal="left"/>
    </xf>
    <xf numFmtId="39" fontId="47" fillId="0" borderId="0" xfId="23" applyNumberFormat="1" applyFont="1" applyFill="1" applyBorder="1" applyAlignment="1">
      <alignment horizontal="right"/>
    </xf>
    <xf numFmtId="0" fontId="22" fillId="0" borderId="38" xfId="0" applyNumberFormat="1" applyFont="1" applyFill="1" applyBorder="1" applyAlignment="1">
      <alignment horizontal="center"/>
    </xf>
    <xf numFmtId="43" fontId="48" fillId="0" borderId="38" xfId="23" quotePrefix="1" applyNumberFormat="1" applyFont="1" applyFill="1" applyBorder="1" applyAlignment="1">
      <alignment horizontal="right"/>
    </xf>
    <xf numFmtId="0" fontId="101" fillId="0" borderId="0" xfId="44" applyFont="1" applyFill="1" applyBorder="1" applyAlignment="1"/>
    <xf numFmtId="167" fontId="101" fillId="0" borderId="0" xfId="44" applyNumberFormat="1" applyFont="1" applyFill="1" applyBorder="1" applyAlignment="1"/>
    <xf numFmtId="167" fontId="67" fillId="0" borderId="0" xfId="44" applyNumberFormat="1" applyFont="1" applyFill="1" applyAlignment="1">
      <alignment horizontal="center"/>
    </xf>
    <xf numFmtId="37" fontId="56" fillId="0" borderId="0" xfId="0" applyNumberFormat="1" applyFont="1" applyFill="1"/>
    <xf numFmtId="41" fontId="19" fillId="0" borderId="0" xfId="0" applyNumberFormat="1" applyFont="1" applyFill="1"/>
    <xf numFmtId="167" fontId="48" fillId="0" borderId="0" xfId="0" applyNumberFormat="1" applyFont="1" applyFill="1"/>
    <xf numFmtId="42" fontId="19" fillId="0" borderId="0" xfId="0" applyNumberFormat="1" applyFont="1" applyFill="1"/>
    <xf numFmtId="167" fontId="98" fillId="0" borderId="0" xfId="44" applyNumberFormat="1" applyFont="1" applyFill="1"/>
    <xf numFmtId="43" fontId="98" fillId="0" borderId="0" xfId="44" applyNumberFormat="1" applyFont="1" applyFill="1"/>
    <xf numFmtId="41" fontId="48" fillId="0" borderId="38" xfId="0" applyNumberFormat="1" applyFont="1" applyFill="1" applyBorder="1"/>
    <xf numFmtId="41" fontId="48" fillId="0" borderId="0" xfId="49" applyFont="1" applyFill="1" applyAlignment="1">
      <alignment vertical="top"/>
    </xf>
    <xf numFmtId="0" fontId="47" fillId="0" borderId="11" xfId="19" applyFont="1" applyFill="1" applyBorder="1" applyAlignment="1">
      <alignment horizontal="center"/>
    </xf>
    <xf numFmtId="0" fontId="47" fillId="0" borderId="11" xfId="19" applyFont="1" applyFill="1" applyBorder="1"/>
    <xf numFmtId="196" fontId="47" fillId="0" borderId="56" xfId="0" applyNumberFormat="1" applyFont="1" applyFill="1" applyBorder="1" applyAlignment="1">
      <alignment horizontal="center"/>
    </xf>
    <xf numFmtId="16" fontId="48" fillId="0" borderId="0" xfId="0" applyNumberFormat="1" applyFont="1" applyFill="1" applyAlignment="1"/>
    <xf numFmtId="0" fontId="47" fillId="0" borderId="56" xfId="0" applyFont="1" applyFill="1" applyBorder="1" applyAlignment="1">
      <alignment horizontal="center"/>
    </xf>
    <xf numFmtId="10" fontId="56" fillId="0" borderId="0" xfId="0" applyNumberFormat="1" applyFont="1" applyFill="1"/>
    <xf numFmtId="0" fontId="48" fillId="0" borderId="0" xfId="0" applyFont="1" applyFill="1" applyAlignment="1">
      <alignment horizontal="left" wrapText="1"/>
    </xf>
    <xf numFmtId="168" fontId="48" fillId="0" borderId="11" xfId="22" applyNumberFormat="1" applyFont="1" applyFill="1" applyBorder="1"/>
    <xf numFmtId="168" fontId="48" fillId="0" borderId="0" xfId="22" applyNumberFormat="1" applyFont="1" applyFill="1"/>
    <xf numFmtId="0" fontId="47" fillId="0" borderId="51" xfId="19" applyFont="1" applyFill="1" applyBorder="1" applyAlignment="1">
      <alignment horizontal="center"/>
    </xf>
    <xf numFmtId="0" fontId="48" fillId="0" borderId="0" xfId="19" quotePrefix="1" applyFont="1" applyFill="1" applyAlignment="1">
      <alignment horizontal="left"/>
    </xf>
    <xf numFmtId="49" fontId="71" fillId="0" borderId="0" xfId="0" applyNumberFormat="1" applyFont="1" applyFill="1" applyBorder="1" applyAlignment="1">
      <alignment horizontal="left"/>
    </xf>
    <xf numFmtId="0" fontId="71" fillId="0" borderId="0" xfId="0" applyFont="1" applyFill="1" applyBorder="1" applyAlignment="1">
      <alignment horizontal="left"/>
    </xf>
    <xf numFmtId="10" fontId="48" fillId="0" borderId="0" xfId="10" applyNumberFormat="1" applyFont="1" applyFill="1" applyAlignment="1"/>
    <xf numFmtId="10" fontId="48" fillId="0" borderId="0" xfId="2" applyNumberFormat="1" applyFont="1" applyFill="1" applyAlignment="1"/>
    <xf numFmtId="49" fontId="48" fillId="0" borderId="0" xfId="0" applyNumberFormat="1" applyFont="1" applyFill="1" applyBorder="1" applyAlignment="1">
      <alignment vertical="top" wrapText="1"/>
    </xf>
    <xf numFmtId="0" fontId="42" fillId="0" borderId="0" xfId="44" applyFont="1" applyFill="1" applyBorder="1" applyAlignment="1">
      <alignment horizontal="center"/>
    </xf>
    <xf numFmtId="0" fontId="42" fillId="0" borderId="0" xfId="44" applyFont="1" applyFill="1"/>
    <xf numFmtId="0" fontId="42" fillId="0" borderId="0" xfId="44" applyFont="1" applyFill="1" applyAlignment="1">
      <alignment horizontal="center"/>
    </xf>
    <xf numFmtId="37" fontId="42" fillId="0" borderId="0" xfId="44" applyNumberFormat="1" applyFont="1" applyFill="1"/>
    <xf numFmtId="167" fontId="48" fillId="0" borderId="0" xfId="22" applyNumberFormat="1" applyFont="1" applyFill="1" applyBorder="1"/>
    <xf numFmtId="39" fontId="71" fillId="0" borderId="0" xfId="44" applyNumberFormat="1" applyFont="1" applyFill="1" applyAlignment="1">
      <alignment horizontal="center"/>
    </xf>
    <xf numFmtId="0" fontId="71" fillId="0" borderId="0" xfId="44" applyFont="1" applyFill="1" applyAlignment="1">
      <alignment horizontal="left" indent="1"/>
    </xf>
    <xf numFmtId="0" fontId="71" fillId="0" borderId="0" xfId="44" applyFont="1" applyFill="1" applyBorder="1" applyAlignment="1">
      <alignment horizontal="left" indent="1"/>
    </xf>
    <xf numFmtId="0" fontId="71" fillId="0" borderId="0" xfId="186" applyFont="1" applyFill="1"/>
    <xf numFmtId="0" fontId="71" fillId="0" borderId="0" xfId="44" quotePrefix="1" applyFont="1" applyFill="1" applyAlignment="1">
      <alignment horizontal="left"/>
    </xf>
    <xf numFmtId="16" fontId="71" fillId="0" borderId="0" xfId="20" quotePrefix="1" applyNumberFormat="1" applyFont="1" applyFill="1" applyAlignment="1">
      <alignment horizontal="right"/>
    </xf>
    <xf numFmtId="16" fontId="71" fillId="0" borderId="0" xfId="20" quotePrefix="1" applyNumberFormat="1" applyFont="1" applyFill="1" applyAlignment="1"/>
    <xf numFmtId="16" fontId="71" fillId="0" borderId="0" xfId="20" applyNumberFormat="1" applyFont="1" applyFill="1" applyAlignment="1"/>
    <xf numFmtId="196" fontId="47" fillId="0" borderId="11" xfId="0" applyNumberFormat="1" applyFont="1" applyFill="1" applyBorder="1" applyAlignment="1">
      <alignment horizontal="center" wrapText="1"/>
    </xf>
    <xf numFmtId="196" fontId="47" fillId="0" borderId="11" xfId="0" applyNumberFormat="1" applyFont="1" applyFill="1" applyBorder="1" applyAlignment="1">
      <alignment horizontal="center"/>
    </xf>
    <xf numFmtId="16" fontId="48" fillId="0" borderId="0" xfId="20" quotePrefix="1" applyNumberFormat="1" applyFont="1" applyFill="1" applyAlignment="1"/>
    <xf numFmtId="43" fontId="52" fillId="0" borderId="0" xfId="2" applyNumberFormat="1" applyFont="1" applyFill="1" applyAlignment="1"/>
    <xf numFmtId="0" fontId="47" fillId="0" borderId="56" xfId="19" applyFont="1" applyFill="1" applyBorder="1" applyAlignment="1">
      <alignment horizontal="center"/>
    </xf>
    <xf numFmtId="42" fontId="47" fillId="0" borderId="0" xfId="2" applyNumberFormat="1" applyFont="1" applyFill="1" applyBorder="1" applyAlignment="1"/>
    <xf numFmtId="42" fontId="47" fillId="0" borderId="69" xfId="10" applyNumberFormat="1" applyFont="1" applyFill="1" applyBorder="1" applyAlignment="1"/>
    <xf numFmtId="43" fontId="71" fillId="0" borderId="0" xfId="22" applyNumberFormat="1" applyFont="1" applyFill="1"/>
    <xf numFmtId="41" fontId="71" fillId="0" borderId="0" xfId="22" applyNumberFormat="1" applyFont="1" applyFill="1"/>
    <xf numFmtId="41" fontId="0" fillId="0" borderId="0" xfId="2" applyFont="1" applyFill="1" applyAlignment="1"/>
    <xf numFmtId="49" fontId="47" fillId="0" borderId="0" xfId="0" quotePrefix="1" applyNumberFormat="1" applyFont="1" applyFill="1" applyAlignment="1">
      <alignment horizontal="left" vertical="center"/>
    </xf>
    <xf numFmtId="0" fontId="47" fillId="0" borderId="0" xfId="0" applyNumberFormat="1" applyFont="1" applyFill="1" applyAlignment="1">
      <alignment vertical="center"/>
    </xf>
    <xf numFmtId="49" fontId="47" fillId="0" borderId="0" xfId="0" applyNumberFormat="1" applyFont="1" applyFill="1" applyAlignment="1">
      <alignment vertical="center"/>
    </xf>
    <xf numFmtId="0" fontId="48" fillId="0" borderId="0" xfId="12" applyNumberFormat="1" applyFont="1" applyFill="1" applyBorder="1" applyAlignment="1">
      <alignment horizontal="center"/>
    </xf>
    <xf numFmtId="42" fontId="48" fillId="0" borderId="38" xfId="0" applyNumberFormat="1" applyFont="1" applyFill="1" applyBorder="1"/>
    <xf numFmtId="42" fontId="22" fillId="0" borderId="38" xfId="0" applyNumberFormat="1" applyFont="1" applyFill="1" applyBorder="1"/>
    <xf numFmtId="10" fontId="48" fillId="0" borderId="39" xfId="0" applyNumberFormat="1" applyFont="1" applyFill="1" applyBorder="1" applyAlignment="1">
      <alignment horizontal="center"/>
    </xf>
    <xf numFmtId="10" fontId="48" fillId="0" borderId="0" xfId="33" applyNumberFormat="1" applyFont="1" applyFill="1" applyBorder="1"/>
    <xf numFmtId="16" fontId="48" fillId="0" borderId="0" xfId="20" applyNumberFormat="1" applyFont="1" applyFill="1" applyAlignment="1">
      <alignment horizontal="left"/>
    </xf>
    <xf numFmtId="42" fontId="48" fillId="0" borderId="0" xfId="0" applyNumberFormat="1" applyFont="1" applyFill="1" applyAlignment="1">
      <alignment horizontal="centerContinuous"/>
    </xf>
    <xf numFmtId="42" fontId="48" fillId="0" borderId="0" xfId="0" applyNumberFormat="1" applyFont="1" applyFill="1" applyAlignment="1">
      <alignment horizontal="center"/>
    </xf>
    <xf numFmtId="5" fontId="48" fillId="0" borderId="26" xfId="2" applyNumberFormat="1" applyFont="1" applyFill="1" applyBorder="1" applyAlignment="1">
      <alignment horizontal="right"/>
    </xf>
    <xf numFmtId="0" fontId="98" fillId="0" borderId="0" xfId="188" applyFont="1" applyFill="1"/>
    <xf numFmtId="0" fontId="98" fillId="0" borderId="0" xfId="188" applyFont="1" applyFill="1" applyAlignment="1">
      <alignment horizontal="center"/>
    </xf>
    <xf numFmtId="10" fontId="98" fillId="0" borderId="0" xfId="188" applyNumberFormat="1" applyFont="1" applyFill="1"/>
    <xf numFmtId="41" fontId="98" fillId="0" borderId="0" xfId="2" applyFont="1" applyFill="1" applyAlignment="1"/>
    <xf numFmtId="168" fontId="98" fillId="0" borderId="0" xfId="188" applyNumberFormat="1" applyFont="1" applyFill="1"/>
    <xf numFmtId="10" fontId="98" fillId="0" borderId="0" xfId="188" applyNumberFormat="1" applyFont="1" applyFill="1" applyAlignment="1">
      <alignment horizontal="right"/>
    </xf>
    <xf numFmtId="7" fontId="48" fillId="0" borderId="0" xfId="12" applyNumberFormat="1" applyFont="1" applyFill="1" applyBorder="1"/>
    <xf numFmtId="167" fontId="48" fillId="0" borderId="0" xfId="2" applyNumberFormat="1" applyFont="1" applyFill="1" applyAlignment="1"/>
    <xf numFmtId="167" fontId="48" fillId="0" borderId="0" xfId="36" applyNumberFormat="1" applyFont="1" applyFill="1" applyAlignment="1">
      <alignment horizontal="right"/>
    </xf>
    <xf numFmtId="167" fontId="48" fillId="0" borderId="0" xfId="31" applyNumberFormat="1" applyFont="1" applyFill="1" applyBorder="1" applyAlignment="1">
      <alignment horizontal="right"/>
    </xf>
    <xf numFmtId="41" fontId="48" fillId="0" borderId="0" xfId="31" applyNumberFormat="1" applyFont="1" applyFill="1" applyBorder="1" applyAlignment="1">
      <alignment horizontal="right"/>
    </xf>
    <xf numFmtId="5" fontId="48" fillId="0" borderId="26" xfId="36" applyNumberFormat="1" applyFont="1" applyFill="1" applyBorder="1" applyAlignment="1">
      <alignment horizontal="right"/>
    </xf>
    <xf numFmtId="41" fontId="48" fillId="0" borderId="56" xfId="31" applyNumberFormat="1" applyFont="1" applyFill="1" applyBorder="1" applyAlignment="1">
      <alignment horizontal="right"/>
    </xf>
    <xf numFmtId="41" fontId="48" fillId="0" borderId="0" xfId="31" applyNumberFormat="1" applyFont="1" applyFill="1" applyBorder="1"/>
    <xf numFmtId="41" fontId="48" fillId="0" borderId="0" xfId="12" applyNumberFormat="1" applyFont="1" applyFill="1" applyBorder="1" applyAlignment="1">
      <alignment horizontal="right"/>
    </xf>
    <xf numFmtId="0" fontId="48" fillId="0" borderId="0" xfId="31" applyFont="1" applyFill="1" applyBorder="1" applyAlignment="1">
      <alignment horizontal="right"/>
    </xf>
    <xf numFmtId="5" fontId="71" fillId="0" borderId="0" xfId="0" applyNumberFormat="1" applyFont="1" applyFill="1"/>
    <xf numFmtId="49" fontId="47" fillId="0" borderId="0" xfId="2" applyNumberFormat="1" applyFont="1" applyFill="1" applyBorder="1" applyAlignment="1">
      <alignment horizontal="centerContinuous"/>
    </xf>
    <xf numFmtId="0" fontId="47" fillId="0" borderId="0" xfId="2" applyNumberFormat="1" applyFont="1" applyFill="1" applyBorder="1" applyAlignment="1">
      <alignment horizontal="centerContinuous"/>
    </xf>
    <xf numFmtId="49" fontId="47" fillId="0" borderId="0" xfId="2" quotePrefix="1" applyNumberFormat="1" applyFont="1" applyFill="1" applyBorder="1" applyAlignment="1">
      <alignment horizontal="left"/>
    </xf>
    <xf numFmtId="0" fontId="47" fillId="0" borderId="0" xfId="2" applyNumberFormat="1" applyFont="1" applyFill="1" applyBorder="1" applyAlignment="1">
      <alignment horizontal="left"/>
    </xf>
    <xf numFmtId="41" fontId="51" fillId="0" borderId="0" xfId="2" applyFont="1" applyFill="1" applyBorder="1" applyAlignment="1">
      <alignment horizontal="center" vertical="center"/>
    </xf>
    <xf numFmtId="41" fontId="71" fillId="0" borderId="0" xfId="0" applyNumberFormat="1" applyFont="1" applyFill="1" applyProtection="1"/>
    <xf numFmtId="0" fontId="71" fillId="0" borderId="0" xfId="18" applyFont="1" applyFill="1" applyAlignment="1">
      <alignment horizontal="left"/>
    </xf>
    <xf numFmtId="0" fontId="71" fillId="0" borderId="0" xfId="18" applyFont="1" applyFill="1"/>
    <xf numFmtId="0" fontId="71" fillId="0" borderId="0" xfId="18" applyFont="1" applyFill="1" applyAlignment="1">
      <alignment horizontal="right"/>
    </xf>
    <xf numFmtId="37" fontId="71" fillId="0" borderId="0" xfId="18" applyNumberFormat="1" applyFont="1" applyFill="1" applyAlignment="1">
      <alignment horizontal="center"/>
    </xf>
    <xf numFmtId="9" fontId="71" fillId="0" borderId="0" xfId="18" applyNumberFormat="1" applyFont="1" applyFill="1"/>
    <xf numFmtId="182" fontId="71" fillId="0" borderId="0" xfId="18" applyNumberFormat="1" applyFont="1" applyFill="1" applyAlignment="1">
      <alignment horizontal="left"/>
    </xf>
    <xf numFmtId="0" fontId="71" fillId="0" borderId="36" xfId="18" applyFont="1" applyFill="1" applyBorder="1"/>
    <xf numFmtId="0" fontId="71" fillId="0" borderId="0" xfId="18" applyFont="1" applyFill="1" applyAlignment="1">
      <alignment horizontal="centerContinuous"/>
    </xf>
    <xf numFmtId="176" fontId="71" fillId="0" borderId="38" xfId="18" applyNumberFormat="1" applyFont="1" applyFill="1" applyBorder="1"/>
    <xf numFmtId="176" fontId="71" fillId="0" borderId="38" xfId="18" applyNumberFormat="1" applyFont="1" applyFill="1" applyBorder="1" applyAlignment="1">
      <alignment horizontal="center"/>
    </xf>
    <xf numFmtId="38" fontId="71" fillId="0" borderId="0" xfId="4" applyNumberFormat="1" applyFont="1" applyFill="1" applyAlignment="1">
      <alignment horizontal="center"/>
    </xf>
    <xf numFmtId="176" fontId="71" fillId="0" borderId="0" xfId="18" applyNumberFormat="1" applyFont="1" applyFill="1"/>
    <xf numFmtId="176" fontId="71" fillId="0" borderId="0" xfId="18" applyNumberFormat="1" applyFont="1" applyFill="1" applyAlignment="1">
      <alignment horizontal="right"/>
    </xf>
    <xf numFmtId="176" fontId="71" fillId="0" borderId="0" xfId="18" applyNumberFormat="1" applyFont="1" applyFill="1" applyAlignment="1">
      <alignment horizontal="center"/>
    </xf>
    <xf numFmtId="0" fontId="71" fillId="0" borderId="11" xfId="18" applyFont="1" applyFill="1" applyBorder="1"/>
    <xf numFmtId="0" fontId="71" fillId="0" borderId="11" xfId="18" applyFont="1" applyFill="1" applyBorder="1" applyAlignment="1">
      <alignment horizontal="fill"/>
    </xf>
    <xf numFmtId="0" fontId="71" fillId="0" borderId="0" xfId="18" applyFont="1" applyFill="1" applyBorder="1"/>
    <xf numFmtId="0" fontId="71" fillId="0" borderId="0" xfId="18" applyFont="1" applyFill="1" applyBorder="1" applyAlignment="1">
      <alignment horizontal="fill"/>
    </xf>
    <xf numFmtId="10" fontId="71" fillId="0" borderId="0" xfId="43" applyNumberFormat="1" applyFont="1" applyFill="1" applyBorder="1" applyAlignment="1">
      <alignment horizontal="center"/>
    </xf>
    <xf numFmtId="0" fontId="76" fillId="0" borderId="0" xfId="18" applyFont="1" applyFill="1"/>
    <xf numFmtId="41" fontId="71" fillId="0" borderId="0" xfId="18" applyNumberFormat="1" applyFont="1" applyFill="1"/>
    <xf numFmtId="10" fontId="71" fillId="0" borderId="0" xfId="18" applyNumberFormat="1" applyFont="1" applyFill="1" applyAlignment="1">
      <alignment horizontal="center"/>
    </xf>
    <xf numFmtId="38" fontId="71" fillId="0" borderId="0" xfId="4" applyNumberFormat="1" applyFont="1" applyFill="1"/>
    <xf numFmtId="5" fontId="71" fillId="0" borderId="0" xfId="18" applyNumberFormat="1" applyFont="1" applyFill="1"/>
    <xf numFmtId="5" fontId="71" fillId="0" borderId="26" xfId="18" applyNumberFormat="1" applyFont="1" applyFill="1" applyBorder="1"/>
    <xf numFmtId="38" fontId="71" fillId="0" borderId="0" xfId="4" applyNumberFormat="1" applyFont="1" applyFill="1" applyAlignment="1">
      <alignment wrapText="1"/>
    </xf>
    <xf numFmtId="7" fontId="71" fillId="0" borderId="0" xfId="18" applyNumberFormat="1" applyFont="1" applyFill="1"/>
    <xf numFmtId="5" fontId="71" fillId="0" borderId="26" xfId="10" applyNumberFormat="1" applyFont="1" applyFill="1" applyBorder="1" applyAlignment="1"/>
    <xf numFmtId="0" fontId="71" fillId="0" borderId="56" xfId="18" applyFont="1" applyFill="1" applyBorder="1"/>
    <xf numFmtId="0" fontId="71" fillId="0" borderId="39" xfId="18" applyFont="1" applyFill="1" applyBorder="1"/>
    <xf numFmtId="0" fontId="71" fillId="0" borderId="39" xfId="18" applyFont="1" applyFill="1" applyBorder="1" applyAlignment="1">
      <alignment horizontal="fill"/>
    </xf>
    <xf numFmtId="42" fontId="48" fillId="0" borderId="56" xfId="101" applyFont="1" applyFill="1" applyBorder="1" applyAlignment="1"/>
    <xf numFmtId="42" fontId="48" fillId="0" borderId="56" xfId="10" applyFont="1" applyFill="1" applyBorder="1" applyAlignment="1"/>
    <xf numFmtId="170" fontId="48" fillId="0" borderId="56" xfId="2" applyNumberFormat="1" applyFont="1" applyFill="1" applyBorder="1" applyAlignment="1"/>
    <xf numFmtId="0" fontId="48" fillId="0" borderId="56" xfId="0" applyFont="1" applyFill="1" applyBorder="1"/>
    <xf numFmtId="42" fontId="48" fillId="0" borderId="15" xfId="101" applyFont="1" applyFill="1" applyBorder="1" applyAlignment="1"/>
    <xf numFmtId="170" fontId="48" fillId="0" borderId="15" xfId="2" applyNumberFormat="1" applyFont="1" applyFill="1" applyBorder="1" applyAlignment="1"/>
    <xf numFmtId="167" fontId="48" fillId="0" borderId="0" xfId="0" applyNumberFormat="1" applyFont="1" applyFill="1" applyBorder="1"/>
    <xf numFmtId="206" fontId="71" fillId="0" borderId="0" xfId="0" applyNumberFormat="1" applyFont="1" applyFill="1" applyAlignment="1" applyProtection="1">
      <alignment horizontal="left"/>
      <protection locked="0"/>
    </xf>
    <xf numFmtId="0" fontId="71" fillId="0" borderId="0" xfId="0" applyFont="1" applyFill="1" applyAlignment="1">
      <alignment horizontal="right"/>
    </xf>
    <xf numFmtId="196" fontId="71" fillId="0" borderId="0" xfId="0" applyNumberFormat="1" applyFont="1" applyFill="1"/>
    <xf numFmtId="168" fontId="47" fillId="0" borderId="2" xfId="10" applyNumberFormat="1" applyFont="1" applyFill="1" applyBorder="1" applyAlignment="1"/>
    <xf numFmtId="42" fontId="47" fillId="0" borderId="0" xfId="10" quotePrefix="1" applyFont="1" applyFill="1" applyAlignment="1">
      <alignment horizontal="center"/>
    </xf>
    <xf numFmtId="41" fontId="47" fillId="0" borderId="0" xfId="2" applyFont="1" applyFill="1" applyAlignment="1">
      <alignment horizontal="center"/>
    </xf>
    <xf numFmtId="41" fontId="47" fillId="0" borderId="0" xfId="2" quotePrefix="1" applyFont="1" applyFill="1" applyAlignment="1">
      <alignment horizontal="center"/>
    </xf>
    <xf numFmtId="49" fontId="47" fillId="0" borderId="0" xfId="2" quotePrefix="1" applyNumberFormat="1" applyFont="1" applyFill="1" applyAlignment="1">
      <alignment horizontal="center"/>
    </xf>
    <xf numFmtId="49" fontId="47" fillId="0" borderId="0" xfId="2" applyNumberFormat="1" applyFont="1" applyFill="1" applyAlignment="1">
      <alignment horizontal="center"/>
    </xf>
    <xf numFmtId="37" fontId="47" fillId="0" borderId="0" xfId="0" quotePrefix="1" applyNumberFormat="1" applyFont="1" applyFill="1" applyProtection="1"/>
    <xf numFmtId="49" fontId="71" fillId="0" borderId="0" xfId="0" applyNumberFormat="1" applyFont="1" applyFill="1" applyAlignment="1">
      <alignment horizontal="left" indent="1"/>
    </xf>
    <xf numFmtId="49" fontId="71" fillId="0" borderId="0" xfId="0" applyNumberFormat="1" applyFont="1" applyFill="1" applyAlignment="1">
      <alignment horizontal="left"/>
    </xf>
    <xf numFmtId="41" fontId="71" fillId="0" borderId="56" xfId="10" applyNumberFormat="1" applyFont="1" applyFill="1" applyBorder="1" applyAlignment="1"/>
    <xf numFmtId="49" fontId="71" fillId="0" borderId="0" xfId="0" applyNumberFormat="1" applyFont="1" applyFill="1"/>
    <xf numFmtId="41" fontId="48" fillId="0" borderId="15" xfId="2" applyFont="1" applyFill="1" applyBorder="1" applyAlignment="1"/>
    <xf numFmtId="172" fontId="48" fillId="0" borderId="13" xfId="2" applyNumberFormat="1" applyFont="1" applyFill="1" applyBorder="1" applyAlignment="1"/>
    <xf numFmtId="42" fontId="48" fillId="0" borderId="18" xfId="0" applyNumberFormat="1" applyFont="1" applyFill="1" applyBorder="1"/>
    <xf numFmtId="168" fontId="48" fillId="0" borderId="0" xfId="0" applyNumberFormat="1" applyFont="1" applyFill="1" applyBorder="1"/>
    <xf numFmtId="0" fontId="47" fillId="0" borderId="0" xfId="0" quotePrefix="1" applyFont="1" applyFill="1" applyAlignment="1">
      <alignment horizontal="justify"/>
    </xf>
    <xf numFmtId="0" fontId="47" fillId="0" borderId="0" xfId="0" applyFont="1" applyFill="1" applyAlignment="1">
      <alignment horizontal="justify"/>
    </xf>
    <xf numFmtId="0" fontId="47" fillId="0" borderId="0" xfId="10" applyNumberFormat="1" applyFont="1" applyFill="1" applyAlignment="1">
      <alignment horizontal="left"/>
    </xf>
    <xf numFmtId="170" fontId="48" fillId="0" borderId="0" xfId="2" applyNumberFormat="1" applyFont="1" applyFill="1" applyBorder="1" applyAlignment="1">
      <alignment horizontal="center"/>
    </xf>
    <xf numFmtId="0" fontId="47" fillId="0" borderId="0" xfId="143" applyFont="1" applyFill="1" applyAlignment="1">
      <alignment horizontal="left" indent="1"/>
    </xf>
    <xf numFmtId="42" fontId="48" fillId="0" borderId="26" xfId="101" applyFont="1" applyFill="1" applyBorder="1" applyAlignment="1"/>
    <xf numFmtId="42" fontId="48" fillId="0" borderId="60" xfId="101" applyFont="1" applyFill="1" applyBorder="1" applyAlignment="1"/>
    <xf numFmtId="170" fontId="48" fillId="0" borderId="26" xfId="2" applyNumberFormat="1" applyFont="1" applyFill="1" applyBorder="1" applyAlignment="1"/>
    <xf numFmtId="0" fontId="48" fillId="0" borderId="0" xfId="21" applyFont="1" applyFill="1" applyAlignment="1">
      <alignment horizontal="center"/>
    </xf>
    <xf numFmtId="0" fontId="48" fillId="0" borderId="0" xfId="21" applyFont="1" applyFill="1"/>
    <xf numFmtId="0" fontId="48" fillId="0" borderId="0" xfId="21" applyFont="1" applyFill="1" applyAlignment="1">
      <alignment horizontal="left" wrapText="1"/>
    </xf>
    <xf numFmtId="0" fontId="48" fillId="0" borderId="0" xfId="21" quotePrefix="1" applyFont="1" applyFill="1" applyAlignment="1">
      <alignment horizontal="left"/>
    </xf>
    <xf numFmtId="0" fontId="48" fillId="0" borderId="0" xfId="21" applyFont="1" applyFill="1" applyAlignment="1">
      <alignment wrapText="1"/>
    </xf>
    <xf numFmtId="0" fontId="48" fillId="0" borderId="0" xfId="21" applyFont="1" applyFill="1" applyAlignment="1">
      <alignment horizontal="center" vertical="top"/>
    </xf>
    <xf numFmtId="0" fontId="48" fillId="0" borderId="0" xfId="21" quotePrefix="1" applyFont="1" applyFill="1" applyAlignment="1">
      <alignment horizontal="left" vertical="top"/>
    </xf>
    <xf numFmtId="0" fontId="48" fillId="0" borderId="0" xfId="21" quotePrefix="1" applyFont="1" applyFill="1" applyAlignment="1">
      <alignment horizontal="left" vertical="top" wrapText="1"/>
    </xf>
    <xf numFmtId="42" fontId="48" fillId="0" borderId="0" xfId="21" applyNumberFormat="1" applyFont="1" applyFill="1" applyBorder="1" applyProtection="1"/>
    <xf numFmtId="42" fontId="48" fillId="0" borderId="0" xfId="21" applyNumberFormat="1" applyFont="1" applyFill="1" applyBorder="1" applyAlignment="1" applyProtection="1">
      <alignment vertical="top"/>
    </xf>
    <xf numFmtId="42" fontId="48" fillId="0" borderId="0" xfId="10" quotePrefix="1" applyFont="1" applyFill="1" applyAlignment="1">
      <alignment horizontal="center"/>
    </xf>
    <xf numFmtId="167" fontId="48" fillId="0" borderId="0" xfId="0" applyNumberFormat="1" applyFont="1" applyFill="1" applyAlignment="1">
      <alignment horizontal="left"/>
    </xf>
    <xf numFmtId="42" fontId="22" fillId="0" borderId="0" xfId="0" applyNumberFormat="1" applyFont="1" applyFill="1" applyBorder="1"/>
    <xf numFmtId="167" fontId="42" fillId="0" borderId="0" xfId="50" applyNumberFormat="1" applyFont="1" applyFill="1"/>
    <xf numFmtId="167" fontId="42" fillId="0" borderId="0" xfId="50" applyNumberFormat="1" applyFont="1" applyFill="1" applyBorder="1"/>
    <xf numFmtId="207" fontId="48" fillId="0" borderId="0" xfId="20" applyNumberFormat="1" applyFont="1" applyFill="1" applyBorder="1" applyAlignment="1">
      <alignment horizontal="center"/>
    </xf>
    <xf numFmtId="43" fontId="48" fillId="0" borderId="0" xfId="20" applyNumberFormat="1" applyFont="1" applyFill="1" applyBorder="1" applyAlignment="1">
      <alignment horizontal="center"/>
    </xf>
    <xf numFmtId="7" fontId="48" fillId="0" borderId="0" xfId="30" applyNumberFormat="1" applyFont="1" applyFill="1" applyBorder="1"/>
    <xf numFmtId="0" fontId="47" fillId="0" borderId="56" xfId="30" applyFont="1" applyFill="1" applyBorder="1" applyAlignment="1">
      <alignment horizontal="center"/>
    </xf>
    <xf numFmtId="0" fontId="47" fillId="0" borderId="56" xfId="30" applyFont="1" applyFill="1" applyBorder="1"/>
    <xf numFmtId="42" fontId="48" fillId="0" borderId="38" xfId="101" applyFont="1" applyFill="1" applyBorder="1" applyAlignment="1">
      <alignment vertical="top"/>
    </xf>
    <xf numFmtId="185" fontId="48" fillId="0" borderId="0" xfId="10" applyNumberFormat="1" applyFont="1" applyFill="1" applyAlignment="1"/>
    <xf numFmtId="185" fontId="48" fillId="0" borderId="0" xfId="0" quotePrefix="1" applyNumberFormat="1" applyFont="1" applyFill="1" applyAlignment="1"/>
    <xf numFmtId="185" fontId="48" fillId="0" borderId="0" xfId="2" quotePrefix="1" applyNumberFormat="1" applyFont="1" applyFill="1" applyAlignment="1"/>
    <xf numFmtId="39" fontId="47" fillId="0" borderId="0" xfId="0" applyNumberFormat="1" applyFont="1" applyFill="1" applyAlignment="1" applyProtection="1">
      <alignment horizontal="right"/>
    </xf>
    <xf numFmtId="5" fontId="48" fillId="0" borderId="15" xfId="10" applyNumberFormat="1" applyFont="1" applyFill="1" applyBorder="1" applyAlignment="1">
      <alignment horizontal="right"/>
    </xf>
    <xf numFmtId="5" fontId="48" fillId="0" borderId="26" xfId="10" applyNumberFormat="1" applyFont="1" applyFill="1" applyBorder="1" applyAlignment="1">
      <alignment horizontal="right"/>
    </xf>
    <xf numFmtId="0" fontId="72" fillId="0" borderId="0" xfId="143" applyFont="1" applyFill="1"/>
    <xf numFmtId="198" fontId="48" fillId="0" borderId="0" xfId="33" applyNumberFormat="1" applyFont="1" applyFill="1" applyAlignment="1"/>
    <xf numFmtId="167" fontId="48" fillId="0" borderId="0" xfId="44" applyNumberFormat="1" applyFont="1" applyFill="1"/>
    <xf numFmtId="41" fontId="48" fillId="0" borderId="0" xfId="22" applyNumberFormat="1" applyFont="1" applyFill="1"/>
    <xf numFmtId="41" fontId="48" fillId="0" borderId="11" xfId="22" applyNumberFormat="1" applyFont="1" applyFill="1" applyBorder="1"/>
    <xf numFmtId="0" fontId="48" fillId="0" borderId="0" xfId="143" applyFont="1" applyFill="1" applyAlignment="1">
      <alignment horizontal="center" vertical="top"/>
    </xf>
    <xf numFmtId="49" fontId="48" fillId="0" borderId="0" xfId="143" applyNumberFormat="1" applyFont="1" applyFill="1" applyAlignment="1">
      <alignment vertical="top"/>
    </xf>
    <xf numFmtId="41" fontId="48" fillId="0" borderId="0" xfId="143" applyNumberFormat="1" applyFont="1" applyFill="1" applyAlignment="1">
      <alignment vertical="top"/>
    </xf>
    <xf numFmtId="42" fontId="48" fillId="0" borderId="0" xfId="143" applyNumberFormat="1" applyFont="1" applyFill="1" applyAlignment="1">
      <alignment vertical="top"/>
    </xf>
    <xf numFmtId="42" fontId="48" fillId="0" borderId="0" xfId="36" applyNumberFormat="1" applyFont="1" applyFill="1" applyAlignment="1">
      <alignment vertical="top"/>
    </xf>
    <xf numFmtId="170" fontId="48" fillId="0" borderId="0" xfId="54" applyNumberFormat="1" applyFont="1" applyFill="1" applyAlignment="1">
      <alignment vertical="top"/>
    </xf>
    <xf numFmtId="0" fontId="48" fillId="0" borderId="0" xfId="53" applyFont="1" applyFill="1" applyAlignment="1">
      <alignment vertical="top"/>
    </xf>
    <xf numFmtId="41" fontId="48" fillId="0" borderId="0" xfId="75" applyFont="1" applyFill="1" applyAlignment="1">
      <alignment vertical="top"/>
    </xf>
    <xf numFmtId="41" fontId="48" fillId="0" borderId="0" xfId="36" applyNumberFormat="1" applyFont="1" applyFill="1" applyAlignment="1">
      <alignment vertical="top"/>
    </xf>
    <xf numFmtId="41" fontId="48" fillId="0" borderId="0" xfId="54" applyFont="1" applyFill="1" applyAlignment="1">
      <alignment vertical="top"/>
    </xf>
    <xf numFmtId="49" fontId="48" fillId="0" borderId="0" xfId="143" quotePrefix="1" applyNumberFormat="1" applyFont="1" applyFill="1" applyAlignment="1">
      <alignment vertical="top"/>
    </xf>
    <xf numFmtId="0" fontId="48" fillId="0" borderId="0" xfId="143" applyFont="1" applyFill="1" applyAlignment="1">
      <alignment vertical="top"/>
    </xf>
    <xf numFmtId="0" fontId="48" fillId="0" borderId="0" xfId="26" applyNumberFormat="1" applyFont="1" applyFill="1" applyBorder="1" applyAlignment="1">
      <alignment vertical="top"/>
    </xf>
    <xf numFmtId="41" fontId="48" fillId="0" borderId="56" xfId="54" applyFont="1" applyFill="1" applyBorder="1" applyAlignment="1">
      <alignment vertical="top"/>
    </xf>
    <xf numFmtId="170" fontId="48" fillId="0" borderId="56" xfId="54" applyNumberFormat="1" applyFont="1" applyFill="1" applyBorder="1" applyAlignment="1">
      <alignment vertical="top"/>
    </xf>
    <xf numFmtId="197" fontId="48" fillId="0" borderId="2" xfId="2" applyNumberFormat="1" applyFont="1" applyFill="1" applyBorder="1" applyAlignment="1"/>
    <xf numFmtId="186" fontId="48" fillId="0" borderId="2" xfId="2" applyNumberFormat="1" applyFont="1" applyFill="1" applyBorder="1" applyAlignment="1"/>
    <xf numFmtId="41" fontId="83" fillId="0" borderId="0" xfId="2" quotePrefix="1" applyNumberFormat="1" applyFont="1" applyFill="1" applyAlignment="1">
      <alignment horizontal="center"/>
    </xf>
    <xf numFmtId="41" fontId="71" fillId="0" borderId="0" xfId="2" applyNumberFormat="1" applyFont="1" applyFill="1" applyAlignment="1"/>
    <xf numFmtId="41" fontId="71" fillId="0" borderId="38" xfId="2" applyNumberFormat="1" applyFont="1" applyFill="1" applyBorder="1" applyAlignment="1"/>
    <xf numFmtId="41" fontId="71" fillId="0" borderId="26" xfId="2" applyNumberFormat="1" applyFont="1" applyFill="1" applyBorder="1" applyAlignment="1"/>
    <xf numFmtId="41" fontId="71" fillId="0" borderId="0" xfId="2" applyNumberFormat="1" applyFont="1" applyFill="1" applyBorder="1" applyAlignment="1"/>
    <xf numFmtId="0" fontId="34" fillId="0" borderId="0" xfId="0" applyFont="1" applyFill="1" applyAlignment="1">
      <alignment wrapText="1"/>
    </xf>
    <xf numFmtId="41" fontId="48" fillId="0" borderId="56" xfId="0" applyNumberFormat="1" applyFont="1" applyFill="1" applyBorder="1"/>
    <xf numFmtId="42" fontId="48" fillId="0" borderId="26" xfId="10" applyFont="1" applyFill="1" applyBorder="1" applyAlignment="1"/>
    <xf numFmtId="41" fontId="48" fillId="0" borderId="13" xfId="2" applyNumberFormat="1" applyFont="1" applyFill="1" applyBorder="1" applyAlignment="1">
      <alignment horizontal="right"/>
    </xf>
    <xf numFmtId="173" fontId="48" fillId="0" borderId="0" xfId="143" applyNumberFormat="1" applyFont="1" applyFill="1" applyProtection="1"/>
    <xf numFmtId="0" fontId="48" fillId="0" borderId="0" xfId="53" applyFont="1" applyFill="1" applyAlignment="1">
      <alignment horizontal="left"/>
    </xf>
    <xf numFmtId="167" fontId="71" fillId="0" borderId="0" xfId="45" applyNumberFormat="1" applyFont="1" applyFill="1" applyAlignment="1">
      <alignment horizontal="center"/>
    </xf>
    <xf numFmtId="42" fontId="48" fillId="0" borderId="0" xfId="44" applyNumberFormat="1" applyFont="1" applyFill="1" applyBorder="1"/>
    <xf numFmtId="42" fontId="48" fillId="0" borderId="0" xfId="46" applyNumberFormat="1" applyFont="1" applyFill="1" applyBorder="1" applyAlignment="1">
      <alignment horizontal="center"/>
    </xf>
    <xf numFmtId="42" fontId="47" fillId="0" borderId="60" xfId="0" applyNumberFormat="1" applyFont="1" applyFill="1" applyBorder="1"/>
    <xf numFmtId="42" fontId="47" fillId="0" borderId="60" xfId="10" applyFont="1" applyFill="1" applyBorder="1" applyAlignment="1"/>
    <xf numFmtId="177" fontId="0" fillId="0" borderId="0" xfId="2" applyNumberFormat="1" applyFont="1" applyFill="1" applyAlignment="1">
      <alignment horizontal="center"/>
    </xf>
    <xf numFmtId="43" fontId="0" fillId="0" borderId="0" xfId="2" applyNumberFormat="1" applyFont="1" applyFill="1" applyAlignment="1"/>
    <xf numFmtId="39" fontId="22" fillId="0" borderId="56" xfId="23" applyNumberFormat="1" applyFont="1" applyFill="1" applyBorder="1"/>
    <xf numFmtId="10" fontId="48" fillId="0" borderId="0" xfId="2" applyNumberFormat="1" applyFont="1" applyFill="1" applyBorder="1" applyAlignment="1"/>
    <xf numFmtId="43" fontId="22" fillId="0" borderId="0" xfId="23" applyNumberFormat="1" applyFont="1" applyFill="1" applyBorder="1" applyAlignment="1">
      <alignment horizontal="right"/>
    </xf>
    <xf numFmtId="37" fontId="47" fillId="0" borderId="68" xfId="0" applyNumberFormat="1" applyFont="1" applyFill="1" applyBorder="1" applyProtection="1"/>
    <xf numFmtId="41" fontId="47" fillId="0" borderId="54" xfId="2" applyFont="1" applyFill="1" applyBorder="1" applyAlignment="1">
      <alignment horizontal="center"/>
    </xf>
    <xf numFmtId="0" fontId="47" fillId="0" borderId="0" xfId="0" applyFont="1" applyFill="1" applyBorder="1"/>
    <xf numFmtId="176" fontId="47" fillId="0" borderId="0" xfId="0" applyNumberFormat="1" applyFont="1" applyFill="1" applyBorder="1" applyAlignment="1" applyProtection="1">
      <alignment horizontal="center"/>
    </xf>
    <xf numFmtId="0" fontId="48" fillId="0" borderId="0" xfId="0" applyFont="1" applyFill="1" applyBorder="1" applyAlignment="1">
      <alignment horizontal="justify" wrapText="1"/>
    </xf>
    <xf numFmtId="10" fontId="48" fillId="0" borderId="0" xfId="0" applyNumberFormat="1" applyFont="1" applyFill="1" applyBorder="1" applyProtection="1"/>
    <xf numFmtId="0" fontId="47" fillId="0" borderId="0" xfId="0" applyFont="1" applyFill="1" applyBorder="1" applyAlignment="1">
      <alignment horizontal="left" indent="2"/>
    </xf>
    <xf numFmtId="0" fontId="48" fillId="0" borderId="0" xfId="0" applyFont="1" applyFill="1" applyBorder="1" applyAlignment="1">
      <alignment horizontal="left" wrapText="1"/>
    </xf>
    <xf numFmtId="41" fontId="56" fillId="0" borderId="0" xfId="0" applyNumberFormat="1" applyFont="1" applyFill="1" applyBorder="1"/>
    <xf numFmtId="41" fontId="81" fillId="0" borderId="0" xfId="0" applyNumberFormat="1" applyFont="1" applyFill="1" applyBorder="1"/>
    <xf numFmtId="10" fontId="48" fillId="0" borderId="0" xfId="0" applyNumberFormat="1" applyFont="1" applyFill="1" applyBorder="1"/>
    <xf numFmtId="0" fontId="22" fillId="0" borderId="0" xfId="0" applyFont="1" applyFill="1" applyBorder="1"/>
    <xf numFmtId="168" fontId="47" fillId="0" borderId="0" xfId="10" applyNumberFormat="1" applyFont="1" applyFill="1" applyBorder="1" applyAlignment="1"/>
    <xf numFmtId="42" fontId="48" fillId="0" borderId="54" xfId="0" applyNumberFormat="1" applyFont="1" applyFill="1" applyBorder="1"/>
    <xf numFmtId="14" fontId="47" fillId="0" borderId="0" xfId="6" applyNumberFormat="1" applyFont="1" applyFill="1" applyBorder="1" applyAlignment="1">
      <alignment horizontal="center" wrapText="1"/>
    </xf>
    <xf numFmtId="43" fontId="0" fillId="0" borderId="56" xfId="2" applyNumberFormat="1" applyFont="1" applyFill="1" applyBorder="1" applyAlignment="1"/>
    <xf numFmtId="49" fontId="53" fillId="0" borderId="0" xfId="0" quotePrefix="1" applyNumberFormat="1" applyFont="1" applyFill="1" applyAlignment="1">
      <alignment horizontal="left"/>
    </xf>
    <xf numFmtId="44" fontId="47" fillId="0" borderId="0" xfId="0" applyNumberFormat="1" applyFont="1" applyFill="1"/>
    <xf numFmtId="0" fontId="48" fillId="0" borderId="0" xfId="0" applyNumberFormat="1" applyFont="1" applyFill="1" applyAlignment="1">
      <alignment horizontal="left"/>
    </xf>
    <xf numFmtId="41" fontId="47" fillId="0" borderId="15" xfId="2" applyFont="1" applyFill="1" applyBorder="1" applyAlignment="1">
      <alignment horizontal="center"/>
    </xf>
    <xf numFmtId="41" fontId="48" fillId="0" borderId="15" xfId="2" applyFont="1" applyFill="1" applyBorder="1" applyAlignment="1">
      <alignment horizontal="center"/>
    </xf>
    <xf numFmtId="41" fontId="48" fillId="0" borderId="0" xfId="0" applyNumberFormat="1" applyFont="1" applyFill="1" applyBorder="1" applyAlignment="1">
      <alignment horizontal="centerContinuous"/>
    </xf>
    <xf numFmtId="42" fontId="47" fillId="0" borderId="26" xfId="10" applyNumberFormat="1" applyFont="1" applyFill="1" applyBorder="1" applyAlignment="1"/>
    <xf numFmtId="0" fontId="72" fillId="0" borderId="0" xfId="0" applyFont="1" applyFill="1" applyAlignment="1">
      <alignment horizontal="left"/>
    </xf>
    <xf numFmtId="9" fontId="71" fillId="0" borderId="0" xfId="33" applyFont="1" applyFill="1"/>
    <xf numFmtId="0" fontId="72" fillId="0" borderId="0" xfId="0" applyFont="1" applyFill="1" applyProtection="1"/>
    <xf numFmtId="0" fontId="72" fillId="0" borderId="0" xfId="0" quotePrefix="1" applyFont="1" applyFill="1" applyAlignment="1" applyProtection="1">
      <alignment horizontal="left"/>
    </xf>
    <xf numFmtId="0" fontId="72" fillId="0" borderId="1" xfId="0" applyFont="1" applyFill="1" applyBorder="1" applyProtection="1"/>
    <xf numFmtId="0" fontId="72" fillId="0" borderId="68" xfId="0" applyFont="1" applyFill="1" applyBorder="1" applyProtection="1"/>
    <xf numFmtId="37" fontId="72" fillId="0" borderId="0" xfId="0" applyNumberFormat="1" applyFont="1" applyFill="1" applyAlignment="1" applyProtection="1">
      <alignment horizontal="centerContinuous"/>
    </xf>
    <xf numFmtId="37" fontId="72" fillId="0" borderId="0" xfId="0" applyNumberFormat="1" applyFont="1" applyFill="1" applyAlignment="1" applyProtection="1">
      <alignment horizontal="center"/>
    </xf>
    <xf numFmtId="41" fontId="72" fillId="0" borderId="0" xfId="2" applyFont="1" applyFill="1" applyAlignment="1"/>
    <xf numFmtId="41" fontId="72" fillId="0" borderId="0" xfId="10" applyNumberFormat="1" applyFont="1" applyFill="1" applyAlignment="1"/>
    <xf numFmtId="9" fontId="72" fillId="0" borderId="0" xfId="43" applyFont="1" applyFill="1" applyAlignment="1" applyProtection="1"/>
    <xf numFmtId="41" fontId="83" fillId="0" borderId="0" xfId="2" applyFont="1" applyFill="1" applyAlignment="1">
      <alignment horizontal="center"/>
    </xf>
    <xf numFmtId="0" fontId="71" fillId="0" borderId="0" xfId="0" applyFont="1" applyFill="1" applyProtection="1"/>
    <xf numFmtId="41" fontId="71" fillId="0" borderId="0" xfId="10" applyNumberFormat="1" applyFont="1" applyFill="1" applyAlignment="1"/>
    <xf numFmtId="9" fontId="71" fillId="0" borderId="0" xfId="43" applyFont="1" applyFill="1" applyProtection="1"/>
    <xf numFmtId="37" fontId="71" fillId="0" borderId="0" xfId="0" applyNumberFormat="1" applyFont="1" applyFill="1"/>
    <xf numFmtId="41" fontId="71" fillId="0" borderId="0" xfId="2" quotePrefix="1" applyFont="1" applyFill="1" applyAlignment="1"/>
    <xf numFmtId="41" fontId="85" fillId="0" borderId="0" xfId="2" applyNumberFormat="1" applyFont="1" applyFill="1" applyBorder="1" applyAlignment="1"/>
    <xf numFmtId="41" fontId="71" fillId="0" borderId="15" xfId="0" applyNumberFormat="1" applyFont="1" applyFill="1" applyBorder="1" applyProtection="1"/>
    <xf numFmtId="9" fontId="71" fillId="0" borderId="0" xfId="43" applyFont="1" applyFill="1" applyBorder="1" applyAlignment="1">
      <alignment horizontal="center"/>
    </xf>
    <xf numFmtId="41" fontId="71" fillId="0" borderId="15" xfId="0" applyNumberFormat="1" applyFont="1" applyFill="1" applyBorder="1" applyAlignment="1" applyProtection="1">
      <alignment horizontal="center"/>
    </xf>
    <xf numFmtId="9" fontId="71" fillId="0" borderId="0" xfId="43" applyFont="1" applyFill="1" applyBorder="1" applyProtection="1"/>
    <xf numFmtId="41" fontId="71" fillId="0" borderId="0" xfId="2" applyNumberFormat="1" applyFont="1" applyFill="1" applyAlignment="1">
      <alignment horizontal="center"/>
    </xf>
    <xf numFmtId="41" fontId="71" fillId="0" borderId="0" xfId="10" applyNumberFormat="1" applyFont="1" applyFill="1" applyBorder="1" applyAlignment="1"/>
    <xf numFmtId="41" fontId="71" fillId="0" borderId="0" xfId="0" applyNumberFormat="1" applyFont="1" applyFill="1" applyAlignment="1" applyProtection="1">
      <alignment horizontal="center"/>
    </xf>
    <xf numFmtId="41" fontId="72" fillId="0" borderId="26" xfId="10" applyNumberFormat="1" applyFont="1" applyFill="1" applyBorder="1" applyAlignment="1"/>
    <xf numFmtId="9" fontId="72" fillId="0" borderId="0" xfId="43" applyFont="1" applyFill="1" applyBorder="1" applyAlignment="1">
      <alignment horizontal="center"/>
    </xf>
    <xf numFmtId="41" fontId="72" fillId="0" borderId="0" xfId="0" applyNumberFormat="1" applyFont="1" applyFill="1" applyProtection="1"/>
    <xf numFmtId="9" fontId="71" fillId="0" borderId="0" xfId="43" applyFont="1" applyFill="1" applyBorder="1"/>
    <xf numFmtId="41" fontId="48" fillId="0" borderId="13" xfId="2" applyNumberFormat="1" applyFont="1" applyFill="1" applyBorder="1" applyAlignment="1"/>
    <xf numFmtId="176" fontId="72" fillId="0" borderId="0" xfId="0" applyNumberFormat="1" applyFont="1" applyFill="1" applyAlignment="1">
      <alignment horizontal="center"/>
    </xf>
    <xf numFmtId="41" fontId="71" fillId="0" borderId="0" xfId="2" applyFont="1" applyFill="1" applyAlignment="1">
      <alignment horizontal="right"/>
    </xf>
    <xf numFmtId="165" fontId="72" fillId="0" borderId="0" xfId="0" applyNumberFormat="1" applyFont="1" applyFill="1" applyProtection="1"/>
    <xf numFmtId="41" fontId="83" fillId="0" borderId="0" xfId="2" applyFont="1" applyFill="1" applyAlignment="1">
      <alignment horizontal="centerContinuous"/>
    </xf>
    <xf numFmtId="204" fontId="83" fillId="0" borderId="0" xfId="2" applyNumberFormat="1" applyFont="1" applyFill="1" applyAlignment="1">
      <alignment horizontal="center"/>
    </xf>
    <xf numFmtId="41" fontId="71" fillId="0" borderId="13" xfId="2" applyNumberFormat="1" applyFont="1" applyFill="1" applyBorder="1" applyAlignment="1"/>
    <xf numFmtId="41" fontId="71" fillId="0" borderId="13" xfId="2" applyNumberFormat="1" applyFont="1" applyFill="1" applyBorder="1" applyAlignment="1">
      <alignment horizontal="right"/>
    </xf>
    <xf numFmtId="41" fontId="71" fillId="0" borderId="0" xfId="0" applyNumberFormat="1" applyFont="1" applyFill="1" applyAlignment="1" applyProtection="1">
      <alignment horizontal="right"/>
    </xf>
    <xf numFmtId="41" fontId="71" fillId="0" borderId="2" xfId="10" applyNumberFormat="1" applyFont="1" applyFill="1" applyBorder="1" applyAlignment="1"/>
    <xf numFmtId="5" fontId="71" fillId="0" borderId="0" xfId="0" applyNumberFormat="1" applyFont="1" applyFill="1" applyProtection="1"/>
    <xf numFmtId="0" fontId="72" fillId="0" borderId="0" xfId="0" quotePrefix="1" applyFont="1" applyFill="1" applyAlignment="1">
      <alignment horizontal="center"/>
    </xf>
    <xf numFmtId="41" fontId="71" fillId="0" borderId="15" xfId="0" applyNumberFormat="1" applyFont="1" applyFill="1" applyBorder="1"/>
    <xf numFmtId="41" fontId="71" fillId="0" borderId="0" xfId="0" applyNumberFormat="1" applyFont="1" applyFill="1" applyBorder="1"/>
    <xf numFmtId="41" fontId="71" fillId="0" borderId="0" xfId="2" applyNumberFormat="1" applyFont="1" applyFill="1" applyBorder="1" applyAlignment="1">
      <alignment horizontal="center"/>
    </xf>
    <xf numFmtId="41" fontId="71" fillId="0" borderId="0" xfId="10" applyNumberFormat="1" applyFont="1" applyFill="1" applyAlignment="1">
      <alignment horizontal="center"/>
    </xf>
    <xf numFmtId="42" fontId="47" fillId="0" borderId="26" xfId="0" applyNumberFormat="1" applyFont="1" applyFill="1" applyBorder="1" applyAlignment="1">
      <alignment horizontal="right"/>
    </xf>
    <xf numFmtId="0" fontId="96" fillId="0" borderId="56" xfId="44" applyFont="1" applyFill="1" applyBorder="1" applyAlignment="1">
      <alignment horizontal="center" wrapText="1"/>
    </xf>
    <xf numFmtId="0" fontId="67" fillId="0" borderId="56" xfId="44" applyFont="1" applyFill="1" applyBorder="1" applyAlignment="1">
      <alignment wrapText="1"/>
    </xf>
    <xf numFmtId="167" fontId="67" fillId="0" borderId="56" xfId="45" applyNumberFormat="1" applyFont="1" applyFill="1" applyBorder="1" applyAlignment="1">
      <alignment horizontal="center" wrapText="1"/>
    </xf>
    <xf numFmtId="0" fontId="101" fillId="0" borderId="0" xfId="44" applyFont="1" applyFill="1" applyAlignment="1">
      <alignment horizontal="center" wrapText="1"/>
    </xf>
    <xf numFmtId="167" fontId="67" fillId="0" borderId="0" xfId="45" applyNumberFormat="1" applyFont="1" applyFill="1" applyBorder="1" applyAlignment="1">
      <alignment horizontal="center" wrapText="1"/>
    </xf>
    <xf numFmtId="167" fontId="67" fillId="0" borderId="0" xfId="44" applyNumberFormat="1" applyFont="1" applyFill="1" applyAlignment="1">
      <alignment horizontal="center" wrapText="1"/>
    </xf>
    <xf numFmtId="167" fontId="67" fillId="0" borderId="0" xfId="44" applyNumberFormat="1" applyFont="1" applyFill="1" applyBorder="1" applyAlignment="1">
      <alignment horizontal="center" wrapText="1"/>
    </xf>
    <xf numFmtId="170" fontId="0" fillId="0" borderId="0" xfId="2" applyNumberFormat="1" applyFont="1" applyFill="1" applyAlignment="1"/>
    <xf numFmtId="0" fontId="47" fillId="0" borderId="0" xfId="0" quotePrefix="1" applyFont="1" applyFill="1" applyAlignment="1">
      <alignment horizontal="justify" wrapText="1"/>
    </xf>
    <xf numFmtId="0" fontId="48" fillId="0" borderId="0" xfId="0" applyFont="1" applyFill="1" applyAlignment="1">
      <alignment horizontal="justify" wrapText="1"/>
    </xf>
    <xf numFmtId="0" fontId="47" fillId="0" borderId="0" xfId="0" applyFont="1" applyFill="1" applyAlignment="1">
      <alignment wrapText="1"/>
    </xf>
    <xf numFmtId="0" fontId="48" fillId="0" borderId="0" xfId="0" applyFont="1" applyFill="1" applyAlignment="1">
      <alignment wrapText="1"/>
    </xf>
    <xf numFmtId="0" fontId="72" fillId="0" borderId="0" xfId="0" applyFont="1" applyFill="1" applyAlignment="1">
      <alignment horizontal="left" wrapText="1"/>
    </xf>
    <xf numFmtId="0" fontId="47" fillId="0" borderId="0" xfId="0" quotePrefix="1" applyFont="1" applyFill="1" applyAlignment="1">
      <alignment horizontal="left" wrapText="1"/>
    </xf>
    <xf numFmtId="0" fontId="71" fillId="0" borderId="39" xfId="18" applyFont="1" applyFill="1" applyBorder="1" applyAlignment="1">
      <alignment horizontal="center"/>
    </xf>
    <xf numFmtId="0" fontId="71" fillId="0" borderId="0" xfId="18" applyFont="1" applyFill="1" applyAlignment="1">
      <alignment horizontal="center"/>
    </xf>
    <xf numFmtId="0" fontId="71" fillId="0" borderId="0" xfId="18" applyFont="1" applyFill="1" applyBorder="1" applyAlignment="1">
      <alignment horizontal="center"/>
    </xf>
    <xf numFmtId="0" fontId="71" fillId="0" borderId="56" xfId="18" applyFont="1" applyFill="1" applyBorder="1" applyAlignment="1">
      <alignment horizontal="center"/>
    </xf>
    <xf numFmtId="0" fontId="71" fillId="0" borderId="11" xfId="18" applyFont="1" applyFill="1" applyBorder="1" applyAlignment="1">
      <alignment horizontal="center"/>
    </xf>
    <xf numFmtId="41" fontId="72" fillId="0" borderId="0" xfId="2" applyNumberFormat="1" applyFont="1" applyFill="1" applyAlignment="1">
      <alignment horizontal="center"/>
    </xf>
    <xf numFmtId="41" fontId="72" fillId="0" borderId="0" xfId="2" applyFont="1" applyFill="1" applyAlignment="1">
      <alignment horizontal="center"/>
    </xf>
    <xf numFmtId="0" fontId="72" fillId="0" borderId="0" xfId="0" applyFont="1" applyFill="1" applyAlignment="1" applyProtection="1">
      <alignment horizontal="center"/>
    </xf>
    <xf numFmtId="0" fontId="47" fillId="0" borderId="0" xfId="20" applyFont="1" applyFill="1" applyAlignment="1"/>
    <xf numFmtId="0" fontId="14" fillId="0" borderId="0" xfId="0" applyFont="1" applyFill="1" applyAlignment="1"/>
    <xf numFmtId="0" fontId="47" fillId="0" borderId="0" xfId="0" applyFont="1" applyFill="1" applyAlignment="1"/>
    <xf numFmtId="0" fontId="47" fillId="0" borderId="0" xfId="20" applyFont="1" applyFill="1" applyAlignment="1">
      <alignment horizontal="left"/>
    </xf>
    <xf numFmtId="0" fontId="14" fillId="0" borderId="56" xfId="0" applyFont="1" applyFill="1" applyBorder="1" applyAlignment="1">
      <alignment wrapText="1"/>
    </xf>
    <xf numFmtId="0" fontId="47" fillId="0" borderId="0" xfId="20" applyFont="1" applyFill="1" applyAlignment="1">
      <alignment horizontal="left" wrapText="1"/>
    </xf>
    <xf numFmtId="0" fontId="14" fillId="0" borderId="0" xfId="0" applyFont="1" applyFill="1" applyAlignment="1">
      <alignment wrapText="1"/>
    </xf>
    <xf numFmtId="0" fontId="47" fillId="0" borderId="0" xfId="0" applyFont="1" applyFill="1" applyAlignment="1">
      <alignment horizontal="justify" wrapText="1"/>
    </xf>
    <xf numFmtId="0" fontId="72" fillId="0" borderId="0" xfId="0" applyFont="1" applyFill="1" applyAlignment="1">
      <alignment wrapText="1"/>
    </xf>
    <xf numFmtId="0" fontId="101" fillId="0" borderId="0" xfId="44" applyFont="1" applyFill="1" applyBorder="1" applyAlignment="1">
      <alignment horizontal="center" wrapText="1"/>
    </xf>
    <xf numFmtId="0" fontId="101" fillId="0" borderId="0" xfId="44" applyFont="1" applyFill="1" applyBorder="1" applyAlignment="1">
      <alignment horizontal="center"/>
    </xf>
    <xf numFmtId="0" fontId="47" fillId="0" borderId="56" xfId="20" applyFont="1" applyFill="1" applyBorder="1" applyAlignment="1">
      <alignment horizontal="left" wrapText="1"/>
    </xf>
    <xf numFmtId="0" fontId="14" fillId="0" borderId="0" xfId="0" applyFont="1" applyFill="1" applyAlignment="1">
      <alignment horizontal="center"/>
    </xf>
    <xf numFmtId="43" fontId="39" fillId="0" borderId="0" xfId="45" applyFont="1" applyFill="1"/>
    <xf numFmtId="43" fontId="39" fillId="0" borderId="0" xfId="45" applyNumberFormat="1" applyFont="1" applyFill="1"/>
    <xf numFmtId="43" fontId="39" fillId="0" borderId="0" xfId="45" applyFont="1" applyFill="1" applyAlignment="1"/>
    <xf numFmtId="195" fontId="39" fillId="0" borderId="0" xfId="45" applyNumberFormat="1" applyFont="1" applyFill="1" applyBorder="1"/>
    <xf numFmtId="41" fontId="39" fillId="0" borderId="0" xfId="2" applyFont="1" applyFill="1" applyAlignment="1"/>
    <xf numFmtId="43" fontId="80" fillId="0" borderId="15" xfId="45" applyFont="1" applyFill="1" applyBorder="1"/>
    <xf numFmtId="43" fontId="39" fillId="0" borderId="0" xfId="45" applyFont="1" applyFill="1" applyBorder="1"/>
    <xf numFmtId="43" fontId="39" fillId="0" borderId="0" xfId="45" applyNumberFormat="1" applyFont="1" applyFill="1" applyBorder="1"/>
    <xf numFmtId="0" fontId="48" fillId="0" borderId="0" xfId="23" applyFont="1" applyFill="1" applyBorder="1"/>
    <xf numFmtId="0" fontId="48" fillId="0" borderId="0" xfId="23" applyFont="1" applyFill="1" applyAlignment="1">
      <alignment horizontal="right"/>
    </xf>
    <xf numFmtId="43" fontId="48" fillId="0" borderId="0" xfId="23" applyNumberFormat="1" applyFont="1" applyFill="1" applyBorder="1" applyAlignment="1">
      <alignment horizontal="center"/>
    </xf>
    <xf numFmtId="0" fontId="73" fillId="0" borderId="0" xfId="0" applyFont="1" applyFill="1"/>
    <xf numFmtId="42" fontId="0" fillId="0" borderId="0" xfId="10" applyFont="1" applyFill="1" applyAlignment="1"/>
    <xf numFmtId="10" fontId="0" fillId="0" borderId="0" xfId="33" applyNumberFormat="1" applyFont="1" applyFill="1"/>
    <xf numFmtId="184" fontId="0" fillId="0" borderId="0" xfId="10" applyNumberFormat="1" applyFont="1" applyFill="1" applyAlignment="1"/>
    <xf numFmtId="43" fontId="73" fillId="0" borderId="0" xfId="0" applyNumberFormat="1" applyFont="1" applyFill="1"/>
    <xf numFmtId="0" fontId="72" fillId="0" borderId="0" xfId="0" applyFont="1" applyFill="1" applyAlignment="1">
      <alignment horizontal="left" indent="7"/>
    </xf>
    <xf numFmtId="41" fontId="83" fillId="0" borderId="0" xfId="2" quotePrefix="1" applyFont="1" applyFill="1" applyAlignment="1">
      <alignment horizontal="center"/>
    </xf>
    <xf numFmtId="42" fontId="71" fillId="0" borderId="0" xfId="10" applyFont="1" applyFill="1" applyAlignment="1"/>
    <xf numFmtId="171" fontId="71" fillId="0" borderId="0" xfId="2" applyNumberFormat="1" applyFont="1" applyFill="1" applyAlignment="1"/>
    <xf numFmtId="41" fontId="85" fillId="0" borderId="0" xfId="2" applyFont="1" applyFill="1" applyAlignment="1"/>
    <xf numFmtId="170" fontId="71" fillId="0" borderId="54" xfId="2" applyNumberFormat="1" applyFont="1" applyFill="1" applyBorder="1" applyAlignment="1"/>
    <xf numFmtId="42" fontId="71" fillId="0" borderId="0" xfId="0" applyNumberFormat="1" applyFont="1" applyFill="1"/>
    <xf numFmtId="0" fontId="84" fillId="0" borderId="0" xfId="0" quotePrefix="1" applyFont="1" applyFill="1"/>
    <xf numFmtId="0" fontId="72" fillId="0" borderId="59" xfId="0" applyFont="1" applyFill="1" applyBorder="1" applyAlignment="1">
      <alignment horizontal="center"/>
    </xf>
    <xf numFmtId="0" fontId="72" fillId="0" borderId="0" xfId="0" applyFont="1" applyFill="1" applyBorder="1" applyAlignment="1">
      <alignment horizontal="center"/>
    </xf>
    <xf numFmtId="44" fontId="71" fillId="0" borderId="0" xfId="0" applyNumberFormat="1" applyFont="1" applyFill="1"/>
    <xf numFmtId="0" fontId="71" fillId="0" borderId="0" xfId="0" applyFont="1" applyFill="1" applyAlignment="1">
      <alignment horizontal="left" indent="2"/>
    </xf>
    <xf numFmtId="41" fontId="71" fillId="0" borderId="0" xfId="0" applyNumberFormat="1" applyFont="1" applyFill="1" applyBorder="1" applyAlignment="1">
      <alignment horizontal="center"/>
    </xf>
    <xf numFmtId="200" fontId="71" fillId="0" borderId="0" xfId="0" applyNumberFormat="1" applyFont="1" applyFill="1"/>
    <xf numFmtId="0" fontId="72" fillId="0" borderId="0" xfId="0" applyFont="1" applyFill="1" applyAlignment="1">
      <alignment horizontal="right" indent="2"/>
    </xf>
    <xf numFmtId="41" fontId="72" fillId="0" borderId="41" xfId="0" applyNumberFormat="1" applyFont="1" applyFill="1" applyBorder="1"/>
    <xf numFmtId="41" fontId="72" fillId="0" borderId="0" xfId="0" applyNumberFormat="1" applyFont="1" applyFill="1" applyBorder="1"/>
    <xf numFmtId="10" fontId="71" fillId="0" borderId="0" xfId="0" applyNumberFormat="1" applyFont="1" applyFill="1" applyAlignment="1">
      <alignment horizontal="center"/>
    </xf>
    <xf numFmtId="42" fontId="71" fillId="0" borderId="0" xfId="0" applyNumberFormat="1" applyFont="1" applyFill="1" applyBorder="1"/>
    <xf numFmtId="0" fontId="71" fillId="0" borderId="0" xfId="19" applyFont="1" applyFill="1"/>
    <xf numFmtId="41" fontId="71" fillId="0" borderId="18" xfId="0" applyNumberFormat="1" applyFont="1" applyFill="1" applyBorder="1"/>
    <xf numFmtId="10" fontId="71" fillId="0" borderId="18" xfId="0" applyNumberFormat="1" applyFont="1" applyFill="1" applyBorder="1"/>
    <xf numFmtId="4" fontId="72" fillId="0" borderId="0" xfId="2" applyNumberFormat="1" applyFont="1" applyFill="1" applyBorder="1" applyAlignment="1"/>
    <xf numFmtId="42" fontId="71" fillId="0" borderId="24" xfId="0" applyNumberFormat="1" applyFont="1" applyFill="1" applyBorder="1"/>
    <xf numFmtId="10" fontId="71" fillId="0" borderId="24" xfId="0" applyNumberFormat="1" applyFont="1" applyFill="1" applyBorder="1"/>
    <xf numFmtId="42" fontId="71" fillId="0" borderId="0" xfId="0" applyNumberFormat="1" applyFont="1" applyFill="1" applyAlignment="1"/>
    <xf numFmtId="0" fontId="71" fillId="0" borderId="0" xfId="0" applyFont="1" applyFill="1" applyAlignment="1"/>
    <xf numFmtId="39" fontId="71" fillId="0" borderId="0" xfId="0" applyNumberFormat="1" applyFont="1" applyFill="1"/>
    <xf numFmtId="43" fontId="71" fillId="0" borderId="0" xfId="0" applyNumberFormat="1" applyFont="1" applyFill="1" applyBorder="1"/>
    <xf numFmtId="42" fontId="71" fillId="0" borderId="26" xfId="0" applyNumberFormat="1" applyFont="1" applyFill="1" applyBorder="1"/>
    <xf numFmtId="42" fontId="71" fillId="0" borderId="15" xfId="0" applyNumberFormat="1" applyFont="1" applyFill="1" applyBorder="1"/>
    <xf numFmtId="0" fontId="71" fillId="0" borderId="0" xfId="0" applyFont="1" applyFill="1" applyBorder="1" applyAlignment="1">
      <alignment horizontal="right"/>
    </xf>
    <xf numFmtId="10" fontId="48" fillId="0" borderId="0" xfId="23" applyNumberFormat="1" applyFont="1" applyFill="1" applyBorder="1"/>
    <xf numFmtId="0" fontId="49" fillId="0" borderId="0" xfId="0" applyFont="1" applyFill="1" applyBorder="1"/>
    <xf numFmtId="0" fontId="49" fillId="0" borderId="0" xfId="0" applyFont="1" applyFill="1" applyBorder="1" applyAlignment="1">
      <alignment horizontal="center"/>
    </xf>
    <xf numFmtId="0" fontId="49" fillId="0" borderId="0" xfId="0" applyFont="1" applyFill="1" applyAlignment="1">
      <alignment horizontal="left"/>
    </xf>
    <xf numFmtId="176" fontId="49" fillId="0" borderId="0" xfId="0" applyNumberFormat="1" applyFont="1" applyFill="1" applyAlignment="1">
      <alignment horizontal="center"/>
    </xf>
    <xf numFmtId="0" fontId="49" fillId="0" borderId="0" xfId="0" applyFont="1" applyFill="1"/>
    <xf numFmtId="0" fontId="49" fillId="0" borderId="0" xfId="0" quotePrefix="1" applyFont="1" applyFill="1" applyAlignment="1">
      <alignment horizontal="center"/>
    </xf>
    <xf numFmtId="41" fontId="63" fillId="0" borderId="0" xfId="2" applyFont="1" applyFill="1" applyAlignment="1">
      <alignment horizontal="centerContinuous"/>
    </xf>
    <xf numFmtId="41" fontId="63" fillId="0" borderId="0" xfId="2" applyFont="1" applyFill="1" applyAlignment="1">
      <alignment horizontal="center"/>
    </xf>
    <xf numFmtId="41" fontId="52" fillId="0" borderId="13" xfId="2" quotePrefix="1" applyFont="1" applyFill="1" applyBorder="1" applyAlignment="1">
      <alignment horizontal="center" wrapText="1"/>
    </xf>
    <xf numFmtId="41" fontId="52" fillId="0" borderId="0" xfId="2" quotePrefix="1" applyFont="1" applyFill="1" applyBorder="1" applyAlignment="1">
      <alignment horizontal="center" wrapText="1"/>
    </xf>
    <xf numFmtId="0" fontId="52" fillId="0" borderId="13" xfId="0" applyFont="1" applyFill="1" applyBorder="1" applyAlignment="1">
      <alignment horizontal="center"/>
    </xf>
    <xf numFmtId="0" fontId="49" fillId="0" borderId="0" xfId="0" applyFont="1" applyFill="1" applyAlignment="1">
      <alignment horizontal="centerContinuous"/>
    </xf>
    <xf numFmtId="0" fontId="64" fillId="0" borderId="0" xfId="0" applyFont="1" applyFill="1"/>
    <xf numFmtId="0" fontId="52" fillId="0" borderId="0" xfId="0" applyFont="1" applyFill="1" applyBorder="1"/>
    <xf numFmtId="43" fontId="52" fillId="0" borderId="0" xfId="0" applyNumberFormat="1" applyFont="1" applyFill="1"/>
    <xf numFmtId="41" fontId="52" fillId="0" borderId="0" xfId="0" applyNumberFormat="1" applyFont="1" applyFill="1"/>
    <xf numFmtId="0" fontId="64" fillId="0" borderId="0" xfId="0" applyFont="1" applyFill="1" applyBorder="1"/>
    <xf numFmtId="43" fontId="52" fillId="0" borderId="0" xfId="2" applyNumberFormat="1" applyFont="1" applyFill="1" applyBorder="1" applyAlignment="1"/>
    <xf numFmtId="43" fontId="65" fillId="0" borderId="0" xfId="10" applyNumberFormat="1" applyFont="1" applyFill="1" applyBorder="1" applyAlignment="1"/>
    <xf numFmtId="37" fontId="52" fillId="0" borderId="0" xfId="0" applyNumberFormat="1" applyFont="1" applyFill="1" applyBorder="1" applyProtection="1"/>
    <xf numFmtId="0" fontId="49" fillId="0" borderId="29" xfId="0" applyFont="1" applyFill="1" applyBorder="1"/>
    <xf numFmtId="0" fontId="49" fillId="0" borderId="27" xfId="0" applyFont="1" applyFill="1" applyBorder="1" applyAlignment="1">
      <alignment horizontal="center"/>
    </xf>
    <xf numFmtId="37" fontId="52" fillId="0" borderId="27" xfId="0" applyNumberFormat="1" applyFont="1" applyFill="1" applyBorder="1" applyProtection="1"/>
    <xf numFmtId="0" fontId="52" fillId="0" borderId="27" xfId="0" applyFont="1" applyFill="1" applyBorder="1"/>
    <xf numFmtId="0" fontId="52" fillId="0" borderId="32" xfId="0" applyFont="1" applyFill="1" applyBorder="1"/>
    <xf numFmtId="0" fontId="49" fillId="0" borderId="30" xfId="0" applyFont="1" applyFill="1" applyBorder="1"/>
    <xf numFmtId="41" fontId="52" fillId="0" borderId="0" xfId="0" applyNumberFormat="1" applyFont="1" applyFill="1" applyBorder="1"/>
    <xf numFmtId="41" fontId="52" fillId="0" borderId="33" xfId="0" applyNumberFormat="1" applyFont="1" applyFill="1" applyBorder="1"/>
    <xf numFmtId="10" fontId="52" fillId="0" borderId="0" xfId="0" applyNumberFormat="1" applyFont="1" applyFill="1" applyBorder="1"/>
    <xf numFmtId="10" fontId="52" fillId="0" borderId="33" xfId="0" applyNumberFormat="1" applyFont="1" applyFill="1" applyBorder="1"/>
    <xf numFmtId="0" fontId="49" fillId="0" borderId="31" xfId="0" applyFont="1" applyFill="1" applyBorder="1"/>
    <xf numFmtId="0" fontId="49" fillId="0" borderId="13" xfId="0" applyFont="1" applyFill="1" applyBorder="1" applyAlignment="1">
      <alignment horizontal="center"/>
    </xf>
    <xf numFmtId="0" fontId="52" fillId="0" borderId="13" xfId="0" applyFont="1" applyFill="1" applyBorder="1"/>
    <xf numFmtId="0" fontId="52" fillId="0" borderId="34" xfId="0" applyFont="1" applyFill="1" applyBorder="1"/>
    <xf numFmtId="0" fontId="52" fillId="0" borderId="0" xfId="0" applyFont="1" applyFill="1" applyAlignment="1">
      <alignment horizontal="centerContinuous"/>
    </xf>
    <xf numFmtId="5" fontId="52" fillId="0" borderId="0" xfId="0" applyNumberFormat="1" applyFont="1" applyFill="1" applyProtection="1"/>
    <xf numFmtId="5" fontId="52" fillId="0" borderId="0" xfId="0" applyNumberFormat="1" applyFont="1" applyFill="1" applyAlignment="1" applyProtection="1">
      <alignment horizontal="center"/>
    </xf>
    <xf numFmtId="0" fontId="52" fillId="0" borderId="0" xfId="0" applyFont="1" applyFill="1" applyAlignment="1">
      <alignment horizontal="center"/>
    </xf>
    <xf numFmtId="44" fontId="0" fillId="0" borderId="0" xfId="190" applyFont="1" applyFill="1"/>
    <xf numFmtId="10" fontId="0" fillId="0" borderId="0" xfId="189" applyNumberFormat="1" applyFont="1" applyFill="1"/>
    <xf numFmtId="43" fontId="0" fillId="0" borderId="0" xfId="191" applyFont="1" applyFill="1"/>
    <xf numFmtId="0" fontId="103" fillId="0" borderId="0" xfId="0" applyFont="1" applyFill="1"/>
    <xf numFmtId="0" fontId="73" fillId="0" borderId="0" xfId="0" applyFont="1" applyFill="1" applyAlignment="1">
      <alignment horizontal="left"/>
    </xf>
    <xf numFmtId="0" fontId="73" fillId="0" borderId="0" xfId="0" applyFont="1" applyFill="1" applyAlignment="1">
      <alignment horizontal="center"/>
    </xf>
    <xf numFmtId="10" fontId="73" fillId="0" borderId="0" xfId="0" applyNumberFormat="1" applyFont="1" applyFill="1" applyAlignment="1">
      <alignment horizontal="center"/>
    </xf>
    <xf numFmtId="0" fontId="73" fillId="0" borderId="56" xfId="0" applyFont="1" applyFill="1" applyBorder="1" applyAlignment="1">
      <alignment horizontal="center"/>
    </xf>
    <xf numFmtId="0" fontId="98" fillId="0" borderId="0" xfId="44" applyFont="1" applyFill="1" applyAlignment="1">
      <alignment horizontal="center"/>
    </xf>
    <xf numFmtId="41" fontId="73" fillId="0" borderId="0" xfId="2" applyFont="1" applyFill="1" applyAlignment="1"/>
    <xf numFmtId="9" fontId="73" fillId="0" borderId="0" xfId="33" applyFont="1" applyFill="1"/>
    <xf numFmtId="10" fontId="73" fillId="0" borderId="0" xfId="33" applyNumberFormat="1" applyFont="1" applyFill="1"/>
    <xf numFmtId="170" fontId="73" fillId="0" borderId="0" xfId="2" applyNumberFormat="1" applyFont="1" applyFill="1" applyAlignment="1"/>
    <xf numFmtId="41" fontId="73" fillId="0" borderId="38" xfId="2" applyFont="1" applyFill="1" applyBorder="1" applyAlignment="1"/>
    <xf numFmtId="170" fontId="73" fillId="0" borderId="38" xfId="2" applyNumberFormat="1" applyFont="1" applyFill="1" applyBorder="1" applyAlignment="1"/>
    <xf numFmtId="170" fontId="73" fillId="0" borderId="0" xfId="0" applyNumberFormat="1" applyFont="1" applyFill="1"/>
    <xf numFmtId="41" fontId="73" fillId="0" borderId="0" xfId="2" applyFont="1" applyFill="1" applyBorder="1" applyAlignment="1"/>
    <xf numFmtId="170" fontId="73" fillId="0" borderId="0" xfId="2" applyNumberFormat="1" applyFont="1" applyFill="1" applyBorder="1" applyAlignment="1"/>
    <xf numFmtId="177" fontId="73" fillId="0" borderId="0" xfId="0" applyNumberFormat="1" applyFont="1" applyFill="1"/>
    <xf numFmtId="41" fontId="73" fillId="0" borderId="0" xfId="0" applyNumberFormat="1" applyFont="1" applyFill="1"/>
    <xf numFmtId="9" fontId="73" fillId="0" borderId="0" xfId="0" applyNumberFormat="1" applyFont="1" applyFill="1"/>
    <xf numFmtId="41" fontId="73" fillId="0" borderId="38" xfId="0" applyNumberFormat="1" applyFont="1" applyFill="1" applyBorder="1"/>
    <xf numFmtId="170" fontId="73" fillId="0" borderId="38" xfId="0" applyNumberFormat="1" applyFont="1" applyFill="1" applyBorder="1"/>
    <xf numFmtId="41" fontId="73" fillId="0" borderId="0" xfId="0" applyNumberFormat="1" applyFont="1" applyFill="1" applyBorder="1"/>
    <xf numFmtId="170" fontId="73" fillId="0" borderId="0" xfId="0" applyNumberFormat="1" applyFont="1" applyFill="1" applyBorder="1"/>
    <xf numFmtId="0" fontId="100" fillId="0" borderId="0" xfId="44" applyFont="1" applyFill="1"/>
    <xf numFmtId="0" fontId="75" fillId="0" borderId="0" xfId="0" applyFont="1" applyFill="1" applyAlignment="1">
      <alignment horizontal="center"/>
    </xf>
    <xf numFmtId="10" fontId="73" fillId="0" borderId="3" xfId="0" applyNumberFormat="1" applyFont="1" applyFill="1" applyBorder="1" applyAlignment="1">
      <alignment horizontal="center"/>
    </xf>
    <xf numFmtId="43" fontId="98" fillId="0" borderId="0" xfId="45" applyFont="1" applyFill="1" applyAlignment="1">
      <alignment horizontal="center"/>
    </xf>
    <xf numFmtId="0" fontId="98" fillId="0" borderId="0" xfId="44" applyFont="1" applyFill="1" applyAlignment="1">
      <alignment wrapText="1"/>
    </xf>
    <xf numFmtId="43" fontId="98" fillId="0" borderId="6" xfId="45" applyNumberFormat="1" applyFont="1" applyFill="1" applyBorder="1" applyAlignment="1">
      <alignment horizontal="center" wrapText="1"/>
    </xf>
    <xf numFmtId="0" fontId="98" fillId="0" borderId="38" xfId="44" applyFont="1" applyFill="1" applyBorder="1" applyAlignment="1">
      <alignment horizontal="center" wrapText="1"/>
    </xf>
    <xf numFmtId="0" fontId="98" fillId="0" borderId="19" xfId="44" applyFont="1" applyFill="1" applyBorder="1" applyAlignment="1">
      <alignment horizontal="center" wrapText="1"/>
    </xf>
    <xf numFmtId="43" fontId="98" fillId="0" borderId="0" xfId="45" applyFont="1" applyFill="1" applyAlignment="1"/>
    <xf numFmtId="0" fontId="98" fillId="0" borderId="3" xfId="44" applyFont="1" applyFill="1" applyBorder="1" applyAlignment="1">
      <alignment horizontal="center"/>
    </xf>
    <xf numFmtId="0" fontId="98" fillId="0" borderId="5" xfId="44" applyFont="1" applyFill="1" applyBorder="1" applyAlignment="1">
      <alignment horizontal="center"/>
    </xf>
    <xf numFmtId="195" fontId="98" fillId="0" borderId="4" xfId="45" applyNumberFormat="1" applyFont="1" applyFill="1" applyBorder="1"/>
    <xf numFmtId="195" fontId="98" fillId="0" borderId="0" xfId="45" applyNumberFormat="1" applyFont="1" applyFill="1" applyBorder="1"/>
    <xf numFmtId="195" fontId="98" fillId="0" borderId="14" xfId="44" applyNumberFormat="1" applyFont="1" applyFill="1" applyBorder="1"/>
    <xf numFmtId="0" fontId="98" fillId="0" borderId="0" xfId="44" applyFont="1" applyFill="1" applyAlignment="1">
      <alignment horizontal="center" wrapText="1"/>
    </xf>
    <xf numFmtId="10" fontId="98" fillId="0" borderId="61" xfId="43" applyNumberFormat="1" applyFont="1" applyFill="1" applyBorder="1"/>
    <xf numFmtId="10" fontId="98" fillId="0" borderId="56" xfId="43" applyNumberFormat="1" applyFont="1" applyFill="1" applyBorder="1"/>
    <xf numFmtId="199" fontId="98" fillId="0" borderId="62" xfId="43" applyNumberFormat="1" applyFont="1" applyFill="1" applyBorder="1"/>
    <xf numFmtId="199" fontId="98" fillId="0" borderId="17" xfId="43" applyNumberFormat="1" applyFont="1" applyFill="1" applyBorder="1"/>
    <xf numFmtId="0" fontId="99" fillId="0" borderId="0" xfId="44" applyFont="1" applyFill="1"/>
    <xf numFmtId="0" fontId="98" fillId="0" borderId="0" xfId="44" applyFont="1" applyFill="1" applyBorder="1"/>
    <xf numFmtId="0" fontId="100" fillId="0" borderId="0" xfId="44" applyFont="1" applyFill="1" applyAlignment="1">
      <alignment horizontal="center"/>
    </xf>
    <xf numFmtId="43" fontId="98" fillId="0" borderId="0" xfId="45" applyFont="1" applyFill="1"/>
    <xf numFmtId="43" fontId="98" fillId="0" borderId="0" xfId="45" applyFont="1" applyFill="1" applyBorder="1"/>
    <xf numFmtId="43" fontId="98" fillId="0" borderId="0" xfId="45" applyNumberFormat="1" applyFont="1" applyFill="1" applyBorder="1"/>
    <xf numFmtId="167" fontId="98" fillId="0" borderId="0" xfId="45" applyNumberFormat="1" applyFont="1" applyFill="1"/>
    <xf numFmtId="0" fontId="98" fillId="0" borderId="0" xfId="44" applyFont="1" applyFill="1" applyAlignment="1">
      <alignment horizontal="left" indent="1"/>
    </xf>
    <xf numFmtId="0" fontId="100" fillId="0" borderId="0" xfId="44" applyFont="1" applyFill="1" applyAlignment="1">
      <alignment wrapText="1"/>
    </xf>
    <xf numFmtId="0" fontId="100" fillId="0" borderId="0" xfId="44" applyFont="1" applyFill="1" applyAlignment="1">
      <alignment horizontal="center" wrapText="1"/>
    </xf>
    <xf numFmtId="0" fontId="100" fillId="0" borderId="0" xfId="44" applyFont="1" applyFill="1" applyAlignment="1">
      <alignment horizontal="right"/>
    </xf>
    <xf numFmtId="41" fontId="100" fillId="0" borderId="15" xfId="2" applyFont="1" applyFill="1" applyBorder="1" applyAlignment="1"/>
    <xf numFmtId="43" fontId="98" fillId="0" borderId="0" xfId="45" applyNumberFormat="1" applyFont="1" applyFill="1"/>
    <xf numFmtId="167" fontId="100" fillId="0" borderId="15" xfId="45" applyNumberFormat="1" applyFont="1" applyFill="1" applyBorder="1"/>
    <xf numFmtId="43" fontId="100" fillId="0" borderId="15" xfId="45" applyFont="1" applyFill="1" applyBorder="1"/>
    <xf numFmtId="0" fontId="75" fillId="0" borderId="0" xfId="44" applyFont="1" applyFill="1"/>
    <xf numFmtId="41" fontId="73" fillId="0" borderId="0" xfId="44" applyNumberFormat="1" applyFont="1" applyFill="1"/>
    <xf numFmtId="41" fontId="73" fillId="0" borderId="11" xfId="44" applyNumberFormat="1" applyFont="1" applyFill="1" applyBorder="1"/>
    <xf numFmtId="41" fontId="73" fillId="0" borderId="0" xfId="44" applyNumberFormat="1" applyFont="1" applyFill="1" applyBorder="1"/>
    <xf numFmtId="167" fontId="100" fillId="0" borderId="0" xfId="44" applyNumberFormat="1" applyFont="1" applyFill="1"/>
    <xf numFmtId="167" fontId="100" fillId="0" borderId="0" xfId="45" applyNumberFormat="1" applyFont="1" applyFill="1" applyBorder="1" applyAlignment="1">
      <alignment horizontal="center"/>
    </xf>
    <xf numFmtId="41" fontId="73" fillId="0" borderId="15" xfId="44" applyNumberFormat="1" applyFont="1" applyFill="1" applyBorder="1"/>
    <xf numFmtId="43" fontId="100" fillId="0" borderId="0" xfId="45" applyFont="1" applyFill="1" applyBorder="1"/>
    <xf numFmtId="167" fontId="100" fillId="0" borderId="0" xfId="45" applyNumberFormat="1" applyFont="1" applyFill="1" applyBorder="1"/>
    <xf numFmtId="0" fontId="100" fillId="0" borderId="0" xfId="44" applyFont="1" applyFill="1" applyAlignment="1"/>
    <xf numFmtId="167" fontId="100" fillId="0" borderId="26" xfId="45" applyNumberFormat="1" applyFont="1" applyFill="1" applyBorder="1"/>
    <xf numFmtId="0" fontId="73" fillId="0" borderId="0" xfId="44" applyFont="1" applyFill="1" applyAlignment="1">
      <alignment horizontal="center"/>
    </xf>
    <xf numFmtId="43" fontId="100" fillId="0" borderId="3" xfId="45" applyFont="1" applyFill="1" applyBorder="1"/>
    <xf numFmtId="43" fontId="100" fillId="0" borderId="3" xfId="45" applyNumberFormat="1" applyFont="1" applyFill="1" applyBorder="1"/>
    <xf numFmtId="0" fontId="75" fillId="0" borderId="3" xfId="44" applyFont="1" applyFill="1" applyBorder="1"/>
    <xf numFmtId="43" fontId="75" fillId="0" borderId="3" xfId="44" applyNumberFormat="1" applyFont="1" applyFill="1" applyBorder="1"/>
    <xf numFmtId="0" fontId="73" fillId="0" borderId="3" xfId="44" applyFont="1" applyFill="1" applyBorder="1"/>
    <xf numFmtId="43" fontId="73" fillId="0" borderId="0" xfId="44" applyNumberFormat="1" applyFont="1" applyFill="1"/>
    <xf numFmtId="0" fontId="73" fillId="0" borderId="0" xfId="44" applyFont="1" applyFill="1" applyAlignment="1">
      <alignment horizontal="right"/>
    </xf>
    <xf numFmtId="167" fontId="39" fillId="0" borderId="0" xfId="45" applyNumberFormat="1" applyFont="1" applyFill="1"/>
    <xf numFmtId="43" fontId="39" fillId="0" borderId="0" xfId="45" applyFont="1" applyFill="1" applyAlignment="1">
      <alignment horizontal="center"/>
    </xf>
    <xf numFmtId="0" fontId="39" fillId="0" borderId="0" xfId="44" applyFont="1" applyFill="1" applyAlignment="1">
      <alignment wrapText="1"/>
    </xf>
    <xf numFmtId="0" fontId="39" fillId="0" borderId="19" xfId="44" applyFont="1" applyFill="1" applyBorder="1" applyAlignment="1">
      <alignment horizontal="center" wrapText="1"/>
    </xf>
    <xf numFmtId="0" fontId="39" fillId="0" borderId="3" xfId="44" applyFont="1" applyFill="1" applyBorder="1" applyAlignment="1">
      <alignment horizontal="center"/>
    </xf>
    <xf numFmtId="0" fontId="39" fillId="0" borderId="5" xfId="44" applyFont="1" applyFill="1" applyBorder="1" applyAlignment="1">
      <alignment horizontal="center"/>
    </xf>
    <xf numFmtId="0" fontId="39" fillId="0" borderId="0" xfId="44" applyFont="1" applyFill="1" applyAlignment="1">
      <alignment horizontal="center" wrapText="1"/>
    </xf>
    <xf numFmtId="199" fontId="39" fillId="0" borderId="17" xfId="43" applyNumberFormat="1" applyFont="1" applyFill="1" applyBorder="1"/>
    <xf numFmtId="0" fontId="97" fillId="0" borderId="0" xfId="44" applyFont="1" applyFill="1"/>
    <xf numFmtId="0" fontId="39" fillId="0" borderId="0" xfId="44" applyFont="1" applyFill="1" applyBorder="1"/>
    <xf numFmtId="0" fontId="39" fillId="0" borderId="0" xfId="44" applyFont="1" applyFill="1" applyAlignment="1">
      <alignment horizontal="center"/>
    </xf>
    <xf numFmtId="0" fontId="80" fillId="0" borderId="0" xfId="44" applyFont="1" applyFill="1" applyAlignment="1">
      <alignment horizontal="center"/>
    </xf>
    <xf numFmtId="167" fontId="39" fillId="0" borderId="0" xfId="44" applyNumberFormat="1" applyFont="1" applyFill="1"/>
    <xf numFmtId="0" fontId="39" fillId="0" borderId="0" xfId="44" applyFont="1" applyFill="1" applyAlignment="1">
      <alignment horizontal="left" indent="1"/>
    </xf>
    <xf numFmtId="0" fontId="80" fillId="0" borderId="0" xfId="44" applyFont="1" applyFill="1" applyAlignment="1">
      <alignment wrapText="1"/>
    </xf>
    <xf numFmtId="0" fontId="80" fillId="0" borderId="0" xfId="44" applyFont="1" applyFill="1" applyAlignment="1">
      <alignment horizontal="center" wrapText="1"/>
    </xf>
    <xf numFmtId="0" fontId="80" fillId="0" borderId="0" xfId="44" applyFont="1" applyFill="1" applyAlignment="1">
      <alignment horizontal="right"/>
    </xf>
    <xf numFmtId="0" fontId="80" fillId="0" borderId="0" xfId="44" applyFont="1" applyFill="1"/>
    <xf numFmtId="41" fontId="80" fillId="0" borderId="15" xfId="2" applyFont="1" applyFill="1" applyBorder="1" applyAlignment="1"/>
    <xf numFmtId="167" fontId="80" fillId="0" borderId="15" xfId="45" applyNumberFormat="1" applyFont="1" applyFill="1" applyBorder="1"/>
    <xf numFmtId="0" fontId="18" fillId="0" borderId="0" xfId="44" applyFont="1" applyFill="1"/>
    <xf numFmtId="167" fontId="5" fillId="0" borderId="0" xfId="44" applyNumberFormat="1" applyFont="1" applyFill="1"/>
    <xf numFmtId="43" fontId="39" fillId="0" borderId="0" xfId="44" applyNumberFormat="1" applyFont="1" applyFill="1"/>
    <xf numFmtId="167" fontId="80" fillId="0" borderId="0" xfId="44" applyNumberFormat="1" applyFont="1" applyFill="1"/>
    <xf numFmtId="0" fontId="5" fillId="0" borderId="0" xfId="44" applyFont="1" applyFill="1"/>
    <xf numFmtId="167" fontId="80" fillId="0" borderId="0" xfId="45" applyNumberFormat="1" applyFont="1" applyFill="1" applyBorder="1" applyAlignment="1">
      <alignment horizontal="center"/>
    </xf>
    <xf numFmtId="43" fontId="80" fillId="0" borderId="0" xfId="45" applyFont="1" applyFill="1" applyBorder="1"/>
    <xf numFmtId="167" fontId="80" fillId="0" borderId="0" xfId="45" applyNumberFormat="1" applyFont="1" applyFill="1" applyBorder="1"/>
    <xf numFmtId="0" fontId="80" fillId="0" borderId="0" xfId="44" applyFont="1" applyFill="1" applyAlignment="1"/>
    <xf numFmtId="167" fontId="80" fillId="0" borderId="26" xfId="45" applyNumberFormat="1" applyFont="1" applyFill="1" applyBorder="1"/>
    <xf numFmtId="43" fontId="80" fillId="0" borderId="3" xfId="45" applyFont="1" applyFill="1" applyBorder="1"/>
    <xf numFmtId="43" fontId="80" fillId="0" borderId="3" xfId="45" applyNumberFormat="1" applyFont="1" applyFill="1" applyBorder="1"/>
    <xf numFmtId="0" fontId="18" fillId="0" borderId="3" xfId="44" applyFont="1" applyFill="1" applyBorder="1"/>
    <xf numFmtId="43" fontId="18" fillId="0" borderId="3" xfId="44" applyNumberFormat="1" applyFont="1" applyFill="1" applyBorder="1"/>
    <xf numFmtId="0" fontId="5" fillId="0" borderId="0" xfId="44" applyFont="1" applyFill="1" applyAlignment="1">
      <alignment horizontal="right"/>
    </xf>
    <xf numFmtId="41" fontId="5" fillId="0" borderId="0" xfId="2" applyFont="1" applyFill="1" applyAlignment="1"/>
    <xf numFmtId="0" fontId="47" fillId="0" borderId="0" xfId="23" applyFont="1" applyFill="1"/>
    <xf numFmtId="43" fontId="47" fillId="0" borderId="0" xfId="23" applyNumberFormat="1" applyFont="1" applyFill="1" applyAlignment="1">
      <alignment horizontal="center"/>
    </xf>
    <xf numFmtId="0" fontId="48" fillId="0" borderId="0" xfId="23" quotePrefix="1" applyFont="1" applyFill="1" applyAlignment="1">
      <alignment horizontal="left"/>
    </xf>
    <xf numFmtId="10" fontId="48" fillId="0" borderId="0" xfId="23" applyNumberFormat="1" applyFont="1" applyFill="1"/>
    <xf numFmtId="43" fontId="48" fillId="0" borderId="0" xfId="23" applyNumberFormat="1" applyFont="1" applyFill="1" applyAlignment="1">
      <alignment horizontal="center"/>
    </xf>
    <xf numFmtId="43" fontId="48" fillId="0" borderId="42" xfId="23" applyNumberFormat="1" applyFont="1" applyFill="1" applyBorder="1" applyAlignment="1">
      <alignment horizontal="center"/>
    </xf>
    <xf numFmtId="43" fontId="48" fillId="0" borderId="43" xfId="23" applyNumberFormat="1" applyFont="1" applyFill="1" applyBorder="1"/>
    <xf numFmtId="43" fontId="48" fillId="0" borderId="44" xfId="23" applyNumberFormat="1" applyFont="1" applyFill="1" applyBorder="1"/>
    <xf numFmtId="197" fontId="48" fillId="0" borderId="0" xfId="23" applyNumberFormat="1" applyFont="1" applyFill="1"/>
    <xf numFmtId="199" fontId="48" fillId="0" borderId="0" xfId="23" applyNumberFormat="1" applyFont="1" applyFill="1"/>
    <xf numFmtId="10" fontId="48" fillId="0" borderId="46" xfId="23" applyNumberFormat="1" applyFont="1" applyFill="1" applyBorder="1"/>
    <xf numFmtId="10" fontId="48" fillId="0" borderId="11" xfId="23" applyNumberFormat="1" applyFont="1" applyFill="1" applyBorder="1"/>
    <xf numFmtId="10" fontId="48" fillId="0" borderId="47" xfId="23" applyNumberFormat="1" applyFont="1" applyFill="1" applyBorder="1"/>
    <xf numFmtId="43" fontId="48" fillId="0" borderId="25" xfId="23" applyNumberFormat="1" applyFont="1" applyFill="1" applyBorder="1"/>
    <xf numFmtId="10" fontId="48" fillId="0" borderId="49" xfId="23" applyNumberFormat="1" applyFont="1" applyFill="1" applyBorder="1"/>
    <xf numFmtId="10" fontId="48" fillId="0" borderId="18" xfId="23" applyNumberFormat="1" applyFont="1" applyFill="1" applyBorder="1"/>
    <xf numFmtId="43" fontId="48" fillId="0" borderId="0" xfId="23" applyNumberFormat="1" applyFont="1" applyFill="1" applyAlignment="1">
      <alignment horizontal="centerContinuous"/>
    </xf>
    <xf numFmtId="43" fontId="48" fillId="0" borderId="13" xfId="23" applyNumberFormat="1" applyFont="1" applyFill="1" applyBorder="1" applyAlignment="1">
      <alignment horizontal="center"/>
    </xf>
    <xf numFmtId="0" fontId="48" fillId="0" borderId="0" xfId="23" quotePrefix="1" applyFont="1" applyFill="1" applyAlignment="1">
      <alignment horizontal="right"/>
    </xf>
    <xf numFmtId="43" fontId="48" fillId="0" borderId="22" xfId="23" applyNumberFormat="1" applyFont="1" applyFill="1" applyBorder="1"/>
    <xf numFmtId="0" fontId="47" fillId="0" borderId="0" xfId="23" quotePrefix="1" applyFont="1" applyFill="1" applyAlignment="1">
      <alignment horizontal="right"/>
    </xf>
    <xf numFmtId="0" fontId="47" fillId="0" borderId="6" xfId="23" applyFont="1" applyFill="1" applyBorder="1" applyAlignment="1">
      <alignment horizontal="left"/>
    </xf>
    <xf numFmtId="37" fontId="48" fillId="0" borderId="18" xfId="23" applyNumberFormat="1" applyFont="1" applyFill="1" applyBorder="1" applyAlignment="1">
      <alignment horizontal="center"/>
    </xf>
    <xf numFmtId="0" fontId="47" fillId="0" borderId="4" xfId="23" applyFont="1" applyFill="1" applyBorder="1" applyAlignment="1">
      <alignment horizontal="left"/>
    </xf>
    <xf numFmtId="37" fontId="48" fillId="0" borderId="0" xfId="23" applyNumberFormat="1" applyFont="1" applyFill="1" applyBorder="1" applyAlignment="1">
      <alignment horizontal="center"/>
    </xf>
    <xf numFmtId="0" fontId="47" fillId="0" borderId="9" xfId="23" applyFont="1" applyFill="1" applyBorder="1" applyAlignment="1">
      <alignment horizontal="left"/>
    </xf>
    <xf numFmtId="37" fontId="48" fillId="0" borderId="11" xfId="23" applyNumberFormat="1" applyFont="1" applyFill="1" applyBorder="1" applyAlignment="1">
      <alignment horizontal="center"/>
    </xf>
    <xf numFmtId="43" fontId="48" fillId="0" borderId="0" xfId="23" applyNumberFormat="1" applyFont="1" applyFill="1" applyAlignment="1"/>
    <xf numFmtId="0" fontId="47" fillId="0" borderId="0" xfId="23" applyFont="1" applyFill="1" applyAlignment="1">
      <alignment horizontal="right"/>
    </xf>
    <xf numFmtId="0" fontId="47" fillId="0" borderId="0" xfId="23" applyFont="1" applyFill="1" applyBorder="1" applyAlignment="1">
      <alignment horizontal="left"/>
    </xf>
    <xf numFmtId="37" fontId="47" fillId="0" borderId="0" xfId="23" applyNumberFormat="1" applyFont="1" applyFill="1" applyAlignment="1">
      <alignment horizontal="center"/>
    </xf>
    <xf numFmtId="37" fontId="47" fillId="0" borderId="18" xfId="23" applyNumberFormat="1" applyFont="1" applyFill="1" applyBorder="1" applyAlignment="1">
      <alignment horizontal="center"/>
    </xf>
    <xf numFmtId="37" fontId="47" fillId="0" borderId="11" xfId="23" applyNumberFormat="1" applyFont="1" applyFill="1" applyBorder="1" applyAlignment="1">
      <alignment horizontal="center"/>
    </xf>
    <xf numFmtId="37" fontId="47" fillId="0" borderId="0" xfId="23" applyNumberFormat="1" applyFont="1" applyFill="1" applyBorder="1" applyAlignment="1">
      <alignment horizontal="center"/>
    </xf>
    <xf numFmtId="41" fontId="48" fillId="0" borderId="11" xfId="23" applyNumberFormat="1" applyFont="1" applyFill="1" applyBorder="1"/>
    <xf numFmtId="43" fontId="48" fillId="0" borderId="19" xfId="23" applyNumberFormat="1" applyFont="1" applyFill="1" applyBorder="1"/>
    <xf numFmtId="37" fontId="48" fillId="0" borderId="0" xfId="23" quotePrefix="1" applyNumberFormat="1" applyFont="1" applyFill="1" applyAlignment="1">
      <alignment horizontal="center"/>
    </xf>
    <xf numFmtId="41" fontId="48" fillId="0" borderId="26" xfId="23" applyNumberFormat="1" applyFont="1" applyFill="1" applyBorder="1"/>
    <xf numFmtId="41" fontId="48" fillId="0" borderId="38" xfId="2" applyFont="1" applyFill="1" applyBorder="1" applyAlignment="1"/>
    <xf numFmtId="0" fontId="53" fillId="0" borderId="0" xfId="23" applyFont="1" applyFill="1"/>
    <xf numFmtId="0" fontId="48" fillId="0" borderId="0" xfId="23" quotePrefix="1" applyFont="1" applyFill="1" applyAlignment="1">
      <alignment horizontal="center"/>
    </xf>
    <xf numFmtId="43" fontId="75" fillId="0" borderId="0" xfId="70" applyFont="1" applyFill="1" applyBorder="1"/>
    <xf numFmtId="0" fontId="47" fillId="0" borderId="0" xfId="23" applyNumberFormat="1" applyFont="1" applyFill="1" applyBorder="1" applyAlignment="1">
      <alignment horizontal="center"/>
    </xf>
    <xf numFmtId="0" fontId="47" fillId="0" borderId="0" xfId="23" quotePrefix="1" applyNumberFormat="1" applyFont="1" applyFill="1" applyBorder="1" applyAlignment="1">
      <alignment horizontal="center"/>
    </xf>
    <xf numFmtId="0" fontId="48" fillId="0" borderId="0" xfId="23" applyFont="1" applyFill="1" applyAlignment="1"/>
    <xf numFmtId="188" fontId="48" fillId="0" borderId="0" xfId="0" applyNumberFormat="1" applyFont="1" applyFill="1"/>
    <xf numFmtId="39" fontId="47" fillId="0" borderId="0" xfId="23" applyNumberFormat="1" applyFont="1" applyFill="1" applyAlignment="1">
      <alignment horizontal="center"/>
    </xf>
    <xf numFmtId="39" fontId="49" fillId="0" borderId="0" xfId="23" applyNumberFormat="1" applyFont="1" applyFill="1" applyAlignment="1">
      <alignment horizontal="left"/>
    </xf>
    <xf numFmtId="39" fontId="49" fillId="0" borderId="0" xfId="23" applyNumberFormat="1" applyFont="1" applyFill="1" applyAlignment="1">
      <alignment horizontal="center"/>
    </xf>
    <xf numFmtId="38" fontId="48" fillId="0" borderId="18" xfId="23" applyNumberFormat="1" applyFont="1" applyFill="1" applyBorder="1"/>
    <xf numFmtId="39" fontId="47" fillId="0" borderId="11" xfId="23" applyNumberFormat="1" applyFont="1" applyFill="1" applyBorder="1" applyAlignment="1">
      <alignment horizontal="center" wrapText="1"/>
    </xf>
    <xf numFmtId="43" fontId="47" fillId="0" borderId="11" xfId="23" applyNumberFormat="1" applyFont="1" applyFill="1" applyBorder="1" applyAlignment="1">
      <alignment horizontal="center" wrapText="1"/>
    </xf>
    <xf numFmtId="39" fontId="48" fillId="0" borderId="0" xfId="23" applyNumberFormat="1" applyFont="1" applyFill="1" applyBorder="1" applyAlignment="1">
      <alignment horizontal="center"/>
    </xf>
    <xf numFmtId="37" fontId="48" fillId="0" borderId="0" xfId="23" applyNumberFormat="1" applyFont="1" applyFill="1" applyBorder="1"/>
    <xf numFmtId="41" fontId="48" fillId="0" borderId="0" xfId="23" quotePrefix="1" applyNumberFormat="1" applyFont="1" applyFill="1" applyBorder="1" applyAlignment="1">
      <alignment horizontal="right"/>
    </xf>
    <xf numFmtId="41" fontId="48" fillId="0" borderId="0" xfId="23" applyNumberFormat="1" applyFont="1" applyFill="1" applyBorder="1" applyAlignment="1">
      <alignment horizontal="right"/>
    </xf>
    <xf numFmtId="39" fontId="47" fillId="0" borderId="0" xfId="23" applyNumberFormat="1" applyFont="1" applyFill="1" applyBorder="1" applyAlignment="1">
      <alignment horizontal="left"/>
    </xf>
    <xf numFmtId="43" fontId="47" fillId="0" borderId="0" xfId="23" applyNumberFormat="1" applyFont="1" applyFill="1" applyBorder="1" applyAlignment="1">
      <alignment horizontal="left"/>
    </xf>
    <xf numFmtId="43" fontId="48" fillId="0" borderId="36" xfId="23" applyNumberFormat="1" applyFont="1" applyFill="1" applyBorder="1"/>
    <xf numFmtId="39" fontId="47" fillId="0" borderId="0" xfId="23" applyNumberFormat="1" applyFont="1" applyFill="1" applyBorder="1"/>
    <xf numFmtId="39" fontId="48" fillId="0" borderId="0" xfId="23" applyNumberFormat="1" applyFont="1" applyFill="1" applyAlignment="1">
      <alignment horizontal="right"/>
    </xf>
    <xf numFmtId="187" fontId="22" fillId="0" borderId="0" xfId="23" applyNumberFormat="1" applyFont="1" applyFill="1" applyAlignment="1"/>
    <xf numFmtId="187" fontId="22" fillId="0" borderId="0" xfId="23" applyNumberFormat="1" applyFont="1" applyFill="1" applyAlignment="1">
      <alignment horizontal="center"/>
    </xf>
    <xf numFmtId="39" fontId="22" fillId="0" borderId="0" xfId="23" applyNumberFormat="1" applyFont="1" applyFill="1" applyBorder="1" applyAlignment="1">
      <alignment horizontal="center" wrapText="1"/>
    </xf>
    <xf numFmtId="39" fontId="22" fillId="0" borderId="11" xfId="23" quotePrefix="1" applyNumberFormat="1" applyFont="1" applyFill="1" applyBorder="1" applyAlignment="1">
      <alignment horizontal="center"/>
    </xf>
    <xf numFmtId="0" fontId="21" fillId="0" borderId="0" xfId="23" applyFont="1" applyFill="1"/>
    <xf numFmtId="0" fontId="30" fillId="0" borderId="0" xfId="23" applyFont="1" applyFill="1"/>
    <xf numFmtId="0" fontId="30" fillId="0" borderId="0" xfId="23" applyFont="1" applyFill="1" applyAlignment="1"/>
    <xf numFmtId="37" fontId="22" fillId="0" borderId="0" xfId="23" applyNumberFormat="1" applyFont="1" applyFill="1"/>
    <xf numFmtId="0" fontId="28" fillId="0" borderId="0" xfId="23" applyFont="1" applyFill="1"/>
    <xf numFmtId="43" fontId="22" fillId="0" borderId="11" xfId="23" applyNumberFormat="1" applyFont="1" applyFill="1" applyBorder="1" applyAlignment="1">
      <alignment horizontal="right"/>
    </xf>
    <xf numFmtId="0" fontId="22" fillId="0" borderId="0" xfId="23" applyFont="1" applyFill="1" applyAlignment="1">
      <alignment horizontal="right"/>
    </xf>
    <xf numFmtId="37" fontId="21" fillId="0" borderId="0" xfId="23" applyNumberFormat="1" applyFont="1" applyFill="1" applyAlignment="1">
      <alignment horizontal="right"/>
    </xf>
    <xf numFmtId="0" fontId="28" fillId="0" borderId="0" xfId="23" applyFont="1" applyFill="1" applyAlignment="1">
      <alignment horizontal="center"/>
    </xf>
    <xf numFmtId="0" fontId="28" fillId="0" borderId="0" xfId="23" applyFont="1" applyFill="1" applyAlignment="1">
      <alignment horizontal="left"/>
    </xf>
    <xf numFmtId="37" fontId="22" fillId="0" borderId="0" xfId="23" applyNumberFormat="1" applyFont="1" applyFill="1" applyAlignment="1"/>
    <xf numFmtId="0" fontId="22" fillId="0" borderId="0" xfId="23" quotePrefix="1" applyFont="1" applyFill="1" applyAlignment="1">
      <alignment horizontal="center"/>
    </xf>
    <xf numFmtId="0" fontId="22" fillId="0" borderId="0" xfId="23" quotePrefix="1" applyFont="1" applyFill="1"/>
    <xf numFmtId="0" fontId="22" fillId="0" borderId="0" xfId="23" quotePrefix="1" applyFont="1" applyFill="1" applyAlignment="1"/>
    <xf numFmtId="37" fontId="22" fillId="0" borderId="0" xfId="23" applyNumberFormat="1" applyFont="1" applyFill="1" applyBorder="1" applyAlignment="1">
      <alignment horizontal="right"/>
    </xf>
    <xf numFmtId="0" fontId="22" fillId="0" borderId="0" xfId="23" applyFont="1" applyFill="1" applyBorder="1" applyAlignment="1"/>
    <xf numFmtId="0" fontId="22" fillId="0" borderId="0" xfId="23" applyFont="1" applyFill="1" applyBorder="1"/>
    <xf numFmtId="0" fontId="21" fillId="0" borderId="0" xfId="23" applyFont="1" applyFill="1" applyAlignment="1">
      <alignment horizontal="center"/>
    </xf>
    <xf numFmtId="0" fontId="21" fillId="0" borderId="0" xfId="23" applyFont="1" applyFill="1" applyAlignment="1"/>
    <xf numFmtId="0" fontId="21" fillId="0" borderId="0" xfId="23" applyFont="1" applyFill="1" applyAlignment="1">
      <alignment horizontal="right"/>
    </xf>
    <xf numFmtId="43" fontId="21" fillId="0" borderId="24" xfId="23" applyNumberFormat="1" applyFont="1" applyFill="1" applyBorder="1" applyAlignment="1">
      <alignment horizontal="right"/>
    </xf>
    <xf numFmtId="39" fontId="60" fillId="0" borderId="0" xfId="23" applyNumberFormat="1" applyFont="1" applyFill="1" applyBorder="1" applyAlignment="1">
      <alignment horizontal="center" wrapText="1"/>
    </xf>
    <xf numFmtId="37" fontId="60" fillId="0" borderId="0" xfId="23" applyNumberFormat="1" applyFont="1" applyFill="1" applyAlignment="1">
      <alignment horizontal="right"/>
    </xf>
    <xf numFmtId="0" fontId="60" fillId="0" borderId="0" xfId="23" applyFont="1" applyFill="1"/>
    <xf numFmtId="0" fontId="61" fillId="0" borderId="0" xfId="23" applyFont="1" applyFill="1"/>
    <xf numFmtId="43" fontId="22" fillId="0" borderId="0" xfId="23" applyNumberFormat="1" applyFont="1" applyFill="1" applyAlignment="1">
      <alignment horizontal="left"/>
    </xf>
    <xf numFmtId="0" fontId="5" fillId="0" borderId="0" xfId="23" applyFont="1" applyFill="1"/>
    <xf numFmtId="0" fontId="22" fillId="0" borderId="0" xfId="23" applyFont="1" applyFill="1" applyBorder="1" applyAlignment="1">
      <alignment horizontal="right"/>
    </xf>
    <xf numFmtId="0" fontId="60" fillId="0" borderId="0" xfId="23" applyFont="1" applyFill="1" applyAlignment="1">
      <alignment horizontal="right"/>
    </xf>
    <xf numFmtId="0" fontId="60" fillId="0" borderId="0" xfId="23" applyFont="1" applyFill="1" applyBorder="1"/>
    <xf numFmtId="39" fontId="60" fillId="0" borderId="28" xfId="23" applyNumberFormat="1" applyFont="1" applyFill="1" applyBorder="1" applyAlignment="1">
      <alignment horizontal="center" wrapText="1"/>
    </xf>
    <xf numFmtId="39" fontId="60" fillId="0" borderId="28" xfId="23" applyNumberFormat="1" applyFont="1" applyFill="1" applyBorder="1" applyAlignment="1">
      <alignment wrapText="1"/>
    </xf>
    <xf numFmtId="43" fontId="60" fillId="0" borderId="28" xfId="23" applyNumberFormat="1" applyFont="1" applyFill="1" applyBorder="1" applyAlignment="1">
      <alignment horizontal="right"/>
    </xf>
    <xf numFmtId="41" fontId="60" fillId="0" borderId="0" xfId="23" applyNumberFormat="1" applyFont="1" applyFill="1" applyAlignment="1">
      <alignment horizontal="right"/>
    </xf>
    <xf numFmtId="0" fontId="62" fillId="0" borderId="0" xfId="23" applyFont="1" applyFill="1" applyAlignment="1">
      <alignment horizontal="centerContinuous"/>
    </xf>
    <xf numFmtId="37" fontId="62" fillId="0" borderId="0" xfId="23" applyNumberFormat="1" applyFont="1" applyFill="1" applyAlignment="1">
      <alignment horizontal="centerContinuous"/>
    </xf>
    <xf numFmtId="0" fontId="62" fillId="0" borderId="0" xfId="23" applyFont="1" applyFill="1" applyAlignment="1"/>
    <xf numFmtId="0" fontId="21" fillId="0" borderId="0" xfId="23" quotePrefix="1" applyFont="1" applyFill="1"/>
    <xf numFmtId="39" fontId="21" fillId="0" borderId="13" xfId="23" applyNumberFormat="1" applyFont="1" applyFill="1" applyBorder="1" applyAlignment="1">
      <alignment horizontal="left"/>
    </xf>
    <xf numFmtId="39" fontId="30" fillId="0" borderId="0" xfId="23" applyNumberFormat="1" applyFont="1" applyFill="1" applyBorder="1" applyAlignment="1">
      <alignment horizontal="left"/>
    </xf>
    <xf numFmtId="39" fontId="30" fillId="0" borderId="0" xfId="23" applyNumberFormat="1" applyFont="1" applyFill="1" applyBorder="1" applyAlignment="1">
      <alignment horizontal="center" wrapText="1"/>
    </xf>
    <xf numFmtId="193" fontId="22" fillId="0" borderId="0" xfId="23" applyNumberFormat="1" applyFont="1" applyFill="1" applyBorder="1" applyAlignment="1">
      <alignment horizontal="left"/>
    </xf>
    <xf numFmtId="43" fontId="22" fillId="0" borderId="0" xfId="23" quotePrefix="1" applyNumberFormat="1" applyFont="1" applyFill="1" applyBorder="1" applyAlignment="1">
      <alignment horizontal="left"/>
    </xf>
    <xf numFmtId="193" fontId="30" fillId="0" borderId="0" xfId="23" applyNumberFormat="1" applyFont="1" applyFill="1" applyBorder="1" applyAlignment="1">
      <alignment horizontal="left"/>
    </xf>
    <xf numFmtId="193" fontId="21" fillId="0" borderId="0" xfId="23" applyNumberFormat="1" applyFont="1" applyFill="1" applyBorder="1" applyAlignment="1">
      <alignment horizontal="left"/>
    </xf>
    <xf numFmtId="39" fontId="21" fillId="0" borderId="0" xfId="23" applyNumberFormat="1" applyFont="1" applyFill="1" applyBorder="1" applyAlignment="1">
      <alignment horizontal="left" wrapText="1"/>
    </xf>
    <xf numFmtId="0" fontId="21" fillId="0" borderId="0" xfId="0" applyFont="1" applyFill="1" applyAlignment="1">
      <alignment horizontal="left"/>
    </xf>
    <xf numFmtId="193" fontId="22" fillId="0" borderId="0" xfId="0" applyNumberFormat="1" applyFont="1" applyFill="1" applyAlignment="1">
      <alignment horizontal="left"/>
    </xf>
    <xf numFmtId="0" fontId="22" fillId="0" borderId="0" xfId="0" applyFont="1" applyFill="1" applyAlignment="1">
      <alignment horizontal="right"/>
    </xf>
    <xf numFmtId="193" fontId="30" fillId="0" borderId="0" xfId="0" applyNumberFormat="1" applyFont="1" applyFill="1" applyAlignment="1">
      <alignment horizontal="left"/>
    </xf>
    <xf numFmtId="0" fontId="22" fillId="0" borderId="38" xfId="0" applyFont="1" applyFill="1" applyBorder="1" applyAlignment="1">
      <alignment horizontal="left"/>
    </xf>
    <xf numFmtId="0" fontId="22" fillId="0" borderId="38" xfId="0" applyFont="1" applyFill="1" applyBorder="1"/>
    <xf numFmtId="43" fontId="47" fillId="0" borderId="38" xfId="23" quotePrefix="1" applyNumberFormat="1" applyFont="1" applyFill="1" applyBorder="1" applyAlignment="1">
      <alignment horizontal="right"/>
    </xf>
    <xf numFmtId="43" fontId="21" fillId="0" borderId="38" xfId="23" applyNumberFormat="1" applyFont="1" applyFill="1" applyBorder="1"/>
    <xf numFmtId="43" fontId="22" fillId="0" borderId="0" xfId="0" applyNumberFormat="1" applyFont="1" applyFill="1" applyAlignment="1">
      <alignment horizontal="right"/>
    </xf>
    <xf numFmtId="43" fontId="22" fillId="0" borderId="0" xfId="0" applyNumberFormat="1" applyFont="1" applyFill="1" applyBorder="1"/>
    <xf numFmtId="43" fontId="47" fillId="0" borderId="0" xfId="23" quotePrefix="1" applyNumberFormat="1" applyFont="1" applyFill="1" applyBorder="1" applyAlignment="1">
      <alignment horizontal="right"/>
    </xf>
    <xf numFmtId="0" fontId="30" fillId="0" borderId="0" xfId="0" applyFont="1" applyFill="1" applyAlignment="1">
      <alignment horizontal="left"/>
    </xf>
    <xf numFmtId="0" fontId="21" fillId="0" borderId="0" xfId="0" applyNumberFormat="1" applyFont="1" applyFill="1" applyAlignment="1">
      <alignment horizontal="left"/>
    </xf>
    <xf numFmtId="177" fontId="0" fillId="0" borderId="0" xfId="2" applyNumberFormat="1" applyFont="1" applyFill="1" applyAlignment="1">
      <alignment horizontal="left"/>
    </xf>
    <xf numFmtId="177" fontId="0" fillId="0" borderId="0" xfId="2" applyNumberFormat="1" applyFont="1" applyFill="1" applyBorder="1" applyAlignment="1">
      <alignment horizontal="left"/>
    </xf>
    <xf numFmtId="0" fontId="0" fillId="0" borderId="0" xfId="2" applyNumberFormat="1" applyFont="1" applyFill="1" applyAlignment="1">
      <alignment horizontal="center"/>
    </xf>
    <xf numFmtId="0" fontId="0" fillId="0" borderId="0" xfId="2" applyNumberFormat="1" applyFont="1" applyFill="1" applyBorder="1" applyAlignment="1">
      <alignment horizontal="center"/>
    </xf>
    <xf numFmtId="43" fontId="0" fillId="0" borderId="0" xfId="2" applyNumberFormat="1" applyFont="1" applyFill="1" applyBorder="1" applyAlignment="1"/>
    <xf numFmtId="0" fontId="0" fillId="0" borderId="56" xfId="2" applyNumberFormat="1" applyFont="1" applyFill="1" applyBorder="1" applyAlignment="1">
      <alignment horizontal="center"/>
    </xf>
    <xf numFmtId="43" fontId="0" fillId="0" borderId="0" xfId="2" applyNumberFormat="1" applyFont="1" applyFill="1" applyAlignment="1">
      <alignment horizontal="center"/>
    </xf>
    <xf numFmtId="208" fontId="5" fillId="0" borderId="0" xfId="0" applyNumberFormat="1" applyFont="1" applyFill="1" applyBorder="1" applyAlignment="1">
      <alignment horizontal="left"/>
    </xf>
    <xf numFmtId="209" fontId="5" fillId="0" borderId="0" xfId="0" applyNumberFormat="1" applyFont="1" applyFill="1" applyBorder="1" applyAlignment="1">
      <alignment horizontal="left"/>
    </xf>
    <xf numFmtId="43" fontId="98" fillId="0" borderId="0" xfId="0" applyNumberFormat="1" applyFont="1" applyFill="1"/>
    <xf numFmtId="0" fontId="14" fillId="0" borderId="45" xfId="0" applyFont="1" applyFill="1" applyBorder="1"/>
    <xf numFmtId="0" fontId="14" fillId="0" borderId="0" xfId="0" applyFont="1" applyFill="1" applyBorder="1" applyAlignment="1">
      <alignment horizontal="center"/>
    </xf>
    <xf numFmtId="0" fontId="14" fillId="0" borderId="0" xfId="0" applyFont="1" applyFill="1" applyBorder="1"/>
    <xf numFmtId="0" fontId="14" fillId="0" borderId="46" xfId="0" applyFont="1" applyFill="1" applyBorder="1"/>
    <xf numFmtId="0" fontId="14" fillId="0" borderId="63" xfId="0" applyNumberFormat="1" applyFont="1" applyFill="1" applyBorder="1" applyAlignment="1">
      <alignment horizontal="center"/>
    </xf>
    <xf numFmtId="17" fontId="14" fillId="0" borderId="51" xfId="0" applyNumberFormat="1" applyFont="1" applyFill="1" applyBorder="1" applyAlignment="1">
      <alignment horizontal="center"/>
    </xf>
    <xf numFmtId="17" fontId="14" fillId="0" borderId="49" xfId="0" applyNumberFormat="1" applyFont="1" applyFill="1" applyBorder="1" applyAlignment="1">
      <alignment horizontal="center"/>
    </xf>
    <xf numFmtId="0" fontId="14" fillId="0" borderId="63" xfId="0" applyFont="1" applyFill="1" applyBorder="1" applyAlignment="1">
      <alignment wrapText="1"/>
    </xf>
    <xf numFmtId="39" fontId="47" fillId="0" borderId="0" xfId="0" applyNumberFormat="1" applyFont="1" applyFill="1" applyProtection="1"/>
    <xf numFmtId="0" fontId="48" fillId="0" borderId="57" xfId="0" applyFont="1" applyFill="1" applyBorder="1"/>
    <xf numFmtId="49" fontId="47" fillId="0" borderId="13" xfId="2" applyNumberFormat="1" applyFont="1" applyFill="1" applyBorder="1" applyAlignment="1">
      <alignment horizontal="center"/>
    </xf>
    <xf numFmtId="41" fontId="51" fillId="0" borderId="13" xfId="2" applyFont="1" applyFill="1" applyBorder="1" applyAlignment="1">
      <alignment horizontal="center"/>
    </xf>
    <xf numFmtId="49" fontId="54" fillId="0" borderId="0" xfId="0" applyNumberFormat="1" applyFont="1" applyFill="1"/>
    <xf numFmtId="0" fontId="48" fillId="0" borderId="0" xfId="0" quotePrefix="1" applyFont="1" applyFill="1" applyAlignment="1">
      <alignment horizontal="left" indent="3"/>
    </xf>
    <xf numFmtId="41" fontId="48" fillId="0" borderId="0" xfId="2" quotePrefix="1" applyFont="1" applyFill="1" applyAlignment="1">
      <alignment horizontal="left" indent="3"/>
    </xf>
    <xf numFmtId="0" fontId="54" fillId="0" borderId="0" xfId="0" applyFont="1" applyFill="1"/>
    <xf numFmtId="185" fontId="48" fillId="0" borderId="0" xfId="0" applyNumberFormat="1" applyFont="1" applyFill="1" applyAlignment="1">
      <alignment horizontal="right"/>
    </xf>
    <xf numFmtId="10" fontId="22" fillId="0" borderId="0" xfId="33" applyNumberFormat="1" applyFont="1" applyFill="1"/>
    <xf numFmtId="0" fontId="88" fillId="0" borderId="0" xfId="0" quotePrefix="1" applyNumberFormat="1" applyFont="1" applyFill="1" applyAlignment="1">
      <alignment horizontal="left"/>
    </xf>
    <xf numFmtId="43" fontId="71" fillId="0" borderId="0" xfId="0" applyNumberFormat="1" applyFont="1" applyFill="1"/>
    <xf numFmtId="49" fontId="47" fillId="0" borderId="0" xfId="10" quotePrefix="1" applyNumberFormat="1" applyFont="1" applyFill="1" applyAlignment="1">
      <alignment horizontal="center"/>
    </xf>
    <xf numFmtId="49" fontId="47" fillId="0" borderId="0" xfId="2" applyNumberFormat="1" applyFont="1" applyFill="1" applyAlignment="1"/>
    <xf numFmtId="37" fontId="48" fillId="0" borderId="0" xfId="0" applyNumberFormat="1" applyFont="1" applyFill="1" applyAlignment="1" applyProtection="1">
      <alignment horizontal="centerContinuous"/>
    </xf>
    <xf numFmtId="37" fontId="48" fillId="0" borderId="0" xfId="0" applyNumberFormat="1" applyFont="1" applyFill="1" applyAlignment="1">
      <alignment horizontal="centerContinuous"/>
    </xf>
    <xf numFmtId="39" fontId="49" fillId="0" borderId="0" xfId="0" applyNumberFormat="1" applyFont="1" applyFill="1" applyProtection="1"/>
    <xf numFmtId="37" fontId="47" fillId="0" borderId="0" xfId="0" applyNumberFormat="1" applyFont="1" applyFill="1" applyAlignment="1">
      <alignment horizontal="center"/>
    </xf>
    <xf numFmtId="37" fontId="47" fillId="0" borderId="57" xfId="0" applyNumberFormat="1" applyFont="1" applyFill="1" applyBorder="1" applyAlignment="1">
      <alignment horizontal="center"/>
    </xf>
    <xf numFmtId="0" fontId="47" fillId="0" borderId="13" xfId="0" applyFont="1" applyFill="1" applyBorder="1" applyAlignment="1">
      <alignment horizontal="center"/>
    </xf>
    <xf numFmtId="39" fontId="52" fillId="0" borderId="0" xfId="0" applyNumberFormat="1" applyFont="1" applyFill="1" applyProtection="1"/>
    <xf numFmtId="185" fontId="48" fillId="0" borderId="0" xfId="0" applyNumberFormat="1" applyFont="1" applyFill="1" applyAlignment="1" applyProtection="1">
      <alignment horizontal="right"/>
    </xf>
    <xf numFmtId="39" fontId="48" fillId="0" borderId="0" xfId="0" applyNumberFormat="1" applyFont="1" applyFill="1" applyAlignment="1" applyProtection="1">
      <alignment horizontal="centerContinuous"/>
    </xf>
    <xf numFmtId="0" fontId="47" fillId="0" borderId="0" xfId="19" applyFont="1" applyFill="1"/>
    <xf numFmtId="0" fontId="80" fillId="0" borderId="0" xfId="19" applyFont="1" applyFill="1"/>
    <xf numFmtId="0" fontId="47" fillId="0" borderId="0" xfId="19" applyFont="1" applyFill="1" applyAlignment="1">
      <alignment horizontal="right"/>
    </xf>
    <xf numFmtId="176" fontId="47" fillId="0" borderId="18" xfId="19" applyNumberFormat="1" applyFont="1" applyFill="1" applyBorder="1" applyAlignment="1">
      <alignment horizontal="center"/>
    </xf>
    <xf numFmtId="176" fontId="47" fillId="0" borderId="0" xfId="19" applyNumberFormat="1" applyFont="1" applyFill="1" applyAlignment="1">
      <alignment horizontal="center"/>
    </xf>
    <xf numFmtId="176" fontId="80" fillId="0" borderId="0" xfId="19" applyNumberFormat="1" applyFont="1" applyFill="1" applyAlignment="1">
      <alignment horizontal="center"/>
    </xf>
    <xf numFmtId="0" fontId="47" fillId="0" borderId="0" xfId="19" applyFont="1" applyFill="1" applyAlignment="1">
      <alignment horizontal="center"/>
    </xf>
    <xf numFmtId="0" fontId="47" fillId="0" borderId="18" xfId="19" applyFont="1" applyFill="1" applyBorder="1"/>
    <xf numFmtId="0" fontId="47" fillId="0" borderId="18" xfId="19" applyFont="1" applyFill="1" applyBorder="1" applyAlignment="1">
      <alignment horizontal="center"/>
    </xf>
    <xf numFmtId="0" fontId="48" fillId="0" borderId="0" xfId="19" applyFont="1" applyFill="1" applyAlignment="1">
      <alignment horizontal="center"/>
    </xf>
    <xf numFmtId="167" fontId="48" fillId="0" borderId="0" xfId="19" applyNumberFormat="1" applyFont="1" applyFill="1"/>
    <xf numFmtId="41" fontId="48" fillId="0" borderId="0" xfId="2" applyFont="1" applyFill="1" applyAlignment="1">
      <alignment horizontal="left" indent="4"/>
    </xf>
    <xf numFmtId="10" fontId="48" fillId="0" borderId="0" xfId="33" applyNumberFormat="1" applyFont="1" applyFill="1" applyAlignment="1">
      <alignment horizontal="center"/>
    </xf>
    <xf numFmtId="167" fontId="48" fillId="0" borderId="18" xfId="5" applyNumberFormat="1" applyFont="1" applyFill="1" applyBorder="1"/>
    <xf numFmtId="0" fontId="48" fillId="0" borderId="18" xfId="19" applyFont="1" applyFill="1" applyBorder="1"/>
    <xf numFmtId="10" fontId="48" fillId="0" borderId="18" xfId="19" applyNumberFormat="1" applyFont="1" applyFill="1" applyBorder="1"/>
    <xf numFmtId="167" fontId="48" fillId="0" borderId="24" xfId="5" applyNumberFormat="1" applyFont="1" applyFill="1" applyBorder="1"/>
    <xf numFmtId="10" fontId="48" fillId="0" borderId="24" xfId="33" applyNumberFormat="1" applyFont="1" applyFill="1" applyBorder="1"/>
    <xf numFmtId="0" fontId="54" fillId="0" borderId="0" xfId="19" applyFont="1" applyFill="1" applyAlignment="1">
      <alignment horizontal="center"/>
    </xf>
    <xf numFmtId="0" fontId="48" fillId="0" borderId="0" xfId="19" applyFont="1" applyFill="1" applyAlignment="1">
      <alignment horizontal="left"/>
    </xf>
    <xf numFmtId="0" fontId="48" fillId="0" borderId="0" xfId="19" applyNumberFormat="1" applyFont="1" applyFill="1" applyAlignment="1"/>
    <xf numFmtId="37" fontId="47" fillId="0" borderId="0" xfId="19" applyNumberFormat="1" applyFont="1" applyFill="1" applyAlignment="1">
      <alignment horizontal="centerContinuous"/>
    </xf>
    <xf numFmtId="0" fontId="47" fillId="0" borderId="0" xfId="19" applyFont="1" applyFill="1" applyAlignment="1">
      <alignment horizontal="centerContinuous"/>
    </xf>
    <xf numFmtId="0" fontId="47" fillId="0" borderId="0" xfId="19" applyFont="1" applyFill="1" applyBorder="1"/>
    <xf numFmtId="167" fontId="48" fillId="0" borderId="18" xfId="19" applyNumberFormat="1" applyFont="1" applyFill="1" applyBorder="1"/>
    <xf numFmtId="10" fontId="48" fillId="0" borderId="18" xfId="33" applyNumberFormat="1" applyFont="1" applyFill="1" applyBorder="1"/>
    <xf numFmtId="167" fontId="48" fillId="0" borderId="24" xfId="19" applyNumberFormat="1" applyFont="1" applyFill="1" applyBorder="1"/>
    <xf numFmtId="0" fontId="48" fillId="0" borderId="0" xfId="19" applyFont="1" applyFill="1" applyAlignment="1">
      <alignment horizontal="centerContinuous"/>
    </xf>
    <xf numFmtId="10" fontId="71" fillId="0" borderId="0" xfId="0" applyNumberFormat="1" applyFont="1" applyFill="1" applyAlignment="1">
      <alignment horizontal="centerContinuous"/>
    </xf>
    <xf numFmtId="10" fontId="71" fillId="0" borderId="0" xfId="0" applyNumberFormat="1" applyFont="1" applyFill="1" applyBorder="1"/>
    <xf numFmtId="42" fontId="57" fillId="0" borderId="0" xfId="10" applyFont="1" applyFill="1" applyAlignment="1"/>
    <xf numFmtId="39" fontId="47" fillId="0" borderId="0" xfId="0" applyNumberFormat="1" applyFont="1" applyFill="1" applyAlignment="1" applyProtection="1">
      <alignment horizontal="left"/>
    </xf>
    <xf numFmtId="0" fontId="47" fillId="0" borderId="1" xfId="0" applyFont="1" applyFill="1" applyBorder="1" applyAlignment="1">
      <alignment horizontal="center"/>
    </xf>
    <xf numFmtId="166" fontId="48" fillId="0" borderId="0" xfId="0" applyNumberFormat="1" applyFont="1" applyFill="1" applyBorder="1" applyProtection="1"/>
    <xf numFmtId="39" fontId="48" fillId="0" borderId="0" xfId="0" applyNumberFormat="1" applyFont="1" applyFill="1" applyBorder="1" applyProtection="1"/>
    <xf numFmtId="166" fontId="48" fillId="0" borderId="0" xfId="0" applyNumberFormat="1" applyFont="1" applyFill="1" applyProtection="1"/>
    <xf numFmtId="166" fontId="48" fillId="0" borderId="0" xfId="0" applyNumberFormat="1" applyFont="1" applyFill="1" applyAlignment="1" applyProtection="1">
      <alignment horizontal="centerContinuous"/>
    </xf>
    <xf numFmtId="0" fontId="48" fillId="0" borderId="0" xfId="0" applyFont="1" applyFill="1" applyAlignment="1">
      <alignment horizontal="center" vertical="top" wrapText="1"/>
    </xf>
    <xf numFmtId="0" fontId="52" fillId="0" borderId="0" xfId="0" applyFont="1" applyFill="1" applyAlignment="1">
      <alignment wrapText="1"/>
    </xf>
    <xf numFmtId="0" fontId="47" fillId="0" borderId="0" xfId="0" quotePrefix="1" applyFont="1" applyFill="1" applyAlignment="1">
      <alignment horizontal="fill"/>
    </xf>
    <xf numFmtId="0" fontId="71" fillId="0" borderId="0" xfId="52" applyFont="1" applyFill="1"/>
    <xf numFmtId="0" fontId="47" fillId="0" borderId="0" xfId="27" applyFont="1" applyFill="1" applyAlignment="1">
      <alignment horizontal="centerContinuous"/>
    </xf>
    <xf numFmtId="0" fontId="48" fillId="0" borderId="0" xfId="0" applyFont="1" applyFill="1" applyAlignment="1">
      <alignment vertical="top"/>
    </xf>
    <xf numFmtId="0" fontId="47" fillId="0" borderId="13" xfId="0" applyFont="1" applyFill="1" applyBorder="1" applyAlignment="1">
      <alignment horizontal="centerContinuous"/>
    </xf>
    <xf numFmtId="0" fontId="0" fillId="0" borderId="0" xfId="0" applyFont="1" applyFill="1" applyAlignment="1"/>
    <xf numFmtId="41" fontId="47" fillId="0" borderId="0" xfId="2" applyFont="1" applyFill="1" applyAlignment="1"/>
    <xf numFmtId="41" fontId="47" fillId="0" borderId="39" xfId="2" applyFont="1" applyFill="1" applyBorder="1" applyAlignment="1">
      <alignment horizontal="centerContinuous"/>
    </xf>
    <xf numFmtId="41" fontId="47" fillId="0" borderId="39" xfId="2" applyFont="1" applyFill="1" applyBorder="1" applyAlignment="1"/>
    <xf numFmtId="176" fontId="22" fillId="0" borderId="0" xfId="0" applyNumberFormat="1" applyFont="1" applyFill="1" applyAlignment="1">
      <alignment horizontal="right"/>
    </xf>
    <xf numFmtId="0" fontId="22" fillId="0" borderId="0" xfId="0" quotePrefix="1" applyFont="1" applyFill="1" applyAlignment="1">
      <alignment horizontal="center"/>
    </xf>
    <xf numFmtId="0" fontId="48" fillId="0" borderId="0" xfId="0" applyFont="1" applyFill="1" applyAlignment="1">
      <alignment horizontal="left" indent="6"/>
    </xf>
    <xf numFmtId="41" fontId="48" fillId="0" borderId="37" xfId="2" applyFont="1" applyFill="1" applyBorder="1" applyAlignment="1"/>
    <xf numFmtId="0" fontId="48" fillId="0" borderId="1" xfId="0" applyFont="1" applyFill="1" applyBorder="1"/>
    <xf numFmtId="43" fontId="71" fillId="0" borderId="0" xfId="2" applyNumberFormat="1" applyFont="1" applyFill="1" applyBorder="1" applyAlignment="1">
      <alignment horizontal="center"/>
    </xf>
    <xf numFmtId="0" fontId="71" fillId="0" borderId="0" xfId="0" applyFont="1" applyFill="1" applyBorder="1" applyAlignment="1"/>
    <xf numFmtId="1" fontId="71" fillId="0" borderId="0" xfId="0" applyNumberFormat="1" applyFont="1" applyFill="1" applyBorder="1" applyAlignment="1">
      <alignment horizontal="right"/>
    </xf>
    <xf numFmtId="0" fontId="71" fillId="0" borderId="0" xfId="2" applyNumberFormat="1" applyFont="1" applyFill="1" applyBorder="1" applyAlignment="1">
      <alignment horizontal="right"/>
    </xf>
    <xf numFmtId="0" fontId="48" fillId="0" borderId="26" xfId="0" applyFont="1" applyFill="1" applyBorder="1" applyAlignment="1">
      <alignment horizontal="right"/>
    </xf>
    <xf numFmtId="0" fontId="5" fillId="0" borderId="0" xfId="22" applyFont="1" applyFill="1"/>
    <xf numFmtId="167" fontId="48" fillId="0" borderId="15" xfId="22" applyNumberFormat="1" applyFont="1" applyFill="1" applyBorder="1"/>
    <xf numFmtId="44" fontId="48" fillId="0" borderId="0" xfId="22" applyNumberFormat="1" applyFont="1" applyFill="1" applyBorder="1"/>
    <xf numFmtId="37" fontId="47" fillId="0" borderId="0" xfId="22" applyNumberFormat="1" applyFont="1" applyFill="1" applyAlignment="1">
      <alignment horizontal="centerContinuous"/>
    </xf>
    <xf numFmtId="0" fontId="47" fillId="0" borderId="0" xfId="22" applyFont="1" applyFill="1" applyAlignment="1">
      <alignment horizontal="centerContinuous"/>
    </xf>
    <xf numFmtId="41" fontId="71" fillId="0" borderId="11" xfId="22" applyNumberFormat="1" applyFont="1" applyFill="1" applyBorder="1"/>
    <xf numFmtId="44" fontId="71" fillId="0" borderId="0" xfId="22" applyNumberFormat="1" applyFont="1" applyFill="1" applyBorder="1"/>
    <xf numFmtId="37" fontId="72" fillId="0" borderId="0" xfId="22" applyNumberFormat="1" applyFont="1" applyFill="1" applyAlignment="1">
      <alignment horizontal="centerContinuous"/>
    </xf>
    <xf numFmtId="0" fontId="72" fillId="0" borderId="0" xfId="22" applyFont="1" applyFill="1" applyAlignment="1">
      <alignment horizontal="centerContinuous"/>
    </xf>
    <xf numFmtId="0" fontId="47" fillId="0" borderId="0" xfId="29" applyFont="1" applyFill="1"/>
    <xf numFmtId="0" fontId="48" fillId="0" borderId="0" xfId="29" applyFont="1" applyFill="1"/>
    <xf numFmtId="0" fontId="47" fillId="0" borderId="0" xfId="29" applyFont="1" applyFill="1" applyAlignment="1">
      <alignment horizontal="right"/>
    </xf>
    <xf numFmtId="0" fontId="48" fillId="0" borderId="0" xfId="29" applyFont="1" applyFill="1" applyAlignment="1">
      <alignment horizontal="right"/>
    </xf>
    <xf numFmtId="0" fontId="48" fillId="0" borderId="25" xfId="29" applyFont="1" applyFill="1" applyBorder="1"/>
    <xf numFmtId="0" fontId="48" fillId="0" borderId="0" xfId="29" applyFont="1" applyFill="1" applyBorder="1"/>
    <xf numFmtId="0" fontId="47" fillId="0" borderId="43" xfId="29" applyFont="1" applyFill="1" applyBorder="1" applyAlignment="1">
      <alignment horizontal="left"/>
    </xf>
    <xf numFmtId="0" fontId="75" fillId="0" borderId="43" xfId="0" applyFont="1" applyFill="1" applyBorder="1"/>
    <xf numFmtId="167" fontId="75" fillId="0" borderId="43" xfId="2" quotePrefix="1" applyNumberFormat="1" applyFont="1" applyFill="1" applyBorder="1" applyAlignment="1">
      <alignment horizontal="center"/>
    </xf>
    <xf numFmtId="0" fontId="75" fillId="0" borderId="0" xfId="0" applyFont="1" applyFill="1" applyBorder="1"/>
    <xf numFmtId="0" fontId="75" fillId="0" borderId="11" xfId="0" applyFont="1" applyFill="1" applyBorder="1"/>
    <xf numFmtId="167" fontId="73" fillId="0" borderId="0" xfId="2" applyNumberFormat="1" applyFont="1" applyFill="1" applyBorder="1" applyAlignment="1"/>
    <xf numFmtId="167" fontId="73" fillId="0" borderId="39" xfId="2" applyNumberFormat="1" applyFont="1" applyFill="1" applyBorder="1" applyAlignment="1"/>
    <xf numFmtId="167" fontId="73" fillId="0" borderId="38" xfId="2" applyNumberFormat="1" applyFont="1" applyFill="1" applyBorder="1" applyAlignment="1"/>
    <xf numFmtId="0" fontId="73" fillId="0" borderId="25" xfId="0" applyFont="1" applyFill="1" applyBorder="1"/>
    <xf numFmtId="0" fontId="75" fillId="0" borderId="43" xfId="0" applyFont="1" applyFill="1" applyBorder="1" applyAlignment="1">
      <alignment horizontal="left"/>
    </xf>
    <xf numFmtId="176" fontId="48" fillId="0" borderId="0" xfId="0" applyNumberFormat="1" applyFont="1" applyFill="1" applyAlignment="1">
      <alignment horizontal="center"/>
    </xf>
    <xf numFmtId="0" fontId="48" fillId="0" borderId="0" xfId="0" quotePrefix="1" applyFont="1" applyFill="1" applyAlignment="1">
      <alignment horizontal="left" indent="4"/>
    </xf>
    <xf numFmtId="43" fontId="48" fillId="0" borderId="0" xfId="0" applyNumberFormat="1" applyFont="1" applyFill="1" applyProtection="1"/>
    <xf numFmtId="164" fontId="47" fillId="0" borderId="0" xfId="0" applyNumberFormat="1" applyFont="1" applyFill="1" applyBorder="1" applyProtection="1"/>
    <xf numFmtId="0" fontId="47" fillId="0" borderId="0" xfId="0" quotePrefix="1" applyFont="1" applyFill="1" applyBorder="1" applyAlignment="1">
      <alignment horizontal="left"/>
    </xf>
    <xf numFmtId="165" fontId="47" fillId="0" borderId="0" xfId="0" applyNumberFormat="1" applyFont="1" applyFill="1" applyBorder="1" applyProtection="1"/>
    <xf numFmtId="191" fontId="48" fillId="0" borderId="0" xfId="0" applyNumberFormat="1" applyFont="1" applyFill="1" applyBorder="1" applyAlignment="1" applyProtection="1">
      <alignment horizontal="left"/>
    </xf>
    <xf numFmtId="42" fontId="48" fillId="0" borderId="0" xfId="0" applyNumberFormat="1" applyFont="1" applyFill="1" applyBorder="1" applyProtection="1"/>
    <xf numFmtId="192" fontId="48" fillId="0" borderId="0" xfId="0" applyNumberFormat="1" applyFont="1" applyFill="1" applyBorder="1" applyAlignment="1" applyProtection="1">
      <alignment horizontal="left"/>
    </xf>
    <xf numFmtId="41" fontId="48" fillId="0" borderId="0" xfId="0" applyNumberFormat="1" applyFont="1" applyFill="1" applyBorder="1" applyProtection="1"/>
    <xf numFmtId="10" fontId="22" fillId="0" borderId="0" xfId="0" applyNumberFormat="1" applyFont="1" applyFill="1"/>
    <xf numFmtId="191" fontId="48" fillId="0" borderId="0" xfId="0" quotePrefix="1" applyNumberFormat="1" applyFont="1" applyFill="1" applyBorder="1" applyAlignment="1" applyProtection="1">
      <alignment horizontal="left"/>
    </xf>
    <xf numFmtId="17" fontId="48" fillId="0" borderId="0" xfId="0" quotePrefix="1" applyNumberFormat="1" applyFont="1" applyFill="1" applyBorder="1" applyAlignment="1" applyProtection="1">
      <alignment horizontal="left"/>
    </xf>
    <xf numFmtId="42" fontId="48" fillId="0" borderId="21" xfId="10" applyNumberFormat="1" applyFont="1" applyFill="1" applyBorder="1" applyAlignment="1"/>
    <xf numFmtId="0" fontId="48" fillId="0" borderId="0" xfId="0" applyFont="1" applyFill="1" applyBorder="1" applyAlignment="1">
      <alignment horizontal="left"/>
    </xf>
    <xf numFmtId="37" fontId="47" fillId="0" borderId="0" xfId="0" applyNumberFormat="1" applyFont="1" applyFill="1" applyBorder="1" applyAlignment="1">
      <alignment horizontal="centerContinuous"/>
    </xf>
    <xf numFmtId="0" fontId="47" fillId="0" borderId="0" xfId="19" applyFont="1" applyFill="1" applyAlignment="1">
      <alignment horizontal="left"/>
    </xf>
    <xf numFmtId="0" fontId="47" fillId="0" borderId="0" xfId="19" applyFont="1" applyFill="1" applyAlignment="1">
      <alignment horizontal="left" indent="10"/>
    </xf>
    <xf numFmtId="0" fontId="47" fillId="0" borderId="38" xfId="19" applyFont="1" applyFill="1" applyBorder="1"/>
    <xf numFmtId="176" fontId="47" fillId="0" borderId="38" xfId="19" applyNumberFormat="1" applyFont="1" applyFill="1" applyBorder="1" applyAlignment="1">
      <alignment horizontal="center"/>
    </xf>
    <xf numFmtId="0" fontId="47" fillId="0" borderId="0" xfId="19" applyFont="1" applyFill="1" applyAlignment="1">
      <alignment horizontal="center" wrapText="1"/>
    </xf>
    <xf numFmtId="0" fontId="47" fillId="0" borderId="56" xfId="19" applyFont="1" applyFill="1" applyBorder="1" applyAlignment="1">
      <alignment horizontal="center" wrapText="1"/>
    </xf>
    <xf numFmtId="43" fontId="48" fillId="0" borderId="0" xfId="5" applyFont="1" applyFill="1"/>
    <xf numFmtId="41" fontId="48" fillId="0" borderId="0" xfId="5" applyNumberFormat="1" applyFont="1" applyFill="1"/>
    <xf numFmtId="10" fontId="48" fillId="0" borderId="0" xfId="43" applyNumberFormat="1" applyFont="1" applyFill="1"/>
    <xf numFmtId="167" fontId="48" fillId="0" borderId="0" xfId="5" applyNumberFormat="1" applyFont="1" applyFill="1" applyBorder="1"/>
    <xf numFmtId="0" fontId="48" fillId="0" borderId="0" xfId="19" applyFont="1" applyFill="1" applyBorder="1"/>
    <xf numFmtId="43" fontId="48" fillId="0" borderId="0" xfId="5" applyFont="1" applyFill="1" applyBorder="1"/>
    <xf numFmtId="10" fontId="48" fillId="0" borderId="0" xfId="43" applyNumberFormat="1" applyFont="1" applyFill="1" applyBorder="1"/>
    <xf numFmtId="3" fontId="48" fillId="0" borderId="0" xfId="19" applyNumberFormat="1" applyFont="1" applyFill="1"/>
    <xf numFmtId="37" fontId="47" fillId="0" borderId="0" xfId="19" applyNumberFormat="1" applyFont="1" applyFill="1" applyAlignment="1">
      <alignment horizontal="center"/>
    </xf>
    <xf numFmtId="167" fontId="48" fillId="0" borderId="0" xfId="5" applyNumberFormat="1" applyFont="1" applyFill="1" applyAlignment="1">
      <alignment horizontal="center"/>
    </xf>
    <xf numFmtId="167" fontId="48" fillId="0" borderId="38" xfId="5" applyNumberFormat="1" applyFont="1" applyFill="1" applyBorder="1"/>
    <xf numFmtId="0" fontId="48" fillId="0" borderId="38" xfId="19" applyFont="1" applyFill="1" applyBorder="1"/>
    <xf numFmtId="167" fontId="48" fillId="0" borderId="60" xfId="5" applyNumberFormat="1" applyFont="1" applyFill="1" applyBorder="1"/>
    <xf numFmtId="10" fontId="48" fillId="0" borderId="60" xfId="43" applyNumberFormat="1" applyFont="1" applyFill="1" applyBorder="1"/>
    <xf numFmtId="167" fontId="48" fillId="0" borderId="0" xfId="5" applyNumberFormat="1" applyFont="1" applyFill="1" applyAlignment="1">
      <alignment horizontal="centerContinuous"/>
    </xf>
    <xf numFmtId="0" fontId="47" fillId="0" borderId="0" xfId="19" applyFont="1" applyFill="1" applyAlignment="1"/>
    <xf numFmtId="0" fontId="39" fillId="0" borderId="0" xfId="19" applyFont="1" applyFill="1" applyBorder="1"/>
    <xf numFmtId="190" fontId="48" fillId="0" borderId="18" xfId="19" applyNumberFormat="1" applyFont="1" applyFill="1" applyBorder="1"/>
    <xf numFmtId="190" fontId="48" fillId="0" borderId="24" xfId="19" applyNumberFormat="1" applyFont="1" applyFill="1" applyBorder="1"/>
    <xf numFmtId="176" fontId="48" fillId="0" borderId="0" xfId="19" applyNumberFormat="1" applyFont="1" applyFill="1" applyAlignment="1">
      <alignment horizontal="center"/>
    </xf>
    <xf numFmtId="176" fontId="39" fillId="0" borderId="0" xfId="19" applyNumberFormat="1" applyFont="1" applyFill="1" applyAlignment="1">
      <alignment horizontal="center"/>
    </xf>
    <xf numFmtId="14" fontId="47" fillId="0" borderId="56" xfId="19" applyNumberFormat="1" applyFont="1" applyFill="1" applyBorder="1" applyAlignment="1">
      <alignment horizontal="center"/>
    </xf>
    <xf numFmtId="0" fontId="71" fillId="0" borderId="18" xfId="19" applyFont="1" applyFill="1" applyBorder="1"/>
    <xf numFmtId="41" fontId="39" fillId="0" borderId="0" xfId="19" applyNumberFormat="1" applyFont="1" applyFill="1"/>
    <xf numFmtId="41" fontId="71" fillId="0" borderId="0" xfId="19" applyNumberFormat="1" applyFont="1" applyFill="1"/>
    <xf numFmtId="0" fontId="54" fillId="0" borderId="0" xfId="19" applyFont="1" applyFill="1" applyAlignment="1">
      <alignment horizontal="left"/>
    </xf>
    <xf numFmtId="0" fontId="47" fillId="0" borderId="43" xfId="19" applyFont="1" applyFill="1" applyBorder="1"/>
    <xf numFmtId="176" fontId="47" fillId="0" borderId="43" xfId="19" applyNumberFormat="1" applyFont="1" applyFill="1" applyBorder="1" applyAlignment="1">
      <alignment horizontal="center"/>
    </xf>
    <xf numFmtId="0" fontId="47" fillId="0" borderId="51" xfId="19" applyFont="1" applyFill="1" applyBorder="1"/>
    <xf numFmtId="5" fontId="48" fillId="0" borderId="0" xfId="5" applyNumberFormat="1" applyFont="1" applyFill="1"/>
    <xf numFmtId="5" fontId="48" fillId="0" borderId="24" xfId="19" applyNumberFormat="1" applyFont="1" applyFill="1" applyBorder="1"/>
    <xf numFmtId="0" fontId="48" fillId="0" borderId="0" xfId="19" quotePrefix="1" applyFont="1" applyFill="1" applyAlignment="1"/>
    <xf numFmtId="41" fontId="47" fillId="0" borderId="11" xfId="2" applyFont="1" applyFill="1" applyBorder="1" applyAlignment="1"/>
    <xf numFmtId="0" fontId="48" fillId="0" borderId="23" xfId="0" applyFont="1" applyFill="1" applyBorder="1" applyAlignment="1">
      <alignment horizontal="centerContinuous"/>
    </xf>
    <xf numFmtId="41" fontId="48" fillId="0" borderId="11" xfId="2" applyFont="1" applyFill="1" applyBorder="1" applyAlignment="1">
      <alignment horizontal="centerContinuous"/>
    </xf>
    <xf numFmtId="41" fontId="48" fillId="0" borderId="11" xfId="2" applyFont="1" applyFill="1" applyBorder="1" applyAlignment="1">
      <alignment horizontal="center"/>
    </xf>
    <xf numFmtId="0" fontId="50" fillId="0" borderId="0" xfId="0" applyFont="1" applyFill="1" applyAlignment="1">
      <alignment horizontal="centerContinuous"/>
    </xf>
    <xf numFmtId="0" fontId="72" fillId="0" borderId="0" xfId="0" applyFont="1" applyFill="1" applyBorder="1" applyAlignment="1">
      <alignment horizontal="center" wrapText="1"/>
    </xf>
    <xf numFmtId="0" fontId="71" fillId="0" borderId="0" xfId="0" applyFont="1" applyFill="1" applyBorder="1" applyAlignment="1">
      <alignment horizontal="center"/>
    </xf>
    <xf numFmtId="0" fontId="72" fillId="0" borderId="0" xfId="0" applyFont="1" applyFill="1" applyBorder="1"/>
    <xf numFmtId="41" fontId="83" fillId="0" borderId="0" xfId="2" applyNumberFormat="1" applyFont="1" applyFill="1" applyAlignment="1">
      <alignment horizontal="center"/>
    </xf>
    <xf numFmtId="41" fontId="71" fillId="0" borderId="0" xfId="2" applyFont="1" applyFill="1" applyAlignment="1">
      <alignment horizontal="center"/>
    </xf>
    <xf numFmtId="41" fontId="83" fillId="0" borderId="0" xfId="2" applyNumberFormat="1" applyFont="1" applyFill="1" applyAlignment="1">
      <alignment horizontal="centerContinuous"/>
    </xf>
    <xf numFmtId="0" fontId="47" fillId="0" borderId="13" xfId="0" applyFont="1" applyFill="1" applyBorder="1"/>
    <xf numFmtId="0" fontId="48" fillId="0" borderId="1" xfId="0" applyFont="1" applyFill="1" applyBorder="1" applyAlignment="1">
      <alignment horizontal="center"/>
    </xf>
    <xf numFmtId="0" fontId="47" fillId="0" borderId="43" xfId="0" applyFont="1" applyFill="1" applyBorder="1"/>
    <xf numFmtId="0" fontId="47" fillId="0" borderId="43" xfId="0" applyFont="1" applyFill="1" applyBorder="1" applyAlignment="1">
      <alignment horizontal="center"/>
    </xf>
    <xf numFmtId="41" fontId="47" fillId="0" borderId="43" xfId="2" applyFont="1" applyFill="1" applyBorder="1" applyAlignment="1">
      <alignment horizontal="centerContinuous"/>
    </xf>
    <xf numFmtId="41" fontId="47" fillId="0" borderId="0" xfId="2" quotePrefix="1" applyFont="1" applyFill="1" applyBorder="1" applyAlignment="1">
      <alignment horizontal="centerContinuous"/>
    </xf>
    <xf numFmtId="41" fontId="47" fillId="0" borderId="0" xfId="2" applyFont="1" applyFill="1" applyBorder="1" applyAlignment="1">
      <alignment horizontal="centerContinuous"/>
    </xf>
    <xf numFmtId="41" fontId="51" fillId="0" borderId="0" xfId="2" quotePrefix="1" applyFont="1" applyFill="1" applyAlignment="1">
      <alignment horizontal="left"/>
    </xf>
    <xf numFmtId="41" fontId="48" fillId="0" borderId="0" xfId="0" applyNumberFormat="1" applyFont="1" applyFill="1" applyAlignment="1">
      <alignment horizontal="centerContinuous"/>
    </xf>
    <xf numFmtId="0" fontId="47" fillId="0" borderId="0" xfId="0" applyFont="1" applyFill="1" applyAlignment="1">
      <alignment horizontal="center" vertical="center"/>
    </xf>
    <xf numFmtId="0" fontId="47" fillId="0" borderId="0" xfId="0" applyFont="1" applyFill="1" applyAlignment="1">
      <alignment horizontal="centerContinuous" vertical="center"/>
    </xf>
    <xf numFmtId="0" fontId="47" fillId="0" borderId="0" xfId="0" applyFont="1" applyFill="1" applyBorder="1" applyAlignment="1">
      <alignment horizontal="centerContinuous" vertical="center"/>
    </xf>
    <xf numFmtId="0" fontId="48" fillId="0" borderId="0" xfId="0" applyFont="1" applyFill="1" applyAlignment="1">
      <alignment horizontal="centerContinuous" vertical="center"/>
    </xf>
    <xf numFmtId="0" fontId="48" fillId="0" borderId="0" xfId="0" applyFont="1" applyFill="1" applyProtection="1">
      <protection locked="0"/>
    </xf>
    <xf numFmtId="0" fontId="47" fillId="0" borderId="0" xfId="0" applyFont="1" applyFill="1" applyAlignment="1">
      <alignment horizontal="left" indent="7"/>
    </xf>
    <xf numFmtId="41" fontId="47" fillId="0" borderId="56" xfId="2" applyFont="1" applyFill="1" applyBorder="1" applyAlignment="1">
      <alignment horizontal="center"/>
    </xf>
    <xf numFmtId="0" fontId="48" fillId="0" borderId="38" xfId="0" applyFont="1" applyFill="1" applyBorder="1"/>
    <xf numFmtId="0" fontId="48" fillId="0" borderId="0" xfId="0" applyFont="1" applyFill="1" applyBorder="1" applyAlignment="1">
      <alignment horizontal="left" indent="2"/>
    </xf>
    <xf numFmtId="41" fontId="48" fillId="0" borderId="0" xfId="0" applyNumberFormat="1" applyFont="1" applyFill="1" applyBorder="1" applyAlignment="1">
      <alignment horizontal="center"/>
    </xf>
    <xf numFmtId="41" fontId="47" fillId="0" borderId="13" xfId="2" applyFont="1" applyFill="1" applyBorder="1" applyAlignment="1">
      <alignment horizontal="center" wrapText="1"/>
    </xf>
    <xf numFmtId="41" fontId="48" fillId="0" borderId="0" xfId="2" applyFont="1" applyFill="1" applyAlignment="1">
      <alignment horizontal="center"/>
    </xf>
    <xf numFmtId="41" fontId="58" fillId="0" borderId="0" xfId="2" applyFont="1" applyFill="1" applyAlignment="1">
      <alignment horizontal="center"/>
    </xf>
    <xf numFmtId="41" fontId="5" fillId="0" borderId="0" xfId="0" applyNumberFormat="1" applyFont="1" applyFill="1"/>
    <xf numFmtId="44" fontId="22" fillId="0" borderId="0" xfId="0" applyNumberFormat="1" applyFont="1" applyFill="1"/>
    <xf numFmtId="41" fontId="72" fillId="0" borderId="0" xfId="10" applyNumberFormat="1" applyFont="1" applyFill="1" applyAlignment="1">
      <alignment horizontal="center"/>
    </xf>
    <xf numFmtId="9" fontId="72" fillId="0" borderId="0" xfId="43" applyFont="1" applyFill="1" applyAlignment="1" applyProtection="1">
      <alignment horizontal="center"/>
    </xf>
    <xf numFmtId="41" fontId="72" fillId="0" borderId="0" xfId="0" applyNumberFormat="1" applyFont="1" applyFill="1" applyAlignment="1" applyProtection="1">
      <alignment horizontal="center"/>
    </xf>
    <xf numFmtId="0" fontId="72" fillId="0" borderId="0" xfId="0" applyFont="1" applyFill="1" applyAlignment="1">
      <alignment horizontal="right"/>
    </xf>
    <xf numFmtId="41" fontId="71" fillId="0" borderId="0" xfId="0" quotePrefix="1" applyNumberFormat="1" applyFont="1" applyFill="1"/>
    <xf numFmtId="0" fontId="71" fillId="0" borderId="0" xfId="0" quotePrefix="1" applyFont="1" applyFill="1" applyAlignment="1">
      <alignment horizontal="left"/>
    </xf>
    <xf numFmtId="39" fontId="71" fillId="0" borderId="0" xfId="26" applyNumberFormat="1" applyFont="1" applyFill="1" applyBorder="1"/>
    <xf numFmtId="41" fontId="71" fillId="0" borderId="0" xfId="0" applyNumberFormat="1" applyFont="1" applyFill="1" applyBorder="1" applyProtection="1"/>
    <xf numFmtId="41" fontId="72" fillId="0" borderId="26" xfId="10" applyNumberFormat="1" applyFont="1" applyFill="1" applyBorder="1" applyAlignment="1">
      <alignment horizontal="center"/>
    </xf>
    <xf numFmtId="9" fontId="71" fillId="0" borderId="0" xfId="43" applyFont="1" applyFill="1"/>
    <xf numFmtId="43" fontId="71" fillId="0" borderId="0" xfId="0" applyNumberFormat="1" applyFont="1" applyFill="1" applyProtection="1"/>
    <xf numFmtId="0" fontId="72" fillId="0" borderId="0" xfId="0" applyFont="1" applyFill="1" applyAlignment="1"/>
    <xf numFmtId="41" fontId="72" fillId="0" borderId="0" xfId="0" applyNumberFormat="1" applyFont="1" applyFill="1" applyAlignment="1" applyProtection="1"/>
    <xf numFmtId="195" fontId="71" fillId="0" borderId="0" xfId="2" applyNumberFormat="1" applyFont="1" applyFill="1" applyAlignment="1"/>
    <xf numFmtId="0" fontId="47" fillId="0" borderId="11" xfId="0" applyFont="1" applyFill="1" applyBorder="1" applyAlignment="1">
      <alignment horizontal="center"/>
    </xf>
    <xf numFmtId="42" fontId="71" fillId="0" borderId="0" xfId="10" applyFont="1" applyFill="1" applyAlignment="1">
      <alignment horizontal="center"/>
    </xf>
    <xf numFmtId="0" fontId="48" fillId="0" borderId="1" xfId="0" applyFont="1" applyFill="1" applyBorder="1" applyAlignment="1">
      <alignment horizontal="justify" wrapText="1"/>
    </xf>
    <xf numFmtId="174" fontId="47" fillId="0" borderId="11" xfId="0" applyNumberFormat="1" applyFont="1" applyFill="1" applyBorder="1" applyAlignment="1">
      <alignment horizontal="center"/>
    </xf>
    <xf numFmtId="174" fontId="47" fillId="0" borderId="11" xfId="2" applyNumberFormat="1" applyFont="1" applyFill="1" applyBorder="1" applyAlignment="1">
      <alignment horizontal="center"/>
    </xf>
    <xf numFmtId="0" fontId="47" fillId="0" borderId="11" xfId="0" quotePrefix="1" applyFont="1" applyFill="1" applyBorder="1" applyAlignment="1">
      <alignment horizontal="center"/>
    </xf>
    <xf numFmtId="42" fontId="48" fillId="0" borderId="0" xfId="10" applyFont="1" applyFill="1" applyAlignment="1">
      <alignment horizontal="right"/>
    </xf>
    <xf numFmtId="41" fontId="48" fillId="0" borderId="0" xfId="0" applyNumberFormat="1" applyFont="1" applyFill="1" applyAlignment="1">
      <alignment horizontal="right"/>
    </xf>
    <xf numFmtId="176" fontId="72" fillId="0" borderId="0" xfId="0" applyNumberFormat="1" applyFont="1" applyFill="1" applyAlignment="1">
      <alignment horizontal="centerContinuous"/>
    </xf>
    <xf numFmtId="0" fontId="72" fillId="0" borderId="11" xfId="0" quotePrefix="1" applyFont="1" applyFill="1" applyBorder="1" applyAlignment="1">
      <alignment horizontal="center"/>
    </xf>
    <xf numFmtId="42" fontId="71" fillId="0" borderId="0" xfId="10" applyFont="1" applyFill="1" applyAlignment="1">
      <alignment horizontal="right"/>
    </xf>
    <xf numFmtId="37" fontId="71" fillId="0" borderId="0" xfId="0" applyNumberFormat="1" applyFont="1" applyFill="1" applyAlignment="1">
      <alignment horizontal="right"/>
    </xf>
    <xf numFmtId="41" fontId="71" fillId="0" borderId="0" xfId="2" applyFont="1" applyFill="1" applyBorder="1" applyAlignment="1">
      <alignment horizontal="right"/>
    </xf>
    <xf numFmtId="41" fontId="71" fillId="0" borderId="13" xfId="2" applyFont="1" applyFill="1" applyBorder="1" applyAlignment="1">
      <alignment horizontal="right"/>
    </xf>
    <xf numFmtId="37" fontId="71" fillId="0" borderId="0" xfId="0" applyNumberFormat="1" applyFont="1" applyFill="1" applyAlignment="1" applyProtection="1">
      <alignment horizontal="right"/>
    </xf>
    <xf numFmtId="0" fontId="83" fillId="0" borderId="0" xfId="0" applyFont="1" applyFill="1" applyBorder="1" applyAlignment="1">
      <alignment horizontal="centerContinuous"/>
    </xf>
    <xf numFmtId="0" fontId="83" fillId="0" borderId="0" xfId="0" applyFont="1" applyFill="1" applyBorder="1" applyAlignment="1">
      <alignment horizontal="center"/>
    </xf>
    <xf numFmtId="41" fontId="71" fillId="0" borderId="11" xfId="0" applyNumberFormat="1" applyFont="1" applyFill="1" applyBorder="1" applyProtection="1"/>
    <xf numFmtId="41" fontId="72" fillId="0" borderId="0" xfId="0" applyNumberFormat="1" applyFont="1" applyFill="1"/>
    <xf numFmtId="41" fontId="71" fillId="0" borderId="13" xfId="0" applyNumberFormat="1" applyFont="1" applyFill="1" applyBorder="1" applyProtection="1"/>
    <xf numFmtId="41" fontId="71" fillId="0" borderId="38" xfId="0" applyNumberFormat="1" applyFont="1" applyFill="1" applyBorder="1" applyProtection="1"/>
    <xf numFmtId="41" fontId="71" fillId="0" borderId="0" xfId="0" quotePrefix="1" applyNumberFormat="1" applyFont="1" applyFill="1" applyAlignment="1">
      <alignment horizontal="left"/>
    </xf>
    <xf numFmtId="49" fontId="48" fillId="0" borderId="0" xfId="40" applyNumberFormat="1" applyFont="1" applyFill="1" applyAlignment="1">
      <alignment horizontal="left" vertical="top" wrapText="1"/>
    </xf>
    <xf numFmtId="41" fontId="48" fillId="0" borderId="0" xfId="40" applyNumberFormat="1" applyFont="1" applyFill="1"/>
    <xf numFmtId="0" fontId="22" fillId="0" borderId="0" xfId="0" applyFont="1" applyFill="1" applyAlignment="1">
      <alignment horizontal="centerContinuous"/>
    </xf>
    <xf numFmtId="42" fontId="48" fillId="0" borderId="0" xfId="0" applyNumberFormat="1" applyFont="1" applyFill="1" applyAlignment="1">
      <alignment horizontal="left"/>
    </xf>
    <xf numFmtId="41" fontId="47" fillId="0" borderId="0" xfId="0" applyNumberFormat="1" applyFont="1" applyFill="1"/>
    <xf numFmtId="5" fontId="48" fillId="0" borderId="0" xfId="0" applyNumberFormat="1" applyFont="1" applyFill="1" applyBorder="1" applyProtection="1"/>
    <xf numFmtId="176" fontId="47" fillId="0" borderId="0" xfId="0" quotePrefix="1" applyNumberFormat="1" applyFont="1" applyFill="1" applyAlignment="1">
      <alignment horizontal="center"/>
    </xf>
    <xf numFmtId="41" fontId="47" fillId="0" borderId="54" xfId="2" applyFont="1" applyFill="1" applyBorder="1" applyAlignment="1">
      <alignment horizontal="centerContinuous" wrapText="1"/>
    </xf>
    <xf numFmtId="0" fontId="47" fillId="0" borderId="39" xfId="0" applyFont="1" applyFill="1" applyBorder="1" applyAlignment="1">
      <alignment horizontal="center"/>
    </xf>
    <xf numFmtId="41" fontId="48" fillId="0" borderId="54" xfId="2" applyFont="1" applyFill="1" applyBorder="1" applyAlignment="1"/>
    <xf numFmtId="0" fontId="48" fillId="0" borderId="39" xfId="0" applyFont="1" applyFill="1" applyBorder="1"/>
    <xf numFmtId="41" fontId="48" fillId="0" borderId="39" xfId="0" applyNumberFormat="1" applyFont="1" applyFill="1" applyBorder="1"/>
    <xf numFmtId="41" fontId="48" fillId="0" borderId="18" xfId="2" applyFont="1" applyFill="1" applyBorder="1" applyAlignment="1"/>
    <xf numFmtId="42" fontId="48" fillId="0" borderId="60" xfId="0" applyNumberFormat="1" applyFont="1" applyFill="1" applyBorder="1"/>
    <xf numFmtId="41" fontId="48" fillId="0" borderId="60" xfId="2" applyFont="1" applyFill="1" applyBorder="1" applyAlignment="1"/>
    <xf numFmtId="167" fontId="47" fillId="0" borderId="0" xfId="0" applyNumberFormat="1" applyFont="1" applyFill="1" applyAlignment="1">
      <alignment horizontal="centerContinuous"/>
    </xf>
    <xf numFmtId="41" fontId="48" fillId="0" borderId="56" xfId="2" applyFont="1" applyFill="1" applyBorder="1" applyAlignment="1"/>
    <xf numFmtId="42" fontId="48" fillId="0" borderId="40" xfId="10" applyFont="1" applyFill="1" applyBorder="1" applyAlignment="1"/>
    <xf numFmtId="0" fontId="53" fillId="0" borderId="0" xfId="0" quotePrefix="1" applyFont="1" applyFill="1" applyAlignment="1">
      <alignment horizontal="left"/>
    </xf>
    <xf numFmtId="0" fontId="53" fillId="0" borderId="0" xfId="0" quotePrefix="1" applyFont="1" applyFill="1" applyAlignment="1">
      <alignment horizontal="center"/>
    </xf>
    <xf numFmtId="42" fontId="48" fillId="0" borderId="0" xfId="0" quotePrefix="1" applyNumberFormat="1" applyFont="1" applyFill="1" applyAlignment="1"/>
    <xf numFmtId="42" fontId="48" fillId="0" borderId="22" xfId="0" applyNumberFormat="1" applyFont="1" applyFill="1" applyBorder="1" applyAlignment="1">
      <alignment horizontal="left"/>
    </xf>
    <xf numFmtId="42" fontId="48" fillId="0" borderId="0" xfId="0" applyNumberFormat="1" applyFont="1" applyFill="1" applyBorder="1" applyAlignment="1">
      <alignment horizontal="left"/>
    </xf>
    <xf numFmtId="0" fontId="48" fillId="0" borderId="0" xfId="0" applyFont="1" applyFill="1" applyAlignment="1">
      <alignment horizontal="left" indent="3"/>
    </xf>
    <xf numFmtId="41" fontId="48" fillId="0" borderId="0" xfId="2" applyFont="1" applyFill="1" applyBorder="1" applyAlignment="1">
      <alignment horizontal="left"/>
    </xf>
    <xf numFmtId="10" fontId="48" fillId="0" borderId="0" xfId="33" applyNumberFormat="1" applyFont="1" applyFill="1" applyBorder="1" applyProtection="1"/>
    <xf numFmtId="5" fontId="48" fillId="0" borderId="0" xfId="0" applyNumberFormat="1" applyFont="1" applyFill="1" applyAlignment="1" applyProtection="1">
      <alignment horizontal="center"/>
    </xf>
    <xf numFmtId="0" fontId="47" fillId="0" borderId="20" xfId="0" applyFont="1" applyFill="1" applyBorder="1"/>
    <xf numFmtId="0" fontId="47" fillId="0" borderId="20" xfId="0" applyFont="1" applyFill="1" applyBorder="1" applyAlignment="1">
      <alignment horizontal="centerContinuous"/>
    </xf>
    <xf numFmtId="0" fontId="47" fillId="0" borderId="58" xfId="0" applyFont="1" applyFill="1" applyBorder="1" applyAlignment="1">
      <alignment horizontal="centerContinuous"/>
    </xf>
    <xf numFmtId="0" fontId="47" fillId="0" borderId="11" xfId="0" applyFont="1" applyFill="1" applyBorder="1" applyAlignment="1">
      <alignment horizontal="centerContinuous"/>
    </xf>
    <xf numFmtId="49" fontId="48" fillId="0" borderId="0" xfId="143" applyNumberFormat="1" applyFont="1" applyFill="1" applyAlignment="1">
      <alignment horizontal="left" vertical="top"/>
    </xf>
    <xf numFmtId="42" fontId="48" fillId="0" borderId="0" xfId="101" applyFont="1" applyFill="1" applyBorder="1" applyAlignment="1">
      <alignment vertical="top"/>
    </xf>
    <xf numFmtId="42" fontId="48" fillId="0" borderId="26" xfId="101" applyFont="1" applyFill="1" applyBorder="1" applyAlignment="1">
      <alignment vertical="top"/>
    </xf>
    <xf numFmtId="168" fontId="57" fillId="0" borderId="0" xfId="0" applyNumberFormat="1" applyFont="1" applyFill="1" applyProtection="1"/>
    <xf numFmtId="37" fontId="53" fillId="0" borderId="0" xfId="0" applyNumberFormat="1" applyFont="1" applyFill="1" applyBorder="1" applyProtection="1"/>
    <xf numFmtId="42" fontId="57" fillId="0" borderId="0" xfId="10" applyFont="1" applyFill="1" applyBorder="1" applyAlignment="1">
      <alignment horizontal="center"/>
    </xf>
    <xf numFmtId="0" fontId="54" fillId="0" borderId="0" xfId="0" applyFont="1" applyFill="1" applyBorder="1"/>
    <xf numFmtId="0" fontId="48" fillId="0" borderId="1" xfId="0" applyFont="1" applyFill="1" applyBorder="1" applyAlignment="1">
      <alignment horizontal="centerContinuous"/>
    </xf>
    <xf numFmtId="176" fontId="48" fillId="0" borderId="0" xfId="0" quotePrefix="1" applyNumberFormat="1" applyFont="1" applyFill="1" applyBorder="1" applyAlignment="1">
      <alignment horizontal="centerContinuous"/>
    </xf>
    <xf numFmtId="0" fontId="48" fillId="0" borderId="13" xfId="0" applyFont="1" applyFill="1" applyBorder="1" applyAlignment="1">
      <alignment horizontal="center"/>
    </xf>
    <xf numFmtId="0" fontId="48" fillId="0" borderId="0" xfId="0" applyFont="1" applyFill="1" applyAlignment="1" applyProtection="1">
      <alignment horizontal="center" vertical="top"/>
    </xf>
    <xf numFmtId="0" fontId="47" fillId="0" borderId="0" xfId="0" applyFont="1" applyFill="1" applyAlignment="1" applyProtection="1">
      <alignment horizontal="center" vertical="top"/>
    </xf>
    <xf numFmtId="0" fontId="47" fillId="0" borderId="0" xfId="143" applyFont="1" applyFill="1" applyAlignment="1">
      <alignment horizontal="left"/>
    </xf>
    <xf numFmtId="0" fontId="19" fillId="0" borderId="0" xfId="143" applyFont="1" applyFill="1"/>
    <xf numFmtId="164" fontId="47" fillId="0" borderId="0" xfId="143" quotePrefix="1" applyNumberFormat="1" applyFont="1" applyFill="1" applyAlignment="1" applyProtection="1">
      <alignment horizontal="left"/>
    </xf>
    <xf numFmtId="0" fontId="47" fillId="0" borderId="0" xfId="143" quotePrefix="1" applyFont="1" applyFill="1" applyAlignment="1">
      <alignment horizontal="left"/>
    </xf>
    <xf numFmtId="0" fontId="47" fillId="0" borderId="1" xfId="143" applyFont="1" applyFill="1" applyBorder="1" applyAlignment="1">
      <alignment horizontal="left"/>
    </xf>
    <xf numFmtId="0" fontId="47" fillId="0" borderId="1" xfId="143" applyFont="1" applyFill="1" applyBorder="1" applyAlignment="1">
      <alignment horizontal="centerContinuous"/>
    </xf>
    <xf numFmtId="49" fontId="47" fillId="0" borderId="0" xfId="143" applyNumberFormat="1" applyFont="1" applyFill="1"/>
    <xf numFmtId="41" fontId="47" fillId="0" borderId="56" xfId="49" applyFont="1" applyFill="1" applyBorder="1" applyAlignment="1">
      <alignment horizontal="center"/>
    </xf>
    <xf numFmtId="49" fontId="47" fillId="0" borderId="56" xfId="49" applyNumberFormat="1" applyFont="1" applyFill="1" applyBorder="1" applyAlignment="1">
      <alignment horizontal="centerContinuous"/>
    </xf>
    <xf numFmtId="49" fontId="48" fillId="0" borderId="0" xfId="143" applyNumberFormat="1" applyFont="1" applyFill="1" applyAlignment="1">
      <alignment horizontal="left" vertical="top" indent="3"/>
    </xf>
    <xf numFmtId="41" fontId="48" fillId="0" borderId="0" xfId="49" applyFont="1" applyFill="1" applyBorder="1" applyAlignment="1">
      <alignment vertical="top"/>
    </xf>
    <xf numFmtId="42" fontId="19" fillId="0" borderId="0" xfId="143" applyNumberFormat="1" applyFont="1" applyFill="1"/>
    <xf numFmtId="49" fontId="48" fillId="0" borderId="0" xfId="0" applyNumberFormat="1" applyFont="1" applyFill="1" applyAlignment="1">
      <alignment horizontal="left" vertical="top"/>
    </xf>
    <xf numFmtId="49" fontId="48" fillId="0" borderId="0" xfId="0" applyNumberFormat="1" applyFont="1" applyFill="1" applyAlignment="1">
      <alignment vertical="top"/>
    </xf>
    <xf numFmtId="49" fontId="48" fillId="0" borderId="0" xfId="0" applyNumberFormat="1" applyFont="1" applyFill="1" applyAlignment="1">
      <alignment horizontal="centerContinuous" vertical="top"/>
    </xf>
    <xf numFmtId="0" fontId="47" fillId="0" borderId="0" xfId="143" applyFont="1" applyFill="1" applyAlignment="1">
      <alignment horizontal="center" vertical="top"/>
    </xf>
    <xf numFmtId="0" fontId="47" fillId="0" borderId="0" xfId="0" applyFont="1" applyFill="1" applyAlignment="1">
      <alignment horizontal="center" vertical="top"/>
    </xf>
    <xf numFmtId="41" fontId="48" fillId="0" borderId="0" xfId="10" applyNumberFormat="1" applyFont="1" applyFill="1" applyBorder="1" applyAlignment="1">
      <alignment vertical="top"/>
    </xf>
    <xf numFmtId="42" fontId="48" fillId="0" borderId="0" xfId="10" applyFont="1" applyFill="1" applyBorder="1" applyAlignment="1">
      <alignment vertical="top"/>
    </xf>
    <xf numFmtId="42" fontId="48" fillId="0" borderId="0" xfId="10" applyFont="1" applyFill="1" applyAlignment="1">
      <alignment vertical="top"/>
    </xf>
    <xf numFmtId="41" fontId="56" fillId="0" borderId="0" xfId="2" applyFont="1" applyFill="1" applyAlignment="1">
      <alignment horizontal="left" indent="1"/>
    </xf>
    <xf numFmtId="49" fontId="47" fillId="0" borderId="0" xfId="143" applyNumberFormat="1" applyFont="1" applyFill="1" applyBorder="1"/>
    <xf numFmtId="49" fontId="47" fillId="0" borderId="1" xfId="143" applyNumberFormat="1" applyFont="1" applyFill="1" applyBorder="1" applyAlignment="1">
      <alignment horizontal="centerContinuous"/>
    </xf>
    <xf numFmtId="49" fontId="47" fillId="0" borderId="56" xfId="75" applyNumberFormat="1" applyFont="1" applyFill="1" applyBorder="1" applyAlignment="1">
      <alignment horizontal="centerContinuous"/>
    </xf>
    <xf numFmtId="41" fontId="48" fillId="0" borderId="0" xfId="75" applyFont="1" applyFill="1" applyBorder="1" applyAlignment="1">
      <alignment vertical="top"/>
    </xf>
    <xf numFmtId="167" fontId="48" fillId="0" borderId="0" xfId="75" applyNumberFormat="1" applyFont="1" applyFill="1" applyBorder="1" applyAlignment="1">
      <alignment vertical="top"/>
    </xf>
    <xf numFmtId="49" fontId="47" fillId="0" borderId="0" xfId="143" applyNumberFormat="1" applyFont="1" applyFill="1" applyBorder="1" applyAlignment="1">
      <alignment horizontal="left" vertical="top"/>
    </xf>
    <xf numFmtId="49" fontId="48" fillId="0" borderId="0" xfId="143" applyNumberFormat="1" applyFont="1" applyFill="1" applyBorder="1" applyAlignment="1">
      <alignment horizontal="left" vertical="top"/>
    </xf>
    <xf numFmtId="0" fontId="47" fillId="0" borderId="0" xfId="143" applyFont="1" applyFill="1" applyBorder="1" applyAlignment="1">
      <alignment horizontal="centerContinuous" vertical="top"/>
    </xf>
    <xf numFmtId="49" fontId="47" fillId="0" borderId="0" xfId="143" applyNumberFormat="1" applyFont="1" applyFill="1" applyBorder="1" applyAlignment="1">
      <alignment horizontal="centerContinuous" vertical="top"/>
    </xf>
    <xf numFmtId="0" fontId="7" fillId="0" borderId="0" xfId="0" applyFont="1" applyFill="1" applyAlignment="1">
      <alignment horizontal="centerContinuous"/>
    </xf>
    <xf numFmtId="164" fontId="7" fillId="0" borderId="0" xfId="0" applyNumberFormat="1" applyFont="1" applyFill="1" applyAlignment="1" applyProtection="1">
      <alignment horizontal="centerContinuous"/>
    </xf>
    <xf numFmtId="0" fontId="8" fillId="0" borderId="0" xfId="0" applyFont="1" applyFill="1" applyAlignment="1">
      <alignment horizontal="centerContinuous"/>
    </xf>
    <xf numFmtId="0" fontId="25" fillId="0" borderId="0" xfId="0" applyFont="1" applyFill="1" applyAlignment="1">
      <alignment horizontal="centerContinuous"/>
    </xf>
    <xf numFmtId="0" fontId="26" fillId="0" borderId="0" xfId="0" applyFont="1" applyFill="1" applyAlignment="1">
      <alignment horizontal="centerContinuous"/>
    </xf>
    <xf numFmtId="0" fontId="26" fillId="0" borderId="0" xfId="0" applyFont="1" applyFill="1"/>
    <xf numFmtId="0" fontId="9" fillId="0" borderId="0" xfId="0" applyFont="1" applyFill="1" applyAlignment="1">
      <alignment horizontal="centerContinuous"/>
    </xf>
    <xf numFmtId="0" fontId="104" fillId="0" borderId="0" xfId="0" applyFont="1" applyFill="1" applyAlignment="1">
      <alignment horizontal="centerContinuous"/>
    </xf>
    <xf numFmtId="0" fontId="11" fillId="0" borderId="0" xfId="0" applyFont="1" applyFill="1" applyAlignment="1">
      <alignment horizontal="centerContinuous"/>
    </xf>
    <xf numFmtId="0" fontId="27" fillId="0" borderId="0" xfId="0" applyFont="1" applyFill="1" applyAlignment="1">
      <alignment horizontal="centerContinuous"/>
    </xf>
    <xf numFmtId="0" fontId="31" fillId="0" borderId="0" xfId="0" applyFont="1" applyFill="1" applyAlignment="1">
      <alignment horizontal="centerContinuous"/>
    </xf>
    <xf numFmtId="0" fontId="32" fillId="0" borderId="0" xfId="0" applyFont="1" applyFill="1" applyAlignment="1">
      <alignment horizontal="centerContinuous"/>
    </xf>
    <xf numFmtId="0" fontId="32" fillId="0" borderId="0" xfId="0" applyFont="1" applyFill="1"/>
    <xf numFmtId="0" fontId="11" fillId="0" borderId="0" xfId="0" applyFont="1" applyFill="1" applyAlignment="1">
      <alignment horizontal="left"/>
    </xf>
    <xf numFmtId="0" fontId="44" fillId="0" borderId="1" xfId="0" applyFont="1" applyFill="1" applyBorder="1" applyAlignment="1">
      <alignment horizontal="centerContinuous"/>
    </xf>
    <xf numFmtId="0" fontId="10" fillId="0" borderId="1" xfId="0" applyFont="1" applyFill="1" applyBorder="1" applyAlignment="1">
      <alignment horizontal="centerContinuous"/>
    </xf>
    <xf numFmtId="0" fontId="5" fillId="0" borderId="0" xfId="0" applyFont="1" applyFill="1" applyAlignment="1">
      <alignment horizontal="centerContinuous"/>
    </xf>
    <xf numFmtId="0" fontId="5" fillId="0" borderId="0" xfId="0" applyFont="1" applyFill="1" applyAlignment="1">
      <alignment horizontal="center"/>
    </xf>
    <xf numFmtId="5" fontId="5" fillId="0" borderId="0" xfId="0" applyNumberFormat="1" applyFont="1" applyFill="1" applyProtection="1"/>
    <xf numFmtId="0" fontId="5" fillId="0" borderId="0" xfId="0" applyFont="1" applyFill="1" applyProtection="1">
      <protection locked="0"/>
    </xf>
    <xf numFmtId="49" fontId="86" fillId="0" borderId="0" xfId="128" applyNumberFormat="1" applyFont="1" applyFill="1" applyAlignment="1">
      <alignment horizontal="center" wrapText="1"/>
    </xf>
    <xf numFmtId="0" fontId="0" fillId="0" borderId="0" xfId="0" applyFont="1" applyFill="1"/>
    <xf numFmtId="0" fontId="0" fillId="0" borderId="0" xfId="0" applyFont="1" applyFill="1" applyAlignment="1">
      <alignment horizontal="center"/>
    </xf>
    <xf numFmtId="0" fontId="0" fillId="0" borderId="0" xfId="0" applyFont="1" applyFill="1" applyBorder="1" applyAlignment="1">
      <alignment horizontal="center"/>
    </xf>
    <xf numFmtId="14" fontId="0" fillId="0" borderId="0" xfId="0" applyNumberFormat="1" applyFont="1" applyFill="1" applyAlignment="1">
      <alignment horizontal="center"/>
    </xf>
    <xf numFmtId="41" fontId="0" fillId="0" borderId="0" xfId="0" applyNumberFormat="1" applyFont="1" applyFill="1"/>
    <xf numFmtId="43" fontId="0" fillId="0" borderId="0" xfId="0" applyNumberFormat="1" applyFont="1" applyFill="1"/>
    <xf numFmtId="42" fontId="0" fillId="0" borderId="38" xfId="0" applyNumberFormat="1" applyFont="1" applyFill="1" applyBorder="1"/>
    <xf numFmtId="184" fontId="0" fillId="0" borderId="38" xfId="0" applyNumberFormat="1" applyFont="1" applyFill="1" applyBorder="1"/>
    <xf numFmtId="184" fontId="0" fillId="0" borderId="0" xfId="0" applyNumberFormat="1" applyFont="1" applyFill="1"/>
    <xf numFmtId="42" fontId="0" fillId="0" borderId="0" xfId="0" applyNumberFormat="1" applyFont="1" applyFill="1"/>
    <xf numFmtId="0" fontId="73" fillId="0" borderId="0" xfId="128" applyFont="1" applyFill="1"/>
    <xf numFmtId="168" fontId="71" fillId="0" borderId="0" xfId="10" applyNumberFormat="1" applyFont="1" applyFill="1" applyAlignment="1"/>
    <xf numFmtId="41" fontId="105" fillId="0" borderId="0" xfId="2" applyFont="1" applyFill="1" applyAlignment="1"/>
    <xf numFmtId="167" fontId="71" fillId="0" borderId="54" xfId="2" applyNumberFormat="1" applyFont="1" applyFill="1" applyBorder="1" applyAlignment="1"/>
    <xf numFmtId="0" fontId="71" fillId="0" borderId="0" xfId="0" applyFont="1" applyFill="1" applyProtection="1">
      <protection locked="0"/>
    </xf>
    <xf numFmtId="43" fontId="52" fillId="0" borderId="0" xfId="10" applyNumberFormat="1" applyFont="1" applyFill="1" applyBorder="1" applyAlignment="1"/>
    <xf numFmtId="0" fontId="52" fillId="0" borderId="0" xfId="0" applyFont="1" applyFill="1" applyProtection="1">
      <protection locked="0"/>
    </xf>
    <xf numFmtId="0" fontId="100" fillId="0" borderId="0" xfId="188" applyFont="1" applyFill="1"/>
    <xf numFmtId="0" fontId="98" fillId="0" borderId="56" xfId="188" applyFont="1" applyFill="1" applyBorder="1"/>
    <xf numFmtId="0" fontId="98" fillId="0" borderId="56" xfId="188" applyFont="1" applyFill="1" applyBorder="1" applyAlignment="1">
      <alignment horizontal="center"/>
    </xf>
    <xf numFmtId="0" fontId="98" fillId="0" borderId="0" xfId="188" applyFont="1" applyFill="1" applyAlignment="1"/>
    <xf numFmtId="0" fontId="98" fillId="0" borderId="15" xfId="188" applyFont="1" applyFill="1" applyBorder="1" applyAlignment="1">
      <alignment horizontal="center"/>
    </xf>
    <xf numFmtId="0" fontId="98" fillId="0" borderId="0" xfId="188" applyFont="1" applyFill="1" applyBorder="1"/>
    <xf numFmtId="0" fontId="98" fillId="0" borderId="0" xfId="188" applyFont="1" applyFill="1" applyBorder="1" applyAlignment="1">
      <alignment horizontal="center"/>
    </xf>
    <xf numFmtId="168" fontId="0" fillId="0" borderId="0" xfId="190" applyNumberFormat="1" applyFont="1" applyFill="1"/>
    <xf numFmtId="178" fontId="0" fillId="0" borderId="0" xfId="189" applyNumberFormat="1" applyFont="1" applyFill="1"/>
    <xf numFmtId="44" fontId="98" fillId="0" borderId="0" xfId="188" applyNumberFormat="1" applyFont="1" applyFill="1"/>
    <xf numFmtId="43" fontId="98" fillId="0" borderId="0" xfId="188" applyNumberFormat="1" applyFont="1" applyFill="1"/>
    <xf numFmtId="41" fontId="0" fillId="0" borderId="0" xfId="2" applyFont="1" applyFill="1" applyAlignment="1">
      <alignment horizontal="right"/>
    </xf>
    <xf numFmtId="168" fontId="98" fillId="0" borderId="26" xfId="188" applyNumberFormat="1" applyFont="1" applyFill="1" applyBorder="1"/>
    <xf numFmtId="44" fontId="98" fillId="0" borderId="26" xfId="188" applyNumberFormat="1" applyFont="1" applyFill="1" applyBorder="1"/>
    <xf numFmtId="168" fontId="98" fillId="0" borderId="18" xfId="188" applyNumberFormat="1" applyFont="1" applyFill="1" applyBorder="1"/>
    <xf numFmtId="43" fontId="75" fillId="0" borderId="15" xfId="128" applyNumberFormat="1" applyFont="1" applyFill="1" applyBorder="1"/>
    <xf numFmtId="41" fontId="5" fillId="0" borderId="0" xfId="44" applyNumberFormat="1" applyFont="1" applyFill="1"/>
    <xf numFmtId="41" fontId="5" fillId="0" borderId="11" xfId="44" applyNumberFormat="1" applyFont="1" applyFill="1" applyBorder="1"/>
    <xf numFmtId="41" fontId="5" fillId="0" borderId="0" xfId="44" applyNumberFormat="1" applyFont="1" applyFill="1" applyBorder="1"/>
    <xf numFmtId="41" fontId="5" fillId="0" borderId="15" xfId="44" applyNumberFormat="1" applyFont="1" applyFill="1" applyBorder="1"/>
    <xf numFmtId="0" fontId="5" fillId="0" borderId="0" xfId="44" applyFont="1" applyFill="1" applyAlignment="1">
      <alignment horizontal="center"/>
    </xf>
    <xf numFmtId="0" fontId="5" fillId="0" borderId="3" xfId="44" applyFont="1" applyFill="1" applyBorder="1"/>
    <xf numFmtId="43" fontId="5" fillId="0" borderId="0" xfId="44" applyNumberFormat="1" applyFont="1" applyFill="1"/>
    <xf numFmtId="167" fontId="48" fillId="0" borderId="0" xfId="23" applyNumberFormat="1" applyFont="1" applyFill="1" applyAlignment="1">
      <alignment horizontal="center"/>
    </xf>
    <xf numFmtId="167" fontId="48" fillId="0" borderId="0" xfId="23" applyNumberFormat="1" applyFont="1" applyFill="1"/>
    <xf numFmtId="0" fontId="106" fillId="0" borderId="0" xfId="128" applyFont="1" applyFill="1"/>
    <xf numFmtId="0" fontId="75" fillId="0" borderId="0" xfId="128" applyFont="1" applyFill="1"/>
    <xf numFmtId="0" fontId="73" fillId="0" borderId="0" xfId="128" applyFont="1" applyFill="1" applyAlignment="1">
      <alignment horizontal="center"/>
    </xf>
    <xf numFmtId="167" fontId="48" fillId="0" borderId="0" xfId="23" applyNumberFormat="1" applyFont="1" applyFill="1" applyBorder="1" applyAlignment="1">
      <alignment horizontal="right"/>
    </xf>
    <xf numFmtId="167" fontId="48" fillId="0" borderId="0" xfId="23" applyNumberFormat="1" applyFont="1" applyFill="1" applyBorder="1"/>
    <xf numFmtId="0" fontId="86" fillId="0" borderId="0" xfId="128" applyFont="1" applyFill="1" applyAlignment="1">
      <alignment horizontal="center" wrapText="1"/>
    </xf>
    <xf numFmtId="0" fontId="75" fillId="0" borderId="0" xfId="128" applyFont="1" applyFill="1" applyAlignment="1">
      <alignment wrapText="1"/>
    </xf>
    <xf numFmtId="0" fontId="73" fillId="0" borderId="0" xfId="128" applyFont="1" applyFill="1" applyBorder="1" applyAlignment="1">
      <alignment horizontal="center"/>
    </xf>
    <xf numFmtId="43" fontId="73" fillId="0" borderId="0" xfId="128" applyNumberFormat="1" applyFont="1" applyFill="1"/>
    <xf numFmtId="0" fontId="75" fillId="0" borderId="0" xfId="128" applyFont="1" applyFill="1" applyBorder="1" applyAlignment="1">
      <alignment horizontal="center"/>
    </xf>
    <xf numFmtId="43" fontId="75" fillId="0" borderId="0" xfId="128" applyNumberFormat="1" applyFont="1" applyFill="1"/>
    <xf numFmtId="0" fontId="73" fillId="0" borderId="50" xfId="128" applyFont="1" applyFill="1" applyBorder="1" applyAlignment="1">
      <alignment horizontal="center"/>
    </xf>
    <xf numFmtId="0" fontId="73" fillId="0" borderId="8" xfId="128" applyFont="1" applyFill="1" applyBorder="1" applyAlignment="1">
      <alignment horizontal="center"/>
    </xf>
    <xf numFmtId="0" fontId="73" fillId="0" borderId="55" xfId="128" applyFont="1" applyFill="1" applyBorder="1" applyAlignment="1">
      <alignment horizontal="center"/>
    </xf>
    <xf numFmtId="0" fontId="108" fillId="0" borderId="0" xfId="128" applyFont="1" applyFill="1" applyBorder="1" applyAlignment="1">
      <alignment horizontal="center"/>
    </xf>
    <xf numFmtId="0" fontId="75" fillId="0" borderId="0" xfId="128" applyFont="1" applyFill="1" applyAlignment="1">
      <alignment horizontal="center"/>
    </xf>
    <xf numFmtId="43" fontId="75" fillId="0" borderId="26" xfId="128" applyNumberFormat="1" applyFont="1" applyFill="1" applyBorder="1"/>
    <xf numFmtId="43" fontId="73" fillId="0" borderId="26" xfId="128" applyNumberFormat="1" applyFont="1" applyFill="1" applyBorder="1"/>
    <xf numFmtId="0" fontId="75" fillId="0" borderId="0" xfId="128" applyFont="1" applyFill="1" applyAlignment="1">
      <alignment horizontal="right"/>
    </xf>
    <xf numFmtId="43" fontId="73" fillId="0" borderId="0" xfId="128" applyNumberFormat="1" applyFont="1" applyFill="1" applyBorder="1"/>
    <xf numFmtId="43" fontId="75" fillId="0" borderId="0" xfId="128" applyNumberFormat="1" applyFont="1" applyFill="1" applyAlignment="1">
      <alignment horizontal="center"/>
    </xf>
    <xf numFmtId="43" fontId="75" fillId="0" borderId="0" xfId="128" applyNumberFormat="1" applyFont="1" applyFill="1" applyBorder="1"/>
    <xf numFmtId="176" fontId="49" fillId="0" borderId="0" xfId="23" applyNumberFormat="1" applyFont="1" applyFill="1"/>
    <xf numFmtId="167" fontId="48" fillId="0" borderId="65" xfId="23" applyNumberFormat="1" applyFont="1" applyFill="1" applyBorder="1" applyAlignment="1">
      <alignment horizontal="center"/>
    </xf>
    <xf numFmtId="167" fontId="48" fillId="0" borderId="65" xfId="23" applyNumberFormat="1" applyFont="1" applyFill="1" applyBorder="1"/>
    <xf numFmtId="167" fontId="48" fillId="0" borderId="66" xfId="23" applyNumberFormat="1" applyFont="1" applyFill="1" applyBorder="1"/>
    <xf numFmtId="0" fontId="5" fillId="0" borderId="0" xfId="23" applyFont="1" applyFill="1" applyAlignment="1"/>
    <xf numFmtId="0" fontId="5" fillId="0" borderId="0" xfId="23" applyFont="1" applyFill="1" applyAlignment="1">
      <alignment horizontal="left"/>
    </xf>
    <xf numFmtId="43" fontId="110" fillId="0" borderId="0" xfId="23" quotePrefix="1" applyNumberFormat="1" applyFont="1" applyFill="1" applyBorder="1" applyAlignment="1">
      <alignment horizontal="right"/>
    </xf>
    <xf numFmtId="43" fontId="5" fillId="0" borderId="0" xfId="23" applyNumberFormat="1" applyFont="1" applyFill="1"/>
    <xf numFmtId="39" fontId="22" fillId="0" borderId="60" xfId="23" applyNumberFormat="1" applyFont="1" applyFill="1" applyBorder="1"/>
    <xf numFmtId="0" fontId="111" fillId="0" borderId="0" xfId="0" applyFont="1" applyFill="1" applyBorder="1" applyAlignment="1">
      <alignment horizontal="left"/>
    </xf>
    <xf numFmtId="0" fontId="0" fillId="0" borderId="38" xfId="0" applyFont="1" applyFill="1" applyBorder="1" applyAlignment="1">
      <alignment horizontal="center"/>
    </xf>
    <xf numFmtId="0" fontId="0" fillId="0" borderId="0" xfId="0" applyNumberFormat="1" applyFont="1" applyFill="1" applyAlignment="1">
      <alignment horizontal="center"/>
    </xf>
    <xf numFmtId="0" fontId="0" fillId="0" borderId="0" xfId="0" applyFont="1" applyFill="1" applyAlignment="1">
      <alignment horizontal="left"/>
    </xf>
    <xf numFmtId="0" fontId="0" fillId="0" borderId="56" xfId="0" applyFont="1" applyFill="1" applyBorder="1"/>
    <xf numFmtId="0" fontId="0" fillId="0" borderId="38" xfId="0" applyFont="1" applyFill="1" applyBorder="1"/>
    <xf numFmtId="0" fontId="111" fillId="0" borderId="0" xfId="0" applyFont="1" applyFill="1" applyBorder="1"/>
    <xf numFmtId="43" fontId="0" fillId="0" borderId="38" xfId="0" applyNumberFormat="1" applyFont="1" applyFill="1" applyBorder="1"/>
    <xf numFmtId="43" fontId="111" fillId="0" borderId="0" xfId="0" applyNumberFormat="1" applyFont="1" applyFill="1" applyBorder="1" applyAlignment="1">
      <alignment horizontal="left"/>
    </xf>
    <xf numFmtId="0" fontId="100" fillId="0" borderId="67" xfId="0" applyFont="1" applyFill="1" applyBorder="1" applyAlignment="1">
      <alignment horizontal="center"/>
    </xf>
    <xf numFmtId="43" fontId="100" fillId="0" borderId="67" xfId="0" applyNumberFormat="1" applyFont="1" applyFill="1" applyBorder="1"/>
    <xf numFmtId="49" fontId="48" fillId="0" borderId="0" xfId="0" applyNumberFormat="1" applyFont="1" applyFill="1" applyProtection="1">
      <protection locked="0"/>
    </xf>
    <xf numFmtId="0" fontId="72" fillId="0" borderId="0" xfId="0" applyFont="1" applyFill="1" applyProtection="1">
      <protection locked="0"/>
    </xf>
    <xf numFmtId="0" fontId="47" fillId="0" borderId="0" xfId="0" applyFont="1" applyFill="1" applyProtection="1">
      <protection locked="0"/>
    </xf>
    <xf numFmtId="49" fontId="47" fillId="0" borderId="0" xfId="0" applyNumberFormat="1" applyFont="1" applyFill="1" applyProtection="1">
      <protection locked="0"/>
    </xf>
    <xf numFmtId="5" fontId="48" fillId="0" borderId="0" xfId="10" applyNumberFormat="1" applyFont="1" applyFill="1" applyAlignment="1"/>
    <xf numFmtId="164" fontId="5" fillId="0" borderId="0" xfId="0" applyNumberFormat="1" applyFont="1" applyFill="1" applyProtection="1"/>
    <xf numFmtId="165" fontId="5" fillId="0" borderId="0" xfId="0" applyNumberFormat="1" applyFont="1" applyFill="1" applyProtection="1"/>
    <xf numFmtId="0" fontId="5" fillId="0" borderId="0" xfId="0" applyFont="1" applyFill="1" applyAlignment="1" applyProtection="1">
      <alignment horizontal="centerContinuous"/>
      <protection locked="0"/>
    </xf>
    <xf numFmtId="0" fontId="5" fillId="0" borderId="0" xfId="0" quotePrefix="1" applyFont="1" applyFill="1" applyAlignment="1">
      <alignment horizontal="center" wrapText="1"/>
    </xf>
    <xf numFmtId="0" fontId="5" fillId="0" borderId="0" xfId="0" applyFont="1" applyFill="1" applyAlignment="1">
      <alignment horizontal="center" wrapText="1"/>
    </xf>
    <xf numFmtId="0" fontId="5" fillId="0" borderId="0" xfId="0" applyFont="1" applyFill="1" applyAlignment="1">
      <alignment wrapText="1"/>
    </xf>
    <xf numFmtId="0" fontId="5" fillId="0" borderId="0" xfId="0" quotePrefix="1" applyFont="1" applyFill="1"/>
    <xf numFmtId="37" fontId="5" fillId="0" borderId="0" xfId="0" applyNumberFormat="1" applyFont="1" applyFill="1" applyProtection="1"/>
    <xf numFmtId="0" fontId="5" fillId="0" borderId="0" xfId="27" applyFont="1" applyFill="1"/>
    <xf numFmtId="0" fontId="0" fillId="0" borderId="0" xfId="0" applyFont="1" applyFill="1" applyBorder="1"/>
    <xf numFmtId="0" fontId="42" fillId="0" borderId="0" xfId="29" applyFont="1" applyFill="1"/>
    <xf numFmtId="0" fontId="48" fillId="0" borderId="0" xfId="0" applyFont="1" applyFill="1" applyBorder="1" applyProtection="1">
      <protection locked="0"/>
    </xf>
    <xf numFmtId="0" fontId="48" fillId="0" borderId="23" xfId="0" applyFont="1" applyFill="1" applyBorder="1" applyAlignment="1" applyProtection="1">
      <alignment horizontal="centerContinuous"/>
      <protection locked="0"/>
    </xf>
    <xf numFmtId="167" fontId="71" fillId="0" borderId="0" xfId="2" applyNumberFormat="1" applyFont="1" applyFill="1" applyAlignment="1">
      <alignment horizontal="center"/>
    </xf>
    <xf numFmtId="42" fontId="48" fillId="0" borderId="26" xfId="2" applyNumberFormat="1" applyFont="1" applyFill="1" applyBorder="1" applyAlignment="1"/>
    <xf numFmtId="0" fontId="48" fillId="0" borderId="0" xfId="0" quotePrefix="1" applyFont="1" applyFill="1" applyAlignment="1"/>
    <xf numFmtId="0" fontId="71" fillId="0" borderId="0" xfId="44" applyFont="1" applyFill="1" applyAlignment="1">
      <alignment horizontal="left" wrapText="1"/>
    </xf>
    <xf numFmtId="0" fontId="47" fillId="0" borderId="0" xfId="0" applyFont="1" applyFill="1" applyAlignment="1" applyProtection="1">
      <alignment horizontal="centerContinuous"/>
      <protection locked="0"/>
    </xf>
    <xf numFmtId="176" fontId="47" fillId="0" borderId="0" xfId="0" applyNumberFormat="1" applyFont="1" applyFill="1" applyAlignment="1" applyProtection="1">
      <alignment horizontal="centerContinuous"/>
      <protection locked="0"/>
    </xf>
    <xf numFmtId="0" fontId="47" fillId="0" borderId="11" xfId="21" applyFont="1" applyFill="1" applyBorder="1" applyAlignment="1">
      <alignment horizontal="center"/>
    </xf>
    <xf numFmtId="0" fontId="47" fillId="0" borderId="68" xfId="0" applyFont="1" applyFill="1" applyBorder="1" applyAlignment="1">
      <alignment horizontal="center"/>
    </xf>
    <xf numFmtId="0" fontId="16" fillId="0" borderId="1" xfId="0" applyFont="1" applyFill="1" applyBorder="1" applyAlignment="1">
      <alignment horizontal="center"/>
    </xf>
    <xf numFmtId="176" fontId="47" fillId="0" borderId="0" xfId="143" applyNumberFormat="1" applyFont="1" applyFill="1" applyAlignment="1">
      <alignment horizontal="center"/>
    </xf>
    <xf numFmtId="41" fontId="47" fillId="0" borderId="56" xfId="2" quotePrefix="1" applyFont="1" applyFill="1" applyBorder="1" applyAlignment="1">
      <alignment horizontal="left"/>
    </xf>
    <xf numFmtId="0" fontId="71" fillId="0" borderId="0" xfId="25" applyFont="1" applyFill="1" applyAlignment="1"/>
    <xf numFmtId="194" fontId="48" fillId="0" borderId="0" xfId="0" applyNumberFormat="1" applyFont="1" applyFill="1" applyAlignment="1"/>
    <xf numFmtId="0" fontId="19" fillId="0" borderId="0" xfId="0" applyFont="1" applyFill="1" applyAlignment="1"/>
    <xf numFmtId="0" fontId="19" fillId="0" borderId="0" xfId="0" quotePrefix="1" applyFont="1" applyFill="1" applyAlignment="1">
      <alignment horizontal="left"/>
    </xf>
    <xf numFmtId="0" fontId="19" fillId="0" borderId="0" xfId="0" quotePrefix="1" applyFont="1" applyFill="1" applyAlignment="1">
      <alignment horizontal="left" wrapText="1"/>
    </xf>
    <xf numFmtId="173" fontId="48" fillId="0" borderId="2" xfId="75" applyNumberFormat="1" applyFont="1" applyFill="1" applyBorder="1" applyAlignment="1"/>
    <xf numFmtId="173" fontId="48" fillId="0" borderId="0" xfId="2" applyNumberFormat="1" applyFont="1" applyFill="1" applyBorder="1" applyAlignment="1"/>
    <xf numFmtId="186" fontId="48" fillId="0" borderId="0" xfId="2" applyNumberFormat="1" applyFont="1" applyFill="1" applyBorder="1" applyAlignment="1"/>
    <xf numFmtId="0" fontId="48" fillId="0" borderId="0" xfId="0" applyFont="1" applyFill="1" applyAlignment="1" applyProtection="1">
      <protection locked="0"/>
    </xf>
    <xf numFmtId="0" fontId="48" fillId="0" borderId="0" xfId="25" applyFont="1" applyFill="1" applyAlignment="1"/>
    <xf numFmtId="194" fontId="48" fillId="0" borderId="0" xfId="53" applyNumberFormat="1" applyFont="1" applyFill="1" applyAlignment="1"/>
    <xf numFmtId="194" fontId="48" fillId="0" borderId="0" xfId="53" quotePrefix="1" applyNumberFormat="1" applyFont="1" applyFill="1" applyAlignment="1">
      <alignment horizontal="left"/>
    </xf>
    <xf numFmtId="10" fontId="48" fillId="0" borderId="13" xfId="0" applyNumberFormat="1" applyFont="1" applyFill="1" applyBorder="1" applyAlignment="1">
      <alignment horizontal="center" vertical="top" wrapText="1"/>
    </xf>
    <xf numFmtId="10" fontId="48" fillId="0" borderId="0" xfId="0" applyNumberFormat="1" applyFont="1" applyFill="1" applyAlignment="1">
      <alignment horizontal="center"/>
    </xf>
    <xf numFmtId="10" fontId="48" fillId="0" borderId="0" xfId="0" applyNumberFormat="1" applyFont="1" applyFill="1" applyAlignment="1">
      <alignment horizontal="center" wrapText="1"/>
    </xf>
    <xf numFmtId="0" fontId="47" fillId="0" borderId="0" xfId="0" quotePrefix="1" applyFont="1" applyFill="1" applyAlignment="1" applyProtection="1">
      <alignment horizontal="center"/>
      <protection locked="0"/>
    </xf>
    <xf numFmtId="0" fontId="47" fillId="0" borderId="0" xfId="0" applyFont="1" applyFill="1" applyAlignment="1" applyProtection="1">
      <alignment horizontal="center"/>
      <protection locked="0"/>
    </xf>
    <xf numFmtId="0" fontId="0" fillId="0" borderId="51" xfId="0" applyFont="1" applyFill="1" applyBorder="1" applyAlignment="1"/>
    <xf numFmtId="0" fontId="0" fillId="0" borderId="0" xfId="0" applyFont="1" applyFill="1" applyBorder="1" applyAlignment="1"/>
    <xf numFmtId="0" fontId="0" fillId="0" borderId="0" xfId="0" applyFont="1" applyFill="1" applyAlignment="1">
      <alignment horizontal="centerContinuous"/>
    </xf>
    <xf numFmtId="0" fontId="45" fillId="0" borderId="0" xfId="0" applyFont="1" applyFill="1" applyAlignment="1" applyProtection="1">
      <alignment horizontal="centerContinuous"/>
      <protection locked="0"/>
    </xf>
    <xf numFmtId="165" fontId="0" fillId="0" borderId="0" xfId="0" applyNumberFormat="1" applyFont="1" applyFill="1" applyAlignment="1" applyProtection="1">
      <alignment horizontal="centerContinuous"/>
    </xf>
    <xf numFmtId="0" fontId="8" fillId="0" borderId="0" xfId="0" applyFont="1" applyFill="1" applyAlignment="1" applyProtection="1">
      <alignment horizontal="centerContinuous"/>
      <protection locked="0"/>
    </xf>
    <xf numFmtId="0" fontId="45" fillId="0" borderId="0" xfId="0" applyFont="1" applyFill="1" applyProtection="1">
      <protection locked="0"/>
    </xf>
    <xf numFmtId="0" fontId="42" fillId="0" borderId="0" xfId="22" applyFont="1" applyFill="1" applyBorder="1"/>
    <xf numFmtId="0" fontId="45" fillId="0" borderId="0" xfId="124" applyFont="1"/>
    <xf numFmtId="0" fontId="67" fillId="0" borderId="0" xfId="124" applyFont="1"/>
    <xf numFmtId="0" fontId="112" fillId="0" borderId="0" xfId="124" applyFont="1"/>
    <xf numFmtId="179" fontId="113" fillId="0" borderId="0" xfId="124" applyNumberFormat="1" applyFont="1"/>
    <xf numFmtId="179" fontId="114" fillId="0" borderId="0" xfId="124" applyNumberFormat="1" applyFont="1"/>
    <xf numFmtId="0" fontId="115" fillId="0" borderId="0" xfId="124" applyFont="1"/>
    <xf numFmtId="0" fontId="45" fillId="0" borderId="0" xfId="124" applyFont="1" applyFill="1"/>
    <xf numFmtId="0" fontId="101" fillId="0" borderId="0" xfId="124" applyFont="1" applyAlignment="1">
      <alignment horizontal="left"/>
    </xf>
    <xf numFmtId="0" fontId="101" fillId="0" borderId="0" xfId="124" quotePrefix="1" applyFont="1"/>
    <xf numFmtId="0" fontId="67" fillId="0" borderId="0" xfId="124" applyFont="1" applyAlignment="1">
      <alignment horizontal="centerContinuous" wrapText="1"/>
    </xf>
    <xf numFmtId="0" fontId="67" fillId="0" borderId="0" xfId="124" applyFont="1" applyAlignment="1">
      <alignment horizontal="left"/>
    </xf>
    <xf numFmtId="0" fontId="67" fillId="0" borderId="0" xfId="124" applyFont="1" applyAlignment="1">
      <alignment horizontal="right"/>
    </xf>
    <xf numFmtId="0" fontId="67" fillId="0" borderId="0" xfId="124" applyFont="1" applyAlignment="1">
      <alignment horizontal="fill"/>
    </xf>
    <xf numFmtId="178" fontId="101" fillId="0" borderId="0" xfId="124" applyNumberFormat="1" applyFont="1"/>
    <xf numFmtId="3" fontId="101" fillId="0" borderId="0" xfId="124" applyNumberFormat="1" applyFont="1"/>
    <xf numFmtId="210" fontId="101" fillId="0" borderId="0" xfId="124" applyNumberFormat="1" applyFont="1"/>
    <xf numFmtId="0" fontId="101" fillId="0" borderId="0" xfId="124" applyFont="1"/>
    <xf numFmtId="186" fontId="101" fillId="0" borderId="0" xfId="90" applyNumberFormat="1" applyFont="1"/>
    <xf numFmtId="211" fontId="101" fillId="0" borderId="0" xfId="124" applyNumberFormat="1" applyFont="1"/>
    <xf numFmtId="0" fontId="101" fillId="0" borderId="0" xfId="124" applyFont="1" applyAlignment="1">
      <alignment horizontal="center"/>
    </xf>
    <xf numFmtId="3" fontId="101" fillId="0" borderId="0" xfId="124" applyNumberFormat="1" applyFont="1" applyAlignment="1">
      <alignment horizontal="fill"/>
    </xf>
    <xf numFmtId="0" fontId="101" fillId="0" borderId="0" xfId="124" applyFont="1" applyAlignment="1">
      <alignment horizontal="fill"/>
    </xf>
    <xf numFmtId="2" fontId="101" fillId="0" borderId="0" xfId="124" applyNumberFormat="1" applyFont="1"/>
    <xf numFmtId="17" fontId="101" fillId="0" borderId="0" xfId="124" applyNumberFormat="1" applyFont="1"/>
    <xf numFmtId="43" fontId="101" fillId="0" borderId="0" xfId="124" applyNumberFormat="1" applyFont="1"/>
    <xf numFmtId="0" fontId="101" fillId="0" borderId="56" xfId="124" applyFont="1" applyBorder="1" applyAlignment="1">
      <alignment horizontal="fill"/>
    </xf>
    <xf numFmtId="0" fontId="101" fillId="0" borderId="56" xfId="124" applyFont="1" applyBorder="1" applyAlignment="1">
      <alignment horizontal="center"/>
    </xf>
    <xf numFmtId="0" fontId="101" fillId="0" borderId="0" xfId="124" applyFont="1" applyBorder="1" applyAlignment="1">
      <alignment horizontal="center"/>
    </xf>
    <xf numFmtId="0" fontId="101" fillId="0" borderId="0" xfId="124" quotePrefix="1" applyFont="1" applyAlignment="1">
      <alignment horizontal="center"/>
    </xf>
    <xf numFmtId="0" fontId="113" fillId="0" borderId="0" xfId="124" applyFont="1"/>
    <xf numFmtId="212" fontId="101" fillId="0" borderId="0" xfId="124" applyNumberFormat="1" applyFont="1"/>
    <xf numFmtId="213" fontId="101" fillId="0" borderId="0" xfId="124" applyNumberFormat="1" applyFont="1"/>
    <xf numFmtId="0" fontId="101" fillId="0" borderId="0" xfId="124" applyFont="1" applyAlignment="1">
      <alignment horizontal="centerContinuous" wrapText="1"/>
    </xf>
    <xf numFmtId="0" fontId="101" fillId="0" borderId="0" xfId="124" applyFont="1" applyAlignment="1">
      <alignment horizontal="right"/>
    </xf>
    <xf numFmtId="214" fontId="45" fillId="0" borderId="0" xfId="124" applyNumberFormat="1" applyFont="1"/>
    <xf numFmtId="0" fontId="113" fillId="0" borderId="0" xfId="124" applyFont="1" applyFill="1" applyAlignment="1">
      <alignment horizontal="centerContinuous"/>
    </xf>
    <xf numFmtId="0" fontId="114" fillId="0" borderId="0" xfId="124" quotePrefix="1" applyFont="1" applyFill="1" applyAlignment="1">
      <alignment horizontal="centerContinuous"/>
    </xf>
    <xf numFmtId="179" fontId="118" fillId="0" borderId="0" xfId="124" applyNumberFormat="1" applyFont="1"/>
    <xf numFmtId="214" fontId="67" fillId="0" borderId="0" xfId="124" applyNumberFormat="1" applyFont="1"/>
    <xf numFmtId="1" fontId="45" fillId="0" borderId="0" xfId="124" applyNumberFormat="1" applyFont="1"/>
    <xf numFmtId="210" fontId="45" fillId="0" borderId="0" xfId="124" applyNumberFormat="1" applyFont="1" applyAlignment="1">
      <alignment horizontal="center"/>
    </xf>
    <xf numFmtId="210" fontId="45" fillId="0" borderId="0" xfId="124" applyNumberFormat="1" applyFont="1"/>
    <xf numFmtId="214" fontId="101" fillId="0" borderId="0" xfId="124" applyNumberFormat="1" applyFont="1"/>
    <xf numFmtId="214" fontId="101" fillId="0" borderId="0" xfId="124" applyNumberFormat="1" applyFont="1" applyAlignment="1">
      <alignment horizontal="fill"/>
    </xf>
    <xf numFmtId="41" fontId="45" fillId="0" borderId="0" xfId="124" applyNumberFormat="1" applyFont="1"/>
    <xf numFmtId="171" fontId="45" fillId="0" borderId="0" xfId="124" applyNumberFormat="1" applyFont="1"/>
    <xf numFmtId="41" fontId="101" fillId="0" borderId="0" xfId="124" applyNumberFormat="1" applyFont="1"/>
    <xf numFmtId="170" fontId="101" fillId="0" borderId="0" xfId="124" applyNumberFormat="1" applyFont="1"/>
    <xf numFmtId="170" fontId="101" fillId="0" borderId="0" xfId="124" applyNumberFormat="1" applyFont="1" applyAlignment="1">
      <alignment horizontal="fill"/>
    </xf>
    <xf numFmtId="0" fontId="45" fillId="0" borderId="0" xfId="124" applyFont="1" applyAlignment="1">
      <alignment horizontal="center"/>
    </xf>
    <xf numFmtId="214" fontId="101" fillId="0" borderId="0" xfId="124" applyNumberFormat="1" applyFont="1" applyAlignment="1">
      <alignment horizontal="center"/>
    </xf>
    <xf numFmtId="0" fontId="101" fillId="0" borderId="0" xfId="124" applyFont="1" applyAlignment="1">
      <alignment horizontal="centerContinuous"/>
    </xf>
    <xf numFmtId="14" fontId="101" fillId="0" borderId="0" xfId="124" applyNumberFormat="1" applyFont="1"/>
    <xf numFmtId="0" fontId="113" fillId="0" borderId="0" xfId="124" applyFont="1" applyFill="1" applyAlignment="1"/>
    <xf numFmtId="0" fontId="114" fillId="0" borderId="0" xfId="124" quotePrefix="1" applyFont="1" applyFill="1" applyAlignment="1"/>
    <xf numFmtId="0" fontId="45" fillId="0" borderId="0" xfId="124" applyFont="1" applyFill="1" applyAlignment="1">
      <alignment horizontal="right"/>
    </xf>
    <xf numFmtId="0" fontId="43" fillId="0" borderId="0" xfId="124" applyFill="1" applyAlignment="1">
      <alignment horizontal="right"/>
    </xf>
    <xf numFmtId="0" fontId="67" fillId="0" borderId="0" xfId="124" applyFont="1" applyFill="1" applyAlignment="1">
      <alignment horizontal="right"/>
    </xf>
    <xf numFmtId="0" fontId="101" fillId="0" borderId="0" xfId="124" applyFont="1" applyFill="1" applyAlignment="1">
      <alignment horizontal="right"/>
    </xf>
    <xf numFmtId="0" fontId="101" fillId="0" borderId="0" xfId="124" applyFont="1" applyFill="1" applyAlignment="1">
      <alignment horizontal="left"/>
    </xf>
    <xf numFmtId="3" fontId="101" fillId="0" borderId="56" xfId="124" applyNumberFormat="1" applyFont="1" applyFill="1" applyBorder="1" applyAlignment="1">
      <alignment horizontal="center"/>
    </xf>
    <xf numFmtId="14" fontId="101" fillId="0" borderId="56" xfId="124" applyNumberFormat="1" applyFont="1" applyFill="1" applyBorder="1" applyAlignment="1">
      <alignment horizontal="center"/>
    </xf>
    <xf numFmtId="0" fontId="101" fillId="0" borderId="0" xfId="124" applyFont="1" applyFill="1" applyAlignment="1"/>
    <xf numFmtId="0" fontId="101" fillId="0" borderId="0" xfId="124" applyFont="1" applyFill="1" applyAlignment="1">
      <alignment horizontal="center"/>
    </xf>
    <xf numFmtId="0" fontId="101" fillId="0" borderId="0" xfId="124" applyFont="1" applyFill="1" applyAlignment="1">
      <alignment horizontal="fill"/>
    </xf>
    <xf numFmtId="3" fontId="101" fillId="0" borderId="0" xfId="124" applyNumberFormat="1" applyFont="1" applyFill="1" applyBorder="1" applyAlignment="1">
      <alignment horizontal="right"/>
    </xf>
    <xf numFmtId="14" fontId="101" fillId="0" borderId="0" xfId="124" applyNumberFormat="1" applyFont="1" applyFill="1" applyBorder="1" applyAlignment="1">
      <alignment horizontal="right"/>
    </xf>
    <xf numFmtId="0" fontId="101" fillId="0" borderId="0" xfId="124" quotePrefix="1" applyFont="1" applyFill="1" applyAlignment="1">
      <alignment horizontal="right"/>
    </xf>
    <xf numFmtId="0" fontId="101" fillId="0" borderId="0" xfId="124" applyFont="1" applyFill="1" applyAlignment="1">
      <alignment horizontal="centerContinuous"/>
    </xf>
    <xf numFmtId="3" fontId="101" fillId="0" borderId="0" xfId="124" applyNumberFormat="1" applyFont="1" applyAlignment="1">
      <alignment horizontal="center"/>
    </xf>
    <xf numFmtId="14" fontId="101" fillId="0" borderId="0" xfId="124" applyNumberFormat="1" applyFont="1" applyAlignment="1">
      <alignment horizontal="center"/>
    </xf>
    <xf numFmtId="0" fontId="101" fillId="0" borderId="0" xfId="124" applyFont="1" applyFill="1" applyAlignment="1">
      <alignment horizontal="centerContinuous" wrapText="1"/>
    </xf>
    <xf numFmtId="0" fontId="101" fillId="0" borderId="0" xfId="124" applyFont="1" applyFill="1"/>
    <xf numFmtId="0" fontId="43" fillId="0" borderId="0" xfId="124"/>
    <xf numFmtId="0" fontId="113" fillId="0" borderId="0" xfId="124" applyFont="1" applyFill="1"/>
    <xf numFmtId="0" fontId="113" fillId="0" borderId="0" xfId="124" applyFont="1" applyFill="1" applyAlignment="1">
      <alignment horizontal="right"/>
    </xf>
    <xf numFmtId="0" fontId="116" fillId="0" borderId="0" xfId="124" applyFont="1"/>
    <xf numFmtId="215" fontId="45" fillId="0" borderId="0" xfId="124" applyNumberFormat="1" applyFont="1"/>
    <xf numFmtId="0" fontId="113" fillId="0" borderId="0" xfId="124" applyFont="1" applyAlignment="1">
      <alignment horizontal="centerContinuous"/>
    </xf>
    <xf numFmtId="215" fontId="113" fillId="0" borderId="0" xfId="124" applyNumberFormat="1" applyFont="1" applyAlignment="1">
      <alignment horizontal="centerContinuous"/>
    </xf>
    <xf numFmtId="0" fontId="114" fillId="0" borderId="0" xfId="124" quotePrefix="1" applyFont="1" applyAlignment="1">
      <alignment horizontal="centerContinuous"/>
    </xf>
    <xf numFmtId="2" fontId="45" fillId="0" borderId="0" xfId="124" applyNumberFormat="1" applyFont="1"/>
    <xf numFmtId="0" fontId="45" fillId="0" borderId="0" xfId="124" quotePrefix="1" applyFont="1"/>
    <xf numFmtId="215" fontId="67" fillId="0" borderId="0" xfId="124" applyNumberFormat="1" applyFont="1"/>
    <xf numFmtId="215" fontId="101" fillId="0" borderId="0" xfId="124" applyNumberFormat="1" applyFont="1"/>
    <xf numFmtId="3" fontId="101" fillId="0" borderId="0" xfId="124" applyNumberFormat="1" applyFont="1" applyBorder="1" applyAlignment="1">
      <alignment horizontal="right"/>
    </xf>
    <xf numFmtId="17" fontId="101" fillId="0" borderId="0" xfId="124" applyNumberFormat="1" applyFont="1" applyBorder="1" applyAlignment="1">
      <alignment horizontal="center"/>
    </xf>
    <xf numFmtId="41" fontId="101" fillId="0" borderId="56" xfId="124" applyNumberFormat="1" applyFont="1" applyBorder="1" applyAlignment="1">
      <alignment horizontal="left"/>
    </xf>
    <xf numFmtId="17" fontId="101" fillId="0" borderId="56" xfId="124" quotePrefix="1" applyNumberFormat="1" applyFont="1" applyBorder="1" applyAlignment="1">
      <alignment horizontal="center"/>
    </xf>
    <xf numFmtId="17" fontId="101" fillId="0" borderId="56" xfId="124" applyNumberFormat="1" applyFont="1" applyBorder="1"/>
    <xf numFmtId="215" fontId="101" fillId="0" borderId="0" xfId="124" applyNumberFormat="1" applyFont="1" applyAlignment="1">
      <alignment horizontal="fill"/>
    </xf>
    <xf numFmtId="215" fontId="101" fillId="0" borderId="0" xfId="124" applyNumberFormat="1" applyFont="1" applyAlignment="1">
      <alignment horizontal="center"/>
    </xf>
    <xf numFmtId="179" fontId="101" fillId="0" borderId="0" xfId="124" applyNumberFormat="1" applyFont="1"/>
    <xf numFmtId="10" fontId="101" fillId="0" borderId="0" xfId="124" applyNumberFormat="1" applyFont="1"/>
    <xf numFmtId="0" fontId="119" fillId="0" borderId="0" xfId="124" applyFont="1"/>
    <xf numFmtId="0" fontId="101" fillId="0" borderId="56" xfId="124" applyFont="1" applyBorder="1"/>
    <xf numFmtId="0" fontId="43" fillId="0" borderId="0" xfId="124" applyFont="1"/>
    <xf numFmtId="3" fontId="67" fillId="0" borderId="0" xfId="124" applyNumberFormat="1" applyFont="1"/>
    <xf numFmtId="10" fontId="67" fillId="0" borderId="0" xfId="124" applyNumberFormat="1" applyFont="1"/>
    <xf numFmtId="0" fontId="116" fillId="0" borderId="0" xfId="124" applyFont="1" applyAlignment="1">
      <alignment horizontal="left"/>
    </xf>
    <xf numFmtId="216" fontId="101" fillId="0" borderId="0" xfId="124" applyNumberFormat="1" applyFont="1"/>
    <xf numFmtId="217" fontId="101" fillId="0" borderId="0" xfId="124" applyNumberFormat="1" applyFont="1"/>
    <xf numFmtId="1" fontId="101" fillId="0" borderId="0" xfId="124" applyNumberFormat="1" applyFont="1"/>
    <xf numFmtId="0" fontId="116" fillId="0" borderId="56" xfId="124" applyFont="1" applyBorder="1"/>
    <xf numFmtId="0" fontId="116" fillId="0" borderId="0" xfId="124" applyFont="1" applyFill="1"/>
    <xf numFmtId="218" fontId="101" fillId="0" borderId="0" xfId="124" applyNumberFormat="1" applyFont="1" applyFill="1" applyAlignment="1">
      <alignment horizontal="center"/>
    </xf>
    <xf numFmtId="41" fontId="101" fillId="0" borderId="0" xfId="124" applyNumberFormat="1" applyFont="1" applyFill="1" applyAlignment="1">
      <alignment horizontal="center"/>
    </xf>
    <xf numFmtId="41" fontId="101" fillId="0" borderId="0" xfId="124" applyNumberFormat="1" applyFont="1" applyFill="1"/>
    <xf numFmtId="0" fontId="101" fillId="0" borderId="71" xfId="124" applyFont="1" applyFill="1" applyBorder="1"/>
    <xf numFmtId="0" fontId="101" fillId="0" borderId="71" xfId="124" applyFont="1" applyBorder="1"/>
    <xf numFmtId="0" fontId="116" fillId="0" borderId="0" xfId="124" applyFont="1" applyFill="1" applyAlignment="1">
      <alignment horizontal="center"/>
    </xf>
    <xf numFmtId="0" fontId="116" fillId="0" borderId="0" xfId="124" applyFont="1" applyAlignment="1">
      <alignment horizontal="center"/>
    </xf>
    <xf numFmtId="218" fontId="101" fillId="0" borderId="0" xfId="124" applyNumberFormat="1" applyFont="1" applyFill="1"/>
    <xf numFmtId="0" fontId="101" fillId="0" borderId="0" xfId="124" quotePrefix="1" applyFont="1" applyFill="1"/>
    <xf numFmtId="0" fontId="101" fillId="0" borderId="0" xfId="124" applyFont="1" applyFill="1" applyAlignment="1">
      <alignment wrapText="1"/>
    </xf>
    <xf numFmtId="41" fontId="120" fillId="0" borderId="0" xfId="124" applyNumberFormat="1" applyFont="1" applyFill="1"/>
    <xf numFmtId="0" fontId="120" fillId="0" borderId="0" xfId="124" applyFont="1"/>
    <xf numFmtId="41" fontId="101" fillId="0" borderId="0" xfId="124" applyNumberFormat="1" applyFont="1" applyFill="1" applyAlignment="1">
      <alignment horizontal="right"/>
    </xf>
    <xf numFmtId="0" fontId="120" fillId="0" borderId="0" xfId="124" applyFont="1" applyAlignment="1">
      <alignment horizontal="center"/>
    </xf>
    <xf numFmtId="0" fontId="119" fillId="0" borderId="0" xfId="124" applyFont="1" applyAlignment="1">
      <alignment horizontal="center"/>
    </xf>
    <xf numFmtId="43" fontId="45" fillId="0" borderId="0" xfId="124" applyNumberFormat="1" applyFont="1"/>
    <xf numFmtId="179" fontId="121" fillId="0" borderId="0" xfId="124" applyNumberFormat="1" applyFont="1"/>
    <xf numFmtId="179" fontId="121" fillId="0" borderId="0" xfId="124" applyNumberFormat="1" applyFont="1" applyAlignment="1">
      <alignment horizontal="center"/>
    </xf>
    <xf numFmtId="0" fontId="122" fillId="0" borderId="0" xfId="124" applyFont="1"/>
    <xf numFmtId="41" fontId="43" fillId="0" borderId="0" xfId="124" applyNumberFormat="1"/>
    <xf numFmtId="10" fontId="101" fillId="0" borderId="0" xfId="124" applyNumberFormat="1" applyFont="1" applyAlignment="1">
      <alignment horizontal="left"/>
    </xf>
    <xf numFmtId="43" fontId="43" fillId="0" borderId="0" xfId="124" applyNumberFormat="1"/>
    <xf numFmtId="193" fontId="101" fillId="0" borderId="0" xfId="124" applyNumberFormat="1" applyFont="1"/>
    <xf numFmtId="0" fontId="43" fillId="0" borderId="0" xfId="124" quotePrefix="1"/>
    <xf numFmtId="0" fontId="101" fillId="0" borderId="0" xfId="124" quotePrefix="1" applyFont="1" applyAlignment="1">
      <alignment horizontal="left"/>
    </xf>
    <xf numFmtId="2" fontId="123" fillId="0" borderId="0" xfId="90" applyNumberFormat="1" applyFont="1"/>
    <xf numFmtId="0" fontId="101" fillId="0" borderId="0" xfId="124" quotePrefix="1" applyFont="1" applyAlignment="1">
      <alignment horizontal="right"/>
    </xf>
    <xf numFmtId="2" fontId="124" fillId="0" borderId="0" xfId="90" applyNumberFormat="1" applyFont="1"/>
    <xf numFmtId="40" fontId="101" fillId="0" borderId="0" xfId="90" applyFont="1"/>
    <xf numFmtId="38" fontId="123" fillId="0" borderId="0" xfId="90" applyNumberFormat="1" applyFont="1"/>
    <xf numFmtId="38" fontId="123" fillId="0" borderId="0" xfId="90" quotePrefix="1" applyNumberFormat="1" applyFont="1"/>
    <xf numFmtId="0" fontId="101" fillId="0" borderId="0" xfId="124" applyFont="1" applyAlignment="1">
      <alignment horizontal="left" indent="2"/>
    </xf>
    <xf numFmtId="38" fontId="124" fillId="0" borderId="0" xfId="90" quotePrefix="1" applyNumberFormat="1" applyFont="1"/>
    <xf numFmtId="38" fontId="101" fillId="0" borderId="0" xfId="90" quotePrefix="1" applyNumberFormat="1" applyFont="1"/>
    <xf numFmtId="0" fontId="125" fillId="0" borderId="0" xfId="124" applyFont="1" applyProtection="1">
      <protection locked="0"/>
    </xf>
    <xf numFmtId="40" fontId="123" fillId="0" borderId="0" xfId="90" applyFont="1" applyAlignment="1">
      <alignment horizontal="center"/>
    </xf>
    <xf numFmtId="0" fontId="101" fillId="0" borderId="0" xfId="124" applyNumberFormat="1" applyFont="1" applyAlignment="1"/>
    <xf numFmtId="0" fontId="101" fillId="0" borderId="0" xfId="124" applyNumberFormat="1" applyFont="1" applyAlignment="1">
      <alignment horizontal="center"/>
    </xf>
    <xf numFmtId="0" fontId="101" fillId="0" borderId="0" xfId="124" quotePrefix="1" applyNumberFormat="1" applyFont="1" applyAlignment="1"/>
    <xf numFmtId="9" fontId="101" fillId="0" borderId="0" xfId="124" applyNumberFormat="1" applyFont="1"/>
    <xf numFmtId="3" fontId="101" fillId="0" borderId="0" xfId="124" applyNumberFormat="1" applyFont="1" applyAlignment="1"/>
    <xf numFmtId="3" fontId="101" fillId="0" borderId="56" xfId="124" applyNumberFormat="1" applyFont="1" applyBorder="1" applyAlignment="1">
      <alignment horizontal="right"/>
    </xf>
    <xf numFmtId="0" fontId="101" fillId="0" borderId="56" xfId="124" applyNumberFormat="1" applyFont="1" applyBorder="1" applyAlignment="1">
      <alignment horizontal="right"/>
    </xf>
    <xf numFmtId="0" fontId="101" fillId="0" borderId="56" xfId="124" applyNumberFormat="1" applyFont="1" applyBorder="1" applyAlignment="1">
      <alignment horizontal="center"/>
    </xf>
    <xf numFmtId="3" fontId="101" fillId="0" borderId="71" xfId="124" applyNumberFormat="1" applyFont="1" applyBorder="1" applyAlignment="1">
      <alignment horizontal="centerContinuous"/>
    </xf>
    <xf numFmtId="0" fontId="101" fillId="0" borderId="71" xfId="124" applyNumberFormat="1" applyFont="1" applyBorder="1" applyAlignment="1">
      <alignment horizontal="centerContinuous"/>
    </xf>
    <xf numFmtId="0" fontId="101" fillId="0" borderId="0" xfId="124" applyNumberFormat="1" applyFont="1" applyAlignment="1">
      <alignment horizontal="centerContinuous"/>
    </xf>
    <xf numFmtId="3" fontId="101" fillId="0" borderId="0" xfId="124" applyNumberFormat="1" applyFont="1" applyAlignment="1">
      <alignment horizontal="centerContinuous"/>
    </xf>
    <xf numFmtId="0" fontId="101" fillId="0" borderId="0" xfId="124" applyNumberFormat="1" applyFont="1" applyAlignment="1">
      <alignment horizontal="left"/>
    </xf>
    <xf numFmtId="179" fontId="114" fillId="0" borderId="0" xfId="124" applyNumberFormat="1" applyFont="1" applyAlignment="1">
      <alignment horizontal="center"/>
    </xf>
    <xf numFmtId="179" fontId="118" fillId="0" borderId="0" xfId="124" applyNumberFormat="1" applyFont="1" applyAlignment="1">
      <alignment horizontal="center"/>
    </xf>
    <xf numFmtId="38" fontId="101" fillId="0" borderId="0" xfId="90" applyNumberFormat="1" applyFont="1"/>
    <xf numFmtId="43" fontId="67" fillId="0" borderId="0" xfId="124" applyNumberFormat="1" applyFont="1"/>
    <xf numFmtId="0" fontId="101" fillId="0" borderId="0" xfId="124" applyFont="1" applyBorder="1"/>
    <xf numFmtId="0" fontId="45" fillId="0" borderId="0" xfId="124" applyFont="1" applyAlignment="1">
      <alignment horizontal="left"/>
    </xf>
    <xf numFmtId="179" fontId="113" fillId="0" borderId="0" xfId="124" applyNumberFormat="1" applyFont="1" applyAlignment="1">
      <alignment horizontal="left"/>
    </xf>
    <xf numFmtId="0" fontId="5" fillId="0" borderId="0" xfId="124" applyFont="1"/>
    <xf numFmtId="0" fontId="126" fillId="0" borderId="0" xfId="124" applyFont="1"/>
    <xf numFmtId="37" fontId="126" fillId="0" borderId="0" xfId="124" applyNumberFormat="1" applyFont="1"/>
    <xf numFmtId="0" fontId="42" fillId="0" borderId="0" xfId="124" applyFont="1"/>
    <xf numFmtId="37" fontId="126" fillId="0" borderId="0" xfId="124" applyNumberFormat="1" applyFont="1" applyAlignment="1">
      <alignment horizontal="center"/>
    </xf>
    <xf numFmtId="0" fontId="42" fillId="0" borderId="0" xfId="124" applyFont="1" applyBorder="1"/>
    <xf numFmtId="37" fontId="101" fillId="0" borderId="0" xfId="124" applyNumberFormat="1" applyFont="1"/>
    <xf numFmtId="37" fontId="101" fillId="0" borderId="0" xfId="124" applyNumberFormat="1" applyFont="1" applyAlignment="1">
      <alignment horizontal="center"/>
    </xf>
    <xf numFmtId="198" fontId="45" fillId="0" borderId="0" xfId="180" applyNumberFormat="1" applyFont="1"/>
    <xf numFmtId="10" fontId="101" fillId="0" borderId="0" xfId="124" applyNumberFormat="1" applyFont="1" applyBorder="1" applyAlignment="1">
      <alignment horizontal="center"/>
    </xf>
    <xf numFmtId="38" fontId="45" fillId="0" borderId="0" xfId="90" applyNumberFormat="1" applyFont="1"/>
    <xf numFmtId="10" fontId="101" fillId="0" borderId="26" xfId="124" applyNumberFormat="1" applyFont="1" applyBorder="1" applyAlignment="1">
      <alignment horizontal="center"/>
    </xf>
    <xf numFmtId="10" fontId="101" fillId="0" borderId="0" xfId="124" applyNumberFormat="1" applyFont="1" applyAlignment="1">
      <alignment horizontal="center"/>
    </xf>
    <xf numFmtId="37" fontId="101" fillId="0" borderId="0" xfId="124" applyNumberFormat="1" applyFont="1" applyAlignment="1">
      <alignment horizontal="left"/>
    </xf>
    <xf numFmtId="39" fontId="101" fillId="0" borderId="0" xfId="124" applyNumberFormat="1" applyFont="1"/>
    <xf numFmtId="0" fontId="113" fillId="0" borderId="0" xfId="124" applyFont="1" applyAlignment="1">
      <alignment horizontal="left"/>
    </xf>
    <xf numFmtId="0" fontId="18" fillId="0" borderId="0" xfId="124" applyFont="1"/>
    <xf numFmtId="0" fontId="33" fillId="0" borderId="0" xfId="0" applyFont="1" applyFill="1" applyBorder="1" applyAlignment="1">
      <alignment horizontal="center"/>
    </xf>
    <xf numFmtId="0" fontId="13" fillId="0" borderId="0" xfId="0" applyFont="1" applyFill="1" applyBorder="1" applyAlignment="1">
      <alignment horizontal="center"/>
    </xf>
    <xf numFmtId="39" fontId="21" fillId="0" borderId="0" xfId="26" applyNumberFormat="1" applyFont="1" applyAlignment="1">
      <alignment horizontal="center"/>
    </xf>
    <xf numFmtId="0" fontId="47" fillId="0" borderId="0" xfId="0" quotePrefix="1" applyFont="1" applyFill="1" applyAlignment="1">
      <alignment horizontal="justify" wrapText="1"/>
    </xf>
    <xf numFmtId="0" fontId="48" fillId="0" borderId="0" xfId="0" applyFont="1" applyFill="1" applyAlignment="1">
      <alignment horizontal="justify" wrapText="1"/>
    </xf>
    <xf numFmtId="49" fontId="48" fillId="0" borderId="0" xfId="0" applyNumberFormat="1" applyFont="1" applyFill="1" applyAlignment="1">
      <alignment horizontal="left" wrapText="1" indent="2"/>
    </xf>
    <xf numFmtId="0" fontId="47" fillId="0" borderId="0" xfId="143" applyFont="1" applyFill="1" applyAlignment="1">
      <alignment horizontal="justify" wrapText="1"/>
    </xf>
    <xf numFmtId="0" fontId="48" fillId="0" borderId="0" xfId="143" applyFont="1" applyFill="1" applyAlignment="1">
      <alignment horizontal="justify" wrapText="1"/>
    </xf>
    <xf numFmtId="41" fontId="51" fillId="0" borderId="58" xfId="75" applyFont="1" applyFill="1" applyBorder="1" applyAlignment="1">
      <alignment horizontal="center"/>
    </xf>
    <xf numFmtId="0" fontId="47" fillId="0" borderId="0" xfId="0" quotePrefix="1" applyFont="1" applyFill="1" applyAlignment="1" applyProtection="1">
      <alignment horizontal="left" wrapText="1"/>
    </xf>
    <xf numFmtId="0" fontId="47" fillId="0" borderId="0" xfId="0" applyFont="1" applyFill="1" applyAlignment="1" applyProtection="1">
      <alignment horizontal="justify" wrapText="1"/>
    </xf>
    <xf numFmtId="0" fontId="47" fillId="0" borderId="0" xfId="143" applyFont="1" applyFill="1" applyAlignment="1">
      <alignment horizontal="left" wrapText="1"/>
    </xf>
    <xf numFmtId="0" fontId="48" fillId="0" borderId="0" xfId="143" applyFont="1" applyFill="1" applyAlignment="1">
      <alignment wrapText="1"/>
    </xf>
    <xf numFmtId="41" fontId="51" fillId="0" borderId="58" xfId="49" applyFont="1" applyFill="1" applyBorder="1" applyAlignment="1">
      <alignment horizontal="center"/>
    </xf>
    <xf numFmtId="0" fontId="34" fillId="0" borderId="0" xfId="0" applyFont="1" applyFill="1" applyAlignment="1">
      <alignment horizontal="justify" wrapText="1"/>
    </xf>
    <xf numFmtId="0" fontId="47" fillId="0" borderId="71" xfId="0" quotePrefix="1" applyFont="1" applyFill="1" applyBorder="1" applyAlignment="1">
      <alignment horizontal="center"/>
    </xf>
    <xf numFmtId="0" fontId="47" fillId="0" borderId="0" xfId="143" quotePrefix="1" applyFont="1" applyFill="1" applyAlignment="1">
      <alignment horizontal="justify" wrapText="1"/>
    </xf>
    <xf numFmtId="0" fontId="47" fillId="0" borderId="0" xfId="0" applyFont="1" applyFill="1" applyAlignment="1">
      <alignment wrapText="1"/>
    </xf>
    <xf numFmtId="0" fontId="48" fillId="0" borderId="0" xfId="0" applyFont="1" applyFill="1" applyAlignment="1">
      <alignment wrapText="1"/>
    </xf>
    <xf numFmtId="0" fontId="47" fillId="0" borderId="0" xfId="0" applyFont="1" applyFill="1" applyAlignment="1">
      <alignment horizontal="justify" wrapText="1"/>
    </xf>
    <xf numFmtId="0" fontId="47" fillId="0" borderId="0" xfId="0" quotePrefix="1" applyFont="1" applyFill="1" applyAlignment="1">
      <alignment horizontal="left" wrapText="1"/>
    </xf>
    <xf numFmtId="49" fontId="48" fillId="0" borderId="0" xfId="0" quotePrefix="1" applyNumberFormat="1" applyFont="1" applyFill="1" applyAlignment="1">
      <alignment horizontal="center" vertical="top" wrapText="1"/>
    </xf>
    <xf numFmtId="0" fontId="47" fillId="0" borderId="0" xfId="0" applyFont="1" applyFill="1" applyAlignment="1">
      <alignment horizontal="center"/>
    </xf>
    <xf numFmtId="41" fontId="47" fillId="0" borderId="11" xfId="2" applyFont="1" applyFill="1" applyBorder="1" applyAlignment="1">
      <alignment horizontal="center"/>
    </xf>
    <xf numFmtId="49" fontId="48" fillId="0" borderId="0" xfId="0" applyNumberFormat="1" applyFont="1" applyFill="1" applyAlignment="1">
      <alignment horizontal="left" wrapText="1"/>
    </xf>
    <xf numFmtId="0" fontId="72" fillId="0" borderId="0" xfId="0" applyFont="1" applyFill="1" applyAlignment="1">
      <alignment wrapText="1"/>
    </xf>
    <xf numFmtId="0" fontId="71" fillId="0" borderId="0" xfId="0" applyFont="1" applyFill="1" applyAlignment="1">
      <alignment wrapText="1"/>
    </xf>
    <xf numFmtId="0" fontId="72" fillId="0" borderId="0" xfId="0" applyFont="1" applyFill="1" applyAlignment="1">
      <alignment horizontal="left" wrapText="1"/>
    </xf>
    <xf numFmtId="0" fontId="0" fillId="0" borderId="0" xfId="0" applyFont="1" applyFill="1"/>
    <xf numFmtId="0" fontId="16" fillId="0" borderId="0" xfId="0" applyFont="1" applyFill="1" applyAlignment="1">
      <alignment horizontal="left" wrapText="1"/>
    </xf>
    <xf numFmtId="0" fontId="47" fillId="0" borderId="0" xfId="0" quotePrefix="1" applyFont="1" applyFill="1" applyBorder="1" applyAlignment="1">
      <alignment horizontal="left" wrapText="1"/>
    </xf>
    <xf numFmtId="0" fontId="0" fillId="0" borderId="0" xfId="0" applyFont="1" applyFill="1" applyAlignment="1">
      <alignment wrapText="1"/>
    </xf>
    <xf numFmtId="0" fontId="47" fillId="0" borderId="11" xfId="0" applyFont="1" applyFill="1" applyBorder="1" applyAlignment="1">
      <alignment horizontal="center"/>
    </xf>
    <xf numFmtId="0" fontId="71" fillId="0" borderId="0" xfId="0" quotePrefix="1" applyFont="1" applyFill="1" applyBorder="1" applyAlignment="1">
      <alignment horizontal="left" wrapText="1"/>
    </xf>
    <xf numFmtId="0" fontId="0" fillId="0" borderId="0" xfId="0" applyFont="1" applyFill="1" applyAlignment="1">
      <alignment horizontal="left" wrapText="1"/>
    </xf>
    <xf numFmtId="0" fontId="71" fillId="0" borderId="39" xfId="18" applyFont="1" applyFill="1" applyBorder="1" applyAlignment="1">
      <alignment horizontal="center"/>
    </xf>
    <xf numFmtId="0" fontId="71" fillId="0" borderId="0" xfId="18" applyFont="1" applyFill="1" applyAlignment="1">
      <alignment horizontal="center"/>
    </xf>
    <xf numFmtId="0" fontId="71" fillId="0" borderId="0" xfId="18" applyFont="1" applyFill="1" applyBorder="1" applyAlignment="1">
      <alignment horizontal="center"/>
    </xf>
    <xf numFmtId="176" fontId="71" fillId="0" borderId="39" xfId="18" applyNumberFormat="1" applyFont="1" applyFill="1" applyBorder="1" applyAlignment="1">
      <alignment horizontal="center"/>
    </xf>
    <xf numFmtId="0" fontId="71" fillId="0" borderId="56" xfId="18" applyFont="1" applyFill="1" applyBorder="1" applyAlignment="1">
      <alignment horizontal="center"/>
    </xf>
    <xf numFmtId="176" fontId="71" fillId="0" borderId="56" xfId="18" applyNumberFormat="1" applyFont="1" applyFill="1" applyBorder="1" applyAlignment="1">
      <alignment horizontal="center"/>
    </xf>
    <xf numFmtId="0" fontId="71" fillId="0" borderId="11" xfId="18" applyFont="1" applyFill="1" applyBorder="1" applyAlignment="1">
      <alignment horizontal="center"/>
    </xf>
    <xf numFmtId="176" fontId="71" fillId="0" borderId="11" xfId="18" applyNumberFormat="1" applyFont="1" applyFill="1" applyBorder="1" applyAlignment="1">
      <alignment horizontal="center"/>
    </xf>
    <xf numFmtId="41" fontId="83" fillId="0" borderId="0" xfId="2" applyFont="1" applyFill="1" applyAlignment="1">
      <alignment horizontal="center"/>
    </xf>
    <xf numFmtId="41" fontId="72" fillId="0" borderId="0" xfId="2" quotePrefix="1" applyNumberFormat="1" applyFont="1" applyFill="1" applyAlignment="1">
      <alignment horizontal="center"/>
    </xf>
    <xf numFmtId="41" fontId="72" fillId="0" borderId="0" xfId="2" applyNumberFormat="1" applyFont="1" applyFill="1" applyAlignment="1">
      <alignment horizontal="center"/>
    </xf>
    <xf numFmtId="41" fontId="72" fillId="0" borderId="0" xfId="2" quotePrefix="1" applyFont="1" applyFill="1" applyAlignment="1">
      <alignment horizontal="center"/>
    </xf>
    <xf numFmtId="41" fontId="72" fillId="0" borderId="0" xfId="2" applyFont="1" applyFill="1" applyAlignment="1">
      <alignment horizontal="center"/>
    </xf>
    <xf numFmtId="0" fontId="72" fillId="0" borderId="0" xfId="0" applyFont="1" applyFill="1" applyAlignment="1" applyProtection="1">
      <alignment horizontal="center"/>
    </xf>
    <xf numFmtId="0" fontId="48" fillId="0" borderId="0" xfId="0" applyFont="1" applyFill="1" applyAlignment="1">
      <alignment horizontal="left" wrapText="1" indent="1"/>
    </xf>
    <xf numFmtId="0" fontId="47" fillId="0" borderId="0" xfId="0" applyFont="1" applyFill="1" applyAlignment="1">
      <alignment horizontal="left" wrapText="1"/>
    </xf>
    <xf numFmtId="0" fontId="68" fillId="0" borderId="0" xfId="0" quotePrefix="1" applyFont="1" applyFill="1" applyAlignment="1">
      <alignment wrapText="1"/>
    </xf>
    <xf numFmtId="42" fontId="48" fillId="0" borderId="0" xfId="10" applyFont="1" applyFill="1" applyAlignment="1">
      <alignment horizontal="center"/>
    </xf>
    <xf numFmtId="0" fontId="68" fillId="0" borderId="0" xfId="0" quotePrefix="1" applyFont="1" applyFill="1" applyAlignment="1">
      <alignment horizontal="left" wrapText="1"/>
    </xf>
    <xf numFmtId="0" fontId="47" fillId="0" borderId="0" xfId="0" quotePrefix="1" applyFont="1" applyFill="1" applyAlignment="1">
      <alignment wrapText="1"/>
    </xf>
    <xf numFmtId="0" fontId="48" fillId="0" borderId="0" xfId="0" applyFont="1" applyFill="1" applyAlignment="1"/>
    <xf numFmtId="41" fontId="83" fillId="0" borderId="58" xfId="2" quotePrefix="1" applyNumberFormat="1" applyFont="1" applyFill="1" applyBorder="1" applyAlignment="1">
      <alignment horizontal="center"/>
    </xf>
    <xf numFmtId="0" fontId="48" fillId="0" borderId="0" xfId="0" applyFont="1" applyFill="1" applyAlignment="1">
      <alignment horizontal="left" vertical="top" wrapText="1"/>
    </xf>
    <xf numFmtId="0" fontId="47" fillId="0" borderId="0" xfId="19" applyFont="1" applyFill="1" applyAlignment="1">
      <alignment wrapText="1"/>
    </xf>
    <xf numFmtId="0" fontId="47" fillId="0" borderId="0" xfId="19" applyFont="1" applyFill="1" applyAlignment="1">
      <alignment horizontal="left" wrapText="1"/>
    </xf>
    <xf numFmtId="0" fontId="47" fillId="0" borderId="0" xfId="19" applyFont="1" applyFill="1" applyAlignment="1">
      <alignment horizontal="center"/>
    </xf>
    <xf numFmtId="41" fontId="48" fillId="0" borderId="0" xfId="0" applyNumberFormat="1" applyFont="1" applyFill="1" applyBorder="1" applyAlignment="1" applyProtection="1">
      <alignment horizontal="right"/>
    </xf>
    <xf numFmtId="0" fontId="47" fillId="0" borderId="0" xfId="20" applyFont="1" applyFill="1" applyAlignment="1"/>
    <xf numFmtId="0" fontId="14" fillId="0" borderId="0" xfId="0" applyFont="1" applyFill="1" applyAlignment="1"/>
    <xf numFmtId="0" fontId="47" fillId="0" borderId="0" xfId="0" applyFont="1" applyFill="1" applyAlignment="1"/>
    <xf numFmtId="0" fontId="47" fillId="0" borderId="0" xfId="20" applyFont="1" applyFill="1" applyAlignment="1">
      <alignment horizontal="left"/>
    </xf>
    <xf numFmtId="0" fontId="47" fillId="0" borderId="11" xfId="20" applyFont="1" applyFill="1" applyBorder="1" applyAlignment="1">
      <alignment horizontal="left" wrapText="1"/>
    </xf>
    <xf numFmtId="0" fontId="14" fillId="0" borderId="11" xfId="0" applyFont="1" applyFill="1" applyBorder="1" applyAlignment="1">
      <alignment horizontal="left" wrapText="1"/>
    </xf>
    <xf numFmtId="0" fontId="14" fillId="0" borderId="56" xfId="0" applyFont="1" applyFill="1" applyBorder="1" applyAlignment="1">
      <alignment horizontal="left" wrapText="1"/>
    </xf>
    <xf numFmtId="0" fontId="72" fillId="0" borderId="56" xfId="0" applyFont="1" applyFill="1" applyBorder="1" applyAlignment="1">
      <alignment wrapText="1"/>
    </xf>
    <xf numFmtId="0" fontId="0" fillId="0" borderId="56" xfId="0" applyFont="1" applyFill="1" applyBorder="1" applyAlignment="1">
      <alignment wrapText="1"/>
    </xf>
    <xf numFmtId="0" fontId="14" fillId="0" borderId="56" xfId="0" applyFont="1" applyFill="1" applyBorder="1" applyAlignment="1">
      <alignment wrapText="1"/>
    </xf>
    <xf numFmtId="0" fontId="47" fillId="0" borderId="39" xfId="20" applyFont="1" applyFill="1" applyBorder="1" applyAlignment="1">
      <alignment horizontal="left" wrapText="1"/>
    </xf>
    <xf numFmtId="0" fontId="14" fillId="0" borderId="39" xfId="0" applyFont="1" applyFill="1" applyBorder="1" applyAlignment="1">
      <alignment wrapText="1"/>
    </xf>
    <xf numFmtId="0" fontId="47" fillId="0" borderId="0" xfId="20" applyFont="1" applyFill="1" applyAlignment="1">
      <alignment horizontal="left" wrapText="1"/>
    </xf>
    <xf numFmtId="0" fontId="14" fillId="0" borderId="0" xfId="0" applyFont="1" applyFill="1" applyAlignment="1">
      <alignment wrapText="1"/>
    </xf>
    <xf numFmtId="0" fontId="47" fillId="0" borderId="0" xfId="30" applyFont="1" applyFill="1" applyAlignment="1">
      <alignment horizontal="left" wrapText="1"/>
    </xf>
    <xf numFmtId="0" fontId="72" fillId="0" borderId="0" xfId="22" applyFont="1" applyFill="1" applyAlignment="1">
      <alignment horizontal="left" wrapText="1"/>
    </xf>
    <xf numFmtId="7" fontId="47" fillId="0" borderId="0" xfId="27" applyNumberFormat="1" applyFont="1" applyFill="1" applyBorder="1" applyAlignment="1">
      <alignment horizontal="center"/>
    </xf>
    <xf numFmtId="0" fontId="47" fillId="0" borderId="0" xfId="27" applyFont="1" applyFill="1" applyAlignment="1">
      <alignment horizontal="left" wrapText="1"/>
    </xf>
    <xf numFmtId="0" fontId="71" fillId="0" borderId="38" xfId="52" applyFont="1" applyFill="1" applyBorder="1" applyAlignment="1">
      <alignment horizontal="left" wrapText="1"/>
    </xf>
    <xf numFmtId="0" fontId="71" fillId="0" borderId="0" xfId="52" applyFont="1" applyFill="1" applyBorder="1" applyAlignment="1">
      <alignment horizontal="left" wrapText="1"/>
    </xf>
    <xf numFmtId="0" fontId="48" fillId="0" borderId="0" xfId="0" applyFont="1" applyFill="1" applyAlignment="1">
      <alignment vertical="top" wrapText="1"/>
    </xf>
    <xf numFmtId="0" fontId="0" fillId="0" borderId="0" xfId="0" applyFont="1" applyFill="1" applyAlignment="1">
      <alignment vertical="top" wrapText="1"/>
    </xf>
    <xf numFmtId="0" fontId="48" fillId="0" borderId="0" xfId="0" applyFont="1" applyFill="1" applyBorder="1" applyAlignment="1">
      <alignment horizontal="left" vertical="top" wrapText="1"/>
    </xf>
    <xf numFmtId="0" fontId="48" fillId="0" borderId="0" xfId="0" applyFont="1" applyFill="1" applyBorder="1" applyAlignment="1">
      <alignment horizontal="left" wrapText="1"/>
    </xf>
    <xf numFmtId="0" fontId="47" fillId="0" borderId="0" xfId="20" applyFont="1" applyFill="1" applyAlignment="1">
      <alignment horizontal="left" vertical="top" wrapText="1"/>
    </xf>
    <xf numFmtId="0" fontId="0" fillId="0" borderId="0" xfId="0" applyFont="1" applyFill="1" applyAlignment="1">
      <alignment horizontal="left" vertical="top" wrapText="1"/>
    </xf>
    <xf numFmtId="0" fontId="0" fillId="0" borderId="56" xfId="0" applyFont="1" applyFill="1" applyBorder="1" applyAlignment="1">
      <alignment horizontal="left" vertical="top" wrapText="1"/>
    </xf>
    <xf numFmtId="0" fontId="0" fillId="0" borderId="56" xfId="0" applyFont="1" applyFill="1" applyBorder="1" applyAlignment="1">
      <alignment horizontal="left" wrapText="1"/>
    </xf>
    <xf numFmtId="0" fontId="117" fillId="0" borderId="0" xfId="124" applyFont="1" applyAlignment="1">
      <alignment wrapText="1"/>
    </xf>
    <xf numFmtId="0" fontId="116" fillId="0" borderId="0" xfId="124" applyFont="1" applyAlignment="1">
      <alignment wrapText="1"/>
    </xf>
    <xf numFmtId="0" fontId="101" fillId="0" borderId="0" xfId="124" applyFont="1" applyAlignment="1">
      <alignment wrapText="1"/>
    </xf>
    <xf numFmtId="0" fontId="101" fillId="0" borderId="0" xfId="124" applyFont="1" applyAlignment="1">
      <alignment horizontal="left"/>
    </xf>
    <xf numFmtId="0" fontId="101" fillId="0" borderId="0" xfId="124" applyFont="1" applyAlignment="1">
      <alignment horizontal="center"/>
    </xf>
    <xf numFmtId="0" fontId="101" fillId="0" borderId="0" xfId="44" applyFont="1" applyFill="1" applyBorder="1" applyAlignment="1">
      <alignment horizontal="center" wrapText="1"/>
    </xf>
    <xf numFmtId="0" fontId="101" fillId="0" borderId="0" xfId="44" applyFont="1" applyFill="1" applyBorder="1" applyAlignment="1">
      <alignment horizontal="center"/>
    </xf>
    <xf numFmtId="0" fontId="14" fillId="0" borderId="42" xfId="0" applyFont="1" applyFill="1" applyBorder="1" applyAlignment="1">
      <alignment horizontal="center"/>
    </xf>
    <xf numFmtId="0" fontId="14" fillId="0" borderId="57" xfId="0" applyFont="1" applyFill="1" applyBorder="1" applyAlignment="1">
      <alignment horizontal="center"/>
    </xf>
    <xf numFmtId="0" fontId="14" fillId="0" borderId="44" xfId="0" applyFont="1" applyFill="1" applyBorder="1" applyAlignment="1">
      <alignment horizontal="center"/>
    </xf>
    <xf numFmtId="0" fontId="14" fillId="0" borderId="0" xfId="0" applyFont="1" applyFill="1" applyAlignment="1">
      <alignment horizontal="center"/>
    </xf>
    <xf numFmtId="177" fontId="14" fillId="0" borderId="0" xfId="2" applyNumberFormat="1" applyFont="1" applyFill="1" applyAlignment="1">
      <alignment horizontal="center"/>
    </xf>
    <xf numFmtId="177" fontId="100" fillId="0" borderId="0" xfId="2" applyNumberFormat="1" applyFont="1" applyFill="1" applyBorder="1" applyAlignment="1">
      <alignment horizontal="center"/>
    </xf>
    <xf numFmtId="43" fontId="87" fillId="0" borderId="6" xfId="128" applyNumberFormat="1" applyFont="1" applyFill="1" applyBorder="1" applyAlignment="1">
      <alignment horizontal="left" wrapText="1"/>
    </xf>
    <xf numFmtId="43" fontId="87" fillId="0" borderId="19" xfId="128" applyNumberFormat="1" applyFont="1" applyFill="1" applyBorder="1" applyAlignment="1">
      <alignment horizontal="left" wrapText="1"/>
    </xf>
    <xf numFmtId="43" fontId="87" fillId="0" borderId="4" xfId="128" applyNumberFormat="1" applyFont="1" applyFill="1" applyBorder="1" applyAlignment="1">
      <alignment horizontal="left" wrapText="1"/>
    </xf>
    <xf numFmtId="43" fontId="87" fillId="0" borderId="14" xfId="128" applyNumberFormat="1" applyFont="1" applyFill="1" applyBorder="1" applyAlignment="1">
      <alignment horizontal="left" wrapText="1"/>
    </xf>
    <xf numFmtId="43" fontId="87" fillId="0" borderId="61" xfId="128" applyNumberFormat="1" applyFont="1" applyFill="1" applyBorder="1" applyAlignment="1">
      <alignment horizontal="left" wrapText="1"/>
    </xf>
    <xf numFmtId="43" fontId="87" fillId="0" borderId="62" xfId="128" applyNumberFormat="1" applyFont="1" applyFill="1" applyBorder="1" applyAlignment="1">
      <alignment horizontal="left" wrapText="1"/>
    </xf>
    <xf numFmtId="0" fontId="13" fillId="0" borderId="0" xfId="0" applyFont="1" applyFill="1" applyBorder="1" applyAlignment="1">
      <alignment horizontal="left"/>
    </xf>
    <xf numFmtId="0" fontId="13" fillId="0" borderId="0" xfId="0" applyFont="1" applyFill="1" applyBorder="1" applyAlignment="1"/>
    <xf numFmtId="43" fontId="39" fillId="0" borderId="3" xfId="45" applyFont="1" applyFill="1" applyBorder="1" applyAlignment="1">
      <alignment horizontal="center"/>
    </xf>
    <xf numFmtId="43" fontId="39" fillId="0" borderId="5" xfId="45" applyFont="1" applyFill="1" applyBorder="1" applyAlignment="1">
      <alignment horizontal="center"/>
    </xf>
    <xf numFmtId="43" fontId="98" fillId="0" borderId="3" xfId="45" applyFont="1" applyFill="1" applyBorder="1" applyAlignment="1">
      <alignment horizontal="center"/>
    </xf>
    <xf numFmtId="43" fontId="98" fillId="0" borderId="5" xfId="45" applyFont="1" applyFill="1" applyBorder="1" applyAlignment="1">
      <alignment horizontal="center"/>
    </xf>
    <xf numFmtId="0" fontId="73" fillId="0" borderId="56" xfId="0" applyFont="1" applyFill="1" applyBorder="1" applyAlignment="1">
      <alignment horizontal="center"/>
    </xf>
    <xf numFmtId="0" fontId="73" fillId="0" borderId="0" xfId="0" applyFont="1" applyFill="1" applyAlignment="1">
      <alignment horizontal="center"/>
    </xf>
    <xf numFmtId="0" fontId="98" fillId="0" borderId="56" xfId="188" applyFont="1" applyFill="1" applyBorder="1" applyAlignment="1">
      <alignment horizontal="center"/>
    </xf>
    <xf numFmtId="0" fontId="18" fillId="0" borderId="6" xfId="24" applyFont="1" applyBorder="1" applyAlignment="1">
      <alignment horizontal="center"/>
    </xf>
    <xf numFmtId="0" fontId="18" fillId="0" borderId="18" xfId="24" applyFont="1" applyBorder="1" applyAlignment="1">
      <alignment horizontal="center"/>
    </xf>
    <xf numFmtId="0" fontId="18" fillId="0" borderId="19" xfId="24" applyFont="1" applyBorder="1" applyAlignment="1">
      <alignment horizontal="center"/>
    </xf>
    <xf numFmtId="4" fontId="16" fillId="0" borderId="0" xfId="26" applyNumberFormat="1" applyFont="1" applyFill="1" applyAlignment="1">
      <alignment horizontal="center"/>
    </xf>
    <xf numFmtId="0" fontId="71" fillId="0" borderId="0" xfId="0" applyFont="1" applyFill="1" applyBorder="1" applyAlignment="1">
      <alignment horizontal="center" wrapText="1"/>
    </xf>
    <xf numFmtId="0" fontId="0" fillId="0" borderId="56" xfId="0" applyFont="1" applyFill="1" applyBorder="1" applyAlignment="1">
      <alignment horizontal="center"/>
    </xf>
  </cellXfs>
  <cellStyles count="287">
    <cellStyle name="########" xfId="1"/>
    <cellStyle name="######## 2" xfId="58"/>
    <cellStyle name="Co #" xfId="59"/>
    <cellStyle name="Comma" xfId="2" builtinId="3"/>
    <cellStyle name="Comma 10" xfId="60"/>
    <cellStyle name="Comma 10 2" xfId="61"/>
    <cellStyle name="Comma 10 3" xfId="62"/>
    <cellStyle name="Comma 10 4" xfId="63"/>
    <cellStyle name="Comma 11" xfId="64"/>
    <cellStyle name="Comma 11 2" xfId="65"/>
    <cellStyle name="Comma 11 2 2" xfId="66"/>
    <cellStyle name="Comma 11 2 3" xfId="67"/>
    <cellStyle name="Comma 11 3" xfId="68"/>
    <cellStyle name="Comma 11 4" xfId="69"/>
    <cellStyle name="Comma 12" xfId="70"/>
    <cellStyle name="Comma 13" xfId="71"/>
    <cellStyle name="Comma 14" xfId="72"/>
    <cellStyle name="Comma 15" xfId="49"/>
    <cellStyle name="Comma 16" xfId="191"/>
    <cellStyle name="Comma 17" xfId="192"/>
    <cellStyle name="Comma 2" xfId="3"/>
    <cellStyle name="Comma 2 10" xfId="193"/>
    <cellStyle name="Comma 2 2" xfId="45"/>
    <cellStyle name="Comma 2 2 2" xfId="57"/>
    <cellStyle name="Comma 2 2 3" xfId="73"/>
    <cellStyle name="Comma 2 2 4" xfId="74"/>
    <cellStyle name="Comma 2 3" xfId="75"/>
    <cellStyle name="Comma 2 4" xfId="50"/>
    <cellStyle name="Comma 2 5" xfId="76"/>
    <cellStyle name="Comma 2 6" xfId="77"/>
    <cellStyle name="Comma 2 7" xfId="78"/>
    <cellStyle name="Comma 2 8" xfId="79"/>
    <cellStyle name="Comma 2 9" xfId="194"/>
    <cellStyle name="Comma 3" xfId="38"/>
    <cellStyle name="Comma 3 2" xfId="80"/>
    <cellStyle name="Comma 3 3" xfId="81"/>
    <cellStyle name="Comma 3 4" xfId="82"/>
    <cellStyle name="Comma 4" xfId="83"/>
    <cellStyle name="Comma 4 2" xfId="84"/>
    <cellStyle name="Comma 4 3" xfId="85"/>
    <cellStyle name="Comma 5" xfId="54"/>
    <cellStyle name="Comma 5 2" xfId="86"/>
    <cellStyle name="Comma 5 3" xfId="87"/>
    <cellStyle name="Comma 5 4" xfId="88"/>
    <cellStyle name="Comma 6" xfId="89"/>
    <cellStyle name="Comma 7" xfId="90"/>
    <cellStyle name="Comma 8" xfId="91"/>
    <cellStyle name="Comma 9" xfId="92"/>
    <cellStyle name="Comma 9 2" xfId="93"/>
    <cellStyle name="Comma 9 3" xfId="94"/>
    <cellStyle name="Comma_090 - B-12 Final - values 1" xfId="4"/>
    <cellStyle name="Comma_090 - Orange County D Schedules" xfId="5"/>
    <cellStyle name="Comma_Miles Grant Acct Reconciliation to NARUC" xfId="6"/>
    <cellStyle name="Comma_PASCO MONTHLY BS w 2004 ADJUSTED - INCOMPLETE" xfId="7"/>
    <cellStyle name="Comma_TEMPLATES - ACCT RECONCILIATION TO NARUC - 13 MONTHS PSC" xfId="8"/>
    <cellStyle name="Comma_TEMPLATES - ACCT RECONCILIATION TO NARUC - 13 MONTHS PSC 2" xfId="184"/>
    <cellStyle name="Comma_UIF E-10" xfId="9"/>
    <cellStyle name="Currency" xfId="10" builtinId="4"/>
    <cellStyle name="Currency 10" xfId="95"/>
    <cellStyle name="Currency 11" xfId="190"/>
    <cellStyle name="Currency 2" xfId="11"/>
    <cellStyle name="Currency 2 2" xfId="46"/>
    <cellStyle name="Currency 2 2 2" xfId="55"/>
    <cellStyle name="Currency 2 2 3" xfId="96"/>
    <cellStyle name="Currency 2 2 4" xfId="97"/>
    <cellStyle name="Currency 2 3" xfId="98"/>
    <cellStyle name="Currency 2 4" xfId="99"/>
    <cellStyle name="Currency 2 5" xfId="100"/>
    <cellStyle name="Currency 2 6" xfId="101"/>
    <cellStyle name="Currency 3" xfId="36"/>
    <cellStyle name="Currency 3 2" xfId="102"/>
    <cellStyle name="Currency 3 3" xfId="103"/>
    <cellStyle name="Currency 3 4" xfId="284"/>
    <cellStyle name="Currency 4" xfId="41"/>
    <cellStyle name="Currency 4 2" xfId="104"/>
    <cellStyle name="Currency 4 3" xfId="105"/>
    <cellStyle name="Currency 4 4" xfId="106"/>
    <cellStyle name="Currency 5" xfId="107"/>
    <cellStyle name="Currency 6" xfId="108"/>
    <cellStyle name="Currency 7" xfId="109"/>
    <cellStyle name="Currency 8" xfId="110"/>
    <cellStyle name="Currency 9" xfId="111"/>
    <cellStyle name="Currency_091- E-2" xfId="12"/>
    <cellStyle name="Currency_UIF E-10" xfId="13"/>
    <cellStyle name="Currency_UIF-E4 FINAL - REVISED" xfId="14"/>
    <cellStyle name="Date" xfId="15"/>
    <cellStyle name="Date-Regulatory" xfId="112"/>
    <cellStyle name="Euro" xfId="113"/>
    <cellStyle name="Normal" xfId="0" builtinId="0"/>
    <cellStyle name="Normal 10" xfId="114"/>
    <cellStyle name="Normal 10 2" xfId="115"/>
    <cellStyle name="Normal 10 2 2" xfId="116"/>
    <cellStyle name="Normal 10 2 3" xfId="117"/>
    <cellStyle name="Normal 10 2 4" xfId="118"/>
    <cellStyle name="Normal 10 3" xfId="119"/>
    <cellStyle name="Normal 10 3 2" xfId="120"/>
    <cellStyle name="Normal 10 3 3" xfId="121"/>
    <cellStyle name="Normal 10 4" xfId="122"/>
    <cellStyle name="Normal 10 5" xfId="123"/>
    <cellStyle name="Normal 11" xfId="124"/>
    <cellStyle name="Normal 12" xfId="125"/>
    <cellStyle name="Normal 13" xfId="126"/>
    <cellStyle name="Normal 14" xfId="127"/>
    <cellStyle name="Normal 14 2" xfId="195"/>
    <cellStyle name="Normal 15" xfId="128"/>
    <cellStyle name="Normal 16" xfId="129"/>
    <cellStyle name="Normal 16 2" xfId="196"/>
    <cellStyle name="Normal 17" xfId="130"/>
    <cellStyle name="Normal 18" xfId="131"/>
    <cellStyle name="Normal 19" xfId="132"/>
    <cellStyle name="Normal 2" xfId="16"/>
    <cellStyle name="Normal 2 10" xfId="133"/>
    <cellStyle name="Normal 2 10 2" xfId="285"/>
    <cellStyle name="Normal 2 11" xfId="197"/>
    <cellStyle name="Normal 2 11 2" xfId="198"/>
    <cellStyle name="Normal 2 11 2 2" xfId="199"/>
    <cellStyle name="Normal 2 11 2 2 2" xfId="200"/>
    <cellStyle name="Normal 2 11 2 2 3" xfId="201"/>
    <cellStyle name="Normal 2 11 2 2 4" xfId="202"/>
    <cellStyle name="Normal 2 11 2 2 5" xfId="203"/>
    <cellStyle name="Normal 2 11 2 2 6" xfId="204"/>
    <cellStyle name="Normal 2 11 2 3" xfId="205"/>
    <cellStyle name="Normal 2 11 2 4" xfId="206"/>
    <cellStyle name="Normal 2 11 2 5" xfId="207"/>
    <cellStyle name="Normal 2 11 2 6" xfId="208"/>
    <cellStyle name="Normal 2 11 3" xfId="209"/>
    <cellStyle name="Normal 2 11 3 2" xfId="210"/>
    <cellStyle name="Normal 2 11 4" xfId="211"/>
    <cellStyle name="Normal 2 11 5" xfId="212"/>
    <cellStyle name="Normal 2 11 6" xfId="213"/>
    <cellStyle name="Normal 2 11 7" xfId="214"/>
    <cellStyle name="Normal 2 12" xfId="215"/>
    <cellStyle name="Normal 2 12 2" xfId="216"/>
    <cellStyle name="Normal 2 12 2 2" xfId="217"/>
    <cellStyle name="Normal 2 12 2 3" xfId="218"/>
    <cellStyle name="Normal 2 12 2 4" xfId="219"/>
    <cellStyle name="Normal 2 12 2 5" xfId="220"/>
    <cellStyle name="Normal 2 12 2 6" xfId="221"/>
    <cellStyle name="Normal 2 12 3" xfId="222"/>
    <cellStyle name="Normal 2 12 4" xfId="223"/>
    <cellStyle name="Normal 2 12 5" xfId="224"/>
    <cellStyle name="Normal 2 12 6" xfId="225"/>
    <cellStyle name="Normal 2 13" xfId="226"/>
    <cellStyle name="Normal 2 14" xfId="227"/>
    <cellStyle name="Normal 2 15" xfId="228"/>
    <cellStyle name="Normal 2 16" xfId="229"/>
    <cellStyle name="Normal 2 17" xfId="230"/>
    <cellStyle name="Normal 2 18" xfId="231"/>
    <cellStyle name="Normal 2 19" xfId="232"/>
    <cellStyle name="Normal 2 2" xfId="44"/>
    <cellStyle name="Normal 2 2 10" xfId="233"/>
    <cellStyle name="Normal 2 2 2" xfId="48"/>
    <cellStyle name="Normal 2 2 2 2" xfId="186"/>
    <cellStyle name="Normal 2 2 2 2 2" xfId="234"/>
    <cellStyle name="Normal 2 2 2 2 2 2" xfId="235"/>
    <cellStyle name="Normal 2 2 2 2 2 2 2" xfId="236"/>
    <cellStyle name="Normal 2 2 2 2 2 2 2 2" xfId="237"/>
    <cellStyle name="Normal 2 2 2 2 2 3" xfId="238"/>
    <cellStyle name="Normal 2 2 2 2 2 4" xfId="239"/>
    <cellStyle name="Normal 2 2 2 2 2 5" xfId="240"/>
    <cellStyle name="Normal 2 2 2 2 2 6" xfId="241"/>
    <cellStyle name="Normal 2 2 2 2 2 7" xfId="242"/>
    <cellStyle name="Normal 2 2 2 2 3" xfId="243"/>
    <cellStyle name="Normal 2 2 2 2 4" xfId="244"/>
    <cellStyle name="Normal 2 2 2 2 5" xfId="245"/>
    <cellStyle name="Normal 2 2 2 2 6" xfId="246"/>
    <cellStyle name="Normal 2 2 2 2 7" xfId="247"/>
    <cellStyle name="Normal 2 2 2 3" xfId="248"/>
    <cellStyle name="Normal 2 2 2 4" xfId="249"/>
    <cellStyle name="Normal 2 2 2 5" xfId="250"/>
    <cellStyle name="Normal 2 2 2 6" xfId="251"/>
    <cellStyle name="Normal 2 2 2 7" xfId="252"/>
    <cellStyle name="Normal 2 2 2 8" xfId="253"/>
    <cellStyle name="Normal 2 2 3" xfId="134"/>
    <cellStyle name="Normal 2 2 4" xfId="135"/>
    <cellStyle name="Normal 2 2 4 2" xfId="254"/>
    <cellStyle name="Normal 2 2 5" xfId="136"/>
    <cellStyle name="Normal 2 2 5 2" xfId="185"/>
    <cellStyle name="Normal 2 2 6" xfId="255"/>
    <cellStyle name="Normal 2 2 7" xfId="256"/>
    <cellStyle name="Normal 2 2 8" xfId="257"/>
    <cellStyle name="Normal 2 2 9" xfId="258"/>
    <cellStyle name="Normal 2 20" xfId="259"/>
    <cellStyle name="Normal 2 21" xfId="260"/>
    <cellStyle name="Normal 2 22" xfId="261"/>
    <cellStyle name="Normal 2 3" xfId="137"/>
    <cellStyle name="Normal 2 36" xfId="52"/>
    <cellStyle name="Normal 2 4" xfId="138"/>
    <cellStyle name="Normal 2 5" xfId="139"/>
    <cellStyle name="Normal 2 6" xfId="140"/>
    <cellStyle name="Normal 2 7" xfId="141"/>
    <cellStyle name="Normal 2 8" xfId="142"/>
    <cellStyle name="Normal 2 9" xfId="143"/>
    <cellStyle name="Normal 2_LUSIMFR22" xfId="144"/>
    <cellStyle name="Normal 20" xfId="145"/>
    <cellStyle name="Normal 21" xfId="146"/>
    <cellStyle name="Normal 22" xfId="147"/>
    <cellStyle name="Normal 23" xfId="47"/>
    <cellStyle name="Normal 24" xfId="188"/>
    <cellStyle name="Normal 3" xfId="17"/>
    <cellStyle name="Normal 3 10" xfId="262"/>
    <cellStyle name="Normal 3 11" xfId="263"/>
    <cellStyle name="Normal 3 12" xfId="264"/>
    <cellStyle name="Normal 3 13" xfId="265"/>
    <cellStyle name="Normal 3 14" xfId="266"/>
    <cellStyle name="Normal 3 15" xfId="267"/>
    <cellStyle name="Normal 3 16" xfId="268"/>
    <cellStyle name="Normal 3 17" xfId="269"/>
    <cellStyle name="Normal 3 18" xfId="270"/>
    <cellStyle name="Normal 3 19" xfId="271"/>
    <cellStyle name="Normal 3 2" xfId="148"/>
    <cellStyle name="Normal 3 2 2" xfId="286"/>
    <cellStyle name="Normal 3 20" xfId="272"/>
    <cellStyle name="Normal 3 21" xfId="273"/>
    <cellStyle name="Normal 3 3" xfId="149"/>
    <cellStyle name="Normal 3 4" xfId="150"/>
    <cellStyle name="Normal 3 5" xfId="151"/>
    <cellStyle name="Normal 3 6" xfId="274"/>
    <cellStyle name="Normal 3 7" xfId="275"/>
    <cellStyle name="Normal 3 8" xfId="276"/>
    <cellStyle name="Normal 3 9" xfId="277"/>
    <cellStyle name="Normal 4" xfId="35"/>
    <cellStyle name="Normal 4 2" xfId="152"/>
    <cellStyle name="Normal 4 3" xfId="153"/>
    <cellStyle name="Normal 4 4" xfId="154"/>
    <cellStyle name="Normal 4 5" xfId="155"/>
    <cellStyle name="Normal 4 6" xfId="278"/>
    <cellStyle name="Normal 4 7" xfId="279"/>
    <cellStyle name="Normal 5" xfId="39"/>
    <cellStyle name="Normal 5 2" xfId="156"/>
    <cellStyle name="Normal 5 3" xfId="157"/>
    <cellStyle name="Normal 5 4" xfId="280"/>
    <cellStyle name="Normal 5 5" xfId="281"/>
    <cellStyle name="Normal 5 6" xfId="282"/>
    <cellStyle name="Normal 6" xfId="40"/>
    <cellStyle name="Normal 6 2" xfId="158"/>
    <cellStyle name="Normal 6 3" xfId="159"/>
    <cellStyle name="Normal 6 4" xfId="160"/>
    <cellStyle name="Normal 62" xfId="51"/>
    <cellStyle name="Normal 7" xfId="53"/>
    <cellStyle name="Normal 8" xfId="161"/>
    <cellStyle name="Normal 9" xfId="162"/>
    <cellStyle name="Normal 9 2" xfId="163"/>
    <cellStyle name="Normal 9 2 2" xfId="164"/>
    <cellStyle name="Normal 9 2 3" xfId="165"/>
    <cellStyle name="Normal 9 2 4" xfId="166"/>
    <cellStyle name="Normal_090 - B-12 Final - values 1" xfId="18"/>
    <cellStyle name="Normal_090 - Orange County D Schedules" xfId="19"/>
    <cellStyle name="Normal_091- E-2" xfId="20"/>
    <cellStyle name="Normal_B-9 and B-11" xfId="21"/>
    <cellStyle name="Normal_E-5 VALUES" xfId="22"/>
    <cellStyle name="Normal_Miles Grant Acct Reconciliation to NARUC" xfId="23"/>
    <cellStyle name="Normal_PASCO MONTHLY BS w 2004 ADJUSTED - INCOMPLETE" xfId="24"/>
    <cellStyle name="Normal_REVENUES" xfId="37"/>
    <cellStyle name="Normal_Sheet1" xfId="25"/>
    <cellStyle name="Normal_TEMPLATES - ACCT RECONCILIATION TO NARUC - 13 MONTHS PSC" xfId="26"/>
    <cellStyle name="Normal_UIF E-10" xfId="27"/>
    <cellStyle name="Normal_UIF E-2 - with some additions REVISED FOR TITLES" xfId="28"/>
    <cellStyle name="Normal_UIF E-3" xfId="29"/>
    <cellStyle name="Normal_UIF-E4 FINAL - REVISED" xfId="30"/>
    <cellStyle name="Normal_Wedgefield-REV" xfId="31"/>
    <cellStyle name="Normal_Wedgefield-REV 2" xfId="32"/>
    <cellStyle name="Note 2" xfId="283"/>
    <cellStyle name="Percent" xfId="33" builtinId="5"/>
    <cellStyle name="Percent 10" xfId="189"/>
    <cellStyle name="Percent 2" xfId="34"/>
    <cellStyle name="Percent 2 2" xfId="43"/>
    <cellStyle name="Percent 2 2 2" xfId="56"/>
    <cellStyle name="Percent 2 2 3" xfId="167"/>
    <cellStyle name="Percent 2 2 4" xfId="168"/>
    <cellStyle name="Percent 2 3" xfId="169"/>
    <cellStyle name="Percent 2 4" xfId="170"/>
    <cellStyle name="Percent 2 5" xfId="171"/>
    <cellStyle name="Percent 2 6" xfId="172"/>
    <cellStyle name="Percent 3" xfId="42"/>
    <cellStyle name="Percent 3 2" xfId="173"/>
    <cellStyle name="Percent 3 2 2" xfId="187"/>
    <cellStyle name="Percent 3 3" xfId="174"/>
    <cellStyle name="Percent 3 4" xfId="175"/>
    <cellStyle name="Percent 4" xfId="176"/>
    <cellStyle name="Percent 5" xfId="177"/>
    <cellStyle name="Percent 5 2" xfId="178"/>
    <cellStyle name="Percent 5 3" xfId="179"/>
    <cellStyle name="Percent 6" xfId="180"/>
    <cellStyle name="Percent 7" xfId="181"/>
    <cellStyle name="Percent 8" xfId="182"/>
    <cellStyle name="Percent 9" xfId="183"/>
  </cellStyles>
  <dxfs count="0"/>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externalLink" Target="externalLinks/externalLink2.xml"/><Relationship Id="rId154" Type="http://schemas.openxmlformats.org/officeDocument/2006/relationships/externalLink" Target="externalLinks/externalLink18.xml"/><Relationship Id="rId159" Type="http://schemas.openxmlformats.org/officeDocument/2006/relationships/externalLink" Target="externalLinks/externalLink2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externalLink" Target="externalLinks/externalLink8.xml"/><Relationship Id="rId149" Type="http://schemas.openxmlformats.org/officeDocument/2006/relationships/externalLink" Target="externalLinks/externalLink1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externalLink" Target="externalLinks/externalLink3.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14.xml"/><Relationship Id="rId155" Type="http://schemas.openxmlformats.org/officeDocument/2006/relationships/externalLink" Target="externalLinks/externalLink19.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4.xml"/><Relationship Id="rId145" Type="http://schemas.openxmlformats.org/officeDocument/2006/relationships/externalLink" Target="externalLinks/externalLink9.xml"/><Relationship Id="rId16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externalLink" Target="externalLinks/externalLink7.xml"/><Relationship Id="rId148" Type="http://schemas.openxmlformats.org/officeDocument/2006/relationships/externalLink" Target="externalLinks/externalLink12.xml"/><Relationship Id="rId151" Type="http://schemas.openxmlformats.org/officeDocument/2006/relationships/externalLink" Target="externalLinks/externalLink15.xml"/><Relationship Id="rId156"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5.xml"/><Relationship Id="rId146"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externalLink" Target="externalLinks/externalLink2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1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6.xml"/><Relationship Id="rId163"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1.xml"/><Relationship Id="rId158" Type="http://schemas.openxmlformats.org/officeDocument/2006/relationships/externalLink" Target="externalLinks/externalLink2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1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371475</xdr:colOff>
      <xdr:row>14</xdr:row>
      <xdr:rowOff>0</xdr:rowOff>
    </xdr:from>
    <xdr:to>
      <xdr:col>8</xdr:col>
      <xdr:colOff>466725</xdr:colOff>
      <xdr:row>31</xdr:row>
      <xdr:rowOff>142875</xdr:rowOff>
    </xdr:to>
    <xdr:pic>
      <xdr:nvPicPr>
        <xdr:cNvPr id="48129" name="Picture 4"/>
        <xdr:cNvPicPr>
          <a:picLocks noChangeAspect="1" noChangeArrowheads="1"/>
        </xdr:cNvPicPr>
      </xdr:nvPicPr>
      <xdr:blipFill>
        <a:blip xmlns:r="http://schemas.openxmlformats.org/officeDocument/2006/relationships" r:embed="rId1" cstate="print">
          <a:lum bright="46000" contrast="68000"/>
        </a:blip>
        <a:srcRect/>
        <a:stretch>
          <a:fillRect/>
        </a:stretch>
      </xdr:blipFill>
      <xdr:spPr bwMode="auto">
        <a:xfrm>
          <a:off x="2343150" y="5124450"/>
          <a:ext cx="4381500" cy="2895600"/>
        </a:xfrm>
        <a:prstGeom prst="rect">
          <a:avLst/>
        </a:prstGeom>
        <a:noFill/>
        <a:ln w="9525">
          <a:noFill/>
          <a:miter lim="800000"/>
          <a:headEnd/>
          <a:tailEnd/>
        </a:ln>
      </xdr:spPr>
    </xdr:pic>
    <xdr:clientData/>
  </xdr:twoCellAnchor>
  <xdr:twoCellAnchor editAs="oneCell">
    <xdr:from>
      <xdr:col>3</xdr:col>
      <xdr:colOff>371475</xdr:colOff>
      <xdr:row>64</xdr:row>
      <xdr:rowOff>0</xdr:rowOff>
    </xdr:from>
    <xdr:to>
      <xdr:col>8</xdr:col>
      <xdr:colOff>466725</xdr:colOff>
      <xdr:row>81</xdr:row>
      <xdr:rowOff>142875</xdr:rowOff>
    </xdr:to>
    <xdr:pic>
      <xdr:nvPicPr>
        <xdr:cNvPr id="48130" name="Picture 7"/>
        <xdr:cNvPicPr>
          <a:picLocks noChangeAspect="1" noChangeArrowheads="1"/>
        </xdr:cNvPicPr>
      </xdr:nvPicPr>
      <xdr:blipFill>
        <a:blip xmlns:r="http://schemas.openxmlformats.org/officeDocument/2006/relationships" r:embed="rId1" cstate="print">
          <a:lum bright="46000" contrast="68000"/>
        </a:blip>
        <a:srcRect/>
        <a:stretch>
          <a:fillRect/>
        </a:stretch>
      </xdr:blipFill>
      <xdr:spPr bwMode="auto">
        <a:xfrm>
          <a:off x="2343150" y="17459325"/>
          <a:ext cx="4381500" cy="2895600"/>
        </a:xfrm>
        <a:prstGeom prst="rect">
          <a:avLst/>
        </a:prstGeom>
        <a:noFill/>
        <a:ln w="9525">
          <a:noFill/>
          <a:miter lim="800000"/>
          <a:headEnd/>
          <a:tailEnd/>
        </a:ln>
      </xdr:spPr>
    </xdr:pic>
    <xdr:clientData/>
  </xdr:twoCellAnchor>
  <xdr:twoCellAnchor editAs="oneCell">
    <xdr:from>
      <xdr:col>3</xdr:col>
      <xdr:colOff>371475</xdr:colOff>
      <xdr:row>108</xdr:row>
      <xdr:rowOff>0</xdr:rowOff>
    </xdr:from>
    <xdr:to>
      <xdr:col>8</xdr:col>
      <xdr:colOff>466725</xdr:colOff>
      <xdr:row>125</xdr:row>
      <xdr:rowOff>142875</xdr:rowOff>
    </xdr:to>
    <xdr:pic>
      <xdr:nvPicPr>
        <xdr:cNvPr id="48131" name="Picture 8"/>
        <xdr:cNvPicPr>
          <a:picLocks noChangeAspect="1" noChangeArrowheads="1"/>
        </xdr:cNvPicPr>
      </xdr:nvPicPr>
      <xdr:blipFill>
        <a:blip xmlns:r="http://schemas.openxmlformats.org/officeDocument/2006/relationships" r:embed="rId1" cstate="print">
          <a:lum bright="46000" contrast="68000"/>
        </a:blip>
        <a:srcRect/>
        <a:stretch>
          <a:fillRect/>
        </a:stretch>
      </xdr:blipFill>
      <xdr:spPr bwMode="auto">
        <a:xfrm>
          <a:off x="2343150" y="27813000"/>
          <a:ext cx="4381500" cy="28956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MPLETED%20PROJECTS\SANLANDO%202010\Documents%20and%20Settings\MARIA%20ELENA%20BRAVO\Local%20Settings\Temporary%20Internet%20Files\Content.IE5\URWN6DU1\Documents%20and%20Settings\mbravo\My%20Documents\RATE%20CASES%20-%20UTILITIES,%20INC\TEMPLATES\Blank%20templat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URRENT%20PROJECTS\U02-37%20LABRADOR%202014%20RATE%20CASE\LABRADOR%20FINAL%20MFRs%207%20for%20PDF%20TO%20USE%20AS%20WORKFILE.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c0nas001\files.uiwater.com\Miles%20Grant%20SUBMITTED%20FOR%20FILING\Miles%20Grant%20MFRs%206-30-07%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c0nas001\files.uiwater.com\Tierra%20Verde%20SUBMITTED%20FOR%20FILING\Tierra%20Verde%20MFRs%2012-31-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PROJ)\U02-20%20Tierra%20Verde%20Utilities,%20Inc%20(2007)\Tierra%20Verde%20MFRs%2012-31-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ynthia\2009%20FILINGS%20UI%20RATE%20CASES\Staff%20Workpapers\Sanlando%20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PROJ)\U02-39%20UTILITIES%20INC%20CONSOLIDATED%20RATE%20CASE%20FILING\MFR's\LABRADOR%20-%20DS\LABRADOR%20MFRs%20TY%2012-31-15_Class%20A_v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0.0.1.157\Financial\FINANCIAL%20DEPT\FPA\ROE%20Schedules\2005%2012%20December\123105%20ROE%202-3v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MARIA%20ELENA%20BRAVO\Local%20Settings\Temporary%20Internet%20Files\Content.IE5\URWN6DU1\Documents%20and%20Settings\mbravo\My%20Documents\RATE%20CASES%20-%20UTILITIES,%20INC\SOUTH%20GATE\SCHEDULES\SOUTHGATE%20MFR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0.0.1.157\Financial\Documents%20and%20Settings\Phyllis%20Dobbs\Desktop\SE50%200630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Swain\AppData\Local\Temp\aolattachmentscache\666540a1-4bb5-4d1e-8cd1-13c0cf2f85f0\CYPRESS%20LAKES%20MFRs%2012-31-20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0nas001\files.uiwater.com\ratecase\Florida\068-Longwood\2009%20Rate%20Case\Filing\Longwood%20MFRs%20TY%2012-31-08_FILED%20with%20PSC.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COMPLETED%20PROJECTS\SANLANDO%202010\MARIA%20C%20DRIVE%20AS%20OF%203-22-04%20&amp;%20FORWARD\Longwood%20MFR%206-30-05%20Test%20Yea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PROJ)\U02-39%20UTILITIES%20INC%20CONSOLIDATED%20RATE%20CASE%20FILING\MFR's\LONGWOOD%20-%20DS\LONGWOOD%20%20MFR%20TY%2012-31-2015_Class%20A_v1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COMPLETED%20PROJECTS\SANLANDO%202010\Documents%20and%20Settings\mbravo\My%20Documents\A%20-%20UIF%20RATE%20CASE%20-%202006\MFRs%20&amp;%20MISC.%20SCHEDULES\MARION\MARION%20MFR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c0nas001\Documents%20and%20Settings\epovich\Local%20Settings\Temporary%20Internet%20Files\OLK16\CYPRESS%20LAKES%20Applic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OMPLETED%20PROJECTS\SANLANDO%202010\Documents%20and%20Settings\mbravo\My%20Documents\A%20-%20UIF%20RATE%20CASE%20-%202006\TEMPLATES\UIF%20-%20CLASS%20A%20W&amp;S%20TEMPLATE%20SCH%20A%20&amp;%20B%20REVI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MPLETED%20PROJECTS\SANLANDO%202010\Documents%20and%20Settings\dciecier\Desktop\SANLANDO_MFRs_TY_2012-31-10_MSA_Submittal(1)%20-%20with%20Updated%20B7%20&amp;%20B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wain\AppData\Local\Temp\aolattachmentscache\b26f02ba-a946-4e01-85c5-9b5b38f22ba4\Sanlando%20MFRs%20TY%2012-31-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OMPLETED%20PROJECTS\SANLANDO%202010\Documents%20and%20Settings\mbravo.MSA\My%20Documents\A%20-%20UIF%20RATE%20CASE%20-%202006\TEMPLATES\UIF%20-%20CLASS%20A%20W&amp;S%20TEMPLATE%20SCH%20A%20&amp;%20B%20REVIS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OMPLETED%20PROJECTS\SANLANDO%202010\Documents%20and%20Settings\mbravo\My%20Documents\A%20-%20UIF%20RATE%20CASE%20-%202006\MFRs%20&amp;%20MISC.%20SCHEDULES\ORANGE\DRAFTS\MFRs%20ORANGE%20-%20draf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OMPLETED%20PROJECTS\SANLANDO%202010\DOCUME~1\mbravo\LOCALS~1\Temp\TIERRA%20VERDE%20MFR%2012-31-05%20TEST%20YEA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MPLETED%20PROJECTS\SANLANDO%202010\(PROJ)\U02-14%20Miles%20Grant\Miles%20Grant%20Rate%20Increase%20Application%20TY%206-30-07\Miles%20Grant%20MFRs\Miles%20Grant%20MFRs%206-30-07%20FIN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cros"/>
      <sheetName val="COVER"/>
      <sheetName val="CONTENTS"/>
      <sheetName val="INSTRUCTIONS"/>
      <sheetName val="A 1"/>
      <sheetName val="A 2"/>
      <sheetName val="A 3"/>
      <sheetName val="A 4"/>
      <sheetName val="A 5"/>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 1"/>
      <sheetName val="D 2"/>
      <sheetName val="D 3"/>
      <sheetName val="D 4"/>
      <sheetName val="D 5"/>
      <sheetName val="D 6"/>
      <sheetName val="D 7"/>
      <sheetName val="E 1"/>
      <sheetName val="E 2"/>
      <sheetName val="E 3"/>
      <sheetName val="E 4"/>
      <sheetName val="E 5"/>
      <sheetName val="E 6"/>
      <sheetName val="E 7"/>
      <sheetName val="E 8"/>
      <sheetName val="E 9"/>
      <sheetName val="E 10"/>
      <sheetName val="E 11"/>
      <sheetName val="E 12"/>
      <sheetName val="E 13"/>
      <sheetName val="E 14"/>
      <sheetName val="F 1"/>
      <sheetName val="F 2"/>
      <sheetName val="F 3"/>
      <sheetName val="F 4"/>
      <sheetName val="F 5"/>
      <sheetName val="F 6"/>
      <sheetName val="F 7"/>
      <sheetName val="F 8"/>
      <sheetName val="F 9"/>
      <sheetName val="F 10"/>
    </sheetNames>
    <sheetDataSet>
      <sheetData sheetId="0">
        <row r="18">
          <cell r="E18" t="str">
            <v>Page 1 of 2</v>
          </cell>
        </row>
        <row r="19">
          <cell r="E19" t="str">
            <v>Page 2 of 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Macros"/>
      <sheetName val="COVER"/>
      <sheetName val="CONTENTS vol 2"/>
      <sheetName val="CONTENTS vol 1"/>
      <sheetName val="A 1"/>
      <sheetName val="A 2"/>
      <sheetName val="A 3"/>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9 "/>
      <sheetName val="B 1"/>
      <sheetName val="B 2"/>
      <sheetName val="B 3"/>
      <sheetName val="B 4"/>
      <sheetName val="B 5"/>
      <sheetName val="B 5 (a)"/>
      <sheetName val="B 6"/>
      <sheetName val="B 6 (a)"/>
      <sheetName val="B 7"/>
      <sheetName val="B 8"/>
      <sheetName val="B-9"/>
      <sheetName val="B 10"/>
      <sheetName val="B 11"/>
      <sheetName val="B12 - 1.31.2010"/>
      <sheetName val="B12 - 2.28.2010"/>
      <sheetName val="B12 - 3.31.2010"/>
      <sheetName val="B12 - 4.30.2010"/>
      <sheetName val="B12 - 5.31.2010"/>
      <sheetName val="B12 - 6.30.2010"/>
      <sheetName val="B12 - 7.31.2010"/>
      <sheetName val="B12 - 8.31.2010"/>
      <sheetName val="B12 - 9.30.2010"/>
      <sheetName val="B12 - 10.31.2010"/>
      <sheetName val="B12 - 11.30.2010"/>
      <sheetName val="B12 - 12.31.2010"/>
      <sheetName val="B12 - Test Year"/>
      <sheetName val="B 13"/>
      <sheetName val="B 14"/>
      <sheetName val="B 15"/>
      <sheetName val="C INSTRUCT"/>
      <sheetName val="C 1"/>
      <sheetName val="C 2 (W) (S)"/>
      <sheetName val="C 3"/>
      <sheetName val="C 4"/>
      <sheetName val="C 5 (W) (S)"/>
      <sheetName val="C 6"/>
      <sheetName val="C 7"/>
      <sheetName val="C 8"/>
      <sheetName val="C 9"/>
      <sheetName val="C 10"/>
      <sheetName val="D-1"/>
      <sheetName val="D-2"/>
      <sheetName val="D 2 (a)"/>
      <sheetName val="D-3"/>
      <sheetName val="D-4"/>
      <sheetName val="D-5"/>
      <sheetName val="D-6"/>
      <sheetName val="D 7"/>
      <sheetName val="E-1 W"/>
      <sheetName val="E-1 S"/>
      <sheetName val="E-2 W "/>
      <sheetName val="E-2 S"/>
      <sheetName val="E-3"/>
      <sheetName val="E-4 W"/>
      <sheetName val="E-4 S"/>
      <sheetName val="E-5 W"/>
      <sheetName val="E-5 S"/>
      <sheetName val="E-6"/>
      <sheetName val="E 7"/>
      <sheetName val="E 8"/>
      <sheetName val="E 9"/>
      <sheetName val="E 10 Water"/>
      <sheetName val="E 10 Sewer"/>
      <sheetName val="E 11"/>
      <sheetName val="E 12"/>
      <sheetName val="E 13"/>
      <sheetName val="E 14"/>
      <sheetName val="F-1"/>
      <sheetName val="F-2"/>
      <sheetName val="F-3"/>
      <sheetName val="F-4"/>
      <sheetName val="F-5"/>
      <sheetName val="F-6"/>
      <sheetName val="F-6(2)"/>
      <sheetName val="F-7"/>
      <sheetName val="F-8"/>
      <sheetName val="F-9"/>
      <sheetName val="F-10"/>
      <sheetName val="A 1 INT"/>
      <sheetName val="A 2 INT"/>
      <sheetName val="A 3 INT"/>
      <sheetName val="A 7 INT"/>
      <sheetName val="B 1 INT"/>
      <sheetName val="B 2 INT"/>
      <sheetName val="B 3 INT"/>
      <sheetName val="B 15 INT"/>
      <sheetName val="C 1 INT"/>
      <sheetName val="C 2 (W) (S) INT"/>
      <sheetName val="C 3 INT"/>
      <sheetName val="C 5 (W) (S) INT"/>
      <sheetName val="D-1 INT"/>
      <sheetName val="D-2 INT"/>
      <sheetName val="E-1 W INT"/>
      <sheetName val="E-1 S INT"/>
      <sheetName val="E-2 W INT"/>
      <sheetName val="E-2 S INT"/>
      <sheetName val="APPENDIX A PLANT ACCT "/>
      <sheetName val="O&amp;M EXPENSES ALLOCATED"/>
      <sheetName val="TAX EXPENSE"/>
      <sheetName val="REVENUE REQUIREMENTS"/>
      <sheetName val="PROFORMA YEAR"/>
      <sheetName val="INTERIM COST OF CAPITAL"/>
      <sheetName val="EQUITY RETURN CALCULATION"/>
      <sheetName val="259 13 Month BS UC"/>
      <sheetName val="259 12 Month IS UC"/>
      <sheetName val="2007 - 2009 &amp; Test Year BS"/>
      <sheetName val="259 ERC Count Companies 12-10"/>
      <sheetName val="tax calculations"/>
      <sheetName val="SE3"/>
      <sheetName val="LTD-lead"/>
      <sheetName val="LTD-detail"/>
      <sheetName val="STD"/>
      <sheetName val="Common Equity"/>
      <sheetName val="ADIT, CD, ITC"/>
      <sheetName val="Leverage Formula in D schedule"/>
      <sheetName val="Sheet6"/>
    </sheetNames>
    <sheetDataSet>
      <sheetData sheetId="0" refreshError="1"/>
      <sheetData sheetId="1" refreshError="1"/>
      <sheetData sheetId="2" refreshError="1"/>
      <sheetData sheetId="3" refreshError="1"/>
      <sheetData sheetId="4">
        <row r="39">
          <cell r="F39">
            <v>703973.15827196208</v>
          </cell>
        </row>
      </sheetData>
      <sheetData sheetId="5">
        <row r="40">
          <cell r="F40">
            <v>1354886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7">
          <cell r="F17">
            <v>249568.3</v>
          </cell>
        </row>
      </sheetData>
      <sheetData sheetId="30">
        <row r="17">
          <cell r="F17">
            <v>445644.24</v>
          </cell>
        </row>
      </sheetData>
      <sheetData sheetId="31">
        <row r="178">
          <cell r="I178">
            <v>1455</v>
          </cell>
        </row>
      </sheetData>
      <sheetData sheetId="32">
        <row r="42">
          <cell r="D42">
            <v>955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3">
          <cell r="D43">
            <v>11231</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19">
          <cell r="E19">
            <v>1001064.6102467715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65">
          <cell r="E65">
            <v>924950</v>
          </cell>
        </row>
      </sheetData>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1"/>
      <sheetName val="A 2"/>
      <sheetName val="A 3"/>
      <sheetName val="A 4"/>
      <sheetName val="A 5 "/>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12 (1)"/>
      <sheetName val="B12 (2)"/>
      <sheetName val="B12 (3)"/>
      <sheetName val="B12 (4)"/>
      <sheetName val="B 13"/>
      <sheetName val="B 14"/>
      <sheetName val="C INSTRUCT"/>
      <sheetName val="B 15"/>
      <sheetName val="C 1"/>
      <sheetName val="C 2 (W)"/>
      <sheetName val="C 2 (S)"/>
      <sheetName val="C 3 (W)"/>
      <sheetName val="C 3 (S)"/>
      <sheetName val="C 4"/>
      <sheetName val="C 5 (W)"/>
      <sheetName val="C 5 (S)"/>
      <sheetName val="C 6"/>
      <sheetName val="C 7"/>
      <sheetName val="C 8"/>
      <sheetName val="C 9"/>
      <sheetName val="C 10"/>
      <sheetName val="D-1"/>
      <sheetName val="D-2"/>
      <sheetName val="D-3"/>
      <sheetName val="D-4"/>
      <sheetName val="D-5"/>
      <sheetName val="D-6"/>
      <sheetName val="D 7"/>
      <sheetName val="E 1 W"/>
      <sheetName val="E 1 S"/>
      <sheetName val="E-2"/>
      <sheetName val="E-3"/>
      <sheetName val="E-4 "/>
      <sheetName val="E-5 (W)"/>
      <sheetName val="E-5 (S) "/>
      <sheetName val="E 6"/>
      <sheetName val="E 7"/>
      <sheetName val="E 8"/>
      <sheetName val="E 9 "/>
      <sheetName val="E-10"/>
      <sheetName val="E 11"/>
      <sheetName val="E 12"/>
      <sheetName val="E 13"/>
      <sheetName val="E 14"/>
      <sheetName val="D 4 (I)"/>
      <sheetName val="E 1 W (I)"/>
      <sheetName val="E 1 S (I)"/>
      <sheetName val="E-2 (I)"/>
      <sheetName val="6-30-07 Plant Acc Bal"/>
      <sheetName val="6-30-07 CIAC Bal &amp; Proj"/>
      <sheetName val="6-30-07 Balance Sheet"/>
      <sheetName val="Income Acc  Alloc "/>
      <sheetName val="Interest Expense Adj"/>
      <sheetName val="6-30-07 Depreciation Exp"/>
      <sheetName val="Rev Requirements Final"/>
      <sheetName val="Rev Req Interim"/>
      <sheetName val="Computation of Rates Final"/>
      <sheetName val="Computation of Rates Interim"/>
      <sheetName val="ADJUSTED MONTHLY FINAL"/>
      <sheetName val="APPENDIX B INC. STAT.ACCT RECON"/>
    </sheetNames>
    <sheetDataSet>
      <sheetData sheetId="0">
        <row r="10">
          <cell r="E10" t="str">
            <v>Preparer: John Hoy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D4" t="str">
            <v>Page 1 of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1)"/>
      <sheetName val="B12 (2)"/>
      <sheetName val="B12 (3)"/>
      <sheetName val="B12 (4)"/>
      <sheetName val="B12 (5)"/>
      <sheetName val="B 14"/>
      <sheetName val="C INSTRUCT"/>
      <sheetName val="B 15"/>
      <sheetName val="C 1"/>
      <sheetName val="C 2 (S)"/>
      <sheetName val="C 3 (S)"/>
      <sheetName val="C 4"/>
      <sheetName val="C 5 (S)"/>
      <sheetName val="C 6"/>
      <sheetName val="C 7"/>
      <sheetName val="C 8"/>
      <sheetName val="C 9"/>
      <sheetName val="C 10"/>
      <sheetName val="D-1"/>
      <sheetName val="D-2"/>
      <sheetName val="D-3"/>
      <sheetName val="D-4"/>
      <sheetName val="D-5"/>
      <sheetName val="D-6"/>
      <sheetName val="D 7"/>
      <sheetName val="E 1 S"/>
      <sheetName val="E-2"/>
      <sheetName val="E-3"/>
      <sheetName val="E-4 "/>
      <sheetName val="E-5 (S) "/>
      <sheetName val="E 6"/>
      <sheetName val="E 7"/>
      <sheetName val="E 8"/>
      <sheetName val="E 9 "/>
      <sheetName val="E-10"/>
      <sheetName val="E 11"/>
      <sheetName val="E 12"/>
      <sheetName val="E 13"/>
      <sheetName val="E 14"/>
      <sheetName val="F-2"/>
      <sheetName val="F-4"/>
      <sheetName val="F-6"/>
      <sheetName val="F-6(2)"/>
      <sheetName val="F-7"/>
      <sheetName val="F-8"/>
      <sheetName val="F-10"/>
      <sheetName val="A 2 (I)"/>
      <sheetName val="A 3 (I)"/>
      <sheetName val="B 2 (I)"/>
      <sheetName val="B 3 (I)"/>
      <sheetName val="B 15 (I)"/>
      <sheetName val="C 1 (I)"/>
      <sheetName val="C 2 (I)"/>
      <sheetName val="C 3 (I)"/>
      <sheetName val="C 5 (I) "/>
      <sheetName val="D-1 (I)"/>
      <sheetName val="D-2 (I)"/>
      <sheetName val="D 4 (I)"/>
      <sheetName val="E 1 S (I)"/>
      <sheetName val="E-2 (I)"/>
      <sheetName val=" Plant Acc Bal"/>
      <sheetName val=" CIAC Bal &amp; Proj"/>
      <sheetName val="Balance Sheet"/>
      <sheetName val="Income Acc  Alloc "/>
      <sheetName val="Interest Expense Adj"/>
      <sheetName val=" Depreciation Exp"/>
      <sheetName val="ADJUSTED MONTHLY FINAL"/>
      <sheetName val="APPENDIX B INC. STAT.ACCT RECON"/>
    </sheetNames>
    <sheetDataSet>
      <sheetData sheetId="0">
        <row r="11">
          <cell r="E11" t="str">
            <v>Preparer:  Erin Povich</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ow r="4">
          <cell r="D4" t="str">
            <v>Page 1 of 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1)"/>
      <sheetName val="B12 (2)"/>
      <sheetName val="B12 (3)"/>
      <sheetName val="B12 (4)"/>
      <sheetName val="B12 (5)"/>
      <sheetName val="B 14"/>
      <sheetName val="C INSTRUCT"/>
      <sheetName val="B 15"/>
      <sheetName val="C 1"/>
      <sheetName val="C 2 (S)"/>
      <sheetName val="C 3 (S)"/>
      <sheetName val="C 4"/>
      <sheetName val="C 5 (S)"/>
      <sheetName val="C 6"/>
      <sheetName val="C 7"/>
      <sheetName val="C 8"/>
      <sheetName val="C 9"/>
      <sheetName val="C 10"/>
      <sheetName val="D-1"/>
      <sheetName val="D-2"/>
      <sheetName val="D-3"/>
      <sheetName val="D-4"/>
      <sheetName val="D-5"/>
      <sheetName val="D-6"/>
      <sheetName val="D 7"/>
      <sheetName val="E 1 S"/>
      <sheetName val="E-2"/>
      <sheetName val="E-3"/>
      <sheetName val="E-4 "/>
      <sheetName val="E-5 (S) "/>
      <sheetName val="E 6"/>
      <sheetName val="E 7"/>
      <sheetName val="E 8"/>
      <sheetName val="E 9 "/>
      <sheetName val="E-10"/>
      <sheetName val="E 11"/>
      <sheetName val="E 12"/>
      <sheetName val="E 13"/>
      <sheetName val="E 14"/>
      <sheetName val="F-2"/>
      <sheetName val="F-4"/>
      <sheetName val="F-6"/>
      <sheetName val="F-6(2)"/>
      <sheetName val="F-7"/>
      <sheetName val="F-8"/>
      <sheetName val="F-10"/>
      <sheetName val="A 2 (I)"/>
      <sheetName val="A 3 (I)"/>
      <sheetName val="B 2 (I)"/>
      <sheetName val="B 3 (I)"/>
      <sheetName val="B 15 (I)"/>
      <sheetName val="C 1 (I)"/>
      <sheetName val="C 2 (I)"/>
      <sheetName val="C 3 (I)"/>
      <sheetName val="C 5 (I) "/>
      <sheetName val="D-1 (I)"/>
      <sheetName val="D-2 (I)"/>
      <sheetName val="D 4 (I)"/>
      <sheetName val="E 1 S (I)"/>
      <sheetName val="E-2 (I)"/>
      <sheetName val=" Plant Acc Bal"/>
      <sheetName val=" CIAC Bal &amp; Proj"/>
      <sheetName val="Balance Sheet"/>
      <sheetName val="Income Acc  Alloc "/>
      <sheetName val="Interest Expense Adj"/>
      <sheetName val=" Depreciation Exp"/>
      <sheetName val="Rev Requirements Final"/>
      <sheetName val="Rev Req Interim"/>
      <sheetName val="Computation of Rates Final"/>
      <sheetName val="ADJUSTED MONTHLY FINAL"/>
      <sheetName val="APPENDIX B INC. STAT.ACCT RECON"/>
    </sheetNames>
    <sheetDataSet>
      <sheetData sheetId="0"/>
      <sheetData sheetId="1"/>
      <sheetData sheetId="2"/>
      <sheetData sheetId="3"/>
      <sheetData sheetId="4"/>
      <sheetData sheetId="5"/>
      <sheetData sheetId="6"/>
      <sheetData sheetId="7"/>
      <sheetData sheetId="8"/>
      <sheetData sheetId="9">
        <row r="4">
          <cell r="D4" t="str">
            <v>Page 1 of 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NFO"/>
      <sheetName val="Rbase"/>
      <sheetName val="Noi"/>
      <sheetName val="Adjs"/>
      <sheetName val="Cap"/>
      <sheetName val="Plnt"/>
      <sheetName val="Ciac"/>
      <sheetName val="UUsum"/>
      <sheetName val="Wca"/>
      <sheetName val="AnnualizedRevs"/>
      <sheetName val="OMexp"/>
      <sheetName val="Toti"/>
      <sheetName val="RevRq"/>
      <sheetName val="RevAlloc"/>
      <sheetName val="RateSch"/>
      <sheetName val="BillDeter"/>
      <sheetName val="Security"/>
      <sheetName val="Agreed Audit Adjs."/>
      <sheetName val="A.F.No 2 Plant Sample"/>
      <sheetName val="A.F. No. 3 Proforma"/>
      <sheetName val="A.F. No. 4  ERC Proforma Adj."/>
      <sheetName val="A.F. No. 5 Proj. Phoenix"/>
      <sheetName val="A.F. No. 8-Acc.Amort. of CIAC "/>
      <sheetName val="A.F. 11 Salaries"/>
      <sheetName val="A.F. No. 14 Rate Case Exp."/>
      <sheetName val="A.F.No. 15-HDQ Samples "/>
      <sheetName val="A.F. No. 16-Deferred Maint."/>
      <sheetName val="A.F. 17 O&amp;M Sample"/>
      <sheetName val="A.F. No. 19-Alloc. of TOTI"/>
      <sheetName val="Bad Debt Exp. Adj."/>
      <sheetName val="Chem.Exp.Adj."/>
      <sheetName val="Fuel Expense"/>
      <sheetName val="Plant-CWIP"/>
      <sheetName val="Relocation Exp."/>
      <sheetName val="Working Capital Adj. "/>
      <sheetName val="Reuse bills"/>
      <sheetName val="Macros"/>
    </sheetNames>
    <sheetDataSet>
      <sheetData sheetId="0">
        <row r="14">
          <cell r="D14" t="str">
            <v>Sanlando Utilities Corporation</v>
          </cell>
        </row>
        <row r="16">
          <cell r="D16" t="str">
            <v>Test Year Ended 12/31/08</v>
          </cell>
        </row>
      </sheetData>
      <sheetData sheetId="1"/>
      <sheetData sheetId="2">
        <row r="12">
          <cell r="I12">
            <v>3089848.466365152</v>
          </cell>
        </row>
      </sheetData>
      <sheetData sheetId="3"/>
      <sheetData sheetId="4"/>
      <sheetData sheetId="5">
        <row r="1">
          <cell r="A1" t="str">
            <v>Sanlando Utilities Corporation</v>
          </cell>
        </row>
      </sheetData>
      <sheetData sheetId="6"/>
      <sheetData sheetId="7"/>
      <sheetData sheetId="8"/>
      <sheetData sheetId="9"/>
      <sheetData sheetId="10">
        <row r="9">
          <cell r="H9">
            <v>390658.74406797998</v>
          </cell>
        </row>
      </sheetData>
      <sheetData sheetId="11">
        <row r="11">
          <cell r="I11">
            <v>199091.68212887936</v>
          </cell>
        </row>
      </sheetData>
      <sheetData sheetId="12"/>
      <sheetData sheetId="13"/>
      <sheetData sheetId="14"/>
      <sheetData sheetId="15">
        <row r="49">
          <cell r="E49">
            <v>217874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Instructions"/>
      <sheetName val="Macros"/>
      <sheetName val="COVER"/>
      <sheetName val="CONTENTS vol 1"/>
      <sheetName val="CONTENTS vol 2"/>
      <sheetName val="APPENDIX A PLANT ACCT REC"/>
      <sheetName val="A 1"/>
      <sheetName val="A 2"/>
      <sheetName val="A 3"/>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1"/>
      <sheetName val="B 2"/>
      <sheetName val="B 3"/>
      <sheetName val="B 4"/>
      <sheetName val="B 5"/>
      <sheetName val="B 6"/>
      <sheetName val="B 7"/>
      <sheetName val="B 8"/>
      <sheetName val="B 9"/>
      <sheetName val="B 10"/>
      <sheetName val="B 11"/>
      <sheetName val="B 12"/>
      <sheetName val="B 13"/>
      <sheetName val="B 14"/>
      <sheetName val="B 15"/>
      <sheetName val="C INSTRUCT"/>
      <sheetName val="C 1"/>
      <sheetName val="C 2 (w)"/>
      <sheetName val="C 2 (s)"/>
      <sheetName val="C 3"/>
      <sheetName val="C 4"/>
      <sheetName val="C 5 (w)"/>
      <sheetName val="C 5 (s)"/>
      <sheetName val="C 6"/>
      <sheetName val="C 7"/>
      <sheetName val="C 8"/>
      <sheetName val="C 9"/>
      <sheetName val="C 10"/>
      <sheetName val="D 1"/>
      <sheetName val="D 2"/>
      <sheetName val="D 3"/>
      <sheetName val="D 4"/>
      <sheetName val="D 5"/>
      <sheetName val="D 6"/>
      <sheetName val="D 7"/>
      <sheetName val="E 1 (w)"/>
      <sheetName val="E 1 (s)"/>
      <sheetName val="E 2 (w)"/>
      <sheetName val="E 2 (s)"/>
      <sheetName val="E 3"/>
      <sheetName val="E 4 (w)"/>
      <sheetName val="E 4 (s)"/>
      <sheetName val="E 5 (w)"/>
      <sheetName val="E 5 (s)"/>
      <sheetName val="E 6"/>
      <sheetName val="E 7"/>
      <sheetName val="E 8"/>
      <sheetName val="E 9"/>
      <sheetName val="E 10"/>
      <sheetName val="E 11"/>
      <sheetName val="E 12"/>
      <sheetName val="E 13"/>
      <sheetName val="E 14"/>
      <sheetName val="B 15 (I)"/>
      <sheetName val="A 1 (I)"/>
      <sheetName val="A 2 (I) "/>
      <sheetName val="A 3 (I) "/>
      <sheetName val="B 1 (I) "/>
      <sheetName val="B 2 (I) "/>
      <sheetName val="B 3 (I)"/>
      <sheetName val="C 1 (I)"/>
      <sheetName val="C 2 (W) (I)"/>
      <sheetName val="C 2 (S) (I)"/>
      <sheetName val="C 5 (W) (I)"/>
      <sheetName val="C 5 (S) (I)"/>
      <sheetName val="D 1 (I)"/>
      <sheetName val="D 2 (I)"/>
      <sheetName val="E 1 W (I)"/>
      <sheetName val="E 1 S (I)"/>
      <sheetName val="E 2 W (I)"/>
      <sheetName val="E 2 S (I)"/>
      <sheetName val="Trial Blc"/>
      <sheetName val="P&amp;L Per TB"/>
      <sheetName val="12-31-15 Plant Acc Bal_PerAR"/>
      <sheetName val="12-31-15 Depreciation Exp_PerAR"/>
      <sheetName val="12-31-15 CIAC Bal &amp; Proj_PerAR"/>
      <sheetName val="Other BalSheet Acct_PerAR"/>
      <sheetName val="12 Month IS UC"/>
      <sheetName val="IncomeAccountsAllocationPerAR "/>
      <sheetName val="O&amp;M EXPENSES TO BE ALLOCATED"/>
      <sheetName val="O&amp;M EXPENSES ALLOCATED TO WATER"/>
      <sheetName val="O&amp;M EXPENSES ALLOCATED TO SEWER"/>
      <sheetName val="Working Capital_PerAR"/>
      <sheetName val="ADJUSTED MONTHLY FINAL"/>
      <sheetName val="APPENDIX B INC. STAT.ACCT RECON"/>
      <sheetName val="Interest Expense Adj_PerAR"/>
      <sheetName val="C 5 Calculation"/>
      <sheetName val="Property Taxes"/>
      <sheetName val="AR to MFR"/>
      <sheetName val="Rev Requirements Final"/>
      <sheetName val="Rev Requirements Interim"/>
      <sheetName val="Reuse RateBase"/>
      <sheetName val="CommonPlant_PerAR-not used"/>
      <sheetName val="TAX EXPENSE-not used"/>
      <sheetName val="REVENUE REQUIREMENTS"/>
      <sheetName val="PROFORMA YEAR"/>
      <sheetName val="INTERIM COST OF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C4" t="str">
            <v>Page 1 of 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ROE in ,000"/>
      <sheetName val="ROE"/>
      <sheetName val="UI ROE Relief"/>
      <sheetName val="Com ROE Relief"/>
      <sheetName val="Rate Case Revenue"/>
      <sheetName val="Ratebase"/>
      <sheetName val="Net Plant"/>
      <sheetName val="IS"/>
      <sheetName val="Effective Tax"/>
      <sheetName val="Jurisd Tax"/>
      <sheetName val="D-E"/>
      <sheetName val="Data"/>
      <sheetName val="Reports"/>
      <sheetName val="Closed Reg Rev"/>
      <sheetName val="Pending Reg Rev"/>
      <sheetName val="FORM.COS.SUBS.LIST"/>
      <sheetName val="Co by State"/>
      <sheetName val="9000'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C13">
            <v>1</v>
          </cell>
          <cell r="D13">
            <v>688555.68</v>
          </cell>
          <cell r="F13">
            <v>4</v>
          </cell>
          <cell r="G13">
            <v>0</v>
          </cell>
          <cell r="I13">
            <v>1</v>
          </cell>
          <cell r="J13">
            <v>-149165.1</v>
          </cell>
          <cell r="L13">
            <v>1</v>
          </cell>
          <cell r="M13">
            <v>-9632854</v>
          </cell>
          <cell r="O13">
            <v>4</v>
          </cell>
          <cell r="P13">
            <v>450000</v>
          </cell>
          <cell r="R13">
            <v>4</v>
          </cell>
          <cell r="S13">
            <v>-340495.16</v>
          </cell>
          <cell r="U13">
            <v>2</v>
          </cell>
          <cell r="V13">
            <v>0</v>
          </cell>
          <cell r="X13">
            <v>1</v>
          </cell>
          <cell r="Y13">
            <v>-1412616.3</v>
          </cell>
          <cell r="AA13">
            <v>6</v>
          </cell>
          <cell r="AB13">
            <v>-350</v>
          </cell>
          <cell r="BE13">
            <v>5</v>
          </cell>
          <cell r="BF13">
            <v>24823.043409200007</v>
          </cell>
          <cell r="CF13">
            <v>1</v>
          </cell>
          <cell r="CG13" t="str">
            <v>Y</v>
          </cell>
        </row>
        <row r="14">
          <cell r="C14">
            <v>2</v>
          </cell>
          <cell r="D14">
            <v>6756002.0199999996</v>
          </cell>
          <cell r="F14">
            <v>5</v>
          </cell>
          <cell r="G14">
            <v>0</v>
          </cell>
          <cell r="I14">
            <v>2</v>
          </cell>
          <cell r="J14">
            <v>-4691567.1500000004</v>
          </cell>
          <cell r="L14">
            <v>18</v>
          </cell>
          <cell r="M14">
            <v>27837.56</v>
          </cell>
          <cell r="O14">
            <v>5</v>
          </cell>
          <cell r="P14">
            <v>-450000</v>
          </cell>
          <cell r="R14">
            <v>5</v>
          </cell>
          <cell r="S14">
            <v>-583336.21</v>
          </cell>
          <cell r="U14">
            <v>5</v>
          </cell>
          <cell r="V14">
            <v>3446.76</v>
          </cell>
          <cell r="X14">
            <v>2</v>
          </cell>
          <cell r="Y14">
            <v>-417573</v>
          </cell>
          <cell r="AA14">
            <v>13</v>
          </cell>
          <cell r="AB14">
            <v>-145</v>
          </cell>
          <cell r="BE14">
            <v>6</v>
          </cell>
          <cell r="BF14">
            <v>6108.3140748000005</v>
          </cell>
          <cell r="CF14">
            <v>2</v>
          </cell>
          <cell r="CG14" t="str">
            <v>Y</v>
          </cell>
        </row>
        <row r="15">
          <cell r="C15">
            <v>5</v>
          </cell>
          <cell r="D15">
            <v>2276220.59</v>
          </cell>
          <cell r="F15">
            <v>12</v>
          </cell>
          <cell r="G15">
            <v>-153268.37</v>
          </cell>
          <cell r="I15">
            <v>5</v>
          </cell>
          <cell r="J15">
            <v>-538733.71</v>
          </cell>
          <cell r="L15">
            <v>21</v>
          </cell>
          <cell r="M15">
            <v>102722.39</v>
          </cell>
          <cell r="O15">
            <v>23</v>
          </cell>
          <cell r="P15">
            <v>-975</v>
          </cell>
          <cell r="R15">
            <v>6</v>
          </cell>
          <cell r="S15">
            <v>-272780</v>
          </cell>
          <cell r="U15">
            <v>7</v>
          </cell>
          <cell r="V15">
            <v>3101.75</v>
          </cell>
          <cell r="X15">
            <v>4</v>
          </cell>
          <cell r="Y15">
            <v>1405724</v>
          </cell>
          <cell r="AA15">
            <v>24</v>
          </cell>
          <cell r="AB15">
            <v>-312</v>
          </cell>
          <cell r="BE15">
            <v>7</v>
          </cell>
          <cell r="BF15">
            <v>1074.4178665000002</v>
          </cell>
          <cell r="CF15">
            <v>4</v>
          </cell>
          <cell r="CG15" t="str">
            <v>Y</v>
          </cell>
        </row>
        <row r="16">
          <cell r="C16">
            <v>6</v>
          </cell>
          <cell r="D16">
            <v>1433009.07</v>
          </cell>
          <cell r="F16">
            <v>25</v>
          </cell>
          <cell r="G16">
            <v>0</v>
          </cell>
          <cell r="I16">
            <v>6</v>
          </cell>
          <cell r="J16">
            <v>-213683.09</v>
          </cell>
          <cell r="L16">
            <v>25</v>
          </cell>
          <cell r="M16">
            <v>24482</v>
          </cell>
          <cell r="O16">
            <v>28</v>
          </cell>
          <cell r="P16">
            <v>-5475</v>
          </cell>
          <cell r="R16">
            <v>7</v>
          </cell>
          <cell r="S16">
            <v>-1672</v>
          </cell>
          <cell r="U16">
            <v>8</v>
          </cell>
          <cell r="V16">
            <v>3964.03</v>
          </cell>
          <cell r="X16">
            <v>5</v>
          </cell>
          <cell r="Y16">
            <v>-93194</v>
          </cell>
          <cell r="AA16">
            <v>30</v>
          </cell>
          <cell r="AB16">
            <v>-36</v>
          </cell>
          <cell r="BE16">
            <v>8</v>
          </cell>
          <cell r="BF16">
            <v>4739.6431473000011</v>
          </cell>
          <cell r="CF16">
            <v>5</v>
          </cell>
          <cell r="CG16" t="str">
            <v>Y</v>
          </cell>
        </row>
        <row r="17">
          <cell r="C17">
            <v>7</v>
          </cell>
          <cell r="D17">
            <v>149716.32999999999</v>
          </cell>
          <cell r="F17">
            <v>34</v>
          </cell>
          <cell r="G17">
            <v>3168.25</v>
          </cell>
          <cell r="I17">
            <v>7</v>
          </cell>
          <cell r="J17">
            <v>-8889.58</v>
          </cell>
          <cell r="L17">
            <v>27</v>
          </cell>
          <cell r="M17">
            <v>-963620.89</v>
          </cell>
          <cell r="O17">
            <v>36</v>
          </cell>
          <cell r="P17">
            <v>-56796</v>
          </cell>
          <cell r="R17">
            <v>8</v>
          </cell>
          <cell r="S17">
            <v>-3043.45</v>
          </cell>
          <cell r="U17">
            <v>11</v>
          </cell>
          <cell r="V17">
            <v>0</v>
          </cell>
          <cell r="X17">
            <v>6</v>
          </cell>
          <cell r="Y17">
            <v>-147945</v>
          </cell>
          <cell r="AA17">
            <v>32</v>
          </cell>
          <cell r="AB17">
            <v>-280</v>
          </cell>
          <cell r="BE17">
            <v>9</v>
          </cell>
          <cell r="BF17">
            <v>7262.0274267000023</v>
          </cell>
          <cell r="CF17">
            <v>6</v>
          </cell>
          <cell r="CG17" t="str">
            <v>Y</v>
          </cell>
        </row>
        <row r="18">
          <cell r="C18">
            <v>8</v>
          </cell>
          <cell r="D18">
            <v>205138.07</v>
          </cell>
          <cell r="F18">
            <v>35</v>
          </cell>
          <cell r="G18">
            <v>461446.03</v>
          </cell>
          <cell r="I18">
            <v>8</v>
          </cell>
          <cell r="J18">
            <v>-18446.599999999999</v>
          </cell>
          <cell r="L18">
            <v>34</v>
          </cell>
          <cell r="M18">
            <v>485498.88</v>
          </cell>
          <cell r="O18">
            <v>70</v>
          </cell>
          <cell r="P18">
            <v>2400</v>
          </cell>
          <cell r="R18">
            <v>9</v>
          </cell>
          <cell r="S18">
            <v>-33384.82</v>
          </cell>
          <cell r="U18">
            <v>12</v>
          </cell>
          <cell r="V18">
            <v>8414.3700000000008</v>
          </cell>
          <cell r="X18">
            <v>7</v>
          </cell>
          <cell r="Y18">
            <v>-16011</v>
          </cell>
          <cell r="AA18">
            <v>33</v>
          </cell>
          <cell r="AB18">
            <v>-250</v>
          </cell>
          <cell r="BE18">
            <v>10</v>
          </cell>
          <cell r="BF18">
            <v>0</v>
          </cell>
          <cell r="CF18">
            <v>7</v>
          </cell>
          <cell r="CG18" t="str">
            <v>Y</v>
          </cell>
        </row>
        <row r="19">
          <cell r="C19">
            <v>9</v>
          </cell>
          <cell r="D19">
            <v>484758.46</v>
          </cell>
          <cell r="F19">
            <v>36</v>
          </cell>
          <cell r="G19">
            <v>663847.37</v>
          </cell>
          <cell r="I19">
            <v>9</v>
          </cell>
          <cell r="J19">
            <v>-52441.39</v>
          </cell>
          <cell r="L19">
            <v>36</v>
          </cell>
          <cell r="M19">
            <v>-117417.65</v>
          </cell>
          <cell r="O19">
            <v>80</v>
          </cell>
          <cell r="P19">
            <v>-34510</v>
          </cell>
          <cell r="R19">
            <v>11</v>
          </cell>
          <cell r="S19">
            <v>-17294.22</v>
          </cell>
          <cell r="U19">
            <v>13</v>
          </cell>
          <cell r="V19">
            <v>2984.25</v>
          </cell>
          <cell r="X19">
            <v>8</v>
          </cell>
          <cell r="Y19">
            <v>-11577</v>
          </cell>
          <cell r="AA19">
            <v>34</v>
          </cell>
          <cell r="AB19">
            <v>-84250</v>
          </cell>
          <cell r="BE19">
            <v>11</v>
          </cell>
          <cell r="BF19">
            <v>2277.1194064000001</v>
          </cell>
          <cell r="CF19">
            <v>8</v>
          </cell>
          <cell r="CG19" t="str">
            <v>Y</v>
          </cell>
        </row>
        <row r="20">
          <cell r="C20">
            <v>11</v>
          </cell>
          <cell r="D20">
            <v>116028.15</v>
          </cell>
          <cell r="F20">
            <v>38</v>
          </cell>
          <cell r="G20">
            <v>554049.14</v>
          </cell>
          <cell r="I20">
            <v>11</v>
          </cell>
          <cell r="J20">
            <v>-18023.96</v>
          </cell>
          <cell r="L20">
            <v>38</v>
          </cell>
          <cell r="M20">
            <v>-6341801.4500000002</v>
          </cell>
          <cell r="O20">
            <v>89</v>
          </cell>
          <cell r="P20">
            <v>-38400</v>
          </cell>
          <cell r="R20">
            <v>13</v>
          </cell>
          <cell r="S20">
            <v>-1032850.1</v>
          </cell>
          <cell r="U20">
            <v>14</v>
          </cell>
          <cell r="V20">
            <v>0</v>
          </cell>
          <cell r="X20">
            <v>9</v>
          </cell>
          <cell r="Y20">
            <v>-40240</v>
          </cell>
          <cell r="AA20">
            <v>35</v>
          </cell>
          <cell r="AB20">
            <v>-33840.53</v>
          </cell>
          <cell r="BE20">
            <v>12</v>
          </cell>
          <cell r="BF20">
            <v>1040.1696474999999</v>
          </cell>
          <cell r="CF20">
            <v>9</v>
          </cell>
          <cell r="CG20" t="str">
            <v>Y</v>
          </cell>
        </row>
        <row r="21">
          <cell r="C21">
            <v>12</v>
          </cell>
          <cell r="D21">
            <v>291422.34999999998</v>
          </cell>
          <cell r="F21">
            <v>40</v>
          </cell>
          <cell r="G21">
            <v>12530</v>
          </cell>
          <cell r="I21">
            <v>12</v>
          </cell>
          <cell r="J21">
            <v>22146.25</v>
          </cell>
          <cell r="L21">
            <v>40</v>
          </cell>
          <cell r="M21">
            <v>65673.55</v>
          </cell>
          <cell r="O21">
            <v>90</v>
          </cell>
          <cell r="P21">
            <v>-97052</v>
          </cell>
          <cell r="R21">
            <v>14</v>
          </cell>
          <cell r="S21">
            <v>-3091748.55</v>
          </cell>
          <cell r="U21">
            <v>15</v>
          </cell>
          <cell r="V21">
            <v>1175.3</v>
          </cell>
          <cell r="X21">
            <v>11</v>
          </cell>
          <cell r="Y21">
            <v>-9391</v>
          </cell>
          <cell r="AA21">
            <v>36</v>
          </cell>
          <cell r="AB21">
            <v>-193723.6</v>
          </cell>
          <cell r="BE21">
            <v>13</v>
          </cell>
          <cell r="BF21">
            <v>10580.711716199998</v>
          </cell>
          <cell r="CF21">
            <v>11</v>
          </cell>
          <cell r="CG21" t="str">
            <v>Y</v>
          </cell>
        </row>
        <row r="22">
          <cell r="C22">
            <v>13</v>
          </cell>
          <cell r="D22">
            <v>2576779.79</v>
          </cell>
          <cell r="F22">
            <v>44</v>
          </cell>
          <cell r="G22">
            <v>326.75</v>
          </cell>
          <cell r="I22">
            <v>13</v>
          </cell>
          <cell r="J22">
            <v>-821309.92</v>
          </cell>
          <cell r="L22">
            <v>42</v>
          </cell>
          <cell r="M22">
            <v>40720.080000000002</v>
          </cell>
          <cell r="O22">
            <v>135</v>
          </cell>
          <cell r="P22">
            <v>-658710.19999999995</v>
          </cell>
          <cell r="R22">
            <v>15</v>
          </cell>
          <cell r="S22">
            <v>-32215.34</v>
          </cell>
          <cell r="U22">
            <v>16</v>
          </cell>
          <cell r="V22">
            <v>4276</v>
          </cell>
          <cell r="X22">
            <v>12</v>
          </cell>
          <cell r="Y22">
            <v>-56556</v>
          </cell>
          <cell r="AA22">
            <v>38</v>
          </cell>
          <cell r="AB22">
            <v>-102861.1</v>
          </cell>
          <cell r="BE22">
            <v>14</v>
          </cell>
          <cell r="BF22">
            <v>45948.676116100003</v>
          </cell>
          <cell r="CF22">
            <v>12</v>
          </cell>
          <cell r="CG22" t="str">
            <v>Y</v>
          </cell>
        </row>
        <row r="23">
          <cell r="C23">
            <v>14</v>
          </cell>
          <cell r="D23">
            <v>7411838.9100000001</v>
          </cell>
          <cell r="F23">
            <v>47</v>
          </cell>
          <cell r="G23">
            <v>585306.77</v>
          </cell>
          <cell r="I23">
            <v>14</v>
          </cell>
          <cell r="J23">
            <v>-1853280.79</v>
          </cell>
          <cell r="L23">
            <v>43</v>
          </cell>
          <cell r="M23">
            <v>198411.88</v>
          </cell>
          <cell r="O23">
            <v>160</v>
          </cell>
          <cell r="P23">
            <v>-113080.53</v>
          </cell>
          <cell r="R23">
            <v>16</v>
          </cell>
          <cell r="S23">
            <v>-380488</v>
          </cell>
          <cell r="U23">
            <v>17</v>
          </cell>
          <cell r="V23">
            <v>0</v>
          </cell>
          <cell r="X23">
            <v>13</v>
          </cell>
          <cell r="Y23">
            <v>-90076</v>
          </cell>
          <cell r="AA23">
            <v>40</v>
          </cell>
          <cell r="AB23">
            <v>-42215.58</v>
          </cell>
          <cell r="BE23">
            <v>15</v>
          </cell>
          <cell r="BF23">
            <v>6754.151913900002</v>
          </cell>
          <cell r="CF23">
            <v>13</v>
          </cell>
          <cell r="CG23" t="str">
            <v>Y</v>
          </cell>
        </row>
        <row r="24">
          <cell r="C24">
            <v>15</v>
          </cell>
          <cell r="D24">
            <v>293165.89</v>
          </cell>
          <cell r="F24">
            <v>51</v>
          </cell>
          <cell r="G24">
            <v>70367.09</v>
          </cell>
          <cell r="I24">
            <v>15</v>
          </cell>
          <cell r="J24">
            <v>-78528.899999999994</v>
          </cell>
          <cell r="L24">
            <v>44</v>
          </cell>
          <cell r="M24">
            <v>-87611.65</v>
          </cell>
          <cell r="R24">
            <v>17</v>
          </cell>
          <cell r="S24">
            <v>-109915.67</v>
          </cell>
          <cell r="U24">
            <v>18</v>
          </cell>
          <cell r="V24">
            <v>3950.24</v>
          </cell>
          <cell r="X24">
            <v>14</v>
          </cell>
          <cell r="Y24">
            <v>-312170</v>
          </cell>
          <cell r="AA24">
            <v>44</v>
          </cell>
          <cell r="AB24">
            <v>-12905</v>
          </cell>
          <cell r="BE24">
            <v>16</v>
          </cell>
          <cell r="BF24">
            <v>35390.350280199993</v>
          </cell>
          <cell r="CF24">
            <v>14</v>
          </cell>
          <cell r="CG24" t="str">
            <v>Y</v>
          </cell>
        </row>
        <row r="25">
          <cell r="C25">
            <v>16</v>
          </cell>
          <cell r="D25">
            <v>2236448.91</v>
          </cell>
          <cell r="F25">
            <v>53</v>
          </cell>
          <cell r="G25">
            <v>0</v>
          </cell>
          <cell r="I25">
            <v>16</v>
          </cell>
          <cell r="J25">
            <v>-623130.59</v>
          </cell>
          <cell r="L25">
            <v>51</v>
          </cell>
          <cell r="M25">
            <v>136624</v>
          </cell>
          <cell r="R25">
            <v>18</v>
          </cell>
          <cell r="S25">
            <v>-321287.40999999997</v>
          </cell>
          <cell r="U25">
            <v>20</v>
          </cell>
          <cell r="V25">
            <v>2395</v>
          </cell>
          <cell r="X25">
            <v>15</v>
          </cell>
          <cell r="Y25">
            <v>-34102</v>
          </cell>
          <cell r="AA25">
            <v>47</v>
          </cell>
          <cell r="AB25">
            <v>-36412.5</v>
          </cell>
          <cell r="BE25">
            <v>17</v>
          </cell>
          <cell r="BF25">
            <v>16165.407129700001</v>
          </cell>
          <cell r="CF25">
            <v>15</v>
          </cell>
          <cell r="CG25" t="str">
            <v>Y</v>
          </cell>
        </row>
        <row r="26">
          <cell r="C26">
            <v>17</v>
          </cell>
          <cell r="D26">
            <v>950144.29</v>
          </cell>
          <cell r="F26">
            <v>55</v>
          </cell>
          <cell r="G26">
            <v>416572.64</v>
          </cell>
          <cell r="I26">
            <v>17</v>
          </cell>
          <cell r="J26">
            <v>-340533.38</v>
          </cell>
          <cell r="L26">
            <v>52</v>
          </cell>
          <cell r="M26">
            <v>-561576</v>
          </cell>
          <cell r="R26">
            <v>20</v>
          </cell>
          <cell r="S26">
            <v>-20875.810000000001</v>
          </cell>
          <cell r="U26">
            <v>24</v>
          </cell>
          <cell r="V26">
            <v>13373.75</v>
          </cell>
          <cell r="X26">
            <v>16</v>
          </cell>
          <cell r="Y26">
            <v>-81770</v>
          </cell>
          <cell r="AA26">
            <v>53</v>
          </cell>
          <cell r="AB26">
            <v>-6238.44</v>
          </cell>
          <cell r="BE26">
            <v>18</v>
          </cell>
          <cell r="BF26">
            <v>5298.7770282999991</v>
          </cell>
          <cell r="CF26">
            <v>16</v>
          </cell>
          <cell r="CG26" t="str">
            <v>Y</v>
          </cell>
        </row>
        <row r="27">
          <cell r="C27">
            <v>18</v>
          </cell>
          <cell r="D27">
            <v>874161.07</v>
          </cell>
          <cell r="F27">
            <v>57</v>
          </cell>
          <cell r="G27">
            <v>57827.01</v>
          </cell>
          <cell r="I27">
            <v>18</v>
          </cell>
          <cell r="J27">
            <v>-332223.99</v>
          </cell>
          <cell r="L27">
            <v>53</v>
          </cell>
          <cell r="M27">
            <v>-2798273.96</v>
          </cell>
          <cell r="R27">
            <v>23</v>
          </cell>
          <cell r="S27">
            <v>-20239.14</v>
          </cell>
          <cell r="U27">
            <v>26</v>
          </cell>
          <cell r="V27">
            <v>0</v>
          </cell>
          <cell r="X27">
            <v>17</v>
          </cell>
          <cell r="Y27">
            <v>-30767</v>
          </cell>
          <cell r="AA27">
            <v>57</v>
          </cell>
          <cell r="AB27">
            <v>-47465.43</v>
          </cell>
          <cell r="BE27">
            <v>20</v>
          </cell>
          <cell r="BF27">
            <v>6115.2491770000015</v>
          </cell>
          <cell r="CF27">
            <v>17</v>
          </cell>
          <cell r="CG27" t="str">
            <v>Y</v>
          </cell>
        </row>
        <row r="28">
          <cell r="C28">
            <v>20</v>
          </cell>
          <cell r="D28">
            <v>610755</v>
          </cell>
          <cell r="F28">
            <v>58</v>
          </cell>
          <cell r="G28">
            <v>0</v>
          </cell>
          <cell r="I28">
            <v>20</v>
          </cell>
          <cell r="J28">
            <v>-172583.83</v>
          </cell>
          <cell r="L28">
            <v>55</v>
          </cell>
          <cell r="M28">
            <v>-1601495.92</v>
          </cell>
          <cell r="R28">
            <v>24</v>
          </cell>
          <cell r="S28">
            <v>-474134.68</v>
          </cell>
          <cell r="U28">
            <v>27</v>
          </cell>
          <cell r="V28">
            <v>33094.400000000001</v>
          </cell>
          <cell r="X28">
            <v>18</v>
          </cell>
          <cell r="Y28">
            <v>-35731</v>
          </cell>
          <cell r="AA28">
            <v>60</v>
          </cell>
          <cell r="AB28">
            <v>-1615</v>
          </cell>
          <cell r="BE28">
            <v>21</v>
          </cell>
          <cell r="BF28">
            <v>4122.2344814999997</v>
          </cell>
          <cell r="CF28">
            <v>18</v>
          </cell>
          <cell r="CG28" t="str">
            <v>N</v>
          </cell>
        </row>
        <row r="29">
          <cell r="C29">
            <v>21</v>
          </cell>
          <cell r="D29">
            <v>235094.33</v>
          </cell>
          <cell r="F29">
            <v>60</v>
          </cell>
          <cell r="G29">
            <v>0</v>
          </cell>
          <cell r="I29">
            <v>21</v>
          </cell>
          <cell r="J29">
            <v>-115696.76</v>
          </cell>
          <cell r="L29">
            <v>56</v>
          </cell>
          <cell r="M29">
            <v>-232530.46</v>
          </cell>
          <cell r="R29">
            <v>25</v>
          </cell>
          <cell r="S29">
            <v>-19067.2</v>
          </cell>
          <cell r="U29">
            <v>28</v>
          </cell>
          <cell r="V29">
            <v>2629.25</v>
          </cell>
          <cell r="X29">
            <v>20</v>
          </cell>
          <cell r="Y29">
            <v>-47458</v>
          </cell>
          <cell r="AA29">
            <v>62</v>
          </cell>
          <cell r="AB29">
            <v>-1524</v>
          </cell>
          <cell r="BE29">
            <v>22</v>
          </cell>
          <cell r="BF29">
            <v>1350.7821603999998</v>
          </cell>
          <cell r="CF29">
            <v>20</v>
          </cell>
          <cell r="CG29" t="str">
            <v>Y</v>
          </cell>
        </row>
        <row r="30">
          <cell r="C30">
            <v>22</v>
          </cell>
          <cell r="D30">
            <v>132153.78</v>
          </cell>
          <cell r="F30">
            <v>61</v>
          </cell>
          <cell r="G30">
            <v>125246</v>
          </cell>
          <cell r="I30">
            <v>22</v>
          </cell>
          <cell r="J30">
            <v>-6767.08</v>
          </cell>
          <cell r="L30">
            <v>61</v>
          </cell>
          <cell r="M30">
            <v>280033.48</v>
          </cell>
          <cell r="R30">
            <v>26</v>
          </cell>
          <cell r="S30">
            <v>-56246.13</v>
          </cell>
          <cell r="U30">
            <v>29</v>
          </cell>
          <cell r="V30">
            <v>1698</v>
          </cell>
          <cell r="X30">
            <v>21</v>
          </cell>
          <cell r="Y30">
            <v>-18874</v>
          </cell>
          <cell r="AA30">
            <v>64</v>
          </cell>
          <cell r="AB30">
            <v>-47743</v>
          </cell>
          <cell r="BE30">
            <v>23</v>
          </cell>
          <cell r="BF30">
            <v>4081.6110252000008</v>
          </cell>
          <cell r="CF30">
            <v>21</v>
          </cell>
          <cell r="CG30" t="str">
            <v>Y</v>
          </cell>
        </row>
        <row r="31">
          <cell r="C31">
            <v>23</v>
          </cell>
          <cell r="D31">
            <v>203461.71</v>
          </cell>
          <cell r="F31">
            <v>62</v>
          </cell>
          <cell r="G31">
            <v>14527.79</v>
          </cell>
          <cell r="I31">
            <v>23</v>
          </cell>
          <cell r="J31">
            <v>-36069.78</v>
          </cell>
          <cell r="L31">
            <v>70</v>
          </cell>
          <cell r="M31">
            <v>-464265.59</v>
          </cell>
          <cell r="R31">
            <v>27</v>
          </cell>
          <cell r="S31">
            <v>-1842389.92</v>
          </cell>
          <cell r="U31">
            <v>31</v>
          </cell>
          <cell r="V31">
            <v>11394.74</v>
          </cell>
          <cell r="X31">
            <v>22</v>
          </cell>
          <cell r="Y31">
            <v>-17440</v>
          </cell>
          <cell r="AA31">
            <v>65</v>
          </cell>
          <cell r="AB31">
            <v>-35468</v>
          </cell>
          <cell r="BE31">
            <v>24</v>
          </cell>
          <cell r="BF31">
            <v>44815.010341200003</v>
          </cell>
          <cell r="CF31">
            <v>22</v>
          </cell>
          <cell r="CG31" t="str">
            <v>Y</v>
          </cell>
        </row>
        <row r="32">
          <cell r="C32">
            <v>24</v>
          </cell>
          <cell r="D32">
            <v>3596536.84</v>
          </cell>
          <cell r="F32">
            <v>64</v>
          </cell>
          <cell r="G32">
            <v>724.25</v>
          </cell>
          <cell r="I32">
            <v>24</v>
          </cell>
          <cell r="J32">
            <v>-1005501.67</v>
          </cell>
          <cell r="L32">
            <v>71</v>
          </cell>
          <cell r="M32">
            <v>1220293.1100000001</v>
          </cell>
          <cell r="R32">
            <v>28</v>
          </cell>
          <cell r="S32">
            <v>-209858.6</v>
          </cell>
          <cell r="U32">
            <v>34</v>
          </cell>
          <cell r="V32">
            <v>93182.19</v>
          </cell>
          <cell r="X32">
            <v>23</v>
          </cell>
          <cell r="Y32">
            <v>-18872</v>
          </cell>
          <cell r="AA32">
            <v>66</v>
          </cell>
          <cell r="AB32">
            <v>-50955</v>
          </cell>
          <cell r="BE32">
            <v>25</v>
          </cell>
          <cell r="BF32">
            <v>5164.661117900001</v>
          </cell>
          <cell r="CF32">
            <v>23</v>
          </cell>
          <cell r="CG32" t="str">
            <v>Y</v>
          </cell>
        </row>
        <row r="33">
          <cell r="C33">
            <v>25</v>
          </cell>
          <cell r="D33">
            <v>775698.38</v>
          </cell>
          <cell r="F33">
            <v>65</v>
          </cell>
          <cell r="G33">
            <v>177543.03</v>
          </cell>
          <cell r="I33">
            <v>25</v>
          </cell>
          <cell r="J33">
            <v>-144440.88</v>
          </cell>
          <cell r="L33">
            <v>73</v>
          </cell>
          <cell r="M33">
            <v>336502.6</v>
          </cell>
          <cell r="R33">
            <v>29</v>
          </cell>
          <cell r="S33">
            <v>-623717.93000000005</v>
          </cell>
          <cell r="U33">
            <v>35</v>
          </cell>
          <cell r="V33">
            <v>76688.53</v>
          </cell>
          <cell r="X33">
            <v>24</v>
          </cell>
          <cell r="Y33">
            <v>-350673</v>
          </cell>
          <cell r="AA33">
            <v>67</v>
          </cell>
          <cell r="AB33">
            <v>-128520</v>
          </cell>
          <cell r="BE33">
            <v>26</v>
          </cell>
          <cell r="BF33">
            <v>9044.5252213000022</v>
          </cell>
          <cell r="CF33">
            <v>24</v>
          </cell>
          <cell r="CG33" t="str">
            <v>Y</v>
          </cell>
        </row>
        <row r="34">
          <cell r="C34">
            <v>26</v>
          </cell>
          <cell r="D34">
            <v>943325.53</v>
          </cell>
          <cell r="F34">
            <v>66</v>
          </cell>
          <cell r="G34">
            <v>147.51</v>
          </cell>
          <cell r="I34">
            <v>26</v>
          </cell>
          <cell r="J34">
            <v>-338936.06</v>
          </cell>
          <cell r="L34">
            <v>79</v>
          </cell>
          <cell r="M34">
            <v>284832.56</v>
          </cell>
          <cell r="R34">
            <v>30</v>
          </cell>
          <cell r="S34">
            <v>-109548.74</v>
          </cell>
          <cell r="U34">
            <v>36</v>
          </cell>
          <cell r="V34">
            <v>32834.71</v>
          </cell>
          <cell r="X34">
            <v>25</v>
          </cell>
          <cell r="Y34">
            <v>-38948</v>
          </cell>
          <cell r="AA34">
            <v>68</v>
          </cell>
          <cell r="AB34">
            <v>-30362</v>
          </cell>
          <cell r="BE34">
            <v>27</v>
          </cell>
          <cell r="BF34">
            <v>10698.011668800002</v>
          </cell>
          <cell r="CF34">
            <v>25</v>
          </cell>
          <cell r="CG34" t="str">
            <v>N</v>
          </cell>
        </row>
        <row r="35">
          <cell r="C35">
            <v>27</v>
          </cell>
          <cell r="D35">
            <v>3840653.03</v>
          </cell>
          <cell r="F35">
            <v>67</v>
          </cell>
          <cell r="G35">
            <v>284356.51</v>
          </cell>
          <cell r="I35">
            <v>27</v>
          </cell>
          <cell r="J35">
            <v>-318539.34999999998</v>
          </cell>
          <cell r="L35">
            <v>80</v>
          </cell>
          <cell r="M35">
            <v>-1541397.86</v>
          </cell>
          <cell r="R35">
            <v>34</v>
          </cell>
          <cell r="S35">
            <v>-1756065.79</v>
          </cell>
          <cell r="U35">
            <v>38</v>
          </cell>
          <cell r="V35">
            <v>66039.210000000006</v>
          </cell>
          <cell r="X35">
            <v>26</v>
          </cell>
          <cell r="Y35">
            <v>-144207</v>
          </cell>
          <cell r="AA35">
            <v>69</v>
          </cell>
          <cell r="AB35">
            <v>-31800</v>
          </cell>
          <cell r="BE35">
            <v>28</v>
          </cell>
          <cell r="BF35">
            <v>2454.4645709000006</v>
          </cell>
          <cell r="CF35">
            <v>26</v>
          </cell>
          <cell r="CG35" t="str">
            <v>Y</v>
          </cell>
        </row>
        <row r="36">
          <cell r="C36">
            <v>28</v>
          </cell>
          <cell r="D36">
            <v>439548.09</v>
          </cell>
          <cell r="F36">
            <v>68</v>
          </cell>
          <cell r="G36">
            <v>16881.75</v>
          </cell>
          <cell r="I36">
            <v>28</v>
          </cell>
          <cell r="J36">
            <v>-141469.26</v>
          </cell>
          <cell r="L36">
            <v>83</v>
          </cell>
          <cell r="M36">
            <v>-235041.22</v>
          </cell>
          <cell r="R36">
            <v>35</v>
          </cell>
          <cell r="S36">
            <v>-2337923.81</v>
          </cell>
          <cell r="U36">
            <v>40</v>
          </cell>
          <cell r="V36">
            <v>0</v>
          </cell>
          <cell r="X36">
            <v>27</v>
          </cell>
          <cell r="Y36">
            <v>-113675</v>
          </cell>
          <cell r="AA36">
            <v>70</v>
          </cell>
          <cell r="AB36">
            <v>-215027.33</v>
          </cell>
          <cell r="BE36">
            <v>29</v>
          </cell>
          <cell r="BF36">
            <v>8762.436387400001</v>
          </cell>
          <cell r="CF36">
            <v>27</v>
          </cell>
          <cell r="CG36" t="str">
            <v>Y</v>
          </cell>
        </row>
        <row r="37">
          <cell r="C37">
            <v>29</v>
          </cell>
          <cell r="D37">
            <v>1097276.03</v>
          </cell>
          <cell r="F37">
            <v>69</v>
          </cell>
          <cell r="G37">
            <v>18135.75</v>
          </cell>
          <cell r="I37">
            <v>29</v>
          </cell>
          <cell r="J37">
            <v>-264593.96999999997</v>
          </cell>
          <cell r="L37">
            <v>86</v>
          </cell>
          <cell r="M37">
            <v>341225.02</v>
          </cell>
          <cell r="R37">
            <v>36</v>
          </cell>
          <cell r="S37">
            <v>-6463721.5499999998</v>
          </cell>
          <cell r="U37">
            <v>41</v>
          </cell>
          <cell r="V37">
            <v>5027.5</v>
          </cell>
          <cell r="X37">
            <v>28</v>
          </cell>
          <cell r="Y37">
            <v>-16878</v>
          </cell>
          <cell r="AA37">
            <v>71</v>
          </cell>
          <cell r="AB37">
            <v>-120856.94</v>
          </cell>
          <cell r="BE37">
            <v>30</v>
          </cell>
          <cell r="BF37">
            <v>7574.9101197999998</v>
          </cell>
          <cell r="CF37">
            <v>28</v>
          </cell>
          <cell r="CG37" t="str">
            <v>Y</v>
          </cell>
        </row>
        <row r="38">
          <cell r="C38">
            <v>30</v>
          </cell>
          <cell r="D38">
            <v>584834.87</v>
          </cell>
          <cell r="F38">
            <v>70</v>
          </cell>
          <cell r="G38">
            <v>502973.87</v>
          </cell>
          <cell r="I38">
            <v>30</v>
          </cell>
          <cell r="J38">
            <v>-239932.23</v>
          </cell>
          <cell r="L38">
            <v>87</v>
          </cell>
          <cell r="M38">
            <v>-3777502.16</v>
          </cell>
          <cell r="R38">
            <v>38</v>
          </cell>
          <cell r="S38">
            <v>-3040932.78</v>
          </cell>
          <cell r="U38">
            <v>42</v>
          </cell>
          <cell r="V38">
            <v>12829.22</v>
          </cell>
          <cell r="X38">
            <v>29</v>
          </cell>
          <cell r="Y38">
            <v>-21250</v>
          </cell>
          <cell r="AA38">
            <v>72</v>
          </cell>
          <cell r="AB38">
            <v>-13800</v>
          </cell>
          <cell r="BE38">
            <v>32</v>
          </cell>
          <cell r="BF38">
            <v>160.50348879999993</v>
          </cell>
          <cell r="CF38">
            <v>29</v>
          </cell>
          <cell r="CG38" t="str">
            <v>Y</v>
          </cell>
        </row>
        <row r="39">
          <cell r="C39">
            <v>31</v>
          </cell>
          <cell r="D39">
            <v>424701.88</v>
          </cell>
          <cell r="F39">
            <v>71</v>
          </cell>
          <cell r="G39">
            <v>481354.69</v>
          </cell>
          <cell r="I39">
            <v>31</v>
          </cell>
          <cell r="J39">
            <v>-286864.78000000003</v>
          </cell>
          <cell r="L39">
            <v>90</v>
          </cell>
          <cell r="M39">
            <v>433739.42</v>
          </cell>
          <cell r="R39">
            <v>40</v>
          </cell>
          <cell r="S39">
            <v>-2667782.39</v>
          </cell>
          <cell r="U39">
            <v>43</v>
          </cell>
          <cell r="V39">
            <v>2655.75</v>
          </cell>
          <cell r="X39">
            <v>30</v>
          </cell>
          <cell r="Y39">
            <v>-28960</v>
          </cell>
          <cell r="AA39">
            <v>73</v>
          </cell>
          <cell r="AB39">
            <v>-36730.550000000003</v>
          </cell>
          <cell r="BE39">
            <v>33</v>
          </cell>
          <cell r="BF39">
            <v>895.31728299999975</v>
          </cell>
          <cell r="CF39">
            <v>30</v>
          </cell>
          <cell r="CG39" t="str">
            <v>Y</v>
          </cell>
        </row>
        <row r="40">
          <cell r="C40">
            <v>34</v>
          </cell>
          <cell r="D40">
            <v>4312300.16</v>
          </cell>
          <cell r="F40">
            <v>72</v>
          </cell>
          <cell r="G40">
            <v>0</v>
          </cell>
          <cell r="I40">
            <v>34</v>
          </cell>
          <cell r="J40">
            <v>-524274.72</v>
          </cell>
          <cell r="L40">
            <v>103</v>
          </cell>
          <cell r="M40">
            <v>441303.48</v>
          </cell>
          <cell r="R40">
            <v>41</v>
          </cell>
          <cell r="S40">
            <v>-384013.4</v>
          </cell>
          <cell r="U40">
            <v>44</v>
          </cell>
          <cell r="V40">
            <v>0</v>
          </cell>
          <cell r="X40">
            <v>31</v>
          </cell>
          <cell r="Y40">
            <v>-10408</v>
          </cell>
          <cell r="AA40">
            <v>74</v>
          </cell>
          <cell r="AB40">
            <v>-1200</v>
          </cell>
          <cell r="BE40">
            <v>34</v>
          </cell>
          <cell r="BF40">
            <v>22107.898132900002</v>
          </cell>
          <cell r="CF40">
            <v>31</v>
          </cell>
          <cell r="CG40" t="str">
            <v>Y</v>
          </cell>
        </row>
        <row r="41">
          <cell r="C41">
            <v>35</v>
          </cell>
          <cell r="D41">
            <v>7592242.75</v>
          </cell>
          <cell r="F41">
            <v>73</v>
          </cell>
          <cell r="G41">
            <v>166544.25</v>
          </cell>
          <cell r="I41">
            <v>35</v>
          </cell>
          <cell r="J41">
            <v>-723303.78</v>
          </cell>
          <cell r="L41">
            <v>105</v>
          </cell>
          <cell r="M41">
            <v>958924.18</v>
          </cell>
          <cell r="R41">
            <v>42</v>
          </cell>
          <cell r="S41">
            <v>-328081.02</v>
          </cell>
          <cell r="U41">
            <v>47</v>
          </cell>
          <cell r="V41">
            <v>8730.5</v>
          </cell>
          <cell r="X41">
            <v>34</v>
          </cell>
          <cell r="Y41">
            <v>-269988</v>
          </cell>
          <cell r="AA41">
            <v>75</v>
          </cell>
          <cell r="AB41">
            <v>-35168</v>
          </cell>
          <cell r="BE41">
            <v>35</v>
          </cell>
          <cell r="BF41">
            <v>30831.339511800004</v>
          </cell>
          <cell r="CF41">
            <v>32</v>
          </cell>
          <cell r="CG41" t="str">
            <v>Y</v>
          </cell>
        </row>
        <row r="42">
          <cell r="C42">
            <v>36</v>
          </cell>
          <cell r="D42">
            <v>14628820.08</v>
          </cell>
          <cell r="F42">
            <v>74</v>
          </cell>
          <cell r="G42">
            <v>31.25</v>
          </cell>
          <cell r="I42">
            <v>36</v>
          </cell>
          <cell r="J42">
            <v>-2067870.39</v>
          </cell>
          <cell r="L42">
            <v>106</v>
          </cell>
          <cell r="M42">
            <v>-263680.64000000001</v>
          </cell>
          <cell r="R42">
            <v>43</v>
          </cell>
          <cell r="S42">
            <v>-597213.81000000006</v>
          </cell>
          <cell r="U42">
            <v>50</v>
          </cell>
          <cell r="V42">
            <v>20901.91</v>
          </cell>
          <cell r="X42">
            <v>35</v>
          </cell>
          <cell r="Y42">
            <v>-521846</v>
          </cell>
          <cell r="AA42">
            <v>77</v>
          </cell>
          <cell r="AB42">
            <v>0</v>
          </cell>
          <cell r="BE42">
            <v>36</v>
          </cell>
          <cell r="BF42">
            <v>50643.837685499981</v>
          </cell>
          <cell r="CF42">
            <v>33</v>
          </cell>
          <cell r="CG42" t="str">
            <v>Y</v>
          </cell>
        </row>
        <row r="43">
          <cell r="C43">
            <v>38</v>
          </cell>
          <cell r="D43">
            <v>22374298.640000001</v>
          </cell>
          <cell r="F43">
            <v>75</v>
          </cell>
          <cell r="G43">
            <v>266142.37</v>
          </cell>
          <cell r="I43">
            <v>38</v>
          </cell>
          <cell r="J43">
            <v>-4805178.1399999997</v>
          </cell>
          <cell r="L43">
            <v>107</v>
          </cell>
          <cell r="M43">
            <v>476560.11</v>
          </cell>
          <cell r="R43">
            <v>44</v>
          </cell>
          <cell r="S43">
            <v>-1217893.01</v>
          </cell>
          <cell r="U43">
            <v>51</v>
          </cell>
          <cell r="V43">
            <v>24597.439999999999</v>
          </cell>
          <cell r="X43">
            <v>36</v>
          </cell>
          <cell r="Y43">
            <v>-869454</v>
          </cell>
          <cell r="AA43">
            <v>79</v>
          </cell>
          <cell r="AB43">
            <v>-59355</v>
          </cell>
          <cell r="BE43">
            <v>38</v>
          </cell>
          <cell r="BF43">
            <v>41384.864358200015</v>
          </cell>
          <cell r="CF43">
            <v>34</v>
          </cell>
          <cell r="CG43" t="str">
            <v>N</v>
          </cell>
        </row>
        <row r="44">
          <cell r="C44">
            <v>40</v>
          </cell>
          <cell r="D44">
            <v>6854342.9100000001</v>
          </cell>
          <cell r="F44">
            <v>79</v>
          </cell>
          <cell r="G44">
            <v>312.5</v>
          </cell>
          <cell r="I44">
            <v>40</v>
          </cell>
          <cell r="J44">
            <v>-1182417.1299999999</v>
          </cell>
          <cell r="L44">
            <v>108</v>
          </cell>
          <cell r="M44">
            <v>465759</v>
          </cell>
          <cell r="R44">
            <v>47</v>
          </cell>
          <cell r="S44">
            <v>-16854127.93</v>
          </cell>
          <cell r="U44">
            <v>52</v>
          </cell>
          <cell r="V44">
            <v>1055.5</v>
          </cell>
          <cell r="X44">
            <v>38</v>
          </cell>
          <cell r="Y44">
            <v>-818893</v>
          </cell>
          <cell r="AA44">
            <v>80</v>
          </cell>
          <cell r="AB44">
            <v>-451397.88</v>
          </cell>
          <cell r="BE44">
            <v>40</v>
          </cell>
          <cell r="BF44">
            <v>10270.235442000001</v>
          </cell>
          <cell r="CF44">
            <v>35</v>
          </cell>
          <cell r="CG44" t="str">
            <v>Y</v>
          </cell>
        </row>
        <row r="45">
          <cell r="C45">
            <v>41</v>
          </cell>
          <cell r="D45">
            <v>1308825.4099999999</v>
          </cell>
          <cell r="F45">
            <v>80</v>
          </cell>
          <cell r="G45">
            <v>1076879.6599999999</v>
          </cell>
          <cell r="I45">
            <v>41</v>
          </cell>
          <cell r="J45">
            <v>-225019.62</v>
          </cell>
          <cell r="L45">
            <v>120</v>
          </cell>
          <cell r="M45">
            <v>883155.33</v>
          </cell>
          <cell r="R45">
            <v>50</v>
          </cell>
          <cell r="S45">
            <v>-70077.86</v>
          </cell>
          <cell r="U45">
            <v>53</v>
          </cell>
          <cell r="V45">
            <v>53197.79</v>
          </cell>
          <cell r="X45">
            <v>40</v>
          </cell>
          <cell r="Y45">
            <v>-502348</v>
          </cell>
          <cell r="AA45">
            <v>81</v>
          </cell>
          <cell r="AB45">
            <v>-600</v>
          </cell>
          <cell r="BE45">
            <v>41</v>
          </cell>
          <cell r="BF45">
            <v>1371.1207386999999</v>
          </cell>
          <cell r="CF45">
            <v>36</v>
          </cell>
          <cell r="CG45" t="str">
            <v>Y</v>
          </cell>
        </row>
        <row r="46">
          <cell r="C46">
            <v>42</v>
          </cell>
          <cell r="D46">
            <v>1557599.9</v>
          </cell>
          <cell r="F46">
            <v>83</v>
          </cell>
          <cell r="G46">
            <v>236570.77</v>
          </cell>
          <cell r="I46">
            <v>42</v>
          </cell>
          <cell r="J46">
            <v>-405081.52</v>
          </cell>
          <cell r="L46">
            <v>121</v>
          </cell>
          <cell r="M46">
            <v>4106.7</v>
          </cell>
          <cell r="R46">
            <v>51</v>
          </cell>
          <cell r="S46">
            <v>-218902.12</v>
          </cell>
          <cell r="U46">
            <v>55</v>
          </cell>
          <cell r="V46">
            <v>0</v>
          </cell>
          <cell r="X46">
            <v>41</v>
          </cell>
          <cell r="Y46">
            <v>-104020</v>
          </cell>
          <cell r="AA46">
            <v>83</v>
          </cell>
          <cell r="AB46">
            <v>-42845</v>
          </cell>
          <cell r="BE46">
            <v>42</v>
          </cell>
          <cell r="BF46">
            <v>5406.1091174999983</v>
          </cell>
          <cell r="CF46">
            <v>38</v>
          </cell>
          <cell r="CG46" t="str">
            <v>Y</v>
          </cell>
        </row>
        <row r="47">
          <cell r="C47">
            <v>43</v>
          </cell>
          <cell r="D47">
            <v>2207031.3199999998</v>
          </cell>
          <cell r="F47">
            <v>86</v>
          </cell>
          <cell r="G47">
            <v>282956.40000000002</v>
          </cell>
          <cell r="I47">
            <v>43</v>
          </cell>
          <cell r="J47">
            <v>-869173.47</v>
          </cell>
          <cell r="L47">
            <v>123</v>
          </cell>
          <cell r="M47">
            <v>45333.52</v>
          </cell>
          <cell r="R47">
            <v>52</v>
          </cell>
          <cell r="S47">
            <v>-1658405.65</v>
          </cell>
          <cell r="U47">
            <v>56</v>
          </cell>
          <cell r="V47">
            <v>12769.75</v>
          </cell>
          <cell r="X47">
            <v>42</v>
          </cell>
          <cell r="Y47">
            <v>-78231</v>
          </cell>
          <cell r="AA47">
            <v>86</v>
          </cell>
          <cell r="AB47">
            <v>-5725</v>
          </cell>
          <cell r="BE47">
            <v>43</v>
          </cell>
          <cell r="BF47">
            <v>8572.7909542999987</v>
          </cell>
          <cell r="CF47">
            <v>40</v>
          </cell>
          <cell r="CG47" t="str">
            <v>Y</v>
          </cell>
        </row>
        <row r="48">
          <cell r="C48">
            <v>44</v>
          </cell>
          <cell r="D48">
            <v>4326803.03</v>
          </cell>
          <cell r="F48">
            <v>87</v>
          </cell>
          <cell r="G48">
            <v>120592.92</v>
          </cell>
          <cell r="I48">
            <v>44</v>
          </cell>
          <cell r="J48">
            <v>-1447080.49</v>
          </cell>
          <cell r="L48">
            <v>133</v>
          </cell>
          <cell r="M48">
            <v>-1300309.8600000001</v>
          </cell>
          <cell r="R48">
            <v>55</v>
          </cell>
          <cell r="S48">
            <v>-13016904.640000001</v>
          </cell>
          <cell r="U48">
            <v>57</v>
          </cell>
          <cell r="V48">
            <v>253545.27</v>
          </cell>
          <cell r="X48">
            <v>43</v>
          </cell>
          <cell r="Y48">
            <v>-179342</v>
          </cell>
          <cell r="AA48">
            <v>87</v>
          </cell>
          <cell r="AB48">
            <v>-350</v>
          </cell>
          <cell r="BE48">
            <v>44</v>
          </cell>
          <cell r="BF48">
            <v>7985.5789596999994</v>
          </cell>
          <cell r="CF48">
            <v>41</v>
          </cell>
          <cell r="CG48" t="str">
            <v>Y</v>
          </cell>
        </row>
        <row r="49">
          <cell r="C49">
            <v>47</v>
          </cell>
          <cell r="D49">
            <v>23902484.170000002</v>
          </cell>
          <cell r="F49">
            <v>88</v>
          </cell>
          <cell r="G49">
            <v>255.25</v>
          </cell>
          <cell r="I49">
            <v>47</v>
          </cell>
          <cell r="J49">
            <v>-1720999.26</v>
          </cell>
          <cell r="L49">
            <v>140</v>
          </cell>
          <cell r="M49">
            <v>524032.2</v>
          </cell>
          <cell r="R49">
            <v>56</v>
          </cell>
          <cell r="S49">
            <v>-860113.12</v>
          </cell>
          <cell r="U49">
            <v>58</v>
          </cell>
          <cell r="V49">
            <v>6050.5</v>
          </cell>
          <cell r="X49">
            <v>44</v>
          </cell>
          <cell r="Y49">
            <v>-314366</v>
          </cell>
          <cell r="AA49">
            <v>89</v>
          </cell>
          <cell r="AB49">
            <v>-270975.21000000002</v>
          </cell>
          <cell r="BE49">
            <v>47</v>
          </cell>
          <cell r="BF49">
            <v>21997.196783200012</v>
          </cell>
          <cell r="CF49">
            <v>42</v>
          </cell>
          <cell r="CG49" t="str">
            <v>N</v>
          </cell>
        </row>
        <row r="50">
          <cell r="C50">
            <v>50</v>
          </cell>
          <cell r="D50">
            <v>1285259.99</v>
          </cell>
          <cell r="F50">
            <v>89</v>
          </cell>
          <cell r="G50">
            <v>3112341.05</v>
          </cell>
          <cell r="I50">
            <v>50</v>
          </cell>
          <cell r="J50">
            <v>-377677.53</v>
          </cell>
          <cell r="L50">
            <v>150</v>
          </cell>
          <cell r="M50">
            <v>162244.29999999999</v>
          </cell>
          <cell r="R50">
            <v>57</v>
          </cell>
          <cell r="S50">
            <v>-369385.7</v>
          </cell>
          <cell r="U50">
            <v>60</v>
          </cell>
          <cell r="V50">
            <v>173411.66</v>
          </cell>
          <cell r="X50">
            <v>47</v>
          </cell>
          <cell r="Y50">
            <v>-461936</v>
          </cell>
          <cell r="AA50">
            <v>90</v>
          </cell>
          <cell r="AB50">
            <v>-84690</v>
          </cell>
          <cell r="BE50">
            <v>50</v>
          </cell>
          <cell r="BF50">
            <v>5997.1502156999986</v>
          </cell>
          <cell r="CF50">
            <v>43</v>
          </cell>
          <cell r="CG50" t="str">
            <v>N</v>
          </cell>
        </row>
        <row r="51">
          <cell r="C51">
            <v>51</v>
          </cell>
          <cell r="D51">
            <v>995497.86</v>
          </cell>
          <cell r="F51">
            <v>90</v>
          </cell>
          <cell r="G51">
            <v>122476.85</v>
          </cell>
          <cell r="I51">
            <v>51</v>
          </cell>
          <cell r="J51">
            <v>-401003.12</v>
          </cell>
          <cell r="L51">
            <v>151</v>
          </cell>
          <cell r="M51">
            <v>1209503.26</v>
          </cell>
          <cell r="R51">
            <v>58</v>
          </cell>
          <cell r="S51">
            <v>-103730.28</v>
          </cell>
          <cell r="U51">
            <v>61</v>
          </cell>
          <cell r="V51">
            <v>74441.67</v>
          </cell>
          <cell r="X51">
            <v>50</v>
          </cell>
          <cell r="Y51">
            <v>-68215</v>
          </cell>
          <cell r="AA51">
            <v>91</v>
          </cell>
          <cell r="AB51">
            <v>-16325</v>
          </cell>
          <cell r="BE51">
            <v>51</v>
          </cell>
          <cell r="BF51">
            <v>3767.6126438999981</v>
          </cell>
          <cell r="CF51">
            <v>44</v>
          </cell>
          <cell r="CG51" t="str">
            <v>Y</v>
          </cell>
        </row>
        <row r="52">
          <cell r="C52">
            <v>52</v>
          </cell>
          <cell r="D52">
            <v>4672606</v>
          </cell>
          <cell r="F52">
            <v>91</v>
          </cell>
          <cell r="G52">
            <v>386.5</v>
          </cell>
          <cell r="I52">
            <v>52</v>
          </cell>
          <cell r="J52">
            <v>-1576284.55</v>
          </cell>
          <cell r="L52">
            <v>160</v>
          </cell>
          <cell r="M52">
            <v>-172043.12</v>
          </cell>
          <cell r="R52">
            <v>60</v>
          </cell>
          <cell r="S52">
            <v>-4703721.47</v>
          </cell>
          <cell r="U52">
            <v>62</v>
          </cell>
          <cell r="V52">
            <v>150</v>
          </cell>
          <cell r="X52">
            <v>51</v>
          </cell>
          <cell r="Y52">
            <v>-98179</v>
          </cell>
          <cell r="AA52">
            <v>92</v>
          </cell>
          <cell r="AB52">
            <v>-45</v>
          </cell>
          <cell r="BE52">
            <v>52</v>
          </cell>
          <cell r="BF52">
            <v>7379.2947365000009</v>
          </cell>
          <cell r="CF52">
            <v>47</v>
          </cell>
          <cell r="CG52" t="str">
            <v>Y</v>
          </cell>
        </row>
        <row r="53">
          <cell r="C53">
            <v>53</v>
          </cell>
          <cell r="D53">
            <v>8530989.9800000004</v>
          </cell>
          <cell r="F53">
            <v>93</v>
          </cell>
          <cell r="G53">
            <v>0</v>
          </cell>
          <cell r="I53">
            <v>53</v>
          </cell>
          <cell r="J53">
            <v>-2285484.8199999998</v>
          </cell>
          <cell r="L53">
            <v>165</v>
          </cell>
          <cell r="M53">
            <v>1017337.28</v>
          </cell>
          <cell r="R53">
            <v>61</v>
          </cell>
          <cell r="S53">
            <v>-638289.77</v>
          </cell>
          <cell r="U53">
            <v>64</v>
          </cell>
          <cell r="V53">
            <v>117707.89</v>
          </cell>
          <cell r="X53">
            <v>52</v>
          </cell>
          <cell r="Y53">
            <v>-113062</v>
          </cell>
          <cell r="AA53">
            <v>101</v>
          </cell>
          <cell r="AB53">
            <v>-125339.11</v>
          </cell>
          <cell r="BE53">
            <v>53</v>
          </cell>
          <cell r="BF53">
            <v>16655.742690500003</v>
          </cell>
          <cell r="CF53">
            <v>50</v>
          </cell>
          <cell r="CG53" t="str">
            <v>Y</v>
          </cell>
        </row>
        <row r="54">
          <cell r="C54">
            <v>55</v>
          </cell>
          <cell r="D54">
            <v>21289444.280000001</v>
          </cell>
          <cell r="F54">
            <v>101</v>
          </cell>
          <cell r="G54">
            <v>388441.11</v>
          </cell>
          <cell r="I54">
            <v>55</v>
          </cell>
          <cell r="J54">
            <v>-2861271.17</v>
          </cell>
          <cell r="R54">
            <v>62</v>
          </cell>
          <cell r="S54">
            <v>-96434.69</v>
          </cell>
          <cell r="U54">
            <v>65</v>
          </cell>
          <cell r="V54">
            <v>0</v>
          </cell>
          <cell r="X54">
            <v>53</v>
          </cell>
          <cell r="Y54">
            <v>-293613</v>
          </cell>
          <cell r="AA54">
            <v>103</v>
          </cell>
          <cell r="AB54">
            <v>-16500</v>
          </cell>
          <cell r="BE54">
            <v>55</v>
          </cell>
          <cell r="BF54">
            <v>41382.913161699995</v>
          </cell>
          <cell r="CF54">
            <v>51</v>
          </cell>
          <cell r="CG54" t="str">
            <v>N</v>
          </cell>
        </row>
        <row r="55">
          <cell r="C55">
            <v>56</v>
          </cell>
          <cell r="D55">
            <v>2115622.66</v>
          </cell>
          <cell r="F55">
            <v>103</v>
          </cell>
          <cell r="G55">
            <v>59409.5</v>
          </cell>
          <cell r="I55">
            <v>56</v>
          </cell>
          <cell r="J55">
            <v>-589573.04</v>
          </cell>
          <cell r="R55">
            <v>64</v>
          </cell>
          <cell r="S55">
            <v>-145201.68</v>
          </cell>
          <cell r="U55">
            <v>66</v>
          </cell>
          <cell r="V55">
            <v>29246.61</v>
          </cell>
          <cell r="X55">
            <v>55</v>
          </cell>
          <cell r="Y55">
            <v>185917</v>
          </cell>
          <cell r="AA55">
            <v>104</v>
          </cell>
          <cell r="AB55">
            <v>-11424</v>
          </cell>
          <cell r="BE55">
            <v>56</v>
          </cell>
          <cell r="BF55">
            <v>2453.5620121999991</v>
          </cell>
          <cell r="CF55">
            <v>52</v>
          </cell>
          <cell r="CG55" t="str">
            <v>Y</v>
          </cell>
        </row>
        <row r="56">
          <cell r="C56">
            <v>57</v>
          </cell>
          <cell r="D56">
            <v>2169497.9700000002</v>
          </cell>
          <cell r="F56">
            <v>104</v>
          </cell>
          <cell r="G56">
            <v>0</v>
          </cell>
          <cell r="I56">
            <v>57</v>
          </cell>
          <cell r="J56">
            <v>-747885.22</v>
          </cell>
          <cell r="R56">
            <v>65</v>
          </cell>
          <cell r="S56">
            <v>-78140.649999999994</v>
          </cell>
          <cell r="U56">
            <v>67</v>
          </cell>
          <cell r="V56">
            <v>176495.72</v>
          </cell>
          <cell r="X56">
            <v>56</v>
          </cell>
          <cell r="Y56">
            <v>-48066</v>
          </cell>
          <cell r="AA56">
            <v>105</v>
          </cell>
          <cell r="AB56">
            <v>-41255</v>
          </cell>
          <cell r="BE56">
            <v>57</v>
          </cell>
          <cell r="BF56">
            <v>6736.9271866999961</v>
          </cell>
          <cell r="CF56">
            <v>53</v>
          </cell>
          <cell r="CG56" t="str">
            <v>Y</v>
          </cell>
        </row>
        <row r="57">
          <cell r="C57">
            <v>58</v>
          </cell>
          <cell r="D57">
            <v>1393943.34</v>
          </cell>
          <cell r="F57">
            <v>105</v>
          </cell>
          <cell r="G57">
            <v>0</v>
          </cell>
          <cell r="I57">
            <v>58</v>
          </cell>
          <cell r="J57">
            <v>-136550.89000000001</v>
          </cell>
          <cell r="R57">
            <v>66</v>
          </cell>
          <cell r="S57">
            <v>-1816888.82</v>
          </cell>
          <cell r="U57">
            <v>68</v>
          </cell>
          <cell r="V57">
            <v>56508.37</v>
          </cell>
          <cell r="X57">
            <v>57</v>
          </cell>
          <cell r="Y57">
            <v>-250693</v>
          </cell>
          <cell r="AA57">
            <v>107</v>
          </cell>
          <cell r="AB57">
            <v>-10706</v>
          </cell>
          <cell r="BE57">
            <v>60</v>
          </cell>
          <cell r="BF57">
            <v>42501.437761800007</v>
          </cell>
          <cell r="CF57">
            <v>55</v>
          </cell>
          <cell r="CG57" t="str">
            <v>Y</v>
          </cell>
        </row>
        <row r="58">
          <cell r="C58">
            <v>60</v>
          </cell>
          <cell r="D58">
            <v>16476701.039999999</v>
          </cell>
          <cell r="F58">
            <v>106</v>
          </cell>
          <cell r="G58">
            <v>109930.87</v>
          </cell>
          <cell r="I58">
            <v>60</v>
          </cell>
          <cell r="J58">
            <v>-3634428.02</v>
          </cell>
          <cell r="R58">
            <v>67</v>
          </cell>
          <cell r="S58">
            <v>-9859876.0299999993</v>
          </cell>
          <cell r="U58">
            <v>69</v>
          </cell>
          <cell r="V58">
            <v>40434.93</v>
          </cell>
          <cell r="X58">
            <v>58</v>
          </cell>
          <cell r="Y58">
            <v>-85254</v>
          </cell>
          <cell r="AA58">
            <v>109</v>
          </cell>
          <cell r="AB58">
            <v>-8534</v>
          </cell>
          <cell r="BE58">
            <v>61</v>
          </cell>
          <cell r="BF58">
            <v>5610.7077346999995</v>
          </cell>
          <cell r="CF58">
            <v>56</v>
          </cell>
          <cell r="CG58" t="str">
            <v>Y</v>
          </cell>
        </row>
        <row r="59">
          <cell r="C59">
            <v>61</v>
          </cell>
          <cell r="D59">
            <v>3298819.64</v>
          </cell>
          <cell r="F59">
            <v>107</v>
          </cell>
          <cell r="G59">
            <v>0</v>
          </cell>
          <cell r="I59">
            <v>61</v>
          </cell>
          <cell r="J59">
            <v>-1911967.45</v>
          </cell>
          <cell r="R59">
            <v>68</v>
          </cell>
          <cell r="S59">
            <v>-689127.77</v>
          </cell>
          <cell r="U59">
            <v>70</v>
          </cell>
          <cell r="V59">
            <v>353530.4</v>
          </cell>
          <cell r="X59">
            <v>60</v>
          </cell>
          <cell r="Y59">
            <v>-804889</v>
          </cell>
          <cell r="AA59">
            <v>120</v>
          </cell>
          <cell r="AB59">
            <v>-4742.5</v>
          </cell>
          <cell r="BE59">
            <v>62</v>
          </cell>
          <cell r="BF59">
            <v>1807.3653587999995</v>
          </cell>
          <cell r="CF59">
            <v>57</v>
          </cell>
          <cell r="CG59" t="str">
            <v>Y</v>
          </cell>
        </row>
        <row r="60">
          <cell r="C60">
            <v>62</v>
          </cell>
          <cell r="D60">
            <v>907808.23</v>
          </cell>
          <cell r="F60">
            <v>108</v>
          </cell>
          <cell r="G60">
            <v>75.25</v>
          </cell>
          <cell r="I60">
            <v>62</v>
          </cell>
          <cell r="J60">
            <v>-440381.76</v>
          </cell>
          <cell r="R60">
            <v>69</v>
          </cell>
          <cell r="S60">
            <v>-3846987.72</v>
          </cell>
          <cell r="U60">
            <v>71</v>
          </cell>
          <cell r="V60">
            <v>236274.88</v>
          </cell>
          <cell r="X60">
            <v>61</v>
          </cell>
          <cell r="Y60">
            <v>-87493</v>
          </cell>
          <cell r="AA60">
            <v>121</v>
          </cell>
          <cell r="AB60">
            <v>-1425</v>
          </cell>
          <cell r="BE60">
            <v>64</v>
          </cell>
          <cell r="BF60">
            <v>6913.0273951000017</v>
          </cell>
          <cell r="CF60">
            <v>58</v>
          </cell>
          <cell r="CG60" t="str">
            <v>Y</v>
          </cell>
        </row>
        <row r="61">
          <cell r="C61">
            <v>64</v>
          </cell>
          <cell r="D61">
            <v>4333654.71</v>
          </cell>
          <cell r="F61">
            <v>109</v>
          </cell>
          <cell r="G61">
            <v>304709.61</v>
          </cell>
          <cell r="I61">
            <v>64</v>
          </cell>
          <cell r="J61">
            <v>-2025911.26</v>
          </cell>
          <cell r="R61">
            <v>70</v>
          </cell>
          <cell r="S61">
            <v>-15157623.33</v>
          </cell>
          <cell r="U61">
            <v>72</v>
          </cell>
          <cell r="V61">
            <v>31885.51</v>
          </cell>
          <cell r="X61">
            <v>62</v>
          </cell>
          <cell r="Y61">
            <v>-20502</v>
          </cell>
          <cell r="AA61">
            <v>122</v>
          </cell>
          <cell r="AB61">
            <v>-24100</v>
          </cell>
          <cell r="BE61">
            <v>65</v>
          </cell>
          <cell r="BF61">
            <v>13446.453393099997</v>
          </cell>
          <cell r="CF61">
            <v>60</v>
          </cell>
          <cell r="CG61" t="str">
            <v>Y</v>
          </cell>
        </row>
        <row r="62">
          <cell r="C62">
            <v>65</v>
          </cell>
          <cell r="D62">
            <v>1544826.35</v>
          </cell>
          <cell r="F62">
            <v>120</v>
          </cell>
          <cell r="G62">
            <v>1036269.01</v>
          </cell>
          <cell r="I62">
            <v>65</v>
          </cell>
          <cell r="J62">
            <v>-245734.2</v>
          </cell>
          <cell r="R62">
            <v>71</v>
          </cell>
          <cell r="S62">
            <v>-36562.44</v>
          </cell>
          <cell r="U62">
            <v>73</v>
          </cell>
          <cell r="V62">
            <v>65779.62</v>
          </cell>
          <cell r="X62">
            <v>64</v>
          </cell>
          <cell r="Y62">
            <v>-228794</v>
          </cell>
          <cell r="AA62">
            <v>123</v>
          </cell>
          <cell r="AB62">
            <v>-550</v>
          </cell>
          <cell r="BE62">
            <v>66</v>
          </cell>
          <cell r="BF62">
            <v>14386.646283100003</v>
          </cell>
          <cell r="CF62">
            <v>61</v>
          </cell>
          <cell r="CG62" t="str">
            <v>N</v>
          </cell>
        </row>
        <row r="63">
          <cell r="C63">
            <v>66</v>
          </cell>
          <cell r="D63">
            <v>6542895.0700000003</v>
          </cell>
          <cell r="F63">
            <v>122</v>
          </cell>
          <cell r="G63">
            <v>210.25</v>
          </cell>
          <cell r="I63">
            <v>66</v>
          </cell>
          <cell r="J63">
            <v>-2020524.76</v>
          </cell>
          <cell r="R63">
            <v>72</v>
          </cell>
          <cell r="S63">
            <v>-769694.03</v>
          </cell>
          <cell r="U63">
            <v>74</v>
          </cell>
          <cell r="V63">
            <v>1648</v>
          </cell>
          <cell r="X63">
            <v>65</v>
          </cell>
          <cell r="Y63">
            <v>-186146</v>
          </cell>
          <cell r="AA63">
            <v>133</v>
          </cell>
          <cell r="AB63">
            <v>-3950</v>
          </cell>
          <cell r="BE63">
            <v>67</v>
          </cell>
          <cell r="BF63">
            <v>53238.977536699997</v>
          </cell>
          <cell r="CF63">
            <v>62</v>
          </cell>
          <cell r="CG63" t="str">
            <v>Y</v>
          </cell>
        </row>
        <row r="64">
          <cell r="C64">
            <v>67</v>
          </cell>
          <cell r="D64">
            <v>22426270.309999999</v>
          </cell>
          <cell r="F64">
            <v>123</v>
          </cell>
          <cell r="G64">
            <v>22072</v>
          </cell>
          <cell r="I64">
            <v>67</v>
          </cell>
          <cell r="J64">
            <v>-6106309.0300000003</v>
          </cell>
          <cell r="R64">
            <v>73</v>
          </cell>
          <cell r="S64">
            <v>-1268311.53</v>
          </cell>
          <cell r="U64">
            <v>75</v>
          </cell>
          <cell r="V64">
            <v>33226.559999999998</v>
          </cell>
          <cell r="X64">
            <v>66</v>
          </cell>
          <cell r="Y64">
            <v>-342456</v>
          </cell>
          <cell r="AA64">
            <v>135</v>
          </cell>
          <cell r="AB64">
            <v>-298078.84000000003</v>
          </cell>
          <cell r="BE64">
            <v>68</v>
          </cell>
          <cell r="BF64">
            <v>13272.657975799995</v>
          </cell>
          <cell r="CF64">
            <v>64</v>
          </cell>
          <cell r="CG64" t="str">
            <v>Y</v>
          </cell>
        </row>
        <row r="65">
          <cell r="C65">
            <v>68</v>
          </cell>
          <cell r="D65">
            <v>3623818.45</v>
          </cell>
          <cell r="F65">
            <v>133</v>
          </cell>
          <cell r="G65">
            <v>21245.75</v>
          </cell>
          <cell r="I65">
            <v>68</v>
          </cell>
          <cell r="J65">
            <v>-1616352.38</v>
          </cell>
          <cell r="R65">
            <v>74</v>
          </cell>
          <cell r="S65">
            <v>-100281.8</v>
          </cell>
          <cell r="U65">
            <v>79</v>
          </cell>
          <cell r="V65">
            <v>0</v>
          </cell>
          <cell r="X65">
            <v>67</v>
          </cell>
          <cell r="Y65">
            <v>766</v>
          </cell>
          <cell r="AA65">
            <v>140</v>
          </cell>
          <cell r="AB65">
            <v>-30779.85</v>
          </cell>
          <cell r="BE65">
            <v>69</v>
          </cell>
          <cell r="BF65">
            <v>15384.653113999997</v>
          </cell>
          <cell r="CF65">
            <v>65</v>
          </cell>
          <cell r="CG65" t="str">
            <v>Y</v>
          </cell>
        </row>
        <row r="66">
          <cell r="C66">
            <v>69</v>
          </cell>
          <cell r="D66">
            <v>10712588.039999999</v>
          </cell>
          <cell r="F66">
            <v>135</v>
          </cell>
          <cell r="G66">
            <v>154335.32</v>
          </cell>
          <cell r="I66">
            <v>69</v>
          </cell>
          <cell r="J66">
            <v>-4686497.8499999996</v>
          </cell>
          <cell r="R66">
            <v>75</v>
          </cell>
          <cell r="S66">
            <v>-2596111.9700000002</v>
          </cell>
          <cell r="U66">
            <v>80</v>
          </cell>
          <cell r="V66">
            <v>922879.56</v>
          </cell>
          <cell r="X66">
            <v>68</v>
          </cell>
          <cell r="Y66">
            <v>-271575</v>
          </cell>
          <cell r="AA66">
            <v>151</v>
          </cell>
          <cell r="AB66">
            <v>-21074.25</v>
          </cell>
          <cell r="BE66">
            <v>70</v>
          </cell>
          <cell r="BF66">
            <v>101945.3959799</v>
          </cell>
          <cell r="CF66">
            <v>66</v>
          </cell>
          <cell r="CG66" t="str">
            <v>Y</v>
          </cell>
        </row>
        <row r="67">
          <cell r="C67">
            <v>70</v>
          </cell>
          <cell r="D67">
            <v>39970342.579999998</v>
          </cell>
          <cell r="F67">
            <v>140</v>
          </cell>
          <cell r="G67">
            <v>4721115.71</v>
          </cell>
          <cell r="I67">
            <v>70</v>
          </cell>
          <cell r="J67">
            <v>-5323401.34</v>
          </cell>
          <cell r="R67">
            <v>77</v>
          </cell>
          <cell r="S67">
            <v>0</v>
          </cell>
          <cell r="U67">
            <v>81</v>
          </cell>
          <cell r="V67">
            <v>11436</v>
          </cell>
          <cell r="X67">
            <v>69</v>
          </cell>
          <cell r="Y67">
            <v>229531</v>
          </cell>
          <cell r="AA67">
            <v>160</v>
          </cell>
          <cell r="AB67">
            <v>-118949.1</v>
          </cell>
          <cell r="BE67">
            <v>71</v>
          </cell>
          <cell r="BF67">
            <v>49876.842957700035</v>
          </cell>
          <cell r="CF67">
            <v>67</v>
          </cell>
          <cell r="CG67" t="str">
            <v>Y</v>
          </cell>
        </row>
        <row r="68">
          <cell r="C68">
            <v>71</v>
          </cell>
          <cell r="D68">
            <v>9609705.4900000002</v>
          </cell>
          <cell r="F68">
            <v>151</v>
          </cell>
          <cell r="G68">
            <v>0</v>
          </cell>
          <cell r="I68">
            <v>71</v>
          </cell>
          <cell r="J68">
            <v>-1583103.82</v>
          </cell>
          <cell r="R68">
            <v>79</v>
          </cell>
          <cell r="S68">
            <v>-6777533.75</v>
          </cell>
          <cell r="U68">
            <v>83</v>
          </cell>
          <cell r="V68">
            <v>72005.990000000005</v>
          </cell>
          <cell r="X68">
            <v>70</v>
          </cell>
          <cell r="Y68">
            <v>-1798289</v>
          </cell>
          <cell r="AA68">
            <v>165</v>
          </cell>
          <cell r="AB68">
            <v>-21500</v>
          </cell>
          <cell r="BE68">
            <v>72</v>
          </cell>
          <cell r="BF68">
            <v>11342.433411999995</v>
          </cell>
          <cell r="CF68">
            <v>68</v>
          </cell>
          <cell r="CG68" t="str">
            <v>Y</v>
          </cell>
        </row>
        <row r="69">
          <cell r="C69">
            <v>72</v>
          </cell>
          <cell r="D69">
            <v>4106210.3</v>
          </cell>
          <cell r="F69">
            <v>160</v>
          </cell>
          <cell r="G69">
            <v>217345.06</v>
          </cell>
          <cell r="I69">
            <v>72</v>
          </cell>
          <cell r="J69">
            <v>-1280756.05</v>
          </cell>
          <cell r="R69">
            <v>80</v>
          </cell>
          <cell r="S69">
            <v>-33046498.280000001</v>
          </cell>
          <cell r="U69">
            <v>85</v>
          </cell>
          <cell r="V69">
            <v>0</v>
          </cell>
          <cell r="X69">
            <v>71</v>
          </cell>
          <cell r="Y69">
            <v>-530116</v>
          </cell>
          <cell r="BE69">
            <v>73</v>
          </cell>
          <cell r="BF69">
            <v>14301.041122599996</v>
          </cell>
          <cell r="CF69">
            <v>69</v>
          </cell>
          <cell r="CG69" t="str">
            <v>Y</v>
          </cell>
        </row>
        <row r="70">
          <cell r="C70">
            <v>73</v>
          </cell>
          <cell r="D70">
            <v>6191525.9500000002</v>
          </cell>
          <cell r="F70">
            <v>165</v>
          </cell>
          <cell r="G70">
            <v>0</v>
          </cell>
          <cell r="I70">
            <v>73</v>
          </cell>
          <cell r="J70">
            <v>-2935368.34</v>
          </cell>
          <cell r="R70">
            <v>81</v>
          </cell>
          <cell r="S70">
            <v>-47497.59</v>
          </cell>
          <cell r="U70">
            <v>86</v>
          </cell>
          <cell r="V70">
            <v>3428.44</v>
          </cell>
          <cell r="X70">
            <v>72</v>
          </cell>
          <cell r="Y70">
            <v>-30698</v>
          </cell>
          <cell r="BE70">
            <v>74</v>
          </cell>
          <cell r="BF70">
            <v>1138.7309018999995</v>
          </cell>
          <cell r="CF70">
            <v>70</v>
          </cell>
          <cell r="CG70" t="str">
            <v>Y</v>
          </cell>
        </row>
        <row r="71">
          <cell r="C71">
            <v>74</v>
          </cell>
          <cell r="D71">
            <v>307832.58</v>
          </cell>
          <cell r="I71">
            <v>74</v>
          </cell>
          <cell r="J71">
            <v>-27787.43</v>
          </cell>
          <cell r="R71">
            <v>83</v>
          </cell>
          <cell r="S71">
            <v>-10265035.779999999</v>
          </cell>
          <cell r="U71">
            <v>87</v>
          </cell>
          <cell r="V71">
            <v>60249.8</v>
          </cell>
          <cell r="X71">
            <v>73</v>
          </cell>
          <cell r="Y71">
            <v>-154709</v>
          </cell>
          <cell r="BE71">
            <v>75</v>
          </cell>
          <cell r="BF71">
            <v>12115.671968600003</v>
          </cell>
          <cell r="CF71">
            <v>71</v>
          </cell>
          <cell r="CG71" t="str">
            <v>N</v>
          </cell>
        </row>
        <row r="72">
          <cell r="C72">
            <v>75</v>
          </cell>
          <cell r="D72">
            <v>5431410.4900000002</v>
          </cell>
          <cell r="I72">
            <v>75</v>
          </cell>
          <cell r="J72">
            <v>-599780.57999999996</v>
          </cell>
          <cell r="R72">
            <v>85</v>
          </cell>
          <cell r="S72">
            <v>-50894.94</v>
          </cell>
          <cell r="U72">
            <v>88</v>
          </cell>
          <cell r="V72">
            <v>72969.119999999995</v>
          </cell>
          <cell r="X72">
            <v>74</v>
          </cell>
          <cell r="Y72">
            <v>-42757</v>
          </cell>
          <cell r="BE72">
            <v>77</v>
          </cell>
          <cell r="BF72">
            <v>0</v>
          </cell>
          <cell r="CF72">
            <v>72</v>
          </cell>
          <cell r="CG72" t="str">
            <v>Y</v>
          </cell>
        </row>
        <row r="73">
          <cell r="C73">
            <v>77</v>
          </cell>
          <cell r="D73">
            <v>0</v>
          </cell>
          <cell r="I73">
            <v>77</v>
          </cell>
          <cell r="J73">
            <v>0</v>
          </cell>
          <cell r="R73">
            <v>86</v>
          </cell>
          <cell r="S73">
            <v>-3854909.92</v>
          </cell>
          <cell r="U73">
            <v>89</v>
          </cell>
          <cell r="V73">
            <v>2781</v>
          </cell>
          <cell r="X73">
            <v>75</v>
          </cell>
          <cell r="Y73">
            <v>-384570</v>
          </cell>
          <cell r="BE73">
            <v>79</v>
          </cell>
          <cell r="BF73">
            <v>17336.925242000001</v>
          </cell>
          <cell r="CF73">
            <v>73</v>
          </cell>
          <cell r="CG73" t="str">
            <v>N</v>
          </cell>
        </row>
        <row r="74">
          <cell r="C74">
            <v>79</v>
          </cell>
          <cell r="D74">
            <v>12004929.439999999</v>
          </cell>
          <cell r="I74">
            <v>79</v>
          </cell>
          <cell r="J74">
            <v>-2964792.57</v>
          </cell>
          <cell r="R74">
            <v>87</v>
          </cell>
          <cell r="S74">
            <v>-519851.69</v>
          </cell>
          <cell r="U74">
            <v>90</v>
          </cell>
          <cell r="V74">
            <v>393334.43</v>
          </cell>
          <cell r="X74">
            <v>77</v>
          </cell>
          <cell r="Y74">
            <v>0</v>
          </cell>
          <cell r="BE74">
            <v>80</v>
          </cell>
          <cell r="BF74">
            <v>216066.30235519994</v>
          </cell>
          <cell r="CF74">
            <v>74</v>
          </cell>
          <cell r="CG74" t="str">
            <v>Y</v>
          </cell>
        </row>
        <row r="75">
          <cell r="C75">
            <v>80</v>
          </cell>
          <cell r="D75">
            <v>87305363.549999997</v>
          </cell>
          <cell r="I75">
            <v>80</v>
          </cell>
          <cell r="J75">
            <v>-15777978.869999999</v>
          </cell>
          <cell r="R75">
            <v>88</v>
          </cell>
          <cell r="S75">
            <v>-1521082.66</v>
          </cell>
          <cell r="U75">
            <v>91</v>
          </cell>
          <cell r="V75">
            <v>70160.179999999993</v>
          </cell>
          <cell r="X75">
            <v>79</v>
          </cell>
          <cell r="Y75">
            <v>-511171</v>
          </cell>
          <cell r="BE75">
            <v>81</v>
          </cell>
          <cell r="BF75">
            <v>1967.8688475999993</v>
          </cell>
          <cell r="CF75">
            <v>75</v>
          </cell>
          <cell r="CG75" t="str">
            <v>Y</v>
          </cell>
        </row>
        <row r="76">
          <cell r="C76">
            <v>81</v>
          </cell>
          <cell r="D76">
            <v>1537084.66</v>
          </cell>
          <cell r="I76">
            <v>81</v>
          </cell>
          <cell r="J76">
            <v>-252784.59</v>
          </cell>
          <cell r="R76">
            <v>89</v>
          </cell>
          <cell r="S76">
            <v>-17267824.66</v>
          </cell>
          <cell r="U76">
            <v>92</v>
          </cell>
          <cell r="V76">
            <v>2333</v>
          </cell>
          <cell r="X76">
            <v>80</v>
          </cell>
          <cell r="Y76">
            <v>-4922354</v>
          </cell>
          <cell r="BE76">
            <v>83</v>
          </cell>
          <cell r="BF76">
            <v>61038.529934400009</v>
          </cell>
          <cell r="CF76">
            <v>77</v>
          </cell>
          <cell r="CG76" t="str">
            <v>Y</v>
          </cell>
        </row>
        <row r="77">
          <cell r="C77">
            <v>83</v>
          </cell>
          <cell r="D77">
            <v>20649057.960000001</v>
          </cell>
          <cell r="I77">
            <v>83</v>
          </cell>
          <cell r="J77">
            <v>-4284777.1500000004</v>
          </cell>
          <cell r="R77">
            <v>90</v>
          </cell>
          <cell r="S77">
            <v>-988573.75</v>
          </cell>
          <cell r="U77">
            <v>101</v>
          </cell>
          <cell r="V77">
            <v>31909.05</v>
          </cell>
          <cell r="X77">
            <v>81</v>
          </cell>
          <cell r="Y77">
            <v>-92428</v>
          </cell>
          <cell r="BE77">
            <v>85</v>
          </cell>
          <cell r="BF77">
            <v>1244.4690747999996</v>
          </cell>
          <cell r="CF77">
            <v>79</v>
          </cell>
          <cell r="CG77" t="str">
            <v>N</v>
          </cell>
        </row>
        <row r="78">
          <cell r="C78">
            <v>85</v>
          </cell>
          <cell r="D78">
            <v>277282.78000000003</v>
          </cell>
          <cell r="I78">
            <v>85</v>
          </cell>
          <cell r="J78">
            <v>-42959.86</v>
          </cell>
          <cell r="R78">
            <v>91</v>
          </cell>
          <cell r="S78">
            <v>-473233.51</v>
          </cell>
          <cell r="U78">
            <v>103</v>
          </cell>
          <cell r="V78">
            <v>38183.72</v>
          </cell>
          <cell r="X78">
            <v>83</v>
          </cell>
          <cell r="Y78">
            <v>-1333565</v>
          </cell>
          <cell r="BE78">
            <v>86</v>
          </cell>
          <cell r="BF78">
            <v>13367.725961199996</v>
          </cell>
          <cell r="CF78">
            <v>80</v>
          </cell>
          <cell r="CG78" t="str">
            <v>Y</v>
          </cell>
        </row>
        <row r="79">
          <cell r="C79">
            <v>86</v>
          </cell>
          <cell r="D79">
            <v>6309084.3399999999</v>
          </cell>
          <cell r="I79">
            <v>86</v>
          </cell>
          <cell r="J79">
            <v>-1043550.19</v>
          </cell>
          <cell r="R79">
            <v>92</v>
          </cell>
          <cell r="S79">
            <v>-837770.99</v>
          </cell>
          <cell r="U79">
            <v>104</v>
          </cell>
          <cell r="V79">
            <v>68131.899999999994</v>
          </cell>
          <cell r="X79">
            <v>85</v>
          </cell>
          <cell r="Y79">
            <v>-34693</v>
          </cell>
          <cell r="BE79">
            <v>87</v>
          </cell>
          <cell r="BF79">
            <v>15203.626373500001</v>
          </cell>
          <cell r="CF79">
            <v>81</v>
          </cell>
          <cell r="CG79" t="str">
            <v>Y</v>
          </cell>
        </row>
        <row r="80">
          <cell r="C80">
            <v>87</v>
          </cell>
          <cell r="D80">
            <v>9945525.0199999996</v>
          </cell>
          <cell r="I80">
            <v>87</v>
          </cell>
          <cell r="J80">
            <v>-2825445.2</v>
          </cell>
          <cell r="R80">
            <v>101</v>
          </cell>
          <cell r="S80">
            <v>-7352578.4100000001</v>
          </cell>
          <cell r="U80">
            <v>105</v>
          </cell>
          <cell r="V80">
            <v>31199.89</v>
          </cell>
          <cell r="X80">
            <v>86</v>
          </cell>
          <cell r="Y80">
            <v>-220972</v>
          </cell>
          <cell r="BE80">
            <v>88</v>
          </cell>
          <cell r="BF80">
            <v>15778.216984100003</v>
          </cell>
          <cell r="CF80">
            <v>83</v>
          </cell>
          <cell r="CG80" t="str">
            <v>Y</v>
          </cell>
        </row>
        <row r="81">
          <cell r="C81">
            <v>88</v>
          </cell>
          <cell r="D81">
            <v>6575926.7000000002</v>
          </cell>
          <cell r="I81">
            <v>88</v>
          </cell>
          <cell r="J81">
            <v>-1828359.89</v>
          </cell>
          <cell r="R81">
            <v>103</v>
          </cell>
          <cell r="S81">
            <v>-1495918.53</v>
          </cell>
          <cell r="U81">
            <v>106</v>
          </cell>
          <cell r="V81">
            <v>77097.37</v>
          </cell>
          <cell r="X81">
            <v>87</v>
          </cell>
          <cell r="Y81">
            <v>-288895</v>
          </cell>
          <cell r="BE81">
            <v>89</v>
          </cell>
          <cell r="BF81">
            <v>60526.496573299992</v>
          </cell>
          <cell r="CF81">
            <v>85</v>
          </cell>
          <cell r="CG81" t="str">
            <v>Y</v>
          </cell>
        </row>
        <row r="82">
          <cell r="C82">
            <v>89</v>
          </cell>
          <cell r="D82">
            <v>29794822.359999999</v>
          </cell>
          <cell r="I82">
            <v>89</v>
          </cell>
          <cell r="J82">
            <v>-3753981.35</v>
          </cell>
          <cell r="R82">
            <v>104</v>
          </cell>
          <cell r="S82">
            <v>-9126.7999999999993</v>
          </cell>
          <cell r="U82">
            <v>107</v>
          </cell>
          <cell r="V82">
            <v>150</v>
          </cell>
          <cell r="X82">
            <v>88</v>
          </cell>
          <cell r="Y82">
            <v>-135386</v>
          </cell>
          <cell r="BE82">
            <v>90</v>
          </cell>
          <cell r="BF82">
            <v>58043.765607800007</v>
          </cell>
          <cell r="CF82">
            <v>86</v>
          </cell>
          <cell r="CG82" t="str">
            <v>N</v>
          </cell>
        </row>
        <row r="83">
          <cell r="C83">
            <v>90</v>
          </cell>
          <cell r="D83">
            <v>13495427.01</v>
          </cell>
          <cell r="I83">
            <v>90</v>
          </cell>
          <cell r="J83">
            <v>-4406658.1100000003</v>
          </cell>
          <cell r="R83">
            <v>105</v>
          </cell>
          <cell r="S83">
            <v>-327585.15000000002</v>
          </cell>
          <cell r="U83">
            <v>108</v>
          </cell>
          <cell r="V83">
            <v>23721.26</v>
          </cell>
          <cell r="X83">
            <v>89</v>
          </cell>
          <cell r="Y83">
            <v>-417186.12</v>
          </cell>
          <cell r="BE83">
            <v>91</v>
          </cell>
          <cell r="BF83">
            <v>9717.228866899999</v>
          </cell>
          <cell r="CF83">
            <v>87</v>
          </cell>
          <cell r="CG83" t="str">
            <v>Y</v>
          </cell>
        </row>
        <row r="84">
          <cell r="C84">
            <v>91</v>
          </cell>
          <cell r="D84">
            <v>3826020.21</v>
          </cell>
          <cell r="I84">
            <v>91</v>
          </cell>
          <cell r="J84">
            <v>-1044086.75</v>
          </cell>
          <cell r="R84">
            <v>106</v>
          </cell>
          <cell r="S84">
            <v>-342</v>
          </cell>
          <cell r="U84">
            <v>109</v>
          </cell>
          <cell r="V84">
            <v>9151.7800000000007</v>
          </cell>
          <cell r="X84">
            <v>90</v>
          </cell>
          <cell r="Y84">
            <v>-1076805</v>
          </cell>
          <cell r="BE84">
            <v>92</v>
          </cell>
          <cell r="BF84">
            <v>2081.9724169000006</v>
          </cell>
          <cell r="CF84">
            <v>88</v>
          </cell>
          <cell r="CG84" t="str">
            <v>Y</v>
          </cell>
        </row>
        <row r="85">
          <cell r="C85">
            <v>92</v>
          </cell>
          <cell r="D85">
            <v>1529495.68</v>
          </cell>
          <cell r="I85">
            <v>92</v>
          </cell>
          <cell r="J85">
            <v>-206276.28</v>
          </cell>
          <cell r="R85">
            <v>107</v>
          </cell>
          <cell r="S85">
            <v>-1468875.64</v>
          </cell>
          <cell r="U85">
            <v>120</v>
          </cell>
          <cell r="V85">
            <v>9760.06</v>
          </cell>
          <cell r="X85">
            <v>91</v>
          </cell>
          <cell r="Y85">
            <v>-386189</v>
          </cell>
          <cell r="BE85">
            <v>93</v>
          </cell>
          <cell r="BF85">
            <v>2031.7800385004375</v>
          </cell>
          <cell r="CF85">
            <v>89</v>
          </cell>
          <cell r="CG85" t="str">
            <v>Y</v>
          </cell>
        </row>
        <row r="86">
          <cell r="C86">
            <v>93</v>
          </cell>
          <cell r="D86">
            <v>3046256.94</v>
          </cell>
          <cell r="I86">
            <v>93</v>
          </cell>
          <cell r="J86">
            <v>-1028137.25</v>
          </cell>
          <cell r="R86">
            <v>108</v>
          </cell>
          <cell r="S86">
            <v>-324508.32</v>
          </cell>
          <cell r="U86">
            <v>121</v>
          </cell>
          <cell r="V86">
            <v>24431.82</v>
          </cell>
          <cell r="X86">
            <v>92</v>
          </cell>
          <cell r="Y86">
            <v>-62086</v>
          </cell>
          <cell r="BE86">
            <v>94</v>
          </cell>
          <cell r="BF86">
            <v>976.7031006000002</v>
          </cell>
          <cell r="CF86">
            <v>90</v>
          </cell>
          <cell r="CG86" t="str">
            <v>N</v>
          </cell>
        </row>
        <row r="87">
          <cell r="C87">
            <v>94</v>
          </cell>
          <cell r="D87">
            <v>11634.19</v>
          </cell>
          <cell r="I87">
            <v>94</v>
          </cell>
          <cell r="J87">
            <v>7099.3</v>
          </cell>
          <cell r="R87">
            <v>109</v>
          </cell>
          <cell r="S87">
            <v>-88173.62</v>
          </cell>
          <cell r="U87">
            <v>122</v>
          </cell>
          <cell r="V87">
            <v>47017.13</v>
          </cell>
          <cell r="X87">
            <v>93</v>
          </cell>
          <cell r="Y87">
            <v>37244</v>
          </cell>
          <cell r="BE87">
            <v>101</v>
          </cell>
          <cell r="BF87">
            <v>105625.41562209999</v>
          </cell>
          <cell r="CF87">
            <v>91</v>
          </cell>
          <cell r="CG87" t="str">
            <v>Y</v>
          </cell>
        </row>
        <row r="88">
          <cell r="C88">
            <v>101</v>
          </cell>
          <cell r="D88">
            <v>38755270.740000002</v>
          </cell>
          <cell r="I88">
            <v>101</v>
          </cell>
          <cell r="J88">
            <v>-19234060.050000001</v>
          </cell>
          <cell r="R88">
            <v>120</v>
          </cell>
          <cell r="S88">
            <v>-6636518.1299999999</v>
          </cell>
          <cell r="U88">
            <v>123</v>
          </cell>
          <cell r="V88">
            <v>26600.78</v>
          </cell>
          <cell r="X88">
            <v>94</v>
          </cell>
          <cell r="Y88">
            <v>-10</v>
          </cell>
          <cell r="BE88">
            <v>103</v>
          </cell>
          <cell r="BF88">
            <v>7098.6270731000013</v>
          </cell>
          <cell r="CF88">
            <v>92</v>
          </cell>
          <cell r="CG88" t="str">
            <v>Y</v>
          </cell>
        </row>
        <row r="89">
          <cell r="C89">
            <v>103</v>
          </cell>
          <cell r="D89">
            <v>2570856.2000000002</v>
          </cell>
          <cell r="I89">
            <v>103</v>
          </cell>
          <cell r="J89">
            <v>-833588.68</v>
          </cell>
          <cell r="R89">
            <v>121</v>
          </cell>
          <cell r="S89">
            <v>-18961.72</v>
          </cell>
          <cell r="U89">
            <v>133</v>
          </cell>
          <cell r="V89">
            <v>5167.32</v>
          </cell>
          <cell r="X89">
            <v>101</v>
          </cell>
          <cell r="Y89">
            <v>-47656</v>
          </cell>
          <cell r="BE89">
            <v>104</v>
          </cell>
          <cell r="BF89">
            <v>2270.6207198999982</v>
          </cell>
          <cell r="CF89">
            <v>93</v>
          </cell>
          <cell r="CG89" t="str">
            <v>Y</v>
          </cell>
        </row>
        <row r="90">
          <cell r="C90">
            <v>104</v>
          </cell>
          <cell r="D90">
            <v>716119.17</v>
          </cell>
          <cell r="I90">
            <v>104</v>
          </cell>
          <cell r="J90">
            <v>-329726.15999999997</v>
          </cell>
          <cell r="R90">
            <v>122</v>
          </cell>
          <cell r="S90">
            <v>-280640.56</v>
          </cell>
          <cell r="U90">
            <v>135</v>
          </cell>
          <cell r="V90">
            <v>16920.04</v>
          </cell>
          <cell r="X90">
            <v>103</v>
          </cell>
          <cell r="Y90">
            <v>84835</v>
          </cell>
          <cell r="BE90">
            <v>105</v>
          </cell>
          <cell r="BF90">
            <v>26108.754381600014</v>
          </cell>
          <cell r="CF90">
            <v>94</v>
          </cell>
          <cell r="CG90" t="str">
            <v>Y</v>
          </cell>
        </row>
        <row r="91">
          <cell r="C91">
            <v>105</v>
          </cell>
          <cell r="D91">
            <v>2830210.65</v>
          </cell>
          <cell r="I91">
            <v>105</v>
          </cell>
          <cell r="J91">
            <v>-1539261.59</v>
          </cell>
          <cell r="R91">
            <v>123</v>
          </cell>
          <cell r="S91">
            <v>-409933.66</v>
          </cell>
          <cell r="U91">
            <v>140</v>
          </cell>
          <cell r="V91">
            <v>28890.45</v>
          </cell>
          <cell r="X91">
            <v>104</v>
          </cell>
          <cell r="Y91">
            <v>-51305</v>
          </cell>
          <cell r="BE91">
            <v>106</v>
          </cell>
          <cell r="BF91">
            <v>8369.7166496000027</v>
          </cell>
          <cell r="CF91">
            <v>101</v>
          </cell>
          <cell r="CG91" t="str">
            <v>Y</v>
          </cell>
        </row>
        <row r="92">
          <cell r="C92">
            <v>106</v>
          </cell>
          <cell r="D92">
            <v>2178170.15</v>
          </cell>
          <cell r="I92">
            <v>106</v>
          </cell>
          <cell r="J92">
            <v>-538214.98</v>
          </cell>
          <cell r="R92">
            <v>135</v>
          </cell>
          <cell r="S92">
            <v>-2427089.38</v>
          </cell>
          <cell r="U92">
            <v>150</v>
          </cell>
          <cell r="V92">
            <v>53193.120000000003</v>
          </cell>
          <cell r="X92">
            <v>105</v>
          </cell>
          <cell r="Y92">
            <v>-71259</v>
          </cell>
          <cell r="BE92">
            <v>107</v>
          </cell>
          <cell r="BF92">
            <v>13318.277416699999</v>
          </cell>
          <cell r="CF92">
            <v>103</v>
          </cell>
          <cell r="CG92" t="str">
            <v>N</v>
          </cell>
        </row>
        <row r="93">
          <cell r="C93">
            <v>107</v>
          </cell>
          <cell r="D93">
            <v>4550461.16</v>
          </cell>
          <cell r="I93">
            <v>107</v>
          </cell>
          <cell r="J93">
            <v>-1436091.03</v>
          </cell>
          <cell r="R93">
            <v>140</v>
          </cell>
          <cell r="S93">
            <v>-13532276.01</v>
          </cell>
          <cell r="U93">
            <v>151</v>
          </cell>
          <cell r="V93">
            <v>0</v>
          </cell>
          <cell r="X93">
            <v>106</v>
          </cell>
          <cell r="Y93">
            <v>-118946</v>
          </cell>
          <cell r="BE93">
            <v>108</v>
          </cell>
          <cell r="BF93">
            <v>2207.0997682999996</v>
          </cell>
          <cell r="CF93">
            <v>104</v>
          </cell>
          <cell r="CG93" t="str">
            <v>Y</v>
          </cell>
        </row>
        <row r="94">
          <cell r="C94">
            <v>108</v>
          </cell>
          <cell r="D94">
            <v>3448405.55</v>
          </cell>
          <cell r="I94">
            <v>108</v>
          </cell>
          <cell r="J94">
            <v>-1524294.43</v>
          </cell>
          <cell r="R94">
            <v>150</v>
          </cell>
          <cell r="S94">
            <v>-3242.27</v>
          </cell>
          <cell r="U94">
            <v>160</v>
          </cell>
          <cell r="V94">
            <v>249269.69</v>
          </cell>
          <cell r="X94">
            <v>107</v>
          </cell>
          <cell r="Y94">
            <v>-31625</v>
          </cell>
          <cell r="BE94">
            <v>109</v>
          </cell>
          <cell r="BF94">
            <v>2349.3481518000003</v>
          </cell>
          <cell r="CF94">
            <v>105</v>
          </cell>
          <cell r="CG94" t="str">
            <v>N</v>
          </cell>
        </row>
        <row r="95">
          <cell r="C95">
            <v>109</v>
          </cell>
          <cell r="D95">
            <v>1864421.95</v>
          </cell>
          <cell r="I95">
            <v>109</v>
          </cell>
          <cell r="J95">
            <v>-794791.98</v>
          </cell>
          <cell r="R95">
            <v>151</v>
          </cell>
          <cell r="S95">
            <v>-392975.69</v>
          </cell>
          <cell r="X95">
            <v>108</v>
          </cell>
          <cell r="Y95">
            <v>-24687</v>
          </cell>
          <cell r="BE95">
            <v>120</v>
          </cell>
          <cell r="BF95">
            <v>19795.060191700009</v>
          </cell>
          <cell r="CF95">
            <v>106</v>
          </cell>
          <cell r="CG95" t="str">
            <v>N</v>
          </cell>
        </row>
        <row r="96">
          <cell r="C96">
            <v>120</v>
          </cell>
          <cell r="D96">
            <v>9833724.2599999998</v>
          </cell>
          <cell r="I96">
            <v>120</v>
          </cell>
          <cell r="J96">
            <v>-1744987.04</v>
          </cell>
          <cell r="R96">
            <v>160</v>
          </cell>
          <cell r="S96">
            <v>-76251.429999999993</v>
          </cell>
          <cell r="X96">
            <v>109</v>
          </cell>
          <cell r="Y96">
            <v>-79441</v>
          </cell>
          <cell r="BE96">
            <v>121</v>
          </cell>
          <cell r="BF96">
            <v>1634.3137754000006</v>
          </cell>
          <cell r="CF96">
            <v>107</v>
          </cell>
          <cell r="CG96" t="str">
            <v>N</v>
          </cell>
        </row>
        <row r="97">
          <cell r="C97">
            <v>121</v>
          </cell>
          <cell r="D97">
            <v>461430.26</v>
          </cell>
          <cell r="I97">
            <v>121</v>
          </cell>
          <cell r="J97">
            <v>-310966.19</v>
          </cell>
          <cell r="R97">
            <v>165</v>
          </cell>
          <cell r="S97">
            <v>-46098.14</v>
          </cell>
          <cell r="X97">
            <v>120</v>
          </cell>
          <cell r="Y97">
            <v>-100024</v>
          </cell>
          <cell r="BE97">
            <v>122</v>
          </cell>
          <cell r="BF97">
            <v>10397.667584499997</v>
          </cell>
          <cell r="CF97">
            <v>108</v>
          </cell>
          <cell r="CG97" t="str">
            <v>N</v>
          </cell>
        </row>
        <row r="98">
          <cell r="C98">
            <v>122</v>
          </cell>
          <cell r="D98">
            <v>3989333.29</v>
          </cell>
          <cell r="I98">
            <v>122</v>
          </cell>
          <cell r="J98">
            <v>-888980.55</v>
          </cell>
          <cell r="X98">
            <v>121</v>
          </cell>
          <cell r="Y98">
            <v>-26823</v>
          </cell>
          <cell r="BE98">
            <v>123</v>
          </cell>
          <cell r="BF98">
            <v>1379.4861351</v>
          </cell>
          <cell r="CF98">
            <v>109</v>
          </cell>
          <cell r="CG98" t="str">
            <v>Y</v>
          </cell>
        </row>
        <row r="99">
          <cell r="C99">
            <v>123</v>
          </cell>
          <cell r="D99">
            <v>546039.87</v>
          </cell>
          <cell r="I99">
            <v>123</v>
          </cell>
          <cell r="J99">
            <v>-62611.56</v>
          </cell>
          <cell r="X99">
            <v>122</v>
          </cell>
          <cell r="Y99">
            <v>-181561</v>
          </cell>
          <cell r="BE99">
            <v>133</v>
          </cell>
          <cell r="BF99">
            <v>4597.5310681999963</v>
          </cell>
          <cell r="CF99">
            <v>120</v>
          </cell>
          <cell r="CG99" t="str">
            <v>N</v>
          </cell>
        </row>
        <row r="100">
          <cell r="C100">
            <v>133</v>
          </cell>
          <cell r="D100">
            <v>2356116.27</v>
          </cell>
          <cell r="I100">
            <v>133</v>
          </cell>
          <cell r="J100">
            <v>-373811.89</v>
          </cell>
          <cell r="X100">
            <v>123</v>
          </cell>
          <cell r="Y100">
            <v>-27383</v>
          </cell>
          <cell r="BE100">
            <v>135</v>
          </cell>
          <cell r="BF100">
            <v>60878.416684899996</v>
          </cell>
          <cell r="CF100">
            <v>121</v>
          </cell>
          <cell r="CG100" t="str">
            <v>N</v>
          </cell>
        </row>
        <row r="101">
          <cell r="C101">
            <v>135</v>
          </cell>
          <cell r="D101">
            <v>10390962.67</v>
          </cell>
          <cell r="I101">
            <v>135</v>
          </cell>
          <cell r="J101">
            <v>-3805428.59</v>
          </cell>
          <cell r="X101">
            <v>133</v>
          </cell>
          <cell r="Y101">
            <v>-43217</v>
          </cell>
          <cell r="BE101">
            <v>140</v>
          </cell>
          <cell r="BF101">
            <v>55868.066294499993</v>
          </cell>
          <cell r="CF101">
            <v>122</v>
          </cell>
          <cell r="CG101" t="str">
            <v>Y</v>
          </cell>
        </row>
        <row r="102">
          <cell r="C102">
            <v>140</v>
          </cell>
          <cell r="D102">
            <v>26677223.27</v>
          </cell>
          <cell r="I102">
            <v>140</v>
          </cell>
          <cell r="J102">
            <v>-10111066.41</v>
          </cell>
          <cell r="X102">
            <v>135</v>
          </cell>
          <cell r="Y102">
            <v>-504503</v>
          </cell>
          <cell r="BE102">
            <v>150</v>
          </cell>
          <cell r="BF102">
            <v>5697.056729099997</v>
          </cell>
          <cell r="CF102">
            <v>123</v>
          </cell>
          <cell r="CG102" t="str">
            <v>N</v>
          </cell>
        </row>
        <row r="103">
          <cell r="C103">
            <v>150</v>
          </cell>
          <cell r="D103">
            <v>911439.58</v>
          </cell>
          <cell r="I103">
            <v>150</v>
          </cell>
          <cell r="J103">
            <v>-225628.1</v>
          </cell>
          <cell r="X103">
            <v>140</v>
          </cell>
          <cell r="Y103">
            <v>527767</v>
          </cell>
          <cell r="BE103">
            <v>151</v>
          </cell>
          <cell r="BF103">
            <v>12084.868768700004</v>
          </cell>
          <cell r="CF103">
            <v>133</v>
          </cell>
          <cell r="CG103" t="str">
            <v>Y</v>
          </cell>
        </row>
        <row r="104">
          <cell r="C104">
            <v>151</v>
          </cell>
          <cell r="D104">
            <v>1232028.31</v>
          </cell>
          <cell r="I104">
            <v>151</v>
          </cell>
          <cell r="J104">
            <v>-283063.76</v>
          </cell>
          <cell r="X104">
            <v>150</v>
          </cell>
          <cell r="Y104">
            <v>-146625</v>
          </cell>
          <cell r="BE104">
            <v>160</v>
          </cell>
          <cell r="BF104">
            <v>39447.98193400001</v>
          </cell>
          <cell r="CF104">
            <v>135</v>
          </cell>
          <cell r="CG104" t="str">
            <v>Y</v>
          </cell>
        </row>
        <row r="105">
          <cell r="C105">
            <v>160</v>
          </cell>
          <cell r="D105">
            <v>7692277.9299999997</v>
          </cell>
          <cell r="I105">
            <v>160</v>
          </cell>
          <cell r="J105">
            <v>-3194558</v>
          </cell>
          <cell r="X105">
            <v>151</v>
          </cell>
          <cell r="Y105">
            <v>-114843</v>
          </cell>
          <cell r="BE105">
            <v>165</v>
          </cell>
          <cell r="BF105">
            <v>15260.306241200004</v>
          </cell>
          <cell r="CF105">
            <v>140</v>
          </cell>
          <cell r="CG105" t="str">
            <v>N</v>
          </cell>
        </row>
        <row r="106">
          <cell r="C106">
            <v>165</v>
          </cell>
          <cell r="D106">
            <v>1994603.87</v>
          </cell>
          <cell r="I106">
            <v>165</v>
          </cell>
          <cell r="J106">
            <v>-121322.2</v>
          </cell>
          <cell r="X106">
            <v>160</v>
          </cell>
          <cell r="Y106">
            <v>-358150</v>
          </cell>
          <cell r="CF106">
            <v>150</v>
          </cell>
          <cell r="CG106" t="str">
            <v>Y</v>
          </cell>
        </row>
        <row r="107">
          <cell r="X107">
            <v>165</v>
          </cell>
          <cell r="Y107">
            <v>-160563</v>
          </cell>
          <cell r="CF107">
            <v>151</v>
          </cell>
          <cell r="CG107" t="str">
            <v>N</v>
          </cell>
        </row>
        <row r="108">
          <cell r="CF108">
            <v>160</v>
          </cell>
          <cell r="CG108" t="str">
            <v>Y</v>
          </cell>
        </row>
        <row r="109">
          <cell r="CF109">
            <v>165</v>
          </cell>
          <cell r="CG109" t="str">
            <v>Y</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INDEX"/>
      <sheetName val="SCH A, C, G, H"/>
      <sheetName val="A INC STAT, PROFORMA"/>
      <sheetName val="ACCT RECON EXCERPT"/>
      <sheetName val="B - BAL SHT"/>
      <sheetName val="C, D - RATES &amp; REV"/>
      <sheetName val="E - ANNUALIZED REVENUES"/>
      <sheetName val="F - FIXED ASSETS &amp; DEP"/>
      <sheetName val="PLANT ACCT REC"/>
      <sheetName val="G O&amp;M EXPENSE ADJUSTMENTS"/>
      <sheetName val="B 3"/>
      <sheetName val="A1 OPERATING INCOME ADJUST"/>
      <sheetName val="H - COMP O&amp;M EXP"/>
      <sheetName val="I RATE CASE EXP"/>
      <sheetName val="J1 RATE BASE &amp; ROR EXIST. RATES"/>
      <sheetName val="J2 RATE BASE &amp; ROR PROP. RATES"/>
      <sheetName val="A 3 RATE BASE ADJ."/>
      <sheetName val="R CIAC SCHED"/>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
          <cell r="A1" t="str">
            <v>SCHEDULE A</v>
          </cell>
          <cell r="I1" t="str">
            <v>SCHEDULE A</v>
          </cell>
        </row>
        <row r="2">
          <cell r="A2" t="str">
            <v>SANDY CREEK UTILITIES, INC.</v>
          </cell>
          <cell r="I2" t="str">
            <v>SANDY CREEK UTILITIES, INC.</v>
          </cell>
        </row>
        <row r="3">
          <cell r="A3" t="str">
            <v>SUPPORTING SCHEDULE - DETAIL DESCRIPTION OF PRO FORMA ADJUSTMENTS TO RATE BASE - WATER</v>
          </cell>
          <cell r="I3" t="str">
            <v>SUPPORTING SCHEDULE - DETAIL DESCRIPTION OF PRO FORMA ADJUSTMENTS TO RATE BASE - WATER</v>
          </cell>
        </row>
        <row r="5">
          <cell r="A5" t="str">
            <v>Line</v>
          </cell>
          <cell r="I5" t="str">
            <v>Line</v>
          </cell>
        </row>
        <row r="6">
          <cell r="A6" t="str">
            <v>No.</v>
          </cell>
          <cell r="B6" t="str">
            <v>Description</v>
          </cell>
          <cell r="G6" t="str">
            <v>Water</v>
          </cell>
          <cell r="H6" t="str">
            <v>Wastewater</v>
          </cell>
          <cell r="I6" t="str">
            <v>No.</v>
          </cell>
          <cell r="J6" t="str">
            <v>Description</v>
          </cell>
          <cell r="O6" t="str">
            <v>Water</v>
          </cell>
          <cell r="P6" t="str">
            <v>Wastewater</v>
          </cell>
        </row>
        <row r="8">
          <cell r="B8" t="str">
            <v>(A)</v>
          </cell>
          <cell r="C8" t="str">
            <v xml:space="preserve">Test year revenue </v>
          </cell>
          <cell r="J8" t="str">
            <v>(E)</v>
          </cell>
          <cell r="K8" t="str">
            <v>Revenue Increase</v>
          </cell>
        </row>
        <row r="9">
          <cell r="C9" t="str">
            <v>To accrued Fire Protection Revenues for the test year</v>
          </cell>
          <cell r="G9">
            <v>3850.59</v>
          </cell>
          <cell r="K9" t="str">
            <v>Increase in revenue required by the Utility to realize a</v>
          </cell>
        </row>
        <row r="10">
          <cell r="C10" t="str">
            <v>Test year revenue - actual per Schedule B-4</v>
          </cell>
          <cell r="G10">
            <v>0</v>
          </cell>
          <cell r="K10">
            <v>0</v>
          </cell>
          <cell r="L10" t="str">
            <v>% rate of return</v>
          </cell>
          <cell r="O10">
            <v>0</v>
          </cell>
        </row>
        <row r="12">
          <cell r="C12" t="str">
            <v>Adjustment required</v>
          </cell>
          <cell r="G12">
            <v>3850.59</v>
          </cell>
          <cell r="H12">
            <v>0</v>
          </cell>
          <cell r="J12" t="str">
            <v>(F)</v>
          </cell>
          <cell r="K12" t="str">
            <v>Operations &amp; Maintenance (O &amp; M) Expenses</v>
          </cell>
        </row>
        <row r="13">
          <cell r="K13" t="str">
            <v>(1)  Salaries &amp; Wages</v>
          </cell>
        </row>
        <row r="14">
          <cell r="B14" t="str">
            <v>(B)</v>
          </cell>
          <cell r="C14" t="str">
            <v>Operations &amp; Maintenance (O &amp; M) Expenses</v>
          </cell>
          <cell r="K14" t="str">
            <v>A) Add sewer plant laborer</v>
          </cell>
          <cell r="P14">
            <v>0</v>
          </cell>
        </row>
        <row r="15">
          <cell r="C15" t="str">
            <v>(1) Engineering</v>
          </cell>
          <cell r="K15" t="str">
            <v>B) Add plant operator</v>
          </cell>
          <cell r="O15">
            <v>0</v>
          </cell>
        </row>
        <row r="16">
          <cell r="C16" t="str">
            <v>A) Remove engineering expense benefiting future periods</v>
          </cell>
          <cell r="G16">
            <v>0</v>
          </cell>
          <cell r="H16">
            <v>0</v>
          </cell>
          <cell r="K16" t="str">
            <v>C) Reclassify salaries of general and administrative  employees</v>
          </cell>
        </row>
        <row r="17">
          <cell r="C17" t="str">
            <v>B) Remove engineering expense for abandoned projects</v>
          </cell>
          <cell r="K17" t="str">
            <v>to utility per Adjustment (F)(5)(J) (below)</v>
          </cell>
        </row>
        <row r="18">
          <cell r="C18" t="str">
            <v xml:space="preserve">C) Annual amortization of expenses benefiting future </v>
          </cell>
          <cell r="O18" t="str">
            <v>.</v>
          </cell>
        </row>
        <row r="19">
          <cell r="C19" t="str">
            <v>periods (5 years)</v>
          </cell>
          <cell r="G19">
            <v>0</v>
          </cell>
          <cell r="H19">
            <v>0</v>
          </cell>
          <cell r="K19" t="str">
            <v>Total salaries and wages</v>
          </cell>
          <cell r="O19">
            <v>0</v>
          </cell>
          <cell r="P19">
            <v>0</v>
          </cell>
        </row>
        <row r="21">
          <cell r="C21" t="str">
            <v>Net adjustment</v>
          </cell>
          <cell r="G21">
            <v>0</v>
          </cell>
          <cell r="H21">
            <v>0</v>
          </cell>
          <cell r="K21" t="str">
            <v>(2) DEP required expenses per permit renewal conditions (1)</v>
          </cell>
        </row>
        <row r="22">
          <cell r="K22" t="str">
            <v>A) Additional testing</v>
          </cell>
        </row>
        <row r="23">
          <cell r="C23" t="str">
            <v>(2) Legal</v>
          </cell>
          <cell r="K23" t="str">
            <v>B) Annual meter calibration</v>
          </cell>
        </row>
        <row r="24">
          <cell r="C24" t="str">
            <v>A) Reclassify legal expenses to deferred account</v>
          </cell>
          <cell r="K24" t="str">
            <v>C) Clean &amp; scarify pond</v>
          </cell>
        </row>
        <row r="25">
          <cell r="C25" t="str">
            <v>B) Reclassify rate case expense</v>
          </cell>
          <cell r="G25">
            <v>0</v>
          </cell>
          <cell r="H25">
            <v>0</v>
          </cell>
          <cell r="K25" t="str">
            <v>D) Aquatic weed control</v>
          </cell>
        </row>
        <row r="26">
          <cell r="K26" t="str">
            <v>E) Mow &amp; maintain pond embankments and access areas</v>
          </cell>
        </row>
        <row r="27">
          <cell r="C27" t="str">
            <v>Net adjustment</v>
          </cell>
          <cell r="G27">
            <v>0</v>
          </cell>
          <cell r="H27">
            <v>0</v>
          </cell>
          <cell r="K27" t="str">
            <v>F) Increase in purchased power due required plant additions</v>
          </cell>
        </row>
        <row r="28">
          <cell r="K28" t="str">
            <v>G) Monitor 5 sites</v>
          </cell>
        </row>
        <row r="29">
          <cell r="C29" t="str">
            <v>(3) Other Expenses</v>
          </cell>
          <cell r="K29" t="str">
            <v>H) Soil testing</v>
          </cell>
        </row>
        <row r="30">
          <cell r="C30" t="str">
            <v>A) Remove miscellaneous non-utility expenses</v>
          </cell>
          <cell r="K30" t="str">
            <v>I) Engineering reports to DEP</v>
          </cell>
          <cell r="P30">
            <v>0</v>
          </cell>
        </row>
        <row r="31">
          <cell r="C31" t="str">
            <v>B) Adjust management fees for prior period expense</v>
          </cell>
        </row>
        <row r="32">
          <cell r="C32" t="str">
            <v>C) Remove and defer cost of painting facilities</v>
          </cell>
          <cell r="K32" t="str">
            <v>Total DEP required annual expenses</v>
          </cell>
          <cell r="P32">
            <v>0</v>
          </cell>
        </row>
        <row r="33">
          <cell r="C33" t="str">
            <v>D) Amortize deferred cost of painting facilities (5 years)</v>
          </cell>
          <cell r="G33">
            <v>0</v>
          </cell>
          <cell r="H33" t="str">
            <v xml:space="preserve"> </v>
          </cell>
        </row>
        <row r="34">
          <cell r="K34" t="str">
            <v>(3) Y2k compliance expenditures</v>
          </cell>
        </row>
        <row r="35">
          <cell r="C35" t="str">
            <v>Net adjustment</v>
          </cell>
          <cell r="G35">
            <v>0</v>
          </cell>
          <cell r="H35">
            <v>0</v>
          </cell>
          <cell r="K35" t="str">
            <v>A) Service bureau access license</v>
          </cell>
        </row>
        <row r="36">
          <cell r="K36" t="str">
            <v>B) Annual software fees</v>
          </cell>
        </row>
        <row r="37">
          <cell r="C37" t="str">
            <v>Total adjustment to O &amp; M Expense</v>
          </cell>
          <cell r="G37">
            <v>0</v>
          </cell>
          <cell r="H37">
            <v>0</v>
          </cell>
          <cell r="K37" t="str">
            <v>C) Annual telecommunications charges</v>
          </cell>
        </row>
        <row r="38">
          <cell r="K38" t="str">
            <v>D) Remove test year telecommunications charges</v>
          </cell>
        </row>
        <row r="39">
          <cell r="B39" t="str">
            <v>(C)</v>
          </cell>
          <cell r="C39" t="str">
            <v>Non-used and useful depreciation</v>
          </cell>
          <cell r="K39" t="str">
            <v>E) MIS manager allocated charges</v>
          </cell>
        </row>
        <row r="40">
          <cell r="C40" t="str">
            <v>Non-used and useful depreciation per Page B-14</v>
          </cell>
          <cell r="H40">
            <v>0</v>
          </cell>
          <cell r="K40" t="str">
            <v>F) Remove test year MIS manager allocated charges</v>
          </cell>
        </row>
        <row r="41">
          <cell r="K41" t="str">
            <v>G) Service bureau processing fees</v>
          </cell>
        </row>
        <row r="42">
          <cell r="B42" t="str">
            <v>(D)</v>
          </cell>
          <cell r="C42" t="str">
            <v>Taxes Other Than Income</v>
          </cell>
          <cell r="K42" t="str">
            <v>H) Remove test year service bureau processing fees</v>
          </cell>
          <cell r="O42">
            <v>0</v>
          </cell>
          <cell r="P42">
            <v>0</v>
          </cell>
        </row>
        <row r="43">
          <cell r="C43" t="str">
            <v>(2) Regulatory Assessment Fees (RAF's)</v>
          </cell>
        </row>
        <row r="44">
          <cell r="C44" t="str">
            <v xml:space="preserve">     RAF's associated with Adjustment (A) X 4.5%</v>
          </cell>
          <cell r="G44">
            <v>173</v>
          </cell>
          <cell r="H44">
            <v>0</v>
          </cell>
          <cell r="K44" t="str">
            <v>Total Y2k compliance expenditures</v>
          </cell>
          <cell r="O44">
            <v>0</v>
          </cell>
          <cell r="P44">
            <v>0</v>
          </cell>
        </row>
        <row r="49">
          <cell r="A49" t="str">
            <v>SCHEDULE A</v>
          </cell>
          <cell r="I49" t="str">
            <v>SCHEDULE A</v>
          </cell>
        </row>
        <row r="50">
          <cell r="A50" t="str">
            <v>SANDY CREEK UTILITIES, INC.</v>
          </cell>
          <cell r="I50" t="str">
            <v>SANDY CREEK UTILITIES, INC.</v>
          </cell>
        </row>
        <row r="51">
          <cell r="A51" t="str">
            <v>SUPPORTING SCHEDULE - DETAIL DESCRIPTION OF PRO FORMA ADJUSTMENTS TO RATE BASE - WATER</v>
          </cell>
          <cell r="I51" t="str">
            <v>SUPPORTING SCHEDULE - DETAIL DESCRIPTION OF PRO FORMA ADJUSTMENTS TO RATE BASE - WATER</v>
          </cell>
        </row>
        <row r="53">
          <cell r="A53" t="str">
            <v>Line</v>
          </cell>
          <cell r="I53" t="str">
            <v>Line</v>
          </cell>
        </row>
        <row r="54">
          <cell r="A54" t="str">
            <v>No.</v>
          </cell>
          <cell r="B54" t="str">
            <v>Description</v>
          </cell>
          <cell r="G54" t="str">
            <v>Water</v>
          </cell>
          <cell r="H54" t="str">
            <v>Wastewater</v>
          </cell>
          <cell r="I54" t="str">
            <v>No.</v>
          </cell>
          <cell r="J54" t="str">
            <v>Description</v>
          </cell>
          <cell r="O54" t="str">
            <v>Water</v>
          </cell>
          <cell r="P54" t="str">
            <v>Wastewater</v>
          </cell>
        </row>
        <row r="56">
          <cell r="B56" t="str">
            <v>(F)</v>
          </cell>
          <cell r="C56" t="str">
            <v>Operations &amp; Maintenance (O &amp; M) Expenses (Continued)</v>
          </cell>
          <cell r="J56" t="str">
            <v>(G)</v>
          </cell>
          <cell r="K56" t="str">
            <v>Depreciation Expense (Continued)</v>
          </cell>
        </row>
        <row r="57">
          <cell r="C57" t="str">
            <v>(4) Amortization of rate case expense</v>
          </cell>
          <cell r="K57" t="str">
            <v>(1) Depreciation on assets per Schedule A-3 (Continued)</v>
          </cell>
        </row>
        <row r="58">
          <cell r="C58" t="str">
            <v>Amortization per Schedule B-10</v>
          </cell>
          <cell r="G58">
            <v>0</v>
          </cell>
          <cell r="H58">
            <v>0</v>
          </cell>
          <cell r="K58" t="str">
            <v>K) Convert old generator to mobile</v>
          </cell>
          <cell r="O58">
            <v>0</v>
          </cell>
          <cell r="P58">
            <v>0</v>
          </cell>
        </row>
        <row r="59">
          <cell r="C59" t="str">
            <v>Less: Test year amortization</v>
          </cell>
          <cell r="G59">
            <v>0</v>
          </cell>
          <cell r="H59">
            <v>0</v>
          </cell>
          <cell r="K59" t="str">
            <v>L) Capitalize WIP - Indian Mound Rd</v>
          </cell>
        </row>
        <row r="60">
          <cell r="K60" t="str">
            <v>M) Capitalize WIP - Berms at Ponds 6 &amp; 7</v>
          </cell>
          <cell r="O60" t="str">
            <v xml:space="preserve"> </v>
          </cell>
        </row>
        <row r="61">
          <cell r="C61" t="str">
            <v>Net rate case amortization</v>
          </cell>
          <cell r="G61">
            <v>0</v>
          </cell>
          <cell r="H61">
            <v>0</v>
          </cell>
        </row>
        <row r="62">
          <cell r="K62" t="str">
            <v>Total adjustment required</v>
          </cell>
          <cell r="O62">
            <v>0</v>
          </cell>
          <cell r="P62">
            <v>0</v>
          </cell>
        </row>
        <row r="63">
          <cell r="C63" t="str">
            <v>(5) Other Expenses</v>
          </cell>
        </row>
        <row r="64">
          <cell r="C64" t="str">
            <v>A) Indianwood maintenance (2)</v>
          </cell>
          <cell r="K64" t="str">
            <v>(2) Depreciation on assets acquired during the test year</v>
          </cell>
        </row>
        <row r="65">
          <cell r="C65" t="str">
            <v>B) Copier expenses</v>
          </cell>
          <cell r="K65" t="str">
            <v>A) Total annual depreciation</v>
          </cell>
        </row>
        <row r="66">
          <cell r="C66" t="str">
            <v>C) T-1 line expenses</v>
          </cell>
          <cell r="K66" t="str">
            <v>B) Remove depreciation taken during test year</v>
          </cell>
          <cell r="O66">
            <v>0</v>
          </cell>
          <cell r="P66">
            <v>0</v>
          </cell>
        </row>
        <row r="67">
          <cell r="C67" t="str">
            <v>D) Sludge hauling expenses</v>
          </cell>
        </row>
        <row r="68">
          <cell r="C68" t="str">
            <v>E) Remove test year sludge hauling expenses</v>
          </cell>
          <cell r="K68" t="str">
            <v>Total adjustment required</v>
          </cell>
          <cell r="O68">
            <v>0</v>
          </cell>
          <cell r="P68">
            <v>0</v>
          </cell>
        </row>
        <row r="69">
          <cell r="C69" t="str">
            <v>F) Land lease for effluent disposal</v>
          </cell>
        </row>
        <row r="70">
          <cell r="C70" t="str">
            <v>G) Remove test year land lease for effluent disposal</v>
          </cell>
          <cell r="K70" t="str">
            <v>(3) Non-used and useful depreciation</v>
          </cell>
        </row>
        <row r="71">
          <cell r="C71" t="str">
            <v>H) Adjust benefits for increase in health insurance</v>
          </cell>
          <cell r="K71" t="str">
            <v>Non-used and useful depreciation on Adjustment 1(C) above</v>
          </cell>
          <cell r="P71">
            <v>0</v>
          </cell>
        </row>
        <row r="72">
          <cell r="C72" t="str">
            <v>I) Adjust management fees for increase in health insurance</v>
          </cell>
        </row>
        <row r="73">
          <cell r="C73" t="str">
            <v>J) Adjust management fees for reclassification of utility employees</v>
          </cell>
          <cell r="K73" t="str">
            <v>Total depreciation adjustment</v>
          </cell>
          <cell r="O73">
            <v>0</v>
          </cell>
          <cell r="P73">
            <v>0</v>
          </cell>
        </row>
        <row r="74">
          <cell r="C74" t="str">
            <v>from management fees to direct utility</v>
          </cell>
        </row>
        <row r="75">
          <cell r="C75" t="str">
            <v xml:space="preserve">K) Adjust employee benefits for reclassification of utility </v>
          </cell>
          <cell r="J75" t="str">
            <v>(H)</v>
          </cell>
          <cell r="K75" t="str">
            <v>Amortization</v>
          </cell>
        </row>
        <row r="76">
          <cell r="C76" t="str">
            <v>employees per (F)(5)(J) (above)</v>
          </cell>
          <cell r="K76" t="str">
            <v>Annual amortization of deferred legal expenses for acquisition</v>
          </cell>
        </row>
        <row r="77">
          <cell r="C77" t="str">
            <v>L) Employee benefits for new employees per (F)(1)(A) and</v>
          </cell>
          <cell r="K77" t="str">
            <v>of Indianwood system per (B)(2)(A) (above)</v>
          </cell>
          <cell r="O77">
            <v>0</v>
          </cell>
          <cell r="P77">
            <v>0</v>
          </cell>
        </row>
        <row r="78">
          <cell r="C78" t="str">
            <v>(F)(1)(B) (above)</v>
          </cell>
          <cell r="G78">
            <v>0</v>
          </cell>
          <cell r="H78">
            <v>0</v>
          </cell>
        </row>
        <row r="79">
          <cell r="J79" t="str">
            <v>(I)</v>
          </cell>
          <cell r="K79" t="str">
            <v>Taxes Other Than Income</v>
          </cell>
        </row>
        <row r="80">
          <cell r="C80" t="str">
            <v>Total other expenses</v>
          </cell>
          <cell r="G80">
            <v>0</v>
          </cell>
          <cell r="H80">
            <v>0</v>
          </cell>
          <cell r="K80" t="str">
            <v>(1) Regulatory Assessment Fees (RAF's)</v>
          </cell>
        </row>
        <row r="81">
          <cell r="K81" t="str">
            <v>Total revenue requested</v>
          </cell>
          <cell r="O81">
            <v>0</v>
          </cell>
          <cell r="P81">
            <v>0</v>
          </cell>
        </row>
        <row r="82">
          <cell r="C82" t="str">
            <v>Total adjustments to O &amp; M expenses</v>
          </cell>
          <cell r="G82">
            <v>0</v>
          </cell>
          <cell r="H82">
            <v>0</v>
          </cell>
          <cell r="K82" t="str">
            <v>RAF rate</v>
          </cell>
          <cell r="O82">
            <v>4.4999999999999998E-2</v>
          </cell>
        </row>
        <row r="84">
          <cell r="B84" t="str">
            <v>(G)</v>
          </cell>
          <cell r="C84" t="str">
            <v>Depreciation Expense</v>
          </cell>
          <cell r="K84" t="str">
            <v>Total RAF's</v>
          </cell>
          <cell r="O84">
            <v>0</v>
          </cell>
          <cell r="P84">
            <v>0</v>
          </cell>
        </row>
        <row r="85">
          <cell r="C85" t="str">
            <v>(1) Depreciation on assets per Schedule A-3</v>
          </cell>
          <cell r="K85" t="str">
            <v>Adjusted test year RAF's</v>
          </cell>
          <cell r="O85">
            <v>0</v>
          </cell>
        </row>
        <row r="86">
          <cell r="C86" t="str">
            <v>A) Truck addition</v>
          </cell>
          <cell r="G86">
            <v>0</v>
          </cell>
          <cell r="H86">
            <v>0</v>
          </cell>
        </row>
        <row r="87">
          <cell r="C87" t="str">
            <v>B) Truck addition</v>
          </cell>
          <cell r="K87" t="str">
            <v>Adjustment required</v>
          </cell>
          <cell r="O87">
            <v>0</v>
          </cell>
          <cell r="P87">
            <v>0</v>
          </cell>
        </row>
        <row r="88">
          <cell r="C88" t="str">
            <v>C) DEP required improvements</v>
          </cell>
        </row>
        <row r="89">
          <cell r="C89" t="str">
            <v>D) Copier</v>
          </cell>
          <cell r="K89" t="str">
            <v>(2) Payroll Taxes</v>
          </cell>
        </row>
        <row r="90">
          <cell r="C90" t="str">
            <v>F) T-1 line</v>
          </cell>
          <cell r="K90" t="str">
            <v>Total increase in salaries per Adjustment (F)(1) (above)</v>
          </cell>
          <cell r="O90">
            <v>0</v>
          </cell>
          <cell r="P90">
            <v>0</v>
          </cell>
        </row>
        <row r="91">
          <cell r="C91" t="str">
            <v>G) Water plant improvements</v>
          </cell>
          <cell r="K91" t="str">
            <v>Payroll tax rate</v>
          </cell>
          <cell r="O91">
            <v>7.6499999999999999E-2</v>
          </cell>
        </row>
        <row r="92">
          <cell r="C92" t="str">
            <v>H) Phone system</v>
          </cell>
        </row>
        <row r="93">
          <cell r="C93" t="str">
            <v>I) Water plant tie-in to sewer plant</v>
          </cell>
          <cell r="K93" t="str">
            <v>Total increase in payroll taxes</v>
          </cell>
          <cell r="O93">
            <v>0</v>
          </cell>
          <cell r="P93">
            <v>0</v>
          </cell>
        </row>
        <row r="94">
          <cell r="C94" t="str">
            <v>J) Generator</v>
          </cell>
        </row>
        <row r="97">
          <cell r="A97" t="str">
            <v>SCHEDULE A</v>
          </cell>
          <cell r="I97" t="str">
            <v>SCHEDULE A</v>
          </cell>
        </row>
      </sheetData>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over Sheet"/>
      <sheetName val="SE50 JE Clear WSC"/>
      <sheetName val="SE50 JE WSC"/>
      <sheetName val="SE50 JE Benefits"/>
      <sheetName val="SE50 JE Sal &amp; PR Tax"/>
      <sheetName val="Summary by State"/>
      <sheetName val="Summary by Co"/>
      <sheetName val="Salary Alloc"/>
      <sheetName val="FICA Alloc"/>
      <sheetName val="FUT Alloc"/>
      <sheetName val="SUT Alloc"/>
      <sheetName val="Pension Alloc"/>
      <sheetName val="401k Alloc"/>
      <sheetName val="Health Alloc"/>
      <sheetName val="Other Alloc"/>
      <sheetName val="Cust Eq %"/>
      <sheetName val="Cust Eq Allocation"/>
      <sheetName val="Benefits Rates Input"/>
      <sheetName val="GL Detail"/>
      <sheetName val="Salary Input"/>
      <sheetName val="Employee Info Input"/>
      <sheetName val="Employee by Sub Input"/>
      <sheetName val="Cust Eq Input"/>
      <sheetName val="InvoiceBill Count Input"/>
      <sheetName val="Prior Allocations Input"/>
      <sheetName val="FORM.COS.SUB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Macros"/>
      <sheetName val="COVER"/>
      <sheetName val="CONTENTS vol 2"/>
      <sheetName val="CONTENTS vol 1"/>
      <sheetName val="A 1"/>
      <sheetName val="A 2"/>
      <sheetName val="A 3"/>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9 "/>
      <sheetName val="B 1"/>
      <sheetName val="B 2"/>
      <sheetName val="B 3"/>
      <sheetName val="B 4"/>
      <sheetName val="B 5"/>
      <sheetName val="B 5 (a)"/>
      <sheetName val="B 6"/>
      <sheetName val="B 6 (a)"/>
      <sheetName val="B 7"/>
      <sheetName val="B 8"/>
      <sheetName val="B-9"/>
      <sheetName val="B 10"/>
      <sheetName val="B 11"/>
      <sheetName val="B 13"/>
      <sheetName val="B 14"/>
      <sheetName val="B 15"/>
      <sheetName val="C INSTRUCT"/>
      <sheetName val="C 1"/>
      <sheetName val="C 2 (W) (S)"/>
      <sheetName val="C 3"/>
      <sheetName val="C 4"/>
      <sheetName val="C 5 (W) (S)"/>
      <sheetName val="C 6"/>
      <sheetName val="C 7"/>
      <sheetName val="C 8"/>
      <sheetName val="C 9"/>
      <sheetName val="C 10"/>
      <sheetName val="D-1"/>
      <sheetName val="D-2"/>
      <sheetName val="D 2 (a)"/>
      <sheetName val="D-3"/>
      <sheetName val="D-4"/>
      <sheetName val="D-5"/>
      <sheetName val="D-6"/>
      <sheetName val="D 7"/>
      <sheetName val="E-1 W"/>
      <sheetName val="E-1 S"/>
      <sheetName val="E-2 W "/>
      <sheetName val="E-2 S"/>
      <sheetName val="E-3"/>
      <sheetName val="E-4 W"/>
      <sheetName val="E-4 S"/>
      <sheetName val="E-5 W"/>
      <sheetName val="E-5 S"/>
      <sheetName val="E-6"/>
      <sheetName val="E 7"/>
      <sheetName val="E 8"/>
      <sheetName val="E 9"/>
      <sheetName val="E 10 Water"/>
      <sheetName val="E 10 Sewer"/>
      <sheetName val="E 11"/>
      <sheetName val="E 12"/>
      <sheetName val="E 13"/>
      <sheetName val="E 14"/>
      <sheetName val="A 1 INT"/>
      <sheetName val="A 2 INT"/>
      <sheetName val="A 3 INT"/>
      <sheetName val="A 7 INT"/>
      <sheetName val="B 1 INT"/>
      <sheetName val="B 2 INT"/>
      <sheetName val="B 3 INT"/>
      <sheetName val="B 15 INT"/>
      <sheetName val="C 1 INT"/>
      <sheetName val="C 2 (W) (S) INT"/>
      <sheetName val="C 3 INT"/>
      <sheetName val="C 5 (W) (S) INT"/>
      <sheetName val="D-1 INT"/>
      <sheetName val="D-2 INT"/>
      <sheetName val="E-1 W INT"/>
      <sheetName val="E-1 S INT"/>
      <sheetName val="E-2 W INT"/>
      <sheetName val="E-2 S INT"/>
      <sheetName val="APPENDIX A PLANT ACCT "/>
      <sheetName val="O&amp;M EXPENSES ALLOCATED"/>
      <sheetName val="TAX EXPENSE"/>
      <sheetName val="REVENUE REQUIREMENTS"/>
      <sheetName val="PROFORMA YEAR"/>
      <sheetName val="INTERIM COST OF CAPITAL"/>
      <sheetName val="EQUITY RETURN CALCULATION"/>
      <sheetName val="259 13 Month BS UC"/>
      <sheetName val="259 12 Month IS UC"/>
      <sheetName val="2007 - 2009 &amp; Test Year BS"/>
      <sheetName val="tax calculations"/>
      <sheetName val="SE3"/>
      <sheetName val="LTD-lead"/>
      <sheetName val="LTD-detail"/>
      <sheetName val="STD"/>
      <sheetName val="Common Equity"/>
      <sheetName val="ADIT, CD, ITC"/>
      <sheetName val="Leverage Formula in D schedule"/>
      <sheetName val="Sheet6"/>
    </sheetNames>
    <sheetDataSet>
      <sheetData sheetId="0">
        <row r="4">
          <cell r="E4" t="str">
            <v>Company:  Cypress Lakes Utilities, Inc.</v>
          </cell>
        </row>
        <row r="10">
          <cell r="E10" t="str">
            <v>Preparer: Christie Kincaid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sheetName val="B 14"/>
      <sheetName val="B 15"/>
      <sheetName val="C INSTRUCT"/>
      <sheetName val="C 1"/>
      <sheetName val="C 2 (S)"/>
      <sheetName val="C 3 "/>
      <sheetName val="C 4"/>
      <sheetName val="C 5 "/>
      <sheetName val="C 6"/>
      <sheetName val="C 7"/>
      <sheetName val="C 8"/>
      <sheetName val="C 9"/>
      <sheetName val="C 10"/>
      <sheetName val="D-1"/>
      <sheetName val="D-2"/>
      <sheetName val="D-3"/>
      <sheetName val="D-4"/>
      <sheetName val="D-5"/>
      <sheetName val="D-6"/>
      <sheetName val="D 7"/>
      <sheetName val="E 1 S"/>
      <sheetName val="E-2 S"/>
      <sheetName val="E-3"/>
      <sheetName val="E-4 Sewer"/>
      <sheetName val="E-5 "/>
      <sheetName val="E 6"/>
      <sheetName val="E 7"/>
      <sheetName val="E 8"/>
      <sheetName val="E 9 "/>
      <sheetName val="E-10"/>
      <sheetName val="E 11"/>
      <sheetName val="E 12"/>
      <sheetName val="E 13"/>
      <sheetName val="E 14"/>
      <sheetName val="F-2"/>
      <sheetName val="F-4"/>
      <sheetName val="F-6"/>
      <sheetName val="F-7"/>
      <sheetName val="F-8"/>
      <sheetName val="F-10"/>
      <sheetName val="A 2 (I)"/>
      <sheetName val="A 3 (I)"/>
      <sheetName val="B 2 (I)"/>
      <sheetName val="B 3 (I)"/>
      <sheetName val="B 15 (I)"/>
      <sheetName val="C 1 (I)"/>
      <sheetName val="C 2 (S) (I)"/>
      <sheetName val="C 5  (I)"/>
      <sheetName val="D-1 (I)"/>
      <sheetName val="D-2 (I)"/>
      <sheetName val="D 4 (I)"/>
      <sheetName val="E 1 S (I)"/>
      <sheetName val="E-2 - I"/>
      <sheetName val="12-31-08Plant Acc Bal"/>
      <sheetName val="ProForma Plant Additions"/>
      <sheetName val="12-31-08 CIAC Bal &amp; Proj"/>
      <sheetName val="Income Accounts Allocation"/>
      <sheetName val="12-31-08 Depreciation Exp"/>
      <sheetName val="2008 v. 2003 O &amp; M"/>
      <sheetName val="Interest Expense Adj"/>
      <sheetName val="ADJUSTED MONTHLY FINAL"/>
      <sheetName val="APPENDIX B INC. STAT.ACCT RECON"/>
    </sheetNames>
    <sheetDataSet>
      <sheetData sheetId="0">
        <row r="4">
          <cell r="E4" t="str">
            <v>Company:  Utilities, Inc. of Longwood</v>
          </cell>
        </row>
        <row r="10">
          <cell r="E10" t="str">
            <v>Preparer: Kirsten E. Weeks</v>
          </cell>
        </row>
        <row r="12">
          <cell r="E12" t="str">
            <v>Preparer: Erin Povich</v>
          </cell>
        </row>
        <row r="14">
          <cell r="E14" t="str">
            <v>Test Year Ended:  December 31, 2008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
          <cell r="D4" t="str">
            <v>Page 1 of 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56">
          <cell r="A56">
            <v>28</v>
          </cell>
        </row>
      </sheetData>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2"/>
      <sheetName val="A 3"/>
      <sheetName val="A 4"/>
      <sheetName val="A 6 (a)"/>
      <sheetName val="A 6 (b)"/>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2"/>
      <sheetName val="B 3"/>
      <sheetName val="B 4"/>
      <sheetName val="B 6"/>
      <sheetName val="B 8"/>
      <sheetName val="B 9"/>
      <sheetName val="B 10"/>
      <sheetName val="B 11"/>
      <sheetName val="B 12"/>
      <sheetName val="B 14"/>
      <sheetName val="B 15"/>
      <sheetName val="C INSTRUCT"/>
      <sheetName val="C 1"/>
      <sheetName val="C 2"/>
      <sheetName val="C 3"/>
      <sheetName val="C 4"/>
      <sheetName val="C 5"/>
      <sheetName val="C 6"/>
      <sheetName val="C 7a"/>
      <sheetName val="C7b"/>
      <sheetName val="C 8"/>
      <sheetName val="C 9"/>
      <sheetName val="C 10"/>
      <sheetName val="D 1"/>
      <sheetName val="D 2"/>
      <sheetName val="D 2 (a)"/>
      <sheetName val="D 3"/>
      <sheetName val="D 4"/>
      <sheetName val="D 4 (a)"/>
      <sheetName val="D 5"/>
      <sheetName val="D 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2"/>
      <sheetName val="A 3"/>
      <sheetName val="A 4"/>
      <sheetName val="A 6"/>
      <sheetName val="A 6 (a)"/>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2"/>
      <sheetName val="B 3"/>
      <sheetName val="B 4"/>
      <sheetName val="B 6"/>
      <sheetName val="B 8"/>
      <sheetName val="B 9"/>
      <sheetName val="B 10"/>
      <sheetName val="B 11"/>
      <sheetName val="B 14"/>
      <sheetName val="B 15"/>
      <sheetName val="B12 - 1.31.2015"/>
      <sheetName val="B12 - 2.28.2015"/>
      <sheetName val="B12 - 3.31.2015"/>
      <sheetName val="B12 - 4.30.2015"/>
      <sheetName val="B12 - 5.31.2015"/>
      <sheetName val="B12 - 6.30.2015"/>
      <sheetName val="B12 - 7.31.2015"/>
      <sheetName val="B12 - 8.31.2015"/>
      <sheetName val="B12 - 9.30.2015"/>
      <sheetName val="B12 - 10.31.2015"/>
      <sheetName val="B12 - 11.30.2015"/>
      <sheetName val="B12 - 12.31.2015"/>
      <sheetName val="B12 - Test Year"/>
      <sheetName val="C INSTRUCT"/>
      <sheetName val="C 1"/>
      <sheetName val="C 2 (s)"/>
      <sheetName val="C 3"/>
      <sheetName val="C 4"/>
      <sheetName val="C 5 (s)"/>
      <sheetName val="C 6"/>
      <sheetName val="C 7"/>
      <sheetName val="C 8"/>
      <sheetName val="C 9"/>
      <sheetName val="C 10"/>
      <sheetName val="D 1"/>
      <sheetName val="D 2"/>
      <sheetName val="D 3"/>
      <sheetName val="D 4"/>
      <sheetName val="D 5"/>
      <sheetName val="D 6"/>
      <sheetName val="D 7"/>
      <sheetName val="E 1 (s)"/>
      <sheetName val="E 2 (s)"/>
      <sheetName val="E 3"/>
      <sheetName val="E 4 (s)"/>
      <sheetName val="E 5 (s)"/>
      <sheetName val="E 6"/>
      <sheetName val="E 7"/>
      <sheetName val="E 8"/>
      <sheetName val="E 9"/>
      <sheetName val="E 10"/>
      <sheetName val="E 11"/>
      <sheetName val="E 12"/>
      <sheetName val="E 13"/>
      <sheetName val="E 14"/>
      <sheetName val="A 2 (I)"/>
      <sheetName val="A 3 (I)"/>
      <sheetName val="B 2 (I)"/>
      <sheetName val="B 3 (I)"/>
      <sheetName val="B 15 (I)"/>
      <sheetName val="C 1 (I)"/>
      <sheetName val="C 2 (S) (I)"/>
      <sheetName val="C 5 (S) (I)"/>
      <sheetName val="D 1 (I)"/>
      <sheetName val="D 2 (I)"/>
      <sheetName val="E 1 S (I)"/>
      <sheetName val="E 2 S (I)"/>
      <sheetName val="AR to MFR"/>
      <sheetName val="Trial Blc"/>
      <sheetName val="O&amp;M Per TB"/>
      <sheetName val="PROFORMA ADJUSTMENTS"/>
      <sheetName val="12-31-15 Plant Acc Bal_PerAR"/>
      <sheetName val="12-31-15 CIAC Bal &amp; Proj_PerAR"/>
      <sheetName val="Other BalSheet Acct_PerAR"/>
      <sheetName val="O&amp;M"/>
      <sheetName val="12-31-15 Depreciation Exp_PerAR"/>
      <sheetName val="12-31-13 CIAC Amort Exp_PerAR"/>
      <sheetName val="Rev &amp; other exp"/>
      <sheetName val="Working Capital_PerAR"/>
      <sheetName val="Property Taxes"/>
      <sheetName val="IncomeAccountsAllocationPerAR "/>
      <sheetName val="IncomeAccounts_Water BU"/>
      <sheetName val="IncomeAccounts_Sewer BU"/>
      <sheetName val="ADJUSTED MONTHLY FINAL"/>
      <sheetName val="APPENDIX B INC. STAT.ACCT RECON"/>
      <sheetName val="CommonPlant_PerAR"/>
      <sheetName val="APPENDIX A PLANT ACCT REC"/>
      <sheetName val="Interest Expense Adj_PerAR"/>
      <sheetName val="AR_F-23"/>
      <sheetName val="RateCase&amp;Other Deferred_PerAR"/>
      <sheetName val="C 5 Calculation"/>
      <sheetName val="Rev Requirements Final"/>
      <sheetName val="Rev Requirements Interim"/>
      <sheetName val="Reuse RateBase"/>
      <sheetName val="REVENUE REQUIREMENTS"/>
      <sheetName val="PROFORMA YEAR"/>
      <sheetName val="INTERIM COST OF CAPITAL"/>
    </sheetNames>
    <sheetDataSet>
      <sheetData sheetId="0" refreshError="1">
        <row r="6">
          <cell r="E6" t="str">
            <v>Docket No.: 160101 - WS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6"/>
      <sheetName val="E 7"/>
      <sheetName val="E 8"/>
      <sheetName val="E 9 "/>
      <sheetName val="E 12"/>
      <sheetName val="E 13"/>
      <sheetName val="E 14"/>
    </sheetNames>
    <sheetDataSet>
      <sheetData sheetId="0">
        <row r="12">
          <cell r="E12" t="str">
            <v>Preparer: Steven M. Lubertozzi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Information Request"/>
      <sheetName val="General Inputs"/>
      <sheetName val="Plant Inputs"/>
      <sheetName val="TOC"/>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B-1"/>
      <sheetName val="B-2"/>
      <sheetName val="B-3"/>
      <sheetName val="B-4"/>
      <sheetName val="B-5"/>
      <sheetName val="B-6"/>
      <sheetName val="B-7"/>
      <sheetName val="B-8"/>
      <sheetName val="B-9"/>
      <sheetName val="B-10"/>
      <sheetName val="B-11"/>
      <sheetName val="B-12"/>
      <sheetName val="B-13"/>
      <sheetName val="B-14"/>
      <sheetName val="B-15"/>
      <sheetName val="C-1"/>
      <sheetName val="C-2"/>
      <sheetName val="C-3"/>
      <sheetName val="C-4"/>
      <sheetName val="C-5"/>
      <sheetName val="C-6"/>
      <sheetName val="C-7"/>
      <sheetName val="C-8"/>
      <sheetName val="C-9"/>
      <sheetName val="C-10"/>
      <sheetName val="D-1"/>
      <sheetName val="D-2"/>
      <sheetName val="D-3"/>
      <sheetName val="D-4"/>
      <sheetName val="D-5"/>
      <sheetName val="D-6"/>
      <sheetName val="D-7"/>
      <sheetName val="E-1"/>
      <sheetName val="E-2"/>
      <sheetName val="E-3"/>
      <sheetName val="E-4"/>
      <sheetName val="E-5"/>
      <sheetName val="E-6"/>
      <sheetName val="E-7"/>
      <sheetName val="E-8"/>
      <sheetName val="E-9"/>
      <sheetName val="E-10"/>
      <sheetName val="E-11"/>
      <sheetName val="E-12"/>
      <sheetName val="E-13"/>
      <sheetName val="E-14"/>
      <sheetName val="F 1"/>
      <sheetName val="F 2"/>
      <sheetName val="F 3"/>
      <sheetName val="F 4"/>
      <sheetName val="F 5"/>
      <sheetName val="F 6"/>
      <sheetName val="F 7"/>
      <sheetName val="F 8"/>
      <sheetName val="F 9"/>
      <sheetName val="F 10"/>
      <sheetName val="Rates Calculations Water"/>
      <sheetName val="Rates Calculations Wastewater"/>
    </sheetNames>
    <sheetDataSet>
      <sheetData sheetId="0" refreshError="1"/>
      <sheetData sheetId="1" refreshError="1"/>
      <sheetData sheetId="2">
        <row r="4">
          <cell r="D4" t="str">
            <v>A-5 Label</v>
          </cell>
          <cell r="F4">
            <v>2002</v>
          </cell>
          <cell r="G4">
            <v>2003</v>
          </cell>
          <cell r="H4">
            <v>2004</v>
          </cell>
          <cell r="I4">
            <v>2005</v>
          </cell>
        </row>
        <row r="5">
          <cell r="A5">
            <v>1</v>
          </cell>
          <cell r="B5" t="str">
            <v>Intangible Plant</v>
          </cell>
          <cell r="D5" t="str">
            <v>INTANGIBLE PLANT</v>
          </cell>
        </row>
        <row r="6">
          <cell r="A6">
            <v>2</v>
          </cell>
          <cell r="B6">
            <v>301</v>
          </cell>
          <cell r="C6">
            <v>1</v>
          </cell>
          <cell r="D6" t="str">
            <v>301.1  Organization</v>
          </cell>
          <cell r="E6" t="str">
            <v>Organization</v>
          </cell>
          <cell r="F6">
            <v>5274</v>
          </cell>
          <cell r="G6">
            <v>15288</v>
          </cell>
          <cell r="H6">
            <v>15288</v>
          </cell>
          <cell r="I6">
            <v>15338</v>
          </cell>
        </row>
        <row r="7">
          <cell r="A7">
            <v>3</v>
          </cell>
          <cell r="B7">
            <v>302</v>
          </cell>
          <cell r="C7">
            <v>1</v>
          </cell>
          <cell r="D7" t="str">
            <v>302.1  Franchises</v>
          </cell>
          <cell r="E7" t="str">
            <v>Franchises</v>
          </cell>
          <cell r="F7">
            <v>7933</v>
          </cell>
          <cell r="G7">
            <v>7933</v>
          </cell>
          <cell r="H7">
            <v>7933</v>
          </cell>
          <cell r="I7">
            <v>7933</v>
          </cell>
        </row>
        <row r="8">
          <cell r="A8">
            <v>4</v>
          </cell>
          <cell r="B8">
            <v>339</v>
          </cell>
          <cell r="C8">
            <v>1</v>
          </cell>
          <cell r="D8" t="str">
            <v>339.1  Other Plant &amp; Misc. Equipment</v>
          </cell>
          <cell r="E8" t="str">
            <v>Other Plant &amp; Misc. Equipment</v>
          </cell>
          <cell r="F8">
            <v>0</v>
          </cell>
        </row>
        <row r="9">
          <cell r="A9">
            <v>5</v>
          </cell>
          <cell r="B9" t="str">
            <v>Source of Supply and Pumping Plant</v>
          </cell>
          <cell r="D9" t="str">
            <v>SOURCE OF SUPPLY AND PUMPING PLANT</v>
          </cell>
        </row>
        <row r="10">
          <cell r="A10">
            <v>6</v>
          </cell>
          <cell r="B10">
            <v>303</v>
          </cell>
          <cell r="C10">
            <v>2</v>
          </cell>
          <cell r="D10" t="str">
            <v>303.2  Land &amp; Land Rights</v>
          </cell>
          <cell r="E10" t="str">
            <v>Land &amp; Land Rights</v>
          </cell>
          <cell r="F10">
            <v>0</v>
          </cell>
        </row>
        <row r="11">
          <cell r="A11">
            <v>7</v>
          </cell>
          <cell r="B11">
            <v>304</v>
          </cell>
          <cell r="C11">
            <v>2</v>
          </cell>
          <cell r="D11" t="str">
            <v>304.2  Structrures &amp; Improvements</v>
          </cell>
          <cell r="E11" t="str">
            <v>Structrures &amp; Improvements</v>
          </cell>
          <cell r="F11">
            <v>280</v>
          </cell>
          <cell r="G11">
            <v>9349</v>
          </cell>
          <cell r="H11">
            <v>9435</v>
          </cell>
          <cell r="I11">
            <v>14759</v>
          </cell>
        </row>
        <row r="12">
          <cell r="A12">
            <v>8</v>
          </cell>
          <cell r="B12">
            <v>305</v>
          </cell>
          <cell r="C12">
            <v>2</v>
          </cell>
          <cell r="D12" t="str">
            <v>305.2  Collect. &amp; Impound. Reservoirs</v>
          </cell>
          <cell r="E12" t="str">
            <v>Collect. &amp; Impound. Reservoirs</v>
          </cell>
          <cell r="F12">
            <v>0</v>
          </cell>
        </row>
        <row r="13">
          <cell r="A13">
            <v>9</v>
          </cell>
          <cell r="B13">
            <v>306</v>
          </cell>
          <cell r="C13">
            <v>2</v>
          </cell>
          <cell r="D13" t="str">
            <v>306.2  Lake, River &amp; Other Intakes</v>
          </cell>
          <cell r="E13" t="str">
            <v>Lake, River &amp; Other Intakes</v>
          </cell>
          <cell r="F13">
            <v>0</v>
          </cell>
        </row>
        <row r="14">
          <cell r="A14">
            <v>10</v>
          </cell>
          <cell r="B14">
            <v>307</v>
          </cell>
          <cell r="C14">
            <v>2</v>
          </cell>
          <cell r="D14" t="str">
            <v>307.2  Wells &amp; Springs</v>
          </cell>
          <cell r="E14" t="str">
            <v>Wells &amp; Springs</v>
          </cell>
          <cell r="F14">
            <v>47406</v>
          </cell>
          <cell r="G14">
            <v>52075</v>
          </cell>
          <cell r="H14">
            <v>52432</v>
          </cell>
          <cell r="I14">
            <v>55401</v>
          </cell>
        </row>
        <row r="15">
          <cell r="A15">
            <v>11</v>
          </cell>
          <cell r="B15">
            <v>308</v>
          </cell>
          <cell r="C15">
            <v>2</v>
          </cell>
          <cell r="D15" t="str">
            <v>308.2  Infiltration Galleries &amp; Tunnels</v>
          </cell>
          <cell r="E15" t="str">
            <v>Infiltration Galleries &amp; Tunnels</v>
          </cell>
          <cell r="F15">
            <v>0</v>
          </cell>
        </row>
        <row r="16">
          <cell r="A16">
            <v>12</v>
          </cell>
          <cell r="B16">
            <v>309</v>
          </cell>
          <cell r="C16">
            <v>2</v>
          </cell>
          <cell r="D16" t="str">
            <v>309.2  Supply Mains</v>
          </cell>
          <cell r="E16" t="str">
            <v>Supply Mains</v>
          </cell>
          <cell r="F16">
            <v>0</v>
          </cell>
        </row>
        <row r="17">
          <cell r="A17">
            <v>13</v>
          </cell>
          <cell r="B17">
            <v>310</v>
          </cell>
          <cell r="C17">
            <v>2</v>
          </cell>
          <cell r="D17" t="str">
            <v>310.2  Power Generation Equipment</v>
          </cell>
          <cell r="E17" t="str">
            <v>Power Generation Equipment</v>
          </cell>
          <cell r="F17">
            <v>0</v>
          </cell>
        </row>
        <row r="18">
          <cell r="A18">
            <v>14</v>
          </cell>
          <cell r="B18">
            <v>311</v>
          </cell>
          <cell r="C18">
            <v>2</v>
          </cell>
          <cell r="D18" t="str">
            <v>311.2  Pumping Equipment</v>
          </cell>
          <cell r="E18" t="str">
            <v>Pumping Equipment</v>
          </cell>
          <cell r="F18">
            <v>15752</v>
          </cell>
          <cell r="G18">
            <v>20314</v>
          </cell>
          <cell r="H18">
            <v>55149</v>
          </cell>
          <cell r="I18">
            <v>54992</v>
          </cell>
        </row>
        <row r="19">
          <cell r="A19">
            <v>15</v>
          </cell>
          <cell r="B19">
            <v>339</v>
          </cell>
          <cell r="C19">
            <v>2</v>
          </cell>
          <cell r="D19" t="str">
            <v>339.2  Other Plant &amp; Misc. Equipment</v>
          </cell>
          <cell r="E19" t="str">
            <v>Other Plant &amp; Misc. Equipment</v>
          </cell>
          <cell r="F19">
            <v>0</v>
          </cell>
        </row>
        <row r="20">
          <cell r="A20">
            <v>16</v>
          </cell>
          <cell r="B20" t="str">
            <v>Water Treatment Plant</v>
          </cell>
          <cell r="D20" t="str">
            <v>WATER TREATMENT PLANT</v>
          </cell>
        </row>
        <row r="21">
          <cell r="A21">
            <v>17</v>
          </cell>
          <cell r="B21">
            <v>303</v>
          </cell>
          <cell r="C21">
            <v>3</v>
          </cell>
          <cell r="D21" t="str">
            <v>303.3  Land &amp; Land Rights</v>
          </cell>
          <cell r="E21" t="str">
            <v>Land &amp; Land Rights</v>
          </cell>
          <cell r="F21">
            <v>0</v>
          </cell>
        </row>
        <row r="22">
          <cell r="A22">
            <v>18</v>
          </cell>
          <cell r="B22">
            <v>304</v>
          </cell>
          <cell r="C22">
            <v>3</v>
          </cell>
          <cell r="D22" t="str">
            <v>304.3  Structrures &amp; Improvements</v>
          </cell>
          <cell r="E22" t="str">
            <v>Structrures &amp; Improvements</v>
          </cell>
          <cell r="F22">
            <v>0</v>
          </cell>
        </row>
        <row r="23">
          <cell r="A23">
            <v>19</v>
          </cell>
          <cell r="B23">
            <v>320</v>
          </cell>
          <cell r="C23">
            <v>3</v>
          </cell>
          <cell r="D23" t="str">
            <v>320.3  Water Treatment Equipment</v>
          </cell>
          <cell r="E23" t="str">
            <v>Water Treatment Equipment</v>
          </cell>
          <cell r="F23">
            <v>5046</v>
          </cell>
          <cell r="G23">
            <v>5283</v>
          </cell>
          <cell r="H23">
            <v>6609</v>
          </cell>
          <cell r="I23">
            <v>10347</v>
          </cell>
        </row>
        <row r="24">
          <cell r="A24">
            <v>20</v>
          </cell>
          <cell r="B24">
            <v>339</v>
          </cell>
          <cell r="C24">
            <v>3</v>
          </cell>
          <cell r="D24" t="str">
            <v>339.3  Other Plant &amp; Misc. Equipment</v>
          </cell>
          <cell r="E24" t="str">
            <v>Other Plant &amp; Misc. Equipment</v>
          </cell>
          <cell r="F24">
            <v>0</v>
          </cell>
        </row>
        <row r="25">
          <cell r="A25">
            <v>21</v>
          </cell>
          <cell r="B25" t="str">
            <v>Transmission and Distribution Plant</v>
          </cell>
          <cell r="D25" t="str">
            <v>TRANSMISSION AND DISTRIBUTION PLANT</v>
          </cell>
        </row>
        <row r="26">
          <cell r="A26">
            <v>22</v>
          </cell>
          <cell r="B26">
            <v>303</v>
          </cell>
          <cell r="C26">
            <v>4</v>
          </cell>
          <cell r="D26" t="str">
            <v>303.4  Land &amp; Land Rights</v>
          </cell>
          <cell r="E26" t="str">
            <v>Land &amp; Land Rights</v>
          </cell>
          <cell r="F26">
            <v>0</v>
          </cell>
        </row>
        <row r="27">
          <cell r="A27">
            <v>23</v>
          </cell>
          <cell r="B27">
            <v>304</v>
          </cell>
          <cell r="C27">
            <v>4</v>
          </cell>
          <cell r="D27" t="str">
            <v>304.4  Structrures &amp; Improvements</v>
          </cell>
          <cell r="E27" t="str">
            <v>Structrures &amp; Improvements</v>
          </cell>
          <cell r="F27">
            <v>0</v>
          </cell>
        </row>
        <row r="28">
          <cell r="A28">
            <v>24</v>
          </cell>
          <cell r="B28">
            <v>330</v>
          </cell>
          <cell r="C28">
            <v>4</v>
          </cell>
          <cell r="D28" t="str">
            <v>330.4  Distr. Reservoirs &amp; Standpipes</v>
          </cell>
          <cell r="E28" t="str">
            <v>Distr. Reservoirs &amp; Standpipes</v>
          </cell>
          <cell r="F28">
            <v>30988</v>
          </cell>
          <cell r="G28">
            <v>31780</v>
          </cell>
          <cell r="H28">
            <v>35581</v>
          </cell>
          <cell r="I28">
            <v>35822</v>
          </cell>
        </row>
        <row r="29">
          <cell r="A29">
            <v>25</v>
          </cell>
          <cell r="B29">
            <v>331</v>
          </cell>
          <cell r="C29">
            <v>4</v>
          </cell>
          <cell r="D29" t="str">
            <v>331.4  Transm. &amp; Distribution Mains</v>
          </cell>
          <cell r="E29" t="str">
            <v>Transm. &amp; Distribution Mains</v>
          </cell>
          <cell r="F29">
            <v>249642</v>
          </cell>
          <cell r="G29">
            <v>249699</v>
          </cell>
          <cell r="H29">
            <v>250269</v>
          </cell>
          <cell r="I29">
            <v>250269</v>
          </cell>
        </row>
        <row r="30">
          <cell r="A30">
            <v>26</v>
          </cell>
          <cell r="B30">
            <v>333</v>
          </cell>
          <cell r="C30">
            <v>4</v>
          </cell>
          <cell r="D30" t="str">
            <v>333.4  Services</v>
          </cell>
          <cell r="E30" t="str">
            <v>Services</v>
          </cell>
          <cell r="F30">
            <v>2975</v>
          </cell>
          <cell r="G30">
            <v>10625</v>
          </cell>
          <cell r="H30">
            <v>14161</v>
          </cell>
          <cell r="I30">
            <v>17949</v>
          </cell>
        </row>
        <row r="31">
          <cell r="A31">
            <v>27</v>
          </cell>
          <cell r="B31">
            <v>334</v>
          </cell>
          <cell r="C31">
            <v>4</v>
          </cell>
          <cell r="D31" t="str">
            <v>334.4  Meters &amp; Meter Installations</v>
          </cell>
          <cell r="E31" t="str">
            <v>Meters &amp; Meter Installations</v>
          </cell>
          <cell r="F31">
            <v>11859</v>
          </cell>
          <cell r="G31">
            <v>16813</v>
          </cell>
          <cell r="H31">
            <v>19654</v>
          </cell>
          <cell r="I31">
            <v>34918</v>
          </cell>
        </row>
        <row r="32">
          <cell r="A32">
            <v>28</v>
          </cell>
          <cell r="B32">
            <v>335</v>
          </cell>
          <cell r="C32">
            <v>4</v>
          </cell>
          <cell r="D32" t="str">
            <v>335.4  Hydrants</v>
          </cell>
          <cell r="E32" t="str">
            <v>Hydrants</v>
          </cell>
          <cell r="F32">
            <v>0</v>
          </cell>
          <cell r="G32">
            <v>56</v>
          </cell>
          <cell r="H32">
            <v>3356</v>
          </cell>
          <cell r="I32">
            <v>3356</v>
          </cell>
        </row>
        <row r="33">
          <cell r="A33">
            <v>29</v>
          </cell>
          <cell r="B33">
            <v>339</v>
          </cell>
          <cell r="C33">
            <v>4</v>
          </cell>
          <cell r="D33" t="str">
            <v>339.4  Other Plant &amp; Misc. Equipment</v>
          </cell>
          <cell r="E33" t="str">
            <v>Other Plant &amp; Misc. Equipment</v>
          </cell>
          <cell r="F33">
            <v>0</v>
          </cell>
        </row>
        <row r="34">
          <cell r="A34">
            <v>30</v>
          </cell>
          <cell r="B34" t="str">
            <v>General Plant</v>
          </cell>
          <cell r="D34" t="str">
            <v>GENERAL PLANT</v>
          </cell>
        </row>
        <row r="35">
          <cell r="A35">
            <v>31</v>
          </cell>
          <cell r="B35">
            <v>303</v>
          </cell>
          <cell r="C35">
            <v>5</v>
          </cell>
          <cell r="D35" t="str">
            <v>303.5  Land &amp; Land Rights</v>
          </cell>
          <cell r="E35" t="str">
            <v>Land &amp; Land Rights</v>
          </cell>
          <cell r="F35">
            <v>0</v>
          </cell>
        </row>
        <row r="36">
          <cell r="A36">
            <v>32</v>
          </cell>
          <cell r="B36">
            <v>304</v>
          </cell>
          <cell r="C36">
            <v>5</v>
          </cell>
          <cell r="D36" t="str">
            <v>304.5  Structrures &amp; Improvements</v>
          </cell>
          <cell r="E36" t="str">
            <v>Structrures &amp; Improvements</v>
          </cell>
          <cell r="F36">
            <v>0</v>
          </cell>
        </row>
        <row r="37">
          <cell r="A37">
            <v>33</v>
          </cell>
          <cell r="B37">
            <v>340</v>
          </cell>
          <cell r="C37">
            <v>5</v>
          </cell>
          <cell r="D37" t="str">
            <v>340.5  Office Furniture &amp; Equipment</v>
          </cell>
          <cell r="E37" t="str">
            <v>Office Furniture &amp; Equipment</v>
          </cell>
          <cell r="F37">
            <v>383</v>
          </cell>
          <cell r="G37">
            <v>765</v>
          </cell>
          <cell r="H37">
            <v>977</v>
          </cell>
          <cell r="I37">
            <v>1711</v>
          </cell>
        </row>
        <row r="38">
          <cell r="A38">
            <v>34</v>
          </cell>
          <cell r="B38">
            <v>341</v>
          </cell>
          <cell r="C38">
            <v>5</v>
          </cell>
          <cell r="D38" t="str">
            <v>341.5  Transportation Equipment</v>
          </cell>
          <cell r="E38" t="str">
            <v>Transportation Equipment</v>
          </cell>
          <cell r="F38">
            <v>19053</v>
          </cell>
          <cell r="G38">
            <v>19053</v>
          </cell>
          <cell r="H38">
            <v>16588</v>
          </cell>
          <cell r="I38">
            <v>-2409</v>
          </cell>
        </row>
        <row r="39">
          <cell r="A39">
            <v>35</v>
          </cell>
          <cell r="B39">
            <v>342</v>
          </cell>
          <cell r="C39">
            <v>5</v>
          </cell>
          <cell r="D39" t="str">
            <v>342.5  Stores Equipment</v>
          </cell>
          <cell r="E39" t="str">
            <v>Stores Equipment</v>
          </cell>
          <cell r="F39">
            <v>0</v>
          </cell>
        </row>
        <row r="40">
          <cell r="A40">
            <v>36</v>
          </cell>
          <cell r="B40">
            <v>343</v>
          </cell>
          <cell r="C40">
            <v>5</v>
          </cell>
          <cell r="D40" t="str">
            <v>343.5  Tools, Shop &amp; Garage Equipment</v>
          </cell>
          <cell r="E40" t="str">
            <v>Tools, Shop &amp; Garage Equipment</v>
          </cell>
          <cell r="F40">
            <v>15573</v>
          </cell>
          <cell r="G40">
            <v>32948</v>
          </cell>
          <cell r="H40">
            <v>33286</v>
          </cell>
          <cell r="I40">
            <v>28720</v>
          </cell>
        </row>
        <row r="41">
          <cell r="A41">
            <v>37</v>
          </cell>
          <cell r="B41">
            <v>344</v>
          </cell>
          <cell r="C41">
            <v>5</v>
          </cell>
          <cell r="D41" t="str">
            <v>344.5  Laboratory Equipment</v>
          </cell>
          <cell r="E41" t="str">
            <v>Laboratory Equipment</v>
          </cell>
          <cell r="F41">
            <v>358</v>
          </cell>
          <cell r="G41">
            <v>358</v>
          </cell>
          <cell r="H41">
            <v>358</v>
          </cell>
          <cell r="I41">
            <v>358</v>
          </cell>
        </row>
        <row r="42">
          <cell r="A42">
            <v>38</v>
          </cell>
          <cell r="B42">
            <v>345</v>
          </cell>
          <cell r="C42">
            <v>5</v>
          </cell>
          <cell r="D42" t="str">
            <v>345.5  Power Operated Equipment</v>
          </cell>
          <cell r="E42" t="str">
            <v>Power Operated Equipment</v>
          </cell>
          <cell r="F42">
            <v>0</v>
          </cell>
        </row>
        <row r="43">
          <cell r="A43">
            <v>39</v>
          </cell>
          <cell r="B43">
            <v>346</v>
          </cell>
          <cell r="C43">
            <v>5</v>
          </cell>
          <cell r="D43" t="str">
            <v>346.5  Communication Equipment</v>
          </cell>
          <cell r="E43" t="str">
            <v>Communication Equipment</v>
          </cell>
          <cell r="F43">
            <v>0</v>
          </cell>
          <cell r="G43">
            <v>1079</v>
          </cell>
          <cell r="H43">
            <v>1079</v>
          </cell>
          <cell r="I43">
            <v>1079</v>
          </cell>
        </row>
        <row r="44">
          <cell r="A44">
            <v>40</v>
          </cell>
          <cell r="B44">
            <v>347</v>
          </cell>
          <cell r="C44">
            <v>5</v>
          </cell>
          <cell r="D44" t="str">
            <v>347.5  Miscellaneous Equipment</v>
          </cell>
          <cell r="E44" t="str">
            <v>Miscellaneous Equipment</v>
          </cell>
          <cell r="F44">
            <v>0</v>
          </cell>
        </row>
        <row r="45">
          <cell r="A45">
            <v>41</v>
          </cell>
          <cell r="B45">
            <v>348</v>
          </cell>
          <cell r="C45">
            <v>5</v>
          </cell>
          <cell r="D45" t="str">
            <v>348.5  Other Tangible Plant</v>
          </cell>
          <cell r="E45" t="str">
            <v>Other Tangible Plant</v>
          </cell>
          <cell r="F45">
            <v>22165</v>
          </cell>
          <cell r="G45">
            <v>34061</v>
          </cell>
          <cell r="H45">
            <v>32405</v>
          </cell>
          <cell r="I45">
            <v>24105</v>
          </cell>
        </row>
        <row r="149">
          <cell r="D149" t="str">
            <v>A-10 Label</v>
          </cell>
          <cell r="F149">
            <v>2002</v>
          </cell>
          <cell r="G149">
            <v>2003</v>
          </cell>
          <cell r="H149">
            <v>2004</v>
          </cell>
          <cell r="I149">
            <v>2005</v>
          </cell>
        </row>
        <row r="150">
          <cell r="A150">
            <v>1</v>
          </cell>
          <cell r="B150" t="str">
            <v>Intangible Plant</v>
          </cell>
          <cell r="D150" t="str">
            <v>INTANGIBLE PLANT</v>
          </cell>
        </row>
        <row r="151">
          <cell r="A151">
            <v>2</v>
          </cell>
          <cell r="B151">
            <v>351</v>
          </cell>
          <cell r="C151">
            <v>1</v>
          </cell>
          <cell r="D151" t="str">
            <v>351.1  Organization</v>
          </cell>
          <cell r="E151" t="str">
            <v>Organization</v>
          </cell>
        </row>
        <row r="152">
          <cell r="A152">
            <v>3</v>
          </cell>
          <cell r="B152">
            <v>352</v>
          </cell>
          <cell r="C152">
            <v>1</v>
          </cell>
          <cell r="D152" t="str">
            <v>352.1  Franchises</v>
          </cell>
          <cell r="E152" t="str">
            <v>Franchises</v>
          </cell>
        </row>
        <row r="153">
          <cell r="A153">
            <v>4</v>
          </cell>
          <cell r="B153">
            <v>389</v>
          </cell>
          <cell r="C153">
            <v>1</v>
          </cell>
          <cell r="D153" t="str">
            <v>389.1  Other Plant &amp; Misc. Equipment</v>
          </cell>
          <cell r="E153" t="str">
            <v>Other Plant &amp; Misc. Equipment</v>
          </cell>
        </row>
        <row r="154">
          <cell r="A154">
            <v>5</v>
          </cell>
          <cell r="B154" t="str">
            <v>Collection Plant</v>
          </cell>
          <cell r="D154" t="str">
            <v>COLLECTION PLANT</v>
          </cell>
        </row>
        <row r="155">
          <cell r="A155">
            <v>6</v>
          </cell>
          <cell r="B155">
            <v>353</v>
          </cell>
          <cell r="C155">
            <v>2</v>
          </cell>
          <cell r="D155" t="str">
            <v>353.2  Land &amp; Land Rights</v>
          </cell>
          <cell r="E155" t="str">
            <v>Land &amp; Land Rights</v>
          </cell>
        </row>
        <row r="156">
          <cell r="A156">
            <v>7</v>
          </cell>
          <cell r="B156">
            <v>354</v>
          </cell>
          <cell r="C156">
            <v>2</v>
          </cell>
          <cell r="D156" t="str">
            <v>354.2  Structrures &amp; Improvements</v>
          </cell>
          <cell r="E156" t="str">
            <v>Structrures &amp; Improvements</v>
          </cell>
          <cell r="F156">
            <v>198</v>
          </cell>
          <cell r="G156">
            <v>-3397</v>
          </cell>
          <cell r="H156">
            <v>-3198</v>
          </cell>
          <cell r="I156">
            <v>203006</v>
          </cell>
        </row>
        <row r="157">
          <cell r="A157">
            <v>8</v>
          </cell>
          <cell r="B157">
            <v>360</v>
          </cell>
          <cell r="C157">
            <v>2</v>
          </cell>
          <cell r="D157" t="str">
            <v>360.2  Collection Sewers - Force</v>
          </cell>
          <cell r="E157" t="str">
            <v>Collection Sewers - Force</v>
          </cell>
          <cell r="F157">
            <v>96188</v>
          </cell>
          <cell r="G157">
            <v>-1942</v>
          </cell>
          <cell r="H157">
            <v>-1858</v>
          </cell>
          <cell r="I157">
            <v>-6167</v>
          </cell>
        </row>
        <row r="158">
          <cell r="A158">
            <v>9</v>
          </cell>
          <cell r="B158">
            <v>361</v>
          </cell>
          <cell r="C158">
            <v>2</v>
          </cell>
          <cell r="D158" t="str">
            <v>361.2  Collection Sewers - Gravity</v>
          </cell>
          <cell r="E158" t="str">
            <v>Collection Sewers - Gravity</v>
          </cell>
          <cell r="G158">
            <v>112949</v>
          </cell>
          <cell r="H158">
            <v>119704</v>
          </cell>
          <cell r="I158">
            <v>127908</v>
          </cell>
        </row>
        <row r="159">
          <cell r="A159">
            <v>10</v>
          </cell>
          <cell r="B159">
            <v>362</v>
          </cell>
          <cell r="C159">
            <v>2</v>
          </cell>
          <cell r="D159" t="str">
            <v>362.2  Special Collecting Structures</v>
          </cell>
          <cell r="E159" t="str">
            <v>Special Collecting Structures</v>
          </cell>
        </row>
        <row r="160">
          <cell r="A160">
            <v>11</v>
          </cell>
          <cell r="B160">
            <v>363</v>
          </cell>
          <cell r="C160">
            <v>2</v>
          </cell>
          <cell r="D160" t="str">
            <v>363.2  Services to Customers</v>
          </cell>
          <cell r="E160" t="str">
            <v>Services to Customers</v>
          </cell>
        </row>
        <row r="161">
          <cell r="A161">
            <v>12</v>
          </cell>
          <cell r="B161">
            <v>364</v>
          </cell>
          <cell r="C161">
            <v>2</v>
          </cell>
          <cell r="D161" t="str">
            <v>364.2  Flow Measuring Devices</v>
          </cell>
          <cell r="E161" t="str">
            <v>Flow Measuring Devices</v>
          </cell>
        </row>
        <row r="162">
          <cell r="A162">
            <v>13</v>
          </cell>
          <cell r="B162">
            <v>365</v>
          </cell>
          <cell r="C162">
            <v>2</v>
          </cell>
          <cell r="D162" t="str">
            <v>365.2  Flow Measuring Installations</v>
          </cell>
          <cell r="E162" t="str">
            <v>Flow Measuring Installations</v>
          </cell>
        </row>
        <row r="163">
          <cell r="A163">
            <v>14</v>
          </cell>
          <cell r="B163">
            <v>375</v>
          </cell>
          <cell r="C163">
            <v>2</v>
          </cell>
          <cell r="D163" t="str">
            <v>375.2  Reuse Services</v>
          </cell>
          <cell r="E163" t="str">
            <v>Reuse Services</v>
          </cell>
        </row>
        <row r="164">
          <cell r="A164">
            <v>15</v>
          </cell>
          <cell r="B164">
            <v>389</v>
          </cell>
          <cell r="C164">
            <v>2</v>
          </cell>
          <cell r="D164" t="str">
            <v>389.2  Other Plant &amp; Misc. Equipment</v>
          </cell>
          <cell r="E164" t="str">
            <v>Other Plant &amp; Misc. Equipment</v>
          </cell>
        </row>
        <row r="165">
          <cell r="A165">
            <v>16</v>
          </cell>
          <cell r="B165" t="str">
            <v>System Pumping Plant</v>
          </cell>
          <cell r="D165" t="str">
            <v>SYSTEM PUMPING PLANT</v>
          </cell>
        </row>
        <row r="166">
          <cell r="A166">
            <v>17</v>
          </cell>
          <cell r="B166">
            <v>353</v>
          </cell>
          <cell r="C166">
            <v>3</v>
          </cell>
          <cell r="D166" t="str">
            <v>353.3  Land &amp; Land Rights</v>
          </cell>
          <cell r="E166" t="str">
            <v>Land &amp; Land Rights</v>
          </cell>
        </row>
        <row r="167">
          <cell r="A167">
            <v>18</v>
          </cell>
          <cell r="B167">
            <v>354</v>
          </cell>
          <cell r="C167">
            <v>3</v>
          </cell>
          <cell r="D167" t="str">
            <v>354.3  Structrures &amp; Improvements</v>
          </cell>
          <cell r="E167" t="str">
            <v>Structrures &amp; Improvements</v>
          </cell>
        </row>
        <row r="168">
          <cell r="A168">
            <v>19</v>
          </cell>
          <cell r="B168">
            <v>370</v>
          </cell>
          <cell r="C168">
            <v>3</v>
          </cell>
          <cell r="D168" t="str">
            <v>370.3  Receiving Wells</v>
          </cell>
          <cell r="E168" t="str">
            <v>Receiving Wells</v>
          </cell>
          <cell r="F168">
            <v>11000</v>
          </cell>
        </row>
        <row r="169">
          <cell r="A169">
            <v>20</v>
          </cell>
          <cell r="B169">
            <v>371</v>
          </cell>
          <cell r="C169">
            <v>3</v>
          </cell>
          <cell r="D169" t="str">
            <v>371.3  Pumping Equipment</v>
          </cell>
          <cell r="E169" t="str">
            <v>Pumping Equipment</v>
          </cell>
        </row>
        <row r="170">
          <cell r="A170">
            <v>21</v>
          </cell>
          <cell r="B170">
            <v>389</v>
          </cell>
          <cell r="C170">
            <v>3</v>
          </cell>
          <cell r="D170" t="str">
            <v>389.3  Other Plant &amp; Misc. Equipment</v>
          </cell>
          <cell r="E170" t="str">
            <v>Other Plant &amp; Misc. Equipment</v>
          </cell>
        </row>
        <row r="171">
          <cell r="A171">
            <v>22</v>
          </cell>
          <cell r="B171" t="str">
            <v>Treatment and Disposal Plant</v>
          </cell>
          <cell r="D171" t="str">
            <v>TREATMENT AND DISPOSAL PLANT</v>
          </cell>
        </row>
        <row r="172">
          <cell r="A172">
            <v>23</v>
          </cell>
          <cell r="B172">
            <v>353</v>
          </cell>
          <cell r="C172">
            <v>4</v>
          </cell>
          <cell r="D172" t="str">
            <v>353.4  Land &amp; Land Rights</v>
          </cell>
          <cell r="E172" t="str">
            <v>Land &amp; Land Rights</v>
          </cell>
        </row>
        <row r="173">
          <cell r="A173">
            <v>24</v>
          </cell>
          <cell r="B173">
            <v>354</v>
          </cell>
          <cell r="C173">
            <v>4</v>
          </cell>
          <cell r="D173" t="str">
            <v>354.4  Structrures &amp; Improvements</v>
          </cell>
          <cell r="E173" t="str">
            <v>Structrures &amp; Improvements</v>
          </cell>
        </row>
        <row r="174">
          <cell r="A174">
            <v>25</v>
          </cell>
          <cell r="B174">
            <v>380</v>
          </cell>
          <cell r="C174">
            <v>4</v>
          </cell>
          <cell r="D174" t="str">
            <v>380.4  Treatment &amp; Disposal Equipment</v>
          </cell>
          <cell r="E174" t="str">
            <v>Treatment &amp; Disposal Equipment</v>
          </cell>
          <cell r="G174">
            <v>235491</v>
          </cell>
          <cell r="H174">
            <v>256760</v>
          </cell>
          <cell r="I174">
            <v>74852</v>
          </cell>
        </row>
        <row r="175">
          <cell r="A175">
            <v>26</v>
          </cell>
          <cell r="B175">
            <v>381</v>
          </cell>
          <cell r="C175">
            <v>4</v>
          </cell>
          <cell r="D175" t="str">
            <v>381.4  Plant Sewers</v>
          </cell>
          <cell r="E175" t="str">
            <v>Plant Sewers</v>
          </cell>
          <cell r="F175">
            <v>153339</v>
          </cell>
        </row>
        <row r="176">
          <cell r="A176">
            <v>27</v>
          </cell>
          <cell r="B176">
            <v>382</v>
          </cell>
          <cell r="C176">
            <v>4</v>
          </cell>
          <cell r="D176" t="str">
            <v>382.4  Outfall Sewer Lines</v>
          </cell>
          <cell r="E176" t="str">
            <v>Outfall Sewer Lines</v>
          </cell>
        </row>
        <row r="177">
          <cell r="A177">
            <v>28</v>
          </cell>
          <cell r="B177">
            <v>389</v>
          </cell>
          <cell r="C177">
            <v>4</v>
          </cell>
          <cell r="D177" t="str">
            <v>389.4  Other Plant &amp; Misc. Equipment</v>
          </cell>
          <cell r="E177" t="str">
            <v>Other Plant &amp; Misc. Equipment</v>
          </cell>
        </row>
        <row r="178">
          <cell r="A178">
            <v>29</v>
          </cell>
          <cell r="B178" t="str">
            <v>General Plant</v>
          </cell>
          <cell r="D178" t="str">
            <v>GENERAL PLANT</v>
          </cell>
        </row>
        <row r="179">
          <cell r="A179">
            <v>30</v>
          </cell>
          <cell r="B179">
            <v>353</v>
          </cell>
          <cell r="C179">
            <v>5</v>
          </cell>
          <cell r="D179" t="str">
            <v>353.5  Land &amp; Land Rights</v>
          </cell>
          <cell r="E179" t="str">
            <v>Land &amp; Land Rights</v>
          </cell>
        </row>
        <row r="180">
          <cell r="A180">
            <v>31</v>
          </cell>
          <cell r="B180">
            <v>354</v>
          </cell>
          <cell r="C180">
            <v>5</v>
          </cell>
          <cell r="D180" t="str">
            <v>354.5  Structrures &amp; Improvements</v>
          </cell>
          <cell r="E180" t="str">
            <v>Structrures &amp; Improvements</v>
          </cell>
        </row>
        <row r="181">
          <cell r="A181">
            <v>32</v>
          </cell>
          <cell r="B181">
            <v>390</v>
          </cell>
          <cell r="C181">
            <v>5</v>
          </cell>
          <cell r="D181" t="str">
            <v>390.5  Office Furniture &amp; Equipment</v>
          </cell>
          <cell r="E181" t="str">
            <v>Office Furniture &amp; Equipment</v>
          </cell>
          <cell r="F181">
            <v>38</v>
          </cell>
          <cell r="G181">
            <v>9</v>
          </cell>
          <cell r="H181">
            <v>18</v>
          </cell>
          <cell r="I181">
            <v>27</v>
          </cell>
        </row>
        <row r="182">
          <cell r="A182">
            <v>33</v>
          </cell>
          <cell r="B182">
            <v>391</v>
          </cell>
          <cell r="C182">
            <v>5</v>
          </cell>
          <cell r="D182" t="str">
            <v>391.5  Transportation Equipment</v>
          </cell>
          <cell r="E182" t="str">
            <v>Transportation Equipment</v>
          </cell>
        </row>
        <row r="183">
          <cell r="A183">
            <v>34</v>
          </cell>
          <cell r="B183">
            <v>392</v>
          </cell>
          <cell r="C183">
            <v>5</v>
          </cell>
          <cell r="D183" t="str">
            <v>392.5  Stores Equipment</v>
          </cell>
          <cell r="E183" t="str">
            <v>Stores Equipment</v>
          </cell>
        </row>
        <row r="184">
          <cell r="A184">
            <v>35</v>
          </cell>
          <cell r="B184">
            <v>393</v>
          </cell>
          <cell r="C184">
            <v>5</v>
          </cell>
          <cell r="D184" t="str">
            <v>393.5  Tools, Shop &amp; Garage Equipment</v>
          </cell>
          <cell r="E184" t="str">
            <v>Tools, Shop &amp; Garage Equipment</v>
          </cell>
          <cell r="F184">
            <v>2020</v>
          </cell>
          <cell r="G184">
            <v>4</v>
          </cell>
          <cell r="H184">
            <v>7</v>
          </cell>
          <cell r="I184">
            <v>11</v>
          </cell>
        </row>
        <row r="185">
          <cell r="A185">
            <v>36</v>
          </cell>
          <cell r="B185">
            <v>394</v>
          </cell>
          <cell r="C185">
            <v>5</v>
          </cell>
          <cell r="D185" t="str">
            <v>394.5  Laboratory Equipment</v>
          </cell>
          <cell r="E185" t="str">
            <v>Laboratory Equipment</v>
          </cell>
        </row>
        <row r="186">
          <cell r="A186">
            <v>37</v>
          </cell>
          <cell r="B186">
            <v>395</v>
          </cell>
          <cell r="C186">
            <v>5</v>
          </cell>
          <cell r="D186" t="str">
            <v>395.5  Power Operated Equipment</v>
          </cell>
          <cell r="E186" t="str">
            <v>Power Operated Equipment</v>
          </cell>
        </row>
        <row r="187">
          <cell r="A187">
            <v>38</v>
          </cell>
          <cell r="B187">
            <v>396</v>
          </cell>
          <cell r="C187">
            <v>5</v>
          </cell>
          <cell r="D187" t="str">
            <v>396.5  Communication Equipment</v>
          </cell>
          <cell r="E187" t="str">
            <v>Communication Equipment</v>
          </cell>
        </row>
        <row r="188">
          <cell r="A188">
            <v>39</v>
          </cell>
          <cell r="B188">
            <v>397</v>
          </cell>
          <cell r="C188">
            <v>5</v>
          </cell>
          <cell r="D188" t="str">
            <v>397.5  Miscellaneous Equipment</v>
          </cell>
          <cell r="E188" t="str">
            <v>Miscellaneous Equipment</v>
          </cell>
        </row>
        <row r="189">
          <cell r="A189">
            <v>40</v>
          </cell>
          <cell r="B189">
            <v>398</v>
          </cell>
          <cell r="C189">
            <v>5</v>
          </cell>
          <cell r="D189" t="str">
            <v>398.5  Other Tangible Plant</v>
          </cell>
          <cell r="E189" t="str">
            <v>Other Tangible Plant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1"/>
      <sheetName val="A 2 "/>
      <sheetName val="A 3 "/>
      <sheetName val="A 4"/>
      <sheetName val="A 5 "/>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
      <sheetName val="A 18"/>
      <sheetName val="A 18 (a)"/>
      <sheetName val="A 19 "/>
      <sheetName val="A 19 (a) "/>
      <sheetName val="B 1 "/>
      <sheetName val="B 2 "/>
      <sheetName val="B 3"/>
      <sheetName val="B 4"/>
      <sheetName val="B 5"/>
      <sheetName val="B 6"/>
      <sheetName val="B 7"/>
      <sheetName val="B 8"/>
      <sheetName val="B 9 "/>
      <sheetName val="B 10"/>
      <sheetName val="B 11"/>
      <sheetName val="B12"/>
      <sheetName val="B 13"/>
      <sheetName val="B 14"/>
      <sheetName val="B 15"/>
      <sheetName val="C INSTRUCT"/>
      <sheetName val="C 1"/>
      <sheetName val="C 2 (W)"/>
      <sheetName val="C 2 (S)"/>
      <sheetName val="C 3 "/>
      <sheetName val="C 4"/>
      <sheetName val="C 5  (W)"/>
      <sheetName val="C 5 (S)"/>
      <sheetName val="C 6"/>
      <sheetName val="C 7"/>
      <sheetName val="C 8"/>
      <sheetName val="C 9"/>
      <sheetName val="C 10"/>
      <sheetName val="D 1 "/>
      <sheetName val="D 2 "/>
      <sheetName val="D-3"/>
      <sheetName val="D-4"/>
      <sheetName val="D-5"/>
      <sheetName val="D-6"/>
      <sheetName val="D 7"/>
      <sheetName val="E 1 W"/>
      <sheetName val="E 1 S"/>
      <sheetName val="E-2 W"/>
      <sheetName val="E-2 S"/>
      <sheetName val="E-3"/>
      <sheetName val="E-4 Water"/>
      <sheetName val="E-4 Sewer"/>
      <sheetName val="E-5  (W)"/>
      <sheetName val="E-5(S) "/>
      <sheetName val="E 6"/>
      <sheetName val="E 7"/>
      <sheetName val="E 8"/>
      <sheetName val="E 9 "/>
      <sheetName val="E-10"/>
      <sheetName val="E 11"/>
      <sheetName val="E 12"/>
      <sheetName val="E 13"/>
      <sheetName val="E 14"/>
      <sheetName val="F 1"/>
      <sheetName val="F 2"/>
      <sheetName val="F 3"/>
      <sheetName val="F 4"/>
      <sheetName val="F 5"/>
      <sheetName val="F 6"/>
      <sheetName val="F 7"/>
      <sheetName val="F 8"/>
      <sheetName val="F 9"/>
      <sheetName val="F 10"/>
      <sheetName val="A 1 (I)"/>
      <sheetName val="A 2 (I) "/>
      <sheetName val="A 3 (I) "/>
      <sheetName val="B 1 (I) "/>
      <sheetName val="B 2 (I) "/>
      <sheetName val="B 3 (I)"/>
      <sheetName val="B 15 (I)"/>
      <sheetName val="C 1 (I)"/>
      <sheetName val="C 2 (W) (I)"/>
      <sheetName val="C 2 (S) (I)"/>
      <sheetName val="C 5  (W) (I)"/>
      <sheetName val="C 5 (S) (I)"/>
      <sheetName val="D-1 (I) "/>
      <sheetName val="D-2 (I) "/>
      <sheetName val="D 4 (I)"/>
      <sheetName val="E 1 W (I)"/>
      <sheetName val="E 1 S (I)"/>
      <sheetName val="E-2 W (I)"/>
      <sheetName val="E-2 S (I)"/>
      <sheetName val="12-31-10Plant Acc Bal_PerAR"/>
      <sheetName val="12-31-10 CIAC Bal &amp; Proj_PerAR"/>
      <sheetName val="IncomeAccountsAllocationPerAR "/>
      <sheetName val="12-31-10 Depreciation Exp_PerAR"/>
      <sheetName val="12-31-10 CIAC Amort Exp_PerAR"/>
      <sheetName val="Working Capital_PerAR"/>
      <sheetName val="ADJUSTED MONTHLY FINAL"/>
      <sheetName val="APPENDIX B INC. STAT.ACCT RECON"/>
      <sheetName val="CommonPlant_PerAR"/>
      <sheetName val="Interest Expense Adj_PerAR"/>
      <sheetName val="Other BalSheet Acct_PerAR"/>
      <sheetName val="RateCase&amp;Other Deferred_PerAR"/>
      <sheetName val="O&amp;M Allocation Adj_Per_ERC"/>
      <sheetName val="Property Taxes"/>
      <sheetName val="Sheet1"/>
    </sheetNames>
    <sheetDataSet>
      <sheetData sheetId="0">
        <row r="4">
          <cell r="E4" t="str">
            <v>Company:  Sanlando Utilities Corp.</v>
          </cell>
        </row>
        <row r="10">
          <cell r="E10" t="str">
            <v>Preparer: Kirsten Markwell</v>
          </cell>
        </row>
        <row r="11">
          <cell r="E11" t="str">
            <v>Preparer: Nicole Winans</v>
          </cell>
        </row>
        <row r="14">
          <cell r="E14" t="str">
            <v>Test Year Ended:  12/31/2010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4">
          <cell r="C4" t="str">
            <v>Page 1 of 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2">
          <cell r="O12">
            <v>558371.87</v>
          </cell>
        </row>
      </sheetData>
      <sheetData sheetId="37">
        <row r="12">
          <cell r="O12">
            <v>452256.01999999996</v>
          </cell>
        </row>
      </sheetData>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21">
          <cell r="I21">
            <v>11792.8</v>
          </cell>
        </row>
      </sheetData>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1"/>
      <sheetName val="A 2"/>
      <sheetName val="A 3"/>
      <sheetName val="A 4"/>
      <sheetName val="A 5 "/>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1"/>
      <sheetName val="B 2"/>
      <sheetName val="B 3"/>
      <sheetName val="B 4"/>
      <sheetName val="B 5"/>
      <sheetName val="B 6"/>
      <sheetName val="B 7"/>
      <sheetName val="B 8"/>
      <sheetName val="B 9"/>
      <sheetName val="B 10"/>
      <sheetName val="B 11"/>
      <sheetName val="B12"/>
      <sheetName val="B 13"/>
      <sheetName val="B 14"/>
      <sheetName val="B 15"/>
      <sheetName val="C INSTRUCT"/>
      <sheetName val="C 1"/>
      <sheetName val="C 2 (W)"/>
      <sheetName val="C 2 (S)"/>
      <sheetName val="C 3 "/>
      <sheetName val="C 4"/>
      <sheetName val="C 5 "/>
      <sheetName val="C 6"/>
      <sheetName val="C 7"/>
      <sheetName val="C 8"/>
      <sheetName val="C 9"/>
      <sheetName val="C 10"/>
      <sheetName val="D-1"/>
      <sheetName val="D-2"/>
      <sheetName val="D-3"/>
      <sheetName val="D-4"/>
      <sheetName val="D-5"/>
      <sheetName val="D-6"/>
      <sheetName val="D 7"/>
      <sheetName val="E 1 W"/>
      <sheetName val="E 1 S"/>
      <sheetName val="E-2 W"/>
      <sheetName val="E-2 S"/>
      <sheetName val="E-3"/>
      <sheetName val="E-4 Water"/>
      <sheetName val="E-4 Sewer"/>
      <sheetName val="E-5 "/>
      <sheetName val="E 6"/>
      <sheetName val="E 7"/>
      <sheetName val="E 8"/>
      <sheetName val="E 9 "/>
      <sheetName val="E-10"/>
      <sheetName val="E 11"/>
      <sheetName val="E 12"/>
      <sheetName val="E 13"/>
      <sheetName val="E 14"/>
      <sheetName val="F-1"/>
      <sheetName val="F-2"/>
      <sheetName val="F-3"/>
      <sheetName val="F-4"/>
      <sheetName val="F-5"/>
      <sheetName val="F-6"/>
      <sheetName val="F-7"/>
      <sheetName val="F-8"/>
      <sheetName val="F-9"/>
      <sheetName val="F-10"/>
      <sheetName val="A 1 (I)"/>
      <sheetName val="A 2 (I)"/>
      <sheetName val="A 3 (I)"/>
      <sheetName val="B 1 (I)"/>
      <sheetName val="B 2 (I)"/>
      <sheetName val="B 3 (I)"/>
      <sheetName val="B 15 (I)"/>
      <sheetName val="C 1 (I)"/>
      <sheetName val="C 2 (W) (I)"/>
      <sheetName val="C 2 (S) (I)"/>
      <sheetName val="D-1 (I)"/>
      <sheetName val="D-2 (I)"/>
      <sheetName val="D 4 (I)"/>
      <sheetName val="E 1 W (I)"/>
      <sheetName val="E 1 S (I)"/>
      <sheetName val="E-2 - I"/>
      <sheetName val="12-31-08Plant Acc Bal"/>
      <sheetName val="12-31-08 CIAC Bal &amp; Proj"/>
      <sheetName val="Income Accounts Allocation"/>
      <sheetName val="12-31-08 Depreciation Exp"/>
      <sheetName val="Working Capital"/>
      <sheetName val="ADJUSTED MONTHLY FINAL"/>
      <sheetName val="APPENDIX B INC. STAT.ACCT RECON"/>
      <sheetName val="Gen Exp &amp; Rate Base Allocations"/>
      <sheetName val="Common Plant Per Financials"/>
    </sheetNames>
    <sheetDataSet>
      <sheetData sheetId="0">
        <row r="4">
          <cell r="E4" t="str">
            <v>Company:  Sanlando Utilities Corp</v>
          </cell>
        </row>
        <row r="7">
          <cell r="E7" t="str">
            <v>Schedule Year Ended: December 31, 2008</v>
          </cell>
        </row>
        <row r="10">
          <cell r="E10" t="str">
            <v xml:space="preserve">Preparer: </v>
          </cell>
        </row>
        <row r="12">
          <cell r="E12" t="str">
            <v>Preparer: Erin Povich</v>
          </cell>
        </row>
      </sheetData>
      <sheetData sheetId="1"/>
      <sheetData sheetId="2"/>
      <sheetData sheetId="3"/>
      <sheetData sheetId="4"/>
      <sheetData sheetId="5"/>
      <sheetData sheetId="6"/>
      <sheetData sheetId="7"/>
      <sheetData sheetId="8"/>
      <sheetData sheetId="9"/>
      <sheetData sheetId="10"/>
      <sheetData sheetId="11"/>
      <sheetData sheetId="12"/>
      <sheetData sheetId="13">
        <row r="4">
          <cell r="D4" t="str">
            <v>Page 1 of 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54">
          <cell r="A54">
            <v>51</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
      <sheetName val="E 10"/>
      <sheetName val="E 11"/>
      <sheetName val="E 12"/>
      <sheetName val="E 13"/>
      <sheetName val="E 14"/>
      <sheetName val="F 2"/>
      <sheetName val="F 4"/>
      <sheetName val="F 6"/>
      <sheetName val="F 7"/>
      <sheetName val="F 8"/>
      <sheetName val="F 10"/>
      <sheetName val="E 9"/>
    </sheetNames>
    <sheetDataSet>
      <sheetData sheetId="0">
        <row r="10">
          <cell r="E10" t="str">
            <v>Preparer: Deborah Swain / MSA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Macros"/>
      <sheetName val="COVER"/>
      <sheetName val="CONTENTS vol 1"/>
      <sheetName val="A 2"/>
      <sheetName val="A 3"/>
      <sheetName val="A 4"/>
      <sheetName val="A 6 (a)"/>
      <sheetName val="A 6 (b)"/>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2"/>
      <sheetName val="B 3"/>
      <sheetName val="B 4"/>
      <sheetName val="B 6"/>
      <sheetName val="B 8"/>
      <sheetName val="B 9"/>
      <sheetName val="B 10"/>
      <sheetName val="B 11"/>
      <sheetName val="B 12"/>
      <sheetName val="B 14"/>
      <sheetName val="B 15"/>
      <sheetName val="C 1"/>
      <sheetName val="C 2"/>
      <sheetName val="C 3"/>
      <sheetName val="C 4"/>
      <sheetName val="C 5"/>
      <sheetName val="C 6"/>
      <sheetName val="C 7a"/>
      <sheetName val="C7b"/>
      <sheetName val="C 8"/>
      <sheetName val="C 9"/>
      <sheetName val="C 10"/>
      <sheetName val="D 1"/>
      <sheetName val="D 2"/>
      <sheetName val="D 2 (a)"/>
      <sheetName val="D 3"/>
      <sheetName val="D 4"/>
      <sheetName val="D 4 (a)"/>
      <sheetName val="D 5"/>
      <sheetName val="D 6"/>
      <sheetName val="D 7"/>
      <sheetName val="E 1"/>
      <sheetName val="E 1 (I)"/>
      <sheetName val="E 2"/>
      <sheetName val="E 2 (I)"/>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1"/>
      <sheetName val="A 2"/>
      <sheetName val="A 3"/>
      <sheetName val="A 4"/>
      <sheetName val="A 5 "/>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12 (1)"/>
      <sheetName val="B12 (2)"/>
      <sheetName val="B12 (3)"/>
      <sheetName val="B12 (4)"/>
      <sheetName val="B 13"/>
      <sheetName val="B 14"/>
      <sheetName val="C INSTRUCT"/>
      <sheetName val="B 15"/>
      <sheetName val="C 1"/>
      <sheetName val="C 2 (W)"/>
      <sheetName val="C 2 (S)"/>
      <sheetName val="C 3 (W)"/>
      <sheetName val="C 3 (S)"/>
      <sheetName val="C 4"/>
      <sheetName val="C 5 (W)"/>
      <sheetName val="C 5 (S)"/>
      <sheetName val="C 6"/>
      <sheetName val="C 7"/>
      <sheetName val="C 8"/>
      <sheetName val="C 9"/>
      <sheetName val="C 10"/>
      <sheetName val="D-1"/>
      <sheetName val="D-2"/>
      <sheetName val="D-3"/>
      <sheetName val="D-4"/>
      <sheetName val="D-5"/>
      <sheetName val="D-6"/>
      <sheetName val="D 7"/>
      <sheetName val="E 1 W"/>
      <sheetName val="E 1 S"/>
      <sheetName val="E-2"/>
      <sheetName val="E-3"/>
      <sheetName val="E-4 "/>
      <sheetName val="E-5 (W)"/>
      <sheetName val="E-5 (S) "/>
      <sheetName val="E 6"/>
      <sheetName val="E 7"/>
      <sheetName val="E 8"/>
      <sheetName val="E 9 "/>
      <sheetName val="E-10"/>
      <sheetName val="E 11"/>
      <sheetName val="E 12"/>
      <sheetName val="E 13"/>
      <sheetName val="E 14"/>
      <sheetName val="D 4 (I)"/>
      <sheetName val="E 1 W (I)"/>
      <sheetName val="E 1 S (I)"/>
      <sheetName val="E-2 (I)"/>
      <sheetName val="6-30-07 Plant Acc Bal"/>
      <sheetName val="6-30-07 CIAC Bal &amp; Proj"/>
      <sheetName val="6-30-07 Balance Sheet"/>
      <sheetName val="Income Acc  Alloc "/>
      <sheetName val="Interest Expense Adj"/>
      <sheetName val="6-30-07 Depreciation Exp"/>
      <sheetName val="Rev Requirements Final"/>
      <sheetName val="Rev Req Interim"/>
      <sheetName val="Computation of Rates Final"/>
      <sheetName val="Computation of Rates Interim"/>
      <sheetName val="ADJUSTED MONTHLY FINAL"/>
      <sheetName val="APPENDIX B INC. STAT.ACCT RECON"/>
    </sheetNames>
    <sheetDataSet>
      <sheetData sheetId="0">
        <row r="10">
          <cell r="E10" t="str">
            <v>Preparer: John Hoy</v>
          </cell>
        </row>
        <row r="12">
          <cell r="E12" t="str">
            <v>Preparer: John Hoy</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ow r="4">
          <cell r="D4" t="str">
            <v>Page 1 of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1.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sheetPr transitionEvaluation="1" transitionEntry="1" codeName="Sheet2"/>
  <dimension ref="B1:K295"/>
  <sheetViews>
    <sheetView tabSelected="1" view="pageBreakPreview" zoomScale="60" zoomScaleNormal="100" workbookViewId="0"/>
  </sheetViews>
  <sheetFormatPr defaultColWidth="10.85546875" defaultRowHeight="12.75"/>
  <cols>
    <col min="1" max="1" width="10.85546875" style="2249"/>
    <col min="2" max="2" width="4.85546875" style="2249" customWidth="1"/>
    <col min="3" max="3" width="13.85546875" style="2249" customWidth="1"/>
    <col min="4" max="7" width="14.85546875" style="2249" customWidth="1"/>
    <col min="8" max="8" width="4.85546875" style="2249" customWidth="1"/>
    <col min="9" max="16384" width="10.85546875" style="2249"/>
  </cols>
  <sheetData>
    <row r="1" spans="2:11" ht="22.5">
      <c r="B1" s="2228" t="s">
        <v>533</v>
      </c>
      <c r="C1" s="2228"/>
      <c r="D1" s="2228"/>
      <c r="E1" s="2228"/>
      <c r="F1" s="2229"/>
      <c r="G1" s="2229"/>
      <c r="H1" s="2228"/>
      <c r="I1" s="2381"/>
      <c r="J1" s="2381"/>
      <c r="K1" s="2381"/>
    </row>
    <row r="2" spans="2:11" ht="22.5">
      <c r="B2" s="2228" t="s">
        <v>1883</v>
      </c>
      <c r="C2" s="2228"/>
      <c r="D2" s="2228"/>
      <c r="E2" s="2228"/>
      <c r="F2" s="2229"/>
      <c r="G2" s="2229"/>
      <c r="H2" s="2228"/>
      <c r="I2" s="2381"/>
      <c r="J2" s="2381"/>
      <c r="K2" s="2381"/>
    </row>
    <row r="3" spans="2:11">
      <c r="B3" s="2381"/>
      <c r="C3" s="2382"/>
      <c r="D3" s="2381"/>
      <c r="E3" s="2381"/>
      <c r="F3" s="2383"/>
      <c r="G3" s="2381"/>
      <c r="H3" s="2381"/>
      <c r="I3" s="2381"/>
      <c r="J3" s="2381"/>
      <c r="K3" s="2381"/>
    </row>
    <row r="4" spans="2:11" ht="39.75">
      <c r="B4" s="2230" t="s">
        <v>1884</v>
      </c>
      <c r="C4" s="2384"/>
      <c r="D4" s="2230"/>
      <c r="E4" s="2230"/>
      <c r="F4" s="2230"/>
      <c r="G4" s="2230"/>
      <c r="H4" s="2230"/>
      <c r="I4" s="2381"/>
      <c r="J4" s="2381"/>
      <c r="K4" s="2381"/>
    </row>
    <row r="5" spans="2:11" ht="39.75">
      <c r="B5" s="2230" t="s">
        <v>1885</v>
      </c>
      <c r="C5" s="2230"/>
      <c r="D5" s="2230"/>
      <c r="E5" s="2230"/>
      <c r="F5" s="2230"/>
      <c r="G5" s="2230"/>
      <c r="H5" s="2230"/>
      <c r="I5" s="2381"/>
      <c r="J5" s="2381"/>
      <c r="K5" s="2381"/>
    </row>
    <row r="6" spans="2:11" ht="39.75">
      <c r="B6" s="2230" t="s">
        <v>1886</v>
      </c>
      <c r="C6" s="2384"/>
      <c r="D6" s="2230"/>
      <c r="E6" s="2230"/>
      <c r="F6" s="2230"/>
      <c r="G6" s="2230"/>
      <c r="H6" s="2230"/>
      <c r="I6" s="2381"/>
      <c r="J6" s="2381"/>
      <c r="K6" s="2381"/>
    </row>
    <row r="7" spans="2:11" ht="39.75">
      <c r="B7" s="2230" t="s">
        <v>1887</v>
      </c>
      <c r="C7" s="2230"/>
      <c r="D7" s="2230"/>
      <c r="E7" s="2230"/>
      <c r="F7" s="2230"/>
      <c r="G7" s="2230"/>
      <c r="H7" s="2230"/>
      <c r="I7" s="2381"/>
      <c r="J7" s="2381"/>
      <c r="K7" s="2381"/>
    </row>
    <row r="8" spans="2:11" s="2233" customFormat="1" ht="15.75">
      <c r="B8" s="2231"/>
      <c r="C8" s="2231"/>
      <c r="D8" s="2231"/>
      <c r="E8" s="2231"/>
      <c r="F8" s="2231"/>
      <c r="G8" s="2231"/>
      <c r="H8" s="2231"/>
      <c r="I8" s="2232"/>
      <c r="J8" s="2232"/>
      <c r="K8" s="2232"/>
    </row>
    <row r="9" spans="2:11" ht="30.75">
      <c r="B9" s="2234" t="s">
        <v>1888</v>
      </c>
      <c r="C9" s="2381"/>
      <c r="D9" s="2381"/>
      <c r="E9" s="2381"/>
      <c r="F9" s="2381"/>
      <c r="G9" s="2381"/>
      <c r="H9" s="2381"/>
      <c r="I9" s="2381"/>
      <c r="J9" s="2381"/>
      <c r="K9" s="2381"/>
    </row>
    <row r="10" spans="2:11" s="2233" customFormat="1" ht="42" customHeight="1">
      <c r="B10" s="2232"/>
      <c r="C10" s="2565" t="s">
        <v>3809</v>
      </c>
      <c r="D10" s="2566"/>
      <c r="E10" s="2566"/>
      <c r="F10" s="2566"/>
      <c r="G10" s="2566"/>
      <c r="H10" s="2566"/>
      <c r="I10" s="2566"/>
      <c r="J10" s="2566"/>
      <c r="K10" s="2566"/>
    </row>
    <row r="11" spans="2:11" ht="23.25">
      <c r="B11" s="2381"/>
      <c r="C11" s="2235" t="s">
        <v>3807</v>
      </c>
      <c r="D11" s="2236"/>
      <c r="E11" s="2236"/>
      <c r="F11" s="2236"/>
      <c r="G11" s="2236"/>
      <c r="H11" s="2381"/>
      <c r="I11" s="2381"/>
      <c r="J11" s="2381"/>
      <c r="K11" s="2381"/>
    </row>
    <row r="12" spans="2:11">
      <c r="B12" s="2381"/>
      <c r="C12" s="2236"/>
      <c r="D12" s="2236"/>
      <c r="E12" s="2236"/>
      <c r="F12" s="2236"/>
      <c r="G12" s="2236"/>
      <c r="H12" s="2381"/>
      <c r="I12" s="2381"/>
      <c r="J12" s="2381"/>
      <c r="K12" s="2381"/>
    </row>
    <row r="13" spans="2:11">
      <c r="B13" s="2381"/>
      <c r="C13" s="2236"/>
      <c r="D13" s="2236"/>
      <c r="E13" s="2236"/>
      <c r="F13" s="2236"/>
      <c r="G13" s="2236"/>
      <c r="H13" s="2381"/>
      <c r="I13" s="2381"/>
      <c r="J13" s="2381"/>
      <c r="K13" s="2381"/>
    </row>
    <row r="14" spans="2:11" ht="60">
      <c r="B14" s="2237" t="s">
        <v>1499</v>
      </c>
      <c r="C14" s="2381"/>
      <c r="D14" s="2381"/>
      <c r="E14" s="2381"/>
      <c r="F14" s="2381"/>
      <c r="G14" s="2381"/>
      <c r="H14" s="2381"/>
      <c r="I14" s="2381"/>
      <c r="J14" s="2381"/>
      <c r="K14" s="2381"/>
    </row>
    <row r="15" spans="2:11">
      <c r="B15" s="2381"/>
      <c r="C15" s="2381"/>
      <c r="D15" s="2381"/>
      <c r="E15" s="2381"/>
      <c r="F15" s="2381"/>
      <c r="G15" s="2381"/>
      <c r="H15" s="2381"/>
      <c r="I15" s="2381"/>
      <c r="J15" s="2381"/>
      <c r="K15" s="2381"/>
    </row>
    <row r="16" spans="2:11">
      <c r="B16" s="2381"/>
      <c r="C16" s="2381"/>
      <c r="D16" s="2381"/>
      <c r="E16" s="2381"/>
      <c r="F16" s="2381"/>
      <c r="G16" s="2381"/>
      <c r="H16" s="2381"/>
      <c r="I16" s="2381"/>
      <c r="J16" s="2381"/>
      <c r="K16" s="2381"/>
    </row>
    <row r="17" spans="2:11">
      <c r="B17" s="2381"/>
      <c r="C17" s="2381"/>
      <c r="D17" s="2381"/>
      <c r="E17" s="2381"/>
      <c r="F17" s="2381"/>
      <c r="G17" s="2381"/>
      <c r="H17" s="2381"/>
      <c r="I17" s="2381"/>
      <c r="J17" s="2381"/>
      <c r="K17" s="2381"/>
    </row>
    <row r="18" spans="2:11">
      <c r="B18" s="2381"/>
      <c r="C18" s="2381"/>
      <c r="D18" s="2381"/>
      <c r="E18" s="2381"/>
      <c r="F18" s="2381"/>
      <c r="G18" s="2381"/>
      <c r="H18" s="2381"/>
      <c r="I18" s="2381"/>
      <c r="J18" s="2381"/>
      <c r="K18" s="2381"/>
    </row>
    <row r="19" spans="2:11">
      <c r="B19" s="2381"/>
      <c r="C19" s="2381"/>
      <c r="D19" s="2381"/>
      <c r="E19" s="2381"/>
      <c r="F19" s="2381"/>
      <c r="G19" s="2381"/>
      <c r="H19" s="2381"/>
      <c r="I19" s="2381"/>
      <c r="J19" s="2381"/>
      <c r="K19" s="2381"/>
    </row>
    <row r="20" spans="2:11">
      <c r="B20" s="2381"/>
      <c r="C20" s="2381"/>
      <c r="D20" s="2381"/>
      <c r="E20" s="2381"/>
      <c r="F20" s="2381"/>
      <c r="G20" s="2381"/>
      <c r="H20" s="2381"/>
      <c r="I20" s="2381"/>
      <c r="J20" s="2381"/>
      <c r="K20" s="2381"/>
    </row>
    <row r="21" spans="2:11">
      <c r="B21" s="2381"/>
      <c r="C21" s="2381"/>
      <c r="D21" s="2381"/>
      <c r="E21" s="2381"/>
      <c r="F21" s="2381"/>
      <c r="G21" s="2381"/>
      <c r="H21" s="2381"/>
      <c r="I21" s="2381"/>
      <c r="J21" s="2381"/>
      <c r="K21" s="2381"/>
    </row>
    <row r="22" spans="2:11">
      <c r="B22" s="2381"/>
      <c r="C22" s="2381"/>
      <c r="D22" s="2381"/>
      <c r="E22" s="2381"/>
      <c r="F22" s="2381"/>
      <c r="G22" s="2381"/>
      <c r="H22" s="2381"/>
      <c r="I22" s="2381"/>
      <c r="J22" s="2381"/>
      <c r="K22" s="2381"/>
    </row>
    <row r="23" spans="2:11">
      <c r="B23" s="2381"/>
      <c r="C23" s="2381"/>
      <c r="D23" s="2381"/>
      <c r="E23" s="2381"/>
      <c r="F23" s="2381"/>
      <c r="G23" s="2381"/>
      <c r="H23" s="2381"/>
      <c r="I23" s="2381"/>
      <c r="J23" s="2381"/>
      <c r="K23" s="2381"/>
    </row>
    <row r="24" spans="2:11">
      <c r="B24" s="2381"/>
      <c r="C24" s="2381"/>
      <c r="D24" s="2381"/>
      <c r="E24" s="2381"/>
      <c r="F24" s="2381"/>
      <c r="G24" s="2381"/>
      <c r="H24" s="2381"/>
      <c r="I24" s="2381"/>
      <c r="J24" s="2381"/>
      <c r="K24" s="2381"/>
    </row>
    <row r="25" spans="2:11">
      <c r="B25" s="2381"/>
      <c r="C25" s="2381"/>
      <c r="D25" s="2381"/>
      <c r="E25" s="2381"/>
      <c r="F25" s="2381"/>
      <c r="G25" s="2381"/>
      <c r="H25" s="2381"/>
      <c r="I25" s="2381"/>
      <c r="J25" s="2381"/>
      <c r="K25" s="2381"/>
    </row>
    <row r="26" spans="2:11">
      <c r="B26" s="2381"/>
      <c r="C26" s="2381"/>
      <c r="D26" s="2381"/>
      <c r="E26" s="2381"/>
      <c r="F26" s="2381"/>
      <c r="G26" s="2381"/>
      <c r="H26" s="2381"/>
      <c r="I26" s="2381"/>
      <c r="J26" s="2381"/>
      <c r="K26" s="2381"/>
    </row>
    <row r="27" spans="2:11">
      <c r="B27" s="2381"/>
      <c r="C27" s="2381"/>
      <c r="D27" s="2381"/>
      <c r="E27" s="2381"/>
      <c r="F27" s="2381"/>
      <c r="G27" s="2381"/>
      <c r="H27" s="2381"/>
      <c r="I27" s="2381"/>
      <c r="J27" s="2381"/>
      <c r="K27" s="2381"/>
    </row>
    <row r="28" spans="2:11">
      <c r="B28" s="2381"/>
      <c r="C28" s="2381"/>
      <c r="D28" s="2381"/>
      <c r="E28" s="2381"/>
      <c r="F28" s="2381"/>
      <c r="G28" s="2381"/>
      <c r="H28" s="2381"/>
      <c r="I28" s="2381"/>
      <c r="J28" s="2381"/>
      <c r="K28" s="2381"/>
    </row>
    <row r="29" spans="2:11">
      <c r="B29" s="2381"/>
      <c r="C29" s="2381"/>
      <c r="D29" s="2381"/>
      <c r="E29" s="2381"/>
      <c r="F29" s="2381"/>
      <c r="G29" s="2381"/>
      <c r="H29" s="2381"/>
      <c r="I29" s="2381"/>
      <c r="J29" s="2381"/>
      <c r="K29" s="2381"/>
    </row>
    <row r="30" spans="2:11">
      <c r="B30" s="2381"/>
      <c r="C30" s="2381"/>
      <c r="D30" s="2381"/>
      <c r="E30" s="2381"/>
      <c r="F30" s="2381"/>
      <c r="G30" s="2381"/>
      <c r="H30" s="2381"/>
      <c r="I30" s="2381"/>
      <c r="J30" s="2381"/>
      <c r="K30" s="2381"/>
    </row>
    <row r="31" spans="2:11">
      <c r="B31" s="2381"/>
      <c r="C31" s="2381"/>
      <c r="D31" s="2381"/>
      <c r="E31" s="2381"/>
      <c r="F31" s="2381"/>
      <c r="G31" s="2381"/>
      <c r="H31" s="2381"/>
      <c r="I31" s="2381"/>
      <c r="J31" s="2381"/>
      <c r="K31" s="2381"/>
    </row>
    <row r="32" spans="2:11">
      <c r="B32" s="2381"/>
      <c r="C32" s="2381"/>
      <c r="D32" s="2381"/>
      <c r="E32" s="2381"/>
      <c r="F32" s="2381"/>
      <c r="G32" s="2381"/>
      <c r="H32" s="2381"/>
      <c r="I32" s="2381"/>
      <c r="J32" s="2381"/>
      <c r="K32" s="2381"/>
    </row>
    <row r="33" spans="2:11">
      <c r="B33" s="2381"/>
      <c r="C33" s="2381"/>
      <c r="D33" s="2381"/>
      <c r="E33" s="2381"/>
      <c r="F33" s="2381"/>
      <c r="G33" s="2381"/>
      <c r="H33" s="2381"/>
      <c r="I33" s="2381"/>
      <c r="J33" s="2381"/>
      <c r="K33" s="2381"/>
    </row>
    <row r="34" spans="2:11">
      <c r="B34" s="2381"/>
      <c r="C34" s="2381"/>
      <c r="D34" s="2381"/>
      <c r="E34" s="2381"/>
      <c r="F34" s="2381"/>
      <c r="G34" s="2381"/>
      <c r="H34" s="2381"/>
      <c r="I34" s="2381"/>
      <c r="J34" s="2381"/>
      <c r="K34" s="2381"/>
    </row>
    <row r="35" spans="2:11">
      <c r="B35" s="2381"/>
      <c r="C35" s="2381"/>
      <c r="D35" s="2381"/>
      <c r="E35" s="2381"/>
      <c r="F35" s="2381"/>
      <c r="G35" s="2381"/>
      <c r="H35" s="2381"/>
      <c r="I35" s="2381"/>
      <c r="J35" s="2381"/>
      <c r="K35" s="2381"/>
    </row>
    <row r="36" spans="2:11">
      <c r="B36" s="2381"/>
      <c r="C36" s="2381"/>
      <c r="D36" s="2381"/>
      <c r="E36" s="2381"/>
      <c r="F36" s="2381"/>
      <c r="G36" s="2381"/>
      <c r="H36" s="2381"/>
      <c r="I36" s="2381"/>
      <c r="J36" s="2381"/>
      <c r="K36" s="2381"/>
    </row>
    <row r="37" spans="2:11" s="2240" customFormat="1" ht="27.75">
      <c r="B37" s="2238" t="s">
        <v>1889</v>
      </c>
      <c r="C37" s="2238"/>
      <c r="D37" s="2238"/>
      <c r="E37" s="2238"/>
      <c r="F37" s="2238"/>
      <c r="G37" s="2238"/>
      <c r="H37" s="2238"/>
      <c r="I37" s="2239"/>
      <c r="J37" s="2239"/>
      <c r="K37" s="2239"/>
    </row>
    <row r="38" spans="2:11" s="2240" customFormat="1" ht="27.75">
      <c r="B38" s="2238"/>
      <c r="C38" s="2238"/>
      <c r="D38" s="2238"/>
      <c r="E38" s="2238"/>
      <c r="F38" s="2238"/>
      <c r="G38" s="2238"/>
      <c r="H38" s="2238"/>
      <c r="I38" s="2239"/>
      <c r="J38" s="2239"/>
      <c r="K38" s="2239"/>
    </row>
    <row r="39" spans="2:11" s="2240" customFormat="1" ht="27.75">
      <c r="B39" s="2238" t="s">
        <v>2632</v>
      </c>
      <c r="C39" s="2238"/>
      <c r="D39" s="2238"/>
      <c r="E39" s="2238"/>
      <c r="F39" s="2238"/>
      <c r="G39" s="2238"/>
      <c r="H39" s="2238"/>
      <c r="I39" s="2239"/>
      <c r="J39" s="2239"/>
      <c r="K39" s="2239"/>
    </row>
    <row r="40" spans="2:11" ht="22.5">
      <c r="B40" s="2228"/>
      <c r="C40" s="2228"/>
      <c r="D40" s="2228"/>
      <c r="E40" s="2228"/>
      <c r="F40" s="2228"/>
      <c r="G40" s="2228"/>
      <c r="H40" s="2228"/>
      <c r="I40" s="2381"/>
      <c r="J40" s="2381"/>
      <c r="K40" s="2381"/>
    </row>
    <row r="41" spans="2:11" ht="22.5">
      <c r="B41" s="2228"/>
      <c r="C41" s="2228"/>
      <c r="D41" s="2228"/>
      <c r="E41" s="2228"/>
      <c r="F41" s="2228"/>
      <c r="G41" s="2228"/>
      <c r="H41" s="2228"/>
      <c r="I41" s="2381"/>
      <c r="J41" s="2381"/>
      <c r="K41" s="2381"/>
    </row>
    <row r="42" spans="2:11" ht="22.5">
      <c r="B42" s="2228"/>
      <c r="C42" s="2228"/>
      <c r="D42" s="2228"/>
      <c r="E42" s="2228"/>
      <c r="F42" s="2228"/>
      <c r="G42" s="2228"/>
      <c r="H42" s="2228"/>
      <c r="I42" s="2381"/>
      <c r="J42" s="2381"/>
      <c r="K42" s="2381"/>
    </row>
    <row r="43" spans="2:11" ht="22.5">
      <c r="B43" s="2228"/>
      <c r="C43" s="2228"/>
      <c r="D43" s="2228"/>
      <c r="E43" s="2228"/>
      <c r="F43" s="2228"/>
      <c r="G43" s="2228"/>
      <c r="H43" s="2228"/>
      <c r="I43" s="2381"/>
      <c r="J43" s="2381"/>
      <c r="K43" s="2381"/>
    </row>
    <row r="44" spans="2:11" ht="22.5">
      <c r="B44" s="2228"/>
      <c r="C44" s="2228"/>
      <c r="D44" s="2228"/>
      <c r="E44" s="2228"/>
      <c r="F44" s="2228"/>
      <c r="G44" s="2228"/>
      <c r="H44" s="2228"/>
      <c r="I44" s="2381"/>
      <c r="J44" s="2381"/>
      <c r="K44" s="2381"/>
    </row>
    <row r="45" spans="2:11" ht="22.5">
      <c r="B45" s="2228"/>
      <c r="C45" s="2228"/>
      <c r="D45" s="2228"/>
      <c r="E45" s="2228"/>
      <c r="F45" s="2228"/>
      <c r="G45" s="2228"/>
      <c r="H45" s="2228"/>
      <c r="I45" s="2381"/>
      <c r="J45" s="2381"/>
      <c r="K45" s="2381"/>
    </row>
    <row r="46" spans="2:11">
      <c r="B46" s="2381"/>
      <c r="C46" s="2381"/>
      <c r="D46" s="2381"/>
      <c r="E46" s="2381"/>
      <c r="F46" s="2381"/>
      <c r="G46" s="2381"/>
      <c r="H46" s="2381"/>
      <c r="I46" s="2381"/>
      <c r="J46" s="2381"/>
      <c r="K46" s="2381"/>
    </row>
    <row r="47" spans="2:11">
      <c r="B47" s="2241" t="s">
        <v>1918</v>
      </c>
      <c r="C47" s="2381"/>
      <c r="D47" s="2381"/>
      <c r="E47" s="2381"/>
      <c r="F47" s="2381"/>
      <c r="G47" s="2381"/>
      <c r="H47" s="2381"/>
      <c r="I47" s="2381"/>
      <c r="J47" s="2381"/>
      <c r="K47" s="2381"/>
    </row>
    <row r="48" spans="2:11" ht="22.5">
      <c r="B48" s="2228" t="s">
        <v>533</v>
      </c>
      <c r="C48" s="2228"/>
      <c r="D48" s="2228"/>
      <c r="E48" s="2228"/>
      <c r="F48" s="2229"/>
      <c r="G48" s="2229"/>
      <c r="H48" s="2228"/>
      <c r="I48" s="2381"/>
      <c r="J48" s="2381"/>
      <c r="K48" s="2381"/>
    </row>
    <row r="49" spans="2:11" ht="22.5">
      <c r="B49" s="2228" t="s">
        <v>1883</v>
      </c>
      <c r="C49" s="2228"/>
      <c r="D49" s="2228"/>
      <c r="E49" s="2228"/>
      <c r="F49" s="2229"/>
      <c r="G49" s="2229"/>
      <c r="H49" s="2228"/>
      <c r="I49" s="2381"/>
      <c r="J49" s="2381"/>
      <c r="K49" s="2381"/>
    </row>
    <row r="50" spans="2:11">
      <c r="B50" s="2381"/>
      <c r="C50" s="2382"/>
      <c r="D50" s="2381"/>
      <c r="E50" s="2381"/>
      <c r="F50" s="2383"/>
      <c r="G50" s="2381"/>
      <c r="H50" s="2381"/>
      <c r="I50" s="2381"/>
      <c r="J50" s="2381"/>
      <c r="K50" s="2381"/>
    </row>
    <row r="51" spans="2:11" ht="39.75">
      <c r="B51" s="2230" t="s">
        <v>1884</v>
      </c>
      <c r="C51" s="2384"/>
      <c r="D51" s="2230"/>
      <c r="E51" s="2230"/>
      <c r="F51" s="2230"/>
      <c r="G51" s="2230"/>
      <c r="H51" s="2230"/>
      <c r="I51" s="2381"/>
      <c r="J51" s="2381"/>
      <c r="K51" s="2381"/>
    </row>
    <row r="52" spans="2:11" ht="39.75">
      <c r="B52" s="2230" t="s">
        <v>1885</v>
      </c>
      <c r="C52" s="2230"/>
      <c r="D52" s="2230"/>
      <c r="E52" s="2230"/>
      <c r="F52" s="2230"/>
      <c r="G52" s="2230"/>
      <c r="H52" s="2230"/>
      <c r="I52" s="2381"/>
      <c r="J52" s="2381"/>
      <c r="K52" s="2381"/>
    </row>
    <row r="53" spans="2:11" ht="39.75">
      <c r="B53" s="2230" t="s">
        <v>1886</v>
      </c>
      <c r="C53" s="2384"/>
      <c r="D53" s="2230"/>
      <c r="E53" s="2230"/>
      <c r="F53" s="2230"/>
      <c r="G53" s="2230"/>
      <c r="H53" s="2230"/>
      <c r="I53" s="2381"/>
      <c r="J53" s="2381"/>
      <c r="K53" s="2381"/>
    </row>
    <row r="54" spans="2:11" ht="39.75">
      <c r="B54" s="2230" t="s">
        <v>1887</v>
      </c>
      <c r="C54" s="2230"/>
      <c r="D54" s="2230"/>
      <c r="E54" s="2230"/>
      <c r="F54" s="2230"/>
      <c r="G54" s="2230"/>
      <c r="H54" s="2230"/>
      <c r="I54" s="2381"/>
      <c r="J54" s="2381"/>
      <c r="K54" s="2381"/>
    </row>
    <row r="55" spans="2:11" ht="15.75">
      <c r="B55" s="2231"/>
      <c r="C55" s="2231"/>
      <c r="D55" s="2231"/>
      <c r="E55" s="2231"/>
      <c r="F55" s="2231"/>
      <c r="G55" s="2231"/>
      <c r="H55" s="2231"/>
      <c r="I55" s="2232"/>
      <c r="J55" s="2232"/>
      <c r="K55" s="2232"/>
    </row>
    <row r="56" spans="2:11" ht="30.75">
      <c r="B56" s="2234" t="s">
        <v>1888</v>
      </c>
      <c r="C56" s="2381"/>
      <c r="D56" s="2381"/>
      <c r="E56" s="2381"/>
      <c r="F56" s="2381"/>
      <c r="G56" s="2381"/>
      <c r="H56" s="2381"/>
      <c r="I56" s="2381"/>
      <c r="J56" s="2381"/>
      <c r="K56" s="2381"/>
    </row>
    <row r="57" spans="2:11" ht="30.75">
      <c r="B57" s="2234"/>
      <c r="C57" s="2381"/>
      <c r="D57" s="2381"/>
      <c r="E57" s="2381"/>
      <c r="F57" s="2381"/>
      <c r="G57" s="2381"/>
      <c r="H57" s="2381"/>
      <c r="I57" s="2381"/>
      <c r="J57" s="2381"/>
      <c r="K57" s="2381"/>
    </row>
    <row r="58" spans="2:11" ht="29.45" customHeight="1">
      <c r="B58" s="2381"/>
      <c r="C58" s="2565" t="s">
        <v>3809</v>
      </c>
      <c r="D58" s="2566"/>
      <c r="E58" s="2566"/>
      <c r="F58" s="2566"/>
      <c r="G58" s="2566"/>
      <c r="H58" s="2566"/>
      <c r="I58" s="2566"/>
      <c r="J58" s="2566"/>
      <c r="K58" s="2566"/>
    </row>
    <row r="59" spans="2:11" ht="23.25">
      <c r="B59" s="2381"/>
      <c r="C59" s="2235" t="s">
        <v>3807</v>
      </c>
      <c r="D59" s="2236"/>
      <c r="E59" s="2236"/>
      <c r="F59" s="2236"/>
      <c r="G59" s="2236"/>
      <c r="H59" s="2381"/>
      <c r="I59" s="2381"/>
      <c r="J59" s="2381"/>
      <c r="K59" s="2381"/>
    </row>
    <row r="60" spans="2:11">
      <c r="B60" s="2381"/>
      <c r="C60" s="2236"/>
      <c r="D60" s="2236"/>
      <c r="E60" s="2236"/>
      <c r="F60" s="2236"/>
      <c r="G60" s="2236"/>
      <c r="H60" s="2381"/>
      <c r="I60" s="2381"/>
      <c r="J60" s="2381"/>
      <c r="K60" s="2381"/>
    </row>
    <row r="61" spans="2:11">
      <c r="B61" s="2381"/>
      <c r="C61" s="2236"/>
      <c r="D61" s="2236"/>
      <c r="E61" s="2236"/>
      <c r="F61" s="2236"/>
      <c r="G61" s="2236"/>
      <c r="H61" s="2381"/>
      <c r="I61" s="2381"/>
      <c r="J61" s="2381"/>
      <c r="K61" s="2381"/>
    </row>
    <row r="62" spans="2:11">
      <c r="B62" s="2381"/>
      <c r="C62" s="2236"/>
      <c r="D62" s="2236"/>
      <c r="E62" s="2236"/>
      <c r="F62" s="2236"/>
      <c r="G62" s="2236"/>
      <c r="H62" s="2381"/>
      <c r="I62" s="2381"/>
      <c r="J62" s="2381"/>
      <c r="K62" s="2381"/>
    </row>
    <row r="63" spans="2:11">
      <c r="B63" s="2381"/>
      <c r="C63" s="2236"/>
      <c r="D63" s="2236"/>
      <c r="E63" s="2236"/>
      <c r="F63" s="2236"/>
      <c r="G63" s="2236"/>
      <c r="H63" s="2381"/>
      <c r="I63" s="2381"/>
      <c r="J63" s="2381"/>
      <c r="K63" s="2381"/>
    </row>
    <row r="64" spans="2:11" ht="60">
      <c r="B64" s="2237" t="s">
        <v>107</v>
      </c>
      <c r="C64" s="2381"/>
      <c r="D64" s="2381"/>
      <c r="E64" s="2381"/>
      <c r="F64" s="2381"/>
      <c r="G64" s="2381"/>
      <c r="H64" s="2381"/>
      <c r="I64" s="2381"/>
      <c r="J64" s="2381"/>
      <c r="K64" s="2381"/>
    </row>
    <row r="65" spans="2:11">
      <c r="B65" s="2381"/>
      <c r="C65" s="2381"/>
      <c r="D65" s="2381"/>
      <c r="E65" s="2381"/>
      <c r="F65" s="2381"/>
      <c r="G65" s="2381"/>
      <c r="H65" s="2381"/>
      <c r="I65" s="2381"/>
      <c r="J65" s="2381"/>
      <c r="K65" s="2381"/>
    </row>
    <row r="66" spans="2:11">
      <c r="B66" s="2381"/>
      <c r="C66" s="2381"/>
      <c r="D66" s="2381"/>
      <c r="E66" s="2381"/>
      <c r="F66" s="2381"/>
      <c r="G66" s="2381"/>
      <c r="H66" s="2381"/>
      <c r="I66" s="2381"/>
      <c r="J66" s="2381"/>
      <c r="K66" s="2381"/>
    </row>
    <row r="67" spans="2:11">
      <c r="B67" s="2381"/>
      <c r="C67" s="2381"/>
      <c r="D67" s="2381"/>
      <c r="E67" s="2381"/>
      <c r="F67" s="2381"/>
      <c r="G67" s="2381"/>
      <c r="H67" s="2381"/>
      <c r="I67" s="2381"/>
      <c r="J67" s="2381"/>
      <c r="K67" s="2381"/>
    </row>
    <row r="68" spans="2:11">
      <c r="B68" s="2381"/>
      <c r="C68" s="2381"/>
      <c r="D68" s="2381"/>
      <c r="E68" s="2381"/>
      <c r="F68" s="2381"/>
      <c r="G68" s="2381"/>
      <c r="H68" s="2381"/>
      <c r="I68" s="2381"/>
      <c r="J68" s="2381"/>
      <c r="K68" s="2381"/>
    </row>
    <row r="69" spans="2:11">
      <c r="B69" s="2381"/>
      <c r="C69" s="2381"/>
      <c r="D69" s="2381"/>
      <c r="E69" s="2381"/>
      <c r="F69" s="2381"/>
      <c r="G69" s="2381"/>
      <c r="H69" s="2381"/>
      <c r="I69" s="2381"/>
      <c r="J69" s="2381"/>
      <c r="K69" s="2381"/>
    </row>
    <row r="70" spans="2:11">
      <c r="B70" s="2381"/>
      <c r="C70" s="2381"/>
      <c r="D70" s="2381"/>
      <c r="E70" s="2381"/>
      <c r="F70" s="2381"/>
      <c r="G70" s="2381"/>
      <c r="H70" s="2381"/>
      <c r="I70" s="2381"/>
      <c r="J70" s="2381"/>
      <c r="K70" s="2381"/>
    </row>
    <row r="71" spans="2:11">
      <c r="B71" s="2381"/>
      <c r="C71" s="2381"/>
      <c r="D71" s="2381"/>
      <c r="E71" s="2381"/>
      <c r="F71" s="2381"/>
      <c r="G71" s="2381"/>
      <c r="H71" s="2381"/>
      <c r="I71" s="2381"/>
      <c r="J71" s="2381"/>
      <c r="K71" s="2381"/>
    </row>
    <row r="72" spans="2:11">
      <c r="B72" s="2381"/>
      <c r="C72" s="2381"/>
      <c r="D72" s="2381"/>
      <c r="E72" s="2381"/>
      <c r="F72" s="2381"/>
      <c r="G72" s="2381"/>
      <c r="H72" s="2381"/>
      <c r="I72" s="2381"/>
      <c r="J72" s="2381"/>
      <c r="K72" s="2381"/>
    </row>
    <row r="73" spans="2:11">
      <c r="B73" s="2381"/>
      <c r="C73" s="2381"/>
      <c r="D73" s="2381"/>
      <c r="E73" s="2381"/>
      <c r="F73" s="2381"/>
      <c r="G73" s="2381"/>
      <c r="H73" s="2381"/>
      <c r="I73" s="2381"/>
      <c r="J73" s="2381"/>
      <c r="K73" s="2381"/>
    </row>
    <row r="74" spans="2:11">
      <c r="B74" s="2381"/>
      <c r="C74" s="2381"/>
      <c r="D74" s="2381"/>
      <c r="E74" s="2381"/>
      <c r="F74" s="2381"/>
      <c r="G74" s="2381"/>
      <c r="H74" s="2381"/>
      <c r="I74" s="2381"/>
      <c r="J74" s="2381"/>
      <c r="K74" s="2381"/>
    </row>
    <row r="75" spans="2:11">
      <c r="B75" s="2381"/>
      <c r="C75" s="2381"/>
      <c r="D75" s="2381"/>
      <c r="E75" s="2381"/>
      <c r="F75" s="2381"/>
      <c r="G75" s="2381"/>
      <c r="H75" s="2381"/>
      <c r="I75" s="2381"/>
      <c r="J75" s="2381"/>
      <c r="K75" s="2381"/>
    </row>
    <row r="76" spans="2:11">
      <c r="B76" s="2381"/>
      <c r="C76" s="2381"/>
      <c r="D76" s="2381"/>
      <c r="E76" s="2381"/>
      <c r="F76" s="2381"/>
      <c r="G76" s="2381"/>
      <c r="H76" s="2381"/>
      <c r="I76" s="2381"/>
      <c r="J76" s="2381"/>
      <c r="K76" s="2381"/>
    </row>
    <row r="77" spans="2:11">
      <c r="B77" s="2381"/>
      <c r="C77" s="2381"/>
      <c r="D77" s="2381"/>
      <c r="E77" s="2381"/>
      <c r="F77" s="2381"/>
      <c r="G77" s="2381"/>
      <c r="H77" s="2381"/>
      <c r="I77" s="2381"/>
      <c r="J77" s="2381"/>
      <c r="K77" s="2381"/>
    </row>
    <row r="78" spans="2:11">
      <c r="B78" s="2381"/>
      <c r="C78" s="2381"/>
      <c r="D78" s="2381"/>
      <c r="E78" s="2381"/>
      <c r="F78" s="2381"/>
      <c r="G78" s="2381"/>
      <c r="H78" s="2381"/>
      <c r="I78" s="2381"/>
      <c r="J78" s="2381"/>
      <c r="K78" s="2381"/>
    </row>
    <row r="79" spans="2:11">
      <c r="B79" s="2381"/>
      <c r="C79" s="2381"/>
      <c r="D79" s="2381"/>
      <c r="E79" s="2381"/>
      <c r="F79" s="2381"/>
      <c r="G79" s="2381"/>
      <c r="H79" s="2381"/>
      <c r="I79" s="2381"/>
      <c r="J79" s="2381"/>
      <c r="K79" s="2381"/>
    </row>
    <row r="80" spans="2:11">
      <c r="B80" s="2381"/>
      <c r="C80" s="2381"/>
      <c r="D80" s="2381"/>
      <c r="E80" s="2381"/>
      <c r="F80" s="2381"/>
      <c r="G80" s="2381"/>
      <c r="H80" s="2381"/>
      <c r="I80" s="2381"/>
      <c r="J80" s="2381"/>
      <c r="K80" s="2381"/>
    </row>
    <row r="81" spans="2:11">
      <c r="B81" s="2381"/>
      <c r="C81" s="2381"/>
      <c r="D81" s="2381"/>
      <c r="E81" s="2381"/>
      <c r="F81" s="2381"/>
      <c r="G81" s="2381"/>
      <c r="H81" s="2381"/>
      <c r="I81" s="2381"/>
      <c r="J81" s="2381"/>
      <c r="K81" s="2381"/>
    </row>
    <row r="82" spans="2:11">
      <c r="B82" s="2381"/>
      <c r="C82" s="2381"/>
      <c r="D82" s="2381"/>
      <c r="E82" s="2381"/>
      <c r="F82" s="2381"/>
      <c r="G82" s="2381"/>
      <c r="H82" s="2381"/>
      <c r="I82" s="2381"/>
      <c r="J82" s="2381"/>
      <c r="K82" s="2381"/>
    </row>
    <row r="83" spans="2:11">
      <c r="B83" s="2381"/>
      <c r="C83" s="2381"/>
      <c r="D83" s="2381"/>
      <c r="E83" s="2381"/>
      <c r="F83" s="2381"/>
      <c r="G83" s="2381"/>
      <c r="H83" s="2381"/>
      <c r="I83" s="2381"/>
      <c r="J83" s="2381"/>
      <c r="K83" s="2381"/>
    </row>
    <row r="84" spans="2:11">
      <c r="B84" s="2381"/>
      <c r="C84" s="2381"/>
      <c r="D84" s="2381"/>
      <c r="E84" s="2381"/>
      <c r="F84" s="2381"/>
      <c r="G84" s="2381"/>
      <c r="H84" s="2381"/>
      <c r="I84" s="2381"/>
      <c r="J84" s="2381"/>
      <c r="K84" s="2381"/>
    </row>
    <row r="85" spans="2:11">
      <c r="B85" s="2381"/>
      <c r="C85" s="2381"/>
      <c r="D85" s="2381"/>
      <c r="E85" s="2381"/>
      <c r="F85" s="2381"/>
      <c r="G85" s="2381"/>
      <c r="H85" s="2381"/>
      <c r="I85" s="2381"/>
      <c r="J85" s="2381"/>
      <c r="K85" s="2381"/>
    </row>
    <row r="86" spans="2:11" s="2240" customFormat="1" ht="27.75">
      <c r="B86" s="2238" t="s">
        <v>1889</v>
      </c>
      <c r="C86" s="2238"/>
      <c r="D86" s="2238"/>
      <c r="E86" s="2238"/>
      <c r="F86" s="2238"/>
      <c r="G86" s="2238"/>
      <c r="H86" s="2238"/>
      <c r="I86" s="2239"/>
      <c r="J86" s="2239"/>
      <c r="K86" s="2239"/>
    </row>
    <row r="87" spans="2:11" s="2240" customFormat="1" ht="27.75">
      <c r="B87" s="2238"/>
      <c r="C87" s="2238"/>
      <c r="D87" s="2238"/>
      <c r="E87" s="2238"/>
      <c r="F87" s="2238"/>
      <c r="G87" s="2238"/>
      <c r="H87" s="2238"/>
      <c r="I87" s="2239"/>
      <c r="J87" s="2239"/>
      <c r="K87" s="2239"/>
    </row>
    <row r="88" spans="2:11" s="2240" customFormat="1" ht="27.75">
      <c r="B88" s="2238" t="s">
        <v>2632</v>
      </c>
      <c r="C88" s="2238"/>
      <c r="D88" s="2238"/>
      <c r="E88" s="2238"/>
      <c r="F88" s="2238"/>
      <c r="G88" s="2238"/>
      <c r="H88" s="2238"/>
      <c r="I88" s="2239"/>
      <c r="J88" s="2239"/>
      <c r="K88" s="2239"/>
    </row>
    <row r="89" spans="2:11">
      <c r="B89" s="2381"/>
      <c r="C89" s="2381"/>
      <c r="D89" s="2381"/>
      <c r="E89" s="2381"/>
      <c r="F89" s="2381"/>
      <c r="G89" s="2381"/>
      <c r="H89" s="2381"/>
      <c r="I89" s="2381"/>
      <c r="J89" s="2381"/>
      <c r="K89" s="2381"/>
    </row>
    <row r="90" spans="2:11">
      <c r="B90" s="2381"/>
      <c r="C90" s="2381"/>
      <c r="D90" s="2381"/>
      <c r="E90" s="2381"/>
      <c r="F90" s="2381"/>
      <c r="G90" s="2381"/>
      <c r="H90" s="2381"/>
      <c r="I90" s="2381"/>
      <c r="J90" s="2381"/>
      <c r="K90" s="2381"/>
    </row>
    <row r="91" spans="2:11">
      <c r="B91" s="2381"/>
      <c r="C91" s="2381"/>
      <c r="D91" s="2381"/>
      <c r="E91" s="2381"/>
      <c r="F91" s="2381"/>
      <c r="G91" s="2381"/>
      <c r="H91" s="2381"/>
      <c r="I91" s="2381"/>
      <c r="J91" s="2381"/>
      <c r="K91" s="2381"/>
    </row>
    <row r="92" spans="2:11">
      <c r="B92" s="2381"/>
      <c r="C92" s="2381"/>
      <c r="D92" s="2381"/>
      <c r="E92" s="2381"/>
      <c r="F92" s="2381"/>
      <c r="G92" s="2381"/>
      <c r="H92" s="2381"/>
      <c r="I92" s="2381"/>
      <c r="J92" s="2381"/>
      <c r="K92" s="2381"/>
    </row>
    <row r="93" spans="2:11">
      <c r="B93" s="2381"/>
      <c r="C93" s="2381"/>
      <c r="D93" s="2381"/>
      <c r="E93" s="2381"/>
      <c r="F93" s="2381"/>
      <c r="G93" s="2381"/>
      <c r="H93" s="2381"/>
      <c r="I93" s="2381"/>
      <c r="J93" s="2381"/>
      <c r="K93" s="2381"/>
    </row>
    <row r="94" spans="2:11">
      <c r="B94" s="2381"/>
      <c r="C94" s="2381"/>
      <c r="D94" s="2381"/>
      <c r="E94" s="2381"/>
      <c r="F94" s="2381"/>
      <c r="G94" s="2381"/>
      <c r="H94" s="2381"/>
      <c r="I94" s="2381"/>
      <c r="J94" s="2381"/>
      <c r="K94" s="2381"/>
    </row>
    <row r="95" spans="2:11">
      <c r="B95" s="2381"/>
      <c r="C95" s="2381"/>
      <c r="D95" s="2381"/>
      <c r="E95" s="2381"/>
      <c r="F95" s="2381"/>
      <c r="G95" s="2381"/>
      <c r="H95" s="2381"/>
      <c r="I95" s="2381"/>
      <c r="J95" s="2381"/>
      <c r="K95" s="2381"/>
    </row>
    <row r="96" spans="2:11">
      <c r="B96" s="2241" t="s">
        <v>1918</v>
      </c>
      <c r="C96" s="2381"/>
      <c r="D96" s="2381"/>
      <c r="E96" s="2381"/>
      <c r="F96" s="2381"/>
      <c r="G96" s="2381"/>
      <c r="H96" s="2381"/>
      <c r="I96" s="2381"/>
      <c r="J96" s="2381"/>
      <c r="K96" s="2381"/>
    </row>
    <row r="97" spans="2:11" ht="22.5">
      <c r="B97" s="2228" t="s">
        <v>533</v>
      </c>
      <c r="C97" s="2228"/>
      <c r="D97" s="2228"/>
      <c r="E97" s="2228"/>
      <c r="F97" s="2229"/>
      <c r="G97" s="2229"/>
      <c r="H97" s="2228"/>
      <c r="I97" s="2381"/>
      <c r="J97" s="2381"/>
      <c r="K97" s="2381"/>
    </row>
    <row r="98" spans="2:11" ht="22.5">
      <c r="B98" s="2228" t="s">
        <v>1883</v>
      </c>
      <c r="C98" s="2228"/>
      <c r="D98" s="2228"/>
      <c r="E98" s="2228"/>
      <c r="F98" s="2229"/>
      <c r="G98" s="2229"/>
      <c r="H98" s="2228"/>
      <c r="I98" s="2381"/>
      <c r="J98" s="2381"/>
      <c r="K98" s="2381"/>
    </row>
    <row r="99" spans="2:11">
      <c r="B99" s="2381"/>
      <c r="C99" s="2382"/>
      <c r="D99" s="2381"/>
      <c r="E99" s="2381"/>
      <c r="F99" s="2383"/>
      <c r="G99" s="2381"/>
      <c r="H99" s="2381"/>
      <c r="I99" s="2381"/>
      <c r="J99" s="2381"/>
      <c r="K99" s="2381"/>
    </row>
    <row r="100" spans="2:11" ht="39.75">
      <c r="B100" s="2230" t="s">
        <v>1884</v>
      </c>
      <c r="C100" s="2384"/>
      <c r="D100" s="2230"/>
      <c r="E100" s="2230"/>
      <c r="F100" s="2230"/>
      <c r="G100" s="2230"/>
      <c r="H100" s="2230"/>
      <c r="I100" s="2381"/>
      <c r="J100" s="2381"/>
      <c r="K100" s="2381"/>
    </row>
    <row r="101" spans="2:11" ht="39.75">
      <c r="B101" s="2230" t="s">
        <v>1885</v>
      </c>
      <c r="C101" s="2230"/>
      <c r="D101" s="2230"/>
      <c r="E101" s="2230"/>
      <c r="F101" s="2230"/>
      <c r="G101" s="2230"/>
      <c r="H101" s="2230"/>
      <c r="I101" s="2381"/>
      <c r="J101" s="2381"/>
      <c r="K101" s="2381"/>
    </row>
    <row r="102" spans="2:11" ht="39.75">
      <c r="B102" s="2230" t="s">
        <v>1886</v>
      </c>
      <c r="C102" s="2384"/>
      <c r="D102" s="2230"/>
      <c r="E102" s="2230"/>
      <c r="F102" s="2230"/>
      <c r="G102" s="2230"/>
      <c r="H102" s="2230"/>
      <c r="I102" s="2381"/>
      <c r="J102" s="2381"/>
      <c r="K102" s="2381"/>
    </row>
    <row r="103" spans="2:11" ht="39.75">
      <c r="B103" s="2230" t="s">
        <v>1887</v>
      </c>
      <c r="C103" s="2230"/>
      <c r="D103" s="2230"/>
      <c r="E103" s="2230"/>
      <c r="F103" s="2230"/>
      <c r="G103" s="2230"/>
      <c r="H103" s="2230"/>
      <c r="I103" s="2381"/>
      <c r="J103" s="2381"/>
      <c r="K103" s="2381"/>
    </row>
    <row r="104" spans="2:11" ht="15.75">
      <c r="B104" s="2231"/>
      <c r="C104" s="2231"/>
      <c r="D104" s="2231"/>
      <c r="E104" s="2231"/>
      <c r="F104" s="2231"/>
      <c r="G104" s="2231"/>
      <c r="H104" s="2231"/>
      <c r="I104" s="2232"/>
      <c r="J104" s="2232"/>
      <c r="K104" s="2232"/>
    </row>
    <row r="105" spans="2:11" ht="30.75">
      <c r="B105" s="2234" t="s">
        <v>1888</v>
      </c>
      <c r="C105" s="2381"/>
      <c r="D105" s="2381"/>
      <c r="E105" s="2381"/>
      <c r="F105" s="2381"/>
      <c r="G105" s="2381"/>
      <c r="H105" s="2381"/>
      <c r="I105" s="2381"/>
      <c r="J105" s="2381"/>
      <c r="K105" s="2381"/>
    </row>
    <row r="106" spans="2:11" ht="26.25" thickBot="1">
      <c r="B106" s="2381"/>
      <c r="C106" s="2242" t="s">
        <v>3809</v>
      </c>
      <c r="D106" s="2242"/>
      <c r="E106" s="2243"/>
      <c r="F106" s="2243"/>
      <c r="G106" s="2243"/>
      <c r="H106" s="2243"/>
      <c r="I106" s="2243"/>
      <c r="J106" s="2243"/>
      <c r="K106" s="2381"/>
    </row>
    <row r="107" spans="2:11" ht="23.25">
      <c r="B107" s="2381"/>
      <c r="C107" s="2235" t="s">
        <v>3807</v>
      </c>
      <c r="D107" s="2236"/>
      <c r="E107" s="2236"/>
      <c r="F107" s="2236"/>
      <c r="G107" s="2236"/>
      <c r="H107" s="2381"/>
      <c r="I107" s="2381"/>
      <c r="J107" s="2381"/>
      <c r="K107" s="2381"/>
    </row>
    <row r="108" spans="2:11" ht="60">
      <c r="B108" s="2237" t="s">
        <v>108</v>
      </c>
      <c r="C108" s="2381"/>
      <c r="D108" s="2381"/>
      <c r="E108" s="2381"/>
      <c r="F108" s="2381"/>
      <c r="G108" s="2381"/>
      <c r="H108" s="2381"/>
      <c r="I108" s="2381"/>
      <c r="J108" s="2381"/>
      <c r="K108" s="2381"/>
    </row>
    <row r="109" spans="2:11">
      <c r="B109" s="2381"/>
      <c r="C109" s="2381"/>
      <c r="D109" s="2381"/>
      <c r="E109" s="2381"/>
      <c r="F109" s="2381"/>
      <c r="G109" s="2381"/>
      <c r="H109" s="2381"/>
      <c r="I109" s="2381"/>
      <c r="J109" s="2381"/>
      <c r="K109" s="2381"/>
    </row>
    <row r="110" spans="2:11">
      <c r="B110" s="2381"/>
      <c r="C110" s="2381"/>
      <c r="D110" s="2381"/>
      <c r="E110" s="2381"/>
      <c r="F110" s="2381"/>
      <c r="G110" s="2381"/>
      <c r="H110" s="2381"/>
      <c r="I110" s="2381"/>
      <c r="J110" s="2381"/>
      <c r="K110" s="2381"/>
    </row>
    <row r="111" spans="2:11">
      <c r="B111" s="2381"/>
      <c r="C111" s="2381"/>
      <c r="D111" s="2381"/>
      <c r="E111" s="2381"/>
      <c r="F111" s="2381"/>
      <c r="G111" s="2381"/>
      <c r="H111" s="2381"/>
      <c r="I111" s="2381"/>
      <c r="J111" s="2381"/>
      <c r="K111" s="2381"/>
    </row>
    <row r="112" spans="2:11">
      <c r="B112" s="2381"/>
      <c r="C112" s="2381"/>
      <c r="D112" s="2381"/>
      <c r="E112" s="2381"/>
      <c r="F112" s="2381"/>
      <c r="G112" s="2381"/>
      <c r="H112" s="2381"/>
      <c r="I112" s="2381"/>
      <c r="J112" s="2381"/>
      <c r="K112" s="2381"/>
    </row>
    <row r="113" spans="2:11">
      <c r="B113" s="2381"/>
      <c r="C113" s="2381"/>
      <c r="D113" s="2381"/>
      <c r="E113" s="2381"/>
      <c r="F113" s="2381"/>
      <c r="G113" s="2381"/>
      <c r="H113" s="2381"/>
      <c r="I113" s="2381"/>
      <c r="J113" s="2381"/>
      <c r="K113" s="2381"/>
    </row>
    <row r="114" spans="2:11">
      <c r="B114" s="2381"/>
      <c r="C114" s="2381"/>
      <c r="D114" s="2381"/>
      <c r="E114" s="2381"/>
      <c r="F114" s="2381"/>
      <c r="G114" s="2381"/>
      <c r="H114" s="2381"/>
      <c r="I114" s="2381"/>
      <c r="J114" s="2381"/>
      <c r="K114" s="2381"/>
    </row>
    <row r="115" spans="2:11">
      <c r="B115" s="2381"/>
      <c r="C115" s="2381"/>
      <c r="D115" s="2381"/>
      <c r="E115" s="2381"/>
      <c r="F115" s="2381"/>
      <c r="G115" s="2381"/>
      <c r="H115" s="2381"/>
      <c r="I115" s="2381"/>
      <c r="J115" s="2381"/>
      <c r="K115" s="2381"/>
    </row>
    <row r="116" spans="2:11">
      <c r="B116" s="2381"/>
      <c r="C116" s="2381"/>
      <c r="D116" s="2381"/>
      <c r="E116" s="2381"/>
      <c r="F116" s="2381"/>
      <c r="G116" s="2381"/>
      <c r="H116" s="2381"/>
      <c r="I116" s="2381"/>
      <c r="J116" s="2381"/>
      <c r="K116" s="2381"/>
    </row>
    <row r="117" spans="2:11">
      <c r="B117" s="2381"/>
      <c r="C117" s="2381"/>
      <c r="D117" s="2381"/>
      <c r="E117" s="2381"/>
      <c r="F117" s="2381"/>
      <c r="G117" s="2381"/>
      <c r="H117" s="2381"/>
      <c r="I117" s="2381"/>
      <c r="J117" s="2381"/>
      <c r="K117" s="2381"/>
    </row>
    <row r="118" spans="2:11">
      <c r="B118" s="2381"/>
      <c r="C118" s="2381"/>
      <c r="D118" s="2381"/>
      <c r="E118" s="2381"/>
      <c r="F118" s="2381"/>
      <c r="G118" s="2381"/>
      <c r="H118" s="2381"/>
      <c r="I118" s="2381"/>
      <c r="J118" s="2381"/>
      <c r="K118" s="2381"/>
    </row>
    <row r="119" spans="2:11">
      <c r="B119" s="2381"/>
      <c r="C119" s="2381"/>
      <c r="D119" s="2381"/>
      <c r="E119" s="2381"/>
      <c r="F119" s="2381"/>
      <c r="G119" s="2381"/>
      <c r="H119" s="2381"/>
      <c r="I119" s="2381"/>
      <c r="J119" s="2381"/>
      <c r="K119" s="2381"/>
    </row>
    <row r="120" spans="2:11">
      <c r="B120" s="2381"/>
      <c r="C120" s="2381"/>
      <c r="D120" s="2381"/>
      <c r="E120" s="2381"/>
      <c r="F120" s="2381"/>
      <c r="G120" s="2381"/>
      <c r="H120" s="2381"/>
      <c r="I120" s="2381"/>
      <c r="J120" s="2381"/>
      <c r="K120" s="2381"/>
    </row>
    <row r="121" spans="2:11">
      <c r="B121" s="2381"/>
      <c r="C121" s="2381"/>
      <c r="D121" s="2381"/>
      <c r="E121" s="2381"/>
      <c r="F121" s="2381"/>
      <c r="G121" s="2381"/>
      <c r="H121" s="2381"/>
      <c r="I121" s="2381"/>
      <c r="J121" s="2381"/>
      <c r="K121" s="2381"/>
    </row>
    <row r="122" spans="2:11">
      <c r="B122" s="2381"/>
      <c r="C122" s="2381"/>
      <c r="D122" s="2381"/>
      <c r="E122" s="2381"/>
      <c r="F122" s="2381"/>
      <c r="G122" s="2381"/>
      <c r="H122" s="2381"/>
      <c r="I122" s="2381"/>
      <c r="J122" s="2381"/>
      <c r="K122" s="2381"/>
    </row>
    <row r="123" spans="2:11">
      <c r="B123" s="2381"/>
      <c r="C123" s="2381"/>
      <c r="D123" s="2381"/>
      <c r="E123" s="2381"/>
      <c r="F123" s="2381"/>
      <c r="G123" s="2381"/>
      <c r="H123" s="2381"/>
      <c r="I123" s="2381"/>
      <c r="J123" s="2381"/>
      <c r="K123" s="2381"/>
    </row>
    <row r="124" spans="2:11">
      <c r="B124" s="2381"/>
      <c r="C124" s="2381"/>
      <c r="D124" s="2381"/>
      <c r="E124" s="2381"/>
      <c r="F124" s="2381"/>
      <c r="G124" s="2381"/>
      <c r="H124" s="2381"/>
      <c r="I124" s="2381"/>
      <c r="J124" s="2381"/>
      <c r="K124" s="2381"/>
    </row>
    <row r="125" spans="2:11">
      <c r="B125" s="2381"/>
      <c r="C125" s="2381"/>
      <c r="D125" s="2381"/>
      <c r="E125" s="2381"/>
      <c r="F125" s="2381"/>
      <c r="G125" s="2381"/>
      <c r="H125" s="2381"/>
      <c r="I125" s="2381"/>
      <c r="J125" s="2381"/>
      <c r="K125" s="2381"/>
    </row>
    <row r="126" spans="2:11">
      <c r="B126" s="2381"/>
      <c r="C126" s="2381"/>
      <c r="D126" s="2381"/>
      <c r="E126" s="2381"/>
      <c r="F126" s="2381"/>
      <c r="G126" s="2381"/>
      <c r="H126" s="2381"/>
      <c r="I126" s="2381"/>
      <c r="J126" s="2381"/>
      <c r="K126" s="2381"/>
    </row>
    <row r="127" spans="2:11">
      <c r="B127" s="2381"/>
      <c r="C127" s="2381"/>
      <c r="D127" s="2381"/>
      <c r="E127" s="2381"/>
      <c r="F127" s="2381"/>
      <c r="G127" s="2381"/>
      <c r="H127" s="2381"/>
      <c r="I127" s="2381"/>
      <c r="J127" s="2381"/>
      <c r="K127" s="2381"/>
    </row>
    <row r="128" spans="2:11" ht="22.5">
      <c r="B128" s="2228" t="s">
        <v>1889</v>
      </c>
      <c r="C128" s="2228"/>
      <c r="D128" s="2228"/>
      <c r="E128" s="2228"/>
      <c r="F128" s="2228"/>
      <c r="G128" s="2228"/>
      <c r="H128" s="2228"/>
      <c r="I128" s="2381"/>
      <c r="J128" s="2381"/>
      <c r="K128" s="2381"/>
    </row>
    <row r="129" spans="2:11" ht="22.5">
      <c r="B129" s="2228"/>
      <c r="C129" s="2228"/>
      <c r="D129" s="2228"/>
      <c r="E129" s="2228"/>
      <c r="F129" s="2228"/>
      <c r="G129" s="2228"/>
      <c r="H129" s="2228"/>
      <c r="I129" s="2381"/>
      <c r="J129" s="2381"/>
      <c r="K129" s="2381"/>
    </row>
    <row r="130" spans="2:11" ht="22.5">
      <c r="B130" s="2228" t="s">
        <v>2632</v>
      </c>
      <c r="C130" s="2228"/>
      <c r="D130" s="2228"/>
      <c r="E130" s="2228"/>
      <c r="F130" s="2228"/>
      <c r="G130" s="2228"/>
      <c r="H130" s="2228"/>
      <c r="I130" s="2381"/>
      <c r="J130" s="2381"/>
      <c r="K130" s="2381"/>
    </row>
    <row r="131" spans="2:11">
      <c r="B131" s="2381"/>
      <c r="C131" s="2381"/>
      <c r="D131" s="2381"/>
      <c r="E131" s="2381"/>
      <c r="F131" s="2381"/>
      <c r="G131" s="2381"/>
      <c r="H131" s="2381"/>
      <c r="I131" s="2381"/>
      <c r="J131" s="2381"/>
      <c r="K131" s="2381"/>
    </row>
    <row r="132" spans="2:11">
      <c r="B132" s="2241" t="s">
        <v>1918</v>
      </c>
      <c r="C132" s="2381"/>
      <c r="D132" s="2381"/>
      <c r="E132" s="2381"/>
      <c r="F132" s="2381"/>
      <c r="G132" s="2381"/>
      <c r="H132" s="2381"/>
      <c r="I132" s="2381"/>
      <c r="J132" s="2381"/>
      <c r="K132" s="2381"/>
    </row>
    <row r="177" spans="5:5">
      <c r="E177" s="2385"/>
    </row>
    <row r="179" spans="5:5">
      <c r="E179" s="2385"/>
    </row>
    <row r="180" spans="5:5">
      <c r="E180" s="2385"/>
    </row>
    <row r="181" spans="5:5">
      <c r="E181" s="2385"/>
    </row>
    <row r="182" spans="5:5">
      <c r="E182" s="2385"/>
    </row>
    <row r="183" spans="5:5">
      <c r="E183" s="2385"/>
    </row>
    <row r="184" spans="5:5">
      <c r="E184" s="2385"/>
    </row>
    <row r="185" spans="5:5">
      <c r="E185" s="2385"/>
    </row>
    <row r="186" spans="5:5">
      <c r="E186" s="2385"/>
    </row>
    <row r="261" spans="2:4">
      <c r="B261" s="2385"/>
      <c r="C261" s="2385"/>
      <c r="D261" s="2385"/>
    </row>
    <row r="262" spans="2:4">
      <c r="B262" s="2385"/>
      <c r="C262" s="2385"/>
      <c r="D262" s="2385"/>
    </row>
    <row r="263" spans="2:4">
      <c r="B263" s="2385"/>
      <c r="C263" s="2385"/>
      <c r="D263" s="2385"/>
    </row>
    <row r="264" spans="2:4">
      <c r="B264" s="2385"/>
      <c r="C264" s="2385"/>
      <c r="D264" s="2385"/>
    </row>
    <row r="265" spans="2:4">
      <c r="B265" s="2385"/>
      <c r="C265" s="2385"/>
      <c r="D265" s="2385"/>
    </row>
    <row r="295" spans="2:3">
      <c r="B295" s="2385"/>
      <c r="C295" s="2385"/>
    </row>
  </sheetData>
  <mergeCells count="2">
    <mergeCell ref="C10:K10"/>
    <mergeCell ref="C58:K58"/>
  </mergeCells>
  <phoneticPr fontId="29" type="noConversion"/>
  <pageMargins left="0.5" right="0.25" top="0.75" bottom="0.25" header="0.5" footer="0.5"/>
  <pageSetup scale="70" orientation="portrait" r:id="rId1"/>
  <headerFooter alignWithMargins="0"/>
  <rowBreaks count="2" manualBreakCount="2">
    <brk id="47" max="16383" man="1"/>
    <brk id="96" max="16383" man="1"/>
  </rowBreaks>
  <drawing r:id="rId2"/>
</worksheet>
</file>

<file path=xl/worksheets/sheet10.xml><?xml version="1.0" encoding="utf-8"?>
<worksheet xmlns="http://schemas.openxmlformats.org/spreadsheetml/2006/main" xmlns:r="http://schemas.openxmlformats.org/officeDocument/2006/relationships">
  <sheetPr transitionEvaluation="1" transitionEntry="1" codeName="Sheet28"/>
  <dimension ref="A1:P283"/>
  <sheetViews>
    <sheetView view="pageBreakPreview" zoomScale="115" zoomScaleNormal="100" zoomScaleSheetLayoutView="115" workbookViewId="0"/>
  </sheetViews>
  <sheetFormatPr defaultColWidth="10.85546875" defaultRowHeight="12"/>
  <cols>
    <col min="1" max="1" width="4.5703125" style="327" customWidth="1"/>
    <col min="2" max="2" width="31.85546875" style="327" customWidth="1"/>
    <col min="3" max="3" width="11.42578125" style="327" customWidth="1"/>
    <col min="4" max="4" width="12" style="327" bestFit="1" customWidth="1"/>
    <col min="5" max="11" width="10.7109375" style="327" customWidth="1"/>
    <col min="12" max="16" width="10.7109375" style="892" customWidth="1"/>
    <col min="17" max="116" width="10.85546875" style="220" customWidth="1"/>
    <col min="117" max="16384" width="10.85546875" style="220"/>
  </cols>
  <sheetData>
    <row r="1" spans="1:16" s="28" customFormat="1">
      <c r="A1" s="321" t="s">
        <v>647</v>
      </c>
      <c r="B1" s="321"/>
      <c r="C1" s="321"/>
      <c r="D1" s="321"/>
      <c r="E1" s="321"/>
      <c r="F1" s="321"/>
      <c r="G1" s="321"/>
      <c r="H1" s="327"/>
      <c r="I1" s="876"/>
      <c r="J1" s="876"/>
      <c r="K1" s="327"/>
      <c r="L1" s="327"/>
      <c r="M1" s="876" t="s">
        <v>1741</v>
      </c>
      <c r="O1" s="327"/>
      <c r="P1" s="327"/>
    </row>
    <row r="2" spans="1:16" s="28" customFormat="1">
      <c r="A2" s="321" t="s">
        <v>648</v>
      </c>
      <c r="B2" s="321"/>
      <c r="C2" s="321"/>
      <c r="D2" s="321"/>
      <c r="E2" s="321"/>
      <c r="F2" s="321"/>
      <c r="G2" s="321"/>
      <c r="H2" s="876"/>
      <c r="I2" s="876"/>
      <c r="J2" s="876"/>
      <c r="K2" s="327"/>
      <c r="L2" s="327"/>
      <c r="M2" s="883"/>
      <c r="O2" s="327"/>
      <c r="P2" s="327"/>
    </row>
    <row r="3" spans="1:16" s="28" customFormat="1">
      <c r="A3" s="321"/>
      <c r="B3" s="321"/>
      <c r="C3" s="321"/>
      <c r="D3" s="321"/>
      <c r="E3" s="321"/>
      <c r="F3" s="321"/>
      <c r="G3" s="321"/>
      <c r="H3" s="327"/>
      <c r="I3" s="327"/>
      <c r="J3" s="877"/>
      <c r="K3" s="327"/>
      <c r="L3" s="327"/>
      <c r="M3" s="877" t="s">
        <v>1844</v>
      </c>
      <c r="O3" s="327"/>
      <c r="P3" s="327"/>
    </row>
    <row r="4" spans="1:16" s="28" customFormat="1" ht="11.25" customHeight="1">
      <c r="A4" s="321" t="s">
        <v>3808</v>
      </c>
      <c r="B4" s="321"/>
      <c r="C4" s="321"/>
      <c r="D4" s="878"/>
      <c r="E4" s="878"/>
      <c r="F4" s="878"/>
      <c r="G4" s="878"/>
      <c r="H4" s="342"/>
      <c r="I4" s="342"/>
      <c r="J4" s="342"/>
      <c r="K4" s="327"/>
      <c r="L4" s="327"/>
      <c r="M4" s="877" t="s">
        <v>2138</v>
      </c>
      <c r="O4" s="327"/>
      <c r="P4" s="327"/>
    </row>
    <row r="5" spans="1:16" s="28" customFormat="1" ht="11.25" customHeight="1">
      <c r="A5" s="321" t="s">
        <v>3807</v>
      </c>
      <c r="B5" s="321"/>
      <c r="C5" s="321"/>
      <c r="D5" s="342"/>
      <c r="E5" s="342"/>
      <c r="F5" s="342"/>
      <c r="G5" s="342"/>
      <c r="H5" s="342"/>
      <c r="I5" s="342"/>
      <c r="J5" s="342"/>
      <c r="K5" s="327"/>
      <c r="L5" s="327"/>
      <c r="M5" s="876" t="s">
        <v>4056</v>
      </c>
      <c r="O5" s="327"/>
      <c r="P5" s="327"/>
    </row>
    <row r="6" spans="1:16" s="28" customFormat="1" ht="11.25" customHeight="1">
      <c r="A6" s="321" t="s">
        <v>2631</v>
      </c>
      <c r="B6" s="321"/>
      <c r="C6" s="321"/>
      <c r="D6" s="342"/>
      <c r="E6" s="342"/>
      <c r="F6" s="342"/>
      <c r="G6" s="342"/>
      <c r="H6" s="342"/>
      <c r="I6" s="342"/>
      <c r="J6" s="342"/>
      <c r="K6" s="327"/>
      <c r="L6" s="327"/>
      <c r="M6" s="883"/>
      <c r="O6" s="327"/>
      <c r="P6" s="327"/>
    </row>
    <row r="7" spans="1:16" s="28" customFormat="1" ht="11.25" customHeight="1">
      <c r="A7" s="317" t="s">
        <v>1906</v>
      </c>
      <c r="B7" s="2335"/>
      <c r="C7" s="2335"/>
      <c r="D7" s="342"/>
      <c r="E7" s="342"/>
      <c r="F7" s="342"/>
      <c r="G7" s="342"/>
      <c r="H7" s="342"/>
      <c r="I7" s="342"/>
      <c r="J7" s="342"/>
      <c r="K7" s="327"/>
      <c r="L7" s="327"/>
      <c r="M7" s="876" t="s">
        <v>1843</v>
      </c>
      <c r="O7" s="327"/>
      <c r="P7" s="327"/>
    </row>
    <row r="8" spans="1:16" s="28" customFormat="1" ht="12.75" thickBot="1">
      <c r="A8" s="366"/>
      <c r="B8" s="366"/>
      <c r="C8" s="366"/>
      <c r="D8" s="366"/>
      <c r="E8" s="366"/>
      <c r="F8" s="366"/>
      <c r="G8" s="366"/>
      <c r="H8" s="879"/>
      <c r="I8" s="879"/>
      <c r="J8" s="879"/>
      <c r="K8" s="879"/>
      <c r="L8" s="884"/>
      <c r="M8" s="884"/>
      <c r="N8" s="884"/>
      <c r="O8" s="884"/>
      <c r="P8" s="884"/>
    </row>
    <row r="9" spans="1:16" s="872" customFormat="1">
      <c r="A9" s="919"/>
      <c r="B9" s="886" t="s">
        <v>1321</v>
      </c>
      <c r="C9" s="886">
        <v>-2</v>
      </c>
      <c r="D9" s="887">
        <v>-3</v>
      </c>
      <c r="E9" s="887">
        <v>-4</v>
      </c>
      <c r="F9" s="887">
        <v>-5</v>
      </c>
      <c r="G9" s="887">
        <v>-6</v>
      </c>
      <c r="H9" s="887">
        <v>-7</v>
      </c>
      <c r="I9" s="887">
        <v>-8</v>
      </c>
      <c r="J9" s="887">
        <v>-9</v>
      </c>
      <c r="K9" s="887">
        <v>-10</v>
      </c>
      <c r="L9" s="888">
        <v>-11</v>
      </c>
      <c r="M9" s="888">
        <v>-12</v>
      </c>
      <c r="N9" s="888">
        <v>-13</v>
      </c>
      <c r="O9" s="888">
        <v>-14</v>
      </c>
      <c r="P9" s="888">
        <v>-15</v>
      </c>
    </row>
    <row r="10" spans="1:16" s="28" customFormat="1" ht="27" customHeight="1">
      <c r="A10" s="874" t="s">
        <v>1122</v>
      </c>
      <c r="B10" s="570" t="s">
        <v>1390</v>
      </c>
      <c r="C10" s="324" t="s">
        <v>2637</v>
      </c>
      <c r="D10" s="323">
        <v>42014</v>
      </c>
      <c r="E10" s="324">
        <v>42036</v>
      </c>
      <c r="F10" s="324">
        <v>42064</v>
      </c>
      <c r="G10" s="324">
        <v>42095</v>
      </c>
      <c r="H10" s="324">
        <v>42125</v>
      </c>
      <c r="I10" s="324">
        <v>42156</v>
      </c>
      <c r="J10" s="324">
        <v>42186</v>
      </c>
      <c r="K10" s="324">
        <v>42217</v>
      </c>
      <c r="L10" s="324">
        <v>42248</v>
      </c>
      <c r="M10" s="324">
        <v>42278</v>
      </c>
      <c r="N10" s="324">
        <v>42309</v>
      </c>
      <c r="O10" s="324">
        <v>42339</v>
      </c>
      <c r="P10" s="325" t="s">
        <v>74</v>
      </c>
    </row>
    <row r="11" spans="1:16" s="28" customFormat="1">
      <c r="A11" s="364">
        <v>1</v>
      </c>
      <c r="B11" s="321" t="s">
        <v>1394</v>
      </c>
      <c r="C11" s="321"/>
      <c r="D11" s="364"/>
      <c r="E11" s="364"/>
      <c r="F11" s="364"/>
      <c r="G11" s="364"/>
      <c r="H11" s="328"/>
      <c r="I11" s="328"/>
      <c r="J11" s="328"/>
      <c r="K11" s="328"/>
      <c r="L11" s="892"/>
      <c r="M11" s="892"/>
      <c r="N11" s="892"/>
      <c r="O11" s="892"/>
      <c r="P11" s="892"/>
    </row>
    <row r="12" spans="1:16" s="28" customFormat="1">
      <c r="A12" s="364">
        <v>2</v>
      </c>
      <c r="B12" s="327" t="s">
        <v>1428</v>
      </c>
      <c r="C12" s="401">
        <v>43403.76</v>
      </c>
      <c r="D12" s="401">
        <v>43403.76</v>
      </c>
      <c r="E12" s="401">
        <v>43403.76</v>
      </c>
      <c r="F12" s="401">
        <v>43403.76</v>
      </c>
      <c r="G12" s="401">
        <v>43403.76</v>
      </c>
      <c r="H12" s="401">
        <v>43403.76</v>
      </c>
      <c r="I12" s="401">
        <v>43403.76</v>
      </c>
      <c r="J12" s="401">
        <v>43403.76</v>
      </c>
      <c r="K12" s="401">
        <v>43403.76</v>
      </c>
      <c r="L12" s="401">
        <v>43403.76</v>
      </c>
      <c r="M12" s="401">
        <v>43403.76</v>
      </c>
      <c r="N12" s="401">
        <v>43403.76</v>
      </c>
      <c r="O12" s="401">
        <v>43403.76</v>
      </c>
      <c r="P12" s="320">
        <v>43404</v>
      </c>
    </row>
    <row r="13" spans="1:16" s="28" customFormat="1">
      <c r="A13" s="364">
        <v>3</v>
      </c>
      <c r="B13" s="327" t="s">
        <v>1429</v>
      </c>
      <c r="C13" s="320">
        <v>22507.98</v>
      </c>
      <c r="D13" s="320">
        <v>22509.07</v>
      </c>
      <c r="E13" s="320">
        <v>22511.09</v>
      </c>
      <c r="F13" s="320">
        <v>22516.68</v>
      </c>
      <c r="G13" s="320">
        <v>22517.74</v>
      </c>
      <c r="H13" s="320">
        <v>22519.15</v>
      </c>
      <c r="I13" s="320">
        <v>22518.74</v>
      </c>
      <c r="J13" s="320">
        <v>22520.32</v>
      </c>
      <c r="K13" s="320">
        <v>22521.47</v>
      </c>
      <c r="L13" s="320">
        <v>22522.19</v>
      </c>
      <c r="M13" s="320">
        <v>22522.33</v>
      </c>
      <c r="N13" s="320">
        <v>22522.83</v>
      </c>
      <c r="O13" s="320">
        <v>22523.360000000001</v>
      </c>
      <c r="P13" s="320">
        <v>22518</v>
      </c>
    </row>
    <row r="14" spans="1:16" s="28" customFormat="1">
      <c r="A14" s="364">
        <v>4</v>
      </c>
      <c r="B14" s="327" t="s">
        <v>1216</v>
      </c>
      <c r="C14" s="320"/>
      <c r="D14" s="320"/>
      <c r="E14" s="320"/>
      <c r="F14" s="320"/>
      <c r="G14" s="320"/>
      <c r="H14" s="320"/>
      <c r="I14" s="320"/>
      <c r="J14" s="320"/>
      <c r="K14" s="320"/>
      <c r="L14" s="320"/>
      <c r="M14" s="320"/>
      <c r="N14" s="320"/>
      <c r="O14" s="320"/>
      <c r="P14" s="320">
        <v>0</v>
      </c>
    </row>
    <row r="15" spans="1:16" s="28" customFormat="1">
      <c r="A15" s="364">
        <v>5</v>
      </c>
      <c r="B15" s="321" t="s">
        <v>1217</v>
      </c>
      <c r="C15" s="320"/>
      <c r="D15" s="320"/>
      <c r="E15" s="320"/>
      <c r="F15" s="320"/>
      <c r="G15" s="320"/>
      <c r="H15" s="320"/>
      <c r="I15" s="320"/>
      <c r="J15" s="320"/>
      <c r="K15" s="320"/>
      <c r="L15" s="320"/>
      <c r="M15" s="320"/>
      <c r="N15" s="320"/>
      <c r="O15" s="320"/>
      <c r="P15" s="329"/>
    </row>
    <row r="16" spans="1:16" s="28" customFormat="1">
      <c r="A16" s="364">
        <v>6</v>
      </c>
      <c r="B16" s="327" t="s">
        <v>1218</v>
      </c>
      <c r="C16" s="320">
        <v>-349935.25</v>
      </c>
      <c r="D16" s="320">
        <v>-349935.25</v>
      </c>
      <c r="E16" s="320">
        <v>-349935.25</v>
      </c>
      <c r="F16" s="320">
        <v>-349935.25</v>
      </c>
      <c r="G16" s="320">
        <v>-349935.25</v>
      </c>
      <c r="H16" s="320">
        <v>-349935.25</v>
      </c>
      <c r="I16" s="320">
        <v>-349935.25</v>
      </c>
      <c r="J16" s="320">
        <v>-349935.25</v>
      </c>
      <c r="K16" s="320">
        <v>-349935.25</v>
      </c>
      <c r="L16" s="320">
        <v>-349935.25</v>
      </c>
      <c r="M16" s="320">
        <v>-349935.25</v>
      </c>
      <c r="N16" s="320">
        <v>-349935.25</v>
      </c>
      <c r="O16" s="320">
        <v>-349935.25</v>
      </c>
      <c r="P16" s="320">
        <v>-349935</v>
      </c>
    </row>
    <row r="17" spans="1:16" s="28" customFormat="1">
      <c r="A17" s="364">
        <v>7</v>
      </c>
      <c r="B17" s="327" t="s">
        <v>1219</v>
      </c>
      <c r="C17" s="320">
        <v>139947.9</v>
      </c>
      <c r="D17" s="320">
        <v>139947.9</v>
      </c>
      <c r="E17" s="320">
        <v>139947.9</v>
      </c>
      <c r="F17" s="320">
        <v>139947.9</v>
      </c>
      <c r="G17" s="320">
        <v>139947.9</v>
      </c>
      <c r="H17" s="320">
        <v>140116.57</v>
      </c>
      <c r="I17" s="320">
        <v>140544.57</v>
      </c>
      <c r="J17" s="320">
        <v>140544.57</v>
      </c>
      <c r="K17" s="320">
        <v>140544.57</v>
      </c>
      <c r="L17" s="320">
        <v>140814.57</v>
      </c>
      <c r="M17" s="320">
        <v>140814.57</v>
      </c>
      <c r="N17" s="320">
        <v>140814.57</v>
      </c>
      <c r="O17" s="320">
        <v>141474.57</v>
      </c>
      <c r="P17" s="320">
        <v>140416</v>
      </c>
    </row>
    <row r="18" spans="1:16" s="28" customFormat="1">
      <c r="A18" s="364">
        <v>8</v>
      </c>
      <c r="B18" s="327" t="s">
        <v>1220</v>
      </c>
      <c r="C18" s="320"/>
      <c r="D18" s="320"/>
      <c r="E18" s="320"/>
      <c r="F18" s="320"/>
      <c r="G18" s="320"/>
      <c r="H18" s="320"/>
      <c r="I18" s="320"/>
      <c r="J18" s="320"/>
      <c r="K18" s="320"/>
      <c r="L18" s="320"/>
      <c r="M18" s="320"/>
      <c r="N18" s="320"/>
      <c r="O18" s="320"/>
      <c r="P18" s="320">
        <v>0</v>
      </c>
    </row>
    <row r="19" spans="1:16" s="28" customFormat="1">
      <c r="A19" s="364">
        <v>9</v>
      </c>
      <c r="B19" s="327" t="s">
        <v>1221</v>
      </c>
      <c r="C19" s="320"/>
      <c r="D19" s="320"/>
      <c r="E19" s="320"/>
      <c r="F19" s="320"/>
      <c r="G19" s="320"/>
      <c r="H19" s="320"/>
      <c r="I19" s="320"/>
      <c r="J19" s="320"/>
      <c r="K19" s="320"/>
      <c r="L19" s="320"/>
      <c r="M19" s="320"/>
      <c r="N19" s="320"/>
      <c r="O19" s="320"/>
      <c r="P19" s="320">
        <v>0</v>
      </c>
    </row>
    <row r="20" spans="1:16" s="28" customFormat="1">
      <c r="A20" s="364">
        <v>10</v>
      </c>
      <c r="B20" s="327" t="s">
        <v>1222</v>
      </c>
      <c r="C20" s="320">
        <v>2576876.42</v>
      </c>
      <c r="D20" s="320">
        <v>2577340.35</v>
      </c>
      <c r="E20" s="320">
        <v>2577380.75</v>
      </c>
      <c r="F20" s="320">
        <v>2577602.9500000002</v>
      </c>
      <c r="G20" s="320">
        <v>2577804.9500000002</v>
      </c>
      <c r="H20" s="320">
        <v>2578006.4</v>
      </c>
      <c r="I20" s="320">
        <v>2578308.58</v>
      </c>
      <c r="J20" s="320">
        <v>2578449.6</v>
      </c>
      <c r="K20" s="320">
        <v>2578872.65</v>
      </c>
      <c r="L20" s="320">
        <v>2579335.9900000002</v>
      </c>
      <c r="M20" s="320">
        <v>2579557.59</v>
      </c>
      <c r="N20" s="320">
        <v>2579658.3199999998</v>
      </c>
      <c r="O20" s="320">
        <v>2579658.3199999998</v>
      </c>
      <c r="P20" s="320">
        <v>2578373</v>
      </c>
    </row>
    <row r="21" spans="1:16" s="28" customFormat="1">
      <c r="A21" s="364">
        <v>11</v>
      </c>
      <c r="B21" s="327" t="s">
        <v>1223</v>
      </c>
      <c r="C21" s="320">
        <v>0</v>
      </c>
      <c r="D21" s="320">
        <v>0</v>
      </c>
      <c r="E21" s="320">
        <v>0</v>
      </c>
      <c r="F21" s="320">
        <v>0</v>
      </c>
      <c r="G21" s="320">
        <v>0</v>
      </c>
      <c r="H21" s="320">
        <v>0</v>
      </c>
      <c r="I21" s="320">
        <v>0</v>
      </c>
      <c r="J21" s="320">
        <v>0</v>
      </c>
      <c r="K21" s="320">
        <v>0</v>
      </c>
      <c r="L21" s="320">
        <v>0</v>
      </c>
      <c r="M21" s="320">
        <v>0</v>
      </c>
      <c r="N21" s="320">
        <v>0</v>
      </c>
      <c r="O21" s="320">
        <v>0</v>
      </c>
      <c r="P21" s="320">
        <v>0</v>
      </c>
    </row>
    <row r="22" spans="1:16" s="28" customFormat="1">
      <c r="A22" s="364">
        <v>12</v>
      </c>
      <c r="B22" s="327" t="s">
        <v>1224</v>
      </c>
      <c r="C22" s="320">
        <v>323194.07</v>
      </c>
      <c r="D22" s="320">
        <v>323194.07</v>
      </c>
      <c r="E22" s="320">
        <v>323194.07</v>
      </c>
      <c r="F22" s="320">
        <v>325318.07</v>
      </c>
      <c r="G22" s="320">
        <v>327186.82</v>
      </c>
      <c r="H22" s="320">
        <v>327321.82</v>
      </c>
      <c r="I22" s="320">
        <v>327321.82</v>
      </c>
      <c r="J22" s="320">
        <v>327321.82</v>
      </c>
      <c r="K22" s="320">
        <v>327321.82</v>
      </c>
      <c r="L22" s="320">
        <v>327321.82</v>
      </c>
      <c r="M22" s="320">
        <v>327321.82</v>
      </c>
      <c r="N22" s="320">
        <v>327321.82</v>
      </c>
      <c r="O22" s="320">
        <v>327321.82</v>
      </c>
      <c r="P22" s="320">
        <v>326205</v>
      </c>
    </row>
    <row r="23" spans="1:16" s="28" customFormat="1">
      <c r="A23" s="364">
        <v>13</v>
      </c>
      <c r="B23" s="327" t="s">
        <v>1225</v>
      </c>
      <c r="C23" s="320">
        <v>132634.07999999999</v>
      </c>
      <c r="D23" s="320">
        <v>132634.07999999999</v>
      </c>
      <c r="E23" s="320">
        <v>132634.07999999999</v>
      </c>
      <c r="F23" s="320">
        <v>132634.07999999999</v>
      </c>
      <c r="G23" s="320">
        <v>132634.07999999999</v>
      </c>
      <c r="H23" s="320">
        <v>132634.07999999999</v>
      </c>
      <c r="I23" s="320">
        <v>132634.07999999999</v>
      </c>
      <c r="J23" s="320">
        <v>132634.07999999999</v>
      </c>
      <c r="K23" s="320">
        <v>132634.07999999999</v>
      </c>
      <c r="L23" s="320">
        <v>132634.07999999999</v>
      </c>
      <c r="M23" s="320">
        <v>132634.07999999999</v>
      </c>
      <c r="N23" s="320">
        <v>132634.07999999999</v>
      </c>
      <c r="O23" s="320">
        <v>132634.07999999999</v>
      </c>
      <c r="P23" s="320">
        <v>132634</v>
      </c>
    </row>
    <row r="24" spans="1:16" s="28" customFormat="1">
      <c r="A24" s="364">
        <v>14</v>
      </c>
      <c r="B24" s="531" t="s">
        <v>509</v>
      </c>
      <c r="C24" s="320">
        <v>11582.71</v>
      </c>
      <c r="D24" s="320">
        <v>11582.71</v>
      </c>
      <c r="E24" s="320">
        <v>11582.71</v>
      </c>
      <c r="F24" s="320">
        <v>11582.71</v>
      </c>
      <c r="G24" s="320">
        <v>12538.56</v>
      </c>
      <c r="H24" s="320">
        <v>12538.56</v>
      </c>
      <c r="I24" s="320">
        <v>12538.56</v>
      </c>
      <c r="J24" s="320">
        <v>12538.56</v>
      </c>
      <c r="K24" s="320">
        <v>12538.56</v>
      </c>
      <c r="L24" s="320">
        <v>12998.56</v>
      </c>
      <c r="M24" s="320">
        <v>12998.56</v>
      </c>
      <c r="N24" s="320">
        <v>13666.51</v>
      </c>
      <c r="O24" s="320">
        <v>14926.51</v>
      </c>
      <c r="P24" s="320">
        <v>12586</v>
      </c>
    </row>
    <row r="25" spans="1:16" s="28" customFormat="1">
      <c r="A25" s="364">
        <v>15</v>
      </c>
      <c r="B25" s="327" t="s">
        <v>1227</v>
      </c>
      <c r="C25" s="320"/>
      <c r="D25" s="320"/>
      <c r="E25" s="320"/>
      <c r="F25" s="320"/>
      <c r="G25" s="320"/>
      <c r="H25" s="320"/>
      <c r="I25" s="320"/>
      <c r="J25" s="320"/>
      <c r="K25" s="320"/>
      <c r="L25" s="320"/>
      <c r="M25" s="320"/>
      <c r="N25" s="320"/>
      <c r="O25" s="320"/>
      <c r="P25" s="320">
        <v>0</v>
      </c>
    </row>
    <row r="26" spans="1:16" s="28" customFormat="1">
      <c r="A26" s="364">
        <v>16</v>
      </c>
      <c r="B26" s="321" t="s">
        <v>1228</v>
      </c>
      <c r="C26" s="320"/>
      <c r="D26" s="320"/>
      <c r="E26" s="320"/>
      <c r="F26" s="320"/>
      <c r="G26" s="320"/>
      <c r="H26" s="320"/>
      <c r="I26" s="320"/>
      <c r="J26" s="320"/>
      <c r="K26" s="320"/>
      <c r="L26" s="320"/>
      <c r="M26" s="320"/>
      <c r="N26" s="320"/>
      <c r="O26" s="320"/>
      <c r="P26" s="329"/>
    </row>
    <row r="27" spans="1:16" s="28" customFormat="1">
      <c r="A27" s="364">
        <v>17</v>
      </c>
      <c r="B27" s="327" t="s">
        <v>1229</v>
      </c>
      <c r="C27" s="320">
        <v>431790.44</v>
      </c>
      <c r="D27" s="320">
        <v>431790.44</v>
      </c>
      <c r="E27" s="320">
        <v>431790.44</v>
      </c>
      <c r="F27" s="320">
        <v>431790.44</v>
      </c>
      <c r="G27" s="320">
        <v>431790.44</v>
      </c>
      <c r="H27" s="320">
        <v>431790.44</v>
      </c>
      <c r="I27" s="320">
        <v>431790.44</v>
      </c>
      <c r="J27" s="320">
        <v>431790.44</v>
      </c>
      <c r="K27" s="320">
        <v>431790.44</v>
      </c>
      <c r="L27" s="320">
        <v>431790.44</v>
      </c>
      <c r="M27" s="320">
        <v>431790.44</v>
      </c>
      <c r="N27" s="320">
        <v>431790.44</v>
      </c>
      <c r="O27" s="320">
        <v>431790.44</v>
      </c>
      <c r="P27" s="320">
        <v>431790</v>
      </c>
    </row>
    <row r="28" spans="1:16" s="28" customFormat="1">
      <c r="A28" s="364">
        <v>18</v>
      </c>
      <c r="B28" s="327" t="s">
        <v>1230</v>
      </c>
      <c r="C28" s="320">
        <v>2801571.1</v>
      </c>
      <c r="D28" s="320">
        <v>2801571.1</v>
      </c>
      <c r="E28" s="320">
        <v>2801692.3</v>
      </c>
      <c r="F28" s="320">
        <v>2803227.5</v>
      </c>
      <c r="G28" s="320">
        <v>2804319.9</v>
      </c>
      <c r="H28" s="320">
        <v>2804561.64</v>
      </c>
      <c r="I28" s="320">
        <v>2804561.64</v>
      </c>
      <c r="J28" s="320">
        <v>2804561.64</v>
      </c>
      <c r="K28" s="320">
        <v>2810454.62</v>
      </c>
      <c r="L28" s="320">
        <v>2810857.52</v>
      </c>
      <c r="M28" s="320">
        <v>2811189.88</v>
      </c>
      <c r="N28" s="320">
        <v>2811788.02</v>
      </c>
      <c r="O28" s="320">
        <v>2811949.18</v>
      </c>
      <c r="P28" s="320">
        <v>2806331</v>
      </c>
    </row>
    <row r="29" spans="1:16" s="28" customFormat="1">
      <c r="A29" s="364">
        <v>19</v>
      </c>
      <c r="B29" s="531" t="s">
        <v>268</v>
      </c>
      <c r="C29" s="320">
        <v>935938.6</v>
      </c>
      <c r="D29" s="320">
        <v>970530.78</v>
      </c>
      <c r="E29" s="320">
        <v>965309.35</v>
      </c>
      <c r="F29" s="320">
        <v>968322.44</v>
      </c>
      <c r="G29" s="320">
        <v>956803.38</v>
      </c>
      <c r="H29" s="320">
        <v>958794.9</v>
      </c>
      <c r="I29" s="320">
        <v>964964.53</v>
      </c>
      <c r="J29" s="320">
        <v>963582.96</v>
      </c>
      <c r="K29" s="320">
        <v>979687.24</v>
      </c>
      <c r="L29" s="320">
        <v>982563.54</v>
      </c>
      <c r="M29" s="320">
        <v>991119.99</v>
      </c>
      <c r="N29" s="320">
        <v>994083.59</v>
      </c>
      <c r="O29" s="320">
        <v>997388.02</v>
      </c>
      <c r="P29" s="320">
        <v>971468</v>
      </c>
    </row>
    <row r="30" spans="1:16" s="28" customFormat="1">
      <c r="A30" s="364">
        <v>20</v>
      </c>
      <c r="B30" s="327" t="s">
        <v>109</v>
      </c>
      <c r="C30" s="320">
        <v>663011.62</v>
      </c>
      <c r="D30" s="320">
        <v>665058.11</v>
      </c>
      <c r="E30" s="320">
        <v>671849.95</v>
      </c>
      <c r="F30" s="320">
        <v>671023.93999999994</v>
      </c>
      <c r="G30" s="320">
        <v>672235.39</v>
      </c>
      <c r="H30" s="320">
        <v>673638.81</v>
      </c>
      <c r="I30" s="320">
        <v>674765.7</v>
      </c>
      <c r="J30" s="320">
        <v>674467.66</v>
      </c>
      <c r="K30" s="320">
        <v>675861.26</v>
      </c>
      <c r="L30" s="320">
        <v>679843.88</v>
      </c>
      <c r="M30" s="320">
        <v>684412.9</v>
      </c>
      <c r="N30" s="320">
        <v>685074.08</v>
      </c>
      <c r="O30" s="320">
        <v>688010.3</v>
      </c>
      <c r="P30" s="320">
        <v>675327</v>
      </c>
    </row>
    <row r="31" spans="1:16" s="28" customFormat="1">
      <c r="A31" s="364">
        <v>21</v>
      </c>
      <c r="B31" s="327" t="s">
        <v>110</v>
      </c>
      <c r="C31" s="320">
        <v>1702.5</v>
      </c>
      <c r="D31" s="320">
        <v>1702.5</v>
      </c>
      <c r="E31" s="320">
        <v>1702.5</v>
      </c>
      <c r="F31" s="320">
        <v>1702.5</v>
      </c>
      <c r="G31" s="320">
        <v>1702.5</v>
      </c>
      <c r="H31" s="320">
        <v>1702.5</v>
      </c>
      <c r="I31" s="320">
        <v>1702.5</v>
      </c>
      <c r="J31" s="320">
        <v>1702.5</v>
      </c>
      <c r="K31" s="320">
        <v>1702.5</v>
      </c>
      <c r="L31" s="320">
        <v>1702.5</v>
      </c>
      <c r="M31" s="320">
        <v>1702.5</v>
      </c>
      <c r="N31" s="320">
        <v>1702.5</v>
      </c>
      <c r="O31" s="320">
        <v>1702.5</v>
      </c>
      <c r="P31" s="320">
        <v>1703</v>
      </c>
    </row>
    <row r="32" spans="1:16" s="28" customFormat="1">
      <c r="A32" s="364">
        <v>22</v>
      </c>
      <c r="B32" s="321" t="s">
        <v>1557</v>
      </c>
      <c r="C32" s="320"/>
      <c r="D32" s="320"/>
      <c r="E32" s="320"/>
      <c r="F32" s="320"/>
      <c r="G32" s="320"/>
      <c r="H32" s="320"/>
      <c r="I32" s="320"/>
      <c r="J32" s="320"/>
      <c r="K32" s="320"/>
      <c r="L32" s="320"/>
      <c r="M32" s="320"/>
      <c r="N32" s="320"/>
      <c r="O32" s="320"/>
      <c r="P32" s="329"/>
    </row>
    <row r="33" spans="1:16" s="28" customFormat="1">
      <c r="A33" s="364">
        <v>23</v>
      </c>
      <c r="B33" s="327" t="s">
        <v>1558</v>
      </c>
      <c r="C33" s="320"/>
      <c r="D33" s="320"/>
      <c r="E33" s="320"/>
      <c r="F33" s="320"/>
      <c r="G33" s="320"/>
      <c r="H33" s="320"/>
      <c r="I33" s="320"/>
      <c r="J33" s="320"/>
      <c r="K33" s="320"/>
      <c r="L33" s="320"/>
      <c r="M33" s="320"/>
      <c r="N33" s="320"/>
      <c r="O33" s="320"/>
      <c r="P33" s="320">
        <v>0</v>
      </c>
    </row>
    <row r="34" spans="1:16" s="28" customFormat="1">
      <c r="A34" s="364">
        <v>24</v>
      </c>
      <c r="B34" s="327" t="s">
        <v>1559</v>
      </c>
      <c r="C34" s="320">
        <v>2544.63</v>
      </c>
      <c r="D34" s="320">
        <v>2544.63</v>
      </c>
      <c r="E34" s="320">
        <v>2544.63</v>
      </c>
      <c r="F34" s="320">
        <v>2544.63</v>
      </c>
      <c r="G34" s="320">
        <v>2544.63</v>
      </c>
      <c r="H34" s="320">
        <v>2544.63</v>
      </c>
      <c r="I34" s="320">
        <v>2544.63</v>
      </c>
      <c r="J34" s="320">
        <v>2544.63</v>
      </c>
      <c r="K34" s="320">
        <v>2544.63</v>
      </c>
      <c r="L34" s="320">
        <v>2544.63</v>
      </c>
      <c r="M34" s="320">
        <v>2544.63</v>
      </c>
      <c r="N34" s="320">
        <v>2544.63</v>
      </c>
      <c r="O34" s="320">
        <v>2544.63</v>
      </c>
      <c r="P34" s="320">
        <v>2545</v>
      </c>
    </row>
    <row r="35" spans="1:16" s="28" customFormat="1">
      <c r="A35" s="364">
        <v>25</v>
      </c>
      <c r="B35" s="531" t="s">
        <v>491</v>
      </c>
      <c r="C35" s="320">
        <v>30959.81</v>
      </c>
      <c r="D35" s="320">
        <v>30959.81</v>
      </c>
      <c r="E35" s="320">
        <v>30959.81</v>
      </c>
      <c r="F35" s="320">
        <v>30959.81</v>
      </c>
      <c r="G35" s="320">
        <v>28261.87</v>
      </c>
      <c r="H35" s="320">
        <v>28261.87</v>
      </c>
      <c r="I35" s="320">
        <v>30264.98</v>
      </c>
      <c r="J35" s="320">
        <v>30264.98</v>
      </c>
      <c r="K35" s="320">
        <v>30264.98</v>
      </c>
      <c r="L35" s="320">
        <v>30264.98</v>
      </c>
      <c r="M35" s="320">
        <v>30264.98</v>
      </c>
      <c r="N35" s="320">
        <v>30264.98</v>
      </c>
      <c r="O35" s="320">
        <v>30775.98</v>
      </c>
      <c r="P35" s="320">
        <v>30210</v>
      </c>
    </row>
    <row r="36" spans="1:16" s="28" customFormat="1">
      <c r="A36" s="364">
        <v>26</v>
      </c>
      <c r="B36" s="327" t="s">
        <v>1560</v>
      </c>
      <c r="C36" s="320">
        <v>3224540.19</v>
      </c>
      <c r="D36" s="320">
        <v>3224540.19</v>
      </c>
      <c r="E36" s="320">
        <v>3224540.19</v>
      </c>
      <c r="F36" s="320">
        <v>3224540.19</v>
      </c>
      <c r="G36" s="320">
        <v>3224540.19</v>
      </c>
      <c r="H36" s="320">
        <v>3224701.35</v>
      </c>
      <c r="I36" s="320">
        <v>3229568.15</v>
      </c>
      <c r="J36" s="320">
        <v>3228501.95</v>
      </c>
      <c r="K36" s="320">
        <v>3230229.35</v>
      </c>
      <c r="L36" s="320">
        <v>3230473.96</v>
      </c>
      <c r="M36" s="320">
        <v>3233255.27</v>
      </c>
      <c r="N36" s="320">
        <v>3238650.73</v>
      </c>
      <c r="O36" s="320">
        <v>3236063.1</v>
      </c>
      <c r="P36" s="320">
        <v>3228780</v>
      </c>
    </row>
    <row r="37" spans="1:16" s="28" customFormat="1">
      <c r="A37" s="364">
        <v>27</v>
      </c>
      <c r="B37" s="327" t="s">
        <v>1561</v>
      </c>
      <c r="C37" s="320">
        <v>16728957.369999999</v>
      </c>
      <c r="D37" s="320">
        <v>16733284.630000001</v>
      </c>
      <c r="E37" s="320">
        <v>16752344.43</v>
      </c>
      <c r="F37" s="320">
        <v>16760920.16</v>
      </c>
      <c r="G37" s="320">
        <v>16773502.98</v>
      </c>
      <c r="H37" s="320">
        <v>16809565.940000001</v>
      </c>
      <c r="I37" s="320">
        <v>16818957.73</v>
      </c>
      <c r="J37" s="320">
        <v>16821535.890000001</v>
      </c>
      <c r="K37" s="320">
        <v>16833659.140000001</v>
      </c>
      <c r="L37" s="320">
        <v>16837019.359999999</v>
      </c>
      <c r="M37" s="320">
        <v>16848479.52</v>
      </c>
      <c r="N37" s="320">
        <v>16853474.68</v>
      </c>
      <c r="O37" s="320">
        <v>16855983.129999999</v>
      </c>
      <c r="P37" s="320">
        <v>16802130</v>
      </c>
    </row>
    <row r="38" spans="1:16" s="28" customFormat="1">
      <c r="A38" s="364">
        <v>28</v>
      </c>
      <c r="B38" s="327" t="s">
        <v>1562</v>
      </c>
      <c r="C38" s="320">
        <v>2346330.0299999998</v>
      </c>
      <c r="D38" s="320">
        <v>2351198.4700000002</v>
      </c>
      <c r="E38" s="320">
        <v>2373450.34</v>
      </c>
      <c r="F38" s="320">
        <v>2382476.64</v>
      </c>
      <c r="G38" s="320">
        <v>2383327.96</v>
      </c>
      <c r="H38" s="320">
        <v>2395234.19</v>
      </c>
      <c r="I38" s="320">
        <v>2400644.4700000002</v>
      </c>
      <c r="J38" s="320">
        <v>2401416.21</v>
      </c>
      <c r="K38" s="320">
        <v>2409560.34</v>
      </c>
      <c r="L38" s="320">
        <v>2417897.39</v>
      </c>
      <c r="M38" s="320">
        <v>2421954.09</v>
      </c>
      <c r="N38" s="320">
        <v>2424155.59</v>
      </c>
      <c r="O38" s="320">
        <v>2431353.8199999998</v>
      </c>
      <c r="P38" s="320">
        <v>2395308</v>
      </c>
    </row>
    <row r="39" spans="1:16" s="28" customFormat="1">
      <c r="A39" s="364">
        <v>29</v>
      </c>
      <c r="B39" s="327" t="s">
        <v>1563</v>
      </c>
      <c r="C39" s="320">
        <v>1122089.55</v>
      </c>
      <c r="D39" s="320">
        <v>1133657.83</v>
      </c>
      <c r="E39" s="320">
        <v>1147839</v>
      </c>
      <c r="F39" s="320">
        <v>1156788.57</v>
      </c>
      <c r="G39" s="320">
        <v>1165426.69</v>
      </c>
      <c r="H39" s="320">
        <v>1180295.2</v>
      </c>
      <c r="I39" s="320">
        <v>1184243.56</v>
      </c>
      <c r="J39" s="320">
        <v>1196874.43</v>
      </c>
      <c r="K39" s="320">
        <v>1200117.78</v>
      </c>
      <c r="L39" s="320">
        <v>1213910.1000000001</v>
      </c>
      <c r="M39" s="320">
        <v>1218583.74</v>
      </c>
      <c r="N39" s="320">
        <v>1223284.45</v>
      </c>
      <c r="O39" s="320">
        <v>1237131.2000000002</v>
      </c>
      <c r="P39" s="320">
        <v>1183096</v>
      </c>
    </row>
    <row r="40" spans="1:16" s="28" customFormat="1">
      <c r="A40" s="364">
        <v>30</v>
      </c>
      <c r="B40" s="327" t="s">
        <v>1564</v>
      </c>
      <c r="C40" s="320">
        <v>917581.76</v>
      </c>
      <c r="D40" s="320">
        <v>917581.76</v>
      </c>
      <c r="E40" s="320">
        <v>924107.76</v>
      </c>
      <c r="F40" s="320">
        <v>924107.76</v>
      </c>
      <c r="G40" s="320">
        <v>925894.81</v>
      </c>
      <c r="H40" s="320">
        <v>933918.09</v>
      </c>
      <c r="I40" s="320">
        <v>933918.09</v>
      </c>
      <c r="J40" s="320">
        <v>934338.54</v>
      </c>
      <c r="K40" s="320">
        <v>934338.54</v>
      </c>
      <c r="L40" s="320">
        <v>934338.54</v>
      </c>
      <c r="M40" s="320">
        <v>934338.54</v>
      </c>
      <c r="N40" s="320">
        <v>936688.26</v>
      </c>
      <c r="O40" s="320">
        <v>936747.35</v>
      </c>
      <c r="P40" s="320">
        <v>929838</v>
      </c>
    </row>
    <row r="41" spans="1:16" s="28" customFormat="1">
      <c r="A41" s="364">
        <v>31</v>
      </c>
      <c r="B41" s="531" t="s">
        <v>271</v>
      </c>
      <c r="C41" s="320">
        <v>54834.57</v>
      </c>
      <c r="D41" s="320">
        <v>57422.25</v>
      </c>
      <c r="E41" s="320">
        <v>60009.93</v>
      </c>
      <c r="F41" s="320">
        <v>62734.97</v>
      </c>
      <c r="G41" s="320">
        <v>63144.97</v>
      </c>
      <c r="H41" s="320">
        <v>63144.97</v>
      </c>
      <c r="I41" s="320">
        <v>65197.77</v>
      </c>
      <c r="J41" s="320">
        <v>66735.87</v>
      </c>
      <c r="K41" s="320">
        <v>66735.87</v>
      </c>
      <c r="L41" s="320">
        <v>67058.19</v>
      </c>
      <c r="M41" s="320">
        <v>68807.11</v>
      </c>
      <c r="N41" s="320">
        <v>68807.11</v>
      </c>
      <c r="O41" s="320">
        <v>69979.66</v>
      </c>
      <c r="P41" s="320">
        <v>64201</v>
      </c>
    </row>
    <row r="42" spans="1:16" s="28" customFormat="1">
      <c r="A42" s="364">
        <v>32</v>
      </c>
      <c r="B42" s="327" t="s">
        <v>1603</v>
      </c>
      <c r="C42" s="320">
        <v>0</v>
      </c>
      <c r="D42" s="320">
        <v>0</v>
      </c>
      <c r="E42" s="320">
        <v>0</v>
      </c>
      <c r="F42" s="320">
        <v>0</v>
      </c>
      <c r="G42" s="320">
        <v>0</v>
      </c>
      <c r="H42" s="320">
        <v>0</v>
      </c>
      <c r="I42" s="320">
        <v>0</v>
      </c>
      <c r="J42" s="320">
        <v>0</v>
      </c>
      <c r="K42" s="320">
        <v>0</v>
      </c>
      <c r="L42" s="320">
        <v>0</v>
      </c>
      <c r="M42" s="320">
        <v>0</v>
      </c>
      <c r="N42" s="320">
        <v>0</v>
      </c>
      <c r="O42" s="320">
        <v>0</v>
      </c>
      <c r="P42" s="320">
        <v>0</v>
      </c>
    </row>
    <row r="43" spans="1:16" s="28" customFormat="1">
      <c r="A43" s="364">
        <v>33</v>
      </c>
      <c r="B43" s="321" t="s">
        <v>1689</v>
      </c>
      <c r="C43" s="320"/>
      <c r="D43" s="320"/>
      <c r="E43" s="320"/>
      <c r="F43" s="320"/>
      <c r="G43" s="320"/>
      <c r="H43" s="320"/>
      <c r="I43" s="320"/>
      <c r="J43" s="320"/>
      <c r="K43" s="320"/>
      <c r="L43" s="320"/>
      <c r="M43" s="320"/>
      <c r="N43" s="320"/>
      <c r="O43" s="320"/>
      <c r="P43" s="329"/>
    </row>
    <row r="44" spans="1:16" s="28" customFormat="1">
      <c r="A44" s="364">
        <v>34</v>
      </c>
      <c r="B44" s="327" t="s">
        <v>1159</v>
      </c>
      <c r="C44" s="320">
        <v>30929.58</v>
      </c>
      <c r="D44" s="320">
        <v>30943.7</v>
      </c>
      <c r="E44" s="320">
        <v>30922.61</v>
      </c>
      <c r="F44" s="320">
        <v>30996.14</v>
      </c>
      <c r="G44" s="320">
        <v>31027.13</v>
      </c>
      <c r="H44" s="320">
        <v>31044.63</v>
      </c>
      <c r="I44" s="320">
        <v>31044.880000000001</v>
      </c>
      <c r="J44" s="320">
        <v>31058.37</v>
      </c>
      <c r="K44" s="320">
        <v>31071.47</v>
      </c>
      <c r="L44" s="320">
        <v>31035.599999999999</v>
      </c>
      <c r="M44" s="320">
        <v>31038.49</v>
      </c>
      <c r="N44" s="320">
        <v>31045.13</v>
      </c>
      <c r="O44" s="320">
        <v>31048.55</v>
      </c>
      <c r="P44" s="320">
        <v>31016</v>
      </c>
    </row>
    <row r="45" spans="1:16" s="28" customFormat="1">
      <c r="A45" s="364">
        <v>35</v>
      </c>
      <c r="B45" s="327" t="s">
        <v>1160</v>
      </c>
      <c r="C45" s="320">
        <v>13584161.640000001</v>
      </c>
      <c r="D45" s="320">
        <v>13585127.640000001</v>
      </c>
      <c r="E45" s="320">
        <v>13585442.290000001</v>
      </c>
      <c r="F45" s="320">
        <v>13591045.25</v>
      </c>
      <c r="G45" s="320">
        <v>13592541.08</v>
      </c>
      <c r="H45" s="320">
        <v>13593787.76</v>
      </c>
      <c r="I45" s="320">
        <v>13699928.100000001</v>
      </c>
      <c r="J45" s="320">
        <v>13697425.08</v>
      </c>
      <c r="K45" s="320">
        <v>13698549.68</v>
      </c>
      <c r="L45" s="320">
        <v>13698070.130000001</v>
      </c>
      <c r="M45" s="320">
        <v>13699925.83</v>
      </c>
      <c r="N45" s="320">
        <v>13701984.76</v>
      </c>
      <c r="O45" s="320">
        <v>13703355.210000001</v>
      </c>
      <c r="P45" s="320">
        <v>13648565</v>
      </c>
    </row>
    <row r="46" spans="1:16" s="28" customFormat="1">
      <c r="A46" s="364">
        <v>36</v>
      </c>
      <c r="B46" s="327" t="s">
        <v>1161</v>
      </c>
      <c r="C46" s="320">
        <v>1838927.36</v>
      </c>
      <c r="D46" s="320">
        <v>1843019.52</v>
      </c>
      <c r="E46" s="320">
        <v>1838785.52</v>
      </c>
      <c r="F46" s="320">
        <v>1867813.87</v>
      </c>
      <c r="G46" s="320">
        <v>1879767.21</v>
      </c>
      <c r="H46" s="320">
        <v>1887710.15</v>
      </c>
      <c r="I46" s="320">
        <v>1895840.4800000002</v>
      </c>
      <c r="J46" s="320">
        <v>1905606.2999999998</v>
      </c>
      <c r="K46" s="320">
        <v>1917869.68</v>
      </c>
      <c r="L46" s="320">
        <v>1909309.48</v>
      </c>
      <c r="M46" s="320">
        <v>1911540.71</v>
      </c>
      <c r="N46" s="320">
        <v>1914207.8</v>
      </c>
      <c r="O46" s="320">
        <v>1919576.4300000002</v>
      </c>
      <c r="P46" s="320">
        <v>1886921</v>
      </c>
    </row>
    <row r="47" spans="1:16" s="28" customFormat="1">
      <c r="A47" s="364">
        <v>37</v>
      </c>
      <c r="B47" s="327" t="s">
        <v>1162</v>
      </c>
      <c r="C47" s="320">
        <v>654226.15</v>
      </c>
      <c r="D47" s="320">
        <v>655842.36</v>
      </c>
      <c r="E47" s="320">
        <v>658765.41</v>
      </c>
      <c r="F47" s="320">
        <v>712013.48</v>
      </c>
      <c r="G47" s="320">
        <v>707254.83</v>
      </c>
      <c r="H47" s="320">
        <v>709443.15</v>
      </c>
      <c r="I47" s="320">
        <v>710700.89</v>
      </c>
      <c r="J47" s="320">
        <v>693765.2</v>
      </c>
      <c r="K47" s="320">
        <v>694203.92</v>
      </c>
      <c r="L47" s="320">
        <v>704340.96</v>
      </c>
      <c r="M47" s="320">
        <v>704575.76</v>
      </c>
      <c r="N47" s="320">
        <v>705456.19</v>
      </c>
      <c r="O47" s="320">
        <v>706267.01</v>
      </c>
      <c r="P47" s="320">
        <v>693604</v>
      </c>
    </row>
    <row r="48" spans="1:16" s="28" customFormat="1">
      <c r="A48" s="364">
        <v>38</v>
      </c>
      <c r="B48" s="327" t="s">
        <v>1163</v>
      </c>
      <c r="C48" s="320">
        <v>345.61</v>
      </c>
      <c r="D48" s="320">
        <v>345.61</v>
      </c>
      <c r="E48" s="320">
        <v>345.61</v>
      </c>
      <c r="F48" s="320">
        <v>345.61</v>
      </c>
      <c r="G48" s="320">
        <v>345.61</v>
      </c>
      <c r="H48" s="320">
        <v>345.61</v>
      </c>
      <c r="I48" s="320">
        <v>345.61</v>
      </c>
      <c r="J48" s="320">
        <v>345.61</v>
      </c>
      <c r="K48" s="320">
        <v>975.61</v>
      </c>
      <c r="L48" s="320">
        <v>2544.92</v>
      </c>
      <c r="M48" s="320">
        <v>2544.92</v>
      </c>
      <c r="N48" s="320">
        <v>2544.92</v>
      </c>
      <c r="O48" s="320">
        <v>3051.14</v>
      </c>
      <c r="P48" s="320">
        <v>1110</v>
      </c>
    </row>
    <row r="49" spans="1:16" s="28" customFormat="1">
      <c r="A49" s="364">
        <v>39</v>
      </c>
      <c r="B49" s="327" t="s">
        <v>1164</v>
      </c>
      <c r="C49" s="320">
        <v>143721.63</v>
      </c>
      <c r="D49" s="320">
        <v>143844.49</v>
      </c>
      <c r="E49" s="320">
        <v>144255.4</v>
      </c>
      <c r="F49" s="320">
        <v>144886.10999999999</v>
      </c>
      <c r="G49" s="320">
        <v>145161.78</v>
      </c>
      <c r="H49" s="320">
        <v>145575.19</v>
      </c>
      <c r="I49" s="320">
        <v>148031.43</v>
      </c>
      <c r="J49" s="320">
        <v>151044.10999999999</v>
      </c>
      <c r="K49" s="320">
        <v>151330.1</v>
      </c>
      <c r="L49" s="320">
        <v>152335.43</v>
      </c>
      <c r="M49" s="320">
        <v>153366.31</v>
      </c>
      <c r="N49" s="320">
        <v>154485.68</v>
      </c>
      <c r="O49" s="320">
        <v>156030.29999999999</v>
      </c>
      <c r="P49" s="320">
        <v>148774</v>
      </c>
    </row>
    <row r="50" spans="1:16" s="28" customFormat="1">
      <c r="A50" s="364">
        <v>40</v>
      </c>
      <c r="B50" s="327" t="s">
        <v>1165</v>
      </c>
      <c r="C50" s="320">
        <v>16672.650000000001</v>
      </c>
      <c r="D50" s="320">
        <v>16672.650000000001</v>
      </c>
      <c r="E50" s="320">
        <v>16672.650000000001</v>
      </c>
      <c r="F50" s="320">
        <v>16672.650000000001</v>
      </c>
      <c r="G50" s="320">
        <v>16672.650000000001</v>
      </c>
      <c r="H50" s="320">
        <v>16672.650000000001</v>
      </c>
      <c r="I50" s="320">
        <v>16672.650000000001</v>
      </c>
      <c r="J50" s="320">
        <v>16672.650000000001</v>
      </c>
      <c r="K50" s="320">
        <v>16672.650000000001</v>
      </c>
      <c r="L50" s="320">
        <v>16672.650000000001</v>
      </c>
      <c r="M50" s="320">
        <v>16672.650000000001</v>
      </c>
      <c r="N50" s="320">
        <v>16672.650000000001</v>
      </c>
      <c r="O50" s="320">
        <v>17016.650000000001</v>
      </c>
      <c r="P50" s="320">
        <v>16699</v>
      </c>
    </row>
    <row r="51" spans="1:16" s="28" customFormat="1">
      <c r="A51" s="364">
        <v>41</v>
      </c>
      <c r="B51" s="327" t="s">
        <v>1993</v>
      </c>
      <c r="C51" s="320">
        <v>7696.14</v>
      </c>
      <c r="D51" s="320">
        <v>7696.14</v>
      </c>
      <c r="E51" s="320">
        <v>7696.14</v>
      </c>
      <c r="F51" s="320">
        <v>8396.14</v>
      </c>
      <c r="G51" s="320">
        <v>8396.14</v>
      </c>
      <c r="H51" s="320">
        <v>9381.93</v>
      </c>
      <c r="I51" s="320">
        <v>11186.16</v>
      </c>
      <c r="J51" s="320">
        <v>11186.16</v>
      </c>
      <c r="K51" s="320">
        <v>11186.16</v>
      </c>
      <c r="L51" s="320">
        <v>15837.39</v>
      </c>
      <c r="M51" s="320">
        <v>15837.39</v>
      </c>
      <c r="N51" s="320">
        <v>16712.580000000002</v>
      </c>
      <c r="O51" s="320">
        <v>16712.580000000002</v>
      </c>
      <c r="P51" s="320">
        <v>11379</v>
      </c>
    </row>
    <row r="52" spans="1:16" s="28" customFormat="1">
      <c r="A52" s="364">
        <v>42</v>
      </c>
      <c r="B52" s="327" t="s">
        <v>1998</v>
      </c>
      <c r="C52" s="320">
        <v>16307.62</v>
      </c>
      <c r="D52" s="320">
        <v>16360.33</v>
      </c>
      <c r="E52" s="320">
        <v>16281.58</v>
      </c>
      <c r="F52" s="320">
        <v>16556.18</v>
      </c>
      <c r="G52" s="320">
        <v>16671.93</v>
      </c>
      <c r="H52" s="320">
        <v>16737.28</v>
      </c>
      <c r="I52" s="320">
        <v>16738.21</v>
      </c>
      <c r="J52" s="320">
        <v>16788.59</v>
      </c>
      <c r="K52" s="320">
        <v>16837.52</v>
      </c>
      <c r="L52" s="320">
        <v>16703.560000000001</v>
      </c>
      <c r="M52" s="320">
        <v>16714.37</v>
      </c>
      <c r="N52" s="320">
        <v>16739.169999999998</v>
      </c>
      <c r="O52" s="320">
        <v>16751.95</v>
      </c>
      <c r="P52" s="320">
        <v>16630</v>
      </c>
    </row>
    <row r="53" spans="1:16" s="28" customFormat="1" ht="12" customHeight="1">
      <c r="A53" s="364">
        <v>43</v>
      </c>
      <c r="B53" s="893" t="s">
        <v>588</v>
      </c>
      <c r="C53" s="320">
        <v>805.67</v>
      </c>
      <c r="D53" s="320">
        <v>805.67</v>
      </c>
      <c r="E53" s="320">
        <v>805.67</v>
      </c>
      <c r="F53" s="320">
        <v>805.67</v>
      </c>
      <c r="G53" s="320">
        <v>805.67</v>
      </c>
      <c r="H53" s="320">
        <v>805.67</v>
      </c>
      <c r="I53" s="320">
        <v>805.67</v>
      </c>
      <c r="J53" s="320">
        <v>805.67</v>
      </c>
      <c r="K53" s="320">
        <v>805.67</v>
      </c>
      <c r="L53" s="320">
        <v>805.67</v>
      </c>
      <c r="M53" s="320">
        <v>805.67</v>
      </c>
      <c r="N53" s="320">
        <v>805.67</v>
      </c>
      <c r="O53" s="320">
        <v>805.67</v>
      </c>
      <c r="P53" s="320">
        <v>806</v>
      </c>
    </row>
    <row r="54" spans="1:16" s="894" customFormat="1" ht="12" customHeight="1">
      <c r="A54" s="364">
        <v>44</v>
      </c>
      <c r="B54" s="893" t="s">
        <v>1650</v>
      </c>
      <c r="C54" s="320">
        <v>783261.6</v>
      </c>
      <c r="D54" s="320">
        <v>783261.6</v>
      </c>
      <c r="E54" s="320">
        <v>783261.6</v>
      </c>
      <c r="F54" s="320">
        <v>783261.6</v>
      </c>
      <c r="G54" s="320">
        <v>783261.6</v>
      </c>
      <c r="H54" s="320">
        <v>783261.6</v>
      </c>
      <c r="I54" s="320">
        <v>783261.6</v>
      </c>
      <c r="J54" s="320">
        <v>783261.6</v>
      </c>
      <c r="K54" s="320">
        <v>783261.6</v>
      </c>
      <c r="L54" s="320">
        <v>783261.6</v>
      </c>
      <c r="M54" s="320">
        <v>783261.6</v>
      </c>
      <c r="N54" s="320">
        <v>783261.6</v>
      </c>
      <c r="O54" s="320">
        <v>783261.6</v>
      </c>
      <c r="P54" s="320">
        <v>783262</v>
      </c>
    </row>
    <row r="55" spans="1:16" s="28" customFormat="1" ht="12.75" thickBot="1">
      <c r="A55" s="364">
        <v>45</v>
      </c>
      <c r="B55" s="895" t="s">
        <v>152</v>
      </c>
      <c r="C55" s="388">
        <v>49239119.490000002</v>
      </c>
      <c r="D55" s="388">
        <v>49306438.900000006</v>
      </c>
      <c r="E55" s="388">
        <v>49372094.219999999</v>
      </c>
      <c r="F55" s="388">
        <v>49497003.149999999</v>
      </c>
      <c r="G55" s="388">
        <v>49521499.899999999</v>
      </c>
      <c r="H55" s="388">
        <v>49609525.239999995</v>
      </c>
      <c r="I55" s="388">
        <v>49765014.729999997</v>
      </c>
      <c r="J55" s="388">
        <v>49773754.5</v>
      </c>
      <c r="K55" s="388">
        <v>49837612.410000004</v>
      </c>
      <c r="L55" s="388">
        <v>49880278.140000008</v>
      </c>
      <c r="M55" s="388">
        <v>49924044.75</v>
      </c>
      <c r="N55" s="388">
        <v>49956311.849999994</v>
      </c>
      <c r="O55" s="388">
        <v>49997303.569999993</v>
      </c>
      <c r="P55" s="388">
        <v>49667694</v>
      </c>
    </row>
    <row r="56" spans="1:16" s="28" customFormat="1" ht="12.75" thickTop="1">
      <c r="A56" s="364">
        <v>46</v>
      </c>
      <c r="B56" s="952" t="s">
        <v>2485</v>
      </c>
      <c r="C56" s="335"/>
      <c r="D56" s="335"/>
      <c r="E56" s="335"/>
      <c r="F56" s="335"/>
      <c r="G56" s="335"/>
      <c r="H56" s="335"/>
      <c r="I56" s="335"/>
      <c r="J56" s="335"/>
      <c r="K56" s="335"/>
      <c r="L56" s="335"/>
      <c r="M56" s="335"/>
      <c r="N56" s="335"/>
      <c r="O56" s="335"/>
      <c r="P56" s="335"/>
    </row>
    <row r="57" spans="1:16" s="28" customFormat="1">
      <c r="A57" s="364">
        <v>47</v>
      </c>
      <c r="B57" s="322" t="s">
        <v>2484</v>
      </c>
      <c r="C57" s="322"/>
      <c r="D57" s="327"/>
      <c r="E57" s="327"/>
      <c r="F57" s="327"/>
      <c r="G57" s="327"/>
      <c r="H57" s="327"/>
      <c r="I57" s="327"/>
      <c r="J57" s="327"/>
      <c r="K57" s="327"/>
      <c r="L57" s="892"/>
      <c r="M57" s="892"/>
      <c r="N57" s="892"/>
      <c r="O57" s="892"/>
      <c r="P57" s="892"/>
    </row>
    <row r="58" spans="1:16" s="28" customFormat="1">
      <c r="A58" s="364">
        <v>48</v>
      </c>
      <c r="B58" s="951" t="s">
        <v>2538</v>
      </c>
      <c r="C58" s="1028"/>
      <c r="D58" s="327"/>
      <c r="E58" s="327"/>
      <c r="F58" s="327"/>
      <c r="G58" s="327"/>
      <c r="H58" s="327"/>
      <c r="I58" s="327"/>
      <c r="J58" s="327"/>
      <c r="K58" s="327"/>
      <c r="L58" s="892"/>
      <c r="M58" s="892"/>
      <c r="N58" s="892"/>
      <c r="O58" s="892"/>
      <c r="P58" s="892"/>
    </row>
    <row r="59" spans="1:16" s="28" customFormat="1">
      <c r="A59" s="364">
        <v>49</v>
      </c>
      <c r="B59" s="949" t="s">
        <v>1161</v>
      </c>
      <c r="C59" s="1261">
        <v>-414538.3600000001</v>
      </c>
      <c r="D59" s="2218">
        <v>-404600</v>
      </c>
      <c r="E59" s="2218">
        <v>-403595</v>
      </c>
      <c r="F59" s="2218">
        <v>-410028</v>
      </c>
      <c r="G59" s="2218">
        <v>-412712</v>
      </c>
      <c r="H59" s="2218">
        <v>-414297</v>
      </c>
      <c r="I59" s="2218">
        <v>-416148</v>
      </c>
      <c r="J59" s="2218">
        <v>-418332</v>
      </c>
      <c r="K59" s="2218">
        <v>-421082</v>
      </c>
      <c r="L59" s="2218">
        <v>-419126</v>
      </c>
      <c r="M59" s="2218">
        <v>-419374</v>
      </c>
      <c r="N59" s="2218">
        <v>-419958</v>
      </c>
      <c r="O59" s="2218">
        <v>-421080</v>
      </c>
      <c r="P59" s="319">
        <v>-414990</v>
      </c>
    </row>
    <row r="60" spans="1:16" s="28" customFormat="1">
      <c r="A60" s="364">
        <v>50</v>
      </c>
      <c r="B60" s="949" t="s">
        <v>1162</v>
      </c>
      <c r="C60" s="319">
        <v>-158650.15000000002</v>
      </c>
      <c r="D60" s="2218">
        <v>-154910</v>
      </c>
      <c r="E60" s="2218">
        <v>-155600</v>
      </c>
      <c r="F60" s="2218">
        <v>-168178</v>
      </c>
      <c r="G60" s="2218">
        <v>-167054</v>
      </c>
      <c r="H60" s="2218">
        <v>-167570</v>
      </c>
      <c r="I60" s="2218">
        <v>-167868</v>
      </c>
      <c r="J60" s="2218">
        <v>-163867</v>
      </c>
      <c r="K60" s="2218">
        <v>-163971</v>
      </c>
      <c r="L60" s="2218">
        <v>-166365</v>
      </c>
      <c r="M60" s="2218">
        <v>-166421</v>
      </c>
      <c r="N60" s="2218">
        <v>-166629</v>
      </c>
      <c r="O60" s="319">
        <v>-166820.01</v>
      </c>
      <c r="P60" s="319">
        <v>-164146</v>
      </c>
    </row>
    <row r="61" spans="1:16" s="28" customFormat="1">
      <c r="A61" s="364">
        <v>51</v>
      </c>
      <c r="B61" s="951" t="s">
        <v>2541</v>
      </c>
      <c r="C61" s="319"/>
      <c r="D61" s="322"/>
      <c r="E61" s="322"/>
      <c r="F61" s="322"/>
      <c r="G61" s="322"/>
      <c r="H61" s="322"/>
      <c r="I61" s="322"/>
      <c r="J61" s="322"/>
      <c r="K61" s="322"/>
      <c r="L61" s="1274"/>
      <c r="M61" s="1274"/>
      <c r="N61" s="1274"/>
      <c r="O61" s="319"/>
      <c r="P61" s="1274"/>
    </row>
    <row r="62" spans="1:16" s="28" customFormat="1">
      <c r="A62" s="364">
        <v>52</v>
      </c>
      <c r="B62" s="951" t="s">
        <v>2542</v>
      </c>
      <c r="C62" s="319"/>
      <c r="D62" s="322"/>
      <c r="E62" s="322"/>
      <c r="F62" s="322"/>
      <c r="G62" s="322"/>
      <c r="H62" s="322"/>
      <c r="I62" s="322"/>
      <c r="J62" s="322"/>
      <c r="K62" s="322"/>
      <c r="L62" s="1274"/>
      <c r="M62" s="1274"/>
      <c r="N62" s="1274"/>
      <c r="O62" s="319"/>
      <c r="P62" s="1274"/>
    </row>
    <row r="63" spans="1:16" s="28" customFormat="1">
      <c r="A63" s="364">
        <v>53</v>
      </c>
      <c r="B63" s="951" t="s">
        <v>2539</v>
      </c>
      <c r="C63" s="319"/>
      <c r="D63" s="322"/>
      <c r="E63" s="322"/>
      <c r="F63" s="322"/>
      <c r="G63" s="322"/>
      <c r="H63" s="322"/>
      <c r="I63" s="322"/>
      <c r="J63" s="322"/>
      <c r="K63" s="322"/>
      <c r="L63" s="1274"/>
      <c r="M63" s="1274"/>
      <c r="N63" s="1274"/>
      <c r="O63" s="319"/>
      <c r="P63" s="1274"/>
    </row>
    <row r="64" spans="1:16" s="28" customFormat="1">
      <c r="A64" s="364">
        <v>54</v>
      </c>
      <c r="B64" s="951" t="s">
        <v>2540</v>
      </c>
      <c r="C64" s="319"/>
      <c r="D64" s="322"/>
      <c r="E64" s="322"/>
      <c r="F64" s="322"/>
      <c r="G64" s="322"/>
      <c r="H64" s="322"/>
      <c r="I64" s="322"/>
      <c r="J64" s="322"/>
      <c r="K64" s="322"/>
      <c r="L64" s="1274"/>
      <c r="M64" s="1274"/>
      <c r="N64" s="1274"/>
      <c r="O64" s="319"/>
      <c r="P64" s="1274"/>
    </row>
    <row r="65" spans="1:16" s="28" customFormat="1">
      <c r="A65" s="364">
        <v>55</v>
      </c>
      <c r="B65" s="951" t="s">
        <v>588</v>
      </c>
      <c r="C65" s="319"/>
      <c r="D65" s="322"/>
      <c r="E65" s="322"/>
      <c r="F65" s="322"/>
      <c r="G65" s="322"/>
      <c r="H65" s="322"/>
      <c r="I65" s="322"/>
      <c r="J65" s="322"/>
      <c r="K65" s="322"/>
      <c r="L65" s="1274"/>
      <c r="M65" s="1274"/>
      <c r="N65" s="1274"/>
      <c r="O65" s="319"/>
      <c r="P65" s="1274"/>
    </row>
    <row r="66" spans="1:16" s="28" customFormat="1">
      <c r="A66" s="364">
        <v>56</v>
      </c>
      <c r="B66" s="951" t="s">
        <v>1650</v>
      </c>
      <c r="C66" s="319"/>
      <c r="D66" s="322"/>
      <c r="E66" s="322"/>
      <c r="F66" s="322"/>
      <c r="G66" s="322"/>
      <c r="H66" s="322"/>
      <c r="I66" s="322"/>
      <c r="J66" s="322"/>
      <c r="K66" s="322"/>
      <c r="L66" s="1274"/>
      <c r="M66" s="1274"/>
      <c r="N66" s="1274"/>
      <c r="O66" s="319">
        <v>0</v>
      </c>
      <c r="P66" s="1274"/>
    </row>
    <row r="67" spans="1:16" s="28" customFormat="1">
      <c r="A67" s="364">
        <v>57</v>
      </c>
      <c r="B67" s="949" t="s">
        <v>2543</v>
      </c>
      <c r="C67" s="319"/>
      <c r="D67" s="322"/>
      <c r="E67" s="322"/>
      <c r="F67" s="322"/>
      <c r="G67" s="322"/>
      <c r="H67" s="322"/>
      <c r="I67" s="322"/>
      <c r="J67" s="322"/>
      <c r="K67" s="322"/>
      <c r="L67" s="1274"/>
      <c r="M67" s="1274"/>
      <c r="N67" s="1274"/>
      <c r="O67" s="319"/>
      <c r="P67" s="1274"/>
    </row>
    <row r="68" spans="1:16" s="28" customFormat="1">
      <c r="A68" s="364">
        <v>58</v>
      </c>
      <c r="B68" s="947" t="s">
        <v>2483</v>
      </c>
      <c r="C68" s="948">
        <v>48665930.980000004</v>
      </c>
      <c r="D68" s="948">
        <v>48746928.900000006</v>
      </c>
      <c r="E68" s="948">
        <v>48812899.219999999</v>
      </c>
      <c r="F68" s="948">
        <v>48918797.149999999</v>
      </c>
      <c r="G68" s="948">
        <v>48941733.899999999</v>
      </c>
      <c r="H68" s="948">
        <v>49027658.239999995</v>
      </c>
      <c r="I68" s="948">
        <v>49180998.729999997</v>
      </c>
      <c r="J68" s="948">
        <v>49191555.5</v>
      </c>
      <c r="K68" s="948">
        <v>49252559.410000004</v>
      </c>
      <c r="L68" s="948">
        <v>49294787.140000008</v>
      </c>
      <c r="M68" s="948">
        <v>49338249.75</v>
      </c>
      <c r="N68" s="948">
        <v>49369724.849999994</v>
      </c>
      <c r="O68" s="948">
        <v>49409403.559999995</v>
      </c>
      <c r="P68" s="948">
        <v>49088558</v>
      </c>
    </row>
    <row r="69" spans="1:16" s="28" customFormat="1">
      <c r="A69" s="327"/>
      <c r="B69" s="327"/>
      <c r="C69" s="327"/>
      <c r="D69" s="327"/>
      <c r="E69" s="327"/>
      <c r="F69" s="327"/>
      <c r="G69" s="327"/>
      <c r="H69" s="327"/>
      <c r="I69" s="327"/>
      <c r="J69" s="327"/>
      <c r="K69" s="327"/>
      <c r="L69" s="892"/>
      <c r="M69" s="892"/>
      <c r="N69" s="892"/>
      <c r="O69" s="320"/>
      <c r="P69" s="892"/>
    </row>
    <row r="70" spans="1:16" s="28" customFormat="1">
      <c r="A70" s="327"/>
      <c r="B70" s="327"/>
      <c r="C70" s="327"/>
      <c r="D70" s="327"/>
      <c r="E70" s="327"/>
      <c r="F70" s="327"/>
      <c r="G70" s="327"/>
      <c r="H70" s="327"/>
      <c r="I70" s="327"/>
      <c r="J70" s="327"/>
      <c r="K70" s="327"/>
      <c r="L70" s="892"/>
      <c r="M70" s="892"/>
      <c r="N70" s="892"/>
      <c r="O70" s="320"/>
      <c r="P70" s="320"/>
    </row>
    <row r="71" spans="1:16" s="28" customFormat="1">
      <c r="A71" s="327"/>
      <c r="B71" s="327"/>
      <c r="C71" s="320"/>
      <c r="D71" s="327"/>
      <c r="E71" s="327"/>
      <c r="F71" s="327"/>
      <c r="G71" s="327"/>
      <c r="H71" s="327"/>
      <c r="I71" s="327"/>
      <c r="J71" s="327"/>
      <c r="K71" s="327"/>
      <c r="L71" s="892"/>
      <c r="M71" s="892"/>
      <c r="N71" s="892"/>
      <c r="O71" s="892"/>
      <c r="P71" s="892"/>
    </row>
    <row r="72" spans="1:16" s="28" customFormat="1">
      <c r="A72" s="327"/>
      <c r="B72" s="327"/>
      <c r="C72" s="320"/>
      <c r="D72" s="327"/>
      <c r="E72" s="327"/>
      <c r="F72" s="327"/>
      <c r="G72" s="327"/>
      <c r="H72" s="327"/>
      <c r="I72" s="327"/>
      <c r="J72" s="327"/>
      <c r="K72" s="327"/>
      <c r="L72" s="892"/>
      <c r="M72" s="892"/>
      <c r="N72" s="892"/>
      <c r="O72" s="892"/>
      <c r="P72" s="892"/>
    </row>
    <row r="73" spans="1:16" s="28" customFormat="1">
      <c r="A73" s="327"/>
      <c r="B73" s="327"/>
      <c r="C73" s="320"/>
      <c r="D73" s="327"/>
      <c r="E73" s="327"/>
      <c r="F73" s="327"/>
      <c r="G73" s="327"/>
      <c r="H73" s="327"/>
      <c r="I73" s="327"/>
      <c r="J73" s="327"/>
      <c r="K73" s="327"/>
      <c r="L73" s="892"/>
      <c r="M73" s="892"/>
      <c r="N73" s="892"/>
      <c r="O73" s="892"/>
      <c r="P73" s="892"/>
    </row>
    <row r="74" spans="1:16" s="28" customFormat="1">
      <c r="A74" s="327"/>
      <c r="B74" s="327"/>
      <c r="C74" s="320"/>
      <c r="D74" s="327"/>
      <c r="E74" s="327"/>
      <c r="F74" s="327"/>
      <c r="G74" s="327"/>
      <c r="H74" s="327"/>
      <c r="I74" s="327"/>
      <c r="J74" s="327"/>
      <c r="K74" s="327"/>
      <c r="L74" s="892"/>
      <c r="M74" s="892"/>
      <c r="N74" s="892"/>
      <c r="O74" s="892"/>
      <c r="P74" s="892"/>
    </row>
    <row r="75" spans="1:16" s="28" customFormat="1">
      <c r="A75" s="327"/>
      <c r="B75" s="327"/>
      <c r="C75" s="320"/>
      <c r="D75" s="327"/>
      <c r="E75" s="327"/>
      <c r="F75" s="327"/>
      <c r="G75" s="327"/>
      <c r="H75" s="327"/>
      <c r="I75" s="327"/>
      <c r="J75" s="327"/>
      <c r="K75" s="327"/>
      <c r="L75" s="892"/>
      <c r="M75" s="892"/>
      <c r="N75" s="892"/>
      <c r="O75" s="892"/>
      <c r="P75" s="892"/>
    </row>
    <row r="76" spans="1:16" s="28" customFormat="1">
      <c r="A76" s="327"/>
      <c r="B76" s="327"/>
      <c r="C76" s="320"/>
      <c r="D76" s="327"/>
      <c r="E76" s="327"/>
      <c r="F76" s="327"/>
      <c r="G76" s="327"/>
      <c r="H76" s="327"/>
      <c r="I76" s="327"/>
      <c r="J76" s="327"/>
      <c r="K76" s="327"/>
      <c r="L76" s="892"/>
      <c r="M76" s="892"/>
      <c r="N76" s="892"/>
      <c r="O76" s="892"/>
      <c r="P76" s="892"/>
    </row>
    <row r="77" spans="1:16" s="28" customFormat="1">
      <c r="A77" s="327"/>
      <c r="B77" s="327"/>
      <c r="C77" s="327"/>
      <c r="D77" s="327"/>
      <c r="E77" s="327"/>
      <c r="F77" s="327"/>
      <c r="G77" s="327"/>
      <c r="H77" s="327"/>
      <c r="I77" s="327"/>
      <c r="J77" s="327"/>
      <c r="K77" s="327"/>
      <c r="L77" s="327"/>
      <c r="M77" s="327"/>
      <c r="N77" s="327"/>
      <c r="O77" s="327"/>
      <c r="P77" s="327"/>
    </row>
    <row r="78" spans="1:16" s="28" customFormat="1">
      <c r="A78" s="327"/>
      <c r="B78" s="327"/>
      <c r="C78" s="327"/>
      <c r="D78" s="401"/>
      <c r="E78" s="401"/>
      <c r="F78" s="401"/>
      <c r="G78" s="401"/>
      <c r="H78" s="401"/>
      <c r="I78" s="401"/>
      <c r="J78" s="401"/>
      <c r="K78" s="401"/>
      <c r="L78" s="401"/>
      <c r="M78" s="401"/>
      <c r="N78" s="401"/>
      <c r="O78" s="401"/>
      <c r="P78" s="401"/>
    </row>
    <row r="79" spans="1:16" s="28" customFormat="1">
      <c r="A79" s="327"/>
      <c r="B79" s="327"/>
      <c r="C79" s="327"/>
      <c r="D79" s="327"/>
      <c r="E79" s="327"/>
      <c r="F79" s="327"/>
      <c r="G79" s="327"/>
      <c r="H79" s="327"/>
      <c r="I79" s="327"/>
      <c r="J79" s="327"/>
      <c r="K79" s="327"/>
      <c r="L79" s="892"/>
      <c r="M79" s="892"/>
      <c r="N79" s="892"/>
      <c r="O79" s="892"/>
      <c r="P79" s="892"/>
    </row>
    <row r="80" spans="1:16" s="28" customFormat="1">
      <c r="A80" s="327"/>
      <c r="B80" s="327"/>
      <c r="C80" s="327"/>
      <c r="D80" s="327"/>
      <c r="E80" s="327"/>
      <c r="F80" s="327"/>
      <c r="G80" s="327"/>
      <c r="H80" s="327"/>
      <c r="I80" s="327"/>
      <c r="J80" s="327"/>
      <c r="K80" s="327"/>
      <c r="L80" s="892"/>
      <c r="M80" s="892"/>
      <c r="N80" s="892"/>
      <c r="O80" s="320"/>
      <c r="P80" s="892"/>
    </row>
    <row r="81" spans="1:16" s="28" customFormat="1">
      <c r="A81" s="327"/>
      <c r="B81" s="327"/>
      <c r="C81" s="327"/>
      <c r="D81" s="327"/>
      <c r="E81" s="327"/>
      <c r="F81" s="327"/>
      <c r="G81" s="327"/>
      <c r="H81" s="327"/>
      <c r="I81" s="327"/>
      <c r="J81" s="327"/>
      <c r="K81" s="327"/>
      <c r="L81" s="892"/>
      <c r="M81" s="892"/>
      <c r="N81" s="892"/>
      <c r="O81" s="320"/>
      <c r="P81" s="892"/>
    </row>
    <row r="82" spans="1:16" s="28" customFormat="1">
      <c r="A82" s="327"/>
      <c r="B82" s="327"/>
      <c r="C82" s="327"/>
      <c r="D82" s="327"/>
      <c r="E82" s="327"/>
      <c r="F82" s="327"/>
      <c r="G82" s="327"/>
      <c r="H82" s="327"/>
      <c r="I82" s="327"/>
      <c r="J82" s="327"/>
      <c r="K82" s="327"/>
      <c r="L82" s="892"/>
      <c r="M82" s="892"/>
      <c r="N82" s="892"/>
      <c r="O82" s="320"/>
      <c r="P82" s="892"/>
    </row>
    <row r="83" spans="1:16" s="28" customFormat="1">
      <c r="A83" s="327"/>
      <c r="B83" s="327"/>
      <c r="C83" s="327"/>
      <c r="D83" s="327"/>
      <c r="E83" s="327"/>
      <c r="F83" s="327"/>
      <c r="G83" s="327"/>
      <c r="H83" s="327"/>
      <c r="I83" s="327"/>
      <c r="J83" s="327"/>
      <c r="K83" s="327"/>
      <c r="L83" s="892"/>
      <c r="M83" s="892"/>
      <c r="N83" s="892"/>
      <c r="O83" s="892"/>
      <c r="P83" s="892"/>
    </row>
    <row r="84" spans="1:16" s="28" customFormat="1">
      <c r="A84" s="327"/>
      <c r="B84" s="327"/>
      <c r="C84" s="327"/>
      <c r="D84" s="327"/>
      <c r="E84" s="327"/>
      <c r="F84" s="327"/>
      <c r="G84" s="327"/>
      <c r="H84" s="327"/>
      <c r="I84" s="327"/>
      <c r="J84" s="327"/>
      <c r="K84" s="327"/>
      <c r="L84" s="892"/>
      <c r="M84" s="892"/>
      <c r="N84" s="892"/>
      <c r="O84" s="892"/>
      <c r="P84" s="892"/>
    </row>
    <row r="85" spans="1:16" s="28" customFormat="1">
      <c r="A85" s="327"/>
      <c r="B85" s="327"/>
      <c r="C85" s="327"/>
      <c r="D85" s="327"/>
      <c r="E85" s="327"/>
      <c r="F85" s="327"/>
      <c r="G85" s="327"/>
      <c r="H85" s="327"/>
      <c r="I85" s="327"/>
      <c r="J85" s="327"/>
      <c r="K85" s="327"/>
      <c r="L85" s="892"/>
      <c r="M85" s="892"/>
      <c r="N85" s="892"/>
      <c r="O85" s="892"/>
      <c r="P85" s="892"/>
    </row>
    <row r="86" spans="1:16" s="28" customFormat="1">
      <c r="A86" s="327"/>
      <c r="B86" s="327"/>
      <c r="C86" s="327"/>
      <c r="D86" s="327"/>
      <c r="E86" s="327"/>
      <c r="F86" s="327"/>
      <c r="G86" s="327"/>
      <c r="H86" s="327"/>
      <c r="I86" s="327"/>
      <c r="J86" s="327"/>
      <c r="K86" s="327"/>
      <c r="L86" s="892"/>
      <c r="M86" s="892"/>
      <c r="N86" s="892"/>
      <c r="O86" s="892"/>
      <c r="P86" s="892"/>
    </row>
    <row r="87" spans="1:16" s="28" customFormat="1">
      <c r="A87" s="327"/>
      <c r="B87" s="327"/>
      <c r="C87" s="327"/>
      <c r="D87" s="327"/>
      <c r="E87" s="327"/>
      <c r="F87" s="327"/>
      <c r="G87" s="327"/>
      <c r="H87" s="327"/>
      <c r="I87" s="327"/>
      <c r="J87" s="327"/>
      <c r="K87" s="327"/>
      <c r="L87" s="892"/>
      <c r="M87" s="892"/>
      <c r="N87" s="892"/>
      <c r="O87" s="892"/>
      <c r="P87" s="892"/>
    </row>
    <row r="88" spans="1:16" s="28" customFormat="1">
      <c r="A88" s="327"/>
      <c r="B88" s="327"/>
      <c r="C88" s="327"/>
      <c r="D88" s="327"/>
      <c r="E88" s="327"/>
      <c r="F88" s="327"/>
      <c r="G88" s="327"/>
      <c r="H88" s="327"/>
      <c r="I88" s="327"/>
      <c r="J88" s="327"/>
      <c r="K88" s="327"/>
      <c r="L88" s="892"/>
      <c r="M88" s="892"/>
      <c r="N88" s="892"/>
      <c r="O88" s="892"/>
      <c r="P88" s="892"/>
    </row>
    <row r="89" spans="1:16" s="28" customFormat="1">
      <c r="A89" s="327"/>
      <c r="B89" s="327"/>
      <c r="C89" s="327"/>
      <c r="D89" s="327"/>
      <c r="E89" s="327"/>
      <c r="F89" s="327"/>
      <c r="G89" s="327"/>
      <c r="H89" s="327"/>
      <c r="I89" s="327"/>
      <c r="J89" s="327"/>
      <c r="K89" s="327"/>
      <c r="L89" s="892"/>
      <c r="M89" s="892"/>
      <c r="N89" s="892"/>
      <c r="O89" s="892"/>
      <c r="P89" s="892"/>
    </row>
    <row r="90" spans="1:16" s="28" customFormat="1">
      <c r="A90" s="327"/>
      <c r="B90" s="327"/>
      <c r="C90" s="327"/>
      <c r="D90" s="327"/>
      <c r="E90" s="327"/>
      <c r="F90" s="327"/>
      <c r="G90" s="327"/>
      <c r="H90" s="327"/>
      <c r="I90" s="327"/>
      <c r="J90" s="327"/>
      <c r="K90" s="327"/>
      <c r="L90" s="892"/>
      <c r="M90" s="892"/>
      <c r="N90" s="892"/>
      <c r="O90" s="892"/>
      <c r="P90" s="892"/>
    </row>
    <row r="91" spans="1:16" s="28" customFormat="1">
      <c r="A91" s="327"/>
      <c r="B91" s="327"/>
      <c r="C91" s="327"/>
      <c r="D91" s="327"/>
      <c r="E91" s="327"/>
      <c r="F91" s="327"/>
      <c r="G91" s="327"/>
      <c r="H91" s="327"/>
      <c r="I91" s="327"/>
      <c r="J91" s="327"/>
      <c r="K91" s="327"/>
      <c r="L91" s="892"/>
      <c r="M91" s="892"/>
      <c r="N91" s="892"/>
      <c r="O91" s="892"/>
      <c r="P91" s="892"/>
    </row>
    <row r="92" spans="1:16" s="28" customFormat="1">
      <c r="A92" s="327"/>
      <c r="B92" s="327"/>
      <c r="C92" s="327"/>
      <c r="D92" s="327"/>
      <c r="E92" s="327"/>
      <c r="F92" s="327"/>
      <c r="G92" s="327"/>
      <c r="H92" s="327"/>
      <c r="I92" s="327"/>
      <c r="J92" s="327"/>
      <c r="K92" s="327"/>
      <c r="L92" s="892"/>
      <c r="M92" s="892"/>
      <c r="N92" s="892"/>
      <c r="O92" s="892"/>
      <c r="P92" s="892"/>
    </row>
    <row r="93" spans="1:16" s="28" customFormat="1">
      <c r="A93" s="327"/>
      <c r="B93" s="327"/>
      <c r="C93" s="327"/>
      <c r="D93" s="327"/>
      <c r="E93" s="327"/>
      <c r="F93" s="327"/>
      <c r="G93" s="327"/>
      <c r="H93" s="327"/>
      <c r="I93" s="327"/>
      <c r="J93" s="327"/>
      <c r="K93" s="327"/>
      <c r="L93" s="892"/>
      <c r="M93" s="892"/>
      <c r="N93" s="892"/>
      <c r="O93" s="892"/>
      <c r="P93" s="892"/>
    </row>
    <row r="94" spans="1:16" s="28" customFormat="1">
      <c r="A94" s="327"/>
      <c r="B94" s="327"/>
      <c r="C94" s="327"/>
      <c r="D94" s="327"/>
      <c r="E94" s="327"/>
      <c r="F94" s="327"/>
      <c r="G94" s="327"/>
      <c r="H94" s="327"/>
      <c r="I94" s="327"/>
      <c r="J94" s="327"/>
      <c r="K94" s="327"/>
      <c r="L94" s="892"/>
      <c r="M94" s="892"/>
      <c r="N94" s="892"/>
      <c r="O94" s="892"/>
      <c r="P94" s="892"/>
    </row>
    <row r="95" spans="1:16" s="28" customFormat="1">
      <c r="A95" s="327"/>
      <c r="B95" s="327"/>
      <c r="C95" s="327"/>
      <c r="D95" s="327"/>
      <c r="E95" s="327"/>
      <c r="F95" s="327"/>
      <c r="G95" s="327"/>
      <c r="H95" s="327"/>
      <c r="I95" s="327"/>
      <c r="J95" s="327"/>
      <c r="K95" s="327"/>
      <c r="L95" s="892"/>
      <c r="M95" s="892"/>
      <c r="N95" s="892"/>
      <c r="O95" s="892"/>
      <c r="P95" s="892"/>
    </row>
    <row r="96" spans="1:16" s="28" customFormat="1">
      <c r="A96" s="327"/>
      <c r="B96" s="327"/>
      <c r="C96" s="327"/>
      <c r="D96" s="327"/>
      <c r="E96" s="327"/>
      <c r="F96" s="327"/>
      <c r="G96" s="327"/>
      <c r="H96" s="327"/>
      <c r="I96" s="327"/>
      <c r="J96" s="327"/>
      <c r="K96" s="327"/>
      <c r="L96" s="892"/>
      <c r="M96" s="892"/>
      <c r="N96" s="892"/>
      <c r="O96" s="892"/>
      <c r="P96" s="892"/>
    </row>
    <row r="97" spans="1:16" s="28" customFormat="1">
      <c r="A97" s="327"/>
      <c r="B97" s="327"/>
      <c r="C97" s="327"/>
      <c r="D97" s="327"/>
      <c r="E97" s="327"/>
      <c r="F97" s="327"/>
      <c r="G97" s="327"/>
      <c r="H97" s="327"/>
      <c r="I97" s="327"/>
      <c r="J97" s="327"/>
      <c r="K97" s="327"/>
      <c r="L97" s="892"/>
      <c r="M97" s="892"/>
      <c r="N97" s="892"/>
      <c r="O97" s="892"/>
      <c r="P97" s="892"/>
    </row>
    <row r="98" spans="1:16" s="28" customFormat="1">
      <c r="A98" s="327"/>
      <c r="B98" s="327"/>
      <c r="C98" s="327"/>
      <c r="D98" s="327"/>
      <c r="E98" s="327"/>
      <c r="F98" s="327"/>
      <c r="G98" s="327"/>
      <c r="H98" s="327"/>
      <c r="I98" s="327"/>
      <c r="J98" s="327"/>
      <c r="K98" s="327"/>
      <c r="L98" s="892"/>
      <c r="M98" s="892"/>
      <c r="N98" s="892"/>
      <c r="O98" s="892"/>
      <c r="P98" s="892"/>
    </row>
    <row r="99" spans="1:16" s="28" customFormat="1">
      <c r="A99" s="327"/>
      <c r="B99" s="327"/>
      <c r="C99" s="327"/>
      <c r="D99" s="327"/>
      <c r="E99" s="327"/>
      <c r="F99" s="327"/>
      <c r="G99" s="327"/>
      <c r="H99" s="327"/>
      <c r="I99" s="327"/>
      <c r="J99" s="327"/>
      <c r="K99" s="327"/>
      <c r="L99" s="892"/>
      <c r="M99" s="892"/>
      <c r="N99" s="892"/>
      <c r="O99" s="892"/>
      <c r="P99" s="892"/>
    </row>
    <row r="100" spans="1:16" s="28" customFormat="1">
      <c r="A100" s="327"/>
      <c r="B100" s="327"/>
      <c r="C100" s="327"/>
      <c r="D100" s="327"/>
      <c r="E100" s="327"/>
      <c r="F100" s="327"/>
      <c r="G100" s="327"/>
      <c r="H100" s="327"/>
      <c r="I100" s="327"/>
      <c r="J100" s="327"/>
      <c r="K100" s="327"/>
      <c r="L100" s="892"/>
      <c r="M100" s="892"/>
      <c r="N100" s="892"/>
      <c r="O100" s="892"/>
      <c r="P100" s="892"/>
    </row>
    <row r="101" spans="1:16" s="28" customFormat="1">
      <c r="A101" s="327"/>
      <c r="B101" s="327"/>
      <c r="C101" s="327"/>
      <c r="D101" s="327"/>
      <c r="E101" s="327"/>
      <c r="F101" s="327"/>
      <c r="G101" s="327"/>
      <c r="H101" s="327"/>
      <c r="I101" s="327"/>
      <c r="J101" s="327"/>
      <c r="K101" s="327"/>
      <c r="L101" s="892"/>
      <c r="M101" s="892"/>
      <c r="N101" s="892"/>
      <c r="O101" s="892"/>
      <c r="P101" s="892"/>
    </row>
    <row r="102" spans="1:16" s="28" customFormat="1">
      <c r="A102" s="2108"/>
      <c r="B102" s="2108"/>
      <c r="C102" s="2108"/>
      <c r="D102" s="327"/>
      <c r="E102" s="327"/>
      <c r="F102" s="327"/>
      <c r="G102" s="327"/>
      <c r="H102" s="327"/>
      <c r="I102" s="327"/>
      <c r="J102" s="327"/>
      <c r="K102" s="327"/>
      <c r="L102" s="892"/>
      <c r="M102" s="892"/>
      <c r="N102" s="892"/>
      <c r="O102" s="892"/>
      <c r="P102" s="892"/>
    </row>
    <row r="103" spans="1:16" s="28" customFormat="1">
      <c r="A103" s="327"/>
      <c r="B103" s="327"/>
      <c r="C103" s="327"/>
      <c r="D103" s="327"/>
      <c r="E103" s="327"/>
      <c r="F103" s="327"/>
      <c r="G103" s="327"/>
      <c r="H103" s="327"/>
      <c r="I103" s="327"/>
      <c r="J103" s="327"/>
      <c r="K103" s="327"/>
      <c r="L103" s="892"/>
      <c r="M103" s="892"/>
      <c r="N103" s="892"/>
      <c r="O103" s="892"/>
      <c r="P103" s="892"/>
    </row>
    <row r="104" spans="1:16" s="28" customFormat="1">
      <c r="A104" s="327"/>
      <c r="B104" s="327"/>
      <c r="C104" s="327"/>
      <c r="D104" s="327"/>
      <c r="E104" s="327"/>
      <c r="F104" s="327"/>
      <c r="G104" s="327"/>
      <c r="H104" s="327"/>
      <c r="I104" s="327"/>
      <c r="J104" s="327"/>
      <c r="K104" s="327"/>
      <c r="L104" s="892"/>
      <c r="M104" s="892"/>
      <c r="N104" s="892"/>
      <c r="O104" s="892"/>
      <c r="P104" s="892"/>
    </row>
    <row r="105" spans="1:16" s="28" customFormat="1">
      <c r="A105" s="327"/>
      <c r="B105" s="327"/>
      <c r="C105" s="327"/>
      <c r="D105" s="327"/>
      <c r="E105" s="327"/>
      <c r="F105" s="327"/>
      <c r="G105" s="327"/>
      <c r="H105" s="327"/>
      <c r="I105" s="327"/>
      <c r="J105" s="327"/>
      <c r="K105" s="327"/>
      <c r="L105" s="892"/>
      <c r="M105" s="892"/>
      <c r="N105" s="892"/>
      <c r="O105" s="892"/>
      <c r="P105" s="892"/>
    </row>
    <row r="106" spans="1:16" s="28" customFormat="1">
      <c r="A106" s="327"/>
      <c r="B106" s="327"/>
      <c r="C106" s="327"/>
      <c r="D106" s="327"/>
      <c r="E106" s="327"/>
      <c r="F106" s="327"/>
      <c r="G106" s="327"/>
      <c r="H106" s="327"/>
      <c r="I106" s="327"/>
      <c r="J106" s="327"/>
      <c r="K106" s="327"/>
      <c r="L106" s="892"/>
      <c r="M106" s="892"/>
      <c r="N106" s="892"/>
      <c r="O106" s="892"/>
      <c r="P106" s="892"/>
    </row>
    <row r="107" spans="1:16" s="28" customFormat="1">
      <c r="A107" s="327"/>
      <c r="B107" s="327"/>
      <c r="C107" s="327"/>
      <c r="D107" s="327"/>
      <c r="E107" s="327"/>
      <c r="F107" s="327"/>
      <c r="G107" s="327"/>
      <c r="H107" s="327"/>
      <c r="I107" s="327"/>
      <c r="J107" s="327"/>
      <c r="K107" s="327"/>
      <c r="L107" s="892"/>
      <c r="M107" s="892"/>
      <c r="N107" s="892"/>
      <c r="O107" s="892"/>
      <c r="P107" s="892"/>
    </row>
    <row r="108" spans="1:16" s="28" customFormat="1">
      <c r="A108" s="327"/>
      <c r="B108" s="327"/>
      <c r="C108" s="327"/>
      <c r="D108" s="327"/>
      <c r="E108" s="327"/>
      <c r="F108" s="327"/>
      <c r="G108" s="327"/>
      <c r="H108" s="327"/>
      <c r="I108" s="327"/>
      <c r="J108" s="327"/>
      <c r="K108" s="327"/>
      <c r="L108" s="892"/>
      <c r="M108" s="892"/>
      <c r="N108" s="892"/>
      <c r="O108" s="892"/>
      <c r="P108" s="892"/>
    </row>
    <row r="109" spans="1:16" s="28" customFormat="1">
      <c r="A109" s="327"/>
      <c r="B109" s="327"/>
      <c r="C109" s="327"/>
      <c r="D109" s="327"/>
      <c r="E109" s="327"/>
      <c r="F109" s="327"/>
      <c r="G109" s="327"/>
      <c r="H109" s="327"/>
      <c r="I109" s="327"/>
      <c r="J109" s="327"/>
      <c r="K109" s="327"/>
      <c r="L109" s="892"/>
      <c r="M109" s="892"/>
      <c r="N109" s="892"/>
      <c r="O109" s="892"/>
      <c r="P109" s="892"/>
    </row>
    <row r="110" spans="1:16" s="28" customFormat="1">
      <c r="A110" s="327"/>
      <c r="B110" s="327"/>
      <c r="C110" s="327"/>
      <c r="D110" s="327"/>
      <c r="E110" s="327"/>
      <c r="F110" s="327"/>
      <c r="G110" s="327"/>
      <c r="H110" s="327"/>
      <c r="I110" s="327"/>
      <c r="J110" s="327"/>
      <c r="K110" s="327"/>
      <c r="L110" s="892"/>
      <c r="M110" s="892"/>
      <c r="N110" s="892"/>
      <c r="O110" s="892"/>
      <c r="P110" s="892"/>
    </row>
    <row r="111" spans="1:16" s="28" customFormat="1">
      <c r="A111" s="327"/>
      <c r="B111" s="327"/>
      <c r="C111" s="327"/>
      <c r="D111" s="327"/>
      <c r="E111" s="327"/>
      <c r="F111" s="327"/>
      <c r="G111" s="327"/>
      <c r="H111" s="327"/>
      <c r="I111" s="327"/>
      <c r="J111" s="327"/>
      <c r="K111" s="327"/>
      <c r="L111" s="892"/>
      <c r="M111" s="892"/>
      <c r="N111" s="892"/>
      <c r="O111" s="892"/>
      <c r="P111" s="892"/>
    </row>
    <row r="112" spans="1:16" s="28" customFormat="1">
      <c r="A112" s="327"/>
      <c r="B112" s="327"/>
      <c r="C112" s="327"/>
      <c r="D112" s="327"/>
      <c r="E112" s="327"/>
      <c r="F112" s="327"/>
      <c r="G112" s="327"/>
      <c r="H112" s="327"/>
      <c r="I112" s="327"/>
      <c r="J112" s="327"/>
      <c r="K112" s="327"/>
      <c r="L112" s="892"/>
      <c r="M112" s="892"/>
      <c r="N112" s="892"/>
      <c r="O112" s="892"/>
      <c r="P112" s="892"/>
    </row>
    <row r="113" spans="1:16" s="28" customFormat="1">
      <c r="A113" s="327"/>
      <c r="B113" s="327"/>
      <c r="C113" s="327"/>
      <c r="D113" s="327"/>
      <c r="E113" s="327"/>
      <c r="F113" s="327"/>
      <c r="G113" s="327"/>
      <c r="H113" s="327"/>
      <c r="I113" s="327"/>
      <c r="J113" s="327"/>
      <c r="K113" s="327"/>
      <c r="L113" s="892"/>
      <c r="M113" s="892"/>
      <c r="N113" s="892"/>
      <c r="O113" s="892"/>
      <c r="P113" s="892"/>
    </row>
    <row r="114" spans="1:16" s="28" customFormat="1">
      <c r="A114" s="327"/>
      <c r="B114" s="327"/>
      <c r="C114" s="327"/>
      <c r="D114" s="327"/>
      <c r="E114" s="327"/>
      <c r="F114" s="327"/>
      <c r="G114" s="327"/>
      <c r="H114" s="327"/>
      <c r="I114" s="327"/>
      <c r="J114" s="327"/>
      <c r="K114" s="327"/>
      <c r="L114" s="892"/>
      <c r="M114" s="892"/>
      <c r="N114" s="892"/>
      <c r="O114" s="892"/>
      <c r="P114" s="892"/>
    </row>
    <row r="115" spans="1:16" s="28" customFormat="1">
      <c r="A115" s="327"/>
      <c r="B115" s="327"/>
      <c r="C115" s="327"/>
      <c r="D115" s="327"/>
      <c r="E115" s="327"/>
      <c r="F115" s="327"/>
      <c r="G115" s="327"/>
      <c r="H115" s="327"/>
      <c r="I115" s="327"/>
      <c r="J115" s="327"/>
      <c r="K115" s="327"/>
      <c r="L115" s="892"/>
      <c r="M115" s="892"/>
      <c r="N115" s="892"/>
      <c r="O115" s="892"/>
      <c r="P115" s="892"/>
    </row>
    <row r="116" spans="1:16" s="28" customFormat="1">
      <c r="A116" s="327"/>
      <c r="B116" s="327"/>
      <c r="C116" s="327"/>
      <c r="D116" s="327"/>
      <c r="E116" s="327"/>
      <c r="F116" s="327"/>
      <c r="G116" s="327"/>
      <c r="H116" s="327"/>
      <c r="I116" s="327"/>
      <c r="J116" s="327"/>
      <c r="K116" s="327"/>
      <c r="L116" s="892"/>
      <c r="M116" s="892"/>
      <c r="N116" s="892"/>
      <c r="O116" s="892"/>
      <c r="P116" s="892"/>
    </row>
    <row r="117" spans="1:16" s="28" customFormat="1">
      <c r="A117" s="327"/>
      <c r="B117" s="327"/>
      <c r="C117" s="327"/>
      <c r="D117" s="327"/>
      <c r="E117" s="327"/>
      <c r="F117" s="327"/>
      <c r="G117" s="327"/>
      <c r="H117" s="327"/>
      <c r="I117" s="327"/>
      <c r="J117" s="327"/>
      <c r="K117" s="327"/>
      <c r="L117" s="892"/>
      <c r="M117" s="892"/>
      <c r="N117" s="892"/>
      <c r="O117" s="892"/>
      <c r="P117" s="892"/>
    </row>
    <row r="118" spans="1:16" s="28" customFormat="1">
      <c r="A118" s="327"/>
      <c r="B118" s="327"/>
      <c r="C118" s="327"/>
      <c r="D118" s="327"/>
      <c r="E118" s="327"/>
      <c r="F118" s="327"/>
      <c r="G118" s="327"/>
      <c r="H118" s="327"/>
      <c r="I118" s="327"/>
      <c r="J118" s="327"/>
      <c r="K118" s="327"/>
      <c r="L118" s="892"/>
      <c r="M118" s="892"/>
      <c r="N118" s="892"/>
      <c r="O118" s="892"/>
      <c r="P118" s="892"/>
    </row>
    <row r="119" spans="1:16" s="28" customFormat="1">
      <c r="A119" s="327"/>
      <c r="B119" s="327"/>
      <c r="C119" s="327"/>
      <c r="D119" s="327"/>
      <c r="E119" s="327"/>
      <c r="F119" s="327"/>
      <c r="G119" s="327"/>
      <c r="H119" s="327"/>
      <c r="I119" s="327"/>
      <c r="J119" s="327"/>
      <c r="K119" s="327"/>
      <c r="L119" s="892"/>
      <c r="M119" s="892"/>
      <c r="N119" s="892"/>
      <c r="O119" s="892"/>
      <c r="P119" s="892"/>
    </row>
    <row r="120" spans="1:16" s="28" customFormat="1">
      <c r="A120" s="327"/>
      <c r="B120" s="327"/>
      <c r="C120" s="327"/>
      <c r="D120" s="327"/>
      <c r="E120" s="327"/>
      <c r="F120" s="327"/>
      <c r="G120" s="327"/>
      <c r="H120" s="327"/>
      <c r="I120" s="327"/>
      <c r="J120" s="327"/>
      <c r="K120" s="327"/>
      <c r="L120" s="892"/>
      <c r="M120" s="892"/>
      <c r="N120" s="892"/>
      <c r="O120" s="892"/>
      <c r="P120" s="892"/>
    </row>
    <row r="121" spans="1:16" s="28" customFormat="1">
      <c r="A121" s="327"/>
      <c r="B121" s="327"/>
      <c r="C121" s="327"/>
      <c r="D121" s="327"/>
      <c r="E121" s="327"/>
      <c r="F121" s="327"/>
      <c r="G121" s="327"/>
      <c r="H121" s="327"/>
      <c r="I121" s="327"/>
      <c r="J121" s="327"/>
      <c r="K121" s="327"/>
      <c r="L121" s="892"/>
      <c r="M121" s="892"/>
      <c r="N121" s="892"/>
      <c r="O121" s="892"/>
      <c r="P121" s="892"/>
    </row>
    <row r="122" spans="1:16" s="28" customFormat="1">
      <c r="A122" s="327"/>
      <c r="B122" s="327"/>
      <c r="C122" s="327"/>
      <c r="D122" s="327"/>
      <c r="E122" s="327"/>
      <c r="F122" s="327"/>
      <c r="G122" s="327"/>
      <c r="H122" s="327"/>
      <c r="I122" s="327"/>
      <c r="J122" s="327"/>
      <c r="K122" s="327"/>
      <c r="L122" s="892"/>
      <c r="M122" s="892"/>
      <c r="N122" s="892"/>
      <c r="O122" s="892"/>
      <c r="P122" s="892"/>
    </row>
    <row r="123" spans="1:16" s="28" customFormat="1">
      <c r="A123" s="327"/>
      <c r="B123" s="327"/>
      <c r="C123" s="327"/>
      <c r="D123" s="327"/>
      <c r="E123" s="327"/>
      <c r="F123" s="327"/>
      <c r="G123" s="327"/>
      <c r="H123" s="327"/>
      <c r="I123" s="327"/>
      <c r="J123" s="327"/>
      <c r="K123" s="327"/>
      <c r="L123" s="892"/>
      <c r="M123" s="892"/>
      <c r="N123" s="892"/>
      <c r="O123" s="892"/>
      <c r="P123" s="892"/>
    </row>
    <row r="124" spans="1:16" s="28" customFormat="1">
      <c r="A124" s="327"/>
      <c r="B124" s="327"/>
      <c r="C124" s="327"/>
      <c r="D124" s="327"/>
      <c r="E124" s="327"/>
      <c r="F124" s="327"/>
      <c r="G124" s="327"/>
      <c r="H124" s="327"/>
      <c r="I124" s="327"/>
      <c r="J124" s="327"/>
      <c r="K124" s="327"/>
      <c r="L124" s="892"/>
      <c r="M124" s="892"/>
      <c r="N124" s="892"/>
      <c r="O124" s="892"/>
      <c r="P124" s="892"/>
    </row>
    <row r="125" spans="1:16" s="28" customFormat="1">
      <c r="A125" s="327"/>
      <c r="B125" s="327"/>
      <c r="C125" s="327"/>
      <c r="D125" s="327"/>
      <c r="E125" s="327"/>
      <c r="F125" s="327"/>
      <c r="G125" s="327"/>
      <c r="H125" s="327"/>
      <c r="I125" s="327"/>
      <c r="J125" s="327"/>
      <c r="K125" s="327"/>
      <c r="L125" s="892"/>
      <c r="M125" s="892"/>
      <c r="N125" s="892"/>
      <c r="O125" s="892"/>
      <c r="P125" s="892"/>
    </row>
    <row r="126" spans="1:16" s="28" customFormat="1">
      <c r="A126" s="327"/>
      <c r="B126" s="327"/>
      <c r="C126" s="327"/>
      <c r="D126" s="327"/>
      <c r="E126" s="327"/>
      <c r="F126" s="327"/>
      <c r="G126" s="327"/>
      <c r="H126" s="327"/>
      <c r="I126" s="327"/>
      <c r="J126" s="327"/>
      <c r="K126" s="327"/>
      <c r="L126" s="892"/>
      <c r="M126" s="892"/>
      <c r="N126" s="892"/>
      <c r="O126" s="892"/>
      <c r="P126" s="892"/>
    </row>
    <row r="127" spans="1:16" s="28" customFormat="1">
      <c r="A127" s="327"/>
      <c r="B127" s="327"/>
      <c r="C127" s="327"/>
      <c r="D127" s="327"/>
      <c r="E127" s="327"/>
      <c r="F127" s="327"/>
      <c r="G127" s="327"/>
      <c r="H127" s="327"/>
      <c r="I127" s="327"/>
      <c r="J127" s="327"/>
      <c r="K127" s="327"/>
      <c r="L127" s="892"/>
      <c r="M127" s="892"/>
      <c r="N127" s="892"/>
      <c r="O127" s="892"/>
      <c r="P127" s="892"/>
    </row>
    <row r="128" spans="1:16" s="28" customFormat="1">
      <c r="A128" s="327"/>
      <c r="B128" s="327"/>
      <c r="C128" s="327"/>
      <c r="D128" s="327"/>
      <c r="E128" s="327"/>
      <c r="F128" s="327"/>
      <c r="G128" s="327"/>
      <c r="H128" s="327"/>
      <c r="I128" s="327"/>
      <c r="J128" s="327"/>
      <c r="K128" s="327"/>
      <c r="L128" s="892"/>
      <c r="M128" s="892"/>
      <c r="N128" s="892"/>
      <c r="O128" s="892"/>
      <c r="P128" s="892"/>
    </row>
    <row r="129" spans="1:16" s="28" customFormat="1">
      <c r="A129" s="327"/>
      <c r="B129" s="327"/>
      <c r="C129" s="327"/>
      <c r="D129" s="327"/>
      <c r="E129" s="327"/>
      <c r="F129" s="327"/>
      <c r="G129" s="327"/>
      <c r="H129" s="327"/>
      <c r="I129" s="327"/>
      <c r="J129" s="327"/>
      <c r="K129" s="327"/>
      <c r="L129" s="892"/>
      <c r="M129" s="892"/>
      <c r="N129" s="892"/>
      <c r="O129" s="892"/>
      <c r="P129" s="892"/>
    </row>
    <row r="130" spans="1:16" s="28" customFormat="1">
      <c r="A130" s="327"/>
      <c r="B130" s="327"/>
      <c r="C130" s="327"/>
      <c r="D130" s="327"/>
      <c r="E130" s="327"/>
      <c r="F130" s="327"/>
      <c r="G130" s="327"/>
      <c r="H130" s="327"/>
      <c r="I130" s="327"/>
      <c r="J130" s="327"/>
      <c r="K130" s="327"/>
      <c r="L130" s="892"/>
      <c r="M130" s="892"/>
      <c r="N130" s="892"/>
      <c r="O130" s="892"/>
      <c r="P130" s="892"/>
    </row>
    <row r="131" spans="1:16" s="28" customFormat="1">
      <c r="A131" s="327"/>
      <c r="B131" s="327"/>
      <c r="C131" s="327"/>
      <c r="D131" s="327"/>
      <c r="E131" s="327"/>
      <c r="F131" s="327"/>
      <c r="G131" s="327"/>
      <c r="H131" s="327"/>
      <c r="I131" s="327"/>
      <c r="J131" s="327"/>
      <c r="K131" s="327"/>
      <c r="L131" s="892"/>
      <c r="M131" s="892"/>
      <c r="N131" s="892"/>
      <c r="O131" s="892"/>
      <c r="P131" s="892"/>
    </row>
    <row r="132" spans="1:16" s="28" customFormat="1">
      <c r="A132" s="327"/>
      <c r="B132" s="327"/>
      <c r="C132" s="327"/>
      <c r="D132" s="327"/>
      <c r="E132" s="327"/>
      <c r="F132" s="327"/>
      <c r="G132" s="327"/>
      <c r="H132" s="327"/>
      <c r="I132" s="327"/>
      <c r="J132" s="327"/>
      <c r="K132" s="327"/>
      <c r="L132" s="892"/>
      <c r="M132" s="892"/>
      <c r="N132" s="892"/>
      <c r="O132" s="892"/>
      <c r="P132" s="892"/>
    </row>
    <row r="133" spans="1:16" s="28" customFormat="1">
      <c r="A133" s="327"/>
      <c r="B133" s="327"/>
      <c r="C133" s="327"/>
      <c r="D133" s="327"/>
      <c r="E133" s="327"/>
      <c r="F133" s="327"/>
      <c r="G133" s="327"/>
      <c r="H133" s="327"/>
      <c r="I133" s="327"/>
      <c r="J133" s="327"/>
      <c r="K133" s="327"/>
      <c r="L133" s="892"/>
      <c r="M133" s="892"/>
      <c r="N133" s="892"/>
      <c r="O133" s="892"/>
      <c r="P133" s="892"/>
    </row>
    <row r="134" spans="1:16" s="28" customFormat="1">
      <c r="A134" s="327"/>
      <c r="B134" s="327"/>
      <c r="C134" s="327"/>
      <c r="D134" s="327"/>
      <c r="E134" s="327"/>
      <c r="F134" s="327"/>
      <c r="G134" s="327"/>
      <c r="H134" s="327"/>
      <c r="I134" s="327"/>
      <c r="J134" s="327"/>
      <c r="K134" s="327"/>
      <c r="L134" s="892"/>
      <c r="M134" s="892"/>
      <c r="N134" s="892"/>
      <c r="O134" s="892"/>
      <c r="P134" s="892"/>
    </row>
    <row r="135" spans="1:16" s="28" customFormat="1">
      <c r="A135" s="327"/>
      <c r="B135" s="327"/>
      <c r="C135" s="327"/>
      <c r="D135" s="327"/>
      <c r="E135" s="327"/>
      <c r="F135" s="327"/>
      <c r="G135" s="327"/>
      <c r="H135" s="327"/>
      <c r="I135" s="327"/>
      <c r="J135" s="327"/>
      <c r="K135" s="327"/>
      <c r="L135" s="892"/>
      <c r="M135" s="892"/>
      <c r="N135" s="892"/>
      <c r="O135" s="892"/>
      <c r="P135" s="892"/>
    </row>
    <row r="136" spans="1:16" s="28" customFormat="1">
      <c r="A136" s="327"/>
      <c r="B136" s="327"/>
      <c r="C136" s="327"/>
      <c r="D136" s="327"/>
      <c r="E136" s="327"/>
      <c r="F136" s="327"/>
      <c r="G136" s="327"/>
      <c r="H136" s="327"/>
      <c r="I136" s="327"/>
      <c r="J136" s="327"/>
      <c r="K136" s="327"/>
      <c r="L136" s="892"/>
      <c r="M136" s="892"/>
      <c r="N136" s="892"/>
      <c r="O136" s="892"/>
      <c r="P136" s="892"/>
    </row>
    <row r="137" spans="1:16" s="28" customFormat="1">
      <c r="A137" s="327"/>
      <c r="B137" s="327"/>
      <c r="C137" s="327"/>
      <c r="D137" s="327"/>
      <c r="E137" s="327"/>
      <c r="F137" s="327"/>
      <c r="G137" s="327"/>
      <c r="H137" s="327"/>
      <c r="I137" s="327"/>
      <c r="J137" s="327"/>
      <c r="K137" s="327"/>
      <c r="L137" s="892"/>
      <c r="M137" s="892"/>
      <c r="N137" s="892"/>
      <c r="O137" s="892"/>
      <c r="P137" s="892"/>
    </row>
    <row r="138" spans="1:16" s="28" customFormat="1">
      <c r="A138" s="327"/>
      <c r="B138" s="327"/>
      <c r="C138" s="327"/>
      <c r="D138" s="327"/>
      <c r="E138" s="327"/>
      <c r="F138" s="327"/>
      <c r="G138" s="327"/>
      <c r="H138" s="327"/>
      <c r="I138" s="327"/>
      <c r="J138" s="327"/>
      <c r="K138" s="327"/>
      <c r="L138" s="892"/>
      <c r="M138" s="892"/>
      <c r="N138" s="892"/>
      <c r="O138" s="892"/>
      <c r="P138" s="892"/>
    </row>
    <row r="139" spans="1:16" s="28" customFormat="1">
      <c r="A139" s="327"/>
      <c r="B139" s="327"/>
      <c r="C139" s="327"/>
      <c r="D139" s="327"/>
      <c r="E139" s="327"/>
      <c r="F139" s="327"/>
      <c r="G139" s="327"/>
      <c r="H139" s="327"/>
      <c r="I139" s="327"/>
      <c r="J139" s="327"/>
      <c r="K139" s="327"/>
      <c r="L139" s="892"/>
      <c r="M139" s="892"/>
      <c r="N139" s="892"/>
      <c r="O139" s="892"/>
      <c r="P139" s="892"/>
    </row>
    <row r="140" spans="1:16" s="28" customFormat="1">
      <c r="A140" s="327"/>
      <c r="B140" s="327"/>
      <c r="C140" s="327"/>
      <c r="D140" s="327"/>
      <c r="E140" s="327"/>
      <c r="F140" s="327"/>
      <c r="G140" s="327"/>
      <c r="H140" s="327"/>
      <c r="I140" s="327"/>
      <c r="J140" s="327"/>
      <c r="K140" s="327"/>
      <c r="L140" s="892"/>
      <c r="M140" s="892"/>
      <c r="N140" s="892"/>
      <c r="O140" s="892"/>
      <c r="P140" s="892"/>
    </row>
    <row r="141" spans="1:16" s="28" customFormat="1">
      <c r="A141" s="327"/>
      <c r="B141" s="327"/>
      <c r="C141" s="327"/>
      <c r="D141" s="327"/>
      <c r="E141" s="327"/>
      <c r="F141" s="327"/>
      <c r="G141" s="327"/>
      <c r="H141" s="327"/>
      <c r="I141" s="327"/>
      <c r="J141" s="327"/>
      <c r="K141" s="327"/>
      <c r="L141" s="892"/>
      <c r="M141" s="892"/>
      <c r="N141" s="892"/>
      <c r="O141" s="892"/>
      <c r="P141" s="892"/>
    </row>
    <row r="142" spans="1:16" s="28" customFormat="1">
      <c r="A142" s="327"/>
      <c r="B142" s="327"/>
      <c r="C142" s="327"/>
      <c r="D142" s="327"/>
      <c r="E142" s="327"/>
      <c r="F142" s="327"/>
      <c r="G142" s="327"/>
      <c r="H142" s="327"/>
      <c r="I142" s="327"/>
      <c r="J142" s="327"/>
      <c r="K142" s="327"/>
      <c r="L142" s="892"/>
      <c r="M142" s="892"/>
      <c r="N142" s="892"/>
      <c r="O142" s="892"/>
      <c r="P142" s="892"/>
    </row>
    <row r="143" spans="1:16" s="28" customFormat="1">
      <c r="A143" s="327"/>
      <c r="B143" s="327"/>
      <c r="C143" s="327"/>
      <c r="D143" s="327"/>
      <c r="E143" s="327"/>
      <c r="F143" s="327"/>
      <c r="G143" s="327"/>
      <c r="H143" s="327"/>
      <c r="I143" s="327"/>
      <c r="J143" s="327"/>
      <c r="K143" s="327"/>
      <c r="L143" s="892"/>
      <c r="M143" s="892"/>
      <c r="N143" s="892"/>
      <c r="O143" s="892"/>
      <c r="P143" s="892"/>
    </row>
    <row r="144" spans="1:16" s="28" customFormat="1">
      <c r="A144" s="327"/>
      <c r="B144" s="327"/>
      <c r="C144" s="327"/>
      <c r="D144" s="327"/>
      <c r="E144" s="327"/>
      <c r="F144" s="327"/>
      <c r="G144" s="327"/>
      <c r="H144" s="327"/>
      <c r="I144" s="327"/>
      <c r="J144" s="327"/>
      <c r="K144" s="327"/>
      <c r="L144" s="892"/>
      <c r="M144" s="892"/>
      <c r="N144" s="892"/>
      <c r="O144" s="892"/>
      <c r="P144" s="892"/>
    </row>
    <row r="145" spans="1:16" s="28" customFormat="1">
      <c r="A145" s="327"/>
      <c r="B145" s="327"/>
      <c r="C145" s="327"/>
      <c r="D145" s="327"/>
      <c r="E145" s="327"/>
      <c r="F145" s="327"/>
      <c r="G145" s="327"/>
      <c r="H145" s="327"/>
      <c r="I145" s="327"/>
      <c r="J145" s="327"/>
      <c r="K145" s="327"/>
      <c r="L145" s="892"/>
      <c r="M145" s="892"/>
      <c r="N145" s="892"/>
      <c r="O145" s="892"/>
      <c r="P145" s="892"/>
    </row>
    <row r="146" spans="1:16" s="28" customFormat="1">
      <c r="A146" s="327"/>
      <c r="B146" s="327"/>
      <c r="C146" s="327"/>
      <c r="D146" s="327"/>
      <c r="E146" s="327"/>
      <c r="F146" s="327"/>
      <c r="G146" s="327"/>
      <c r="H146" s="327"/>
      <c r="I146" s="327"/>
      <c r="J146" s="327"/>
      <c r="K146" s="327"/>
      <c r="L146" s="892"/>
      <c r="M146" s="892"/>
      <c r="N146" s="892"/>
      <c r="O146" s="892"/>
      <c r="P146" s="892"/>
    </row>
    <row r="147" spans="1:16" s="28" customFormat="1">
      <c r="A147" s="327"/>
      <c r="B147" s="327"/>
      <c r="C147" s="327"/>
      <c r="D147" s="327"/>
      <c r="E147" s="327"/>
      <c r="F147" s="327"/>
      <c r="G147" s="327"/>
      <c r="H147" s="327"/>
      <c r="I147" s="327"/>
      <c r="J147" s="327"/>
      <c r="K147" s="327"/>
      <c r="L147" s="892"/>
      <c r="M147" s="892"/>
      <c r="N147" s="892"/>
      <c r="O147" s="892"/>
      <c r="P147" s="892"/>
    </row>
    <row r="148" spans="1:16" s="28" customFormat="1">
      <c r="A148" s="327"/>
      <c r="B148" s="327"/>
      <c r="C148" s="327"/>
      <c r="D148" s="327"/>
      <c r="E148" s="327"/>
      <c r="F148" s="327"/>
      <c r="G148" s="327"/>
      <c r="H148" s="327"/>
      <c r="I148" s="327"/>
      <c r="J148" s="327"/>
      <c r="K148" s="327"/>
      <c r="L148" s="892"/>
      <c r="M148" s="892"/>
      <c r="N148" s="892"/>
      <c r="O148" s="892"/>
      <c r="P148" s="892"/>
    </row>
    <row r="149" spans="1:16" s="28" customFormat="1">
      <c r="A149" s="327"/>
      <c r="B149" s="327"/>
      <c r="C149" s="327"/>
      <c r="D149" s="327"/>
      <c r="E149" s="327"/>
      <c r="F149" s="327"/>
      <c r="G149" s="327"/>
      <c r="H149" s="327"/>
      <c r="I149" s="327"/>
      <c r="J149" s="327"/>
      <c r="K149" s="327"/>
      <c r="L149" s="892"/>
      <c r="M149" s="892"/>
      <c r="N149" s="892"/>
      <c r="O149" s="892"/>
      <c r="P149" s="892"/>
    </row>
    <row r="150" spans="1:16" s="28" customFormat="1">
      <c r="A150" s="327"/>
      <c r="B150" s="327"/>
      <c r="C150" s="327"/>
      <c r="D150" s="327"/>
      <c r="E150" s="327"/>
      <c r="F150" s="327"/>
      <c r="G150" s="327"/>
      <c r="H150" s="327"/>
      <c r="I150" s="327"/>
      <c r="J150" s="327"/>
      <c r="K150" s="327"/>
      <c r="L150" s="892"/>
      <c r="M150" s="892"/>
      <c r="N150" s="892"/>
      <c r="O150" s="892"/>
      <c r="P150" s="892"/>
    </row>
    <row r="151" spans="1:16" s="28" customFormat="1">
      <c r="A151" s="327"/>
      <c r="B151" s="327"/>
      <c r="C151" s="327"/>
      <c r="D151" s="327"/>
      <c r="E151" s="327"/>
      <c r="F151" s="327"/>
      <c r="G151" s="327"/>
      <c r="H151" s="327"/>
      <c r="I151" s="327"/>
      <c r="J151" s="327"/>
      <c r="K151" s="327"/>
      <c r="L151" s="892"/>
      <c r="M151" s="892"/>
      <c r="N151" s="892"/>
      <c r="O151" s="892"/>
      <c r="P151" s="892"/>
    </row>
    <row r="152" spans="1:16" s="28" customFormat="1">
      <c r="A152" s="327"/>
      <c r="B152" s="327"/>
      <c r="C152" s="327"/>
      <c r="D152" s="327"/>
      <c r="E152" s="327"/>
      <c r="F152" s="327"/>
      <c r="G152" s="327"/>
      <c r="H152" s="327"/>
      <c r="I152" s="327"/>
      <c r="J152" s="327"/>
      <c r="K152" s="327"/>
      <c r="L152" s="892"/>
      <c r="M152" s="892"/>
      <c r="N152" s="892"/>
      <c r="O152" s="892"/>
      <c r="P152" s="892"/>
    </row>
    <row r="153" spans="1:16" s="28" customFormat="1">
      <c r="A153" s="327"/>
      <c r="B153" s="327"/>
      <c r="C153" s="327"/>
      <c r="D153" s="327"/>
      <c r="E153" s="327"/>
      <c r="F153" s="327"/>
      <c r="G153" s="327"/>
      <c r="H153" s="327"/>
      <c r="I153" s="327"/>
      <c r="J153" s="327"/>
      <c r="K153" s="327"/>
      <c r="L153" s="892"/>
      <c r="M153" s="892"/>
      <c r="N153" s="892"/>
      <c r="O153" s="892"/>
      <c r="P153" s="892"/>
    </row>
    <row r="154" spans="1:16" s="28" customFormat="1">
      <c r="A154" s="327"/>
      <c r="B154" s="327"/>
      <c r="C154" s="327"/>
      <c r="D154" s="327"/>
      <c r="E154" s="327"/>
      <c r="F154" s="327"/>
      <c r="G154" s="327"/>
      <c r="H154" s="327"/>
      <c r="I154" s="327"/>
      <c r="J154" s="327"/>
      <c r="K154" s="327"/>
      <c r="L154" s="892"/>
      <c r="M154" s="892"/>
      <c r="N154" s="892"/>
      <c r="O154" s="892"/>
      <c r="P154" s="892"/>
    </row>
    <row r="155" spans="1:16" s="28" customFormat="1">
      <c r="A155" s="327"/>
      <c r="B155" s="327"/>
      <c r="C155" s="327"/>
      <c r="D155" s="327"/>
      <c r="E155" s="327"/>
      <c r="F155" s="327"/>
      <c r="G155" s="327"/>
      <c r="H155" s="327"/>
      <c r="I155" s="327"/>
      <c r="J155" s="327"/>
      <c r="K155" s="327"/>
      <c r="L155" s="892"/>
      <c r="M155" s="892"/>
      <c r="N155" s="892"/>
      <c r="O155" s="892"/>
      <c r="P155" s="892"/>
    </row>
    <row r="156" spans="1:16" s="28" customFormat="1">
      <c r="A156" s="327"/>
      <c r="B156" s="327"/>
      <c r="C156" s="327"/>
      <c r="D156" s="327"/>
      <c r="E156" s="327"/>
      <c r="F156" s="327"/>
      <c r="G156" s="327"/>
      <c r="H156" s="327"/>
      <c r="I156" s="327"/>
      <c r="J156" s="327"/>
      <c r="K156" s="327"/>
      <c r="L156" s="892"/>
      <c r="M156" s="892"/>
      <c r="N156" s="892"/>
      <c r="O156" s="892"/>
      <c r="P156" s="892"/>
    </row>
    <row r="157" spans="1:16" s="28" customFormat="1">
      <c r="A157" s="327"/>
      <c r="B157" s="327"/>
      <c r="C157" s="327"/>
      <c r="D157" s="327"/>
      <c r="E157" s="327"/>
      <c r="F157" s="327"/>
      <c r="G157" s="327"/>
      <c r="H157" s="327"/>
      <c r="I157" s="327"/>
      <c r="J157" s="327"/>
      <c r="K157" s="327"/>
      <c r="L157" s="892"/>
      <c r="M157" s="892"/>
      <c r="N157" s="892"/>
      <c r="O157" s="892"/>
      <c r="P157" s="892"/>
    </row>
    <row r="158" spans="1:16" s="28" customFormat="1">
      <c r="A158" s="327"/>
      <c r="B158" s="327"/>
      <c r="C158" s="327"/>
      <c r="D158" s="327"/>
      <c r="E158" s="327"/>
      <c r="F158" s="327"/>
      <c r="G158" s="327"/>
      <c r="H158" s="327"/>
      <c r="I158" s="327"/>
      <c r="J158" s="327"/>
      <c r="K158" s="327"/>
      <c r="L158" s="892"/>
      <c r="M158" s="892"/>
      <c r="N158" s="892"/>
      <c r="O158" s="892"/>
      <c r="P158" s="892"/>
    </row>
    <row r="159" spans="1:16" s="28" customFormat="1">
      <c r="A159" s="327"/>
      <c r="B159" s="327"/>
      <c r="C159" s="327"/>
      <c r="D159" s="327"/>
      <c r="E159" s="327"/>
      <c r="F159" s="327"/>
      <c r="G159" s="327"/>
      <c r="H159" s="327"/>
      <c r="I159" s="327"/>
      <c r="J159" s="327"/>
      <c r="K159" s="327"/>
      <c r="L159" s="892"/>
      <c r="M159" s="892"/>
      <c r="N159" s="892"/>
      <c r="O159" s="892"/>
      <c r="P159" s="892"/>
    </row>
    <row r="160" spans="1:16" s="28" customFormat="1">
      <c r="A160" s="327"/>
      <c r="B160" s="327"/>
      <c r="C160" s="327"/>
      <c r="D160" s="327"/>
      <c r="E160" s="327"/>
      <c r="F160" s="327"/>
      <c r="G160" s="327"/>
      <c r="H160" s="327"/>
      <c r="I160" s="327"/>
      <c r="J160" s="327"/>
      <c r="K160" s="327"/>
      <c r="L160" s="892"/>
      <c r="M160" s="892"/>
      <c r="N160" s="892"/>
      <c r="O160" s="892"/>
      <c r="P160" s="892"/>
    </row>
    <row r="161" spans="1:16" s="28" customFormat="1">
      <c r="A161" s="327"/>
      <c r="B161" s="327"/>
      <c r="C161" s="327"/>
      <c r="D161" s="327"/>
      <c r="E161" s="327"/>
      <c r="F161" s="327"/>
      <c r="G161" s="327"/>
      <c r="H161" s="327"/>
      <c r="I161" s="327"/>
      <c r="J161" s="327"/>
      <c r="K161" s="327"/>
      <c r="L161" s="892"/>
      <c r="M161" s="892"/>
      <c r="N161" s="892"/>
      <c r="O161" s="892"/>
      <c r="P161" s="892"/>
    </row>
    <row r="162" spans="1:16" s="28" customFormat="1">
      <c r="A162" s="327"/>
      <c r="B162" s="327"/>
      <c r="C162" s="327"/>
      <c r="D162" s="327"/>
      <c r="E162" s="327"/>
      <c r="F162" s="327"/>
      <c r="G162" s="327"/>
      <c r="H162" s="327"/>
      <c r="I162" s="327"/>
      <c r="J162" s="327"/>
      <c r="K162" s="327"/>
      <c r="L162" s="892"/>
      <c r="M162" s="892"/>
      <c r="N162" s="892"/>
      <c r="O162" s="892"/>
      <c r="P162" s="892"/>
    </row>
    <row r="163" spans="1:16" s="28" customFormat="1">
      <c r="A163" s="327"/>
      <c r="B163" s="327"/>
      <c r="C163" s="327"/>
      <c r="D163" s="327"/>
      <c r="E163" s="327"/>
      <c r="F163" s="327"/>
      <c r="G163" s="327"/>
      <c r="H163" s="327"/>
      <c r="I163" s="327"/>
      <c r="J163" s="327"/>
      <c r="K163" s="327"/>
      <c r="L163" s="892"/>
      <c r="M163" s="892"/>
      <c r="N163" s="892"/>
      <c r="O163" s="892"/>
      <c r="P163" s="892"/>
    </row>
    <row r="164" spans="1:16" s="28" customFormat="1">
      <c r="A164" s="327"/>
      <c r="B164" s="327"/>
      <c r="C164" s="327"/>
      <c r="D164" s="327"/>
      <c r="E164" s="327"/>
      <c r="F164" s="327"/>
      <c r="G164" s="327"/>
      <c r="H164" s="327"/>
      <c r="I164" s="327"/>
      <c r="J164" s="327"/>
      <c r="K164" s="327"/>
      <c r="L164" s="892"/>
      <c r="M164" s="892"/>
      <c r="N164" s="892"/>
      <c r="O164" s="892"/>
      <c r="P164" s="892"/>
    </row>
    <row r="165" spans="1:16" s="28" customFormat="1">
      <c r="A165" s="327"/>
      <c r="B165" s="327"/>
      <c r="C165" s="327"/>
      <c r="D165" s="327"/>
      <c r="E165" s="327"/>
      <c r="F165" s="327"/>
      <c r="G165" s="327"/>
      <c r="H165" s="327"/>
      <c r="I165" s="327"/>
      <c r="J165" s="327"/>
      <c r="K165" s="327"/>
      <c r="L165" s="892"/>
      <c r="M165" s="892"/>
      <c r="N165" s="892"/>
      <c r="O165" s="892"/>
      <c r="P165" s="892"/>
    </row>
    <row r="166" spans="1:16" s="28" customFormat="1">
      <c r="A166" s="327"/>
      <c r="B166" s="327"/>
      <c r="C166" s="327"/>
      <c r="D166" s="327"/>
      <c r="E166" s="327"/>
      <c r="F166" s="327"/>
      <c r="G166" s="327"/>
      <c r="H166" s="327"/>
      <c r="I166" s="327"/>
      <c r="J166" s="327"/>
      <c r="K166" s="327"/>
      <c r="L166" s="892"/>
      <c r="M166" s="892"/>
      <c r="N166" s="892"/>
      <c r="O166" s="892"/>
      <c r="P166" s="892"/>
    </row>
    <row r="167" spans="1:16" s="28" customFormat="1">
      <c r="A167" s="327"/>
      <c r="B167" s="327"/>
      <c r="C167" s="327"/>
      <c r="D167" s="327"/>
      <c r="E167" s="327"/>
      <c r="F167" s="327"/>
      <c r="G167" s="327"/>
      <c r="H167" s="327"/>
      <c r="I167" s="327"/>
      <c r="J167" s="327"/>
      <c r="K167" s="327"/>
      <c r="L167" s="892"/>
      <c r="M167" s="892"/>
      <c r="N167" s="892"/>
      <c r="O167" s="892"/>
      <c r="P167" s="892"/>
    </row>
    <row r="168" spans="1:16" s="28" customFormat="1">
      <c r="A168" s="327"/>
      <c r="B168" s="327"/>
      <c r="C168" s="327"/>
      <c r="D168" s="327"/>
      <c r="E168" s="327"/>
      <c r="F168" s="327"/>
      <c r="G168" s="327"/>
      <c r="H168" s="327"/>
      <c r="I168" s="327"/>
      <c r="J168" s="327"/>
      <c r="K168" s="327"/>
      <c r="L168" s="892"/>
      <c r="M168" s="892"/>
      <c r="N168" s="892"/>
      <c r="O168" s="892"/>
      <c r="P168" s="892"/>
    </row>
    <row r="169" spans="1:16" s="28" customFormat="1">
      <c r="A169" s="327"/>
      <c r="B169" s="327"/>
      <c r="C169" s="327"/>
      <c r="D169" s="327"/>
      <c r="E169" s="327"/>
      <c r="F169" s="327"/>
      <c r="G169" s="327"/>
      <c r="H169" s="327"/>
      <c r="I169" s="327"/>
      <c r="J169" s="327"/>
      <c r="K169" s="327"/>
      <c r="L169" s="892"/>
      <c r="M169" s="892"/>
      <c r="N169" s="892"/>
      <c r="O169" s="892"/>
      <c r="P169" s="892"/>
    </row>
    <row r="170" spans="1:16" s="28" customFormat="1">
      <c r="A170" s="327"/>
      <c r="B170" s="327"/>
      <c r="C170" s="327"/>
      <c r="D170" s="327"/>
      <c r="E170" s="327"/>
      <c r="F170" s="327"/>
      <c r="G170" s="327"/>
      <c r="H170" s="327"/>
      <c r="I170" s="327"/>
      <c r="J170" s="327"/>
      <c r="K170" s="327"/>
      <c r="L170" s="892"/>
      <c r="M170" s="892"/>
      <c r="N170" s="892"/>
      <c r="O170" s="892"/>
      <c r="P170" s="892"/>
    </row>
    <row r="171" spans="1:16" s="28" customFormat="1">
      <c r="A171" s="321"/>
      <c r="B171" s="327"/>
      <c r="C171" s="327"/>
      <c r="D171" s="327"/>
      <c r="E171" s="327"/>
      <c r="F171" s="327"/>
      <c r="G171" s="327"/>
      <c r="H171" s="327"/>
      <c r="I171" s="327"/>
      <c r="J171" s="327"/>
      <c r="K171" s="327"/>
      <c r="L171" s="892"/>
      <c r="M171" s="892"/>
      <c r="N171" s="892"/>
      <c r="O171" s="892"/>
      <c r="P171" s="892"/>
    </row>
    <row r="172" spans="1:16" s="28" customFormat="1">
      <c r="A172" s="327"/>
      <c r="B172" s="327"/>
      <c r="C172" s="327"/>
      <c r="D172" s="327"/>
      <c r="E172" s="327"/>
      <c r="F172" s="327"/>
      <c r="G172" s="327"/>
      <c r="H172" s="327"/>
      <c r="I172" s="327"/>
      <c r="J172" s="327"/>
      <c r="K172" s="327"/>
      <c r="L172" s="892"/>
      <c r="M172" s="892"/>
      <c r="N172" s="892"/>
      <c r="O172" s="892"/>
      <c r="P172" s="892"/>
    </row>
    <row r="173" spans="1:16" s="28" customFormat="1">
      <c r="A173" s="327"/>
      <c r="B173" s="327"/>
      <c r="C173" s="327"/>
      <c r="D173" s="327"/>
      <c r="E173" s="327"/>
      <c r="F173" s="327"/>
      <c r="G173" s="327"/>
      <c r="H173" s="327"/>
      <c r="I173" s="327"/>
      <c r="J173" s="327"/>
      <c r="K173" s="327"/>
      <c r="L173" s="892"/>
      <c r="M173" s="892"/>
      <c r="N173" s="892"/>
      <c r="O173" s="892"/>
      <c r="P173" s="892"/>
    </row>
    <row r="174" spans="1:16" s="28" customFormat="1">
      <c r="A174" s="327"/>
      <c r="B174" s="327"/>
      <c r="C174" s="327"/>
      <c r="D174" s="327"/>
      <c r="E174" s="327"/>
      <c r="F174" s="327"/>
      <c r="G174" s="327"/>
      <c r="H174" s="327"/>
      <c r="I174" s="327"/>
      <c r="J174" s="327"/>
      <c r="K174" s="327"/>
      <c r="L174" s="892"/>
      <c r="M174" s="892"/>
      <c r="N174" s="892"/>
      <c r="O174" s="892"/>
      <c r="P174" s="892"/>
    </row>
    <row r="175" spans="1:16" s="28" customFormat="1">
      <c r="A175" s="327"/>
      <c r="B175" s="327"/>
      <c r="C175" s="327"/>
      <c r="D175" s="327"/>
      <c r="E175" s="327"/>
      <c r="F175" s="327"/>
      <c r="G175" s="327"/>
      <c r="H175" s="327"/>
      <c r="I175" s="327"/>
      <c r="J175" s="327"/>
      <c r="K175" s="327"/>
      <c r="L175" s="892"/>
      <c r="M175" s="892"/>
      <c r="N175" s="892"/>
      <c r="O175" s="892"/>
      <c r="P175" s="892"/>
    </row>
    <row r="176" spans="1:16" s="28" customFormat="1">
      <c r="A176" s="327"/>
      <c r="B176" s="327"/>
      <c r="C176" s="327"/>
      <c r="D176" s="327"/>
      <c r="E176" s="327"/>
      <c r="F176" s="327"/>
      <c r="G176" s="327"/>
      <c r="H176" s="327"/>
      <c r="I176" s="327"/>
      <c r="J176" s="327"/>
      <c r="K176" s="327"/>
      <c r="L176" s="892"/>
      <c r="M176" s="892"/>
      <c r="N176" s="892"/>
      <c r="O176" s="892"/>
      <c r="P176" s="892"/>
    </row>
    <row r="177" spans="1:16" s="28" customFormat="1">
      <c r="A177" s="327"/>
      <c r="B177" s="327"/>
      <c r="C177" s="327"/>
      <c r="D177" s="327"/>
      <c r="E177" s="327"/>
      <c r="F177" s="327"/>
      <c r="G177" s="327"/>
      <c r="H177" s="327"/>
      <c r="I177" s="327"/>
      <c r="J177" s="327"/>
      <c r="K177" s="327"/>
      <c r="L177" s="892"/>
      <c r="M177" s="892"/>
      <c r="N177" s="892"/>
      <c r="O177" s="892"/>
      <c r="P177" s="892"/>
    </row>
    <row r="178" spans="1:16" s="28" customFormat="1">
      <c r="A178" s="327"/>
      <c r="B178" s="327"/>
      <c r="C178" s="327"/>
      <c r="D178" s="327"/>
      <c r="E178" s="327"/>
      <c r="F178" s="327"/>
      <c r="G178" s="327"/>
      <c r="H178" s="327"/>
      <c r="I178" s="327"/>
      <c r="J178" s="327"/>
      <c r="K178" s="327"/>
      <c r="L178" s="892"/>
      <c r="M178" s="892"/>
      <c r="N178" s="892"/>
      <c r="O178" s="892"/>
      <c r="P178" s="892"/>
    </row>
    <row r="179" spans="1:16" s="28" customFormat="1">
      <c r="A179" s="327"/>
      <c r="B179" s="327"/>
      <c r="C179" s="327"/>
      <c r="D179" s="327"/>
      <c r="E179" s="327"/>
      <c r="F179" s="327"/>
      <c r="G179" s="327"/>
      <c r="H179" s="327"/>
      <c r="I179" s="327"/>
      <c r="J179" s="327"/>
      <c r="K179" s="327"/>
      <c r="L179" s="892"/>
      <c r="M179" s="892"/>
      <c r="N179" s="892"/>
      <c r="O179" s="892"/>
      <c r="P179" s="892"/>
    </row>
    <row r="180" spans="1:16" s="28" customFormat="1">
      <c r="A180" s="327"/>
      <c r="B180" s="327"/>
      <c r="C180" s="327"/>
      <c r="D180" s="327"/>
      <c r="E180" s="327"/>
      <c r="F180" s="327"/>
      <c r="G180" s="327"/>
      <c r="H180" s="327"/>
      <c r="I180" s="327"/>
      <c r="J180" s="327"/>
      <c r="K180" s="327"/>
      <c r="L180" s="892"/>
      <c r="M180" s="892"/>
      <c r="N180" s="892"/>
      <c r="O180" s="892"/>
      <c r="P180" s="892"/>
    </row>
    <row r="181" spans="1:16" s="28" customFormat="1">
      <c r="A181" s="327"/>
      <c r="B181" s="327"/>
      <c r="C181" s="327"/>
      <c r="D181" s="327"/>
      <c r="E181" s="327"/>
      <c r="F181" s="327"/>
      <c r="G181" s="327"/>
      <c r="H181" s="327"/>
      <c r="I181" s="327"/>
      <c r="J181" s="327"/>
      <c r="K181" s="327"/>
      <c r="L181" s="892"/>
      <c r="M181" s="892"/>
      <c r="N181" s="892"/>
      <c r="O181" s="892"/>
      <c r="P181" s="892"/>
    </row>
    <row r="182" spans="1:16" s="28" customFormat="1">
      <c r="A182" s="327"/>
      <c r="B182" s="327"/>
      <c r="C182" s="327"/>
      <c r="D182" s="327"/>
      <c r="E182" s="327"/>
      <c r="F182" s="327"/>
      <c r="G182" s="327"/>
      <c r="H182" s="327"/>
      <c r="I182" s="327"/>
      <c r="J182" s="327"/>
      <c r="K182" s="327"/>
      <c r="L182" s="892"/>
      <c r="M182" s="892"/>
      <c r="N182" s="892"/>
      <c r="O182" s="892"/>
      <c r="P182" s="892"/>
    </row>
    <row r="183" spans="1:16" s="28" customFormat="1">
      <c r="A183" s="327"/>
      <c r="B183" s="327"/>
      <c r="C183" s="327"/>
      <c r="D183" s="327"/>
      <c r="E183" s="327"/>
      <c r="F183" s="327"/>
      <c r="G183" s="327"/>
      <c r="H183" s="327"/>
      <c r="I183" s="327"/>
      <c r="J183" s="327"/>
      <c r="K183" s="327"/>
      <c r="L183" s="892"/>
      <c r="M183" s="892"/>
      <c r="N183" s="892"/>
      <c r="O183" s="892"/>
      <c r="P183" s="892"/>
    </row>
    <row r="184" spans="1:16" s="28" customFormat="1">
      <c r="A184" s="327"/>
      <c r="B184" s="327"/>
      <c r="C184" s="327"/>
      <c r="D184" s="327"/>
      <c r="E184" s="327"/>
      <c r="F184" s="327"/>
      <c r="G184" s="327"/>
      <c r="H184" s="327"/>
      <c r="I184" s="327"/>
      <c r="J184" s="327"/>
      <c r="K184" s="327"/>
      <c r="L184" s="892"/>
      <c r="M184" s="892"/>
      <c r="N184" s="892"/>
      <c r="O184" s="892"/>
      <c r="P184" s="892"/>
    </row>
    <row r="185" spans="1:16" s="28" customFormat="1">
      <c r="A185" s="327"/>
      <c r="B185" s="327"/>
      <c r="C185" s="327"/>
      <c r="D185" s="327"/>
      <c r="E185" s="327"/>
      <c r="F185" s="327"/>
      <c r="G185" s="327"/>
      <c r="H185" s="327"/>
      <c r="I185" s="327"/>
      <c r="J185" s="327"/>
      <c r="K185" s="327"/>
      <c r="L185" s="892"/>
      <c r="M185" s="892"/>
      <c r="N185" s="892"/>
      <c r="O185" s="892"/>
      <c r="P185" s="892"/>
    </row>
    <row r="186" spans="1:16" s="28" customFormat="1">
      <c r="A186" s="327"/>
      <c r="B186" s="327"/>
      <c r="C186" s="327"/>
      <c r="D186" s="327"/>
      <c r="E186" s="327"/>
      <c r="F186" s="327"/>
      <c r="G186" s="327"/>
      <c r="H186" s="327"/>
      <c r="I186" s="327"/>
      <c r="J186" s="327"/>
      <c r="K186" s="327"/>
      <c r="L186" s="892"/>
      <c r="M186" s="892"/>
      <c r="N186" s="892"/>
      <c r="O186" s="892"/>
      <c r="P186" s="892"/>
    </row>
    <row r="187" spans="1:16" s="28" customFormat="1">
      <c r="A187" s="327"/>
      <c r="B187" s="327"/>
      <c r="C187" s="327"/>
      <c r="D187" s="327"/>
      <c r="E187" s="327"/>
      <c r="F187" s="327"/>
      <c r="G187" s="327"/>
      <c r="H187" s="327"/>
      <c r="I187" s="327"/>
      <c r="J187" s="327"/>
      <c r="K187" s="327"/>
      <c r="L187" s="892"/>
      <c r="M187" s="892"/>
      <c r="N187" s="892"/>
      <c r="O187" s="892"/>
      <c r="P187" s="892"/>
    </row>
    <row r="188" spans="1:16" s="28" customFormat="1">
      <c r="A188" s="2108"/>
      <c r="B188" s="327"/>
      <c r="C188" s="327"/>
      <c r="D188" s="327"/>
      <c r="E188" s="327"/>
      <c r="F188" s="327"/>
      <c r="G188" s="327"/>
      <c r="H188" s="327"/>
      <c r="I188" s="327"/>
      <c r="J188" s="327"/>
      <c r="K188" s="327"/>
      <c r="L188" s="892"/>
      <c r="M188" s="892"/>
      <c r="N188" s="892"/>
      <c r="O188" s="892"/>
      <c r="P188" s="892"/>
    </row>
    <row r="189" spans="1:16" s="28" customFormat="1">
      <c r="A189" s="2108"/>
      <c r="B189" s="327"/>
      <c r="C189" s="327"/>
      <c r="D189" s="327"/>
      <c r="E189" s="327"/>
      <c r="F189" s="327"/>
      <c r="G189" s="327"/>
      <c r="H189" s="327"/>
      <c r="I189" s="327"/>
      <c r="J189" s="327"/>
      <c r="K189" s="327"/>
      <c r="L189" s="892"/>
      <c r="M189" s="892"/>
      <c r="N189" s="892"/>
      <c r="O189" s="892"/>
      <c r="P189" s="892"/>
    </row>
    <row r="190" spans="1:16" s="28" customFormat="1">
      <c r="A190" s="2108"/>
      <c r="B190" s="327"/>
      <c r="C190" s="327"/>
      <c r="D190" s="327"/>
      <c r="E190" s="327"/>
      <c r="F190" s="327"/>
      <c r="G190" s="327"/>
      <c r="H190" s="327"/>
      <c r="I190" s="327"/>
      <c r="J190" s="327"/>
      <c r="K190" s="327"/>
      <c r="L190" s="892"/>
      <c r="M190" s="892"/>
      <c r="N190" s="892"/>
      <c r="O190" s="892"/>
      <c r="P190" s="892"/>
    </row>
    <row r="191" spans="1:16" s="28" customFormat="1">
      <c r="A191" s="2108"/>
      <c r="B191" s="327"/>
      <c r="C191" s="327"/>
      <c r="D191" s="327"/>
      <c r="E191" s="327"/>
      <c r="F191" s="327"/>
      <c r="G191" s="327"/>
      <c r="H191" s="327"/>
      <c r="I191" s="327"/>
      <c r="J191" s="327"/>
      <c r="K191" s="327"/>
      <c r="L191" s="892"/>
      <c r="M191" s="892"/>
      <c r="N191" s="892"/>
      <c r="O191" s="892"/>
      <c r="P191" s="892"/>
    </row>
    <row r="192" spans="1:16" s="28" customFormat="1">
      <c r="A192" s="2108"/>
      <c r="B192" s="327"/>
      <c r="C192" s="327"/>
      <c r="D192" s="327"/>
      <c r="E192" s="327"/>
      <c r="F192" s="327"/>
      <c r="G192" s="327"/>
      <c r="H192" s="327"/>
      <c r="I192" s="327"/>
      <c r="J192" s="327"/>
      <c r="K192" s="327"/>
      <c r="L192" s="892"/>
      <c r="M192" s="892"/>
      <c r="N192" s="892"/>
      <c r="O192" s="892"/>
      <c r="P192" s="892"/>
    </row>
    <row r="193" spans="1:16" s="28" customFormat="1">
      <c r="A193" s="2108"/>
      <c r="B193" s="327"/>
      <c r="C193" s="327"/>
      <c r="D193" s="327"/>
      <c r="E193" s="327"/>
      <c r="F193" s="327"/>
      <c r="G193" s="327"/>
      <c r="H193" s="327"/>
      <c r="I193" s="327"/>
      <c r="J193" s="327"/>
      <c r="K193" s="327"/>
      <c r="L193" s="892"/>
      <c r="M193" s="892"/>
      <c r="N193" s="892"/>
      <c r="O193" s="892"/>
      <c r="P193" s="892"/>
    </row>
    <row r="194" spans="1:16" s="28" customFormat="1">
      <c r="A194" s="2108"/>
      <c r="B194" s="327"/>
      <c r="C194" s="327"/>
      <c r="D194" s="327"/>
      <c r="E194" s="327"/>
      <c r="F194" s="327"/>
      <c r="G194" s="327"/>
      <c r="H194" s="327"/>
      <c r="I194" s="327"/>
      <c r="J194" s="327"/>
      <c r="K194" s="327"/>
      <c r="L194" s="892"/>
      <c r="M194" s="892"/>
      <c r="N194" s="892"/>
      <c r="O194" s="892"/>
      <c r="P194" s="892"/>
    </row>
    <row r="195" spans="1:16" s="28" customFormat="1">
      <c r="A195" s="2108"/>
      <c r="B195" s="327"/>
      <c r="C195" s="327"/>
      <c r="D195" s="327"/>
      <c r="E195" s="327"/>
      <c r="F195" s="327"/>
      <c r="G195" s="327"/>
      <c r="H195" s="327"/>
      <c r="I195" s="327"/>
      <c r="J195" s="327"/>
      <c r="K195" s="327"/>
      <c r="L195" s="892"/>
      <c r="M195" s="892"/>
      <c r="N195" s="892"/>
      <c r="O195" s="892"/>
      <c r="P195" s="892"/>
    </row>
    <row r="196" spans="1:16" s="28" customFormat="1">
      <c r="A196" s="2108"/>
      <c r="B196" s="327"/>
      <c r="C196" s="327"/>
      <c r="D196" s="327"/>
      <c r="E196" s="327"/>
      <c r="F196" s="327"/>
      <c r="G196" s="327"/>
      <c r="H196" s="327"/>
      <c r="I196" s="327"/>
      <c r="J196" s="327"/>
      <c r="K196" s="327"/>
      <c r="L196" s="892"/>
      <c r="M196" s="892"/>
      <c r="N196" s="892"/>
      <c r="O196" s="892"/>
      <c r="P196" s="892"/>
    </row>
    <row r="197" spans="1:16" s="28" customFormat="1">
      <c r="A197" s="2108"/>
      <c r="B197" s="327"/>
      <c r="C197" s="327"/>
      <c r="D197" s="327"/>
      <c r="E197" s="327"/>
      <c r="F197" s="327"/>
      <c r="G197" s="327"/>
      <c r="H197" s="327"/>
      <c r="I197" s="327"/>
      <c r="J197" s="327"/>
      <c r="K197" s="327"/>
      <c r="L197" s="892"/>
      <c r="M197" s="892"/>
      <c r="N197" s="892"/>
      <c r="O197" s="892"/>
      <c r="P197" s="892"/>
    </row>
    <row r="198" spans="1:16" s="28" customFormat="1">
      <c r="A198" s="2108"/>
      <c r="B198" s="327"/>
      <c r="C198" s="327"/>
      <c r="D198" s="327"/>
      <c r="E198" s="327"/>
      <c r="F198" s="327"/>
      <c r="G198" s="327"/>
      <c r="H198" s="327"/>
      <c r="I198" s="327"/>
      <c r="J198" s="327"/>
      <c r="K198" s="327"/>
      <c r="L198" s="892"/>
      <c r="M198" s="892"/>
      <c r="N198" s="892"/>
      <c r="O198" s="892"/>
      <c r="P198" s="892"/>
    </row>
    <row r="199" spans="1:16" s="28" customFormat="1">
      <c r="A199" s="2108"/>
      <c r="B199" s="327"/>
      <c r="C199" s="327"/>
      <c r="D199" s="327"/>
      <c r="E199" s="327"/>
      <c r="F199" s="327"/>
      <c r="G199" s="327"/>
      <c r="H199" s="327"/>
      <c r="I199" s="327"/>
      <c r="J199" s="327"/>
      <c r="K199" s="327"/>
      <c r="L199" s="892"/>
      <c r="M199" s="892"/>
      <c r="N199" s="892"/>
      <c r="O199" s="892"/>
      <c r="P199" s="892"/>
    </row>
    <row r="200" spans="1:16" s="28" customFormat="1">
      <c r="A200" s="2108"/>
      <c r="B200" s="327"/>
      <c r="C200" s="327"/>
      <c r="D200" s="327"/>
      <c r="E200" s="327"/>
      <c r="F200" s="327"/>
      <c r="G200" s="327"/>
      <c r="H200" s="327"/>
      <c r="I200" s="327"/>
      <c r="J200" s="327"/>
      <c r="K200" s="327"/>
      <c r="L200" s="892"/>
      <c r="M200" s="892"/>
      <c r="N200" s="892"/>
      <c r="O200" s="892"/>
      <c r="P200" s="892"/>
    </row>
    <row r="201" spans="1:16" s="28" customFormat="1">
      <c r="A201" s="2108"/>
      <c r="B201" s="327"/>
      <c r="C201" s="327"/>
      <c r="D201" s="327"/>
      <c r="E201" s="327"/>
      <c r="F201" s="327"/>
      <c r="G201" s="327"/>
      <c r="H201" s="327"/>
      <c r="I201" s="327"/>
      <c r="J201" s="327"/>
      <c r="K201" s="327"/>
      <c r="L201" s="892"/>
      <c r="M201" s="892"/>
      <c r="N201" s="892"/>
      <c r="O201" s="892"/>
      <c r="P201" s="892"/>
    </row>
    <row r="202" spans="1:16" s="28" customFormat="1">
      <c r="A202" s="2108"/>
      <c r="B202" s="327"/>
      <c r="C202" s="327"/>
      <c r="D202" s="327"/>
      <c r="E202" s="327"/>
      <c r="F202" s="327"/>
      <c r="G202" s="327"/>
      <c r="H202" s="327"/>
      <c r="I202" s="327"/>
      <c r="J202" s="327"/>
      <c r="K202" s="327"/>
      <c r="L202" s="892"/>
      <c r="M202" s="892"/>
      <c r="N202" s="892"/>
      <c r="O202" s="892"/>
      <c r="P202" s="892"/>
    </row>
    <row r="203" spans="1:16" s="28" customFormat="1">
      <c r="A203" s="2108"/>
      <c r="B203" s="327"/>
      <c r="C203" s="327"/>
      <c r="D203" s="327"/>
      <c r="E203" s="327"/>
      <c r="F203" s="327"/>
      <c r="G203" s="327"/>
      <c r="H203" s="327"/>
      <c r="I203" s="327"/>
      <c r="J203" s="327"/>
      <c r="K203" s="327"/>
      <c r="L203" s="892"/>
      <c r="M203" s="892"/>
      <c r="N203" s="892"/>
      <c r="O203" s="892"/>
      <c r="P203" s="892"/>
    </row>
    <row r="204" spans="1:16" s="28" customFormat="1">
      <c r="A204" s="2108"/>
      <c r="B204" s="327"/>
      <c r="C204" s="327"/>
      <c r="D204" s="327"/>
      <c r="E204" s="327"/>
      <c r="F204" s="327"/>
      <c r="G204" s="327"/>
      <c r="H204" s="327"/>
      <c r="I204" s="327"/>
      <c r="J204" s="327"/>
      <c r="K204" s="327"/>
      <c r="L204" s="892"/>
      <c r="M204" s="892"/>
      <c r="N204" s="892"/>
      <c r="O204" s="892"/>
      <c r="P204" s="892"/>
    </row>
    <row r="205" spans="1:16" s="28" customFormat="1">
      <c r="A205" s="2108"/>
      <c r="B205" s="327"/>
      <c r="C205" s="327"/>
      <c r="D205" s="327"/>
      <c r="E205" s="327"/>
      <c r="F205" s="327"/>
      <c r="G205" s="327"/>
      <c r="H205" s="327"/>
      <c r="I205" s="327"/>
      <c r="J205" s="327"/>
      <c r="K205" s="327"/>
      <c r="L205" s="892"/>
      <c r="M205" s="892"/>
      <c r="N205" s="892"/>
      <c r="O205" s="892"/>
      <c r="P205" s="892"/>
    </row>
    <row r="206" spans="1:16" s="28" customFormat="1">
      <c r="A206" s="2108"/>
      <c r="B206" s="327"/>
      <c r="C206" s="327"/>
      <c r="D206" s="327"/>
      <c r="E206" s="327"/>
      <c r="F206" s="327"/>
      <c r="G206" s="327"/>
      <c r="H206" s="327"/>
      <c r="I206" s="327"/>
      <c r="J206" s="327"/>
      <c r="K206" s="327"/>
      <c r="L206" s="892"/>
      <c r="M206" s="892"/>
      <c r="N206" s="892"/>
      <c r="O206" s="892"/>
      <c r="P206" s="892"/>
    </row>
    <row r="207" spans="1:16" s="28" customFormat="1">
      <c r="A207" s="2108"/>
      <c r="B207" s="327"/>
      <c r="C207" s="327"/>
      <c r="D207" s="327"/>
      <c r="E207" s="327"/>
      <c r="F207" s="327"/>
      <c r="G207" s="327"/>
      <c r="H207" s="327"/>
      <c r="I207" s="327"/>
      <c r="J207" s="327"/>
      <c r="K207" s="327"/>
      <c r="L207" s="892"/>
      <c r="M207" s="892"/>
      <c r="N207" s="892"/>
      <c r="O207" s="892"/>
      <c r="P207" s="892"/>
    </row>
    <row r="208" spans="1:16" s="28" customFormat="1">
      <c r="A208" s="2108"/>
      <c r="B208" s="327"/>
      <c r="C208" s="327"/>
      <c r="D208" s="327"/>
      <c r="E208" s="327"/>
      <c r="F208" s="327"/>
      <c r="G208" s="327"/>
      <c r="H208" s="327"/>
      <c r="I208" s="327"/>
      <c r="J208" s="327"/>
      <c r="K208" s="327"/>
      <c r="L208" s="892"/>
      <c r="M208" s="892"/>
      <c r="N208" s="892"/>
      <c r="O208" s="892"/>
      <c r="P208" s="892"/>
    </row>
    <row r="209" spans="1:16" s="28" customFormat="1">
      <c r="A209" s="2108"/>
      <c r="B209" s="327"/>
      <c r="C209" s="327"/>
      <c r="D209" s="327"/>
      <c r="E209" s="327"/>
      <c r="F209" s="327"/>
      <c r="G209" s="327"/>
      <c r="H209" s="327"/>
      <c r="I209" s="327"/>
      <c r="J209" s="327"/>
      <c r="K209" s="327"/>
      <c r="L209" s="892"/>
      <c r="M209" s="892"/>
      <c r="N209" s="892"/>
      <c r="O209" s="892"/>
      <c r="P209" s="892"/>
    </row>
    <row r="210" spans="1:16" s="28" customFormat="1">
      <c r="A210" s="2108"/>
      <c r="B210" s="327"/>
      <c r="C210" s="327"/>
      <c r="D210" s="327"/>
      <c r="E210" s="327"/>
      <c r="F210" s="327"/>
      <c r="G210" s="327"/>
      <c r="H210" s="327"/>
      <c r="I210" s="327"/>
      <c r="J210" s="327"/>
      <c r="K210" s="327"/>
      <c r="L210" s="892"/>
      <c r="M210" s="892"/>
      <c r="N210" s="892"/>
      <c r="O210" s="892"/>
      <c r="P210" s="892"/>
    </row>
    <row r="211" spans="1:16" s="28" customFormat="1">
      <c r="A211" s="2108"/>
      <c r="B211" s="327"/>
      <c r="C211" s="327"/>
      <c r="D211" s="327"/>
      <c r="E211" s="327"/>
      <c r="F211" s="327"/>
      <c r="G211" s="327"/>
      <c r="H211" s="327"/>
      <c r="I211" s="327"/>
      <c r="J211" s="327"/>
      <c r="K211" s="327"/>
      <c r="L211" s="892"/>
      <c r="M211" s="892"/>
      <c r="N211" s="892"/>
      <c r="O211" s="892"/>
      <c r="P211" s="892"/>
    </row>
    <row r="212" spans="1:16" s="28" customFormat="1">
      <c r="A212" s="2108"/>
      <c r="B212" s="327"/>
      <c r="C212" s="327"/>
      <c r="D212" s="327"/>
      <c r="E212" s="327"/>
      <c r="F212" s="327"/>
      <c r="G212" s="327"/>
      <c r="H212" s="327"/>
      <c r="I212" s="327"/>
      <c r="J212" s="327"/>
      <c r="K212" s="327"/>
      <c r="L212" s="892"/>
      <c r="M212" s="892"/>
      <c r="N212" s="892"/>
      <c r="O212" s="892"/>
      <c r="P212" s="892"/>
    </row>
    <row r="213" spans="1:16" s="28" customFormat="1">
      <c r="A213" s="2108"/>
      <c r="B213" s="327"/>
      <c r="C213" s="327"/>
      <c r="D213" s="327"/>
      <c r="E213" s="327"/>
      <c r="F213" s="327"/>
      <c r="G213" s="327"/>
      <c r="H213" s="327"/>
      <c r="I213" s="327"/>
      <c r="J213" s="327"/>
      <c r="K213" s="327"/>
      <c r="L213" s="892"/>
      <c r="M213" s="892"/>
      <c r="N213" s="892"/>
      <c r="O213" s="892"/>
      <c r="P213" s="892"/>
    </row>
    <row r="214" spans="1:16" s="28" customFormat="1">
      <c r="A214" s="2108"/>
      <c r="B214" s="327"/>
      <c r="C214" s="327"/>
      <c r="D214" s="327"/>
      <c r="E214" s="327"/>
      <c r="F214" s="327"/>
      <c r="G214" s="327"/>
      <c r="H214" s="327"/>
      <c r="I214" s="327"/>
      <c r="J214" s="327"/>
      <c r="K214" s="327"/>
      <c r="L214" s="892"/>
      <c r="M214" s="892"/>
      <c r="N214" s="892"/>
      <c r="O214" s="892"/>
      <c r="P214" s="892"/>
    </row>
    <row r="215" spans="1:16" s="28" customFormat="1">
      <c r="A215" s="2108"/>
      <c r="B215" s="327"/>
      <c r="C215" s="327"/>
      <c r="D215" s="327"/>
      <c r="E215" s="327"/>
      <c r="F215" s="327"/>
      <c r="G215" s="327"/>
      <c r="H215" s="327"/>
      <c r="I215" s="327"/>
      <c r="J215" s="327"/>
      <c r="K215" s="327"/>
      <c r="L215" s="892"/>
      <c r="M215" s="892"/>
      <c r="N215" s="892"/>
      <c r="O215" s="892"/>
      <c r="P215" s="892"/>
    </row>
    <row r="216" spans="1:16" s="28" customFormat="1">
      <c r="A216" s="2108"/>
      <c r="B216" s="327"/>
      <c r="C216" s="327"/>
      <c r="D216" s="327"/>
      <c r="E216" s="327"/>
      <c r="F216" s="327"/>
      <c r="G216" s="327"/>
      <c r="H216" s="327"/>
      <c r="I216" s="327"/>
      <c r="J216" s="327"/>
      <c r="K216" s="327"/>
      <c r="L216" s="892"/>
      <c r="M216" s="892"/>
      <c r="N216" s="892"/>
      <c r="O216" s="892"/>
      <c r="P216" s="892"/>
    </row>
    <row r="217" spans="1:16" s="28" customFormat="1">
      <c r="A217" s="2108"/>
      <c r="B217" s="327"/>
      <c r="C217" s="327"/>
      <c r="D217" s="327"/>
      <c r="E217" s="327"/>
      <c r="F217" s="327"/>
      <c r="G217" s="327"/>
      <c r="H217" s="327"/>
      <c r="I217" s="327"/>
      <c r="J217" s="327"/>
      <c r="K217" s="327"/>
      <c r="L217" s="892"/>
      <c r="M217" s="892"/>
      <c r="N217" s="892"/>
      <c r="O217" s="892"/>
      <c r="P217" s="892"/>
    </row>
    <row r="218" spans="1:16" s="28" customFormat="1">
      <c r="A218" s="2108"/>
      <c r="B218" s="327"/>
      <c r="C218" s="327"/>
      <c r="D218" s="327"/>
      <c r="E218" s="327"/>
      <c r="F218" s="327"/>
      <c r="G218" s="327"/>
      <c r="H218" s="327"/>
      <c r="I218" s="327"/>
      <c r="J218" s="327"/>
      <c r="K218" s="327"/>
      <c r="L218" s="892"/>
      <c r="M218" s="892"/>
      <c r="N218" s="892"/>
      <c r="O218" s="892"/>
      <c r="P218" s="892"/>
    </row>
    <row r="219" spans="1:16" s="28" customFormat="1">
      <c r="A219" s="2108"/>
      <c r="B219" s="327"/>
      <c r="C219" s="327"/>
      <c r="D219" s="327"/>
      <c r="E219" s="327"/>
      <c r="F219" s="327"/>
      <c r="G219" s="327"/>
      <c r="H219" s="327"/>
      <c r="I219" s="327"/>
      <c r="J219" s="327"/>
      <c r="K219" s="327"/>
      <c r="L219" s="892"/>
      <c r="M219" s="892"/>
      <c r="N219" s="892"/>
      <c r="O219" s="892"/>
      <c r="P219" s="892"/>
    </row>
    <row r="220" spans="1:16" s="28" customFormat="1">
      <c r="A220" s="2108"/>
      <c r="B220" s="327"/>
      <c r="C220" s="327"/>
      <c r="D220" s="327"/>
      <c r="E220" s="327"/>
      <c r="F220" s="327"/>
      <c r="G220" s="327"/>
      <c r="H220" s="327"/>
      <c r="I220" s="327"/>
      <c r="J220" s="327"/>
      <c r="K220" s="327"/>
      <c r="L220" s="892"/>
      <c r="M220" s="892"/>
      <c r="N220" s="892"/>
      <c r="O220" s="892"/>
      <c r="P220" s="892"/>
    </row>
    <row r="221" spans="1:16" s="28" customFormat="1">
      <c r="A221" s="2108"/>
      <c r="B221" s="327"/>
      <c r="C221" s="327"/>
      <c r="D221" s="327"/>
      <c r="E221" s="327"/>
      <c r="F221" s="327"/>
      <c r="G221" s="327"/>
      <c r="H221" s="327"/>
      <c r="I221" s="327"/>
      <c r="J221" s="327"/>
      <c r="K221" s="327"/>
      <c r="L221" s="892"/>
      <c r="M221" s="892"/>
      <c r="N221" s="892"/>
      <c r="O221" s="892"/>
      <c r="P221" s="892"/>
    </row>
    <row r="222" spans="1:16" s="28" customFormat="1">
      <c r="A222" s="2108"/>
      <c r="B222" s="327"/>
      <c r="C222" s="327"/>
      <c r="D222" s="327"/>
      <c r="E222" s="327"/>
      <c r="F222" s="327"/>
      <c r="G222" s="327"/>
      <c r="H222" s="327"/>
      <c r="I222" s="327"/>
      <c r="J222" s="327"/>
      <c r="K222" s="327"/>
      <c r="L222" s="892"/>
      <c r="M222" s="892"/>
      <c r="N222" s="892"/>
      <c r="O222" s="892"/>
      <c r="P222" s="892"/>
    </row>
    <row r="223" spans="1:16" s="28" customFormat="1">
      <c r="A223" s="2108"/>
      <c r="B223" s="327"/>
      <c r="C223" s="327"/>
      <c r="D223" s="327"/>
      <c r="E223" s="327"/>
      <c r="F223" s="327"/>
      <c r="G223" s="327"/>
      <c r="H223" s="327"/>
      <c r="I223" s="327"/>
      <c r="J223" s="327"/>
      <c r="K223" s="327"/>
      <c r="L223" s="892"/>
      <c r="M223" s="892"/>
      <c r="N223" s="892"/>
      <c r="O223" s="892"/>
      <c r="P223" s="892"/>
    </row>
    <row r="224" spans="1:16" s="28" customFormat="1">
      <c r="A224" s="2108"/>
      <c r="B224" s="327"/>
      <c r="C224" s="327"/>
      <c r="D224" s="327"/>
      <c r="E224" s="327"/>
      <c r="F224" s="327"/>
      <c r="G224" s="327"/>
      <c r="H224" s="327"/>
      <c r="I224" s="327"/>
      <c r="J224" s="327"/>
      <c r="K224" s="327"/>
      <c r="L224" s="892"/>
      <c r="M224" s="892"/>
      <c r="N224" s="892"/>
      <c r="O224" s="892"/>
      <c r="P224" s="892"/>
    </row>
    <row r="225" spans="1:16" s="28" customFormat="1">
      <c r="A225" s="2108"/>
      <c r="B225" s="327"/>
      <c r="C225" s="327"/>
      <c r="D225" s="327"/>
      <c r="E225" s="327"/>
      <c r="F225" s="327"/>
      <c r="G225" s="327"/>
      <c r="H225" s="327"/>
      <c r="I225" s="327"/>
      <c r="J225" s="327"/>
      <c r="K225" s="327"/>
      <c r="L225" s="892"/>
      <c r="M225" s="892"/>
      <c r="N225" s="892"/>
      <c r="O225" s="892"/>
      <c r="P225" s="892"/>
    </row>
    <row r="226" spans="1:16" s="28" customFormat="1">
      <c r="A226" s="2108"/>
      <c r="B226" s="327"/>
      <c r="C226" s="327"/>
      <c r="D226" s="327"/>
      <c r="E226" s="327"/>
      <c r="F226" s="327"/>
      <c r="G226" s="327"/>
      <c r="H226" s="327"/>
      <c r="I226" s="327"/>
      <c r="J226" s="327"/>
      <c r="K226" s="327"/>
      <c r="L226" s="892"/>
      <c r="M226" s="892"/>
      <c r="N226" s="892"/>
      <c r="O226" s="892"/>
      <c r="P226" s="892"/>
    </row>
    <row r="227" spans="1:16" s="28" customFormat="1">
      <c r="A227" s="2108"/>
      <c r="B227" s="327"/>
      <c r="C227" s="327"/>
      <c r="D227" s="327"/>
      <c r="E227" s="327"/>
      <c r="F227" s="327"/>
      <c r="G227" s="327"/>
      <c r="H227" s="327"/>
      <c r="I227" s="327"/>
      <c r="J227" s="327"/>
      <c r="K227" s="327"/>
      <c r="L227" s="892"/>
      <c r="M227" s="892"/>
      <c r="N227" s="892"/>
      <c r="O227" s="892"/>
      <c r="P227" s="892"/>
    </row>
    <row r="228" spans="1:16" s="28" customFormat="1">
      <c r="A228" s="2108"/>
      <c r="B228" s="327"/>
      <c r="C228" s="327"/>
      <c r="D228" s="327"/>
      <c r="E228" s="327"/>
      <c r="F228" s="327"/>
      <c r="G228" s="327"/>
      <c r="H228" s="327"/>
      <c r="I228" s="327"/>
      <c r="J228" s="327"/>
      <c r="K228" s="327"/>
      <c r="L228" s="892"/>
      <c r="M228" s="892"/>
      <c r="N228" s="892"/>
      <c r="O228" s="892"/>
      <c r="P228" s="892"/>
    </row>
    <row r="229" spans="1:16" s="28" customFormat="1">
      <c r="A229" s="2108"/>
      <c r="B229" s="327"/>
      <c r="C229" s="327"/>
      <c r="D229" s="327"/>
      <c r="E229" s="327"/>
      <c r="F229" s="327"/>
      <c r="G229" s="327"/>
      <c r="H229" s="327"/>
      <c r="I229" s="327"/>
      <c r="J229" s="327"/>
      <c r="K229" s="327"/>
      <c r="L229" s="892"/>
      <c r="M229" s="892"/>
      <c r="N229" s="892"/>
      <c r="O229" s="892"/>
      <c r="P229" s="892"/>
    </row>
    <row r="230" spans="1:16" s="28" customFormat="1">
      <c r="A230" s="2108"/>
      <c r="B230" s="327"/>
      <c r="C230" s="327"/>
      <c r="D230" s="327"/>
      <c r="E230" s="327"/>
      <c r="F230" s="327"/>
      <c r="G230" s="327"/>
      <c r="H230" s="327"/>
      <c r="I230" s="327"/>
      <c r="J230" s="327"/>
      <c r="K230" s="327"/>
      <c r="L230" s="892"/>
      <c r="M230" s="892"/>
      <c r="N230" s="892"/>
      <c r="O230" s="892"/>
      <c r="P230" s="892"/>
    </row>
    <row r="231" spans="1:16" s="28" customFormat="1">
      <c r="A231" s="2108"/>
      <c r="B231" s="327"/>
      <c r="C231" s="327"/>
      <c r="D231" s="327"/>
      <c r="E231" s="327"/>
      <c r="F231" s="327"/>
      <c r="G231" s="327"/>
      <c r="H231" s="327"/>
      <c r="I231" s="327"/>
      <c r="J231" s="327"/>
      <c r="K231" s="327"/>
      <c r="L231" s="892"/>
      <c r="M231" s="892"/>
      <c r="N231" s="892"/>
      <c r="O231" s="892"/>
      <c r="P231" s="892"/>
    </row>
    <row r="232" spans="1:16" s="28" customFormat="1">
      <c r="A232" s="2108"/>
      <c r="B232" s="327"/>
      <c r="C232" s="327"/>
      <c r="D232" s="327"/>
      <c r="E232" s="327"/>
      <c r="F232" s="327"/>
      <c r="G232" s="327"/>
      <c r="H232" s="327"/>
      <c r="I232" s="327"/>
      <c r="J232" s="327"/>
      <c r="K232" s="327"/>
      <c r="L232" s="892"/>
      <c r="M232" s="892"/>
      <c r="N232" s="892"/>
      <c r="O232" s="892"/>
      <c r="P232" s="892"/>
    </row>
    <row r="233" spans="1:16" s="28" customFormat="1">
      <c r="A233" s="2108"/>
      <c r="B233" s="327"/>
      <c r="C233" s="327"/>
      <c r="D233" s="327"/>
      <c r="E233" s="327"/>
      <c r="F233" s="327"/>
      <c r="G233" s="327"/>
      <c r="H233" s="327"/>
      <c r="I233" s="327"/>
      <c r="J233" s="327"/>
      <c r="K233" s="327"/>
      <c r="L233" s="892"/>
      <c r="M233" s="892"/>
      <c r="N233" s="892"/>
      <c r="O233" s="892"/>
      <c r="P233" s="892"/>
    </row>
    <row r="234" spans="1:16" s="28" customFormat="1">
      <c r="A234" s="2108"/>
      <c r="B234" s="327"/>
      <c r="C234" s="327"/>
      <c r="D234" s="327"/>
      <c r="E234" s="327"/>
      <c r="F234" s="327"/>
      <c r="G234" s="327"/>
      <c r="H234" s="327"/>
      <c r="I234" s="327"/>
      <c r="J234" s="327"/>
      <c r="K234" s="327"/>
      <c r="L234" s="892"/>
      <c r="M234" s="892"/>
      <c r="N234" s="892"/>
      <c r="O234" s="892"/>
      <c r="P234" s="892"/>
    </row>
    <row r="235" spans="1:16" s="28" customFormat="1">
      <c r="A235" s="2108"/>
      <c r="B235" s="327"/>
      <c r="C235" s="327"/>
      <c r="D235" s="327"/>
      <c r="E235" s="327"/>
      <c r="F235" s="327"/>
      <c r="G235" s="327"/>
      <c r="H235" s="327"/>
      <c r="I235" s="327"/>
      <c r="J235" s="327"/>
      <c r="K235" s="327"/>
      <c r="L235" s="892"/>
      <c r="M235" s="892"/>
      <c r="N235" s="892"/>
      <c r="O235" s="892"/>
      <c r="P235" s="892"/>
    </row>
    <row r="236" spans="1:16" s="28" customFormat="1">
      <c r="A236" s="2108"/>
      <c r="B236" s="327"/>
      <c r="C236" s="327"/>
      <c r="D236" s="327"/>
      <c r="E236" s="327"/>
      <c r="F236" s="327"/>
      <c r="G236" s="327"/>
      <c r="H236" s="327"/>
      <c r="I236" s="327"/>
      <c r="J236" s="327"/>
      <c r="K236" s="327"/>
      <c r="L236" s="892"/>
      <c r="M236" s="892"/>
      <c r="N236" s="892"/>
      <c r="O236" s="892"/>
      <c r="P236" s="892"/>
    </row>
    <row r="237" spans="1:16" s="28" customFormat="1">
      <c r="A237" s="2108"/>
      <c r="B237" s="327"/>
      <c r="C237" s="327"/>
      <c r="D237" s="327"/>
      <c r="E237" s="327"/>
      <c r="F237" s="327"/>
      <c r="G237" s="327"/>
      <c r="H237" s="327"/>
      <c r="I237" s="327"/>
      <c r="J237" s="327"/>
      <c r="K237" s="327"/>
      <c r="L237" s="892"/>
      <c r="M237" s="892"/>
      <c r="N237" s="892"/>
      <c r="O237" s="892"/>
      <c r="P237" s="892"/>
    </row>
    <row r="238" spans="1:16" s="28" customFormat="1">
      <c r="A238" s="2108"/>
      <c r="B238" s="327"/>
      <c r="C238" s="327"/>
      <c r="D238" s="327"/>
      <c r="E238" s="327"/>
      <c r="F238" s="327"/>
      <c r="G238" s="327"/>
      <c r="H238" s="327"/>
      <c r="I238" s="327"/>
      <c r="J238" s="327"/>
      <c r="K238" s="327"/>
      <c r="L238" s="892"/>
      <c r="M238" s="892"/>
      <c r="N238" s="892"/>
      <c r="O238" s="892"/>
      <c r="P238" s="892"/>
    </row>
    <row r="239" spans="1:16" s="28" customFormat="1">
      <c r="A239" s="2108"/>
      <c r="B239" s="327"/>
      <c r="C239" s="327"/>
      <c r="D239" s="327"/>
      <c r="E239" s="327"/>
      <c r="F239" s="327"/>
      <c r="G239" s="327"/>
      <c r="H239" s="327"/>
      <c r="I239" s="327"/>
      <c r="J239" s="327"/>
      <c r="K239" s="327"/>
      <c r="L239" s="892"/>
      <c r="M239" s="892"/>
      <c r="N239" s="892"/>
      <c r="O239" s="892"/>
      <c r="P239" s="892"/>
    </row>
    <row r="240" spans="1:16" s="28" customFormat="1">
      <c r="A240" s="2108"/>
      <c r="B240" s="327"/>
      <c r="C240" s="327"/>
      <c r="D240" s="327"/>
      <c r="E240" s="327"/>
      <c r="F240" s="327"/>
      <c r="G240" s="327"/>
      <c r="H240" s="327"/>
      <c r="I240" s="327"/>
      <c r="J240" s="327"/>
      <c r="K240" s="327"/>
      <c r="L240" s="892"/>
      <c r="M240" s="892"/>
      <c r="N240" s="892"/>
      <c r="O240" s="892"/>
      <c r="P240" s="892"/>
    </row>
    <row r="241" spans="1:16" s="28" customFormat="1">
      <c r="A241" s="2108"/>
      <c r="B241" s="327"/>
      <c r="C241" s="327"/>
      <c r="D241" s="327"/>
      <c r="E241" s="327"/>
      <c r="F241" s="327"/>
      <c r="G241" s="327"/>
      <c r="H241" s="327"/>
      <c r="I241" s="327"/>
      <c r="J241" s="327"/>
      <c r="K241" s="327"/>
      <c r="L241" s="892"/>
      <c r="M241" s="892"/>
      <c r="N241" s="892"/>
      <c r="O241" s="892"/>
      <c r="P241" s="892"/>
    </row>
    <row r="242" spans="1:16" s="28" customFormat="1">
      <c r="A242" s="2108"/>
      <c r="B242" s="327"/>
      <c r="C242" s="327"/>
      <c r="D242" s="327"/>
      <c r="E242" s="327"/>
      <c r="F242" s="327"/>
      <c r="G242" s="327"/>
      <c r="H242" s="327"/>
      <c r="I242" s="327"/>
      <c r="J242" s="327"/>
      <c r="K242" s="327"/>
      <c r="L242" s="892"/>
      <c r="M242" s="892"/>
      <c r="N242" s="892"/>
      <c r="O242" s="892"/>
      <c r="P242" s="892"/>
    </row>
    <row r="243" spans="1:16" s="28" customFormat="1">
      <c r="A243" s="327"/>
      <c r="B243" s="327"/>
      <c r="C243" s="327"/>
      <c r="D243" s="327"/>
      <c r="E243" s="327"/>
      <c r="F243" s="327"/>
      <c r="G243" s="327"/>
      <c r="H243" s="327"/>
      <c r="I243" s="327"/>
      <c r="J243" s="327"/>
      <c r="K243" s="327"/>
      <c r="L243" s="892"/>
      <c r="M243" s="892"/>
      <c r="N243" s="892"/>
      <c r="O243" s="892"/>
      <c r="P243" s="892"/>
    </row>
    <row r="244" spans="1:16" s="28" customFormat="1">
      <c r="A244" s="327"/>
      <c r="B244" s="327"/>
      <c r="C244" s="327"/>
      <c r="D244" s="327"/>
      <c r="E244" s="327"/>
      <c r="F244" s="327"/>
      <c r="G244" s="327"/>
      <c r="H244" s="327"/>
      <c r="I244" s="327"/>
      <c r="J244" s="327"/>
      <c r="K244" s="327"/>
      <c r="L244" s="892"/>
      <c r="M244" s="892"/>
      <c r="N244" s="892"/>
      <c r="O244" s="892"/>
      <c r="P244" s="892"/>
    </row>
    <row r="245" spans="1:16" s="28" customFormat="1">
      <c r="A245" s="327"/>
      <c r="B245" s="327"/>
      <c r="C245" s="327"/>
      <c r="D245" s="327"/>
      <c r="E245" s="327"/>
      <c r="F245" s="327"/>
      <c r="G245" s="327"/>
      <c r="H245" s="327"/>
      <c r="I245" s="327"/>
      <c r="J245" s="327"/>
      <c r="K245" s="327"/>
      <c r="L245" s="892"/>
      <c r="M245" s="892"/>
      <c r="N245" s="892"/>
      <c r="O245" s="892"/>
      <c r="P245" s="892"/>
    </row>
    <row r="246" spans="1:16" s="28" customFormat="1">
      <c r="A246" s="327"/>
      <c r="B246" s="327"/>
      <c r="C246" s="327"/>
      <c r="D246" s="327"/>
      <c r="E246" s="327"/>
      <c r="F246" s="327"/>
      <c r="G246" s="327"/>
      <c r="H246" s="327"/>
      <c r="I246" s="327"/>
      <c r="J246" s="327"/>
      <c r="K246" s="327"/>
      <c r="L246" s="892"/>
      <c r="M246" s="892"/>
      <c r="N246" s="892"/>
      <c r="O246" s="892"/>
      <c r="P246" s="892"/>
    </row>
    <row r="247" spans="1:16" s="28" customFormat="1">
      <c r="A247" s="327"/>
      <c r="B247" s="327"/>
      <c r="C247" s="327"/>
      <c r="D247" s="327"/>
      <c r="E247" s="327"/>
      <c r="F247" s="327"/>
      <c r="G247" s="327"/>
      <c r="H247" s="327"/>
      <c r="I247" s="327"/>
      <c r="J247" s="327"/>
      <c r="K247" s="327"/>
      <c r="L247" s="892"/>
      <c r="M247" s="892"/>
      <c r="N247" s="892"/>
      <c r="O247" s="892"/>
      <c r="P247" s="892"/>
    </row>
    <row r="248" spans="1:16" s="28" customFormat="1">
      <c r="A248" s="327"/>
      <c r="B248" s="327"/>
      <c r="C248" s="327"/>
      <c r="D248" s="327"/>
      <c r="E248" s="327"/>
      <c r="F248" s="327"/>
      <c r="G248" s="327"/>
      <c r="H248" s="327"/>
      <c r="I248" s="327"/>
      <c r="J248" s="327"/>
      <c r="K248" s="327"/>
      <c r="L248" s="892"/>
      <c r="M248" s="892"/>
      <c r="N248" s="892"/>
      <c r="O248" s="892"/>
      <c r="P248" s="892"/>
    </row>
    <row r="249" spans="1:16" s="28" customFormat="1">
      <c r="A249" s="327"/>
      <c r="B249" s="327"/>
      <c r="C249" s="327"/>
      <c r="D249" s="327"/>
      <c r="E249" s="327"/>
      <c r="F249" s="327"/>
      <c r="G249" s="327"/>
      <c r="H249" s="327"/>
      <c r="I249" s="327"/>
      <c r="J249" s="327"/>
      <c r="K249" s="327"/>
      <c r="L249" s="892"/>
      <c r="M249" s="892"/>
      <c r="N249" s="892"/>
      <c r="O249" s="892"/>
      <c r="P249" s="892"/>
    </row>
    <row r="250" spans="1:16" s="28" customFormat="1">
      <c r="A250" s="327"/>
      <c r="B250" s="327"/>
      <c r="C250" s="327"/>
      <c r="D250" s="327"/>
      <c r="E250" s="327"/>
      <c r="F250" s="327"/>
      <c r="G250" s="327"/>
      <c r="H250" s="327"/>
      <c r="I250" s="327"/>
      <c r="J250" s="327"/>
      <c r="K250" s="327"/>
      <c r="L250" s="892"/>
      <c r="M250" s="892"/>
      <c r="N250" s="892"/>
      <c r="O250" s="892"/>
      <c r="P250" s="892"/>
    </row>
    <row r="251" spans="1:16" s="28" customFormat="1">
      <c r="A251" s="327"/>
      <c r="B251" s="327"/>
      <c r="C251" s="327"/>
      <c r="D251" s="327"/>
      <c r="E251" s="327"/>
      <c r="F251" s="327"/>
      <c r="G251" s="327"/>
      <c r="H251" s="327"/>
      <c r="I251" s="327"/>
      <c r="J251" s="327"/>
      <c r="K251" s="327"/>
      <c r="L251" s="892"/>
      <c r="M251" s="892"/>
      <c r="N251" s="892"/>
      <c r="O251" s="892"/>
      <c r="P251" s="892"/>
    </row>
    <row r="252" spans="1:16" s="28" customFormat="1">
      <c r="A252" s="327"/>
      <c r="B252" s="327"/>
      <c r="C252" s="327"/>
      <c r="D252" s="327"/>
      <c r="E252" s="327"/>
      <c r="F252" s="327"/>
      <c r="G252" s="327"/>
      <c r="H252" s="327"/>
      <c r="I252" s="327"/>
      <c r="J252" s="327"/>
      <c r="K252" s="327"/>
      <c r="L252" s="892"/>
      <c r="M252" s="892"/>
      <c r="N252" s="892"/>
      <c r="O252" s="892"/>
      <c r="P252" s="892"/>
    </row>
    <row r="253" spans="1:16" s="28" customFormat="1">
      <c r="A253" s="327"/>
      <c r="B253" s="327"/>
      <c r="C253" s="327"/>
      <c r="D253" s="327"/>
      <c r="E253" s="327"/>
      <c r="F253" s="327"/>
      <c r="G253" s="327"/>
      <c r="H253" s="327"/>
      <c r="I253" s="327"/>
      <c r="J253" s="327"/>
      <c r="K253" s="327"/>
      <c r="L253" s="892"/>
      <c r="M253" s="892"/>
      <c r="N253" s="892"/>
      <c r="O253" s="892"/>
      <c r="P253" s="892"/>
    </row>
    <row r="254" spans="1:16" s="28" customFormat="1">
      <c r="A254" s="327"/>
      <c r="B254" s="327"/>
      <c r="C254" s="327"/>
      <c r="D254" s="327"/>
      <c r="E254" s="327"/>
      <c r="F254" s="327"/>
      <c r="G254" s="327"/>
      <c r="H254" s="327"/>
      <c r="I254" s="327"/>
      <c r="J254" s="327"/>
      <c r="K254" s="327"/>
      <c r="L254" s="892"/>
      <c r="M254" s="892"/>
      <c r="N254" s="892"/>
      <c r="O254" s="892"/>
      <c r="P254" s="892"/>
    </row>
    <row r="255" spans="1:16" s="28" customFormat="1">
      <c r="A255" s="327"/>
      <c r="B255" s="327"/>
      <c r="C255" s="327"/>
      <c r="D255" s="327"/>
      <c r="E255" s="327"/>
      <c r="F255" s="327"/>
      <c r="G255" s="327"/>
      <c r="H255" s="327"/>
      <c r="I255" s="327"/>
      <c r="J255" s="327"/>
      <c r="K255" s="327"/>
      <c r="L255" s="892"/>
      <c r="M255" s="892"/>
      <c r="N255" s="892"/>
      <c r="O255" s="892"/>
      <c r="P255" s="892"/>
    </row>
    <row r="256" spans="1:16" s="28" customFormat="1">
      <c r="A256" s="327"/>
      <c r="B256" s="327"/>
      <c r="C256" s="327"/>
      <c r="D256" s="327"/>
      <c r="E256" s="327"/>
      <c r="F256" s="327"/>
      <c r="G256" s="327"/>
      <c r="H256" s="327"/>
      <c r="I256" s="327"/>
      <c r="J256" s="327"/>
      <c r="K256" s="327"/>
      <c r="L256" s="892"/>
      <c r="M256" s="892"/>
      <c r="N256" s="892"/>
      <c r="O256" s="892"/>
      <c r="P256" s="892"/>
    </row>
    <row r="257" spans="1:16" s="28" customFormat="1">
      <c r="A257" s="327"/>
      <c r="B257" s="327"/>
      <c r="C257" s="327"/>
      <c r="D257" s="327"/>
      <c r="E257" s="327"/>
      <c r="F257" s="327"/>
      <c r="G257" s="327"/>
      <c r="H257" s="327"/>
      <c r="I257" s="327"/>
      <c r="J257" s="327"/>
      <c r="K257" s="327"/>
      <c r="L257" s="892"/>
      <c r="M257" s="892"/>
      <c r="N257" s="892"/>
      <c r="O257" s="892"/>
      <c r="P257" s="892"/>
    </row>
    <row r="258" spans="1:16" s="28" customFormat="1">
      <c r="A258" s="327"/>
      <c r="B258" s="327"/>
      <c r="C258" s="327"/>
      <c r="D258" s="327"/>
      <c r="E258" s="327"/>
      <c r="F258" s="327"/>
      <c r="G258" s="327"/>
      <c r="H258" s="327"/>
      <c r="I258" s="327"/>
      <c r="J258" s="327"/>
      <c r="K258" s="327"/>
      <c r="L258" s="892"/>
      <c r="M258" s="892"/>
      <c r="N258" s="892"/>
      <c r="O258" s="892"/>
      <c r="P258" s="892"/>
    </row>
    <row r="259" spans="1:16" s="28" customFormat="1">
      <c r="A259" s="327"/>
      <c r="B259" s="327"/>
      <c r="C259" s="327"/>
      <c r="D259" s="327"/>
      <c r="E259" s="327"/>
      <c r="F259" s="327"/>
      <c r="G259" s="327"/>
      <c r="H259" s="327"/>
      <c r="I259" s="327"/>
      <c r="J259" s="327"/>
      <c r="K259" s="327"/>
      <c r="L259" s="892"/>
      <c r="M259" s="892"/>
      <c r="N259" s="892"/>
      <c r="O259" s="892"/>
      <c r="P259" s="892"/>
    </row>
    <row r="260" spans="1:16" s="28" customFormat="1">
      <c r="A260" s="327"/>
      <c r="B260" s="327"/>
      <c r="C260" s="327"/>
      <c r="D260" s="327"/>
      <c r="E260" s="327"/>
      <c r="F260" s="327"/>
      <c r="G260" s="327"/>
      <c r="H260" s="327"/>
      <c r="I260" s="327"/>
      <c r="J260" s="327"/>
      <c r="K260" s="327"/>
      <c r="L260" s="892"/>
      <c r="M260" s="892"/>
      <c r="N260" s="892"/>
      <c r="O260" s="892"/>
      <c r="P260" s="892"/>
    </row>
    <row r="261" spans="1:16" s="28" customFormat="1">
      <c r="A261" s="327"/>
      <c r="B261" s="327"/>
      <c r="C261" s="327"/>
      <c r="D261" s="327"/>
      <c r="E261" s="327"/>
      <c r="F261" s="327"/>
      <c r="G261" s="327"/>
      <c r="H261" s="327"/>
      <c r="I261" s="327"/>
      <c r="J261" s="327"/>
      <c r="K261" s="327"/>
      <c r="L261" s="892"/>
      <c r="M261" s="892"/>
      <c r="N261" s="892"/>
      <c r="O261" s="892"/>
      <c r="P261" s="892"/>
    </row>
    <row r="262" spans="1:16" s="28" customFormat="1">
      <c r="A262" s="327"/>
      <c r="B262" s="327"/>
      <c r="C262" s="327"/>
      <c r="D262" s="327"/>
      <c r="E262" s="327"/>
      <c r="F262" s="327"/>
      <c r="G262" s="327"/>
      <c r="H262" s="327"/>
      <c r="I262" s="327"/>
      <c r="J262" s="327"/>
      <c r="K262" s="327"/>
      <c r="L262" s="892"/>
      <c r="M262" s="892"/>
      <c r="N262" s="892"/>
      <c r="O262" s="892"/>
      <c r="P262" s="892"/>
    </row>
    <row r="263" spans="1:16" s="28" customFormat="1">
      <c r="A263" s="327"/>
      <c r="B263" s="327"/>
      <c r="C263" s="327"/>
      <c r="D263" s="327"/>
      <c r="E263" s="327"/>
      <c r="F263" s="327"/>
      <c r="G263" s="327"/>
      <c r="H263" s="327"/>
      <c r="I263" s="327"/>
      <c r="J263" s="327"/>
      <c r="K263" s="327"/>
      <c r="L263" s="892"/>
      <c r="M263" s="892"/>
      <c r="N263" s="892"/>
      <c r="O263" s="892"/>
      <c r="P263" s="892"/>
    </row>
    <row r="264" spans="1:16" s="28" customFormat="1">
      <c r="A264" s="327"/>
      <c r="B264" s="327"/>
      <c r="C264" s="327"/>
      <c r="D264" s="327"/>
      <c r="E264" s="327"/>
      <c r="F264" s="327"/>
      <c r="G264" s="327"/>
      <c r="H264" s="327"/>
      <c r="I264" s="327"/>
      <c r="J264" s="327"/>
      <c r="K264" s="327"/>
      <c r="L264" s="892"/>
      <c r="M264" s="892"/>
      <c r="N264" s="892"/>
      <c r="O264" s="892"/>
      <c r="P264" s="892"/>
    </row>
    <row r="265" spans="1:16" s="28" customFormat="1">
      <c r="A265" s="327"/>
      <c r="B265" s="327"/>
      <c r="C265" s="327"/>
      <c r="D265" s="327"/>
      <c r="E265" s="327"/>
      <c r="F265" s="327"/>
      <c r="G265" s="327"/>
      <c r="H265" s="327"/>
      <c r="I265" s="327"/>
      <c r="J265" s="327"/>
      <c r="K265" s="327"/>
      <c r="L265" s="892"/>
      <c r="M265" s="892"/>
      <c r="N265" s="892"/>
      <c r="O265" s="892"/>
      <c r="P265" s="892"/>
    </row>
    <row r="266" spans="1:16" s="28" customFormat="1">
      <c r="A266" s="327"/>
      <c r="B266" s="327"/>
      <c r="C266" s="327"/>
      <c r="D266" s="327"/>
      <c r="E266" s="327"/>
      <c r="F266" s="327"/>
      <c r="G266" s="327"/>
      <c r="H266" s="327"/>
      <c r="I266" s="327"/>
      <c r="J266" s="327"/>
      <c r="K266" s="327"/>
      <c r="L266" s="892"/>
      <c r="M266" s="892"/>
      <c r="N266" s="892"/>
      <c r="O266" s="892"/>
      <c r="P266" s="892"/>
    </row>
    <row r="267" spans="1:16" s="28" customFormat="1">
      <c r="A267" s="327"/>
      <c r="B267" s="327"/>
      <c r="C267" s="327"/>
      <c r="D267" s="327"/>
      <c r="E267" s="327"/>
      <c r="F267" s="327"/>
      <c r="G267" s="327"/>
      <c r="H267" s="327"/>
      <c r="I267" s="327"/>
      <c r="J267" s="327"/>
      <c r="K267" s="327"/>
      <c r="L267" s="892"/>
      <c r="M267" s="892"/>
      <c r="N267" s="892"/>
      <c r="O267" s="892"/>
      <c r="P267" s="892"/>
    </row>
    <row r="268" spans="1:16" s="28" customFormat="1">
      <c r="A268" s="327"/>
      <c r="B268" s="327"/>
      <c r="C268" s="327"/>
      <c r="D268" s="327"/>
      <c r="E268" s="327"/>
      <c r="F268" s="327"/>
      <c r="G268" s="327"/>
      <c r="H268" s="327"/>
      <c r="I268" s="327"/>
      <c r="J268" s="327"/>
      <c r="K268" s="327"/>
      <c r="L268" s="892"/>
      <c r="M268" s="892"/>
      <c r="N268" s="892"/>
      <c r="O268" s="892"/>
      <c r="P268" s="892"/>
    </row>
    <row r="269" spans="1:16" s="28" customFormat="1">
      <c r="A269" s="327"/>
      <c r="B269" s="327"/>
      <c r="C269" s="327"/>
      <c r="D269" s="327"/>
      <c r="E269" s="327"/>
      <c r="F269" s="327"/>
      <c r="G269" s="327"/>
      <c r="H269" s="327"/>
      <c r="I269" s="327"/>
      <c r="J269" s="327"/>
      <c r="K269" s="327"/>
      <c r="L269" s="892"/>
      <c r="M269" s="892"/>
      <c r="N269" s="892"/>
      <c r="O269" s="892"/>
      <c r="P269" s="892"/>
    </row>
    <row r="270" spans="1:16" s="28" customFormat="1">
      <c r="A270" s="327"/>
      <c r="B270" s="327"/>
      <c r="C270" s="327"/>
      <c r="D270" s="327"/>
      <c r="E270" s="327"/>
      <c r="F270" s="327"/>
      <c r="G270" s="327"/>
      <c r="H270" s="327"/>
      <c r="I270" s="327"/>
      <c r="J270" s="327"/>
      <c r="K270" s="327"/>
      <c r="L270" s="892"/>
      <c r="M270" s="892"/>
      <c r="N270" s="892"/>
      <c r="O270" s="892"/>
      <c r="P270" s="892"/>
    </row>
    <row r="271" spans="1:16" s="28" customFormat="1">
      <c r="A271" s="327"/>
      <c r="B271" s="327"/>
      <c r="C271" s="327"/>
      <c r="D271" s="327"/>
      <c r="E271" s="327"/>
      <c r="F271" s="327"/>
      <c r="G271" s="327"/>
      <c r="H271" s="327"/>
      <c r="I271" s="327"/>
      <c r="J271" s="327"/>
      <c r="K271" s="327"/>
      <c r="L271" s="892"/>
      <c r="M271" s="892"/>
      <c r="N271" s="892"/>
      <c r="O271" s="892"/>
      <c r="P271" s="892"/>
    </row>
    <row r="272" spans="1:16" s="28" customFormat="1">
      <c r="A272" s="327"/>
      <c r="B272" s="327"/>
      <c r="C272" s="327"/>
      <c r="D272" s="327"/>
      <c r="E272" s="327"/>
      <c r="F272" s="327"/>
      <c r="G272" s="327"/>
      <c r="H272" s="327"/>
      <c r="I272" s="327"/>
      <c r="J272" s="327"/>
      <c r="K272" s="327"/>
      <c r="L272" s="892"/>
      <c r="M272" s="892"/>
      <c r="N272" s="892"/>
      <c r="O272" s="892"/>
      <c r="P272" s="892"/>
    </row>
    <row r="273" spans="1:16" s="28" customFormat="1">
      <c r="A273" s="327"/>
      <c r="B273" s="327"/>
      <c r="C273" s="327"/>
      <c r="D273" s="327"/>
      <c r="E273" s="327"/>
      <c r="F273" s="327"/>
      <c r="G273" s="327"/>
      <c r="H273" s="327"/>
      <c r="I273" s="327"/>
      <c r="J273" s="327"/>
      <c r="K273" s="327"/>
      <c r="L273" s="892"/>
      <c r="M273" s="892"/>
      <c r="N273" s="892"/>
      <c r="O273" s="892"/>
      <c r="P273" s="892"/>
    </row>
    <row r="274" spans="1:16" s="28" customFormat="1">
      <c r="A274" s="327"/>
      <c r="B274" s="327"/>
      <c r="C274" s="327"/>
      <c r="D274" s="327"/>
      <c r="E274" s="327"/>
      <c r="F274" s="327"/>
      <c r="G274" s="327"/>
      <c r="H274" s="327"/>
      <c r="I274" s="327"/>
      <c r="J274" s="327"/>
      <c r="K274" s="327"/>
      <c r="L274" s="892"/>
      <c r="M274" s="892"/>
      <c r="N274" s="892"/>
      <c r="O274" s="892"/>
      <c r="P274" s="892"/>
    </row>
    <row r="275" spans="1:16" s="28" customFormat="1">
      <c r="A275" s="327"/>
      <c r="B275" s="327"/>
      <c r="C275" s="327"/>
      <c r="D275" s="327"/>
      <c r="E275" s="327"/>
      <c r="F275" s="327"/>
      <c r="G275" s="327"/>
      <c r="H275" s="327"/>
      <c r="I275" s="327"/>
      <c r="J275" s="327"/>
      <c r="K275" s="327"/>
      <c r="L275" s="892"/>
      <c r="M275" s="892"/>
      <c r="N275" s="892"/>
      <c r="O275" s="892"/>
      <c r="P275" s="892"/>
    </row>
    <row r="276" spans="1:16" s="28" customFormat="1">
      <c r="A276" s="327"/>
      <c r="B276" s="327"/>
      <c r="C276" s="327"/>
      <c r="D276" s="327"/>
      <c r="E276" s="327"/>
      <c r="F276" s="327"/>
      <c r="G276" s="327"/>
      <c r="H276" s="327"/>
      <c r="I276" s="327"/>
      <c r="J276" s="327"/>
      <c r="K276" s="327"/>
      <c r="L276" s="892"/>
      <c r="M276" s="892"/>
      <c r="N276" s="892"/>
      <c r="O276" s="892"/>
      <c r="P276" s="892"/>
    </row>
    <row r="277" spans="1:16" s="28" customFormat="1">
      <c r="A277" s="327"/>
      <c r="B277" s="327"/>
      <c r="C277" s="327"/>
      <c r="D277" s="327"/>
      <c r="E277" s="327"/>
      <c r="F277" s="327"/>
      <c r="G277" s="327"/>
      <c r="H277" s="327"/>
      <c r="I277" s="327"/>
      <c r="J277" s="327"/>
      <c r="K277" s="327"/>
      <c r="L277" s="892"/>
      <c r="M277" s="892"/>
      <c r="N277" s="892"/>
      <c r="O277" s="892"/>
      <c r="P277" s="892"/>
    </row>
    <row r="278" spans="1:16" s="28" customFormat="1">
      <c r="A278" s="327"/>
      <c r="B278" s="327"/>
      <c r="C278" s="327"/>
      <c r="D278" s="327"/>
      <c r="E278" s="327"/>
      <c r="F278" s="327"/>
      <c r="G278" s="327"/>
      <c r="H278" s="327"/>
      <c r="I278" s="327"/>
      <c r="J278" s="327"/>
      <c r="K278" s="327"/>
      <c r="L278" s="892"/>
      <c r="M278" s="892"/>
      <c r="N278" s="892"/>
      <c r="O278" s="892"/>
      <c r="P278" s="892"/>
    </row>
    <row r="279" spans="1:16" s="28" customFormat="1">
      <c r="A279" s="327"/>
      <c r="B279" s="327"/>
      <c r="C279" s="327"/>
      <c r="D279" s="327"/>
      <c r="E279" s="327"/>
      <c r="F279" s="327"/>
      <c r="G279" s="327"/>
      <c r="H279" s="327"/>
      <c r="I279" s="327"/>
      <c r="J279" s="327"/>
      <c r="K279" s="327"/>
      <c r="L279" s="892"/>
      <c r="M279" s="892"/>
      <c r="N279" s="892"/>
      <c r="O279" s="892"/>
      <c r="P279" s="892"/>
    </row>
    <row r="280" spans="1:16" s="28" customFormat="1">
      <c r="A280" s="327"/>
      <c r="B280" s="327"/>
      <c r="C280" s="327"/>
      <c r="D280" s="327"/>
      <c r="E280" s="327"/>
      <c r="F280" s="327"/>
      <c r="G280" s="327"/>
      <c r="H280" s="327"/>
      <c r="I280" s="327"/>
      <c r="J280" s="327"/>
      <c r="K280" s="327"/>
      <c r="L280" s="892"/>
      <c r="M280" s="892"/>
      <c r="N280" s="892"/>
      <c r="O280" s="892"/>
      <c r="P280" s="892"/>
    </row>
    <row r="281" spans="1:16" s="28" customFormat="1">
      <c r="A281" s="327"/>
      <c r="B281" s="327"/>
      <c r="C281" s="327"/>
      <c r="D281" s="327"/>
      <c r="E281" s="327"/>
      <c r="F281" s="327"/>
      <c r="G281" s="327"/>
      <c r="H281" s="327"/>
      <c r="I281" s="327"/>
      <c r="J281" s="327"/>
      <c r="K281" s="327"/>
      <c r="L281" s="892"/>
      <c r="M281" s="892"/>
      <c r="N281" s="892"/>
      <c r="O281" s="892"/>
      <c r="P281" s="892"/>
    </row>
    <row r="282" spans="1:16" s="28" customFormat="1">
      <c r="A282" s="327"/>
      <c r="B282" s="327"/>
      <c r="C282" s="327"/>
      <c r="D282" s="327"/>
      <c r="E282" s="327"/>
      <c r="F282" s="327"/>
      <c r="G282" s="327"/>
      <c r="H282" s="327"/>
      <c r="I282" s="327"/>
      <c r="J282" s="327"/>
      <c r="K282" s="327"/>
      <c r="L282" s="892"/>
      <c r="M282" s="892"/>
      <c r="N282" s="892"/>
      <c r="O282" s="892"/>
      <c r="P282" s="892"/>
    </row>
    <row r="283" spans="1:16" s="28" customFormat="1">
      <c r="A283" s="327"/>
      <c r="B283" s="327"/>
      <c r="C283" s="327"/>
      <c r="D283" s="327"/>
      <c r="E283" s="327"/>
      <c r="F283" s="327"/>
      <c r="G283" s="327"/>
      <c r="H283" s="327"/>
      <c r="I283" s="327"/>
      <c r="J283" s="327"/>
      <c r="K283" s="327"/>
      <c r="L283" s="892"/>
      <c r="M283" s="892"/>
      <c r="N283" s="892"/>
      <c r="O283" s="892"/>
      <c r="P283" s="892"/>
    </row>
  </sheetData>
  <phoneticPr fontId="29" type="noConversion"/>
  <printOptions horizontalCentered="1"/>
  <pageMargins left="0.25" right="0.25" top="0.75" bottom="0.25" header="0.5" footer="0.5"/>
  <pageSetup scale="65" fitToHeight="0" orientation="landscape" r:id="rId1"/>
  <headerFooter alignWithMargins="0"/>
</worksheet>
</file>

<file path=xl/worksheets/sheet100.xml><?xml version="1.0" encoding="utf-8"?>
<worksheet xmlns="http://schemas.openxmlformats.org/spreadsheetml/2006/main" xmlns:r="http://schemas.openxmlformats.org/officeDocument/2006/relationships">
  <sheetPr codeName="Sheet104">
    <pageSetUpPr fitToPage="1"/>
  </sheetPr>
  <dimension ref="A1:AD57"/>
  <sheetViews>
    <sheetView showGridLines="0" view="pageBreakPreview" zoomScale="60" zoomScaleNormal="100" workbookViewId="0"/>
  </sheetViews>
  <sheetFormatPr defaultColWidth="10.7109375" defaultRowHeight="12"/>
  <cols>
    <col min="1" max="8" width="8.7109375" style="2393" customWidth="1"/>
    <col min="9" max="9" width="6.7109375" style="2393" customWidth="1"/>
    <col min="10" max="10" width="12.7109375" style="2393" customWidth="1"/>
    <col min="11" max="11" width="18" style="2393" customWidth="1"/>
    <col min="12" max="12" width="10.7109375" style="2393" customWidth="1"/>
    <col min="13" max="13" width="5.7109375" style="2393" customWidth="1"/>
    <col min="14" max="194" width="8.7109375" style="2393" customWidth="1"/>
    <col min="195" max="16384" width="10.7109375" style="2393"/>
  </cols>
  <sheetData>
    <row r="1" spans="1:30" ht="12.75">
      <c r="A1" s="2446" t="s">
        <v>2009</v>
      </c>
      <c r="B1" s="2459"/>
      <c r="C1" s="2459"/>
      <c r="D1" s="2459"/>
      <c r="E1" s="2459"/>
      <c r="F1" s="2459"/>
      <c r="G1" s="2459"/>
      <c r="H1" s="2446" t="s">
        <v>1741</v>
      </c>
      <c r="I1" s="2459"/>
      <c r="J1" s="2459"/>
      <c r="K1" s="2459"/>
      <c r="L1" s="2461"/>
      <c r="M1" s="2461"/>
      <c r="N1" s="2461"/>
      <c r="O1" s="2461"/>
      <c r="P1" s="2461"/>
      <c r="Q1" s="2461"/>
      <c r="R1" s="2461"/>
      <c r="S1" s="2461"/>
      <c r="T1" s="2461"/>
      <c r="U1" s="2461"/>
      <c r="V1" s="2461"/>
      <c r="W1" s="2461"/>
      <c r="X1" s="2461"/>
      <c r="Y1" s="2461"/>
      <c r="Z1" s="2461"/>
      <c r="AA1" s="2461"/>
      <c r="AB1" s="2461"/>
      <c r="AC1" s="2461"/>
      <c r="AD1" s="2461"/>
    </row>
    <row r="2" spans="1:30" ht="12.75">
      <c r="A2" s="2459"/>
      <c r="B2" s="2459"/>
      <c r="C2" s="2459"/>
      <c r="D2" s="2459"/>
      <c r="E2" s="2459"/>
      <c r="F2" s="2459"/>
      <c r="G2" s="2459"/>
      <c r="H2" s="2459"/>
      <c r="I2" s="2459"/>
      <c r="J2" s="2459"/>
      <c r="K2" s="2459"/>
      <c r="L2" s="2461"/>
      <c r="M2" s="2461"/>
      <c r="N2" s="2461"/>
      <c r="O2" s="2461"/>
      <c r="P2" s="2461"/>
      <c r="Q2" s="2461"/>
      <c r="R2" s="2461"/>
      <c r="S2" s="2461"/>
      <c r="T2" s="2461"/>
      <c r="U2" s="2461"/>
      <c r="V2" s="2461"/>
      <c r="W2" s="2461"/>
      <c r="X2" s="2461"/>
      <c r="Y2" s="2461"/>
      <c r="Z2" s="2461"/>
      <c r="AA2" s="2461"/>
      <c r="AB2" s="2461"/>
      <c r="AC2" s="2461"/>
      <c r="AD2" s="2461"/>
    </row>
    <row r="3" spans="1:30" ht="12.75">
      <c r="A3" s="2446" t="s">
        <v>4314</v>
      </c>
      <c r="B3" s="2459"/>
      <c r="C3" s="2459"/>
      <c r="D3" s="2459"/>
      <c r="E3" s="2459"/>
      <c r="F3" s="2459"/>
      <c r="G3" s="2459"/>
      <c r="H3" s="2446" t="s">
        <v>4351</v>
      </c>
      <c r="I3" s="2459"/>
      <c r="J3" s="2459"/>
      <c r="K3" s="2459"/>
      <c r="L3" s="2461"/>
      <c r="M3" s="2461"/>
      <c r="N3" s="2461"/>
      <c r="O3" s="2461"/>
      <c r="P3" s="2461"/>
      <c r="Q3" s="2461"/>
      <c r="R3" s="2461"/>
      <c r="S3" s="2461"/>
      <c r="T3" s="2461"/>
      <c r="U3" s="2461"/>
      <c r="V3" s="2461"/>
      <c r="W3" s="2461"/>
      <c r="X3" s="2461"/>
      <c r="Y3" s="2461"/>
      <c r="Z3" s="2461"/>
      <c r="AA3" s="2461"/>
      <c r="AB3" s="2461"/>
      <c r="AC3" s="2461"/>
      <c r="AD3" s="2461"/>
    </row>
    <row r="4" spans="1:30" ht="12.75">
      <c r="A4" s="2446" t="s">
        <v>4308</v>
      </c>
      <c r="B4" s="2459"/>
      <c r="C4" s="2459"/>
      <c r="D4" s="2459"/>
      <c r="E4" s="2459"/>
      <c r="F4" s="2459"/>
      <c r="G4" s="2459"/>
      <c r="H4" s="2446" t="s">
        <v>678</v>
      </c>
      <c r="I4" s="2459"/>
      <c r="J4" s="2459"/>
      <c r="K4" s="2459"/>
      <c r="L4" s="2461"/>
      <c r="M4" s="2461"/>
      <c r="N4" s="2461"/>
      <c r="O4" s="2461"/>
      <c r="P4" s="2461"/>
      <c r="Q4" s="2461"/>
      <c r="R4" s="2461"/>
      <c r="S4" s="2461"/>
      <c r="T4" s="2461"/>
      <c r="U4" s="2461"/>
      <c r="V4" s="2461"/>
      <c r="W4" s="2461"/>
      <c r="X4" s="2461"/>
      <c r="Y4" s="2461"/>
      <c r="Z4" s="2461"/>
      <c r="AA4" s="2461"/>
      <c r="AB4" s="2461"/>
      <c r="AC4" s="2461"/>
      <c r="AD4" s="2461"/>
    </row>
    <row r="5" spans="1:30" ht="12.75">
      <c r="A5" s="2446" t="s">
        <v>4306</v>
      </c>
      <c r="B5" s="2459"/>
      <c r="C5" s="2459"/>
      <c r="D5" s="2459"/>
      <c r="E5" s="2459"/>
      <c r="F5" s="2459"/>
      <c r="G5" s="2459"/>
      <c r="H5" s="2446" t="s">
        <v>4307</v>
      </c>
      <c r="I5" s="2459"/>
      <c r="J5" s="2459"/>
      <c r="K5" s="2459"/>
      <c r="L5" s="2461"/>
      <c r="M5" s="2461"/>
      <c r="N5" s="2461"/>
      <c r="O5" s="2461"/>
      <c r="P5" s="2461"/>
      <c r="Q5" s="2461"/>
      <c r="R5" s="2461"/>
      <c r="S5" s="2461"/>
      <c r="T5" s="2461"/>
      <c r="U5" s="2461"/>
      <c r="V5" s="2461"/>
      <c r="W5" s="2461"/>
      <c r="X5" s="2461"/>
      <c r="Y5" s="2461"/>
      <c r="Z5" s="2461"/>
      <c r="AA5" s="2461"/>
      <c r="AB5" s="2461"/>
      <c r="AC5" s="2461"/>
      <c r="AD5" s="2461"/>
    </row>
    <row r="6" spans="1:30" ht="12.75">
      <c r="A6" s="2446"/>
      <c r="B6" s="2459"/>
      <c r="C6" s="2459"/>
      <c r="D6" s="2459"/>
      <c r="E6" s="2459"/>
      <c r="F6" s="2459"/>
      <c r="G6" s="2459"/>
      <c r="H6" s="2459"/>
      <c r="I6" s="2459"/>
      <c r="J6" s="2459"/>
      <c r="K6" s="2459"/>
      <c r="L6" s="2461"/>
      <c r="M6" s="2461"/>
      <c r="N6" s="2461"/>
      <c r="O6" s="2461"/>
      <c r="P6" s="2461"/>
      <c r="Q6" s="2461"/>
      <c r="R6" s="2461"/>
      <c r="S6" s="2461"/>
      <c r="T6" s="2461"/>
      <c r="U6" s="2461"/>
      <c r="V6" s="2461"/>
      <c r="W6" s="2461"/>
      <c r="X6" s="2461"/>
      <c r="Y6" s="2461"/>
      <c r="Z6" s="2461"/>
      <c r="AA6" s="2461"/>
      <c r="AB6" s="2461"/>
      <c r="AC6" s="2461"/>
      <c r="AD6" s="2461"/>
    </row>
    <row r="7" spans="1:30" ht="12.75">
      <c r="A7" s="2446"/>
      <c r="B7" s="2459"/>
      <c r="C7" s="2459"/>
      <c r="D7" s="2459"/>
      <c r="E7" s="2459"/>
      <c r="F7" s="2459"/>
      <c r="G7" s="2459"/>
      <c r="H7" s="2459"/>
      <c r="I7" s="2459"/>
      <c r="J7" s="2459"/>
      <c r="K7" s="2459"/>
      <c r="L7" s="2461"/>
      <c r="M7" s="2461"/>
      <c r="N7" s="2461"/>
      <c r="O7" s="2461"/>
      <c r="P7" s="2461"/>
      <c r="Q7" s="2461"/>
      <c r="R7" s="2461"/>
      <c r="S7" s="2461"/>
      <c r="T7" s="2461"/>
      <c r="U7" s="2461"/>
      <c r="V7" s="2461"/>
      <c r="W7" s="2461"/>
      <c r="X7" s="2461"/>
      <c r="Y7" s="2461"/>
      <c r="Z7" s="2461"/>
      <c r="AA7" s="2461"/>
      <c r="AB7" s="2461"/>
      <c r="AC7" s="2461"/>
      <c r="AD7" s="2461"/>
    </row>
    <row r="8" spans="1:30" ht="12.75">
      <c r="A8" s="2446" t="s">
        <v>4350</v>
      </c>
      <c r="B8" s="2459"/>
      <c r="C8" s="2459"/>
      <c r="D8" s="2459"/>
      <c r="E8" s="2459"/>
      <c r="F8" s="2459"/>
      <c r="G8" s="2459"/>
      <c r="H8" s="2459"/>
      <c r="I8" s="2459"/>
      <c r="J8" s="2459"/>
      <c r="K8" s="2459"/>
      <c r="L8" s="2461"/>
      <c r="M8" s="2461"/>
      <c r="N8" s="2461"/>
      <c r="O8" s="2461"/>
      <c r="P8" s="2461"/>
      <c r="Q8" s="2461"/>
      <c r="R8" s="2461"/>
      <c r="S8" s="2461"/>
      <c r="T8" s="2461"/>
      <c r="U8" s="2461"/>
      <c r="V8" s="2461"/>
      <c r="W8" s="2461"/>
      <c r="X8" s="2461"/>
      <c r="Y8" s="2461"/>
      <c r="Z8" s="2461"/>
      <c r="AA8" s="2461"/>
      <c r="AB8" s="2461"/>
      <c r="AC8" s="2461"/>
      <c r="AD8" s="2461"/>
    </row>
    <row r="9" spans="1:30" ht="12.75">
      <c r="A9" s="2446" t="s">
        <v>4349</v>
      </c>
      <c r="B9" s="2459"/>
      <c r="C9" s="2459"/>
      <c r="D9" s="2459"/>
      <c r="E9" s="2459"/>
      <c r="F9" s="2459"/>
      <c r="G9" s="2459"/>
      <c r="H9" s="2459"/>
      <c r="I9" s="2459"/>
      <c r="J9" s="2459"/>
      <c r="K9" s="2459"/>
      <c r="L9" s="2461"/>
      <c r="M9" s="2461"/>
      <c r="N9" s="2461"/>
      <c r="O9" s="2461"/>
      <c r="P9" s="2461"/>
      <c r="Q9" s="2461"/>
      <c r="R9" s="2461"/>
      <c r="S9" s="2461"/>
      <c r="T9" s="2461"/>
      <c r="U9" s="2461"/>
      <c r="V9" s="2461"/>
      <c r="W9" s="2461"/>
      <c r="X9" s="2461"/>
      <c r="Y9" s="2461"/>
      <c r="Z9" s="2461"/>
      <c r="AA9" s="2461"/>
      <c r="AB9" s="2461"/>
      <c r="AC9" s="2461"/>
      <c r="AD9" s="2461"/>
    </row>
    <row r="10" spans="1:30" ht="12.75">
      <c r="A10" s="2446" t="s">
        <v>4348</v>
      </c>
      <c r="B10" s="2459"/>
      <c r="C10" s="2459"/>
      <c r="D10" s="2459"/>
      <c r="E10" s="2459"/>
      <c r="F10" s="2459"/>
      <c r="G10" s="2459"/>
      <c r="H10" s="2459"/>
      <c r="I10" s="2459"/>
      <c r="J10" s="2459"/>
      <c r="K10" s="2459"/>
      <c r="L10" s="2461"/>
      <c r="M10" s="2461"/>
      <c r="N10" s="2461"/>
      <c r="O10" s="2461"/>
      <c r="P10" s="2461"/>
      <c r="Q10" s="2461"/>
      <c r="R10" s="2461"/>
      <c r="S10" s="2461"/>
      <c r="T10" s="2461"/>
      <c r="U10" s="2461"/>
      <c r="V10" s="2461"/>
      <c r="W10" s="2461"/>
      <c r="X10" s="2461"/>
      <c r="Y10" s="2461"/>
      <c r="Z10" s="2461"/>
      <c r="AA10" s="2461"/>
      <c r="AB10" s="2461"/>
      <c r="AC10" s="2461"/>
      <c r="AD10" s="2461"/>
    </row>
    <row r="11" spans="1:30" ht="12.75">
      <c r="A11" s="2451" t="s">
        <v>4289</v>
      </c>
      <c r="B11" s="2451" t="s">
        <v>4289</v>
      </c>
      <c r="C11" s="2451" t="s">
        <v>4289</v>
      </c>
      <c r="D11" s="2451" t="s">
        <v>4289</v>
      </c>
      <c r="E11" s="2451" t="s">
        <v>4289</v>
      </c>
      <c r="F11" s="2451" t="s">
        <v>4289</v>
      </c>
      <c r="G11" s="2451" t="s">
        <v>4289</v>
      </c>
      <c r="H11" s="2451" t="s">
        <v>4289</v>
      </c>
      <c r="I11" s="2451" t="s">
        <v>4289</v>
      </c>
      <c r="J11" s="2451" t="s">
        <v>4289</v>
      </c>
      <c r="K11" s="2451" t="s">
        <v>4289</v>
      </c>
      <c r="L11" s="2463"/>
      <c r="M11" s="2460"/>
    </row>
    <row r="12" spans="1:30" s="2442" customFormat="1" ht="12.75">
      <c r="A12" s="2445"/>
      <c r="B12" s="2445"/>
      <c r="C12" s="2445"/>
      <c r="D12" s="2445"/>
      <c r="E12" s="2445"/>
      <c r="F12" s="2445"/>
      <c r="G12" s="2445"/>
      <c r="H12" s="2445"/>
      <c r="I12" s="2445"/>
      <c r="J12" s="2450" t="s">
        <v>2656</v>
      </c>
      <c r="K12" s="2450" t="s">
        <v>4347</v>
      </c>
      <c r="L12" s="2462"/>
    </row>
    <row r="13" spans="1:30" s="2442" customFormat="1" ht="12.75">
      <c r="A13" s="2445">
        <v>1</v>
      </c>
      <c r="B13" s="2446" t="s">
        <v>4346</v>
      </c>
      <c r="C13" s="2455"/>
      <c r="D13" s="2445"/>
      <c r="E13" s="2445"/>
      <c r="F13" s="2445"/>
      <c r="G13" s="2445"/>
      <c r="H13" s="2445"/>
      <c r="I13" s="2445"/>
      <c r="J13" s="2459"/>
      <c r="K13" s="2459"/>
      <c r="L13" s="2462"/>
    </row>
    <row r="14" spans="1:30" s="2442" customFormat="1" ht="12.75">
      <c r="A14" s="2445"/>
      <c r="B14" s="2446" t="s">
        <v>4345</v>
      </c>
      <c r="C14" s="2458"/>
      <c r="D14" s="2458"/>
      <c r="E14" s="2458"/>
      <c r="F14" s="2458"/>
      <c r="G14" s="2458"/>
      <c r="H14" s="2445"/>
      <c r="I14" s="2445"/>
      <c r="J14" s="2457"/>
      <c r="K14" s="2456">
        <v>432000</v>
      </c>
      <c r="L14" s="2462"/>
    </row>
    <row r="15" spans="1:30" s="2442" customFormat="1" ht="12.75">
      <c r="A15" s="2445"/>
      <c r="B15" s="2446" t="s">
        <v>4344</v>
      </c>
      <c r="C15" s="2445"/>
      <c r="D15" s="2445"/>
      <c r="E15" s="2445"/>
      <c r="F15" s="2445"/>
      <c r="G15" s="2445"/>
      <c r="H15" s="2445"/>
      <c r="I15" s="2445"/>
      <c r="J15" s="2445"/>
      <c r="K15" s="2445"/>
      <c r="L15" s="2462"/>
    </row>
    <row r="16" spans="1:30" s="2442" customFormat="1" ht="12.75">
      <c r="A16" s="2445"/>
      <c r="B16" s="2446" t="s">
        <v>4355</v>
      </c>
      <c r="C16" s="2445"/>
      <c r="D16" s="2445"/>
      <c r="E16" s="2445"/>
      <c r="F16" s="2445"/>
      <c r="G16" s="2445"/>
      <c r="H16" s="2445"/>
      <c r="I16" s="2445"/>
      <c r="J16" s="2445"/>
      <c r="K16" s="2445"/>
      <c r="L16" s="2462"/>
    </row>
    <row r="17" spans="1:12" s="2442" customFormat="1" ht="12.75">
      <c r="A17" s="2445"/>
      <c r="B17" s="2445"/>
      <c r="C17" s="2445"/>
      <c r="D17" s="2445"/>
      <c r="E17" s="2445"/>
      <c r="F17" s="2445"/>
      <c r="G17" s="2445"/>
      <c r="H17" s="2445"/>
      <c r="I17" s="2445"/>
      <c r="J17" s="2445"/>
      <c r="K17" s="2445"/>
      <c r="L17" s="2462"/>
    </row>
    <row r="18" spans="1:12" s="2442" customFormat="1" ht="12.75">
      <c r="A18" s="2445">
        <v>2</v>
      </c>
      <c r="B18" s="2446" t="s">
        <v>4354</v>
      </c>
      <c r="C18" s="2455"/>
      <c r="D18" s="2445"/>
      <c r="E18" s="2445"/>
      <c r="F18" s="2445"/>
      <c r="G18" s="2445"/>
      <c r="H18" s="2445"/>
      <c r="I18" s="2445"/>
      <c r="J18" s="2445"/>
      <c r="K18" s="2445"/>
      <c r="L18" s="2462"/>
    </row>
    <row r="19" spans="1:12" s="2442" customFormat="1" ht="12.75">
      <c r="A19" s="2445"/>
      <c r="B19" s="2446" t="s">
        <v>4341</v>
      </c>
      <c r="C19" s="2445"/>
      <c r="D19" s="2445"/>
      <c r="E19" s="2445"/>
      <c r="F19" s="2445"/>
      <c r="G19" s="2445"/>
      <c r="H19" s="2445"/>
      <c r="I19" s="2445"/>
      <c r="J19" s="2448">
        <v>42195</v>
      </c>
      <c r="K19" s="2447">
        <v>32000</v>
      </c>
      <c r="L19" s="2462"/>
    </row>
    <row r="20" spans="1:12" s="2442" customFormat="1" ht="12.75">
      <c r="A20" s="2445"/>
      <c r="B20" s="2446" t="s">
        <v>4340</v>
      </c>
      <c r="C20" s="2445"/>
      <c r="D20" s="2445"/>
      <c r="E20" s="2445"/>
      <c r="F20" s="2445"/>
      <c r="G20" s="2445"/>
      <c r="H20" s="2445"/>
      <c r="I20" s="2445"/>
      <c r="J20" s="2450" t="s">
        <v>4358</v>
      </c>
      <c r="K20" s="2445"/>
      <c r="L20" s="2462"/>
    </row>
    <row r="21" spans="1:12" s="2442" customFormat="1" ht="12.75">
      <c r="A21" s="2445"/>
      <c r="B21" s="2446" t="s">
        <v>4339</v>
      </c>
      <c r="C21" s="2445"/>
      <c r="D21" s="2445"/>
      <c r="E21" s="2445"/>
      <c r="F21" s="2445"/>
      <c r="G21" s="2445"/>
      <c r="H21" s="2445"/>
      <c r="I21" s="2445"/>
      <c r="J21" s="2448">
        <v>42086</v>
      </c>
      <c r="K21" s="2447">
        <v>31000</v>
      </c>
      <c r="L21" s="2462"/>
    </row>
    <row r="22" spans="1:12" s="2442" customFormat="1" ht="12.75">
      <c r="A22" s="2445"/>
      <c r="B22" s="2445"/>
      <c r="C22" s="2445"/>
      <c r="D22" s="2445"/>
      <c r="E22" s="2445"/>
      <c r="F22" s="2445"/>
      <c r="G22" s="2445"/>
      <c r="H22" s="2445"/>
      <c r="I22" s="2445"/>
      <c r="J22" s="2445"/>
      <c r="K22" s="2445"/>
      <c r="L22" s="2462"/>
    </row>
    <row r="23" spans="1:12" s="2442" customFormat="1" ht="12.75">
      <c r="A23" s="2445">
        <v>3</v>
      </c>
      <c r="B23" s="2446" t="s">
        <v>4353</v>
      </c>
      <c r="C23" s="2455"/>
      <c r="D23" s="2445"/>
      <c r="E23" s="2445"/>
      <c r="F23" s="2445"/>
      <c r="G23" s="2445"/>
      <c r="H23" s="2445"/>
      <c r="I23" s="2445"/>
      <c r="J23" s="2445"/>
      <c r="K23" s="2445"/>
      <c r="L23" s="2462"/>
    </row>
    <row r="24" spans="1:12" s="2442" customFormat="1" ht="12.75">
      <c r="A24" s="2445"/>
      <c r="B24" s="2446" t="s">
        <v>4337</v>
      </c>
      <c r="C24" s="2445"/>
      <c r="D24" s="2445"/>
      <c r="E24" s="2445"/>
      <c r="F24" s="2445"/>
      <c r="G24" s="2445"/>
      <c r="H24" s="2445"/>
      <c r="I24" s="2454" t="s">
        <v>1321</v>
      </c>
      <c r="J24" s="2448" t="s">
        <v>4357</v>
      </c>
      <c r="K24" s="2447">
        <v>19000</v>
      </c>
      <c r="L24" s="2462"/>
    </row>
    <row r="25" spans="1:12" s="2442" customFormat="1" ht="12.75">
      <c r="A25" s="2445"/>
      <c r="B25" s="2446" t="s">
        <v>4336</v>
      </c>
      <c r="C25" s="2445"/>
      <c r="D25" s="2445"/>
      <c r="E25" s="2445"/>
      <c r="F25" s="2445"/>
      <c r="G25" s="2445"/>
      <c r="H25" s="2445"/>
      <c r="I25" s="2454" t="s">
        <v>1322</v>
      </c>
      <c r="J25" s="2448">
        <v>42126</v>
      </c>
      <c r="K25" s="2447">
        <v>20000</v>
      </c>
      <c r="L25" s="2462"/>
    </row>
    <row r="26" spans="1:12" s="2442" customFormat="1" ht="12.75">
      <c r="A26" s="2445"/>
      <c r="B26" s="2446" t="s">
        <v>4335</v>
      </c>
      <c r="C26" s="2445"/>
      <c r="D26" s="2445"/>
      <c r="E26" s="2445"/>
      <c r="F26" s="2445"/>
      <c r="G26" s="2445"/>
      <c r="H26" s="2445"/>
      <c r="I26" s="2454" t="s">
        <v>1323</v>
      </c>
      <c r="J26" s="2448">
        <v>42127</v>
      </c>
      <c r="K26" s="2447">
        <v>20000</v>
      </c>
      <c r="L26" s="2462"/>
    </row>
    <row r="27" spans="1:12" s="2442" customFormat="1" ht="12.75">
      <c r="A27" s="2445"/>
      <c r="B27" s="2446" t="s">
        <v>4334</v>
      </c>
      <c r="C27" s="2445"/>
      <c r="D27" s="2445"/>
      <c r="E27" s="2445"/>
      <c r="F27" s="2445"/>
      <c r="G27" s="2445"/>
      <c r="H27" s="2445"/>
      <c r="I27" s="2454" t="s">
        <v>1324</v>
      </c>
      <c r="J27" s="2448">
        <v>42132</v>
      </c>
      <c r="K27" s="2447">
        <v>21000</v>
      </c>
      <c r="L27" s="2462"/>
    </row>
    <row r="28" spans="1:12" s="2442" customFormat="1" ht="12.75">
      <c r="A28" s="2445"/>
      <c r="B28" s="2445"/>
      <c r="C28" s="2445"/>
      <c r="D28" s="2445"/>
      <c r="E28" s="2445"/>
      <c r="F28" s="2445"/>
      <c r="G28" s="2445"/>
      <c r="H28" s="2445"/>
      <c r="I28" s="2454" t="s">
        <v>715</v>
      </c>
      <c r="J28" s="2448" t="s">
        <v>4356</v>
      </c>
      <c r="K28" s="2447">
        <v>21000</v>
      </c>
      <c r="L28" s="2462"/>
    </row>
    <row r="29" spans="1:12" s="2442" customFormat="1" ht="12.75">
      <c r="A29" s="2445"/>
      <c r="B29" s="2445"/>
      <c r="C29" s="2445"/>
      <c r="D29" s="2445"/>
      <c r="E29" s="2445"/>
      <c r="F29" s="2445"/>
      <c r="G29" s="2445"/>
      <c r="H29" s="2445"/>
      <c r="I29" s="2454"/>
      <c r="J29" s="2453"/>
      <c r="K29" s="2452"/>
      <c r="L29" s="2462"/>
    </row>
    <row r="30" spans="1:12" s="2442" customFormat="1" ht="12.75">
      <c r="A30" s="2445"/>
      <c r="B30" s="2445"/>
      <c r="C30" s="2445"/>
      <c r="D30" s="2445"/>
      <c r="E30" s="2445"/>
      <c r="F30" s="2445"/>
      <c r="G30" s="2445"/>
      <c r="H30" s="2445"/>
      <c r="I30" s="2445"/>
      <c r="J30" s="2445" t="s">
        <v>626</v>
      </c>
      <c r="K30" s="2447">
        <v>20200</v>
      </c>
      <c r="L30" s="2462"/>
    </row>
    <row r="31" spans="1:12" s="2442" customFormat="1" ht="12.75">
      <c r="A31" s="2445"/>
      <c r="B31" s="2445"/>
      <c r="C31" s="2445"/>
      <c r="D31" s="2445"/>
      <c r="E31" s="2445"/>
      <c r="F31" s="2445"/>
      <c r="G31" s="2445"/>
      <c r="H31" s="2445"/>
      <c r="I31" s="2445"/>
      <c r="J31" s="2445"/>
      <c r="K31" s="2451"/>
      <c r="L31" s="2462"/>
    </row>
    <row r="32" spans="1:12" s="2442" customFormat="1" ht="12.75">
      <c r="A32" s="2445"/>
      <c r="B32" s="2445"/>
      <c r="C32" s="2449"/>
      <c r="D32" s="2449"/>
      <c r="E32" s="2449"/>
      <c r="F32" s="2445"/>
      <c r="G32" s="2445"/>
      <c r="H32" s="2445"/>
      <c r="I32" s="2445"/>
      <c r="J32" s="2450" t="s">
        <v>4333</v>
      </c>
      <c r="K32" s="2447">
        <v>14409.600000000009</v>
      </c>
      <c r="L32" s="2462"/>
    </row>
    <row r="33" spans="1:12" s="2442" customFormat="1" ht="12.75">
      <c r="A33" s="2445">
        <v>4</v>
      </c>
      <c r="B33" s="2449" t="s">
        <v>4332</v>
      </c>
      <c r="C33" s="2445"/>
      <c r="D33" s="2445"/>
      <c r="E33" s="2445"/>
      <c r="F33" s="2445"/>
      <c r="G33" s="2445"/>
      <c r="H33" s="2445"/>
      <c r="I33" s="2445"/>
      <c r="J33" s="2448" t="s">
        <v>633</v>
      </c>
      <c r="K33" s="2447">
        <v>11892.250136986306</v>
      </c>
      <c r="L33" s="2462"/>
    </row>
    <row r="34" spans="1:12" s="2442" customFormat="1" ht="12.75">
      <c r="A34" s="2445"/>
      <c r="B34" s="2445"/>
      <c r="C34" s="2445"/>
      <c r="D34" s="2445"/>
      <c r="E34" s="2445"/>
      <c r="F34" s="2445"/>
      <c r="G34" s="2445"/>
      <c r="H34" s="2445"/>
      <c r="I34" s="2445"/>
      <c r="J34" s="2445"/>
      <c r="K34" s="2445"/>
      <c r="L34" s="2462"/>
    </row>
    <row r="35" spans="1:12" s="2442" customFormat="1" ht="12.75">
      <c r="A35" s="2445">
        <v>5</v>
      </c>
      <c r="B35" s="2446" t="s">
        <v>4331</v>
      </c>
      <c r="C35" s="2445"/>
      <c r="D35" s="2445"/>
      <c r="E35" s="2445"/>
      <c r="F35" s="2445"/>
      <c r="G35" s="2445"/>
      <c r="H35" s="2445"/>
      <c r="I35" s="2445"/>
      <c r="J35" s="2445"/>
      <c r="K35" s="2406" t="s">
        <v>4352</v>
      </c>
      <c r="L35" s="2403"/>
    </row>
    <row r="36" spans="1:12" s="2442" customFormat="1" ht="12.75">
      <c r="A36" s="2445"/>
      <c r="B36" s="2445"/>
      <c r="C36" s="2445"/>
      <c r="D36" s="2445"/>
      <c r="E36" s="2445"/>
      <c r="F36" s="2445"/>
      <c r="G36" s="2445"/>
      <c r="H36" s="2445"/>
      <c r="I36" s="2445"/>
      <c r="J36" s="2445"/>
      <c r="K36" s="2445"/>
      <c r="L36" s="2462"/>
    </row>
    <row r="37" spans="1:12" s="2442" customFormat="1" ht="12.75">
      <c r="A37" s="2445"/>
      <c r="B37" s="2446" t="s">
        <v>4329</v>
      </c>
      <c r="C37" s="2445"/>
      <c r="D37" s="2445"/>
      <c r="E37" s="2445"/>
      <c r="F37" s="2445"/>
      <c r="G37" s="2445"/>
      <c r="H37" s="2445"/>
      <c r="I37" s="2445"/>
      <c r="J37" s="2445"/>
      <c r="K37" s="2445"/>
      <c r="L37" s="2462"/>
    </row>
    <row r="38" spans="1:12" s="2442" customFormat="1" ht="12.75">
      <c r="A38" s="2445"/>
      <c r="B38" s="2446" t="s">
        <v>4328</v>
      </c>
      <c r="C38" s="2445"/>
      <c r="D38" s="2445"/>
      <c r="E38" s="2445"/>
      <c r="F38" s="2445"/>
      <c r="G38" s="2445"/>
      <c r="H38" s="2445"/>
      <c r="I38" s="2445"/>
      <c r="J38" s="2445"/>
      <c r="K38" s="2445"/>
      <c r="L38" s="2462"/>
    </row>
    <row r="39" spans="1:12" s="2442" customFormat="1" ht="12.75">
      <c r="A39" s="2445"/>
      <c r="B39" s="2446" t="s">
        <v>4327</v>
      </c>
      <c r="C39" s="2445"/>
      <c r="D39" s="2445"/>
      <c r="E39" s="2445"/>
      <c r="F39" s="2445"/>
      <c r="G39" s="2445"/>
      <c r="H39" s="2445"/>
      <c r="I39" s="2445"/>
      <c r="J39" s="2445"/>
      <c r="K39" s="2445"/>
      <c r="L39" s="2462"/>
    </row>
    <row r="40" spans="1:12" s="2442" customFormat="1" ht="12.75">
      <c r="A40" s="2444"/>
      <c r="B40" s="2444"/>
      <c r="C40" s="2444"/>
      <c r="D40" s="2444"/>
      <c r="E40" s="2444"/>
      <c r="F40" s="2444"/>
      <c r="G40" s="2444"/>
      <c r="H40" s="2444"/>
      <c r="I40" s="2444"/>
      <c r="J40" s="2444"/>
      <c r="K40" s="2444"/>
    </row>
    <row r="41" spans="1:12" s="2442" customFormat="1" ht="12.75">
      <c r="A41" s="2444"/>
      <c r="B41" s="2444"/>
      <c r="C41" s="2444"/>
      <c r="D41" s="2444"/>
      <c r="E41" s="2444"/>
      <c r="F41" s="2444"/>
      <c r="G41" s="2444"/>
      <c r="H41" s="2444"/>
      <c r="I41" s="2444"/>
      <c r="J41" s="2444"/>
      <c r="K41" s="2444"/>
    </row>
    <row r="42" spans="1:12" s="2442" customFormat="1" ht="12.75">
      <c r="A42" s="2444"/>
      <c r="B42" s="2444"/>
      <c r="C42" s="2444"/>
      <c r="D42" s="2444"/>
      <c r="E42" s="2444"/>
      <c r="F42" s="2444"/>
      <c r="G42" s="2444"/>
      <c r="H42" s="2444"/>
      <c r="I42" s="2444"/>
      <c r="J42" s="2444"/>
      <c r="K42" s="2444"/>
    </row>
    <row r="43" spans="1:12" s="2442" customFormat="1" ht="12.75">
      <c r="A43" s="2444"/>
      <c r="B43" s="2444"/>
      <c r="C43" s="2444"/>
      <c r="D43" s="2444"/>
      <c r="E43" s="2444"/>
      <c r="F43" s="2444"/>
      <c r="G43" s="2444"/>
      <c r="H43" s="2444"/>
      <c r="I43" s="2444"/>
      <c r="J43" s="2444"/>
      <c r="K43" s="2444"/>
    </row>
    <row r="44" spans="1:12" s="2442" customFormat="1" ht="12.75">
      <c r="J44" s="2443"/>
    </row>
    <row r="45" spans="1:12" s="2442" customFormat="1" ht="12.75">
      <c r="J45" s="2443"/>
    </row>
    <row r="46" spans="1:12" s="2442" customFormat="1" ht="12.75">
      <c r="J46" s="2443"/>
    </row>
    <row r="47" spans="1:12" s="2442" customFormat="1" ht="12.75">
      <c r="J47" s="2443"/>
    </row>
    <row r="48" spans="1:12" s="2442" customFormat="1" ht="12.75">
      <c r="J48" s="2443"/>
    </row>
    <row r="49" spans="1:13" s="2442" customFormat="1" ht="12.75">
      <c r="J49" s="2443"/>
    </row>
    <row r="50" spans="1:13" s="2442" customFormat="1" ht="24">
      <c r="F50" s="2424"/>
      <c r="J50" s="2443"/>
    </row>
    <row r="51" spans="1:13" s="2442" customFormat="1" ht="12.75">
      <c r="J51" s="2443"/>
    </row>
    <row r="52" spans="1:13" s="2442" customFormat="1" ht="12.75">
      <c r="J52" s="2443"/>
    </row>
    <row r="53" spans="1:13" s="2442" customFormat="1" ht="12.75">
      <c r="J53" s="2443"/>
    </row>
    <row r="54" spans="1:13" s="2442" customFormat="1" ht="12.75">
      <c r="J54" s="2443"/>
    </row>
    <row r="55" spans="1:13" s="2442" customFormat="1" ht="12.75">
      <c r="J55" s="2443"/>
    </row>
    <row r="56" spans="1:13" ht="18.75">
      <c r="A56" s="2423"/>
      <c r="B56" s="2422"/>
      <c r="C56" s="2422"/>
      <c r="D56" s="2422"/>
      <c r="E56" s="2422"/>
      <c r="F56" s="2422"/>
      <c r="G56" s="2422"/>
      <c r="H56" s="2422"/>
      <c r="I56" s="2422"/>
      <c r="J56" s="2422"/>
      <c r="K56" s="2422"/>
    </row>
    <row r="57" spans="1:13" ht="18.75">
      <c r="A57" s="2441"/>
      <c r="B57" s="2440"/>
      <c r="C57" s="2440"/>
      <c r="D57" s="2440"/>
      <c r="E57" s="2440"/>
      <c r="F57" s="2440"/>
      <c r="G57" s="2440"/>
      <c r="H57" s="2440"/>
      <c r="I57" s="2440"/>
      <c r="J57" s="2440"/>
      <c r="K57" s="2440"/>
      <c r="L57" s="2422"/>
      <c r="M57" s="2422"/>
    </row>
  </sheetData>
  <dataConsolidate/>
  <pageMargins left="0.75" right="0.5" top="1" bottom="1" header="0.5" footer="0.5"/>
  <pageSetup scale="88" orientation="portrait" horizontalDpi="4294967292" verticalDpi="4294967292" r:id="rId1"/>
  <headerFooter alignWithMargins="0"/>
</worksheet>
</file>

<file path=xl/worksheets/sheet101.xml><?xml version="1.0" encoding="utf-8"?>
<worksheet xmlns="http://schemas.openxmlformats.org/spreadsheetml/2006/main" xmlns:r="http://schemas.openxmlformats.org/officeDocument/2006/relationships">
  <sheetPr codeName="Sheet120">
    <pageSetUpPr fitToPage="1"/>
  </sheetPr>
  <dimension ref="A1:AD64"/>
  <sheetViews>
    <sheetView showGridLines="0" view="pageBreakPreview" zoomScale="60" zoomScaleNormal="75" workbookViewId="0"/>
  </sheetViews>
  <sheetFormatPr defaultColWidth="10.7109375" defaultRowHeight="12"/>
  <cols>
    <col min="1" max="8" width="8.7109375" style="2387" customWidth="1"/>
    <col min="9" max="9" width="6.7109375" style="2387" customWidth="1"/>
    <col min="10" max="11" width="10.7109375" style="2387" customWidth="1"/>
    <col min="12" max="12" width="13" style="2464" customWidth="1"/>
    <col min="13" max="13" width="5.7109375" style="2387" customWidth="1"/>
    <col min="14" max="197" width="8.7109375" style="2387" customWidth="1"/>
    <col min="198" max="16384" width="10.7109375" style="2387"/>
  </cols>
  <sheetData>
    <row r="1" spans="1:30" ht="12.75">
      <c r="A1" s="2394" t="s">
        <v>863</v>
      </c>
      <c r="B1" s="2403"/>
      <c r="C1" s="2403"/>
      <c r="D1" s="2403"/>
      <c r="E1" s="2403"/>
      <c r="F1" s="2403"/>
      <c r="G1" s="2403"/>
      <c r="H1" s="2403"/>
      <c r="I1" s="2403"/>
      <c r="J1" s="2394" t="s">
        <v>1741</v>
      </c>
      <c r="K1" s="2403"/>
      <c r="L1" s="2471"/>
      <c r="M1" s="2403"/>
      <c r="N1" s="2416"/>
      <c r="O1" s="2416"/>
      <c r="P1" s="2416"/>
      <c r="Q1" s="2416"/>
      <c r="R1" s="2416"/>
      <c r="S1" s="2416"/>
      <c r="T1" s="2416"/>
      <c r="U1" s="2416"/>
      <c r="V1" s="2416"/>
      <c r="W1" s="2416"/>
      <c r="X1" s="2416"/>
      <c r="Y1" s="2416"/>
      <c r="Z1" s="2416"/>
      <c r="AA1" s="2416"/>
      <c r="AB1" s="2416"/>
      <c r="AC1" s="2416"/>
      <c r="AD1" s="2416"/>
    </row>
    <row r="2" spans="1:30" ht="12.75">
      <c r="A2" s="2403"/>
      <c r="B2" s="2403"/>
      <c r="C2" s="2403"/>
      <c r="D2" s="2403"/>
      <c r="E2" s="2403"/>
      <c r="F2" s="2403"/>
      <c r="G2" s="2403"/>
      <c r="H2" s="2403"/>
      <c r="I2" s="2403"/>
      <c r="J2" s="2403"/>
      <c r="K2" s="2403"/>
      <c r="L2" s="2471"/>
      <c r="M2" s="2403"/>
      <c r="N2" s="2416"/>
      <c r="O2" s="2416"/>
      <c r="P2" s="2416"/>
      <c r="Q2" s="2416"/>
      <c r="R2" s="2416"/>
      <c r="S2" s="2416"/>
      <c r="T2" s="2416"/>
      <c r="U2" s="2416"/>
      <c r="V2" s="2416"/>
      <c r="W2" s="2416"/>
      <c r="X2" s="2416"/>
      <c r="Y2" s="2416"/>
      <c r="Z2" s="2416"/>
      <c r="AA2" s="2416"/>
      <c r="AB2" s="2416"/>
      <c r="AC2" s="2416"/>
      <c r="AD2" s="2416"/>
    </row>
    <row r="3" spans="1:30" ht="12.75">
      <c r="A3" s="2394" t="s">
        <v>4309</v>
      </c>
      <c r="B3" s="2403"/>
      <c r="C3" s="2403"/>
      <c r="D3" s="2403"/>
      <c r="E3" s="2403"/>
      <c r="F3" s="2403"/>
      <c r="G3" s="2403"/>
      <c r="H3" s="2403"/>
      <c r="I3" s="2403"/>
      <c r="J3" s="2394" t="s">
        <v>4373</v>
      </c>
      <c r="K3" s="2403"/>
      <c r="L3" s="2471"/>
      <c r="M3" s="2403"/>
      <c r="N3" s="2416"/>
      <c r="O3" s="2416"/>
      <c r="P3" s="2416"/>
      <c r="Q3" s="2416"/>
      <c r="R3" s="2416"/>
      <c r="S3" s="2416"/>
      <c r="T3" s="2416"/>
      <c r="U3" s="2416"/>
      <c r="V3" s="2416"/>
      <c r="W3" s="2416"/>
      <c r="X3" s="2416"/>
      <c r="Y3" s="2416"/>
      <c r="Z3" s="2416"/>
      <c r="AA3" s="2416"/>
      <c r="AB3" s="2416"/>
      <c r="AC3" s="2416"/>
      <c r="AD3" s="2416"/>
    </row>
    <row r="4" spans="1:30" ht="12.75">
      <c r="A4" s="2394" t="s">
        <v>4308</v>
      </c>
      <c r="B4" s="2403"/>
      <c r="C4" s="2403"/>
      <c r="D4" s="2403"/>
      <c r="E4" s="2403"/>
      <c r="F4" s="2403"/>
      <c r="G4" s="2403"/>
      <c r="H4" s="2403"/>
      <c r="I4" s="2403"/>
      <c r="J4" s="2394" t="s">
        <v>1076</v>
      </c>
      <c r="K4" s="2403"/>
      <c r="L4" s="2471"/>
      <c r="M4" s="2403"/>
      <c r="N4" s="2416"/>
      <c r="O4" s="2416"/>
      <c r="P4" s="2416"/>
      <c r="Q4" s="2416"/>
      <c r="R4" s="2416"/>
      <c r="S4" s="2416"/>
      <c r="T4" s="2416"/>
      <c r="U4" s="2416"/>
      <c r="V4" s="2416"/>
      <c r="W4" s="2416"/>
      <c r="X4" s="2416"/>
      <c r="Y4" s="2416"/>
      <c r="Z4" s="2416"/>
      <c r="AA4" s="2416"/>
      <c r="AB4" s="2416"/>
      <c r="AC4" s="2416"/>
      <c r="AD4" s="2416"/>
    </row>
    <row r="5" spans="1:30" ht="12.75">
      <c r="A5" s="2394" t="s">
        <v>4306</v>
      </c>
      <c r="B5" s="2403"/>
      <c r="C5" s="2439"/>
      <c r="D5" s="2403"/>
      <c r="E5" s="2403"/>
      <c r="F5" s="2403"/>
      <c r="G5" s="2403"/>
      <c r="H5" s="2403"/>
      <c r="I5" s="2403"/>
      <c r="J5" s="2394" t="s">
        <v>4307</v>
      </c>
      <c r="K5" s="2403"/>
      <c r="L5" s="2471"/>
      <c r="M5" s="2403"/>
      <c r="N5" s="2416"/>
      <c r="O5" s="2416"/>
      <c r="P5" s="2416"/>
      <c r="Q5" s="2416"/>
      <c r="R5" s="2416"/>
      <c r="S5" s="2416"/>
      <c r="T5" s="2416"/>
      <c r="U5" s="2416"/>
      <c r="V5" s="2416"/>
      <c r="W5" s="2416"/>
      <c r="X5" s="2416"/>
      <c r="Y5" s="2416"/>
      <c r="Z5" s="2416"/>
      <c r="AA5" s="2416"/>
      <c r="AB5" s="2416"/>
      <c r="AC5" s="2416"/>
      <c r="AD5" s="2416"/>
    </row>
    <row r="6" spans="1:30" ht="12.75">
      <c r="A6" s="2394"/>
      <c r="B6" s="2403"/>
      <c r="C6" s="2403"/>
      <c r="D6" s="2403"/>
      <c r="E6" s="2403"/>
      <c r="F6" s="2403"/>
      <c r="G6" s="2403"/>
      <c r="H6" s="2403"/>
      <c r="I6" s="2403"/>
      <c r="J6" s="2403"/>
      <c r="K6" s="2403"/>
      <c r="L6" s="2471"/>
      <c r="M6" s="2403"/>
      <c r="N6" s="2416"/>
      <c r="O6" s="2416"/>
      <c r="P6" s="2416"/>
      <c r="Q6" s="2416"/>
      <c r="R6" s="2416"/>
      <c r="S6" s="2416"/>
      <c r="T6" s="2416"/>
      <c r="U6" s="2416"/>
      <c r="V6" s="2416"/>
      <c r="W6" s="2416"/>
      <c r="X6" s="2416"/>
      <c r="Y6" s="2416"/>
      <c r="Z6" s="2416"/>
      <c r="AA6" s="2416"/>
      <c r="AB6" s="2416"/>
      <c r="AC6" s="2416"/>
      <c r="AD6" s="2416"/>
    </row>
    <row r="7" spans="1:30" ht="12.75">
      <c r="A7" s="2394"/>
      <c r="B7" s="2403"/>
      <c r="C7" s="2403"/>
      <c r="D7" s="2403"/>
      <c r="E7" s="2403"/>
      <c r="F7" s="2403"/>
      <c r="G7" s="2403"/>
      <c r="H7" s="2403"/>
      <c r="I7" s="2403"/>
      <c r="J7" s="2403"/>
      <c r="K7" s="2403"/>
      <c r="L7" s="2471"/>
      <c r="M7" s="2403"/>
      <c r="N7" s="2416"/>
      <c r="O7" s="2416"/>
      <c r="P7" s="2416"/>
      <c r="Q7" s="2416"/>
      <c r="R7" s="2416"/>
      <c r="S7" s="2416"/>
      <c r="T7" s="2416"/>
      <c r="U7" s="2416"/>
      <c r="V7" s="2416"/>
      <c r="W7" s="2416"/>
      <c r="X7" s="2416"/>
      <c r="Y7" s="2416"/>
      <c r="Z7" s="2416"/>
      <c r="AA7" s="2416"/>
      <c r="AB7" s="2416"/>
      <c r="AC7" s="2416"/>
      <c r="AD7" s="2416"/>
    </row>
    <row r="8" spans="1:30" ht="12.75">
      <c r="A8" s="2394" t="s">
        <v>4372</v>
      </c>
      <c r="B8" s="2403"/>
      <c r="C8" s="2403"/>
      <c r="D8" s="2403"/>
      <c r="E8" s="2403"/>
      <c r="F8" s="2403"/>
      <c r="G8" s="2403"/>
      <c r="H8" s="2403"/>
      <c r="I8" s="2403"/>
      <c r="J8" s="2403"/>
      <c r="K8" s="2403"/>
      <c r="L8" s="2471"/>
      <c r="M8" s="2403"/>
      <c r="N8" s="2416"/>
      <c r="O8" s="2416"/>
      <c r="P8" s="2416"/>
      <c r="Q8" s="2416"/>
      <c r="R8" s="2416"/>
      <c r="S8" s="2416"/>
      <c r="T8" s="2416"/>
      <c r="U8" s="2416"/>
      <c r="V8" s="2416"/>
      <c r="W8" s="2416"/>
      <c r="X8" s="2416"/>
      <c r="Y8" s="2416"/>
      <c r="Z8" s="2416"/>
      <c r="AA8" s="2416"/>
      <c r="AB8" s="2416"/>
      <c r="AC8" s="2416"/>
      <c r="AD8" s="2416"/>
    </row>
    <row r="9" spans="1:30" ht="12.75">
      <c r="A9" s="2394" t="s">
        <v>4371</v>
      </c>
      <c r="B9" s="2403"/>
      <c r="C9" s="2403"/>
      <c r="D9" s="2403"/>
      <c r="E9" s="2403"/>
      <c r="F9" s="2403"/>
      <c r="G9" s="2403"/>
      <c r="H9" s="2403"/>
      <c r="I9" s="2403"/>
      <c r="J9" s="2403"/>
      <c r="K9" s="2403"/>
      <c r="L9" s="2471"/>
      <c r="M9" s="2403"/>
      <c r="N9" s="2416"/>
      <c r="O9" s="2416"/>
      <c r="P9" s="2416"/>
      <c r="Q9" s="2416"/>
      <c r="R9" s="2416"/>
      <c r="S9" s="2416"/>
      <c r="T9" s="2416"/>
      <c r="U9" s="2416"/>
      <c r="V9" s="2416"/>
      <c r="W9" s="2416"/>
      <c r="X9" s="2416"/>
      <c r="Y9" s="2416"/>
      <c r="Z9" s="2416"/>
      <c r="AA9" s="2416"/>
      <c r="AB9" s="2416"/>
      <c r="AC9" s="2416"/>
      <c r="AD9" s="2416"/>
    </row>
    <row r="10" spans="1:30" ht="12.75">
      <c r="A10" s="2408" t="s">
        <v>4289</v>
      </c>
      <c r="B10" s="2408" t="s">
        <v>4289</v>
      </c>
      <c r="C10" s="2408" t="s">
        <v>4289</v>
      </c>
      <c r="D10" s="2408" t="s">
        <v>4289</v>
      </c>
      <c r="E10" s="2408" t="s">
        <v>4289</v>
      </c>
      <c r="F10" s="2408" t="s">
        <v>4289</v>
      </c>
      <c r="G10" s="2408" t="s">
        <v>4289</v>
      </c>
      <c r="H10" s="2408" t="s">
        <v>4289</v>
      </c>
      <c r="I10" s="2408" t="s">
        <v>4289</v>
      </c>
      <c r="J10" s="2408" t="s">
        <v>4289</v>
      </c>
      <c r="K10" s="2408" t="s">
        <v>4289</v>
      </c>
      <c r="L10" s="2477" t="s">
        <v>4289</v>
      </c>
      <c r="M10" s="2408" t="s">
        <v>4289</v>
      </c>
      <c r="N10" s="2416"/>
      <c r="O10" s="2416"/>
      <c r="P10" s="2416"/>
      <c r="Q10" s="2416"/>
      <c r="R10" s="2416"/>
      <c r="S10" s="2416"/>
      <c r="T10" s="2416"/>
      <c r="U10" s="2416"/>
      <c r="V10" s="2416"/>
      <c r="W10" s="2416"/>
      <c r="X10" s="2416"/>
      <c r="Y10" s="2416"/>
      <c r="Z10" s="2416"/>
      <c r="AA10" s="2416"/>
      <c r="AB10" s="2416"/>
      <c r="AC10" s="2416"/>
      <c r="AD10" s="2416"/>
    </row>
    <row r="11" spans="1:30" ht="12.75">
      <c r="A11" s="2403"/>
      <c r="B11" s="2403"/>
      <c r="C11" s="2403"/>
      <c r="D11" s="2403"/>
      <c r="E11" s="2403"/>
      <c r="F11" s="2403"/>
      <c r="G11" s="2403"/>
      <c r="H11" s="2403"/>
      <c r="I11" s="2403"/>
      <c r="J11" s="2406" t="s">
        <v>4370</v>
      </c>
      <c r="K11" s="2403"/>
      <c r="L11" s="2478" t="s">
        <v>4347</v>
      </c>
      <c r="M11" s="2403"/>
    </row>
    <row r="12" spans="1:30" ht="12.75">
      <c r="A12" s="2403"/>
      <c r="B12" s="2403"/>
      <c r="C12" s="2403"/>
      <c r="D12" s="2403"/>
      <c r="E12" s="2403"/>
      <c r="F12" s="2403"/>
      <c r="G12" s="2403"/>
      <c r="H12" s="2403"/>
      <c r="I12" s="2403"/>
      <c r="J12" s="2408" t="s">
        <v>4289</v>
      </c>
      <c r="K12" s="2403"/>
      <c r="L12" s="2477" t="s">
        <v>4289</v>
      </c>
      <c r="M12" s="2403"/>
    </row>
    <row r="13" spans="1:30" ht="12.75">
      <c r="A13" s="2403"/>
      <c r="B13" s="2403"/>
      <c r="C13" s="2403"/>
      <c r="D13" s="2403"/>
      <c r="E13" s="2403"/>
      <c r="F13" s="2403"/>
      <c r="G13" s="2403"/>
      <c r="H13" s="2403"/>
      <c r="I13" s="2403"/>
      <c r="J13" s="2403"/>
      <c r="K13" s="2403"/>
      <c r="L13" s="2471"/>
      <c r="M13" s="2403"/>
    </row>
    <row r="14" spans="1:30" ht="12.75">
      <c r="A14" s="2406" t="s">
        <v>1430</v>
      </c>
      <c r="B14" s="2394" t="s">
        <v>4346</v>
      </c>
      <c r="C14" s="2403"/>
      <c r="D14" s="2403" t="s">
        <v>4369</v>
      </c>
      <c r="E14" s="2403"/>
      <c r="F14" s="2403"/>
      <c r="G14" s="2403"/>
      <c r="H14" s="2403"/>
      <c r="I14" s="2403"/>
      <c r="J14" s="2476"/>
      <c r="K14" s="2406"/>
      <c r="L14" s="2474">
        <v>999000</v>
      </c>
      <c r="M14" s="2403"/>
    </row>
    <row r="15" spans="1:30" ht="12.75">
      <c r="A15" s="2403"/>
      <c r="B15" s="2403"/>
      <c r="C15" s="2403"/>
      <c r="D15" s="2403"/>
      <c r="E15" s="2403"/>
      <c r="F15" s="2403"/>
      <c r="G15" s="2403"/>
      <c r="H15" s="2403"/>
      <c r="I15" s="2403"/>
      <c r="J15" s="2403"/>
      <c r="K15" s="2403"/>
      <c r="L15" s="2433"/>
      <c r="M15" s="2403"/>
    </row>
    <row r="16" spans="1:30" ht="12.75">
      <c r="A16" s="2403"/>
      <c r="B16" s="2394" t="s">
        <v>4368</v>
      </c>
      <c r="C16" s="2403"/>
      <c r="D16" s="2403"/>
      <c r="E16" s="2403"/>
      <c r="F16" s="2403"/>
      <c r="G16" s="2403"/>
      <c r="H16" s="2403"/>
      <c r="I16" s="2403"/>
      <c r="J16" s="2410"/>
      <c r="K16" s="2403"/>
      <c r="L16" s="2433"/>
      <c r="M16" s="2403"/>
    </row>
    <row r="17" spans="1:13" ht="12.75">
      <c r="A17" s="2403"/>
      <c r="B17" s="2394" t="s">
        <v>4344</v>
      </c>
      <c r="C17" s="2403"/>
      <c r="D17" s="2403"/>
      <c r="E17" s="2403"/>
      <c r="F17" s="2403"/>
      <c r="G17" s="2403"/>
      <c r="H17" s="2403"/>
      <c r="I17" s="2403"/>
      <c r="J17" s="2410"/>
      <c r="K17" s="2403"/>
      <c r="L17" s="2433"/>
      <c r="M17" s="2403"/>
    </row>
    <row r="18" spans="1:13" ht="12.75">
      <c r="A18" s="2403"/>
      <c r="B18" s="2403" t="s">
        <v>4367</v>
      </c>
      <c r="C18" s="2403"/>
      <c r="D18" s="2403"/>
      <c r="E18" s="2403"/>
      <c r="F18" s="2403"/>
      <c r="G18" s="2403"/>
      <c r="H18" s="2403"/>
      <c r="I18" s="2403"/>
      <c r="J18" s="2410"/>
      <c r="K18" s="2403"/>
      <c r="L18" s="2433"/>
      <c r="M18" s="2403"/>
    </row>
    <row r="19" spans="1:13" ht="12.75">
      <c r="A19" s="2403"/>
      <c r="B19" s="2403" t="s">
        <v>4366</v>
      </c>
      <c r="C19" s="2403"/>
      <c r="D19" s="2403"/>
      <c r="E19" s="2403"/>
      <c r="F19" s="2403"/>
      <c r="G19" s="2403"/>
      <c r="H19" s="2403"/>
      <c r="I19" s="2403"/>
      <c r="J19" s="2410"/>
      <c r="K19" s="2403"/>
      <c r="L19" s="2433"/>
      <c r="M19" s="2403"/>
    </row>
    <row r="20" spans="1:13" ht="12.75">
      <c r="A20" s="2403"/>
      <c r="B20" s="2403"/>
      <c r="C20" s="2403"/>
      <c r="D20" s="2403"/>
      <c r="E20" s="2403"/>
      <c r="F20" s="2403"/>
      <c r="G20" s="2403"/>
      <c r="H20" s="2403"/>
      <c r="I20" s="2403"/>
      <c r="J20" s="2403"/>
      <c r="K20" s="2403"/>
      <c r="L20" s="2433"/>
      <c r="M20" s="2403"/>
    </row>
    <row r="21" spans="1:13" ht="12.75">
      <c r="A21" s="2406" t="s">
        <v>1431</v>
      </c>
      <c r="B21" s="2394" t="s">
        <v>4365</v>
      </c>
      <c r="C21" s="2403"/>
      <c r="D21" s="2403"/>
      <c r="E21" s="2403"/>
      <c r="F21" s="2403"/>
      <c r="G21" s="2403"/>
      <c r="H21" s="2403"/>
      <c r="I21" s="2403"/>
      <c r="J21" s="2475" t="s">
        <v>4364</v>
      </c>
      <c r="K21" s="2406"/>
      <c r="L21" s="2474">
        <v>531387.09677419346</v>
      </c>
      <c r="M21" s="2403"/>
    </row>
    <row r="22" spans="1:13" ht="12.75">
      <c r="A22" s="2406"/>
      <c r="B22" s="2394" t="s">
        <v>4363</v>
      </c>
      <c r="C22" s="2403"/>
      <c r="D22" s="2403"/>
      <c r="E22" s="2403"/>
      <c r="F22" s="2403"/>
      <c r="G22" s="2403"/>
      <c r="H22" s="2403"/>
      <c r="I22" s="2403"/>
      <c r="J22" s="2473"/>
      <c r="K22" s="2406"/>
      <c r="L22" s="2474">
        <v>451109.58904109581</v>
      </c>
      <c r="M22" s="2403"/>
    </row>
    <row r="23" spans="1:13" ht="12.75">
      <c r="A23" s="2406"/>
      <c r="B23" s="2394"/>
      <c r="C23" s="2403"/>
      <c r="D23" s="2403"/>
      <c r="E23" s="2403"/>
      <c r="F23" s="2403"/>
      <c r="G23" s="2403"/>
      <c r="H23" s="2403"/>
      <c r="I23" s="2403"/>
      <c r="J23" s="2473"/>
      <c r="K23" s="2406"/>
      <c r="L23" s="2472"/>
      <c r="M23" s="2403"/>
    </row>
    <row r="24" spans="1:13" ht="12.75">
      <c r="A24" s="2403"/>
      <c r="B24" s="2403"/>
      <c r="C24" s="2403"/>
      <c r="D24" s="2403"/>
      <c r="E24" s="2403"/>
      <c r="F24" s="2403"/>
      <c r="G24" s="2403"/>
      <c r="H24" s="2403"/>
      <c r="I24" s="2403"/>
      <c r="J24" s="2403"/>
      <c r="K24" s="2403"/>
      <c r="L24" s="2471"/>
      <c r="M24" s="2403"/>
    </row>
    <row r="25" spans="1:13" ht="12.75">
      <c r="A25" s="2403"/>
      <c r="B25" s="2394" t="s">
        <v>4362</v>
      </c>
      <c r="C25" s="2403"/>
      <c r="D25" s="2403"/>
      <c r="E25" s="2403"/>
      <c r="F25" s="2403"/>
      <c r="G25" s="2403"/>
      <c r="H25" s="2403"/>
      <c r="I25" s="2403"/>
      <c r="J25" s="2403"/>
      <c r="K25" s="2403"/>
      <c r="L25" s="2471"/>
      <c r="M25" s="2403"/>
    </row>
    <row r="26" spans="1:13" ht="12.75">
      <c r="A26" s="2403"/>
      <c r="B26" s="2394" t="s">
        <v>4361</v>
      </c>
      <c r="C26" s="2403"/>
      <c r="D26" s="2403"/>
      <c r="E26" s="2403"/>
      <c r="F26" s="2403"/>
      <c r="G26" s="2403"/>
      <c r="H26" s="2403"/>
      <c r="I26" s="2403"/>
      <c r="J26" s="2403"/>
      <c r="K26" s="2403"/>
      <c r="L26" s="2471"/>
      <c r="M26" s="2403"/>
    </row>
    <row r="27" spans="1:13" ht="12.75">
      <c r="A27" s="2403"/>
      <c r="B27" s="2394" t="s">
        <v>4360</v>
      </c>
      <c r="C27" s="2403"/>
      <c r="D27" s="2403"/>
      <c r="E27" s="2403"/>
      <c r="F27" s="2403"/>
      <c r="G27" s="2403"/>
      <c r="H27" s="2403"/>
      <c r="I27" s="2403"/>
      <c r="J27" s="2403"/>
      <c r="K27" s="2403"/>
      <c r="L27" s="2471"/>
      <c r="M27" s="2403"/>
    </row>
    <row r="28" spans="1:13" ht="12.75">
      <c r="A28" s="2403"/>
      <c r="B28" s="2394" t="s">
        <v>4359</v>
      </c>
      <c r="C28" s="2403"/>
      <c r="D28" s="2403"/>
      <c r="E28" s="2403"/>
      <c r="F28" s="2403"/>
      <c r="G28" s="2403"/>
      <c r="H28" s="2403"/>
      <c r="I28" s="2403"/>
      <c r="J28" s="2403"/>
      <c r="K28" s="2403"/>
      <c r="L28" s="2471"/>
      <c r="M28" s="2403"/>
    </row>
    <row r="29" spans="1:13" ht="12.75">
      <c r="A29" s="2388"/>
      <c r="B29" s="2388"/>
      <c r="C29" s="2388"/>
      <c r="D29" s="2388"/>
      <c r="E29" s="2388"/>
      <c r="F29" s="2388"/>
      <c r="G29" s="2388"/>
      <c r="H29" s="2388"/>
      <c r="I29" s="2388"/>
      <c r="J29" s="2388"/>
      <c r="K29" s="2388"/>
      <c r="L29" s="2470"/>
      <c r="M29" s="2388"/>
    </row>
    <row r="31" spans="1:13">
      <c r="B31" s="2469"/>
      <c r="L31" s="2468"/>
    </row>
    <row r="52" spans="1:13" ht="24">
      <c r="F52" s="2424"/>
    </row>
    <row r="56" spans="1:13" ht="18.75">
      <c r="A56" s="2467"/>
      <c r="B56" s="2465"/>
      <c r="C56" s="2465"/>
      <c r="D56" s="2465"/>
      <c r="E56" s="2465"/>
      <c r="F56" s="2465"/>
      <c r="G56" s="2465"/>
      <c r="H56" s="2465"/>
      <c r="I56" s="2465"/>
      <c r="J56" s="2465"/>
      <c r="K56" s="2465"/>
      <c r="L56" s="2466"/>
      <c r="M56" s="2465"/>
    </row>
    <row r="64" spans="1:13">
      <c r="F64" s="2390"/>
    </row>
  </sheetData>
  <pageMargins left="0.75" right="0.45" top="1" bottom="1" header="0.5" footer="0.5"/>
  <pageSetup scale="81" orientation="portrait" horizontalDpi="4294967292" verticalDpi="4294967292" r:id="rId1"/>
  <headerFooter alignWithMargins="0"/>
</worksheet>
</file>

<file path=xl/worksheets/sheet102.xml><?xml version="1.0" encoding="utf-8"?>
<worksheet xmlns="http://schemas.openxmlformats.org/spreadsheetml/2006/main" xmlns:r="http://schemas.openxmlformats.org/officeDocument/2006/relationships">
  <sheetPr codeName="Sheet121">
    <pageSetUpPr fitToPage="1"/>
  </sheetPr>
  <dimension ref="A1:AD97"/>
  <sheetViews>
    <sheetView showGridLines="0" view="pageBreakPreview" zoomScale="60" zoomScaleNormal="100" workbookViewId="0"/>
  </sheetViews>
  <sheetFormatPr defaultColWidth="10.7109375" defaultRowHeight="12.75"/>
  <cols>
    <col min="1" max="1" width="3.42578125" style="2388" customWidth="1"/>
    <col min="2" max="4" width="8.7109375" style="2388" customWidth="1"/>
    <col min="5" max="5" width="9.42578125" style="2388" customWidth="1"/>
    <col min="6" max="6" width="8.7109375" style="2388" customWidth="1"/>
    <col min="7" max="7" width="22.7109375" style="2388" customWidth="1"/>
    <col min="8" max="8" width="13.28515625" style="2388" customWidth="1"/>
    <col min="9" max="9" width="9.140625" style="2388" customWidth="1"/>
    <col min="10" max="10" width="11.7109375" style="2388" customWidth="1"/>
    <col min="11" max="194" width="8.7109375" style="2388" customWidth="1"/>
    <col min="195" max="16384" width="10.7109375" style="2388"/>
  </cols>
  <sheetData>
    <row r="1" spans="1:30">
      <c r="A1" s="2394" t="s">
        <v>4417</v>
      </c>
      <c r="B1" s="2403"/>
      <c r="C1" s="2403"/>
      <c r="D1" s="2403"/>
      <c r="E1" s="2403"/>
      <c r="F1" s="2403"/>
      <c r="G1" s="2403"/>
      <c r="H1" s="2394" t="s">
        <v>1741</v>
      </c>
      <c r="I1" s="2403"/>
      <c r="J1" s="2403"/>
      <c r="K1" s="2403"/>
      <c r="L1" s="2403"/>
      <c r="M1" s="2403"/>
      <c r="N1" s="2403"/>
      <c r="O1" s="2403"/>
      <c r="P1" s="2403"/>
      <c r="Q1" s="2403"/>
      <c r="R1" s="2403"/>
      <c r="S1" s="2403"/>
      <c r="T1" s="2403"/>
      <c r="U1" s="2403"/>
      <c r="V1" s="2403"/>
      <c r="W1" s="2403"/>
      <c r="X1" s="2403"/>
      <c r="Y1" s="2403"/>
      <c r="Z1" s="2403"/>
      <c r="AA1" s="2403"/>
      <c r="AB1" s="2403"/>
      <c r="AC1" s="2403"/>
      <c r="AD1" s="2403"/>
    </row>
    <row r="2" spans="1:30">
      <c r="A2" s="2394" t="s">
        <v>4416</v>
      </c>
      <c r="B2" s="2403"/>
      <c r="C2" s="2403"/>
      <c r="D2" s="2403"/>
      <c r="E2" s="2403"/>
      <c r="F2" s="2403"/>
      <c r="G2" s="2403"/>
      <c r="H2" s="2403"/>
      <c r="I2" s="2403"/>
      <c r="J2" s="2403"/>
      <c r="K2" s="2403"/>
      <c r="L2" s="2403"/>
      <c r="M2" s="2403"/>
      <c r="N2" s="2403"/>
      <c r="O2" s="2403"/>
      <c r="P2" s="2403"/>
      <c r="Q2" s="2403"/>
      <c r="R2" s="2403"/>
      <c r="S2" s="2403"/>
      <c r="T2" s="2403"/>
      <c r="U2" s="2403"/>
      <c r="V2" s="2403"/>
      <c r="W2" s="2403"/>
      <c r="X2" s="2403"/>
      <c r="Y2" s="2403"/>
      <c r="Z2" s="2403"/>
      <c r="AA2" s="2403"/>
      <c r="AB2" s="2403"/>
      <c r="AC2" s="2403"/>
      <c r="AD2" s="2403"/>
    </row>
    <row r="3" spans="1:30">
      <c r="A3" s="2403"/>
      <c r="B3" s="2403"/>
      <c r="C3" s="2403"/>
      <c r="D3" s="2403"/>
      <c r="E3" s="2403"/>
      <c r="F3" s="2403"/>
      <c r="G3" s="2403"/>
      <c r="H3" s="2403"/>
      <c r="I3" s="2403"/>
      <c r="J3" s="2403"/>
      <c r="K3" s="2403"/>
      <c r="L3" s="2403"/>
      <c r="M3" s="2403"/>
      <c r="N3" s="2403"/>
      <c r="O3" s="2403"/>
      <c r="P3" s="2403"/>
      <c r="Q3" s="2403"/>
      <c r="R3" s="2403"/>
      <c r="S3" s="2403"/>
      <c r="T3" s="2403"/>
      <c r="U3" s="2403"/>
      <c r="V3" s="2403"/>
      <c r="W3" s="2403"/>
      <c r="X3" s="2403"/>
      <c r="Y3" s="2403"/>
      <c r="Z3" s="2403"/>
      <c r="AA3" s="2403"/>
      <c r="AB3" s="2403"/>
      <c r="AC3" s="2403"/>
      <c r="AD3" s="2403"/>
    </row>
    <row r="4" spans="1:30">
      <c r="A4" s="2394" t="s">
        <v>4309</v>
      </c>
      <c r="B4" s="2403"/>
      <c r="C4" s="2403"/>
      <c r="D4" s="2403"/>
      <c r="E4" s="2403"/>
      <c r="F4" s="2403"/>
      <c r="G4" s="2403"/>
      <c r="H4" s="2394" t="s">
        <v>4415</v>
      </c>
      <c r="I4" s="2403"/>
      <c r="J4" s="2403"/>
      <c r="K4" s="2403"/>
      <c r="L4" s="2403"/>
      <c r="M4" s="2403"/>
      <c r="N4" s="2403"/>
      <c r="O4" s="2403"/>
      <c r="P4" s="2403"/>
      <c r="Q4" s="2403"/>
      <c r="R4" s="2403"/>
      <c r="S4" s="2403"/>
      <c r="T4" s="2403"/>
      <c r="U4" s="2403"/>
      <c r="V4" s="2403"/>
      <c r="W4" s="2403"/>
      <c r="X4" s="2403"/>
      <c r="Y4" s="2403"/>
      <c r="Z4" s="2403"/>
      <c r="AA4" s="2403"/>
      <c r="AB4" s="2403"/>
      <c r="AC4" s="2403"/>
      <c r="AD4" s="2403"/>
    </row>
    <row r="5" spans="1:30">
      <c r="A5" s="2394" t="s">
        <v>4308</v>
      </c>
      <c r="B5" s="2403"/>
      <c r="C5" s="2403"/>
      <c r="D5" s="2403"/>
      <c r="E5" s="2403"/>
      <c r="F5" s="2403"/>
      <c r="G5" s="2403"/>
      <c r="H5" s="2394" t="s">
        <v>4269</v>
      </c>
      <c r="I5" s="2403"/>
      <c r="J5" s="2403"/>
      <c r="K5" s="2403"/>
      <c r="L5" s="2403"/>
      <c r="M5" s="2403"/>
      <c r="N5" s="2403"/>
      <c r="O5" s="2403"/>
      <c r="P5" s="2403"/>
      <c r="Q5" s="2403"/>
      <c r="R5" s="2403"/>
      <c r="S5" s="2403"/>
      <c r="T5" s="2403"/>
      <c r="U5" s="2403"/>
      <c r="V5" s="2403"/>
      <c r="W5" s="2403"/>
      <c r="X5" s="2403"/>
      <c r="Y5" s="2403"/>
      <c r="Z5" s="2403"/>
      <c r="AA5" s="2403"/>
      <c r="AB5" s="2403"/>
      <c r="AC5" s="2403"/>
      <c r="AD5" s="2403"/>
    </row>
    <row r="6" spans="1:30">
      <c r="A6" s="2394" t="s">
        <v>4306</v>
      </c>
      <c r="B6" s="2403"/>
      <c r="C6" s="2403"/>
      <c r="D6" s="2403"/>
      <c r="E6" s="2403"/>
      <c r="F6" s="2403"/>
      <c r="G6" s="2403"/>
      <c r="H6" s="2394" t="s">
        <v>4307</v>
      </c>
      <c r="I6" s="2403"/>
      <c r="J6" s="2403"/>
      <c r="K6" s="2403"/>
      <c r="L6" s="2403"/>
      <c r="M6" s="2403"/>
      <c r="N6" s="2403"/>
      <c r="O6" s="2403"/>
      <c r="P6" s="2403"/>
      <c r="Q6" s="2403"/>
      <c r="R6" s="2403"/>
      <c r="S6" s="2403"/>
      <c r="T6" s="2403"/>
      <c r="U6" s="2403"/>
      <c r="V6" s="2403"/>
      <c r="W6" s="2403"/>
      <c r="X6" s="2403"/>
      <c r="Y6" s="2403"/>
      <c r="Z6" s="2403"/>
      <c r="AA6" s="2403"/>
      <c r="AB6" s="2403"/>
      <c r="AC6" s="2403"/>
      <c r="AD6" s="2403"/>
    </row>
    <row r="7" spans="1:30">
      <c r="A7" s="2394"/>
      <c r="B7" s="2403"/>
      <c r="C7" s="2403"/>
      <c r="D7" s="2403"/>
      <c r="E7" s="2403"/>
      <c r="F7" s="2403"/>
      <c r="G7" s="2403"/>
      <c r="H7" s="2403"/>
      <c r="I7" s="2403"/>
      <c r="J7" s="2403"/>
      <c r="K7" s="2403"/>
      <c r="L7" s="2403"/>
      <c r="M7" s="2403"/>
      <c r="N7" s="2403"/>
      <c r="O7" s="2403"/>
      <c r="P7" s="2403"/>
      <c r="Q7" s="2403"/>
      <c r="R7" s="2403"/>
      <c r="S7" s="2403"/>
      <c r="T7" s="2403"/>
      <c r="U7" s="2403"/>
      <c r="V7" s="2403"/>
      <c r="W7" s="2403"/>
      <c r="X7" s="2403"/>
      <c r="Y7" s="2403"/>
      <c r="Z7" s="2403"/>
      <c r="AA7" s="2403"/>
      <c r="AB7" s="2403"/>
      <c r="AC7" s="2403"/>
      <c r="AD7" s="2403"/>
    </row>
    <row r="8" spans="1:30">
      <c r="A8" s="2394"/>
      <c r="B8" s="2403"/>
      <c r="C8" s="2403"/>
      <c r="D8" s="2403"/>
      <c r="E8" s="2403"/>
      <c r="F8" s="2403"/>
      <c r="G8" s="2403"/>
      <c r="H8" s="2403"/>
      <c r="I8" s="2403"/>
      <c r="J8" s="2403"/>
      <c r="K8" s="2403"/>
      <c r="L8" s="2403"/>
      <c r="M8" s="2403"/>
      <c r="N8" s="2403"/>
      <c r="O8" s="2403"/>
      <c r="P8" s="2403"/>
      <c r="Q8" s="2403"/>
      <c r="R8" s="2403"/>
      <c r="S8" s="2403"/>
      <c r="T8" s="2403"/>
      <c r="U8" s="2403"/>
      <c r="V8" s="2403"/>
      <c r="W8" s="2403"/>
      <c r="X8" s="2403"/>
      <c r="Y8" s="2403"/>
      <c r="Z8" s="2403"/>
      <c r="AA8" s="2403"/>
      <c r="AB8" s="2403"/>
      <c r="AC8" s="2403"/>
      <c r="AD8" s="2403"/>
    </row>
    <row r="9" spans="1:30">
      <c r="A9" s="2394" t="s">
        <v>4414</v>
      </c>
      <c r="B9" s="2403"/>
      <c r="C9" s="2403"/>
      <c r="D9" s="2403"/>
      <c r="E9" s="2403"/>
      <c r="F9" s="2403"/>
      <c r="G9" s="2403"/>
      <c r="H9" s="2403"/>
      <c r="I9" s="2403"/>
      <c r="J9" s="2403"/>
      <c r="K9" s="2403"/>
      <c r="L9" s="2403"/>
      <c r="M9" s="2403"/>
      <c r="N9" s="2403"/>
      <c r="O9" s="2403"/>
      <c r="P9" s="2403"/>
      <c r="Q9" s="2403"/>
      <c r="R9" s="2403"/>
      <c r="S9" s="2403"/>
      <c r="T9" s="2403"/>
      <c r="U9" s="2403"/>
      <c r="V9" s="2403"/>
      <c r="W9" s="2403"/>
      <c r="X9" s="2403"/>
      <c r="Y9" s="2403"/>
      <c r="Z9" s="2403"/>
      <c r="AA9" s="2403"/>
      <c r="AB9" s="2403"/>
      <c r="AC9" s="2403"/>
      <c r="AD9" s="2403"/>
    </row>
    <row r="10" spans="1:30">
      <c r="A10" s="2394" t="s">
        <v>4413</v>
      </c>
      <c r="B10" s="2403"/>
      <c r="C10" s="2403"/>
      <c r="D10" s="2403"/>
      <c r="E10" s="2403"/>
      <c r="F10" s="2403"/>
      <c r="G10" s="2403"/>
      <c r="H10" s="2403"/>
      <c r="I10" s="2403"/>
      <c r="J10" s="2403"/>
      <c r="K10" s="2403"/>
      <c r="L10" s="2403"/>
      <c r="M10" s="2403"/>
      <c r="N10" s="2403"/>
      <c r="O10" s="2403"/>
      <c r="P10" s="2403"/>
      <c r="Q10" s="2403"/>
      <c r="R10" s="2403"/>
      <c r="S10" s="2403"/>
      <c r="T10" s="2403"/>
      <c r="U10" s="2403"/>
      <c r="V10" s="2403"/>
      <c r="W10" s="2403"/>
      <c r="X10" s="2403"/>
      <c r="Y10" s="2403"/>
      <c r="Z10" s="2403"/>
      <c r="AA10" s="2403"/>
      <c r="AB10" s="2403"/>
      <c r="AC10" s="2403"/>
      <c r="AD10" s="2403"/>
    </row>
    <row r="11" spans="1:30">
      <c r="A11" s="2394" t="s">
        <v>4412</v>
      </c>
      <c r="B11" s="2403"/>
      <c r="C11" s="2403"/>
      <c r="D11" s="2403"/>
      <c r="E11" s="2403"/>
      <c r="F11" s="2403"/>
      <c r="G11" s="2403"/>
      <c r="H11" s="2403"/>
      <c r="I11" s="2403"/>
      <c r="J11" s="2403"/>
    </row>
    <row r="12" spans="1:30">
      <c r="A12" s="2482"/>
      <c r="B12" s="2482"/>
      <c r="C12" s="2482"/>
      <c r="D12" s="2482"/>
      <c r="E12" s="2482"/>
      <c r="F12" s="2482"/>
      <c r="G12" s="2482"/>
      <c r="H12" s="2482"/>
      <c r="I12" s="2482"/>
      <c r="J12" s="2482"/>
    </row>
    <row r="13" spans="1:30">
      <c r="A13" s="2403"/>
      <c r="B13" s="2403"/>
      <c r="C13" s="2403"/>
      <c r="D13" s="2403"/>
      <c r="E13" s="2403"/>
      <c r="F13" s="2403"/>
      <c r="G13" s="2403"/>
      <c r="H13" s="2403"/>
      <c r="I13" s="2403"/>
      <c r="J13" s="2403"/>
    </row>
    <row r="14" spans="1:30">
      <c r="A14" s="2394" t="s">
        <v>4411</v>
      </c>
      <c r="B14" s="2403"/>
      <c r="C14" s="2403"/>
      <c r="D14" s="2403"/>
      <c r="E14" s="2403"/>
      <c r="F14" s="2403"/>
      <c r="G14" s="2403"/>
      <c r="H14" s="2403"/>
      <c r="I14" s="2403"/>
      <c r="J14" s="2403"/>
    </row>
    <row r="15" spans="1:30">
      <c r="A15" s="2394"/>
      <c r="B15" s="2403"/>
      <c r="C15" s="2403"/>
      <c r="D15" s="2403"/>
      <c r="E15" s="2403"/>
      <c r="F15" s="2403"/>
      <c r="G15" s="2403"/>
      <c r="H15" s="2403"/>
      <c r="I15" s="2403"/>
      <c r="J15" s="2403"/>
    </row>
    <row r="16" spans="1:30">
      <c r="A16" s="2394"/>
      <c r="B16" s="2403"/>
      <c r="C16" s="2403"/>
      <c r="D16" s="2403"/>
      <c r="E16" s="2403"/>
      <c r="F16" s="2403"/>
      <c r="G16" s="2403"/>
      <c r="H16" s="2403"/>
      <c r="I16" s="2403"/>
      <c r="J16" s="2403"/>
    </row>
    <row r="17" spans="1:10">
      <c r="A17" s="2394"/>
      <c r="B17" s="2403" t="s">
        <v>4410</v>
      </c>
      <c r="C17" s="2403"/>
      <c r="D17" s="2403"/>
      <c r="E17" s="2403"/>
      <c r="F17" s="2403"/>
      <c r="G17" s="2403"/>
      <c r="H17" s="2403"/>
      <c r="I17" s="2403"/>
      <c r="J17" s="2403"/>
    </row>
    <row r="18" spans="1:10">
      <c r="A18" s="2394"/>
      <c r="B18" s="2403"/>
      <c r="C18" s="2403"/>
      <c r="D18" s="2403"/>
      <c r="E18" s="2480"/>
      <c r="F18" s="2403"/>
      <c r="G18" s="2403"/>
      <c r="H18" s="2403"/>
      <c r="I18" s="2403"/>
      <c r="J18" s="2403"/>
    </row>
    <row r="19" spans="1:10">
      <c r="A19" s="2394"/>
      <c r="B19" s="2403" t="s">
        <v>4409</v>
      </c>
      <c r="C19" s="2403"/>
      <c r="D19" s="2403"/>
      <c r="E19" s="2480"/>
      <c r="F19" s="2403"/>
      <c r="G19" s="2403"/>
      <c r="H19" s="2401">
        <v>11680</v>
      </c>
      <c r="I19" s="2403" t="s">
        <v>4407</v>
      </c>
      <c r="J19" s="2403"/>
    </row>
    <row r="20" spans="1:10">
      <c r="A20" s="2394"/>
      <c r="B20" s="2403" t="s">
        <v>4408</v>
      </c>
      <c r="C20" s="2403"/>
      <c r="D20" s="2403"/>
      <c r="E20" s="2480"/>
      <c r="F20" s="2403"/>
      <c r="G20" s="2403"/>
      <c r="H20" s="2401">
        <v>8680</v>
      </c>
      <c r="I20" s="2480" t="s">
        <v>4407</v>
      </c>
      <c r="J20" s="2403"/>
    </row>
    <row r="21" spans="1:10">
      <c r="A21" s="2394"/>
      <c r="B21" s="2403"/>
      <c r="C21" s="2403"/>
      <c r="D21" s="2403"/>
      <c r="E21" s="2403"/>
      <c r="F21" s="2403"/>
      <c r="G21" s="2403"/>
      <c r="H21" s="2401"/>
      <c r="I21" s="2403"/>
      <c r="J21" s="2403"/>
    </row>
    <row r="22" spans="1:10">
      <c r="A22" s="2394"/>
      <c r="B22" s="2403" t="s">
        <v>4406</v>
      </c>
      <c r="C22" s="2403"/>
      <c r="D22" s="2403"/>
      <c r="E22" s="2403"/>
      <c r="F22" s="2403"/>
      <c r="G22" s="2403"/>
      <c r="H22" s="2401">
        <v>3374685</v>
      </c>
      <c r="I22" s="2401" t="s">
        <v>4375</v>
      </c>
      <c r="J22" s="2403"/>
    </row>
    <row r="23" spans="1:10">
      <c r="A23" s="2394"/>
      <c r="B23" s="2403" t="s">
        <v>4405</v>
      </c>
      <c r="C23" s="2403"/>
      <c r="D23" s="2403"/>
      <c r="E23" s="2403"/>
      <c r="F23" s="2403"/>
      <c r="G23" s="2403"/>
      <c r="H23" s="2401">
        <v>3037216.5</v>
      </c>
      <c r="I23" s="2401" t="s">
        <v>4375</v>
      </c>
      <c r="J23" s="2403"/>
    </row>
    <row r="24" spans="1:10">
      <c r="A24" s="2394"/>
      <c r="B24" s="2403" t="s">
        <v>4404</v>
      </c>
      <c r="C24" s="2403"/>
      <c r="D24" s="2403"/>
      <c r="E24" s="2403"/>
      <c r="F24" s="2403"/>
      <c r="G24" s="2403"/>
      <c r="H24" s="2401"/>
      <c r="I24" s="2401"/>
      <c r="J24" s="2403"/>
    </row>
    <row r="25" spans="1:10">
      <c r="A25" s="2394"/>
      <c r="B25" s="2403" t="s">
        <v>4403</v>
      </c>
      <c r="C25" s="2403"/>
      <c r="D25" s="2403"/>
      <c r="E25" s="2403"/>
      <c r="F25" s="2403"/>
      <c r="G25" s="2403"/>
      <c r="H25" s="2401"/>
      <c r="I25" s="2401"/>
      <c r="J25" s="2403"/>
    </row>
    <row r="26" spans="1:10">
      <c r="A26" s="2394"/>
      <c r="B26" s="2403" t="s">
        <v>4402</v>
      </c>
      <c r="C26" s="2403"/>
      <c r="D26" s="2403"/>
      <c r="E26" s="2403"/>
      <c r="F26" s="2403"/>
      <c r="G26" s="2403"/>
      <c r="H26" s="2401">
        <v>54899.999999999505</v>
      </c>
      <c r="I26" s="2401" t="s">
        <v>4375</v>
      </c>
      <c r="J26" s="2403"/>
    </row>
    <row r="27" spans="1:10">
      <c r="A27" s="2394"/>
      <c r="B27" s="2403" t="s">
        <v>4401</v>
      </c>
      <c r="C27" s="2403"/>
      <c r="D27" s="2403"/>
      <c r="E27" s="2403"/>
      <c r="F27" s="2403"/>
      <c r="G27" s="2403"/>
      <c r="H27" s="2401">
        <v>0</v>
      </c>
      <c r="I27" s="2401" t="s">
        <v>4375</v>
      </c>
      <c r="J27" s="2403"/>
    </row>
    <row r="28" spans="1:10">
      <c r="A28" s="2394"/>
      <c r="B28" s="2403" t="s">
        <v>4400</v>
      </c>
      <c r="C28" s="2403"/>
      <c r="D28" s="2403"/>
      <c r="E28" s="2403"/>
      <c r="F28" s="2403"/>
      <c r="G28" s="2403"/>
      <c r="H28" s="2401">
        <v>3037216.5</v>
      </c>
      <c r="I28" s="2401" t="s">
        <v>4375</v>
      </c>
      <c r="J28" s="2403"/>
    </row>
    <row r="29" spans="1:10">
      <c r="A29" s="2394"/>
      <c r="B29" s="2403"/>
      <c r="C29" s="2403"/>
      <c r="D29" s="2403"/>
      <c r="E29" s="2403"/>
      <c r="F29" s="2403"/>
      <c r="G29" s="2403"/>
      <c r="H29" s="2401"/>
      <c r="I29" s="2403"/>
      <c r="J29" s="2403"/>
    </row>
    <row r="30" spans="1:10">
      <c r="A30" s="2394"/>
      <c r="B30" s="2403"/>
      <c r="C30" s="2403"/>
      <c r="D30" s="2403"/>
      <c r="E30" s="2403"/>
      <c r="F30" s="2403"/>
      <c r="G30" s="2403"/>
      <c r="H30" s="2401"/>
      <c r="I30" s="2403"/>
      <c r="J30" s="2403"/>
    </row>
    <row r="31" spans="1:10">
      <c r="A31" s="2394"/>
      <c r="B31" s="2403" t="s">
        <v>4399</v>
      </c>
      <c r="C31" s="2403"/>
      <c r="D31" s="2403"/>
      <c r="E31" s="2403"/>
      <c r="F31" s="2403"/>
      <c r="G31" s="2403"/>
      <c r="H31" s="2401">
        <v>7199000.0000000009</v>
      </c>
      <c r="I31" s="2403" t="s">
        <v>4378</v>
      </c>
      <c r="J31" s="2403"/>
    </row>
    <row r="32" spans="1:10">
      <c r="A32" s="2394"/>
      <c r="B32" s="2403" t="s">
        <v>4398</v>
      </c>
      <c r="C32" s="2403"/>
      <c r="D32" s="2403"/>
      <c r="E32" s="2403"/>
      <c r="F32" s="2403"/>
      <c r="G32" s="2403"/>
      <c r="H32" s="2401">
        <v>9998.6111111111131</v>
      </c>
      <c r="I32" s="2403" t="s">
        <v>4378</v>
      </c>
      <c r="J32" s="2403"/>
    </row>
    <row r="33" spans="1:10">
      <c r="A33" s="2394"/>
      <c r="B33" s="2403"/>
      <c r="C33" s="2403"/>
      <c r="D33" s="2403"/>
      <c r="E33" s="2403"/>
      <c r="F33" s="2403"/>
      <c r="G33" s="2403"/>
      <c r="H33" s="2401"/>
      <c r="I33" s="2403"/>
      <c r="J33" s="2403"/>
    </row>
    <row r="34" spans="1:10">
      <c r="A34" s="2394"/>
      <c r="B34" s="2403"/>
      <c r="C34" s="2403"/>
      <c r="D34" s="2403"/>
      <c r="E34" s="2403"/>
      <c r="F34" s="2403"/>
      <c r="G34" s="2403"/>
      <c r="H34" s="2401"/>
      <c r="I34" s="2403"/>
      <c r="J34" s="2403"/>
    </row>
    <row r="35" spans="1:10">
      <c r="A35" s="2394"/>
      <c r="B35" s="2403" t="s">
        <v>4397</v>
      </c>
      <c r="C35" s="2403"/>
      <c r="D35" s="2403"/>
      <c r="E35" s="2403" t="s">
        <v>4396</v>
      </c>
      <c r="F35" s="2403"/>
      <c r="G35" s="2403"/>
      <c r="H35" s="2401">
        <v>60000</v>
      </c>
      <c r="I35" s="2403" t="s">
        <v>4378</v>
      </c>
      <c r="J35" s="2403"/>
    </row>
    <row r="36" spans="1:10">
      <c r="A36" s="2394"/>
      <c r="B36" s="2403"/>
      <c r="C36" s="2403"/>
      <c r="D36" s="2403"/>
      <c r="E36" s="2403"/>
      <c r="F36" s="2403"/>
      <c r="G36" s="2403"/>
      <c r="H36" s="2401"/>
      <c r="I36" s="2403"/>
      <c r="J36" s="2403"/>
    </row>
    <row r="37" spans="1:10">
      <c r="A37" s="2394"/>
      <c r="B37" s="2403" t="s">
        <v>4395</v>
      </c>
      <c r="C37" s="2403"/>
      <c r="D37" s="2403"/>
      <c r="E37" s="2480">
        <v>5.0449852250080487E-2</v>
      </c>
      <c r="F37" s="2403" t="s">
        <v>4394</v>
      </c>
      <c r="G37" s="2403"/>
      <c r="H37" s="2401">
        <v>192667.77319232875</v>
      </c>
      <c r="I37" s="2403" t="s">
        <v>4391</v>
      </c>
      <c r="J37" s="2403"/>
    </row>
    <row r="38" spans="1:10">
      <c r="A38" s="2394"/>
      <c r="B38" s="2403" t="s">
        <v>4393</v>
      </c>
      <c r="C38" s="2403"/>
      <c r="D38" s="2403"/>
      <c r="E38" s="2480">
        <v>0.1</v>
      </c>
      <c r="F38" s="2403"/>
      <c r="G38" s="2403"/>
      <c r="H38" s="2401">
        <v>381899.57868909597</v>
      </c>
      <c r="I38" s="2403" t="s">
        <v>4391</v>
      </c>
      <c r="J38" s="2403"/>
    </row>
    <row r="39" spans="1:10">
      <c r="A39" s="2394"/>
      <c r="B39" s="2403" t="s">
        <v>4392</v>
      </c>
      <c r="C39" s="2403"/>
      <c r="D39" s="2403"/>
      <c r="E39" s="2403"/>
      <c r="F39" s="2403"/>
      <c r="G39" s="2403"/>
      <c r="H39" s="2401">
        <v>0</v>
      </c>
      <c r="I39" s="2403" t="s">
        <v>4391</v>
      </c>
      <c r="J39" s="2403"/>
    </row>
    <row r="40" spans="1:10">
      <c r="A40" s="2394"/>
      <c r="B40" s="2403"/>
      <c r="C40" s="2403"/>
      <c r="D40" s="2403"/>
      <c r="E40" s="2403"/>
      <c r="F40" s="2403"/>
      <c r="G40" s="2403"/>
      <c r="H40" s="2403"/>
      <c r="I40" s="2403"/>
      <c r="J40" s="2403"/>
    </row>
    <row r="41" spans="1:10">
      <c r="A41" s="2394"/>
      <c r="B41" s="2481" t="s">
        <v>4390</v>
      </c>
      <c r="C41" s="2481"/>
      <c r="D41" s="2481"/>
      <c r="E41" s="2403"/>
      <c r="F41" s="2403"/>
      <c r="G41" s="2403"/>
      <c r="H41" s="2403"/>
      <c r="I41" s="2403"/>
      <c r="J41" s="2403"/>
    </row>
    <row r="42" spans="1:10">
      <c r="A42" s="2394"/>
      <c r="B42" s="2481"/>
      <c r="C42" s="2481"/>
      <c r="D42" s="2481"/>
      <c r="E42" s="2403"/>
      <c r="F42" s="2403"/>
      <c r="G42" s="2403"/>
      <c r="H42" s="2403"/>
      <c r="I42" s="2403"/>
      <c r="J42" s="2403"/>
    </row>
    <row r="43" spans="1:10">
      <c r="A43" s="2394"/>
      <c r="B43" s="2481" t="s">
        <v>4389</v>
      </c>
      <c r="C43" s="2403"/>
      <c r="D43" s="2403"/>
      <c r="E43" s="2403"/>
      <c r="F43" s="2403"/>
      <c r="G43" s="2403"/>
      <c r="H43" s="2403"/>
      <c r="I43" s="2403"/>
      <c r="J43" s="2403"/>
    </row>
    <row r="44" spans="1:10">
      <c r="A44" s="2394"/>
      <c r="B44" s="2403" t="s">
        <v>4387</v>
      </c>
      <c r="C44" s="2403"/>
      <c r="D44" s="2403"/>
      <c r="E44" s="2403"/>
      <c r="F44" s="2403"/>
      <c r="G44" s="2403"/>
      <c r="H44" s="2480">
        <v>1</v>
      </c>
      <c r="I44" s="2403"/>
      <c r="J44" s="2403"/>
    </row>
    <row r="45" spans="1:10" ht="12.75" customHeight="1">
      <c r="A45" s="2394"/>
      <c r="B45" s="2403"/>
      <c r="C45" s="2481"/>
      <c r="D45" s="2481"/>
      <c r="E45" s="2403"/>
      <c r="F45" s="2403"/>
      <c r="G45" s="2403"/>
      <c r="H45" s="2403"/>
      <c r="I45" s="2403"/>
      <c r="J45" s="2403"/>
    </row>
    <row r="46" spans="1:10">
      <c r="A46" s="2394"/>
      <c r="B46" s="2403"/>
      <c r="C46" s="2403"/>
      <c r="D46" s="2403"/>
      <c r="E46" s="2403"/>
      <c r="F46" s="2403"/>
      <c r="G46" s="2403"/>
      <c r="H46" s="2401"/>
      <c r="I46" s="2403"/>
      <c r="J46" s="2403"/>
    </row>
    <row r="47" spans="1:10">
      <c r="A47" s="2394"/>
      <c r="B47" s="2403"/>
      <c r="C47" s="2403"/>
      <c r="D47" s="2403"/>
      <c r="E47" s="2403"/>
      <c r="F47" s="2403"/>
      <c r="G47" s="2403"/>
      <c r="H47" s="2401"/>
      <c r="I47" s="2403"/>
      <c r="J47" s="2403"/>
    </row>
    <row r="48" spans="1:10">
      <c r="A48" s="2394"/>
      <c r="B48" s="2403"/>
      <c r="C48" s="2403"/>
      <c r="D48" s="2403"/>
      <c r="E48" s="2403"/>
      <c r="F48" s="2403"/>
      <c r="G48" s="2403"/>
      <c r="H48" s="2401"/>
      <c r="I48" s="2403"/>
      <c r="J48" s="2403"/>
    </row>
    <row r="49" spans="1:10">
      <c r="A49" s="2394"/>
      <c r="B49" s="2403"/>
      <c r="C49" s="2403"/>
      <c r="D49" s="2403"/>
      <c r="E49" s="2403"/>
      <c r="F49" s="2403"/>
      <c r="G49" s="2403"/>
      <c r="H49" s="2401"/>
      <c r="I49" s="2403"/>
      <c r="J49" s="2403"/>
    </row>
    <row r="50" spans="1:10">
      <c r="A50" s="2394"/>
      <c r="B50" s="2403"/>
      <c r="C50" s="2403"/>
      <c r="D50" s="2403"/>
      <c r="E50" s="2403"/>
      <c r="F50" s="2403"/>
      <c r="G50" s="2403"/>
      <c r="H50" s="2401"/>
      <c r="I50" s="2403"/>
      <c r="J50" s="2403"/>
    </row>
    <row r="51" spans="1:10">
      <c r="A51" s="2394"/>
      <c r="B51" s="2403"/>
      <c r="C51" s="2403"/>
      <c r="D51" s="2403"/>
      <c r="E51" s="2403"/>
      <c r="F51" s="2403"/>
      <c r="G51" s="2403"/>
      <c r="H51" s="2403"/>
      <c r="I51" s="2403"/>
      <c r="J51" s="2403"/>
    </row>
    <row r="52" spans="1:10">
      <c r="A52" s="2394"/>
      <c r="B52" s="2403"/>
      <c r="C52" s="2403"/>
      <c r="D52" s="2403"/>
      <c r="E52" s="2403"/>
      <c r="F52" s="2403"/>
      <c r="G52" s="2403"/>
      <c r="H52" s="2403"/>
      <c r="I52" s="2403"/>
      <c r="J52" s="2403"/>
    </row>
    <row r="53" spans="1:10">
      <c r="A53" s="2403"/>
      <c r="B53" s="2403"/>
      <c r="C53" s="2403"/>
      <c r="D53" s="2403"/>
      <c r="E53" s="2403"/>
      <c r="F53" s="2403"/>
      <c r="G53" s="2403"/>
      <c r="H53" s="2403"/>
      <c r="I53" s="2403"/>
      <c r="J53" s="2403"/>
    </row>
    <row r="54" spans="1:10" hidden="1">
      <c r="A54" s="2403"/>
      <c r="B54" s="2403"/>
      <c r="C54" s="2403"/>
      <c r="D54" s="2403"/>
      <c r="E54" s="2479"/>
      <c r="F54" s="2403"/>
      <c r="G54" s="2403"/>
      <c r="H54" s="2403"/>
      <c r="I54" s="2403"/>
      <c r="J54" s="2403"/>
    </row>
    <row r="55" spans="1:10" hidden="1">
      <c r="A55" s="2403"/>
      <c r="B55" s="2403"/>
      <c r="C55" s="2403"/>
      <c r="D55" s="2403"/>
      <c r="E55" s="2479"/>
      <c r="F55" s="2403"/>
      <c r="G55" s="2403"/>
      <c r="H55" s="2403"/>
      <c r="I55" s="2403"/>
      <c r="J55" s="2403"/>
    </row>
    <row r="56" spans="1:10">
      <c r="A56" s="2403"/>
      <c r="B56" s="2403"/>
      <c r="C56" s="2403"/>
      <c r="D56" s="2403"/>
      <c r="E56" s="2479"/>
      <c r="F56" s="2403"/>
      <c r="G56" s="2403"/>
      <c r="H56" s="2403"/>
      <c r="I56" s="2403"/>
      <c r="J56" s="2403"/>
    </row>
    <row r="57" spans="1:10">
      <c r="A57" s="2403"/>
      <c r="B57" s="2481" t="s">
        <v>4388</v>
      </c>
      <c r="C57" s="2403"/>
      <c r="D57" s="2403"/>
      <c r="E57" s="2403"/>
      <c r="F57" s="2403"/>
      <c r="G57" s="2403"/>
      <c r="H57" s="2480"/>
      <c r="I57" s="2403"/>
      <c r="J57" s="2403"/>
    </row>
    <row r="58" spans="1:10">
      <c r="A58" s="2403"/>
      <c r="B58" s="2403" t="s">
        <v>4387</v>
      </c>
      <c r="C58" s="2403"/>
      <c r="D58" s="2403"/>
      <c r="E58" s="2403"/>
      <c r="F58" s="2403"/>
      <c r="G58" s="2403"/>
      <c r="H58" s="2480">
        <v>1</v>
      </c>
      <c r="I58" s="2403"/>
      <c r="J58" s="2403"/>
    </row>
    <row r="59" spans="1:10">
      <c r="A59" s="2403"/>
      <c r="B59" s="2403"/>
      <c r="C59" s="2403"/>
      <c r="D59" s="2403"/>
      <c r="E59" s="2403"/>
      <c r="F59" s="2403"/>
      <c r="G59" s="2403"/>
      <c r="H59" s="2403"/>
      <c r="I59" s="2403"/>
      <c r="J59" s="2403"/>
    </row>
    <row r="60" spans="1:10">
      <c r="A60" s="2403"/>
      <c r="B60" s="2403" t="s">
        <v>4386</v>
      </c>
      <c r="C60" s="2403" t="s">
        <v>4385</v>
      </c>
      <c r="D60" s="2403"/>
      <c r="E60" s="2403"/>
      <c r="F60" s="2403"/>
      <c r="G60" s="2403"/>
      <c r="H60" s="2401">
        <v>7199000.0000000009</v>
      </c>
      <c r="I60" s="2403" t="s">
        <v>4378</v>
      </c>
      <c r="J60" s="2403"/>
    </row>
    <row r="61" spans="1:10">
      <c r="A61" s="2403"/>
      <c r="B61" s="2403" t="s">
        <v>4384</v>
      </c>
      <c r="C61" s="2403" t="s">
        <v>4383</v>
      </c>
      <c r="D61" s="2403"/>
      <c r="E61" s="2403"/>
      <c r="F61" s="2403"/>
      <c r="G61" s="2403"/>
      <c r="H61" s="2401">
        <v>1185167.1597110368</v>
      </c>
      <c r="I61" s="2403" t="s">
        <v>4378</v>
      </c>
      <c r="J61" s="2403"/>
    </row>
    <row r="62" spans="1:10">
      <c r="A62" s="2403"/>
      <c r="B62" s="2403" t="s">
        <v>4382</v>
      </c>
      <c r="C62" s="2403" t="s">
        <v>4381</v>
      </c>
      <c r="D62" s="2403"/>
      <c r="E62" s="2403"/>
      <c r="F62" s="2403"/>
      <c r="G62" s="2403"/>
      <c r="H62" s="2401">
        <v>60000</v>
      </c>
      <c r="I62" s="2403" t="s">
        <v>4378</v>
      </c>
      <c r="J62" s="2403"/>
    </row>
    <row r="63" spans="1:10">
      <c r="A63" s="2403"/>
      <c r="B63" s="2403" t="s">
        <v>4380</v>
      </c>
      <c r="C63" s="2403" t="s">
        <v>4379</v>
      </c>
      <c r="D63" s="2403"/>
      <c r="E63" s="2403"/>
      <c r="F63" s="2403"/>
      <c r="G63" s="2403"/>
      <c r="H63" s="2401">
        <v>0</v>
      </c>
      <c r="I63" s="2403" t="s">
        <v>4378</v>
      </c>
      <c r="J63" s="2403"/>
    </row>
    <row r="64" spans="1:10">
      <c r="A64" s="2403"/>
      <c r="B64" s="2403" t="s">
        <v>4377</v>
      </c>
      <c r="C64" s="2403" t="s">
        <v>4376</v>
      </c>
      <c r="D64" s="2403"/>
      <c r="E64" s="2403"/>
      <c r="F64" s="2403"/>
      <c r="G64" s="2403"/>
      <c r="H64" s="2401">
        <v>3037216.5</v>
      </c>
      <c r="I64" s="2403" t="s">
        <v>4375</v>
      </c>
      <c r="J64" s="2403"/>
    </row>
    <row r="65" spans="1:10">
      <c r="A65" s="2403"/>
      <c r="B65" s="2403"/>
      <c r="C65" s="2403"/>
      <c r="D65" s="2403"/>
      <c r="E65" s="2403"/>
      <c r="F65" s="2403"/>
      <c r="G65" s="2403"/>
      <c r="H65" s="2403"/>
      <c r="I65" s="2403"/>
      <c r="J65" s="2403"/>
    </row>
    <row r="66" spans="1:10">
      <c r="A66" s="2403"/>
      <c r="B66" s="2403"/>
      <c r="C66" s="2403" t="s">
        <v>4374</v>
      </c>
      <c r="D66" s="2403"/>
      <c r="E66" s="2403"/>
      <c r="F66" s="2403"/>
      <c r="G66" s="2403"/>
      <c r="H66" s="2403"/>
      <c r="I66" s="2403"/>
      <c r="J66" s="2403"/>
    </row>
    <row r="97" spans="6:6">
      <c r="F97" s="2479"/>
    </row>
  </sheetData>
  <pageMargins left="0.75" right="0.5" top="1" bottom="1" header="0.5" footer="0.5"/>
  <pageSetup scale="82" orientation="portrait" horizontalDpi="4294967292" verticalDpi="4294967292" r:id="rId1"/>
  <headerFooter alignWithMargins="0"/>
</worksheet>
</file>

<file path=xl/worksheets/sheet103.xml><?xml version="1.0" encoding="utf-8"?>
<worksheet xmlns="http://schemas.openxmlformats.org/spreadsheetml/2006/main" xmlns:r="http://schemas.openxmlformats.org/officeDocument/2006/relationships">
  <sheetPr codeName="Sheet125">
    <pageSetUpPr fitToPage="1"/>
  </sheetPr>
  <dimension ref="A1:AD98"/>
  <sheetViews>
    <sheetView showGridLines="0" view="pageBreakPreview" zoomScale="60" zoomScaleNormal="100" workbookViewId="0"/>
  </sheetViews>
  <sheetFormatPr defaultColWidth="10.7109375" defaultRowHeight="12"/>
  <cols>
    <col min="1" max="1" width="3.42578125" style="2387" customWidth="1"/>
    <col min="2" max="4" width="8.7109375" style="2387" customWidth="1"/>
    <col min="5" max="5" width="9.42578125" style="2387" customWidth="1"/>
    <col min="6" max="6" width="8.7109375" style="2387" customWidth="1"/>
    <col min="7" max="7" width="22.7109375" style="2387" customWidth="1"/>
    <col min="8" max="8" width="13.28515625" style="2387" customWidth="1"/>
    <col min="9" max="9" width="9.140625" style="2387" customWidth="1"/>
    <col min="10" max="10" width="11.7109375" style="2387" customWidth="1"/>
    <col min="11" max="194" width="8.7109375" style="2387" customWidth="1"/>
    <col min="195" max="16384" width="10.7109375" style="2387"/>
  </cols>
  <sheetData>
    <row r="1" spans="1:30" ht="12.75">
      <c r="A1" s="2394" t="s">
        <v>4417</v>
      </c>
      <c r="B1" s="2403"/>
      <c r="C1" s="2403"/>
      <c r="D1" s="2403"/>
      <c r="E1" s="2403"/>
      <c r="F1" s="2416"/>
      <c r="G1" s="2403"/>
      <c r="H1" s="2394" t="s">
        <v>1741</v>
      </c>
      <c r="I1" s="2403"/>
      <c r="J1" s="2416"/>
      <c r="K1" s="2416"/>
      <c r="L1" s="2416"/>
      <c r="M1" s="2416"/>
      <c r="N1" s="2416"/>
      <c r="O1" s="2416"/>
      <c r="P1" s="2416"/>
      <c r="Q1" s="2416"/>
      <c r="R1" s="2416"/>
      <c r="S1" s="2416"/>
      <c r="T1" s="2416"/>
      <c r="U1" s="2416"/>
      <c r="V1" s="2416"/>
      <c r="W1" s="2416"/>
      <c r="X1" s="2416"/>
      <c r="Y1" s="2416"/>
      <c r="Z1" s="2416"/>
      <c r="AA1" s="2416"/>
      <c r="AB1" s="2416"/>
      <c r="AC1" s="2416"/>
      <c r="AD1" s="2416"/>
    </row>
    <row r="2" spans="1:30" ht="12.75">
      <c r="A2" s="2394" t="s">
        <v>4416</v>
      </c>
      <c r="B2" s="2403"/>
      <c r="C2" s="2403"/>
      <c r="D2" s="2403"/>
      <c r="E2" s="2403"/>
      <c r="F2" s="2403"/>
      <c r="G2" s="2403"/>
      <c r="H2" s="2403"/>
      <c r="I2" s="2403"/>
      <c r="J2" s="2416"/>
      <c r="K2" s="2416"/>
      <c r="L2" s="2416"/>
      <c r="M2" s="2416"/>
      <c r="N2" s="2416"/>
      <c r="O2" s="2416"/>
      <c r="P2" s="2416"/>
      <c r="Q2" s="2416"/>
      <c r="R2" s="2416"/>
      <c r="S2" s="2416"/>
      <c r="T2" s="2416"/>
      <c r="U2" s="2416"/>
      <c r="V2" s="2416"/>
      <c r="W2" s="2416"/>
      <c r="X2" s="2416"/>
      <c r="Y2" s="2416"/>
      <c r="Z2" s="2416"/>
      <c r="AA2" s="2416"/>
      <c r="AB2" s="2416"/>
      <c r="AC2" s="2416"/>
      <c r="AD2" s="2416"/>
    </row>
    <row r="3" spans="1:30" ht="12.75">
      <c r="A3" s="2403"/>
      <c r="B3" s="2403"/>
      <c r="C3" s="2403"/>
      <c r="D3" s="2403"/>
      <c r="E3" s="2403"/>
      <c r="F3" s="2403"/>
      <c r="G3" s="2403"/>
      <c r="H3" s="2403"/>
      <c r="I3" s="2403"/>
      <c r="J3" s="2416"/>
      <c r="K3" s="2416"/>
      <c r="L3" s="2416"/>
      <c r="M3" s="2416"/>
      <c r="N3" s="2416"/>
      <c r="O3" s="2416"/>
      <c r="P3" s="2416"/>
      <c r="Q3" s="2416"/>
      <c r="R3" s="2416"/>
      <c r="S3" s="2416"/>
      <c r="T3" s="2416"/>
      <c r="U3" s="2416"/>
      <c r="V3" s="2416"/>
      <c r="W3" s="2416"/>
      <c r="X3" s="2416"/>
      <c r="Y3" s="2416"/>
      <c r="Z3" s="2416"/>
      <c r="AA3" s="2416"/>
      <c r="AB3" s="2416"/>
      <c r="AC3" s="2416"/>
      <c r="AD3" s="2416"/>
    </row>
    <row r="4" spans="1:30" ht="12.75">
      <c r="A4" s="2394" t="s">
        <v>4313</v>
      </c>
      <c r="B4" s="2403"/>
      <c r="C4" s="2403"/>
      <c r="D4" s="2403"/>
      <c r="E4" s="2403"/>
      <c r="F4" s="2403"/>
      <c r="G4" s="2403"/>
      <c r="H4" s="2394" t="s">
        <v>4415</v>
      </c>
      <c r="I4" s="2403"/>
      <c r="J4" s="2416"/>
      <c r="K4" s="2416"/>
      <c r="L4" s="2416"/>
      <c r="M4" s="2416"/>
      <c r="N4" s="2416"/>
      <c r="O4" s="2416"/>
      <c r="P4" s="2416"/>
      <c r="Q4" s="2416"/>
      <c r="R4" s="2416"/>
      <c r="S4" s="2416"/>
      <c r="T4" s="2416"/>
      <c r="U4" s="2416"/>
      <c r="V4" s="2416"/>
      <c r="W4" s="2416"/>
      <c r="X4" s="2416"/>
      <c r="Y4" s="2416"/>
      <c r="Z4" s="2416"/>
      <c r="AA4" s="2416"/>
      <c r="AB4" s="2416"/>
      <c r="AC4" s="2416"/>
      <c r="AD4" s="2416"/>
    </row>
    <row r="5" spans="1:30" ht="12.75">
      <c r="A5" s="2394" t="s">
        <v>4308</v>
      </c>
      <c r="B5" s="2403"/>
      <c r="C5" s="2403"/>
      <c r="D5" s="2403"/>
      <c r="E5" s="2403"/>
      <c r="F5" s="2403"/>
      <c r="G5" s="2403"/>
      <c r="H5" s="2394" t="s">
        <v>4270</v>
      </c>
      <c r="I5" s="2403"/>
      <c r="J5" s="2416"/>
      <c r="K5" s="2416"/>
      <c r="L5" s="2416"/>
      <c r="M5" s="2416"/>
      <c r="N5" s="2416"/>
      <c r="O5" s="2416"/>
      <c r="P5" s="2416"/>
      <c r="Q5" s="2416"/>
      <c r="R5" s="2416"/>
      <c r="S5" s="2416"/>
      <c r="T5" s="2416"/>
      <c r="U5" s="2416"/>
      <c r="V5" s="2416"/>
      <c r="W5" s="2416"/>
      <c r="X5" s="2416"/>
      <c r="Y5" s="2416"/>
      <c r="Z5" s="2416"/>
      <c r="AA5" s="2416"/>
      <c r="AB5" s="2416"/>
      <c r="AC5" s="2416"/>
      <c r="AD5" s="2416"/>
    </row>
    <row r="6" spans="1:30" ht="12.75">
      <c r="A6" s="2394" t="s">
        <v>4306</v>
      </c>
      <c r="B6" s="2403"/>
      <c r="C6" s="2403"/>
      <c r="D6" s="2403"/>
      <c r="E6" s="2403"/>
      <c r="F6" s="2403"/>
      <c r="G6" s="2403"/>
      <c r="H6" s="2394" t="s">
        <v>4307</v>
      </c>
      <c r="I6" s="2403"/>
      <c r="J6" s="2416"/>
      <c r="K6" s="2416"/>
      <c r="L6" s="2416"/>
      <c r="M6" s="2416"/>
      <c r="N6" s="2416"/>
      <c r="O6" s="2416"/>
      <c r="P6" s="2416"/>
      <c r="Q6" s="2416"/>
      <c r="R6" s="2416"/>
      <c r="S6" s="2416"/>
      <c r="T6" s="2416"/>
      <c r="U6" s="2416"/>
      <c r="V6" s="2416"/>
      <c r="W6" s="2416"/>
      <c r="X6" s="2416"/>
      <c r="Y6" s="2416"/>
      <c r="Z6" s="2416"/>
      <c r="AA6" s="2416"/>
      <c r="AB6" s="2416"/>
      <c r="AC6" s="2416"/>
      <c r="AD6" s="2416"/>
    </row>
    <row r="7" spans="1:30" ht="12.75">
      <c r="A7" s="2394"/>
      <c r="B7" s="2403"/>
      <c r="C7" s="2403"/>
      <c r="D7" s="2403"/>
      <c r="E7" s="2403"/>
      <c r="F7" s="2403"/>
      <c r="G7" s="2403"/>
      <c r="H7" s="2403"/>
      <c r="I7" s="2403"/>
      <c r="J7" s="2416"/>
      <c r="K7" s="2416"/>
      <c r="L7" s="2416"/>
      <c r="M7" s="2416"/>
      <c r="N7" s="2416"/>
      <c r="O7" s="2416"/>
      <c r="P7" s="2416"/>
      <c r="Q7" s="2416"/>
      <c r="R7" s="2416"/>
      <c r="S7" s="2416"/>
      <c r="T7" s="2416"/>
      <c r="U7" s="2416"/>
      <c r="V7" s="2416"/>
      <c r="W7" s="2416"/>
      <c r="X7" s="2416"/>
      <c r="Y7" s="2416"/>
      <c r="Z7" s="2416"/>
      <c r="AA7" s="2416"/>
      <c r="AB7" s="2416"/>
      <c r="AC7" s="2416"/>
      <c r="AD7" s="2416"/>
    </row>
    <row r="8" spans="1:30" ht="12.75">
      <c r="A8" s="2394"/>
      <c r="B8" s="2403"/>
      <c r="C8" s="2403"/>
      <c r="D8" s="2403"/>
      <c r="E8" s="2403"/>
      <c r="F8" s="2403"/>
      <c r="G8" s="2403"/>
      <c r="H8" s="2403"/>
      <c r="I8" s="2403"/>
      <c r="J8" s="2416"/>
      <c r="K8" s="2416"/>
      <c r="L8" s="2416"/>
      <c r="M8" s="2416"/>
      <c r="N8" s="2416"/>
      <c r="O8" s="2416"/>
      <c r="P8" s="2416"/>
      <c r="Q8" s="2416"/>
      <c r="R8" s="2416"/>
      <c r="S8" s="2416"/>
      <c r="T8" s="2416"/>
      <c r="U8" s="2416"/>
      <c r="V8" s="2416"/>
      <c r="W8" s="2416"/>
      <c r="X8" s="2416"/>
      <c r="Y8" s="2416"/>
      <c r="Z8" s="2416"/>
      <c r="AA8" s="2416"/>
      <c r="AB8" s="2416"/>
      <c r="AC8" s="2416"/>
      <c r="AD8" s="2416"/>
    </row>
    <row r="9" spans="1:30" ht="12.75">
      <c r="A9" s="2394" t="s">
        <v>4414</v>
      </c>
      <c r="B9" s="2403"/>
      <c r="C9" s="2403"/>
      <c r="D9" s="2403"/>
      <c r="E9" s="2403"/>
      <c r="F9" s="2403"/>
      <c r="G9" s="2403"/>
      <c r="H9" s="2403"/>
      <c r="I9" s="2403"/>
      <c r="J9" s="2416"/>
      <c r="K9" s="2416"/>
      <c r="L9" s="2416"/>
      <c r="M9" s="2416"/>
      <c r="N9" s="2416"/>
      <c r="O9" s="2416"/>
      <c r="P9" s="2416"/>
      <c r="Q9" s="2416"/>
      <c r="R9" s="2416"/>
      <c r="S9" s="2416"/>
      <c r="T9" s="2416"/>
      <c r="U9" s="2416"/>
      <c r="V9" s="2416"/>
      <c r="W9" s="2416"/>
      <c r="X9" s="2416"/>
      <c r="Y9" s="2416"/>
      <c r="Z9" s="2416"/>
      <c r="AA9" s="2416"/>
      <c r="AB9" s="2416"/>
      <c r="AC9" s="2416"/>
      <c r="AD9" s="2416"/>
    </row>
    <row r="10" spans="1:30" ht="12.75">
      <c r="A10" s="2394" t="s">
        <v>4413</v>
      </c>
      <c r="B10" s="2403"/>
      <c r="C10" s="2403"/>
      <c r="D10" s="2403"/>
      <c r="E10" s="2403"/>
      <c r="F10" s="2403"/>
      <c r="G10" s="2403"/>
      <c r="H10" s="2403"/>
      <c r="I10" s="2403"/>
      <c r="J10" s="2416"/>
      <c r="K10" s="2416"/>
      <c r="L10" s="2416"/>
      <c r="M10" s="2416"/>
      <c r="N10" s="2416"/>
      <c r="O10" s="2416"/>
      <c r="P10" s="2416"/>
      <c r="Q10" s="2416"/>
      <c r="R10" s="2416"/>
      <c r="S10" s="2416"/>
      <c r="T10" s="2416"/>
      <c r="U10" s="2416"/>
      <c r="V10" s="2416"/>
      <c r="W10" s="2416"/>
      <c r="X10" s="2416"/>
      <c r="Y10" s="2416"/>
      <c r="Z10" s="2416"/>
      <c r="AA10" s="2416"/>
      <c r="AB10" s="2416"/>
      <c r="AC10" s="2416"/>
      <c r="AD10" s="2416"/>
    </row>
    <row r="11" spans="1:30" ht="12.75">
      <c r="A11" s="2394" t="s">
        <v>4412</v>
      </c>
      <c r="B11" s="2403"/>
      <c r="C11" s="2403"/>
      <c r="D11" s="2403"/>
      <c r="E11" s="2403"/>
      <c r="F11" s="2403"/>
      <c r="G11" s="2403"/>
      <c r="H11" s="2403"/>
      <c r="I11" s="2403"/>
      <c r="J11" s="2416"/>
    </row>
    <row r="12" spans="1:30" s="2460" customFormat="1" ht="12.75">
      <c r="A12" s="2490"/>
      <c r="B12" s="2482"/>
      <c r="C12" s="2482"/>
      <c r="D12" s="2482"/>
      <c r="E12" s="2482"/>
      <c r="F12" s="2482"/>
      <c r="G12" s="2482"/>
      <c r="H12" s="2482"/>
      <c r="I12" s="2482"/>
      <c r="J12" s="2490"/>
    </row>
    <row r="13" spans="1:30" ht="12.75">
      <c r="A13" s="2416"/>
      <c r="B13" s="2403"/>
      <c r="C13" s="2403"/>
      <c r="D13" s="2403"/>
      <c r="E13" s="2403"/>
      <c r="F13" s="2403"/>
      <c r="G13" s="2403"/>
      <c r="H13" s="2403"/>
      <c r="I13" s="2403"/>
      <c r="J13" s="2416"/>
    </row>
    <row r="14" spans="1:30" ht="12.75">
      <c r="A14" s="2394" t="s">
        <v>4411</v>
      </c>
      <c r="B14" s="2403"/>
      <c r="C14" s="2403"/>
      <c r="D14" s="2403"/>
      <c r="E14" s="2403"/>
      <c r="F14" s="2403"/>
      <c r="G14" s="2403"/>
      <c r="H14" s="2403"/>
      <c r="I14" s="2403"/>
      <c r="J14" s="2416"/>
    </row>
    <row r="15" spans="1:30" s="2483" customFormat="1" ht="12.75">
      <c r="A15" s="2486"/>
      <c r="B15" s="2403"/>
      <c r="C15" s="2403"/>
      <c r="D15" s="2403"/>
      <c r="E15" s="2403"/>
      <c r="F15" s="2403"/>
      <c r="G15" s="2403"/>
      <c r="H15" s="2403"/>
      <c r="I15" s="2403"/>
      <c r="J15" s="2463"/>
    </row>
    <row r="16" spans="1:30" s="2483" customFormat="1" ht="12.75">
      <c r="A16" s="2486"/>
      <c r="B16" s="2403"/>
      <c r="C16" s="2403"/>
      <c r="D16" s="2403"/>
      <c r="E16" s="2403"/>
      <c r="F16" s="2403"/>
      <c r="G16" s="2403"/>
      <c r="H16" s="2403"/>
      <c r="I16" s="2403"/>
      <c r="J16" s="2463"/>
    </row>
    <row r="17" spans="1:10" s="2483" customFormat="1" ht="12.75">
      <c r="A17" s="2486"/>
      <c r="B17" s="2403" t="s">
        <v>4410</v>
      </c>
      <c r="C17" s="2403"/>
      <c r="D17" s="2403"/>
      <c r="E17" s="2403"/>
      <c r="F17" s="2403"/>
      <c r="G17" s="2403"/>
      <c r="H17" s="2403"/>
      <c r="I17" s="2403"/>
      <c r="J17" s="2463"/>
    </row>
    <row r="18" spans="1:10" s="2483" customFormat="1" ht="12.75">
      <c r="A18" s="2486"/>
      <c r="B18" s="2403"/>
      <c r="C18" s="2403"/>
      <c r="D18" s="2403"/>
      <c r="E18" s="2480"/>
      <c r="F18" s="2403"/>
      <c r="G18" s="2403"/>
      <c r="H18" s="2403"/>
      <c r="I18" s="2403"/>
      <c r="J18" s="2463"/>
    </row>
    <row r="19" spans="1:10" s="2483" customFormat="1" ht="12.75">
      <c r="A19" s="2486"/>
      <c r="B19" s="2403" t="s">
        <v>4409</v>
      </c>
      <c r="C19" s="2403"/>
      <c r="D19" s="2403"/>
      <c r="E19" s="2480"/>
      <c r="F19" s="2403"/>
      <c r="G19" s="2403"/>
      <c r="H19" s="2401">
        <v>180</v>
      </c>
      <c r="I19" s="2403" t="s">
        <v>4407</v>
      </c>
      <c r="J19" s="2463"/>
    </row>
    <row r="20" spans="1:10" s="2483" customFormat="1" ht="12.75">
      <c r="A20" s="2486"/>
      <c r="B20" s="2403" t="s">
        <v>4408</v>
      </c>
      <c r="C20" s="2403"/>
      <c r="D20" s="2403"/>
      <c r="E20" s="2480"/>
      <c r="F20" s="2403"/>
      <c r="G20" s="2403"/>
      <c r="H20" s="2401">
        <v>90</v>
      </c>
      <c r="I20" s="2480" t="s">
        <v>4407</v>
      </c>
      <c r="J20" s="2463"/>
    </row>
    <row r="21" spans="1:10" s="2483" customFormat="1" ht="12.75">
      <c r="A21" s="2486"/>
      <c r="B21" s="2403"/>
      <c r="C21" s="2403"/>
      <c r="D21" s="2403"/>
      <c r="E21" s="2403"/>
      <c r="F21" s="2403"/>
      <c r="G21" s="2403"/>
      <c r="H21" s="2401"/>
      <c r="I21" s="2403"/>
      <c r="J21" s="2463"/>
    </row>
    <row r="22" spans="1:10" s="2483" customFormat="1" ht="12.75">
      <c r="A22" s="2486"/>
      <c r="B22" s="2403" t="s">
        <v>4406</v>
      </c>
      <c r="C22" s="2403"/>
      <c r="D22" s="2403"/>
      <c r="E22" s="2403"/>
      <c r="F22" s="2403"/>
      <c r="G22" s="2403"/>
      <c r="H22" s="2401">
        <v>0</v>
      </c>
      <c r="I22" s="2401" t="s">
        <v>4375</v>
      </c>
      <c r="J22" s="2463"/>
    </row>
    <row r="23" spans="1:10" s="2483" customFormat="1" ht="12.75">
      <c r="A23" s="2486"/>
      <c r="B23" s="2403" t="s">
        <v>4405</v>
      </c>
      <c r="C23" s="2403"/>
      <c r="D23" s="2403"/>
      <c r="E23" s="2403"/>
      <c r="F23" s="2403"/>
      <c r="G23" s="2403"/>
      <c r="H23" s="2401">
        <v>0</v>
      </c>
      <c r="I23" s="2401" t="s">
        <v>4375</v>
      </c>
      <c r="J23" s="2463"/>
    </row>
    <row r="24" spans="1:10" s="2483" customFormat="1" ht="12.75">
      <c r="A24" s="2486"/>
      <c r="B24" s="2403" t="s">
        <v>4404</v>
      </c>
      <c r="C24" s="2403"/>
      <c r="D24" s="2403"/>
      <c r="E24" s="2403"/>
      <c r="F24" s="2403"/>
      <c r="G24" s="2403"/>
      <c r="H24" s="2401"/>
      <c r="I24" s="2401"/>
      <c r="J24" s="2463"/>
    </row>
    <row r="25" spans="1:10" s="2483" customFormat="1" ht="12.75">
      <c r="A25" s="2486"/>
      <c r="B25" s="2403" t="s">
        <v>4403</v>
      </c>
      <c r="C25" s="2403"/>
      <c r="D25" s="2403"/>
      <c r="E25" s="2403"/>
      <c r="F25" s="2403"/>
      <c r="G25" s="2403"/>
      <c r="H25" s="2401"/>
      <c r="I25" s="2401"/>
      <c r="J25" s="2463"/>
    </row>
    <row r="26" spans="1:10" s="2483" customFormat="1" ht="12.75">
      <c r="A26" s="2486"/>
      <c r="B26" s="2403" t="s">
        <v>4402</v>
      </c>
      <c r="C26" s="2403"/>
      <c r="D26" s="2403"/>
      <c r="E26" s="2403"/>
      <c r="F26" s="2403"/>
      <c r="G26" s="2403"/>
      <c r="H26" s="2401">
        <v>2000</v>
      </c>
      <c r="I26" s="2401" t="s">
        <v>4375</v>
      </c>
      <c r="J26" s="2463"/>
    </row>
    <row r="27" spans="1:10" s="2483" customFormat="1" ht="12.75">
      <c r="A27" s="2486"/>
      <c r="B27" s="2403" t="s">
        <v>4401</v>
      </c>
      <c r="C27" s="2403"/>
      <c r="D27" s="2403"/>
      <c r="E27" s="2403"/>
      <c r="F27" s="2403"/>
      <c r="G27" s="2403"/>
      <c r="H27" s="2401">
        <v>0</v>
      </c>
      <c r="I27" s="2401" t="s">
        <v>4375</v>
      </c>
      <c r="J27" s="2463"/>
    </row>
    <row r="28" spans="1:10" s="2483" customFormat="1" ht="12.75">
      <c r="A28" s="2486"/>
      <c r="B28" s="2403" t="s">
        <v>4400</v>
      </c>
      <c r="C28" s="2403"/>
      <c r="D28" s="2403"/>
      <c r="E28" s="2403"/>
      <c r="F28" s="2403"/>
      <c r="G28" s="2403"/>
      <c r="H28" s="2401">
        <v>0</v>
      </c>
      <c r="I28" s="2401" t="s">
        <v>4375</v>
      </c>
      <c r="J28" s="2463"/>
    </row>
    <row r="29" spans="1:10" s="2483" customFormat="1" ht="12.75">
      <c r="A29" s="2486"/>
      <c r="B29" s="2403"/>
      <c r="C29" s="2403"/>
      <c r="D29" s="2403"/>
      <c r="E29" s="2403"/>
      <c r="F29" s="2403"/>
      <c r="G29" s="2403"/>
      <c r="H29" s="2401"/>
      <c r="I29" s="2403"/>
      <c r="J29" s="2463"/>
    </row>
    <row r="30" spans="1:10" s="2483" customFormat="1" ht="12.75">
      <c r="A30" s="2486"/>
      <c r="B30" s="2403"/>
      <c r="C30" s="2403"/>
      <c r="D30" s="2403"/>
      <c r="E30" s="2403"/>
      <c r="F30" s="2403"/>
      <c r="G30" s="2403"/>
      <c r="H30" s="2401"/>
      <c r="I30" s="2403"/>
      <c r="J30" s="2463"/>
    </row>
    <row r="31" spans="1:10" s="2483" customFormat="1" ht="12.75">
      <c r="A31" s="2486"/>
      <c r="B31" s="2403"/>
      <c r="C31" s="2403"/>
      <c r="D31" s="2403"/>
      <c r="E31" s="2403"/>
      <c r="F31" s="2403"/>
      <c r="G31" s="2403"/>
      <c r="H31" s="2489"/>
      <c r="I31" s="2403"/>
      <c r="J31" s="2463"/>
    </row>
    <row r="32" spans="1:10" s="2483" customFormat="1" ht="12.75">
      <c r="A32" s="2486"/>
      <c r="B32" s="2403" t="s">
        <v>4399</v>
      </c>
      <c r="C32" s="2403"/>
      <c r="D32" s="2403"/>
      <c r="E32" s="2403"/>
      <c r="F32" s="2403"/>
      <c r="G32" s="2403"/>
      <c r="H32" s="2401">
        <v>36000</v>
      </c>
      <c r="I32" s="2403" t="s">
        <v>4378</v>
      </c>
      <c r="J32" s="2463"/>
    </row>
    <row r="33" spans="1:10" s="2483" customFormat="1" ht="12.75">
      <c r="A33" s="2486"/>
      <c r="B33" s="2403" t="s">
        <v>4398</v>
      </c>
      <c r="C33" s="2403"/>
      <c r="D33" s="2403"/>
      <c r="E33" s="2403"/>
      <c r="F33" s="2403"/>
      <c r="G33" s="2403"/>
      <c r="H33" s="2401">
        <v>50</v>
      </c>
      <c r="I33" s="2403" t="s">
        <v>4407</v>
      </c>
      <c r="J33" s="2463"/>
    </row>
    <row r="34" spans="1:10" s="2483" customFormat="1" ht="12.75">
      <c r="A34" s="2486"/>
      <c r="B34" s="2403"/>
      <c r="C34" s="2403"/>
      <c r="D34" s="2403"/>
      <c r="E34" s="2403"/>
      <c r="F34" s="2403"/>
      <c r="G34" s="2403"/>
      <c r="H34" s="2401"/>
      <c r="I34" s="2403"/>
      <c r="J34" s="2463"/>
    </row>
    <row r="35" spans="1:10" s="2483" customFormat="1" ht="12.75">
      <c r="A35" s="2486"/>
      <c r="B35" s="2403"/>
      <c r="C35" s="2403"/>
      <c r="D35" s="2403"/>
      <c r="E35" s="2403"/>
      <c r="F35" s="2403"/>
      <c r="G35" s="2403"/>
      <c r="H35" s="2401"/>
      <c r="I35" s="2403"/>
      <c r="J35" s="2463"/>
    </row>
    <row r="36" spans="1:10" s="2483" customFormat="1" ht="12.75">
      <c r="A36" s="2486"/>
      <c r="B36" s="2403" t="s">
        <v>4397</v>
      </c>
      <c r="C36" s="2403"/>
      <c r="D36" s="2403"/>
      <c r="E36" s="2403" t="s">
        <v>4396</v>
      </c>
      <c r="F36" s="2403"/>
      <c r="G36" s="2403"/>
      <c r="H36" s="2401">
        <v>500</v>
      </c>
      <c r="I36" s="2403" t="s">
        <v>4407</v>
      </c>
      <c r="J36" s="2463"/>
    </row>
    <row r="37" spans="1:10" s="2483" customFormat="1" ht="12.75">
      <c r="A37" s="2486"/>
      <c r="B37" s="2403"/>
      <c r="C37" s="2403"/>
      <c r="D37" s="2403"/>
      <c r="E37" s="2403"/>
      <c r="F37" s="2403"/>
      <c r="G37" s="2403"/>
      <c r="H37" s="2401"/>
      <c r="I37" s="2403"/>
      <c r="J37" s="2463"/>
    </row>
    <row r="38" spans="1:10" s="2483" customFormat="1" ht="12.75">
      <c r="A38" s="2486"/>
      <c r="B38" s="2403" t="s">
        <v>4395</v>
      </c>
      <c r="C38" s="2403"/>
      <c r="D38" s="2403"/>
      <c r="E38" s="2480">
        <v>8.9615346096247508E-2</v>
      </c>
      <c r="F38" s="2403" t="s">
        <v>4394</v>
      </c>
      <c r="G38" s="2403"/>
      <c r="H38" s="2488">
        <v>1.1678881278538868</v>
      </c>
      <c r="I38" s="2403" t="s">
        <v>4407</v>
      </c>
      <c r="J38" s="2463"/>
    </row>
    <row r="39" spans="1:10" s="2483" customFormat="1" ht="12.75">
      <c r="A39" s="2486"/>
      <c r="B39" s="2403" t="s">
        <v>4393</v>
      </c>
      <c r="C39" s="2403"/>
      <c r="D39" s="2403"/>
      <c r="E39" s="2480">
        <v>0.1</v>
      </c>
      <c r="F39" s="2403"/>
      <c r="G39" s="2403"/>
      <c r="H39" s="2488">
        <v>1.3032233637747344</v>
      </c>
      <c r="I39" s="2403" t="s">
        <v>4407</v>
      </c>
      <c r="J39" s="2463"/>
    </row>
    <row r="40" spans="1:10" s="2483" customFormat="1" ht="12.75">
      <c r="A40" s="2486"/>
      <c r="B40" s="2403" t="s">
        <v>4392</v>
      </c>
      <c r="C40" s="2403"/>
      <c r="D40" s="2403"/>
      <c r="E40" s="2403"/>
      <c r="F40" s="2403"/>
      <c r="G40" s="2403"/>
      <c r="H40" s="2401">
        <v>0</v>
      </c>
      <c r="I40" s="2403" t="s">
        <v>4407</v>
      </c>
      <c r="J40" s="2463"/>
    </row>
    <row r="41" spans="1:10" s="2483" customFormat="1" ht="12.75">
      <c r="A41" s="2486"/>
      <c r="B41" s="2403"/>
      <c r="C41" s="2403"/>
      <c r="D41" s="2403"/>
      <c r="E41" s="2403"/>
      <c r="F41" s="2403"/>
      <c r="G41" s="2403"/>
      <c r="H41" s="2403"/>
      <c r="I41" s="2403"/>
      <c r="J41" s="2463"/>
    </row>
    <row r="42" spans="1:10" s="2483" customFormat="1" ht="12.75">
      <c r="A42" s="2486"/>
      <c r="B42" s="2481" t="s">
        <v>4390</v>
      </c>
      <c r="C42" s="2481"/>
      <c r="D42" s="2481"/>
      <c r="E42" s="2403"/>
      <c r="F42" s="2403"/>
      <c r="G42" s="2403"/>
      <c r="H42" s="2403"/>
      <c r="I42" s="2403"/>
      <c r="J42" s="2463"/>
    </row>
    <row r="43" spans="1:10" s="2483" customFormat="1" ht="12.75">
      <c r="A43" s="2486"/>
      <c r="B43" s="2481"/>
      <c r="C43" s="2481"/>
      <c r="D43" s="2481"/>
      <c r="E43" s="2403"/>
      <c r="F43" s="2403"/>
      <c r="G43" s="2403"/>
      <c r="H43" s="2403"/>
      <c r="I43" s="2403"/>
      <c r="J43" s="2463"/>
    </row>
    <row r="44" spans="1:10" s="2483" customFormat="1" ht="12.75">
      <c r="A44" s="2486"/>
      <c r="B44" s="2481" t="s">
        <v>4418</v>
      </c>
      <c r="C44" s="2403"/>
      <c r="D44" s="2403"/>
      <c r="E44" s="2403"/>
      <c r="F44" s="2403"/>
      <c r="G44" s="2403"/>
      <c r="H44" s="2403"/>
      <c r="I44" s="2403"/>
      <c r="J44" s="2463"/>
    </row>
    <row r="45" spans="1:10" s="2483" customFormat="1" ht="12.75">
      <c r="A45" s="2486"/>
      <c r="B45" s="2403"/>
      <c r="C45" s="2403"/>
      <c r="D45" s="2403"/>
      <c r="E45" s="2403"/>
      <c r="F45" s="2403"/>
      <c r="G45" s="2403"/>
      <c r="H45" s="2480"/>
      <c r="I45" s="2403"/>
      <c r="J45" s="2463"/>
    </row>
    <row r="46" spans="1:10" ht="12.75" customHeight="1">
      <c r="A46" s="2486"/>
      <c r="B46" s="2403"/>
      <c r="C46" s="2481"/>
      <c r="D46" s="2481"/>
      <c r="E46" s="2403"/>
      <c r="F46" s="2403"/>
      <c r="G46" s="2403"/>
      <c r="H46" s="2403"/>
      <c r="I46" s="2403"/>
      <c r="J46" s="2416"/>
    </row>
    <row r="47" spans="1:10" s="2483" customFormat="1" ht="12.75">
      <c r="A47" s="2486"/>
      <c r="B47" s="2403"/>
      <c r="C47" s="2403"/>
      <c r="D47" s="2403"/>
      <c r="E47" s="2403"/>
      <c r="F47" s="2403"/>
      <c r="G47" s="2403"/>
      <c r="H47" s="2401"/>
      <c r="I47" s="2403"/>
      <c r="J47" s="2463"/>
    </row>
    <row r="48" spans="1:10" s="2483" customFormat="1" ht="12.75">
      <c r="A48" s="2486"/>
      <c r="B48" s="2403"/>
      <c r="C48" s="2403"/>
      <c r="D48" s="2403"/>
      <c r="E48" s="2403"/>
      <c r="F48" s="2403"/>
      <c r="G48" s="2403"/>
      <c r="H48" s="2487"/>
      <c r="I48" s="2403"/>
      <c r="J48" s="2463"/>
    </row>
    <row r="49" spans="1:10" s="2483" customFormat="1" ht="12.75">
      <c r="A49" s="2486"/>
      <c r="B49" s="2403"/>
      <c r="C49" s="2403"/>
      <c r="D49" s="2403"/>
      <c r="E49" s="2403"/>
      <c r="F49" s="2403"/>
      <c r="G49" s="2403"/>
      <c r="H49" s="2401"/>
      <c r="I49" s="2403"/>
      <c r="J49" s="2463"/>
    </row>
    <row r="50" spans="1:10" s="2483" customFormat="1" ht="12.75">
      <c r="A50" s="2486"/>
      <c r="B50" s="2403"/>
      <c r="C50" s="2403"/>
      <c r="D50" s="2403"/>
      <c r="E50" s="2403"/>
      <c r="F50" s="2403"/>
      <c r="G50" s="2403"/>
      <c r="H50" s="2487"/>
      <c r="I50" s="2403"/>
      <c r="J50" s="2463"/>
    </row>
    <row r="51" spans="1:10" s="2483" customFormat="1" ht="12.75">
      <c r="A51" s="2486"/>
      <c r="B51" s="2403"/>
      <c r="C51" s="2403"/>
      <c r="D51" s="2403"/>
      <c r="E51" s="2403"/>
      <c r="F51" s="2403"/>
      <c r="G51" s="2403"/>
      <c r="H51" s="2401"/>
      <c r="I51" s="2403"/>
      <c r="J51" s="2463"/>
    </row>
    <row r="52" spans="1:10" s="2483" customFormat="1" ht="12.75">
      <c r="A52" s="2486"/>
      <c r="B52" s="2403"/>
      <c r="C52" s="2403"/>
      <c r="D52" s="2403"/>
      <c r="E52" s="2403"/>
      <c r="F52" s="2403"/>
      <c r="G52" s="2403"/>
      <c r="H52" s="2403"/>
      <c r="I52" s="2403"/>
      <c r="J52" s="2463"/>
    </row>
    <row r="53" spans="1:10" s="2483" customFormat="1" ht="12.75">
      <c r="A53" s="2486"/>
      <c r="B53" s="2403"/>
      <c r="C53" s="2403"/>
      <c r="D53" s="2403"/>
      <c r="E53" s="2403"/>
      <c r="F53" s="2403"/>
      <c r="G53" s="2403"/>
      <c r="H53" s="2403"/>
      <c r="I53" s="2403"/>
      <c r="J53" s="2463"/>
    </row>
    <row r="54" spans="1:10" s="2483" customFormat="1" ht="12.75">
      <c r="A54" s="2463"/>
      <c r="B54" s="2403"/>
      <c r="C54" s="2403"/>
      <c r="D54" s="2403"/>
      <c r="E54" s="2403"/>
      <c r="F54" s="2403"/>
      <c r="G54" s="2403"/>
      <c r="H54" s="2403"/>
      <c r="I54" s="2403"/>
      <c r="J54" s="2463"/>
    </row>
    <row r="55" spans="1:10" ht="12.75" hidden="1">
      <c r="A55" s="2416"/>
      <c r="B55" s="2403"/>
      <c r="C55" s="2403"/>
      <c r="D55" s="2403"/>
      <c r="E55" s="2479"/>
      <c r="F55" s="2403"/>
      <c r="G55" s="2403"/>
      <c r="H55" s="2403"/>
      <c r="I55" s="2403"/>
      <c r="J55" s="2416"/>
    </row>
    <row r="56" spans="1:10" ht="12.75" hidden="1">
      <c r="A56" s="2416"/>
      <c r="B56" s="2403"/>
      <c r="C56" s="2403"/>
      <c r="D56" s="2403"/>
      <c r="E56" s="2479"/>
      <c r="F56" s="2403"/>
      <c r="G56" s="2403"/>
      <c r="H56" s="2403"/>
      <c r="I56" s="2403"/>
      <c r="J56" s="2416"/>
    </row>
    <row r="57" spans="1:10" ht="12.75">
      <c r="A57" s="2416"/>
      <c r="B57" s="2403"/>
      <c r="C57" s="2403"/>
      <c r="D57" s="2403"/>
      <c r="E57" s="2479"/>
      <c r="F57" s="2403"/>
      <c r="G57" s="2403"/>
      <c r="H57" s="2403"/>
      <c r="I57" s="2403"/>
      <c r="J57" s="2416"/>
    </row>
    <row r="58" spans="1:10" ht="12.75">
      <c r="A58" s="2416"/>
      <c r="B58" s="2481"/>
      <c r="C58" s="2403"/>
      <c r="D58" s="2403"/>
      <c r="E58" s="2403"/>
      <c r="F58" s="2403"/>
      <c r="G58" s="2403"/>
      <c r="H58" s="2480"/>
      <c r="I58" s="2403"/>
      <c r="J58" s="2416"/>
    </row>
    <row r="59" spans="1:10" ht="12.75" hidden="1">
      <c r="B59" s="2388" t="s">
        <v>4387</v>
      </c>
      <c r="C59" s="2388"/>
      <c r="D59" s="2388"/>
      <c r="E59" s="2388"/>
      <c r="F59" s="2388"/>
      <c r="G59" s="2388"/>
      <c r="H59" s="2485" t="e">
        <v>#DIV/0!</v>
      </c>
      <c r="I59" s="2388"/>
    </row>
    <row r="60" spans="1:10" ht="12.75" hidden="1">
      <c r="B60" s="2388"/>
      <c r="C60" s="2388"/>
      <c r="D60" s="2388"/>
      <c r="E60" s="2388"/>
      <c r="F60" s="2388"/>
      <c r="G60" s="2388"/>
      <c r="H60" s="2388"/>
      <c r="I60" s="2388"/>
    </row>
    <row r="61" spans="1:10" ht="12.75" hidden="1">
      <c r="B61" s="2388" t="s">
        <v>4386</v>
      </c>
      <c r="C61" s="2388" t="s">
        <v>4385</v>
      </c>
      <c r="D61" s="2388"/>
      <c r="E61" s="2388"/>
      <c r="F61" s="2388"/>
      <c r="G61" s="2388"/>
      <c r="H61" s="2484">
        <v>50</v>
      </c>
      <c r="I61" s="2388" t="s">
        <v>4378</v>
      </c>
    </row>
    <row r="62" spans="1:10" ht="12.75" hidden="1">
      <c r="B62" s="2388" t="s">
        <v>4384</v>
      </c>
      <c r="C62" s="2388" t="s">
        <v>4383</v>
      </c>
      <c r="D62" s="2388"/>
      <c r="E62" s="2388"/>
      <c r="F62" s="2388"/>
      <c r="G62" s="2388"/>
      <c r="H62" s="2484">
        <v>0</v>
      </c>
      <c r="I62" s="2388" t="s">
        <v>4378</v>
      </c>
    </row>
    <row r="63" spans="1:10" ht="12.75" hidden="1">
      <c r="B63" s="2388" t="s">
        <v>4382</v>
      </c>
      <c r="C63" s="2388" t="s">
        <v>4381</v>
      </c>
      <c r="D63" s="2388"/>
      <c r="E63" s="2388"/>
      <c r="F63" s="2388"/>
      <c r="G63" s="2388"/>
      <c r="H63" s="2484">
        <v>500</v>
      </c>
      <c r="I63" s="2388" t="s">
        <v>4378</v>
      </c>
    </row>
    <row r="64" spans="1:10" ht="12.75" hidden="1">
      <c r="B64" s="2388" t="s">
        <v>4380</v>
      </c>
      <c r="C64" s="2388" t="s">
        <v>4379</v>
      </c>
      <c r="D64" s="2388"/>
      <c r="E64" s="2388"/>
      <c r="F64" s="2388"/>
      <c r="G64" s="2388"/>
      <c r="H64" s="2484">
        <v>0</v>
      </c>
      <c r="I64" s="2388" t="s">
        <v>4378</v>
      </c>
    </row>
    <row r="65" spans="2:9" ht="12.75" hidden="1">
      <c r="B65" s="2388" t="s">
        <v>4377</v>
      </c>
      <c r="C65" s="2388" t="s">
        <v>4376</v>
      </c>
      <c r="D65" s="2388"/>
      <c r="E65" s="2388"/>
      <c r="F65" s="2388"/>
      <c r="G65" s="2388"/>
      <c r="H65" s="2484">
        <v>0</v>
      </c>
      <c r="I65" s="2388" t="s">
        <v>4375</v>
      </c>
    </row>
    <row r="66" spans="2:9" ht="12.75" hidden="1">
      <c r="B66" s="2388"/>
      <c r="C66" s="2388"/>
      <c r="D66" s="2388"/>
      <c r="E66" s="2388"/>
      <c r="F66" s="2388"/>
      <c r="G66" s="2388"/>
      <c r="H66" s="2388"/>
      <c r="I66" s="2388"/>
    </row>
    <row r="67" spans="2:9" ht="12.75" hidden="1">
      <c r="B67" s="2388"/>
      <c r="C67" s="2388"/>
      <c r="D67" s="2388"/>
      <c r="E67" s="2388"/>
      <c r="F67" s="2388"/>
      <c r="G67" s="2388"/>
      <c r="H67" s="2388"/>
      <c r="I67" s="2388"/>
    </row>
    <row r="68" spans="2:9" ht="12.75">
      <c r="C68" s="2483"/>
    </row>
    <row r="98" spans="6:6">
      <c r="F98" s="2390"/>
    </row>
  </sheetData>
  <pageMargins left="0.75" right="0.5" top="1" bottom="1" header="0.5" footer="0.5"/>
  <pageSetup scale="93" orientation="portrait" horizontalDpi="4294967292" verticalDpi="4294967292" r:id="rId1"/>
  <headerFooter alignWithMargins="0"/>
</worksheet>
</file>

<file path=xl/worksheets/sheet104.xml><?xml version="1.0" encoding="utf-8"?>
<worksheet xmlns="http://schemas.openxmlformats.org/spreadsheetml/2006/main" xmlns:r="http://schemas.openxmlformats.org/officeDocument/2006/relationships">
  <sheetPr codeName="Sheet126">
    <pageSetUpPr fitToPage="1"/>
  </sheetPr>
  <dimension ref="A1:AD98"/>
  <sheetViews>
    <sheetView showGridLines="0" view="pageBreakPreview" zoomScale="60" zoomScaleNormal="100" workbookViewId="0"/>
  </sheetViews>
  <sheetFormatPr defaultColWidth="10.7109375" defaultRowHeight="12"/>
  <cols>
    <col min="1" max="1" width="3.42578125" style="2387" customWidth="1"/>
    <col min="2" max="4" width="8.7109375" style="2387" customWidth="1"/>
    <col min="5" max="5" width="9.42578125" style="2387" customWidth="1"/>
    <col min="6" max="6" width="8.7109375" style="2387" customWidth="1"/>
    <col min="7" max="7" width="22.7109375" style="2387" customWidth="1"/>
    <col min="8" max="8" width="13.28515625" style="2387" customWidth="1"/>
    <col min="9" max="9" width="9.140625" style="2387" customWidth="1"/>
    <col min="10" max="10" width="11.7109375" style="2387" customWidth="1"/>
    <col min="11" max="194" width="8.7109375" style="2387" customWidth="1"/>
    <col min="195" max="16384" width="10.7109375" style="2387"/>
  </cols>
  <sheetData>
    <row r="1" spans="1:30" ht="12.75">
      <c r="A1" s="2394" t="s">
        <v>4417</v>
      </c>
      <c r="B1" s="2403"/>
      <c r="C1" s="2403"/>
      <c r="D1" s="2403"/>
      <c r="E1" s="2403"/>
      <c r="F1" s="2416"/>
      <c r="G1" s="2403"/>
      <c r="H1" s="2394" t="s">
        <v>1741</v>
      </c>
      <c r="I1" s="2403"/>
      <c r="J1" s="2416"/>
      <c r="K1" s="2416"/>
      <c r="L1" s="2416"/>
      <c r="M1" s="2416"/>
      <c r="N1" s="2416"/>
      <c r="O1" s="2416"/>
      <c r="P1" s="2416"/>
      <c r="Q1" s="2416"/>
      <c r="R1" s="2416"/>
      <c r="S1" s="2416"/>
      <c r="T1" s="2416"/>
      <c r="U1" s="2416"/>
      <c r="V1" s="2416"/>
      <c r="W1" s="2416"/>
      <c r="X1" s="2416"/>
      <c r="Y1" s="2416"/>
      <c r="Z1" s="2416"/>
      <c r="AA1" s="2416"/>
      <c r="AB1" s="2416"/>
      <c r="AC1" s="2416"/>
      <c r="AD1" s="2416"/>
    </row>
    <row r="2" spans="1:30" ht="12.75">
      <c r="A2" s="2394" t="s">
        <v>4416</v>
      </c>
      <c r="B2" s="2403"/>
      <c r="C2" s="2403"/>
      <c r="D2" s="2403"/>
      <c r="E2" s="2403"/>
      <c r="F2" s="2403"/>
      <c r="G2" s="2403"/>
      <c r="H2" s="2403"/>
      <c r="I2" s="2403"/>
      <c r="J2" s="2416"/>
      <c r="K2" s="2416"/>
      <c r="L2" s="2416"/>
      <c r="M2" s="2416"/>
      <c r="N2" s="2416"/>
      <c r="O2" s="2416"/>
      <c r="P2" s="2416"/>
      <c r="Q2" s="2416"/>
      <c r="R2" s="2416"/>
      <c r="S2" s="2416"/>
      <c r="T2" s="2416"/>
      <c r="U2" s="2416"/>
      <c r="V2" s="2416"/>
      <c r="W2" s="2416"/>
      <c r="X2" s="2416"/>
      <c r="Y2" s="2416"/>
      <c r="Z2" s="2416"/>
      <c r="AA2" s="2416"/>
      <c r="AB2" s="2416"/>
      <c r="AC2" s="2416"/>
      <c r="AD2" s="2416"/>
    </row>
    <row r="3" spans="1:30" ht="12.75">
      <c r="A3" s="2403"/>
      <c r="B3" s="2403"/>
      <c r="C3" s="2403"/>
      <c r="D3" s="2403"/>
      <c r="E3" s="2403"/>
      <c r="F3" s="2403"/>
      <c r="G3" s="2403"/>
      <c r="H3" s="2403"/>
      <c r="I3" s="2403"/>
      <c r="J3" s="2416"/>
      <c r="K3" s="2416"/>
      <c r="L3" s="2416"/>
      <c r="M3" s="2416"/>
      <c r="N3" s="2416"/>
      <c r="O3" s="2416"/>
      <c r="P3" s="2416"/>
      <c r="Q3" s="2416"/>
      <c r="R3" s="2416"/>
      <c r="S3" s="2416"/>
      <c r="T3" s="2416"/>
      <c r="U3" s="2416"/>
      <c r="V3" s="2416"/>
      <c r="W3" s="2416"/>
      <c r="X3" s="2416"/>
      <c r="Y3" s="2416"/>
      <c r="Z3" s="2416"/>
      <c r="AA3" s="2416"/>
      <c r="AB3" s="2416"/>
      <c r="AC3" s="2416"/>
      <c r="AD3" s="2416"/>
    </row>
    <row r="4" spans="1:30" ht="12.75">
      <c r="A4" s="2394" t="s">
        <v>4314</v>
      </c>
      <c r="B4" s="2403"/>
      <c r="C4" s="2403"/>
      <c r="D4" s="2403"/>
      <c r="E4" s="2403"/>
      <c r="F4" s="2403"/>
      <c r="G4" s="2403"/>
      <c r="H4" s="2394" t="s">
        <v>4415</v>
      </c>
      <c r="I4" s="2403"/>
      <c r="J4" s="2416"/>
      <c r="K4" s="2416"/>
      <c r="L4" s="2416"/>
      <c r="M4" s="2416"/>
      <c r="N4" s="2416"/>
      <c r="O4" s="2416"/>
      <c r="P4" s="2416"/>
      <c r="Q4" s="2416"/>
      <c r="R4" s="2416"/>
      <c r="S4" s="2416"/>
      <c r="T4" s="2416"/>
      <c r="U4" s="2416"/>
      <c r="V4" s="2416"/>
      <c r="W4" s="2416"/>
      <c r="X4" s="2416"/>
      <c r="Y4" s="2416"/>
      <c r="Z4" s="2416"/>
      <c r="AA4" s="2416"/>
      <c r="AB4" s="2416"/>
      <c r="AC4" s="2416"/>
      <c r="AD4" s="2416"/>
    </row>
    <row r="5" spans="1:30" ht="12.75">
      <c r="A5" s="2394" t="s">
        <v>4308</v>
      </c>
      <c r="B5" s="2403"/>
      <c r="C5" s="2403"/>
      <c r="D5" s="2403"/>
      <c r="E5" s="2403"/>
      <c r="F5" s="2403"/>
      <c r="G5" s="2403"/>
      <c r="H5" s="2394" t="s">
        <v>4271</v>
      </c>
      <c r="I5" s="2403"/>
      <c r="J5" s="2416"/>
      <c r="K5" s="2416"/>
      <c r="L5" s="2416"/>
      <c r="M5" s="2416"/>
      <c r="N5" s="2416"/>
      <c r="O5" s="2416"/>
      <c r="P5" s="2416"/>
      <c r="Q5" s="2416"/>
      <c r="R5" s="2416"/>
      <c r="S5" s="2416"/>
      <c r="T5" s="2416"/>
      <c r="U5" s="2416"/>
      <c r="V5" s="2416"/>
      <c r="W5" s="2416"/>
      <c r="X5" s="2416"/>
      <c r="Y5" s="2416"/>
      <c r="Z5" s="2416"/>
      <c r="AA5" s="2416"/>
      <c r="AB5" s="2416"/>
      <c r="AC5" s="2416"/>
      <c r="AD5" s="2416"/>
    </row>
    <row r="6" spans="1:30" ht="12.75">
      <c r="A6" s="2394" t="s">
        <v>4306</v>
      </c>
      <c r="B6" s="2403"/>
      <c r="C6" s="2403"/>
      <c r="D6" s="2403"/>
      <c r="E6" s="2403"/>
      <c r="F6" s="2403"/>
      <c r="G6" s="2403"/>
      <c r="H6" s="2394" t="s">
        <v>4307</v>
      </c>
      <c r="I6" s="2403"/>
      <c r="J6" s="2416"/>
      <c r="K6" s="2416"/>
      <c r="L6" s="2416"/>
      <c r="M6" s="2416"/>
      <c r="N6" s="2416"/>
      <c r="O6" s="2416"/>
      <c r="P6" s="2416"/>
      <c r="Q6" s="2416"/>
      <c r="R6" s="2416"/>
      <c r="S6" s="2416"/>
      <c r="T6" s="2416"/>
      <c r="U6" s="2416"/>
      <c r="V6" s="2416"/>
      <c r="W6" s="2416"/>
      <c r="X6" s="2416"/>
      <c r="Y6" s="2416"/>
      <c r="Z6" s="2416"/>
      <c r="AA6" s="2416"/>
      <c r="AB6" s="2416"/>
      <c r="AC6" s="2416"/>
      <c r="AD6" s="2416"/>
    </row>
    <row r="7" spans="1:30" ht="12.75">
      <c r="A7" s="2394"/>
      <c r="B7" s="2403"/>
      <c r="C7" s="2403"/>
      <c r="D7" s="2403"/>
      <c r="E7" s="2403"/>
      <c r="F7" s="2403"/>
      <c r="G7" s="2403"/>
      <c r="H7" s="2403"/>
      <c r="I7" s="2403"/>
      <c r="J7" s="2416"/>
      <c r="K7" s="2416"/>
      <c r="L7" s="2416"/>
      <c r="M7" s="2416"/>
      <c r="N7" s="2416"/>
      <c r="O7" s="2416"/>
      <c r="P7" s="2416"/>
      <c r="Q7" s="2416"/>
      <c r="R7" s="2416"/>
      <c r="S7" s="2416"/>
      <c r="T7" s="2416"/>
      <c r="U7" s="2416"/>
      <c r="V7" s="2416"/>
      <c r="W7" s="2416"/>
      <c r="X7" s="2416"/>
      <c r="Y7" s="2416"/>
      <c r="Z7" s="2416"/>
      <c r="AA7" s="2416"/>
      <c r="AB7" s="2416"/>
      <c r="AC7" s="2416"/>
      <c r="AD7" s="2416"/>
    </row>
    <row r="8" spans="1:30" ht="12.75">
      <c r="A8" s="2394"/>
      <c r="B8" s="2403"/>
      <c r="C8" s="2403"/>
      <c r="D8" s="2403"/>
      <c r="E8" s="2403"/>
      <c r="F8" s="2403"/>
      <c r="G8" s="2403"/>
      <c r="H8" s="2403"/>
      <c r="I8" s="2403"/>
      <c r="J8" s="2416"/>
      <c r="K8" s="2416"/>
      <c r="L8" s="2416"/>
      <c r="M8" s="2416"/>
      <c r="N8" s="2416"/>
      <c r="O8" s="2416"/>
      <c r="P8" s="2416"/>
      <c r="Q8" s="2416"/>
      <c r="R8" s="2416"/>
      <c r="S8" s="2416"/>
      <c r="T8" s="2416"/>
      <c r="U8" s="2416"/>
      <c r="V8" s="2416"/>
      <c r="W8" s="2416"/>
      <c r="X8" s="2416"/>
      <c r="Y8" s="2416"/>
      <c r="Z8" s="2416"/>
      <c r="AA8" s="2416"/>
      <c r="AB8" s="2416"/>
      <c r="AC8" s="2416"/>
      <c r="AD8" s="2416"/>
    </row>
    <row r="9" spans="1:30" ht="12.75">
      <c r="A9" s="2394" t="s">
        <v>4414</v>
      </c>
      <c r="B9" s="2403"/>
      <c r="C9" s="2403"/>
      <c r="D9" s="2403"/>
      <c r="E9" s="2403"/>
      <c r="F9" s="2403"/>
      <c r="G9" s="2403"/>
      <c r="H9" s="2403"/>
      <c r="I9" s="2403"/>
      <c r="J9" s="2416"/>
      <c r="K9" s="2416"/>
      <c r="L9" s="2416"/>
      <c r="M9" s="2416"/>
      <c r="N9" s="2416"/>
      <c r="O9" s="2416"/>
      <c r="P9" s="2416"/>
      <c r="Q9" s="2416"/>
      <c r="R9" s="2416"/>
      <c r="S9" s="2416"/>
      <c r="T9" s="2416"/>
      <c r="U9" s="2416"/>
      <c r="V9" s="2416"/>
      <c r="W9" s="2416"/>
      <c r="X9" s="2416"/>
      <c r="Y9" s="2416"/>
      <c r="Z9" s="2416"/>
      <c r="AA9" s="2416"/>
      <c r="AB9" s="2416"/>
      <c r="AC9" s="2416"/>
      <c r="AD9" s="2416"/>
    </row>
    <row r="10" spans="1:30" ht="12.75">
      <c r="A10" s="2394" t="s">
        <v>4413</v>
      </c>
      <c r="B10" s="2403"/>
      <c r="C10" s="2403"/>
      <c r="D10" s="2403"/>
      <c r="E10" s="2403"/>
      <c r="F10" s="2403"/>
      <c r="G10" s="2403"/>
      <c r="H10" s="2403"/>
      <c r="I10" s="2403"/>
      <c r="J10" s="2416"/>
      <c r="K10" s="2416"/>
      <c r="L10" s="2416"/>
      <c r="M10" s="2416"/>
      <c r="N10" s="2416"/>
      <c r="O10" s="2416"/>
      <c r="P10" s="2416"/>
      <c r="Q10" s="2416"/>
      <c r="R10" s="2416"/>
      <c r="S10" s="2416"/>
      <c r="T10" s="2416"/>
      <c r="U10" s="2416"/>
      <c r="V10" s="2416"/>
      <c r="W10" s="2416"/>
      <c r="X10" s="2416"/>
      <c r="Y10" s="2416"/>
      <c r="Z10" s="2416"/>
      <c r="AA10" s="2416"/>
      <c r="AB10" s="2416"/>
      <c r="AC10" s="2416"/>
      <c r="AD10" s="2416"/>
    </row>
    <row r="11" spans="1:30" ht="12.75">
      <c r="A11" s="2394" t="s">
        <v>4412</v>
      </c>
      <c r="B11" s="2403"/>
      <c r="C11" s="2403"/>
      <c r="D11" s="2403"/>
      <c r="E11" s="2403"/>
      <c r="F11" s="2403"/>
      <c r="G11" s="2403"/>
      <c r="H11" s="2403"/>
      <c r="I11" s="2403"/>
      <c r="J11" s="2416"/>
    </row>
    <row r="12" spans="1:30" s="2460" customFormat="1" ht="12.75">
      <c r="A12" s="2490"/>
      <c r="B12" s="2482"/>
      <c r="C12" s="2482"/>
      <c r="D12" s="2482"/>
      <c r="E12" s="2482"/>
      <c r="F12" s="2482"/>
      <c r="G12" s="2482"/>
      <c r="H12" s="2482"/>
      <c r="I12" s="2482"/>
      <c r="J12" s="2490"/>
    </row>
    <row r="13" spans="1:30" ht="12.75">
      <c r="A13" s="2416"/>
      <c r="B13" s="2403"/>
      <c r="C13" s="2403"/>
      <c r="D13" s="2403"/>
      <c r="E13" s="2403"/>
      <c r="F13" s="2403"/>
      <c r="G13" s="2403"/>
      <c r="H13" s="2403"/>
      <c r="I13" s="2403"/>
      <c r="J13" s="2416"/>
    </row>
    <row r="14" spans="1:30" ht="12.75">
      <c r="A14" s="2394" t="s">
        <v>4411</v>
      </c>
      <c r="B14" s="2403"/>
      <c r="C14" s="2403"/>
      <c r="D14" s="2403"/>
      <c r="E14" s="2403"/>
      <c r="F14" s="2403"/>
      <c r="G14" s="2403"/>
      <c r="H14" s="2403"/>
      <c r="I14" s="2403"/>
      <c r="J14" s="2416"/>
    </row>
    <row r="15" spans="1:30" s="2483" customFormat="1" ht="12.75">
      <c r="A15" s="2486"/>
      <c r="B15" s="2403"/>
      <c r="C15" s="2403"/>
      <c r="D15" s="2403"/>
      <c r="E15" s="2403"/>
      <c r="F15" s="2403"/>
      <c r="G15" s="2403"/>
      <c r="H15" s="2403"/>
      <c r="I15" s="2403"/>
      <c r="J15" s="2463"/>
    </row>
    <row r="16" spans="1:30" s="2483" customFormat="1" ht="12.75">
      <c r="A16" s="2486"/>
      <c r="B16" s="2403"/>
      <c r="C16" s="2403"/>
      <c r="D16" s="2403"/>
      <c r="E16" s="2403"/>
      <c r="F16" s="2403"/>
      <c r="G16" s="2403"/>
      <c r="H16" s="2403"/>
      <c r="I16" s="2403"/>
      <c r="J16" s="2463"/>
    </row>
    <row r="17" spans="1:10" s="2483" customFormat="1" ht="12.75">
      <c r="A17" s="2486"/>
      <c r="B17" s="2403" t="s">
        <v>4410</v>
      </c>
      <c r="C17" s="2403"/>
      <c r="D17" s="2403"/>
      <c r="E17" s="2403"/>
      <c r="F17" s="2403"/>
      <c r="G17" s="2403"/>
      <c r="H17" s="2403"/>
      <c r="I17" s="2403"/>
      <c r="J17" s="2463"/>
    </row>
    <row r="18" spans="1:10" s="2483" customFormat="1" ht="12.75">
      <c r="A18" s="2486"/>
      <c r="B18" s="2403"/>
      <c r="C18" s="2403"/>
      <c r="D18" s="2403"/>
      <c r="E18" s="2480"/>
      <c r="F18" s="2403"/>
      <c r="G18" s="2403"/>
      <c r="H18" s="2403"/>
      <c r="I18" s="2403"/>
      <c r="J18" s="2463"/>
    </row>
    <row r="19" spans="1:10" s="2483" customFormat="1" ht="12.75">
      <c r="A19" s="2486"/>
      <c r="B19" s="2403" t="s">
        <v>4409</v>
      </c>
      <c r="C19" s="2403"/>
      <c r="D19" s="2403"/>
      <c r="E19" s="2480"/>
      <c r="F19" s="2403"/>
      <c r="G19" s="2403"/>
      <c r="H19" s="2401">
        <v>600</v>
      </c>
      <c r="I19" s="2403" t="s">
        <v>4407</v>
      </c>
      <c r="J19" s="2463"/>
    </row>
    <row r="20" spans="1:10" s="2483" customFormat="1" ht="12.75">
      <c r="A20" s="2486"/>
      <c r="B20" s="2403" t="s">
        <v>4408</v>
      </c>
      <c r="C20" s="2403"/>
      <c r="D20" s="2403"/>
      <c r="E20" s="2480"/>
      <c r="F20" s="2403"/>
      <c r="G20" s="2403"/>
      <c r="H20" s="2401">
        <v>300</v>
      </c>
      <c r="I20" s="2480" t="s">
        <v>4407</v>
      </c>
      <c r="J20" s="2463"/>
    </row>
    <row r="21" spans="1:10" s="2483" customFormat="1" ht="12.75">
      <c r="A21" s="2486"/>
      <c r="B21" s="2403"/>
      <c r="C21" s="2403"/>
      <c r="D21" s="2403"/>
      <c r="E21" s="2403"/>
      <c r="F21" s="2403"/>
      <c r="G21" s="2403"/>
      <c r="H21" s="2401"/>
      <c r="I21" s="2403"/>
      <c r="J21" s="2463"/>
    </row>
    <row r="22" spans="1:10" s="2483" customFormat="1" ht="12.75">
      <c r="A22" s="2486"/>
      <c r="B22" s="2403" t="s">
        <v>4406</v>
      </c>
      <c r="C22" s="2403"/>
      <c r="D22" s="2403"/>
      <c r="E22" s="2403"/>
      <c r="F22" s="2403"/>
      <c r="G22" s="2403"/>
      <c r="H22" s="2401">
        <v>0</v>
      </c>
      <c r="I22" s="2401" t="s">
        <v>4375</v>
      </c>
      <c r="J22" s="2463"/>
    </row>
    <row r="23" spans="1:10" s="2483" customFormat="1" ht="12.75">
      <c r="A23" s="2486"/>
      <c r="B23" s="2403" t="s">
        <v>4405</v>
      </c>
      <c r="C23" s="2403"/>
      <c r="D23" s="2403"/>
      <c r="E23" s="2403"/>
      <c r="F23" s="2403"/>
      <c r="G23" s="2403"/>
      <c r="H23" s="2401">
        <v>0</v>
      </c>
      <c r="I23" s="2401" t="s">
        <v>4375</v>
      </c>
      <c r="J23" s="2463"/>
    </row>
    <row r="24" spans="1:10" s="2483" customFormat="1" ht="12.75">
      <c r="A24" s="2486"/>
      <c r="B24" s="2403" t="s">
        <v>4404</v>
      </c>
      <c r="C24" s="2403"/>
      <c r="D24" s="2403"/>
      <c r="E24" s="2403"/>
      <c r="F24" s="2403"/>
      <c r="G24" s="2403"/>
      <c r="H24" s="2401"/>
      <c r="I24" s="2401"/>
      <c r="J24" s="2463"/>
    </row>
    <row r="25" spans="1:10" s="2483" customFormat="1" ht="12.75">
      <c r="A25" s="2486"/>
      <c r="B25" s="2403" t="s">
        <v>4403</v>
      </c>
      <c r="C25" s="2403"/>
      <c r="D25" s="2403"/>
      <c r="E25" s="2403"/>
      <c r="F25" s="2403"/>
      <c r="G25" s="2403"/>
      <c r="H25" s="2401"/>
      <c r="I25" s="2401"/>
      <c r="J25" s="2463"/>
    </row>
    <row r="26" spans="1:10" s="2483" customFormat="1" ht="12.75">
      <c r="A26" s="2486"/>
      <c r="B26" s="2403" t="s">
        <v>4402</v>
      </c>
      <c r="C26" s="2403"/>
      <c r="D26" s="2403"/>
      <c r="E26" s="2403"/>
      <c r="F26" s="2403"/>
      <c r="G26" s="2403"/>
      <c r="H26" s="2401">
        <v>5000</v>
      </c>
      <c r="I26" s="2401" t="s">
        <v>4375</v>
      </c>
      <c r="J26" s="2463"/>
    </row>
    <row r="27" spans="1:10" s="2483" customFormat="1" ht="12.75">
      <c r="A27" s="2486"/>
      <c r="B27" s="2403" t="s">
        <v>4401</v>
      </c>
      <c r="C27" s="2403"/>
      <c r="D27" s="2403"/>
      <c r="E27" s="2403"/>
      <c r="F27" s="2403"/>
      <c r="G27" s="2403"/>
      <c r="H27" s="2401">
        <v>0</v>
      </c>
      <c r="I27" s="2401" t="s">
        <v>4375</v>
      </c>
      <c r="J27" s="2463"/>
    </row>
    <row r="28" spans="1:10" s="2483" customFormat="1" ht="12.75">
      <c r="A28" s="2486"/>
      <c r="B28" s="2403" t="s">
        <v>4400</v>
      </c>
      <c r="C28" s="2403"/>
      <c r="D28" s="2403"/>
      <c r="E28" s="2403"/>
      <c r="F28" s="2403"/>
      <c r="G28" s="2403"/>
      <c r="H28" s="2401">
        <v>0</v>
      </c>
      <c r="I28" s="2401" t="s">
        <v>4375</v>
      </c>
      <c r="J28" s="2463"/>
    </row>
    <row r="29" spans="1:10" s="2483" customFormat="1" ht="12.75">
      <c r="A29" s="2486"/>
      <c r="B29" s="2403"/>
      <c r="C29" s="2403"/>
      <c r="D29" s="2403"/>
      <c r="E29" s="2403"/>
      <c r="F29" s="2403"/>
      <c r="G29" s="2403"/>
      <c r="H29" s="2401"/>
      <c r="I29" s="2403"/>
      <c r="J29" s="2463"/>
    </row>
    <row r="30" spans="1:10" s="2483" customFormat="1" ht="12.75">
      <c r="A30" s="2486"/>
      <c r="B30" s="2403"/>
      <c r="C30" s="2403"/>
      <c r="D30" s="2403"/>
      <c r="E30" s="2403"/>
      <c r="F30" s="2403"/>
      <c r="G30" s="2403"/>
      <c r="H30" s="2401"/>
      <c r="I30" s="2403"/>
      <c r="J30" s="2463"/>
    </row>
    <row r="31" spans="1:10" s="2483" customFormat="1" ht="12.75">
      <c r="A31" s="2486"/>
      <c r="B31" s="2403"/>
      <c r="C31" s="2403"/>
      <c r="D31" s="2403"/>
      <c r="E31" s="2403"/>
      <c r="F31" s="2403"/>
      <c r="G31" s="2403"/>
      <c r="H31" s="2489"/>
      <c r="I31" s="2403"/>
      <c r="J31" s="2463"/>
    </row>
    <row r="32" spans="1:10" s="2483" customFormat="1" ht="12.75">
      <c r="A32" s="2486"/>
      <c r="B32" s="2403" t="s">
        <v>4399</v>
      </c>
      <c r="C32" s="2403"/>
      <c r="D32" s="2403"/>
      <c r="E32" s="2403"/>
      <c r="F32" s="2403"/>
      <c r="G32" s="2403"/>
      <c r="H32" s="2401">
        <v>31000</v>
      </c>
      <c r="I32" s="2403" t="s">
        <v>4378</v>
      </c>
      <c r="J32" s="2463"/>
    </row>
    <row r="33" spans="1:10" s="2483" customFormat="1" ht="12.75">
      <c r="A33" s="2486"/>
      <c r="B33" s="2403" t="s">
        <v>4398</v>
      </c>
      <c r="C33" s="2403"/>
      <c r="D33" s="2403"/>
      <c r="E33" s="2403"/>
      <c r="F33" s="2403"/>
      <c r="G33" s="2403"/>
      <c r="H33" s="2401">
        <v>43.055555555555557</v>
      </c>
      <c r="I33" s="2403" t="s">
        <v>4407</v>
      </c>
      <c r="J33" s="2463"/>
    </row>
    <row r="34" spans="1:10" s="2483" customFormat="1" ht="12.75">
      <c r="A34" s="2486"/>
      <c r="B34" s="2403"/>
      <c r="C34" s="2403"/>
      <c r="D34" s="2403"/>
      <c r="E34" s="2403"/>
      <c r="F34" s="2403"/>
      <c r="G34" s="2403"/>
      <c r="H34" s="2401"/>
      <c r="I34" s="2403"/>
      <c r="J34" s="2463"/>
    </row>
    <row r="35" spans="1:10" s="2483" customFormat="1" ht="12.75">
      <c r="A35" s="2486"/>
      <c r="B35" s="2403"/>
      <c r="C35" s="2403"/>
      <c r="D35" s="2403"/>
      <c r="E35" s="2403"/>
      <c r="F35" s="2403"/>
      <c r="G35" s="2403"/>
      <c r="H35" s="2401"/>
      <c r="I35" s="2403"/>
      <c r="J35" s="2463"/>
    </row>
    <row r="36" spans="1:10" s="2483" customFormat="1" ht="12.75">
      <c r="A36" s="2486"/>
      <c r="B36" s="2403" t="s">
        <v>4397</v>
      </c>
      <c r="C36" s="2403"/>
      <c r="D36" s="2403"/>
      <c r="E36" s="2403" t="s">
        <v>4396</v>
      </c>
      <c r="F36" s="2403"/>
      <c r="G36" s="2403"/>
      <c r="H36" s="2401">
        <v>500</v>
      </c>
      <c r="I36" s="2403" t="s">
        <v>4407</v>
      </c>
      <c r="J36" s="2463"/>
    </row>
    <row r="37" spans="1:10" s="2483" customFormat="1" ht="12.75">
      <c r="A37" s="2486"/>
      <c r="B37" s="2403"/>
      <c r="C37" s="2403"/>
      <c r="D37" s="2403"/>
      <c r="E37" s="2403"/>
      <c r="F37" s="2403"/>
      <c r="G37" s="2403"/>
      <c r="H37" s="2401"/>
      <c r="I37" s="2403"/>
      <c r="J37" s="2463"/>
    </row>
    <row r="38" spans="1:10" s="2483" customFormat="1" ht="12.75">
      <c r="A38" s="2486"/>
      <c r="B38" s="2403" t="s">
        <v>4395</v>
      </c>
      <c r="C38" s="2403"/>
      <c r="D38" s="2403"/>
      <c r="E38" s="2480">
        <v>-4.1672586449931163E-3</v>
      </c>
      <c r="F38" s="2403" t="s">
        <v>4394</v>
      </c>
      <c r="G38" s="2403"/>
      <c r="H38" s="2488">
        <v>-3.441533485540052E-2</v>
      </c>
      <c r="I38" s="2403" t="s">
        <v>4407</v>
      </c>
      <c r="J38" s="2463"/>
    </row>
    <row r="39" spans="1:10" s="2483" customFormat="1" ht="12.75">
      <c r="A39" s="2486"/>
      <c r="B39" s="2403" t="s">
        <v>4393</v>
      </c>
      <c r="C39" s="2403"/>
      <c r="D39" s="2403"/>
      <c r="E39" s="2480">
        <v>0.1</v>
      </c>
      <c r="F39" s="2403"/>
      <c r="G39" s="2403"/>
      <c r="H39" s="2488">
        <v>0.82585070395738236</v>
      </c>
      <c r="I39" s="2403" t="s">
        <v>4407</v>
      </c>
      <c r="J39" s="2463"/>
    </row>
    <row r="40" spans="1:10" s="2483" customFormat="1" ht="12.75">
      <c r="A40" s="2486"/>
      <c r="B40" s="2403" t="s">
        <v>4392</v>
      </c>
      <c r="C40" s="2403"/>
      <c r="D40" s="2403"/>
      <c r="E40" s="2403"/>
      <c r="F40" s="2403"/>
      <c r="G40" s="2403"/>
      <c r="H40" s="2401">
        <v>0</v>
      </c>
      <c r="I40" s="2403" t="s">
        <v>4407</v>
      </c>
      <c r="J40" s="2463"/>
    </row>
    <row r="41" spans="1:10" s="2483" customFormat="1" ht="12.75">
      <c r="A41" s="2486"/>
      <c r="B41" s="2403"/>
      <c r="C41" s="2403"/>
      <c r="D41" s="2403"/>
      <c r="E41" s="2403"/>
      <c r="F41" s="2403"/>
      <c r="G41" s="2403"/>
      <c r="H41" s="2403"/>
      <c r="I41" s="2403"/>
      <c r="J41" s="2463"/>
    </row>
    <row r="42" spans="1:10" s="2483" customFormat="1" ht="12.75">
      <c r="A42" s="2486"/>
      <c r="B42" s="2481" t="s">
        <v>4390</v>
      </c>
      <c r="C42" s="2481"/>
      <c r="D42" s="2481"/>
      <c r="E42" s="2403"/>
      <c r="F42" s="2403"/>
      <c r="G42" s="2403"/>
      <c r="H42" s="2403"/>
      <c r="I42" s="2403"/>
      <c r="J42" s="2463"/>
    </row>
    <row r="43" spans="1:10" s="2483" customFormat="1" ht="12.75">
      <c r="A43" s="2486"/>
      <c r="B43" s="2481"/>
      <c r="C43" s="2481"/>
      <c r="D43" s="2481"/>
      <c r="E43" s="2403"/>
      <c r="F43" s="2403"/>
      <c r="G43" s="2403"/>
      <c r="H43" s="2403"/>
      <c r="I43" s="2403"/>
      <c r="J43" s="2463"/>
    </row>
    <row r="44" spans="1:10" s="2483" customFormat="1" ht="12.75">
      <c r="A44" s="2486"/>
      <c r="B44" s="2481" t="s">
        <v>4418</v>
      </c>
      <c r="C44" s="2403"/>
      <c r="D44" s="2403"/>
      <c r="E44" s="2403"/>
      <c r="F44" s="2403"/>
      <c r="G44" s="2403"/>
      <c r="H44" s="2403"/>
      <c r="I44" s="2403"/>
      <c r="J44" s="2463"/>
    </row>
    <row r="45" spans="1:10" s="2483" customFormat="1" ht="12.75">
      <c r="A45" s="2486"/>
      <c r="B45" s="2403"/>
      <c r="C45" s="2403"/>
      <c r="D45" s="2403"/>
      <c r="E45" s="2403"/>
      <c r="F45" s="2403"/>
      <c r="G45" s="2403"/>
      <c r="H45" s="2480"/>
      <c r="I45" s="2403"/>
      <c r="J45" s="2463"/>
    </row>
    <row r="46" spans="1:10" ht="12.75" customHeight="1">
      <c r="A46" s="2486"/>
      <c r="B46" s="2403"/>
      <c r="C46" s="2481"/>
      <c r="D46" s="2481"/>
      <c r="E46" s="2403"/>
      <c r="F46" s="2403"/>
      <c r="G46" s="2403"/>
      <c r="H46" s="2403"/>
      <c r="I46" s="2403"/>
      <c r="J46" s="2416"/>
    </row>
    <row r="47" spans="1:10" s="2483" customFormat="1" ht="12.75">
      <c r="A47" s="2486"/>
      <c r="B47" s="2403"/>
      <c r="C47" s="2403"/>
      <c r="D47" s="2403"/>
      <c r="E47" s="2403"/>
      <c r="F47" s="2403"/>
      <c r="G47" s="2403"/>
      <c r="H47" s="2401"/>
      <c r="I47" s="2403"/>
      <c r="J47" s="2463"/>
    </row>
    <row r="48" spans="1:10" s="2483" customFormat="1" ht="12.75">
      <c r="A48" s="2486"/>
      <c r="B48" s="2403"/>
      <c r="C48" s="2403"/>
      <c r="D48" s="2403"/>
      <c r="E48" s="2403"/>
      <c r="F48" s="2403"/>
      <c r="G48" s="2403"/>
      <c r="H48" s="2401"/>
      <c r="I48" s="2403"/>
      <c r="J48" s="2463"/>
    </row>
    <row r="49" spans="1:10" s="2483" customFormat="1" ht="12.75">
      <c r="A49" s="2486"/>
      <c r="B49" s="2403"/>
      <c r="C49" s="2403"/>
      <c r="D49" s="2403"/>
      <c r="E49" s="2403"/>
      <c r="F49" s="2403"/>
      <c r="G49" s="2403"/>
      <c r="H49" s="2401"/>
      <c r="I49" s="2403"/>
      <c r="J49" s="2463"/>
    </row>
    <row r="50" spans="1:10" s="2483" customFormat="1" ht="12.75">
      <c r="A50" s="2486"/>
      <c r="B50" s="2403"/>
      <c r="C50" s="2403"/>
      <c r="D50" s="2403"/>
      <c r="E50" s="2403"/>
      <c r="F50" s="2403"/>
      <c r="G50" s="2403"/>
      <c r="H50" s="2487"/>
      <c r="I50" s="2403"/>
      <c r="J50" s="2463"/>
    </row>
    <row r="51" spans="1:10" s="2483" customFormat="1" ht="12.75">
      <c r="A51" s="2486"/>
      <c r="B51" s="2403"/>
      <c r="C51" s="2403"/>
      <c r="D51" s="2403"/>
      <c r="E51" s="2403"/>
      <c r="F51" s="2403"/>
      <c r="G51" s="2403"/>
      <c r="H51" s="2401"/>
      <c r="I51" s="2403"/>
      <c r="J51" s="2463"/>
    </row>
    <row r="52" spans="1:10" s="2483" customFormat="1" ht="12.75">
      <c r="A52" s="2486"/>
      <c r="B52" s="2403"/>
      <c r="C52" s="2403"/>
      <c r="D52" s="2403"/>
      <c r="E52" s="2403"/>
      <c r="F52" s="2403"/>
      <c r="G52" s="2403"/>
      <c r="H52" s="2403"/>
      <c r="I52" s="2403"/>
      <c r="J52" s="2463"/>
    </row>
    <row r="53" spans="1:10" s="2483" customFormat="1" ht="12.75">
      <c r="A53" s="2486"/>
      <c r="B53" s="2403"/>
      <c r="C53" s="2463"/>
      <c r="D53" s="2403"/>
      <c r="E53" s="2403"/>
      <c r="F53" s="2403"/>
      <c r="G53" s="2403"/>
      <c r="H53" s="2403"/>
      <c r="I53" s="2403"/>
      <c r="J53" s="2463"/>
    </row>
    <row r="54" spans="1:10" s="2483" customFormat="1" ht="12.75">
      <c r="A54" s="2463"/>
      <c r="B54" s="2403"/>
      <c r="C54" s="2463"/>
      <c r="D54" s="2403"/>
      <c r="E54" s="2403"/>
      <c r="F54" s="2403"/>
      <c r="G54" s="2403"/>
      <c r="H54" s="2403"/>
      <c r="I54" s="2403"/>
      <c r="J54" s="2463"/>
    </row>
    <row r="55" spans="1:10" ht="12.75" hidden="1">
      <c r="B55" s="2388"/>
      <c r="C55" s="2388"/>
      <c r="D55" s="2388"/>
      <c r="E55" s="2479"/>
      <c r="F55" s="2388"/>
      <c r="G55" s="2388"/>
      <c r="H55" s="2388"/>
      <c r="I55" s="2388"/>
    </row>
    <row r="56" spans="1:10" ht="12.75" hidden="1">
      <c r="B56" s="2388"/>
      <c r="C56" s="2388"/>
      <c r="D56" s="2388"/>
      <c r="E56" s="2479"/>
      <c r="F56" s="2388"/>
      <c r="G56" s="2388"/>
      <c r="H56" s="2388"/>
      <c r="I56" s="2388"/>
    </row>
    <row r="57" spans="1:10" ht="12.75">
      <c r="B57" s="2388"/>
      <c r="C57" s="2388"/>
      <c r="D57" s="2388"/>
      <c r="E57" s="2479"/>
      <c r="F57" s="2388"/>
      <c r="G57" s="2388"/>
      <c r="H57" s="2388"/>
      <c r="I57" s="2388"/>
    </row>
    <row r="58" spans="1:10" ht="12.75">
      <c r="B58" s="2389"/>
      <c r="C58" s="2388"/>
      <c r="D58" s="2388"/>
      <c r="E58" s="2388"/>
      <c r="F58" s="2388"/>
      <c r="G58" s="2388"/>
      <c r="H58" s="2485"/>
      <c r="I58" s="2388"/>
    </row>
    <row r="59" spans="1:10" ht="12.75" hidden="1">
      <c r="B59" s="2388" t="s">
        <v>4387</v>
      </c>
      <c r="C59" s="2388"/>
      <c r="D59" s="2388"/>
      <c r="E59" s="2388"/>
      <c r="F59" s="2388"/>
      <c r="G59" s="2388"/>
      <c r="H59" s="2485" t="e">
        <v>#DIV/0!</v>
      </c>
      <c r="I59" s="2388"/>
    </row>
    <row r="60" spans="1:10" ht="12.75" hidden="1">
      <c r="B60" s="2388"/>
      <c r="C60" s="2388"/>
      <c r="D60" s="2388"/>
      <c r="E60" s="2388"/>
      <c r="F60" s="2388"/>
      <c r="G60" s="2388"/>
      <c r="H60" s="2388"/>
      <c r="I60" s="2388"/>
    </row>
    <row r="61" spans="1:10" ht="12.75" hidden="1">
      <c r="B61" s="2388" t="s">
        <v>4386</v>
      </c>
      <c r="C61" s="2388" t="s">
        <v>4385</v>
      </c>
      <c r="D61" s="2388"/>
      <c r="E61" s="2388"/>
      <c r="F61" s="2388"/>
      <c r="G61" s="2388"/>
      <c r="H61" s="2484">
        <v>43.055555555555557</v>
      </c>
      <c r="I61" s="2388" t="s">
        <v>4378</v>
      </c>
    </row>
    <row r="62" spans="1:10" ht="12.75" hidden="1">
      <c r="B62" s="2388" t="s">
        <v>4384</v>
      </c>
      <c r="C62" s="2388" t="s">
        <v>4383</v>
      </c>
      <c r="D62" s="2388"/>
      <c r="E62" s="2388"/>
      <c r="F62" s="2388"/>
      <c r="G62" s="2388"/>
      <c r="H62" s="2484">
        <v>0</v>
      </c>
      <c r="I62" s="2388" t="s">
        <v>4378</v>
      </c>
    </row>
    <row r="63" spans="1:10" ht="12.75" hidden="1">
      <c r="B63" s="2388" t="s">
        <v>4382</v>
      </c>
      <c r="C63" s="2388" t="s">
        <v>4381</v>
      </c>
      <c r="D63" s="2388"/>
      <c r="E63" s="2388"/>
      <c r="F63" s="2388"/>
      <c r="G63" s="2388"/>
      <c r="H63" s="2484">
        <v>500</v>
      </c>
      <c r="I63" s="2388" t="s">
        <v>4378</v>
      </c>
    </row>
    <row r="64" spans="1:10" ht="12.75" hidden="1">
      <c r="B64" s="2388" t="s">
        <v>4380</v>
      </c>
      <c r="C64" s="2388" t="s">
        <v>4379</v>
      </c>
      <c r="D64" s="2388"/>
      <c r="E64" s="2388"/>
      <c r="F64" s="2388"/>
      <c r="G64" s="2388"/>
      <c r="H64" s="2484">
        <v>0</v>
      </c>
      <c r="I64" s="2388" t="s">
        <v>4378</v>
      </c>
    </row>
    <row r="65" spans="2:9" ht="12.75" hidden="1">
      <c r="B65" s="2388" t="s">
        <v>4377</v>
      </c>
      <c r="C65" s="2388" t="s">
        <v>4376</v>
      </c>
      <c r="D65" s="2388"/>
      <c r="E65" s="2388"/>
      <c r="F65" s="2388"/>
      <c r="G65" s="2388"/>
      <c r="H65" s="2484">
        <v>0</v>
      </c>
      <c r="I65" s="2388" t="s">
        <v>4375</v>
      </c>
    </row>
    <row r="66" spans="2:9" ht="12.75" hidden="1">
      <c r="B66" s="2388"/>
      <c r="C66" s="2388"/>
      <c r="D66" s="2388"/>
      <c r="E66" s="2388"/>
      <c r="F66" s="2388"/>
      <c r="G66" s="2388"/>
      <c r="H66" s="2388"/>
      <c r="I66" s="2388"/>
    </row>
    <row r="67" spans="2:9" ht="12.75" hidden="1">
      <c r="B67" s="2388"/>
      <c r="C67" s="2388"/>
      <c r="D67" s="2388"/>
      <c r="E67" s="2388"/>
      <c r="F67" s="2388"/>
      <c r="G67" s="2388"/>
      <c r="H67" s="2388"/>
      <c r="I67" s="2388"/>
    </row>
    <row r="68" spans="2:9" ht="12.75">
      <c r="C68" s="2483"/>
    </row>
    <row r="98" spans="6:6">
      <c r="F98" s="2390"/>
    </row>
  </sheetData>
  <pageMargins left="0.75" right="0.5" top="1" bottom="1" header="0.5" footer="0.5"/>
  <pageSetup scale="92" orientation="portrait" horizontalDpi="4294967292" verticalDpi="4294967292" r:id="rId1"/>
  <headerFooter alignWithMargins="0"/>
</worksheet>
</file>

<file path=xl/worksheets/sheet105.xml><?xml version="1.0" encoding="utf-8"?>
<worksheet xmlns="http://schemas.openxmlformats.org/spreadsheetml/2006/main" xmlns:r="http://schemas.openxmlformats.org/officeDocument/2006/relationships">
  <sheetPr codeName="Sheet127">
    <pageSetUpPr fitToPage="1"/>
  </sheetPr>
  <dimension ref="A1:AD65"/>
  <sheetViews>
    <sheetView view="pageBreakPreview" zoomScale="60" zoomScaleNormal="100" workbookViewId="0"/>
  </sheetViews>
  <sheetFormatPr defaultRowHeight="12.75"/>
  <cols>
    <col min="1" max="1" width="15.85546875" style="2460" customWidth="1"/>
    <col min="2" max="2" width="15" style="2460" customWidth="1"/>
    <col min="3" max="3" width="19.7109375" style="2460" customWidth="1"/>
    <col min="4" max="4" width="11.85546875" style="2460" customWidth="1"/>
    <col min="5" max="6" width="9.140625" style="2460"/>
    <col min="7" max="7" width="12.42578125" style="2460" customWidth="1"/>
    <col min="8" max="8" width="9.140625" style="2460"/>
    <col min="9" max="9" width="5.42578125" style="2460" customWidth="1"/>
    <col min="10" max="10" width="20.140625" style="2460" customWidth="1"/>
    <col min="11" max="11" width="24.42578125" style="2460" customWidth="1"/>
    <col min="12" max="16384" width="9.140625" style="2460"/>
  </cols>
  <sheetData>
    <row r="1" spans="1:30">
      <c r="A1" s="2394" t="s">
        <v>4489</v>
      </c>
      <c r="B1" s="2403"/>
      <c r="C1" s="2403"/>
      <c r="D1" s="2403"/>
      <c r="E1" s="2403"/>
      <c r="F1" s="2394" t="s">
        <v>1741</v>
      </c>
      <c r="G1" s="2403"/>
      <c r="H1" s="2403"/>
      <c r="I1" s="2403"/>
      <c r="J1" s="2403"/>
      <c r="K1" s="2463"/>
      <c r="L1" s="2463"/>
      <c r="M1" s="2463"/>
      <c r="N1" s="2463"/>
      <c r="O1" s="2463"/>
      <c r="P1" s="2463"/>
      <c r="Q1" s="2463"/>
      <c r="R1" s="2463"/>
      <c r="S1" s="2463"/>
      <c r="T1" s="2463"/>
      <c r="U1" s="2463"/>
      <c r="V1" s="2463"/>
      <c r="W1" s="2463"/>
      <c r="X1" s="2463"/>
      <c r="Y1" s="2463"/>
      <c r="Z1" s="2463"/>
      <c r="AA1" s="2463"/>
      <c r="AB1" s="2463"/>
      <c r="AC1" s="2463"/>
      <c r="AD1" s="2463"/>
    </row>
    <row r="2" spans="1:30">
      <c r="A2" s="2394" t="s">
        <v>4488</v>
      </c>
      <c r="B2" s="2403"/>
      <c r="C2" s="2403"/>
      <c r="D2" s="2403"/>
      <c r="E2" s="2403"/>
      <c r="F2" s="2403"/>
      <c r="G2" s="2403"/>
      <c r="H2" s="2403"/>
      <c r="I2" s="2403"/>
      <c r="J2" s="2403"/>
      <c r="K2" s="2463"/>
      <c r="L2" s="2463"/>
      <c r="M2" s="2463"/>
      <c r="N2" s="2463"/>
      <c r="O2" s="2463"/>
      <c r="P2" s="2463"/>
      <c r="Q2" s="2463"/>
      <c r="R2" s="2463"/>
      <c r="S2" s="2463"/>
      <c r="T2" s="2463"/>
      <c r="U2" s="2463"/>
      <c r="V2" s="2463"/>
      <c r="W2" s="2463"/>
      <c r="X2" s="2463"/>
      <c r="Y2" s="2463"/>
      <c r="Z2" s="2463"/>
      <c r="AA2" s="2463"/>
      <c r="AB2" s="2463"/>
      <c r="AC2" s="2463"/>
      <c r="AD2" s="2463"/>
    </row>
    <row r="3" spans="1:30">
      <c r="A3" s="2403"/>
      <c r="B3" s="2403"/>
      <c r="C3" s="2403"/>
      <c r="D3" s="2403"/>
      <c r="E3" s="2403"/>
      <c r="F3" s="2403"/>
      <c r="G3" s="2403"/>
      <c r="H3" s="2403"/>
      <c r="I3" s="2403"/>
      <c r="J3" s="2403"/>
      <c r="K3" s="2463"/>
      <c r="L3" s="2463"/>
      <c r="M3" s="2463"/>
      <c r="N3" s="2463"/>
      <c r="O3" s="2463"/>
      <c r="P3" s="2463"/>
      <c r="Q3" s="2463"/>
      <c r="R3" s="2463"/>
      <c r="S3" s="2463"/>
      <c r="T3" s="2463"/>
      <c r="U3" s="2463"/>
      <c r="V3" s="2463"/>
      <c r="W3" s="2463"/>
      <c r="X3" s="2463"/>
      <c r="Y3" s="2463"/>
      <c r="Z3" s="2463"/>
      <c r="AA3" s="2463"/>
      <c r="AB3" s="2463"/>
      <c r="AC3" s="2463"/>
      <c r="AD3" s="2463"/>
    </row>
    <row r="4" spans="1:30">
      <c r="A4" s="2394" t="s">
        <v>4309</v>
      </c>
      <c r="B4" s="2403"/>
      <c r="C4" s="2403"/>
      <c r="D4" s="2403"/>
      <c r="E4" s="2403"/>
      <c r="F4" s="2394" t="s">
        <v>4415</v>
      </c>
      <c r="G4" s="2403"/>
      <c r="H4" s="2403"/>
      <c r="I4" s="2403"/>
      <c r="J4" s="2403"/>
      <c r="K4" s="2463"/>
      <c r="L4" s="2463"/>
      <c r="M4" s="2463"/>
      <c r="N4" s="2463"/>
      <c r="O4" s="2463"/>
      <c r="P4" s="2463"/>
      <c r="Q4" s="2463"/>
      <c r="R4" s="2463"/>
      <c r="S4" s="2463"/>
      <c r="T4" s="2463"/>
      <c r="U4" s="2463"/>
      <c r="V4" s="2463"/>
      <c r="W4" s="2463"/>
      <c r="X4" s="2463"/>
      <c r="Y4" s="2463"/>
      <c r="Z4" s="2463"/>
      <c r="AA4" s="2463"/>
      <c r="AB4" s="2463"/>
      <c r="AC4" s="2463"/>
      <c r="AD4" s="2463"/>
    </row>
    <row r="5" spans="1:30">
      <c r="A5" s="2394" t="s">
        <v>4308</v>
      </c>
      <c r="B5" s="2403"/>
      <c r="C5" s="2403"/>
      <c r="D5" s="2403"/>
      <c r="E5" s="2403"/>
      <c r="F5" s="2394" t="s">
        <v>4268</v>
      </c>
      <c r="G5" s="2403"/>
      <c r="H5" s="2403"/>
      <c r="I5" s="2403"/>
      <c r="J5" s="2403"/>
      <c r="K5" s="2463"/>
      <c r="L5" s="2463"/>
      <c r="M5" s="2463"/>
      <c r="N5" s="2463"/>
      <c r="O5" s="2463"/>
      <c r="P5" s="2463"/>
      <c r="Q5" s="2463"/>
      <c r="R5" s="2463"/>
      <c r="S5" s="2463"/>
      <c r="T5" s="2463"/>
      <c r="U5" s="2463"/>
      <c r="V5" s="2463"/>
      <c r="W5" s="2463"/>
      <c r="X5" s="2463"/>
      <c r="Y5" s="2463"/>
      <c r="Z5" s="2463"/>
      <c r="AA5" s="2463"/>
      <c r="AB5" s="2463"/>
      <c r="AC5" s="2463"/>
      <c r="AD5" s="2463"/>
    </row>
    <row r="6" spans="1:30">
      <c r="A6" s="2394" t="s">
        <v>4306</v>
      </c>
      <c r="B6" s="2403"/>
      <c r="C6" s="2403"/>
      <c r="D6" s="2403"/>
      <c r="E6" s="2403"/>
      <c r="F6" s="2394" t="s">
        <v>4307</v>
      </c>
      <c r="G6" s="2403"/>
      <c r="H6" s="2403"/>
      <c r="I6" s="2403"/>
      <c r="J6" s="2403"/>
      <c r="K6" s="2463"/>
      <c r="L6" s="2463"/>
      <c r="M6" s="2463"/>
      <c r="N6" s="2463"/>
      <c r="O6" s="2463"/>
      <c r="P6" s="2463"/>
      <c r="Q6" s="2463"/>
      <c r="R6" s="2463"/>
      <c r="S6" s="2463"/>
      <c r="T6" s="2463"/>
      <c r="U6" s="2463"/>
      <c r="V6" s="2463"/>
      <c r="W6" s="2463"/>
      <c r="X6" s="2463"/>
      <c r="Y6" s="2463"/>
      <c r="Z6" s="2463"/>
      <c r="AA6" s="2463"/>
      <c r="AB6" s="2463"/>
      <c r="AC6" s="2463"/>
      <c r="AD6" s="2463"/>
    </row>
    <row r="7" spans="1:30">
      <c r="A7" s="2394"/>
      <c r="B7" s="2403"/>
      <c r="C7" s="2403"/>
      <c r="D7" s="2403"/>
      <c r="E7" s="2403"/>
      <c r="F7" s="2403"/>
      <c r="G7" s="2403"/>
      <c r="H7" s="2403"/>
      <c r="I7" s="2403"/>
      <c r="J7" s="2403"/>
      <c r="K7" s="2463"/>
      <c r="L7" s="2463"/>
      <c r="M7" s="2463"/>
      <c r="N7" s="2463"/>
      <c r="O7" s="2463"/>
      <c r="P7" s="2463"/>
      <c r="Q7" s="2463"/>
      <c r="R7" s="2463"/>
      <c r="S7" s="2463"/>
      <c r="T7" s="2463"/>
      <c r="U7" s="2463"/>
      <c r="V7" s="2463"/>
      <c r="W7" s="2463"/>
      <c r="X7" s="2463"/>
      <c r="Y7" s="2463"/>
      <c r="Z7" s="2463"/>
      <c r="AA7" s="2463"/>
      <c r="AB7" s="2463"/>
      <c r="AC7" s="2463"/>
      <c r="AD7" s="2463"/>
    </row>
    <row r="8" spans="1:30">
      <c r="A8" s="2394"/>
      <c r="B8" s="2403"/>
      <c r="C8" s="2403"/>
      <c r="D8" s="2403"/>
      <c r="E8" s="2403"/>
      <c r="F8" s="2403"/>
      <c r="G8" s="2403"/>
      <c r="H8" s="2403"/>
      <c r="I8" s="2403"/>
      <c r="J8" s="2403"/>
      <c r="K8" s="2463"/>
      <c r="L8" s="2463"/>
      <c r="M8" s="2463"/>
      <c r="N8" s="2463"/>
      <c r="O8" s="2463"/>
      <c r="P8" s="2463"/>
      <c r="Q8" s="2463"/>
      <c r="R8" s="2463"/>
      <c r="S8" s="2463"/>
      <c r="T8" s="2463"/>
      <c r="U8" s="2463"/>
      <c r="V8" s="2463"/>
      <c r="W8" s="2463"/>
      <c r="X8" s="2463"/>
      <c r="Y8" s="2463"/>
      <c r="Z8" s="2463"/>
      <c r="AA8" s="2463"/>
      <c r="AB8" s="2463"/>
      <c r="AC8" s="2463"/>
      <c r="AD8" s="2463"/>
    </row>
    <row r="9" spans="1:30">
      <c r="A9" s="2394" t="s">
        <v>4487</v>
      </c>
      <c r="B9" s="2403"/>
      <c r="C9" s="2403"/>
      <c r="D9" s="2403"/>
      <c r="E9" s="2403"/>
      <c r="F9" s="2403"/>
      <c r="G9" s="2403"/>
      <c r="H9" s="2403"/>
      <c r="I9" s="2403"/>
      <c r="J9" s="2403"/>
      <c r="K9" s="2463"/>
      <c r="L9" s="2463"/>
      <c r="M9" s="2463"/>
      <c r="N9" s="2463"/>
      <c r="O9" s="2463"/>
      <c r="P9" s="2463"/>
      <c r="Q9" s="2463"/>
      <c r="R9" s="2463"/>
      <c r="S9" s="2463"/>
      <c r="T9" s="2463"/>
      <c r="U9" s="2463"/>
      <c r="V9" s="2463"/>
      <c r="W9" s="2463"/>
      <c r="X9" s="2463"/>
      <c r="Y9" s="2463"/>
      <c r="Z9" s="2463"/>
      <c r="AA9" s="2463"/>
      <c r="AB9" s="2463"/>
      <c r="AC9" s="2463"/>
      <c r="AD9" s="2463"/>
    </row>
    <row r="10" spans="1:30">
      <c r="A10" s="2394" t="s">
        <v>4486</v>
      </c>
      <c r="B10" s="2403"/>
      <c r="C10" s="2403"/>
      <c r="D10" s="2403"/>
      <c r="E10" s="2403"/>
      <c r="F10" s="2403"/>
      <c r="G10" s="2403"/>
      <c r="H10" s="2403"/>
      <c r="I10" s="2403"/>
      <c r="J10" s="2403"/>
      <c r="K10" s="2463"/>
      <c r="L10" s="2463"/>
      <c r="M10" s="2463"/>
      <c r="N10" s="2463"/>
      <c r="O10" s="2463"/>
      <c r="P10" s="2463"/>
      <c r="Q10" s="2463"/>
      <c r="R10" s="2463"/>
      <c r="S10" s="2463"/>
      <c r="T10" s="2463"/>
      <c r="U10" s="2463"/>
      <c r="V10" s="2463"/>
      <c r="W10" s="2463"/>
      <c r="X10" s="2463"/>
      <c r="Y10" s="2463"/>
      <c r="Z10" s="2463"/>
      <c r="AA10" s="2463"/>
      <c r="AB10" s="2463"/>
      <c r="AC10" s="2463"/>
      <c r="AD10" s="2463"/>
    </row>
    <row r="11" spans="1:30">
      <c r="A11" s="2394" t="s">
        <v>4485</v>
      </c>
      <c r="B11" s="2403"/>
      <c r="C11" s="2403"/>
      <c r="D11" s="2403"/>
      <c r="E11" s="2403"/>
      <c r="F11" s="2403"/>
      <c r="G11" s="2403"/>
      <c r="H11" s="2403"/>
      <c r="I11" s="2403"/>
      <c r="J11" s="2403"/>
      <c r="K11" s="2463"/>
    </row>
    <row r="12" spans="1:30">
      <c r="A12" s="2403"/>
      <c r="B12" s="2403"/>
      <c r="C12" s="2403"/>
      <c r="D12" s="2403"/>
      <c r="E12" s="2403"/>
      <c r="F12" s="2403"/>
      <c r="G12" s="2403"/>
      <c r="H12" s="2403"/>
      <c r="I12" s="2403"/>
      <c r="J12" s="2403"/>
      <c r="K12" s="2463"/>
    </row>
    <row r="13" spans="1:30" ht="13.5" thickBot="1">
      <c r="A13" s="2506"/>
      <c r="B13" s="2506"/>
      <c r="C13" s="2496" t="s">
        <v>4433</v>
      </c>
      <c r="D13" s="2496"/>
      <c r="E13" s="2496"/>
      <c r="F13" s="2496"/>
      <c r="G13" s="2496"/>
      <c r="H13" s="2403"/>
      <c r="I13" s="2403"/>
      <c r="J13" s="2403"/>
      <c r="K13" s="2463"/>
    </row>
    <row r="14" spans="1:30">
      <c r="A14" s="2403"/>
      <c r="B14" s="2403"/>
      <c r="C14" s="2406"/>
      <c r="D14" s="2406"/>
      <c r="E14" s="2406"/>
      <c r="F14" s="2406" t="s">
        <v>4432</v>
      </c>
      <c r="G14" s="2403"/>
      <c r="H14" s="2403"/>
      <c r="I14" s="2406"/>
      <c r="J14" s="2403"/>
      <c r="K14" s="2463"/>
    </row>
    <row r="15" spans="1:30">
      <c r="A15" s="2403"/>
      <c r="B15" s="2403"/>
      <c r="C15" s="2406"/>
      <c r="D15" s="2406"/>
      <c r="E15" s="2406"/>
      <c r="F15" s="2406" t="s">
        <v>4430</v>
      </c>
      <c r="G15" s="2406" t="s">
        <v>4431</v>
      </c>
      <c r="H15" s="2406" t="s">
        <v>4388</v>
      </c>
      <c r="I15" s="2403"/>
      <c r="J15" s="2403"/>
      <c r="K15" s="2463"/>
    </row>
    <row r="16" spans="1:30">
      <c r="A16" s="2506" t="s">
        <v>4484</v>
      </c>
      <c r="B16" s="2406" t="s">
        <v>4426</v>
      </c>
      <c r="C16" s="2506" t="s">
        <v>4425</v>
      </c>
      <c r="D16" s="2506" t="s">
        <v>4424</v>
      </c>
      <c r="E16" s="2506" t="s">
        <v>4423</v>
      </c>
      <c r="F16" s="2506" t="s">
        <v>4407</v>
      </c>
      <c r="G16" s="2506" t="s">
        <v>4429</v>
      </c>
      <c r="H16" s="2506" t="s">
        <v>4483</v>
      </c>
      <c r="I16" s="2506" t="s">
        <v>1983</v>
      </c>
      <c r="J16" s="2506" t="s">
        <v>4482</v>
      </c>
      <c r="K16" s="2463"/>
    </row>
    <row r="17" spans="1:11">
      <c r="A17" s="2403" t="s">
        <v>4481</v>
      </c>
      <c r="B17" s="2415" t="s">
        <v>4477</v>
      </c>
      <c r="C17" s="2403" t="s">
        <v>4476</v>
      </c>
      <c r="D17" s="2395" t="s">
        <v>4480</v>
      </c>
      <c r="E17" s="2395">
        <v>1988</v>
      </c>
      <c r="F17" s="2494">
        <v>1000</v>
      </c>
      <c r="G17" s="2494">
        <v>1944000</v>
      </c>
      <c r="H17" s="2499">
        <v>1</v>
      </c>
      <c r="I17" s="2450" t="s">
        <v>4437</v>
      </c>
      <c r="J17" s="2459" t="s">
        <v>4441</v>
      </c>
      <c r="K17" s="2459" t="s">
        <v>4439</v>
      </c>
    </row>
    <row r="18" spans="1:11">
      <c r="A18" s="2403"/>
      <c r="B18" s="2403"/>
      <c r="C18" s="2403" t="s">
        <v>4476</v>
      </c>
      <c r="D18" s="2395" t="s">
        <v>4479</v>
      </c>
      <c r="E18" s="2403">
        <v>2003</v>
      </c>
      <c r="F18" s="2494">
        <v>625</v>
      </c>
      <c r="G18" s="2493"/>
      <c r="H18" s="2492" t="s">
        <v>4478</v>
      </c>
      <c r="I18" s="2450"/>
      <c r="J18" s="2459"/>
      <c r="K18" s="2491"/>
    </row>
    <row r="19" spans="1:11">
      <c r="A19" s="2403"/>
      <c r="B19" s="2403"/>
      <c r="C19" s="2403"/>
      <c r="D19" s="2403"/>
      <c r="E19" s="2403"/>
      <c r="F19" s="2494"/>
      <c r="G19" s="2494"/>
      <c r="H19" s="2499"/>
      <c r="I19" s="2459"/>
      <c r="J19" s="2459"/>
      <c r="K19" s="2491"/>
    </row>
    <row r="20" spans="1:11">
      <c r="A20" s="2403"/>
      <c r="B20" s="2403"/>
      <c r="C20" s="2403"/>
      <c r="D20" s="2403"/>
      <c r="E20" s="2403"/>
      <c r="F20" s="2494"/>
      <c r="G20" s="2494"/>
      <c r="H20" s="2499"/>
      <c r="I20" s="2459"/>
      <c r="J20" s="2459"/>
      <c r="K20" s="2491"/>
    </row>
    <row r="21" spans="1:11">
      <c r="A21" s="2403" t="s">
        <v>4476</v>
      </c>
      <c r="B21" s="2415" t="s">
        <v>4477</v>
      </c>
      <c r="C21" s="2403" t="s">
        <v>4476</v>
      </c>
      <c r="D21" s="2395" t="s">
        <v>4475</v>
      </c>
      <c r="E21" s="2403">
        <v>1993</v>
      </c>
      <c r="F21" s="2494">
        <v>750</v>
      </c>
      <c r="G21" s="2494">
        <v>822000</v>
      </c>
      <c r="H21" s="2499">
        <v>9.9999999999999992E-2</v>
      </c>
      <c r="I21" s="2450" t="s">
        <v>4437</v>
      </c>
      <c r="J21" s="2459" t="s">
        <v>4441</v>
      </c>
      <c r="K21" s="2459" t="s">
        <v>4439</v>
      </c>
    </row>
    <row r="22" spans="1:11">
      <c r="A22" s="2403"/>
      <c r="B22" s="2505"/>
      <c r="C22" s="2403"/>
      <c r="D22" s="2403"/>
      <c r="E22" s="2505"/>
      <c r="F22" s="2450"/>
      <c r="G22" s="2494"/>
      <c r="H22" s="2499">
        <v>1.4999999999999999E-2</v>
      </c>
      <c r="I22" s="2450" t="s">
        <v>4451</v>
      </c>
      <c r="J22" s="2491"/>
      <c r="K22" s="2459" t="s">
        <v>4438</v>
      </c>
    </row>
    <row r="23" spans="1:11">
      <c r="A23" s="2403"/>
      <c r="B23" s="2505"/>
      <c r="C23" s="2403"/>
      <c r="D23" s="2403"/>
      <c r="E23" s="2505"/>
      <c r="F23" s="2450"/>
      <c r="G23" s="2494"/>
      <c r="H23" s="2499"/>
      <c r="I23" s="2459"/>
      <c r="J23" s="2491"/>
      <c r="K23" s="2491"/>
    </row>
    <row r="24" spans="1:11">
      <c r="A24" s="2403"/>
      <c r="B24" s="2403"/>
      <c r="C24" s="2403"/>
      <c r="D24" s="2403"/>
      <c r="E24" s="2403"/>
      <c r="F24" s="2494"/>
      <c r="G24" s="2494"/>
      <c r="H24" s="2499"/>
      <c r="I24" s="2459"/>
      <c r="J24" s="2459"/>
      <c r="K24" s="2491"/>
    </row>
    <row r="25" spans="1:11">
      <c r="A25" s="2403" t="s">
        <v>4474</v>
      </c>
      <c r="B25" s="2415" t="s">
        <v>4473</v>
      </c>
      <c r="C25" s="2403" t="s">
        <v>4472</v>
      </c>
      <c r="D25" s="2395" t="s">
        <v>4468</v>
      </c>
      <c r="E25" s="2403">
        <v>1990</v>
      </c>
      <c r="F25" s="2494">
        <v>650</v>
      </c>
      <c r="G25" s="2494">
        <v>468000</v>
      </c>
      <c r="H25" s="2499">
        <v>6.9999999999999993E-3</v>
      </c>
      <c r="I25" s="2450" t="s">
        <v>4422</v>
      </c>
      <c r="J25" s="2459" t="s">
        <v>4441</v>
      </c>
      <c r="K25" s="2459" t="s">
        <v>4471</v>
      </c>
    </row>
    <row r="26" spans="1:11">
      <c r="A26" s="2403"/>
      <c r="B26" s="2403"/>
      <c r="C26" s="2403"/>
      <c r="D26" s="2403"/>
      <c r="E26" s="2403"/>
      <c r="F26" s="2494"/>
      <c r="G26" s="2494"/>
      <c r="H26" s="2499"/>
      <c r="I26" s="2459"/>
      <c r="J26" s="2459"/>
      <c r="K26" s="2491"/>
    </row>
    <row r="27" spans="1:11">
      <c r="A27" s="2403" t="s">
        <v>4469</v>
      </c>
      <c r="B27" s="2415" t="s">
        <v>4470</v>
      </c>
      <c r="C27" s="2403" t="s">
        <v>4469</v>
      </c>
      <c r="D27" s="2395" t="s">
        <v>4468</v>
      </c>
      <c r="E27" s="2403">
        <v>1985</v>
      </c>
      <c r="F27" s="2494">
        <v>500</v>
      </c>
      <c r="G27" s="2494">
        <v>396000</v>
      </c>
      <c r="H27" s="2499">
        <v>7.4999999999999997E-3</v>
      </c>
      <c r="I27" s="2450" t="s">
        <v>4422</v>
      </c>
      <c r="J27" s="2459" t="s">
        <v>4441</v>
      </c>
      <c r="K27" s="2459" t="s">
        <v>4449</v>
      </c>
    </row>
    <row r="28" spans="1:11">
      <c r="A28" s="2403"/>
      <c r="B28" s="2403"/>
      <c r="C28" s="2403"/>
      <c r="D28" s="2403"/>
      <c r="E28" s="2403"/>
      <c r="F28" s="2494"/>
      <c r="G28" s="2494"/>
      <c r="H28" s="2499"/>
      <c r="I28" s="2459"/>
      <c r="J28" s="2459"/>
      <c r="K28" s="2491"/>
    </row>
    <row r="29" spans="1:11">
      <c r="A29" s="2403" t="s">
        <v>4467</v>
      </c>
      <c r="B29" s="2415" t="s">
        <v>4466</v>
      </c>
      <c r="C29" s="2403" t="s">
        <v>4465</v>
      </c>
      <c r="D29" s="2395" t="s">
        <v>4464</v>
      </c>
      <c r="E29" s="2403">
        <v>1940</v>
      </c>
      <c r="F29" s="2504">
        <v>236</v>
      </c>
      <c r="G29" s="2494">
        <v>115000</v>
      </c>
      <c r="H29" s="2499">
        <v>1E-3</v>
      </c>
      <c r="I29" s="2450" t="s">
        <v>4422</v>
      </c>
      <c r="J29" s="2459" t="s">
        <v>4441</v>
      </c>
      <c r="K29" s="2459" t="s">
        <v>4439</v>
      </c>
    </row>
    <row r="30" spans="1:11">
      <c r="A30" s="2403"/>
      <c r="B30" s="2403"/>
      <c r="C30" s="2403"/>
      <c r="D30" s="2395" t="s">
        <v>4463</v>
      </c>
      <c r="E30" s="2403">
        <v>1980</v>
      </c>
      <c r="F30" s="2504">
        <v>54</v>
      </c>
      <c r="G30" s="2494"/>
      <c r="H30" s="2499">
        <v>8.9999999999999998E-4</v>
      </c>
      <c r="I30" s="2450" t="s">
        <v>4422</v>
      </c>
      <c r="J30" s="2459"/>
      <c r="K30" s="2491"/>
    </row>
    <row r="31" spans="1:11">
      <c r="A31" s="2403"/>
      <c r="B31" s="2403"/>
      <c r="C31" s="2403"/>
      <c r="D31" s="2395"/>
      <c r="E31" s="2403"/>
      <c r="F31" s="2504"/>
      <c r="G31" s="2494"/>
      <c r="H31" s="2499"/>
      <c r="I31" s="2450"/>
      <c r="J31" s="2459"/>
      <c r="K31" s="2491"/>
    </row>
    <row r="32" spans="1:11">
      <c r="A32" s="2459" t="s">
        <v>4462</v>
      </c>
      <c r="B32" s="2415" t="s">
        <v>4461</v>
      </c>
      <c r="C32" s="2403" t="s">
        <v>4460</v>
      </c>
      <c r="D32" s="2403" t="s">
        <v>4459</v>
      </c>
      <c r="E32" s="2403">
        <v>1939</v>
      </c>
      <c r="F32" s="2504">
        <v>45</v>
      </c>
      <c r="G32" s="2494">
        <v>71000</v>
      </c>
      <c r="H32" s="2499">
        <v>3.5000000000000001E-3</v>
      </c>
      <c r="I32" s="2450" t="s">
        <v>4451</v>
      </c>
      <c r="J32" s="2459" t="s">
        <v>4441</v>
      </c>
      <c r="K32" s="2459" t="s">
        <v>4439</v>
      </c>
    </row>
    <row r="33" spans="1:11">
      <c r="A33" s="2403"/>
      <c r="B33" s="2403"/>
      <c r="C33" s="2403"/>
      <c r="D33" s="2403" t="s">
        <v>4458</v>
      </c>
      <c r="E33" s="2403">
        <v>1963</v>
      </c>
      <c r="F33" s="2504">
        <v>75</v>
      </c>
      <c r="G33" s="2494"/>
      <c r="H33" s="2499"/>
      <c r="I33" s="2450"/>
      <c r="J33" s="2459"/>
      <c r="K33" s="2459" t="s">
        <v>4438</v>
      </c>
    </row>
    <row r="34" spans="1:11">
      <c r="A34" s="2403"/>
      <c r="B34" s="2403"/>
      <c r="C34" s="2403"/>
      <c r="D34" s="2403"/>
      <c r="E34" s="2403"/>
      <c r="F34" s="2494"/>
      <c r="G34" s="2494"/>
      <c r="H34" s="2499"/>
      <c r="I34" s="2459"/>
      <c r="J34" s="2459"/>
      <c r="K34" s="2491"/>
    </row>
    <row r="35" spans="1:11">
      <c r="A35" s="2403" t="s">
        <v>4456</v>
      </c>
      <c r="B35" s="2415" t="s">
        <v>4457</v>
      </c>
      <c r="C35" s="2403" t="s">
        <v>4456</v>
      </c>
      <c r="D35" s="2395" t="s">
        <v>4455</v>
      </c>
      <c r="E35" s="2403">
        <v>1995</v>
      </c>
      <c r="F35" s="2494">
        <v>700</v>
      </c>
      <c r="G35" s="2494">
        <v>396000</v>
      </c>
      <c r="H35" s="2499">
        <v>0.01</v>
      </c>
      <c r="I35" s="2450" t="s">
        <v>4422</v>
      </c>
      <c r="J35" s="2459" t="s">
        <v>4441</v>
      </c>
      <c r="K35" s="2459" t="s">
        <v>4439</v>
      </c>
    </row>
    <row r="36" spans="1:11">
      <c r="A36" s="2403"/>
      <c r="B36" s="2403"/>
      <c r="C36" s="2403"/>
      <c r="D36" s="2403"/>
      <c r="E36" s="2403"/>
      <c r="F36" s="2494"/>
      <c r="G36" s="2494"/>
      <c r="H36" s="2499"/>
      <c r="I36" s="2459"/>
      <c r="J36" s="2459"/>
      <c r="K36" s="2491"/>
    </row>
    <row r="37" spans="1:11">
      <c r="A37" s="2403" t="s">
        <v>4453</v>
      </c>
      <c r="B37" s="2415" t="s">
        <v>4454</v>
      </c>
      <c r="C37" s="2403" t="s">
        <v>4453</v>
      </c>
      <c r="D37" s="2395" t="s">
        <v>4452</v>
      </c>
      <c r="E37" s="2403">
        <v>1986</v>
      </c>
      <c r="F37" s="2494">
        <v>530</v>
      </c>
      <c r="G37" s="2494">
        <v>396000</v>
      </c>
      <c r="H37" s="2499">
        <v>0</v>
      </c>
      <c r="I37" s="2450" t="s">
        <v>4451</v>
      </c>
      <c r="J37" s="2459" t="s">
        <v>4441</v>
      </c>
      <c r="K37" s="2459" t="s">
        <v>4439</v>
      </c>
    </row>
    <row r="38" spans="1:11">
      <c r="A38" s="2403"/>
      <c r="B38" s="2403"/>
      <c r="C38" s="2403"/>
      <c r="D38" s="2403"/>
      <c r="E38" s="2403"/>
      <c r="F38" s="2494"/>
      <c r="G38" s="2494"/>
      <c r="H38" s="2499"/>
      <c r="I38" s="2459"/>
      <c r="J38" s="2459"/>
      <c r="K38" s="2459" t="s">
        <v>4438</v>
      </c>
    </row>
    <row r="39" spans="1:11">
      <c r="A39" s="2463"/>
      <c r="B39" s="2463"/>
      <c r="C39" s="2463"/>
      <c r="D39" s="2463"/>
      <c r="E39" s="2463"/>
      <c r="F39" s="2491"/>
      <c r="G39" s="2491"/>
      <c r="H39" s="2491"/>
      <c r="I39" s="2491"/>
      <c r="J39" s="2491"/>
      <c r="K39" s="2491"/>
    </row>
    <row r="40" spans="1:11">
      <c r="A40" s="2403" t="s">
        <v>4450</v>
      </c>
      <c r="B40" s="2415"/>
      <c r="C40" s="2503"/>
      <c r="D40" s="2395"/>
      <c r="E40" s="2403"/>
      <c r="F40" s="2502"/>
      <c r="G40" s="2494">
        <v>2592000</v>
      </c>
      <c r="H40" s="2499">
        <v>0.75</v>
      </c>
      <c r="I40" s="2450" t="s">
        <v>4437</v>
      </c>
      <c r="J40" s="2459" t="s">
        <v>4441</v>
      </c>
      <c r="K40" s="2459" t="s">
        <v>4449</v>
      </c>
    </row>
    <row r="41" spans="1:11">
      <c r="A41" s="2403"/>
      <c r="B41" s="2403"/>
      <c r="C41" s="2403" t="s">
        <v>4448</v>
      </c>
      <c r="D41" s="2395" t="s">
        <v>4447</v>
      </c>
      <c r="E41" s="2403">
        <v>1991</v>
      </c>
      <c r="F41" s="2494">
        <v>600</v>
      </c>
      <c r="G41" s="2494"/>
      <c r="H41" s="2499"/>
      <c r="I41" s="2459"/>
      <c r="J41" s="2459"/>
      <c r="K41" s="2459" t="s">
        <v>4438</v>
      </c>
    </row>
    <row r="42" spans="1:11">
      <c r="A42" s="2403"/>
      <c r="B42" s="2403"/>
      <c r="C42" s="2403" t="s">
        <v>4446</v>
      </c>
      <c r="D42" s="2395" t="s">
        <v>4445</v>
      </c>
      <c r="E42" s="2403">
        <v>1987</v>
      </c>
      <c r="F42" s="2494">
        <v>690</v>
      </c>
      <c r="G42" s="2494"/>
      <c r="H42" s="2499"/>
      <c r="I42" s="2459"/>
      <c r="J42" s="2459"/>
      <c r="K42" s="2491"/>
    </row>
    <row r="43" spans="1:11" ht="38.25">
      <c r="A43" s="2403"/>
      <c r="B43" s="2415" t="s">
        <v>4444</v>
      </c>
      <c r="C43" s="2403" t="s">
        <v>4443</v>
      </c>
      <c r="D43" s="2395" t="s">
        <v>4442</v>
      </c>
      <c r="E43" s="2403">
        <v>1986</v>
      </c>
      <c r="F43" s="2494">
        <v>600</v>
      </c>
      <c r="G43" s="2494">
        <v>240000</v>
      </c>
      <c r="H43" s="2499">
        <v>0.01</v>
      </c>
      <c r="I43" s="2450" t="s">
        <v>4422</v>
      </c>
      <c r="J43" s="2459" t="s">
        <v>4441</v>
      </c>
      <c r="K43" s="2501" t="s">
        <v>4440</v>
      </c>
    </row>
    <row r="44" spans="1:11">
      <c r="A44" s="2403"/>
      <c r="B44" s="2415"/>
      <c r="C44" s="2403"/>
      <c r="D44" s="2395"/>
      <c r="E44" s="2403"/>
      <c r="F44" s="2494"/>
      <c r="G44" s="2494"/>
      <c r="H44" s="2499"/>
      <c r="I44" s="2450"/>
      <c r="J44" s="2459"/>
      <c r="K44" s="2459"/>
    </row>
    <row r="45" spans="1:11">
      <c r="A45" s="2403"/>
      <c r="B45" s="2415"/>
      <c r="C45" s="2403"/>
      <c r="D45" s="2395"/>
      <c r="E45" s="2403"/>
      <c r="F45" s="2494"/>
      <c r="G45" s="2494"/>
      <c r="H45" s="2499"/>
      <c r="I45" s="2450"/>
      <c r="J45" s="2459"/>
      <c r="K45" s="2459"/>
    </row>
    <row r="46" spans="1:11">
      <c r="A46" s="2403"/>
      <c r="B46" s="2415"/>
      <c r="C46" s="2403"/>
      <c r="D46" s="2395"/>
      <c r="E46" s="2403"/>
      <c r="F46" s="2494"/>
      <c r="G46" s="2494"/>
      <c r="H46" s="2499"/>
      <c r="I46" s="2450"/>
      <c r="J46" s="2459"/>
      <c r="K46" s="2459"/>
    </row>
    <row r="47" spans="1:11">
      <c r="A47" s="2403"/>
      <c r="B47" s="2415"/>
      <c r="C47" s="2403"/>
      <c r="D47" s="2403"/>
      <c r="E47" s="2403"/>
      <c r="F47" s="2494"/>
      <c r="G47" s="2494"/>
      <c r="H47" s="2499"/>
      <c r="I47" s="2450"/>
      <c r="J47" s="2459"/>
      <c r="K47" s="2459"/>
    </row>
    <row r="48" spans="1:11">
      <c r="A48" s="2403"/>
      <c r="B48" s="2403"/>
      <c r="C48" s="2403"/>
      <c r="D48" s="2403"/>
      <c r="E48" s="2403"/>
      <c r="F48" s="2494"/>
      <c r="G48" s="2494"/>
      <c r="H48" s="2499"/>
      <c r="I48" s="2450"/>
      <c r="J48" s="2459"/>
      <c r="K48" s="2459"/>
    </row>
    <row r="49" spans="1:11">
      <c r="A49" s="2403"/>
      <c r="B49" s="2403"/>
      <c r="C49" s="2403"/>
      <c r="D49" s="2403"/>
      <c r="E49" s="2459"/>
      <c r="F49" s="2494"/>
      <c r="G49" s="2494"/>
      <c r="H49" s="2499"/>
      <c r="I49" s="2450"/>
      <c r="J49" s="2459"/>
      <c r="K49" s="2491"/>
    </row>
    <row r="50" spans="1:11">
      <c r="A50" s="2403"/>
      <c r="B50" s="2403"/>
      <c r="C50" s="2403"/>
      <c r="D50" s="2403"/>
      <c r="E50" s="2403"/>
      <c r="F50" s="2494"/>
      <c r="G50" s="2494"/>
      <c r="H50" s="2499"/>
      <c r="I50" s="2450"/>
      <c r="J50" s="2500"/>
      <c r="K50" s="2491"/>
    </row>
    <row r="51" spans="1:11">
      <c r="A51" s="2403"/>
      <c r="B51" s="2403"/>
      <c r="C51" s="2403"/>
      <c r="D51" s="2403"/>
      <c r="E51" s="2403"/>
      <c r="F51" s="2494"/>
      <c r="G51" s="2494"/>
      <c r="H51" s="2499"/>
      <c r="I51" s="2450"/>
      <c r="J51" s="2459"/>
      <c r="K51" s="2491"/>
    </row>
    <row r="52" spans="1:11">
      <c r="A52" s="2403"/>
      <c r="B52" s="2403"/>
      <c r="C52" s="2403"/>
      <c r="D52" s="2403"/>
      <c r="E52" s="2403"/>
      <c r="F52" s="2459"/>
      <c r="G52" s="2494"/>
      <c r="H52" s="2499"/>
      <c r="I52" s="2450"/>
      <c r="J52" s="2459"/>
      <c r="K52" s="2491"/>
    </row>
    <row r="53" spans="1:11">
      <c r="A53" s="2481"/>
      <c r="B53" s="2403"/>
      <c r="C53" s="2403"/>
      <c r="D53" s="2403"/>
      <c r="E53" s="2403"/>
      <c r="F53" s="2459"/>
      <c r="G53" s="2494"/>
      <c r="H53" s="2499"/>
      <c r="I53" s="2450"/>
      <c r="J53" s="2459"/>
      <c r="K53" s="2491"/>
    </row>
    <row r="54" spans="1:11">
      <c r="A54" s="2463"/>
      <c r="B54" s="2463"/>
      <c r="C54" s="2498"/>
      <c r="D54" s="2498"/>
      <c r="E54" s="2498"/>
      <c r="F54" s="2497"/>
      <c r="G54" s="2497"/>
      <c r="H54" s="2497"/>
      <c r="I54" s="2497"/>
      <c r="J54" s="2491"/>
      <c r="K54" s="2491"/>
    </row>
    <row r="55" spans="1:11">
      <c r="A55" s="2403"/>
      <c r="B55" s="2406"/>
      <c r="C55" s="2406"/>
      <c r="D55" s="2406"/>
      <c r="E55" s="2406"/>
      <c r="F55" s="2450"/>
      <c r="G55" s="2450"/>
      <c r="H55" s="2459"/>
      <c r="I55" s="2459"/>
      <c r="J55" s="2459"/>
      <c r="K55" s="2491"/>
    </row>
    <row r="56" spans="1:11">
      <c r="A56" s="2403" t="s">
        <v>4436</v>
      </c>
      <c r="B56" s="2406">
        <v>3354695</v>
      </c>
      <c r="C56" s="2403" t="s">
        <v>4434</v>
      </c>
      <c r="D56" s="2395">
        <v>1</v>
      </c>
      <c r="E56" s="2395">
        <v>1984</v>
      </c>
      <c r="F56" s="2494">
        <v>300</v>
      </c>
      <c r="G56" s="2494">
        <v>432000</v>
      </c>
      <c r="H56" s="2494">
        <v>5000</v>
      </c>
      <c r="I56" s="2450" t="s">
        <v>4422</v>
      </c>
      <c r="J56" s="2459" t="s">
        <v>4435</v>
      </c>
      <c r="K56" s="2459" t="s">
        <v>4420</v>
      </c>
    </row>
    <row r="57" spans="1:11">
      <c r="A57" s="2403"/>
      <c r="B57" s="2403"/>
      <c r="C57" s="2403" t="s">
        <v>4434</v>
      </c>
      <c r="D57" s="2395">
        <v>2</v>
      </c>
      <c r="E57" s="2403">
        <v>1984</v>
      </c>
      <c r="F57" s="2494">
        <v>300</v>
      </c>
      <c r="G57" s="2493"/>
      <c r="H57" s="2492"/>
      <c r="I57" s="2450"/>
      <c r="J57" s="2459"/>
      <c r="K57" s="2491"/>
    </row>
    <row r="58" spans="1:11">
      <c r="A58" s="2403"/>
      <c r="B58" s="2403"/>
      <c r="C58" s="2403"/>
      <c r="D58" s="2403"/>
      <c r="E58" s="2403"/>
      <c r="F58" s="2459"/>
      <c r="G58" s="2459"/>
      <c r="H58" s="2459"/>
      <c r="I58" s="2459"/>
      <c r="J58" s="2459"/>
      <c r="K58" s="2491"/>
    </row>
    <row r="59" spans="1:11" ht="13.5" thickBot="1">
      <c r="A59" s="2403"/>
      <c r="B59" s="2403"/>
      <c r="C59" s="2496" t="s">
        <v>4433</v>
      </c>
      <c r="D59" s="2496"/>
      <c r="E59" s="2496"/>
      <c r="F59" s="2495"/>
      <c r="G59" s="2495"/>
      <c r="H59" s="2459"/>
      <c r="I59" s="2459"/>
      <c r="J59" s="2459"/>
      <c r="K59" s="2491"/>
    </row>
    <row r="60" spans="1:11">
      <c r="A60" s="2403"/>
      <c r="B60" s="2403"/>
      <c r="C60" s="2406"/>
      <c r="D60" s="2406"/>
      <c r="E60" s="2406"/>
      <c r="F60" s="2450" t="s">
        <v>4432</v>
      </c>
      <c r="G60" s="2450" t="s">
        <v>4431</v>
      </c>
      <c r="H60" s="2450" t="s">
        <v>4388</v>
      </c>
      <c r="I60" s="2450"/>
      <c r="J60" s="2459"/>
      <c r="K60" s="2491"/>
    </row>
    <row r="61" spans="1:11">
      <c r="A61" s="2403"/>
      <c r="B61" s="2403"/>
      <c r="C61" s="2406"/>
      <c r="D61" s="2406"/>
      <c r="E61" s="2406"/>
      <c r="F61" s="2450" t="s">
        <v>4430</v>
      </c>
      <c r="G61" s="2450" t="s">
        <v>4429</v>
      </c>
      <c r="H61" s="2450" t="s">
        <v>4428</v>
      </c>
      <c r="I61" s="2450" t="s">
        <v>1983</v>
      </c>
      <c r="J61" s="2450" t="s">
        <v>4427</v>
      </c>
      <c r="K61" s="2491"/>
    </row>
    <row r="62" spans="1:11">
      <c r="A62" s="2403"/>
      <c r="B62" s="2406" t="s">
        <v>4426</v>
      </c>
      <c r="C62" s="2406" t="s">
        <v>4425</v>
      </c>
      <c r="D62" s="2406" t="s">
        <v>4424</v>
      </c>
      <c r="E62" s="2406" t="s">
        <v>4423</v>
      </c>
      <c r="F62" s="2450" t="s">
        <v>4407</v>
      </c>
      <c r="G62" s="2450"/>
      <c r="H62" s="2459"/>
      <c r="I62" s="2459"/>
      <c r="J62" s="2459"/>
      <c r="K62" s="2491"/>
    </row>
    <row r="63" spans="1:11">
      <c r="A63" s="2403" t="s">
        <v>4419</v>
      </c>
      <c r="B63" s="2406">
        <v>3354647</v>
      </c>
      <c r="C63" s="2403" t="s">
        <v>4419</v>
      </c>
      <c r="D63" s="2395">
        <v>1</v>
      </c>
      <c r="E63" s="2395">
        <v>1980</v>
      </c>
      <c r="F63" s="2494">
        <v>90</v>
      </c>
      <c r="G63" s="2494">
        <v>151200</v>
      </c>
      <c r="H63" s="2494">
        <v>2000</v>
      </c>
      <c r="I63" s="2450" t="s">
        <v>4422</v>
      </c>
      <c r="J63" s="2459" t="s">
        <v>4421</v>
      </c>
      <c r="K63" s="2459" t="s">
        <v>4420</v>
      </c>
    </row>
    <row r="64" spans="1:11">
      <c r="A64" s="2403"/>
      <c r="B64" s="2403"/>
      <c r="C64" s="2403" t="s">
        <v>4419</v>
      </c>
      <c r="D64" s="2395">
        <v>2</v>
      </c>
      <c r="E64" s="2403">
        <v>1980</v>
      </c>
      <c r="F64" s="2494">
        <v>90</v>
      </c>
      <c r="G64" s="2493"/>
      <c r="H64" s="2492"/>
      <c r="I64" s="2450"/>
      <c r="J64" s="2459"/>
      <c r="K64" s="2491"/>
    </row>
    <row r="65" spans="1:11">
      <c r="A65" s="2403"/>
      <c r="B65" s="2403"/>
      <c r="C65" s="2403"/>
      <c r="D65" s="2403"/>
      <c r="E65" s="2403"/>
      <c r="F65" s="2403"/>
      <c r="G65" s="2403"/>
      <c r="H65" s="2403"/>
      <c r="I65" s="2403"/>
      <c r="J65" s="2403"/>
      <c r="K65" s="2463"/>
    </row>
  </sheetData>
  <pageMargins left="0.5" right="0.5" top="1" bottom="0.5" header="0.5" footer="0.5"/>
  <pageSetup scale="60" orientation="landscape" horizontalDpi="300" verticalDpi="300" r:id="rId1"/>
  <headerFooter alignWithMargins="0"/>
</worksheet>
</file>

<file path=xl/worksheets/sheet106.xml><?xml version="1.0" encoding="utf-8"?>
<worksheet xmlns="http://schemas.openxmlformats.org/spreadsheetml/2006/main" xmlns:r="http://schemas.openxmlformats.org/officeDocument/2006/relationships">
  <sheetPr codeName="Sheet128">
    <pageSetUpPr fitToPage="1"/>
  </sheetPr>
  <dimension ref="A1:AD52"/>
  <sheetViews>
    <sheetView showGridLines="0" view="pageBreakPreview" zoomScale="60" zoomScaleNormal="75" workbookViewId="0"/>
  </sheetViews>
  <sheetFormatPr defaultColWidth="10.7109375" defaultRowHeight="12"/>
  <cols>
    <col min="1" max="1" width="3.42578125" style="2387" customWidth="1"/>
    <col min="2" max="2" width="3.7109375" style="2387" customWidth="1"/>
    <col min="3" max="5" width="8.7109375" style="2387" customWidth="1"/>
    <col min="6" max="6" width="42.7109375" style="2387" customWidth="1"/>
    <col min="7" max="7" width="15.85546875" style="2387" customWidth="1"/>
    <col min="8" max="8" width="2.28515625" style="2387" customWidth="1"/>
    <col min="9" max="9" width="12.42578125" style="2387" customWidth="1"/>
    <col min="10" max="10" width="12" style="2387" customWidth="1"/>
    <col min="11" max="193" width="8.7109375" style="2387" customWidth="1"/>
    <col min="194" max="16384" width="10.7109375" style="2387"/>
  </cols>
  <sheetData>
    <row r="1" spans="1:30" ht="12.75">
      <c r="A1" s="2394" t="s">
        <v>4506</v>
      </c>
      <c r="B1" s="2403"/>
      <c r="C1" s="2403"/>
      <c r="D1" s="2403"/>
      <c r="E1" s="2403"/>
      <c r="F1" s="2403"/>
      <c r="G1" s="2394" t="s">
        <v>4505</v>
      </c>
      <c r="H1" s="2403"/>
      <c r="I1" s="2403"/>
      <c r="J1" s="2416"/>
      <c r="K1" s="2416"/>
      <c r="L1" s="2416"/>
      <c r="M1" s="2416"/>
      <c r="N1" s="2416"/>
      <c r="O1" s="2416"/>
      <c r="P1" s="2416"/>
      <c r="Q1" s="2416"/>
      <c r="R1" s="2416"/>
      <c r="S1" s="2416"/>
      <c r="T1" s="2416"/>
      <c r="U1" s="2416"/>
      <c r="V1" s="2416"/>
      <c r="W1" s="2416"/>
      <c r="X1" s="2416"/>
      <c r="Y1" s="2416"/>
      <c r="Z1" s="2416"/>
      <c r="AA1" s="2416"/>
      <c r="AB1" s="2416"/>
      <c r="AC1" s="2416"/>
      <c r="AD1" s="2416"/>
    </row>
    <row r="2" spans="1:30" ht="12.75">
      <c r="A2" s="2394" t="s">
        <v>4504</v>
      </c>
      <c r="B2" s="2403"/>
      <c r="C2" s="2403"/>
      <c r="D2" s="2403"/>
      <c r="E2" s="2403"/>
      <c r="F2" s="2403"/>
      <c r="G2" s="2403"/>
      <c r="H2" s="2403"/>
      <c r="I2" s="2403"/>
      <c r="J2" s="2416"/>
      <c r="K2" s="2416"/>
      <c r="L2" s="2416"/>
      <c r="M2" s="2416"/>
      <c r="N2" s="2416"/>
      <c r="O2" s="2416"/>
      <c r="P2" s="2416"/>
      <c r="Q2" s="2416"/>
      <c r="R2" s="2416"/>
      <c r="S2" s="2416"/>
      <c r="T2" s="2416"/>
      <c r="U2" s="2416"/>
      <c r="V2" s="2416"/>
      <c r="W2" s="2416"/>
      <c r="X2" s="2416"/>
      <c r="Y2" s="2416"/>
      <c r="Z2" s="2416"/>
      <c r="AA2" s="2416"/>
      <c r="AB2" s="2416"/>
      <c r="AC2" s="2416"/>
      <c r="AD2" s="2416"/>
    </row>
    <row r="3" spans="1:30" ht="12.75">
      <c r="A3" s="2403"/>
      <c r="B3" s="2403"/>
      <c r="C3" s="2403"/>
      <c r="D3" s="2403"/>
      <c r="E3" s="2403"/>
      <c r="F3" s="2403"/>
      <c r="G3" s="2403"/>
      <c r="H3" s="2403"/>
      <c r="I3" s="2403"/>
      <c r="J3" s="2416"/>
      <c r="K3" s="2416"/>
      <c r="L3" s="2416"/>
      <c r="M3" s="2416"/>
      <c r="N3" s="2416"/>
      <c r="O3" s="2416"/>
      <c r="P3" s="2416"/>
      <c r="Q3" s="2416"/>
      <c r="R3" s="2416"/>
      <c r="S3" s="2416"/>
      <c r="T3" s="2416"/>
      <c r="U3" s="2416"/>
      <c r="V3" s="2416"/>
      <c r="W3" s="2416"/>
      <c r="X3" s="2416"/>
      <c r="Y3" s="2416"/>
      <c r="Z3" s="2416"/>
      <c r="AA3" s="2416"/>
      <c r="AB3" s="2416"/>
      <c r="AC3" s="2416"/>
      <c r="AD3" s="2416"/>
    </row>
    <row r="4" spans="1:30" ht="12.75">
      <c r="A4" s="2394" t="s">
        <v>4309</v>
      </c>
      <c r="B4" s="2403"/>
      <c r="C4" s="2403"/>
      <c r="D4" s="2403"/>
      <c r="E4" s="2403"/>
      <c r="F4" s="2403"/>
      <c r="G4" s="2394" t="s">
        <v>4503</v>
      </c>
      <c r="H4" s="2403"/>
      <c r="I4" s="2403"/>
      <c r="J4" s="2416"/>
      <c r="K4" s="2416"/>
      <c r="L4" s="2416"/>
      <c r="M4" s="2416"/>
      <c r="N4" s="2416"/>
      <c r="O4" s="2416"/>
      <c r="P4" s="2416"/>
      <c r="Q4" s="2416"/>
      <c r="R4" s="2416"/>
      <c r="S4" s="2416"/>
      <c r="T4" s="2416"/>
      <c r="U4" s="2416"/>
      <c r="V4" s="2416"/>
      <c r="W4" s="2416"/>
      <c r="X4" s="2416"/>
      <c r="Y4" s="2416"/>
      <c r="Z4" s="2416"/>
      <c r="AA4" s="2416"/>
      <c r="AB4" s="2416"/>
      <c r="AC4" s="2416"/>
      <c r="AD4" s="2416"/>
    </row>
    <row r="5" spans="1:30" ht="12.75">
      <c r="A5" s="2394" t="s">
        <v>4308</v>
      </c>
      <c r="B5" s="2403"/>
      <c r="C5" s="2403"/>
      <c r="D5" s="2403"/>
      <c r="E5" s="2403"/>
      <c r="F5" s="2403"/>
      <c r="G5" s="2394" t="s">
        <v>2051</v>
      </c>
      <c r="H5" s="2403"/>
      <c r="I5" s="2403"/>
      <c r="J5" s="2416"/>
      <c r="K5" s="2416"/>
      <c r="L5" s="2416"/>
      <c r="M5" s="2416"/>
      <c r="N5" s="2416"/>
      <c r="O5" s="2416"/>
      <c r="P5" s="2416"/>
      <c r="Q5" s="2416"/>
      <c r="R5" s="2416"/>
      <c r="S5" s="2416"/>
      <c r="T5" s="2416"/>
      <c r="U5" s="2416"/>
      <c r="V5" s="2416"/>
      <c r="W5" s="2416"/>
      <c r="X5" s="2416"/>
      <c r="Y5" s="2416"/>
      <c r="Z5" s="2416"/>
      <c r="AA5" s="2416"/>
      <c r="AB5" s="2416"/>
      <c r="AC5" s="2416"/>
      <c r="AD5" s="2416"/>
    </row>
    <row r="6" spans="1:30" ht="12.75">
      <c r="A6" s="2394" t="s">
        <v>4306</v>
      </c>
      <c r="B6" s="2394"/>
      <c r="C6" s="2439"/>
      <c r="D6" s="2439"/>
      <c r="E6" s="2403"/>
      <c r="F6" s="2403"/>
      <c r="G6" s="2394" t="s">
        <v>4307</v>
      </c>
      <c r="H6" s="2403"/>
      <c r="I6" s="2403"/>
      <c r="J6" s="2416"/>
      <c r="K6" s="2416"/>
      <c r="L6" s="2416"/>
      <c r="M6" s="2416"/>
      <c r="N6" s="2416"/>
      <c r="O6" s="2416"/>
      <c r="P6" s="2416"/>
      <c r="Q6" s="2416"/>
      <c r="R6" s="2416"/>
      <c r="S6" s="2416"/>
      <c r="T6" s="2416"/>
      <c r="U6" s="2416"/>
      <c r="V6" s="2416"/>
      <c r="W6" s="2416"/>
      <c r="X6" s="2416"/>
      <c r="Y6" s="2416"/>
      <c r="Z6" s="2416"/>
      <c r="AA6" s="2416"/>
      <c r="AB6" s="2416"/>
      <c r="AC6" s="2416"/>
      <c r="AD6" s="2416"/>
    </row>
    <row r="7" spans="1:30" ht="12.75">
      <c r="A7" s="2394"/>
      <c r="B7" s="2403"/>
      <c r="C7" s="2403"/>
      <c r="D7" s="2403"/>
      <c r="E7" s="2403"/>
      <c r="F7" s="2403"/>
      <c r="G7" s="2403"/>
      <c r="H7" s="2403"/>
      <c r="I7" s="2403"/>
      <c r="J7" s="2416"/>
      <c r="K7" s="2416"/>
      <c r="L7" s="2416"/>
      <c r="M7" s="2416"/>
      <c r="N7" s="2416"/>
      <c r="O7" s="2416"/>
      <c r="P7" s="2416"/>
      <c r="Q7" s="2416"/>
      <c r="R7" s="2416"/>
      <c r="S7" s="2416"/>
      <c r="T7" s="2416"/>
      <c r="U7" s="2416"/>
      <c r="V7" s="2416"/>
      <c r="W7" s="2416"/>
      <c r="X7" s="2416"/>
      <c r="Y7" s="2416"/>
      <c r="Z7" s="2416"/>
      <c r="AA7" s="2416"/>
      <c r="AB7" s="2416"/>
      <c r="AC7" s="2416"/>
      <c r="AD7" s="2416"/>
    </row>
    <row r="8" spans="1:30" ht="12.75">
      <c r="A8" s="2394"/>
      <c r="B8" s="2403"/>
      <c r="C8" s="2403"/>
      <c r="D8" s="2403"/>
      <c r="E8" s="2403"/>
      <c r="F8" s="2403"/>
      <c r="G8" s="2403"/>
      <c r="H8" s="2403"/>
      <c r="I8" s="2403"/>
      <c r="J8" s="2416"/>
      <c r="K8" s="2416"/>
      <c r="L8" s="2416"/>
      <c r="M8" s="2416"/>
      <c r="N8" s="2416"/>
      <c r="O8" s="2416"/>
      <c r="P8" s="2416"/>
      <c r="Q8" s="2416"/>
      <c r="R8" s="2416"/>
      <c r="S8" s="2416"/>
      <c r="T8" s="2416"/>
      <c r="U8" s="2416"/>
      <c r="V8" s="2416"/>
      <c r="W8" s="2416"/>
      <c r="X8" s="2416"/>
      <c r="Y8" s="2416"/>
      <c r="Z8" s="2416"/>
      <c r="AA8" s="2416"/>
      <c r="AB8" s="2416"/>
      <c r="AC8" s="2416"/>
      <c r="AD8" s="2416"/>
    </row>
    <row r="9" spans="1:30" ht="12.75">
      <c r="A9" s="2394" t="s">
        <v>4414</v>
      </c>
      <c r="B9" s="2403"/>
      <c r="C9" s="2403"/>
      <c r="D9" s="2403"/>
      <c r="E9" s="2403"/>
      <c r="F9" s="2403"/>
      <c r="G9" s="2403"/>
      <c r="H9" s="2403"/>
      <c r="I9" s="2403"/>
      <c r="J9" s="2416"/>
      <c r="K9" s="2416"/>
      <c r="L9" s="2416"/>
      <c r="M9" s="2416"/>
      <c r="N9" s="2416"/>
      <c r="O9" s="2416"/>
      <c r="P9" s="2416"/>
      <c r="Q9" s="2416"/>
      <c r="R9" s="2416"/>
      <c r="S9" s="2416"/>
      <c r="T9" s="2416"/>
      <c r="U9" s="2416"/>
      <c r="V9" s="2416"/>
      <c r="W9" s="2416"/>
      <c r="X9" s="2416"/>
      <c r="Y9" s="2416"/>
      <c r="Z9" s="2416"/>
      <c r="AA9" s="2416"/>
      <c r="AB9" s="2416"/>
      <c r="AC9" s="2416"/>
      <c r="AD9" s="2416"/>
    </row>
    <row r="10" spans="1:30" ht="12.75">
      <c r="A10" s="2394" t="s">
        <v>4502</v>
      </c>
      <c r="B10" s="2403"/>
      <c r="C10" s="2403"/>
      <c r="D10" s="2403"/>
      <c r="E10" s="2403"/>
      <c r="F10" s="2403"/>
      <c r="G10" s="2403"/>
      <c r="H10" s="2403"/>
      <c r="I10" s="2403"/>
      <c r="J10" s="2416"/>
      <c r="K10" s="2416"/>
      <c r="L10" s="2416"/>
      <c r="M10" s="2416"/>
      <c r="N10" s="2416"/>
      <c r="O10" s="2416"/>
      <c r="P10" s="2416"/>
      <c r="Q10" s="2416"/>
      <c r="R10" s="2416"/>
      <c r="S10" s="2416"/>
      <c r="T10" s="2416"/>
      <c r="U10" s="2416"/>
      <c r="V10" s="2416"/>
      <c r="W10" s="2416"/>
      <c r="X10" s="2416"/>
      <c r="Y10" s="2416"/>
      <c r="Z10" s="2416"/>
      <c r="AA10" s="2416"/>
      <c r="AB10" s="2416"/>
      <c r="AC10" s="2416"/>
      <c r="AD10" s="2416"/>
    </row>
    <row r="11" spans="1:30" ht="12.75">
      <c r="A11" s="2394" t="s">
        <v>4501</v>
      </c>
      <c r="B11" s="2403"/>
      <c r="C11" s="2403"/>
      <c r="D11" s="2403"/>
      <c r="E11" s="2403"/>
      <c r="F11" s="2403"/>
      <c r="G11" s="2403"/>
      <c r="H11" s="2403"/>
      <c r="I11" s="2403"/>
    </row>
    <row r="12" spans="1:30" ht="12.75">
      <c r="A12" s="2482"/>
      <c r="B12" s="2482"/>
      <c r="C12" s="2482"/>
      <c r="D12" s="2482"/>
      <c r="E12" s="2482"/>
      <c r="F12" s="2482"/>
      <c r="G12" s="2482"/>
      <c r="H12" s="2482"/>
      <c r="I12" s="2482"/>
    </row>
    <row r="13" spans="1:30" ht="12.75">
      <c r="A13" s="2403"/>
      <c r="B13" s="2403"/>
      <c r="C13" s="2403"/>
      <c r="D13" s="2403"/>
      <c r="E13" s="2403"/>
      <c r="F13" s="2403"/>
      <c r="G13" s="2403"/>
      <c r="H13" s="2403"/>
      <c r="I13" s="2403"/>
    </row>
    <row r="14" spans="1:30" ht="12.75">
      <c r="A14" s="2394" t="s">
        <v>4500</v>
      </c>
      <c r="B14" s="2403"/>
      <c r="C14" s="2403"/>
      <c r="D14" s="2403"/>
      <c r="E14" s="2403"/>
      <c r="F14" s="2403"/>
      <c r="G14" s="2403"/>
      <c r="H14" s="2403"/>
      <c r="I14" s="2403"/>
    </row>
    <row r="15" spans="1:30" ht="12.75">
      <c r="A15" s="2394"/>
      <c r="B15" s="2403"/>
      <c r="C15" s="2403"/>
      <c r="D15" s="2403"/>
      <c r="E15" s="2403"/>
      <c r="F15" s="2403"/>
      <c r="G15" s="2403"/>
      <c r="H15" s="2403"/>
      <c r="I15" s="2408"/>
    </row>
    <row r="16" spans="1:30" s="2460" customFormat="1" ht="12.75">
      <c r="A16" s="2406" t="s">
        <v>119</v>
      </c>
      <c r="B16" s="2403"/>
      <c r="C16" s="2403"/>
      <c r="D16" s="2403"/>
      <c r="E16" s="2403"/>
      <c r="F16" s="2403"/>
      <c r="G16" s="2403"/>
      <c r="H16" s="2438"/>
      <c r="I16" s="2403"/>
    </row>
    <row r="17" spans="1:9" s="2460" customFormat="1" ht="15">
      <c r="A17" s="2527" t="s">
        <v>1029</v>
      </c>
      <c r="B17" s="2403"/>
      <c r="C17" s="2481"/>
      <c r="D17" s="2481"/>
      <c r="E17" s="2481"/>
      <c r="F17" s="2403"/>
      <c r="G17" s="2403"/>
      <c r="H17" s="2403"/>
      <c r="I17" s="2403"/>
    </row>
    <row r="18" spans="1:9" s="2460" customFormat="1" ht="12.75">
      <c r="A18" s="2403"/>
      <c r="B18" s="2403"/>
      <c r="C18" s="2403"/>
      <c r="D18" s="2403"/>
      <c r="E18" s="2526"/>
      <c r="F18" s="2403"/>
      <c r="G18" s="2403"/>
      <c r="H18" s="2438"/>
      <c r="I18" s="2403"/>
    </row>
    <row r="19" spans="1:9" s="2460" customFormat="1" ht="12.75">
      <c r="A19" s="2406">
        <v>1</v>
      </c>
      <c r="B19" s="2516" t="s">
        <v>684</v>
      </c>
      <c r="C19" s="2516" t="s">
        <v>4499</v>
      </c>
      <c r="D19" s="2403"/>
      <c r="E19" s="2403"/>
      <c r="F19" s="2403"/>
      <c r="G19" s="2403"/>
      <c r="H19" s="2403"/>
      <c r="I19" s="2403"/>
    </row>
    <row r="20" spans="1:9" s="2460" customFormat="1" ht="12.75">
      <c r="A20" s="2406">
        <v>2</v>
      </c>
      <c r="B20" s="2403"/>
      <c r="C20" s="2523" t="s">
        <v>4315</v>
      </c>
      <c r="D20" s="2403"/>
      <c r="E20" s="2403"/>
      <c r="F20" s="2403"/>
      <c r="G20" s="2525">
        <v>451109.58904109581</v>
      </c>
      <c r="H20" s="2403"/>
      <c r="I20" s="2403"/>
    </row>
    <row r="21" spans="1:9" s="2460" customFormat="1" ht="15">
      <c r="A21" s="2406"/>
      <c r="B21" s="2403"/>
      <c r="C21" s="2523"/>
      <c r="D21" s="2403"/>
      <c r="E21" s="2403"/>
      <c r="F21" s="2403"/>
      <c r="G21" s="2524"/>
      <c r="H21" s="2403"/>
      <c r="I21" s="2403"/>
    </row>
    <row r="22" spans="1:9" s="2460" customFormat="1" ht="15">
      <c r="A22" s="2406"/>
      <c r="B22" s="2403"/>
      <c r="C22" s="2523" t="s">
        <v>4498</v>
      </c>
      <c r="D22" s="2403"/>
      <c r="E22" s="2403"/>
      <c r="F22" s="2403"/>
      <c r="G22" s="2522">
        <v>0</v>
      </c>
      <c r="H22" s="2403"/>
      <c r="I22" s="2403"/>
    </row>
    <row r="23" spans="1:9" s="2460" customFormat="1" ht="15">
      <c r="A23" s="2406"/>
      <c r="B23" s="2403"/>
      <c r="C23" s="2516" t="s">
        <v>4497</v>
      </c>
      <c r="D23" s="2403"/>
      <c r="E23" s="2403"/>
      <c r="F23" s="2403"/>
      <c r="G23" s="2522">
        <v>451109.58904109581</v>
      </c>
      <c r="H23" s="2403"/>
      <c r="I23" s="2403"/>
    </row>
    <row r="24" spans="1:9" s="2460" customFormat="1" ht="12.75">
      <c r="A24" s="2406"/>
      <c r="B24" s="2403"/>
      <c r="C24" s="2403"/>
      <c r="D24" s="2403"/>
      <c r="E24" s="2403"/>
      <c r="F24" s="2403"/>
      <c r="G24" s="2520"/>
      <c r="H24" s="2403"/>
      <c r="I24" s="2403"/>
    </row>
    <row r="25" spans="1:9" s="2460" customFormat="1" ht="12.75">
      <c r="A25" s="2406">
        <v>3</v>
      </c>
      <c r="B25" s="2516" t="s">
        <v>685</v>
      </c>
      <c r="C25" s="2403" t="s">
        <v>4496</v>
      </c>
      <c r="D25" s="2403"/>
      <c r="E25" s="2403"/>
      <c r="F25" s="2403"/>
      <c r="G25" s="2401">
        <v>135109.72850812948</v>
      </c>
      <c r="H25" s="2403"/>
      <c r="I25" s="2403"/>
    </row>
    <row r="26" spans="1:9" s="2460" customFormat="1" ht="12.75">
      <c r="A26" s="2406"/>
      <c r="B26" s="2403"/>
      <c r="C26" s="2403"/>
      <c r="D26" s="2403"/>
      <c r="E26" s="2403"/>
      <c r="F26" s="2403"/>
      <c r="G26" s="2520"/>
      <c r="H26" s="2403"/>
      <c r="I26" s="2403"/>
    </row>
    <row r="27" spans="1:9" s="2460" customFormat="1" ht="15">
      <c r="A27" s="2406">
        <v>4</v>
      </c>
      <c r="B27" s="2516" t="s">
        <v>642</v>
      </c>
      <c r="C27" s="2403" t="s">
        <v>4495</v>
      </c>
      <c r="D27" s="2403"/>
      <c r="E27" s="2403"/>
      <c r="F27" s="2403"/>
      <c r="G27" s="2521">
        <v>999000</v>
      </c>
      <c r="H27" s="2415"/>
      <c r="I27" s="2403"/>
    </row>
    <row r="28" spans="1:9" s="2460" customFormat="1" ht="12.75">
      <c r="A28" s="2406"/>
      <c r="B28" s="2403"/>
      <c r="C28" s="2403"/>
      <c r="D28" s="2403"/>
      <c r="E28" s="2403"/>
      <c r="F28" s="2403"/>
      <c r="G28" s="2520"/>
      <c r="H28" s="2403"/>
      <c r="I28" s="2403"/>
    </row>
    <row r="29" spans="1:9" s="2460" customFormat="1" ht="15">
      <c r="A29" s="2406">
        <v>5</v>
      </c>
      <c r="B29" s="2516" t="s">
        <v>637</v>
      </c>
      <c r="C29" s="2403" t="s">
        <v>4494</v>
      </c>
      <c r="D29" s="2403"/>
      <c r="E29" s="2403"/>
      <c r="F29" s="2403"/>
      <c r="G29" s="2519">
        <v>59</v>
      </c>
      <c r="H29" s="2516" t="s">
        <v>1915</v>
      </c>
      <c r="I29" s="2403"/>
    </row>
    <row r="30" spans="1:9" s="2460" customFormat="1" ht="15">
      <c r="A30" s="2406">
        <v>6</v>
      </c>
      <c r="B30" s="2516" t="s">
        <v>4493</v>
      </c>
      <c r="C30" s="2403"/>
      <c r="D30" s="2403"/>
      <c r="E30" s="2403"/>
      <c r="F30" s="2518"/>
      <c r="G30" s="2517">
        <v>100</v>
      </c>
      <c r="H30" s="2516" t="s">
        <v>1915</v>
      </c>
      <c r="I30" s="2403"/>
    </row>
    <row r="31" spans="1:9" s="2460" customFormat="1" ht="15">
      <c r="A31" s="2406"/>
      <c r="B31" s="2516"/>
      <c r="C31" s="2403"/>
      <c r="D31" s="2403"/>
      <c r="E31" s="2403"/>
      <c r="F31" s="2403"/>
      <c r="G31" s="2519"/>
      <c r="H31" s="2516"/>
      <c r="I31" s="2403"/>
    </row>
    <row r="32" spans="1:9" s="2460" customFormat="1" ht="12.75">
      <c r="A32" s="2403"/>
      <c r="B32" s="2403"/>
      <c r="C32" s="2403"/>
      <c r="D32" s="2403"/>
      <c r="E32" s="2403"/>
      <c r="F32" s="2403"/>
      <c r="G32" s="2409"/>
      <c r="H32" s="2403"/>
      <c r="I32" s="2403"/>
    </row>
    <row r="33" spans="1:10" s="2460" customFormat="1" ht="15">
      <c r="A33" s="2406">
        <v>7</v>
      </c>
      <c r="B33" s="2516" t="s">
        <v>643</v>
      </c>
      <c r="C33" s="2403" t="s">
        <v>4492</v>
      </c>
      <c r="D33" s="2403"/>
      <c r="E33" s="2403"/>
      <c r="F33" s="2403"/>
      <c r="G33" s="2517">
        <v>41</v>
      </c>
      <c r="H33" s="2516" t="s">
        <v>1915</v>
      </c>
      <c r="I33" s="2403"/>
    </row>
    <row r="34" spans="1:10" s="2460" customFormat="1" ht="15">
      <c r="A34" s="2406">
        <v>8</v>
      </c>
      <c r="B34" s="2516" t="s">
        <v>4491</v>
      </c>
      <c r="C34" s="2403"/>
      <c r="D34" s="2403"/>
      <c r="E34" s="2403"/>
      <c r="F34" s="2518"/>
      <c r="G34" s="2517">
        <v>0</v>
      </c>
      <c r="H34" s="2516" t="s">
        <v>1915</v>
      </c>
      <c r="I34" s="2403"/>
    </row>
    <row r="35" spans="1:10" s="2460" customFormat="1" ht="12.75">
      <c r="A35" s="2403"/>
      <c r="B35" s="2403"/>
      <c r="C35" s="2403"/>
      <c r="D35" s="2403"/>
      <c r="E35" s="2403"/>
      <c r="F35" s="2403"/>
      <c r="G35" s="2403"/>
      <c r="H35" s="2403"/>
      <c r="I35" s="2403"/>
    </row>
    <row r="36" spans="1:10" s="2460" customFormat="1" ht="12.75">
      <c r="A36" s="2403"/>
      <c r="B36" s="2403"/>
      <c r="C36" s="2657" t="s">
        <v>4490</v>
      </c>
      <c r="D36" s="2657"/>
      <c r="E36" s="2657"/>
      <c r="F36" s="2657"/>
      <c r="G36" s="2403"/>
      <c r="H36" s="2403"/>
      <c r="I36" s="2403"/>
    </row>
    <row r="37" spans="1:10" s="2460" customFormat="1" ht="12.75">
      <c r="A37" s="2403"/>
      <c r="B37" s="2403"/>
      <c r="C37" s="2657"/>
      <c r="D37" s="2657"/>
      <c r="E37" s="2657"/>
      <c r="F37" s="2657"/>
      <c r="G37" s="2403"/>
      <c r="H37" s="2403"/>
      <c r="I37" s="2403"/>
    </row>
    <row r="38" spans="1:10" s="2460" customFormat="1" ht="12.75">
      <c r="A38" s="2403"/>
      <c r="B38" s="2403"/>
      <c r="C38" s="2657"/>
      <c r="D38" s="2657"/>
      <c r="E38" s="2657"/>
      <c r="F38" s="2657"/>
      <c r="G38" s="2403"/>
      <c r="H38" s="2403"/>
      <c r="I38" s="2403"/>
    </row>
    <row r="39" spans="1:10" s="2460" customFormat="1" ht="12.75">
      <c r="A39" s="2403"/>
      <c r="B39" s="2403"/>
      <c r="C39" s="2403"/>
      <c r="D39" s="2403"/>
      <c r="E39" s="2403"/>
      <c r="F39" s="2403"/>
      <c r="G39" s="2403"/>
      <c r="H39" s="2403"/>
      <c r="I39" s="2403"/>
    </row>
    <row r="40" spans="1:10" s="2460" customFormat="1" ht="12.75">
      <c r="A40" s="2403"/>
      <c r="B40" s="2403"/>
      <c r="C40" s="2403"/>
      <c r="D40" s="2403"/>
      <c r="E40" s="2403"/>
      <c r="F40" s="2403"/>
      <c r="G40" s="2403"/>
      <c r="H40" s="2403"/>
      <c r="I40" s="2403"/>
    </row>
    <row r="41" spans="1:10" s="2460" customFormat="1" ht="12.75">
      <c r="A41" s="2403"/>
      <c r="B41" s="2403"/>
      <c r="C41" s="2403"/>
      <c r="D41" s="2420"/>
      <c r="E41" s="2403"/>
      <c r="F41" s="2658"/>
      <c r="G41" s="2658"/>
      <c r="H41" s="2403"/>
      <c r="I41" s="2403"/>
      <c r="J41" s="2515"/>
    </row>
    <row r="42" spans="1:10" s="2460" customFormat="1" ht="12.75">
      <c r="A42" s="2403"/>
      <c r="B42" s="2403"/>
      <c r="C42" s="2403"/>
      <c r="D42" s="2403"/>
      <c r="E42" s="2514"/>
      <c r="F42" s="2433"/>
      <c r="G42" s="2403"/>
      <c r="H42" s="2403"/>
      <c r="I42" s="2411"/>
      <c r="J42" s="2513"/>
    </row>
    <row r="43" spans="1:10" s="2460" customFormat="1" ht="12.75">
      <c r="A43" s="2403"/>
      <c r="B43" s="2403"/>
      <c r="C43" s="2403"/>
      <c r="D43" s="2403"/>
      <c r="E43" s="2514"/>
      <c r="F43" s="2433"/>
      <c r="G43" s="2403"/>
      <c r="H43" s="2403"/>
      <c r="I43" s="2411"/>
      <c r="J43" s="2513"/>
    </row>
    <row r="44" spans="1:10" s="2460" customFormat="1" ht="12.75">
      <c r="A44" s="2403"/>
      <c r="B44" s="2403"/>
      <c r="C44" s="2403"/>
      <c r="D44" s="2403"/>
      <c r="E44" s="2514"/>
      <c r="F44" s="2433"/>
      <c r="G44" s="2403"/>
      <c r="H44" s="2403"/>
      <c r="I44" s="2411"/>
      <c r="J44" s="2513"/>
    </row>
    <row r="45" spans="1:10" s="2460" customFormat="1" ht="12.75">
      <c r="A45" s="2403"/>
      <c r="B45" s="2403"/>
      <c r="C45" s="2403"/>
      <c r="D45" s="2403"/>
      <c r="E45" s="2403"/>
      <c r="F45" s="2433"/>
      <c r="G45" s="2512"/>
      <c r="H45" s="2403"/>
      <c r="I45" s="2403"/>
      <c r="J45" s="2387"/>
    </row>
    <row r="46" spans="1:10" s="2460" customFormat="1" ht="12.75">
      <c r="A46" s="2403"/>
      <c r="B46" s="2403"/>
      <c r="C46" s="2403"/>
      <c r="D46" s="2403"/>
      <c r="E46" s="2403"/>
      <c r="F46" s="2433"/>
      <c r="G46" s="2512"/>
      <c r="H46" s="2403"/>
      <c r="I46" s="2403"/>
      <c r="J46" s="2511"/>
    </row>
    <row r="47" spans="1:10" s="2460" customFormat="1" ht="12.75">
      <c r="A47" s="2403"/>
      <c r="B47" s="2403"/>
      <c r="C47" s="2403"/>
      <c r="D47" s="2403"/>
      <c r="E47" s="2403"/>
      <c r="F47" s="2433"/>
      <c r="G47" s="2512"/>
      <c r="H47" s="2403"/>
      <c r="I47" s="2403"/>
      <c r="J47" s="2511"/>
    </row>
    <row r="48" spans="1:10" ht="18" customHeight="1">
      <c r="A48" s="2510"/>
      <c r="B48" s="2388"/>
      <c r="C48" s="2388"/>
      <c r="D48" s="2388"/>
      <c r="E48" s="2388"/>
      <c r="F48" s="2509"/>
      <c r="G48" s="2508"/>
      <c r="H48" s="2388"/>
      <c r="I48" s="2388"/>
      <c r="J48" s="2431"/>
    </row>
    <row r="49" spans="1:10" s="2460" customFormat="1" ht="12.75">
      <c r="A49" s="2388"/>
      <c r="B49" s="2388"/>
      <c r="C49" s="2388"/>
      <c r="D49" s="2388"/>
      <c r="E49" s="2388"/>
      <c r="F49" s="2388"/>
      <c r="G49" s="2388"/>
      <c r="H49" s="2388"/>
      <c r="I49" s="2388"/>
      <c r="J49" s="2507"/>
    </row>
    <row r="50" spans="1:10" ht="12.75">
      <c r="A50" s="2388"/>
      <c r="B50" s="2388"/>
      <c r="C50" s="2388"/>
      <c r="D50" s="2388"/>
      <c r="E50" s="2388"/>
      <c r="F50" s="2388"/>
      <c r="G50" s="2388"/>
      <c r="H50" s="2388"/>
      <c r="I50" s="2388"/>
    </row>
    <row r="52" spans="1:10" ht="18" customHeight="1">
      <c r="F52" s="2391"/>
      <c r="G52" s="2391"/>
    </row>
  </sheetData>
  <mergeCells count="2">
    <mergeCell ref="C36:F38"/>
    <mergeCell ref="F41:G41"/>
  </mergeCells>
  <pageMargins left="0.75" right="0.5" top="1" bottom="1" header="0.5" footer="0.5"/>
  <pageSetup scale="73" orientation="portrait" horizontalDpi="4294967292" verticalDpi="4294967292" r:id="rId1"/>
  <headerFooter alignWithMargins="0"/>
</worksheet>
</file>

<file path=xl/worksheets/sheet107.xml><?xml version="1.0" encoding="utf-8"?>
<worksheet xmlns="http://schemas.openxmlformats.org/spreadsheetml/2006/main" xmlns:r="http://schemas.openxmlformats.org/officeDocument/2006/relationships">
  <sheetPr codeName="Sheet129">
    <pageSetUpPr fitToPage="1"/>
  </sheetPr>
  <dimension ref="A1:AD49"/>
  <sheetViews>
    <sheetView view="pageBreakPreview" zoomScale="60" zoomScaleNormal="75" workbookViewId="0"/>
  </sheetViews>
  <sheetFormatPr defaultRowHeight="12.75"/>
  <cols>
    <col min="1" max="1" width="9.140625" style="2483"/>
    <col min="2" max="2" width="13.28515625" style="2483" customWidth="1"/>
    <col min="3" max="3" width="23.85546875" style="2483" customWidth="1"/>
    <col min="4" max="4" width="18" style="2483" customWidth="1"/>
    <col min="5" max="5" width="11.7109375" style="2483" customWidth="1"/>
    <col min="6" max="6" width="18.28515625" style="2483" customWidth="1"/>
    <col min="7" max="16384" width="9.140625" style="2483"/>
  </cols>
  <sheetData>
    <row r="1" spans="1:30">
      <c r="A1" s="2394" t="s">
        <v>4506</v>
      </c>
      <c r="B1" s="2403"/>
      <c r="C1" s="2403"/>
      <c r="D1" s="2403"/>
      <c r="E1" s="2403"/>
      <c r="F1" s="2403"/>
      <c r="G1" s="2394" t="s">
        <v>4505</v>
      </c>
      <c r="H1" s="2403"/>
      <c r="I1" s="2463"/>
      <c r="J1" s="2463"/>
      <c r="K1" s="2463"/>
      <c r="L1" s="2463"/>
      <c r="M1" s="2463"/>
      <c r="N1" s="2463"/>
      <c r="O1" s="2463"/>
      <c r="P1" s="2463"/>
      <c r="Q1" s="2463"/>
      <c r="R1" s="2463"/>
      <c r="S1" s="2463"/>
      <c r="T1" s="2463"/>
      <c r="U1" s="2463"/>
      <c r="V1" s="2463"/>
      <c r="W1" s="2463"/>
      <c r="X1" s="2463"/>
      <c r="Y1" s="2463"/>
      <c r="Z1" s="2463"/>
      <c r="AA1" s="2463"/>
      <c r="AB1" s="2463"/>
      <c r="AC1" s="2463"/>
      <c r="AD1" s="2463"/>
    </row>
    <row r="2" spans="1:30">
      <c r="A2" s="2394" t="s">
        <v>4504</v>
      </c>
      <c r="B2" s="2403"/>
      <c r="C2" s="2403"/>
      <c r="D2" s="2403"/>
      <c r="E2" s="2403"/>
      <c r="F2" s="2403"/>
      <c r="G2" s="2403"/>
      <c r="H2" s="2403"/>
      <c r="I2" s="2463"/>
      <c r="J2" s="2463"/>
      <c r="K2" s="2463"/>
      <c r="L2" s="2463"/>
      <c r="M2" s="2463"/>
      <c r="N2" s="2463"/>
      <c r="O2" s="2463"/>
      <c r="P2" s="2463"/>
      <c r="Q2" s="2463"/>
      <c r="R2" s="2463"/>
      <c r="S2" s="2463"/>
      <c r="T2" s="2463"/>
      <c r="U2" s="2463"/>
      <c r="V2" s="2463"/>
      <c r="W2" s="2463"/>
      <c r="X2" s="2463"/>
      <c r="Y2" s="2463"/>
      <c r="Z2" s="2463"/>
      <c r="AA2" s="2463"/>
      <c r="AB2" s="2463"/>
      <c r="AC2" s="2463"/>
      <c r="AD2" s="2463"/>
    </row>
    <row r="3" spans="1:30">
      <c r="A3" s="2403"/>
      <c r="B3" s="2403"/>
      <c r="C3" s="2403"/>
      <c r="D3" s="2403"/>
      <c r="E3" s="2403"/>
      <c r="F3" s="2403"/>
      <c r="G3" s="2403"/>
      <c r="H3" s="2403"/>
      <c r="I3" s="2463"/>
      <c r="J3" s="2463"/>
      <c r="K3" s="2463"/>
      <c r="L3" s="2463"/>
      <c r="M3" s="2463"/>
      <c r="N3" s="2463"/>
      <c r="O3" s="2463"/>
      <c r="P3" s="2463"/>
      <c r="Q3" s="2463"/>
      <c r="R3" s="2463"/>
      <c r="S3" s="2463"/>
      <c r="T3" s="2463"/>
      <c r="U3" s="2463"/>
      <c r="V3" s="2463"/>
      <c r="W3" s="2463"/>
      <c r="X3" s="2463"/>
      <c r="Y3" s="2463"/>
      <c r="Z3" s="2463"/>
      <c r="AA3" s="2463"/>
      <c r="AB3" s="2463"/>
      <c r="AC3" s="2463"/>
      <c r="AD3" s="2463"/>
    </row>
    <row r="4" spans="1:30">
      <c r="A4" s="2394" t="s">
        <v>4309</v>
      </c>
      <c r="B4" s="2403"/>
      <c r="C4" s="2403"/>
      <c r="D4" s="2403"/>
      <c r="E4" s="2403"/>
      <c r="F4" s="2403"/>
      <c r="G4" s="2394" t="s">
        <v>4503</v>
      </c>
      <c r="H4" s="2403"/>
      <c r="I4" s="2463"/>
      <c r="J4" s="2463"/>
      <c r="K4" s="2463"/>
      <c r="L4" s="2463"/>
      <c r="M4" s="2463"/>
      <c r="N4" s="2463"/>
      <c r="O4" s="2463"/>
      <c r="P4" s="2463"/>
      <c r="Q4" s="2463"/>
      <c r="R4" s="2463"/>
      <c r="S4" s="2463"/>
      <c r="T4" s="2463"/>
      <c r="U4" s="2463"/>
      <c r="V4" s="2463"/>
      <c r="W4" s="2463"/>
      <c r="X4" s="2463"/>
      <c r="Y4" s="2463"/>
      <c r="Z4" s="2463"/>
      <c r="AA4" s="2463"/>
      <c r="AB4" s="2463"/>
      <c r="AC4" s="2463"/>
      <c r="AD4" s="2463"/>
    </row>
    <row r="5" spans="1:30">
      <c r="A5" s="2394" t="s">
        <v>4308</v>
      </c>
      <c r="B5" s="2403"/>
      <c r="C5" s="2403"/>
      <c r="D5" s="2403"/>
      <c r="E5" s="2403"/>
      <c r="F5" s="2403"/>
      <c r="G5" s="2394" t="s">
        <v>2138</v>
      </c>
      <c r="H5" s="2403"/>
      <c r="I5" s="2463"/>
      <c r="J5" s="2463"/>
      <c r="K5" s="2463"/>
      <c r="L5" s="2463"/>
      <c r="M5" s="2463"/>
      <c r="N5" s="2463"/>
      <c r="O5" s="2463"/>
      <c r="P5" s="2463"/>
      <c r="Q5" s="2463"/>
      <c r="R5" s="2463"/>
      <c r="S5" s="2463"/>
      <c r="T5" s="2463"/>
      <c r="U5" s="2463"/>
      <c r="V5" s="2463"/>
      <c r="W5" s="2463"/>
      <c r="X5" s="2463"/>
      <c r="Y5" s="2463"/>
      <c r="Z5" s="2463"/>
      <c r="AA5" s="2463"/>
      <c r="AB5" s="2463"/>
      <c r="AC5" s="2463"/>
      <c r="AD5" s="2463"/>
    </row>
    <row r="6" spans="1:30">
      <c r="A6" s="2394" t="s">
        <v>4306</v>
      </c>
      <c r="B6" s="2394"/>
      <c r="C6" s="2439"/>
      <c r="D6" s="2439"/>
      <c r="E6" s="2403"/>
      <c r="F6" s="2403"/>
      <c r="G6" s="2394" t="s">
        <v>4307</v>
      </c>
      <c r="H6" s="2403"/>
      <c r="I6" s="2463"/>
      <c r="J6" s="2463"/>
      <c r="K6" s="2463"/>
      <c r="L6" s="2463"/>
      <c r="M6" s="2463"/>
      <c r="N6" s="2463"/>
      <c r="O6" s="2463"/>
      <c r="P6" s="2463"/>
      <c r="Q6" s="2463"/>
      <c r="R6" s="2463"/>
      <c r="S6" s="2463"/>
      <c r="T6" s="2463"/>
      <c r="U6" s="2463"/>
      <c r="V6" s="2463"/>
      <c r="W6" s="2463"/>
      <c r="X6" s="2463"/>
      <c r="Y6" s="2463"/>
      <c r="Z6" s="2463"/>
      <c r="AA6" s="2463"/>
      <c r="AB6" s="2463"/>
      <c r="AC6" s="2463"/>
      <c r="AD6" s="2463"/>
    </row>
    <row r="7" spans="1:30">
      <c r="A7" s="2394"/>
      <c r="B7" s="2403"/>
      <c r="C7" s="2403"/>
      <c r="D7" s="2403"/>
      <c r="E7" s="2403"/>
      <c r="F7" s="2403"/>
      <c r="G7" s="2403"/>
      <c r="H7" s="2403"/>
      <c r="I7" s="2463"/>
      <c r="J7" s="2463"/>
      <c r="K7" s="2463"/>
      <c r="L7" s="2463"/>
      <c r="M7" s="2463"/>
      <c r="N7" s="2463"/>
      <c r="O7" s="2463"/>
      <c r="P7" s="2463"/>
      <c r="Q7" s="2463"/>
      <c r="R7" s="2463"/>
      <c r="S7" s="2463"/>
      <c r="T7" s="2463"/>
      <c r="U7" s="2463"/>
      <c r="V7" s="2463"/>
      <c r="W7" s="2463"/>
      <c r="X7" s="2463"/>
      <c r="Y7" s="2463"/>
      <c r="Z7" s="2463"/>
      <c r="AA7" s="2463"/>
      <c r="AB7" s="2463"/>
      <c r="AC7" s="2463"/>
      <c r="AD7" s="2463"/>
    </row>
    <row r="8" spans="1:30">
      <c r="A8" s="2394"/>
      <c r="B8" s="2403"/>
      <c r="C8" s="2403"/>
      <c r="D8" s="2403"/>
      <c r="E8" s="2403"/>
      <c r="F8" s="2403"/>
      <c r="G8" s="2403"/>
      <c r="H8" s="2403"/>
      <c r="I8" s="2463"/>
      <c r="J8" s="2463"/>
      <c r="K8" s="2463"/>
      <c r="L8" s="2463"/>
      <c r="M8" s="2463"/>
      <c r="N8" s="2463"/>
      <c r="O8" s="2463"/>
      <c r="P8" s="2463"/>
      <c r="Q8" s="2463"/>
      <c r="R8" s="2463"/>
      <c r="S8" s="2463"/>
      <c r="T8" s="2463"/>
      <c r="U8" s="2463"/>
      <c r="V8" s="2463"/>
      <c r="W8" s="2463"/>
      <c r="X8" s="2463"/>
      <c r="Y8" s="2463"/>
      <c r="Z8" s="2463"/>
      <c r="AA8" s="2463"/>
      <c r="AB8" s="2463"/>
      <c r="AC8" s="2463"/>
      <c r="AD8" s="2463"/>
    </row>
    <row r="9" spans="1:30">
      <c r="A9" s="2394" t="s">
        <v>4414</v>
      </c>
      <c r="B9" s="2403"/>
      <c r="C9" s="2403"/>
      <c r="D9" s="2403"/>
      <c r="E9" s="2403"/>
      <c r="F9" s="2403"/>
      <c r="G9" s="2403"/>
      <c r="H9" s="2403"/>
      <c r="I9" s="2463"/>
      <c r="J9" s="2463"/>
      <c r="K9" s="2463"/>
      <c r="L9" s="2463"/>
      <c r="M9" s="2463"/>
      <c r="N9" s="2463"/>
      <c r="O9" s="2463"/>
      <c r="P9" s="2463"/>
      <c r="Q9" s="2463"/>
      <c r="R9" s="2463"/>
      <c r="S9" s="2463"/>
      <c r="T9" s="2463"/>
      <c r="U9" s="2463"/>
      <c r="V9" s="2463"/>
      <c r="W9" s="2463"/>
      <c r="X9" s="2463"/>
      <c r="Y9" s="2463"/>
      <c r="Z9" s="2463"/>
      <c r="AA9" s="2463"/>
      <c r="AB9" s="2463"/>
      <c r="AC9" s="2463"/>
      <c r="AD9" s="2463"/>
    </row>
    <row r="10" spans="1:30">
      <c r="A10" s="2394" t="s">
        <v>4502</v>
      </c>
      <c r="B10" s="2403"/>
      <c r="C10" s="2403"/>
      <c r="D10" s="2403"/>
      <c r="E10" s="2403"/>
      <c r="F10" s="2403"/>
      <c r="G10" s="2403"/>
      <c r="H10" s="2403"/>
      <c r="I10" s="2463"/>
      <c r="J10" s="2463"/>
      <c r="K10" s="2463"/>
      <c r="L10" s="2463"/>
      <c r="M10" s="2463"/>
      <c r="N10" s="2463"/>
      <c r="O10" s="2463"/>
      <c r="P10" s="2463"/>
      <c r="Q10" s="2463"/>
      <c r="R10" s="2463"/>
      <c r="S10" s="2463"/>
      <c r="T10" s="2463"/>
      <c r="U10" s="2463"/>
      <c r="V10" s="2463"/>
      <c r="W10" s="2463"/>
      <c r="X10" s="2463"/>
      <c r="Y10" s="2463"/>
      <c r="Z10" s="2463"/>
      <c r="AA10" s="2463"/>
      <c r="AB10" s="2463"/>
      <c r="AC10" s="2463"/>
      <c r="AD10" s="2463"/>
    </row>
    <row r="11" spans="1:30">
      <c r="A11" s="2394" t="s">
        <v>4501</v>
      </c>
      <c r="B11" s="2403"/>
      <c r="C11" s="2403"/>
      <c r="D11" s="2403"/>
      <c r="E11" s="2403"/>
      <c r="F11" s="2403"/>
      <c r="G11" s="2403"/>
      <c r="H11" s="2403"/>
      <c r="I11" s="2463"/>
    </row>
    <row r="12" spans="1:30">
      <c r="A12" s="2540"/>
      <c r="B12" s="2528"/>
      <c r="C12" s="2528"/>
      <c r="D12" s="2528"/>
      <c r="E12" s="2528"/>
      <c r="F12" s="2528"/>
      <c r="G12" s="2403"/>
      <c r="H12" s="2403"/>
      <c r="I12" s="2463"/>
    </row>
    <row r="13" spans="1:30">
      <c r="A13" s="2540"/>
      <c r="B13" s="2528"/>
      <c r="C13" s="2528"/>
      <c r="D13" s="2528"/>
      <c r="E13" s="2528"/>
      <c r="F13" s="2528"/>
      <c r="G13" s="2403"/>
      <c r="H13" s="2403"/>
      <c r="I13" s="2463"/>
    </row>
    <row r="14" spans="1:30">
      <c r="A14" s="2529"/>
      <c r="B14" s="2528"/>
      <c r="C14" s="2528"/>
      <c r="D14" s="2528"/>
      <c r="E14" s="2528"/>
      <c r="F14" s="2528"/>
      <c r="G14" s="2403"/>
      <c r="H14" s="2403"/>
      <c r="I14" s="2463"/>
    </row>
    <row r="15" spans="1:30">
      <c r="A15" s="2529"/>
      <c r="B15" s="2528"/>
      <c r="C15" s="2528"/>
      <c r="D15" s="2528"/>
      <c r="E15" s="2528"/>
      <c r="F15" s="2528"/>
      <c r="G15" s="2403"/>
      <c r="H15" s="2403"/>
      <c r="I15" s="2463"/>
    </row>
    <row r="16" spans="1:30">
      <c r="A16" s="2529"/>
      <c r="B16" s="2528" t="s">
        <v>4529</v>
      </c>
      <c r="C16" s="2528"/>
      <c r="D16" s="2528"/>
      <c r="E16" s="2528"/>
      <c r="F16" s="2401"/>
      <c r="G16" s="2403"/>
      <c r="H16" s="2403"/>
      <c r="I16" s="2463"/>
    </row>
    <row r="17" spans="1:9">
      <c r="A17" s="2529"/>
      <c r="B17" s="2528"/>
      <c r="C17" s="2528"/>
      <c r="D17" s="2528"/>
      <c r="E17" s="2403"/>
      <c r="F17" s="2403"/>
      <c r="G17" s="2403"/>
      <c r="H17" s="2403"/>
      <c r="I17" s="2463"/>
    </row>
    <row r="18" spans="1:9">
      <c r="A18" s="2529"/>
      <c r="B18" s="2528"/>
      <c r="C18" s="2528"/>
      <c r="D18" s="2528"/>
      <c r="E18" s="2403"/>
      <c r="F18" s="2403"/>
      <c r="G18" s="2403"/>
      <c r="H18" s="2403"/>
      <c r="I18" s="2463"/>
    </row>
    <row r="19" spans="1:9">
      <c r="A19" s="2529"/>
      <c r="B19" s="2528"/>
      <c r="C19" s="2528"/>
      <c r="D19" s="2528"/>
      <c r="E19" s="2538" t="s">
        <v>4528</v>
      </c>
      <c r="F19" s="2539"/>
      <c r="G19" s="2403"/>
      <c r="H19" s="2403"/>
      <c r="I19" s="2463"/>
    </row>
    <row r="20" spans="1:9" ht="13.5" thickBot="1">
      <c r="A20" s="2529"/>
      <c r="B20" s="2529" t="s">
        <v>4527</v>
      </c>
      <c r="C20" s="2538" t="s">
        <v>4526</v>
      </c>
      <c r="D20" s="2538"/>
      <c r="E20" s="2537" t="s">
        <v>4525</v>
      </c>
      <c r="F20" s="2536"/>
      <c r="G20" s="2403"/>
      <c r="H20" s="2403"/>
      <c r="I20" s="2463"/>
    </row>
    <row r="21" spans="1:9">
      <c r="A21" s="2529"/>
      <c r="B21" s="2535" t="s">
        <v>4524</v>
      </c>
      <c r="C21" s="2534" t="s">
        <v>4523</v>
      </c>
      <c r="D21" s="2534" t="s">
        <v>4522</v>
      </c>
      <c r="E21" s="2534" t="s">
        <v>4378</v>
      </c>
      <c r="F21" s="2533" t="s">
        <v>4521</v>
      </c>
      <c r="G21" s="2403"/>
      <c r="H21" s="2403"/>
      <c r="I21" s="2463"/>
    </row>
    <row r="22" spans="1:9">
      <c r="A22" s="2529">
        <v>1</v>
      </c>
      <c r="B22" s="2529">
        <v>6</v>
      </c>
      <c r="C22" s="2401">
        <v>131</v>
      </c>
      <c r="D22" s="2402">
        <v>2.4810606060606061E-2</v>
      </c>
      <c r="E22" s="2401">
        <v>74.431818181818187</v>
      </c>
      <c r="F22" s="2401"/>
      <c r="G22" s="2403"/>
      <c r="H22" s="2403"/>
      <c r="I22" s="2463"/>
    </row>
    <row r="23" spans="1:9">
      <c r="A23" s="2529">
        <v>2</v>
      </c>
      <c r="B23" s="2529">
        <v>8</v>
      </c>
      <c r="C23" s="2532">
        <v>90664</v>
      </c>
      <c r="D23" s="2402">
        <v>17.171212121212122</v>
      </c>
      <c r="E23" s="2401">
        <v>68684.84848484848</v>
      </c>
      <c r="F23" s="2401"/>
      <c r="G23" s="2403"/>
      <c r="H23" s="2403"/>
      <c r="I23" s="2463"/>
    </row>
    <row r="24" spans="1:9">
      <c r="A24" s="2529">
        <v>3</v>
      </c>
      <c r="B24" s="2529">
        <v>10</v>
      </c>
      <c r="C24" s="2401">
        <v>350</v>
      </c>
      <c r="D24" s="2402">
        <v>6.6287878787878785E-2</v>
      </c>
      <c r="E24" s="2401">
        <v>331.43939393939394</v>
      </c>
      <c r="F24" s="2401"/>
      <c r="G24" s="2403"/>
      <c r="H24" s="2403"/>
      <c r="I24" s="2463"/>
    </row>
    <row r="25" spans="1:9">
      <c r="A25" s="2529">
        <v>4</v>
      </c>
      <c r="B25" s="2528" t="s">
        <v>152</v>
      </c>
      <c r="C25" s="2401">
        <v>91145</v>
      </c>
      <c r="D25" s="2402">
        <v>17.262310606060606</v>
      </c>
      <c r="E25" s="2401">
        <v>69090.719696969696</v>
      </c>
      <c r="F25" s="2532">
        <v>25218112.689393938</v>
      </c>
      <c r="G25" s="2403"/>
      <c r="H25" s="2403"/>
      <c r="I25" s="2463"/>
    </row>
    <row r="26" spans="1:9">
      <c r="A26" s="2529">
        <v>5</v>
      </c>
      <c r="B26" s="2528" t="s">
        <v>4520</v>
      </c>
      <c r="C26" s="2528"/>
      <c r="D26" s="2528"/>
      <c r="E26" s="2528"/>
      <c r="F26" s="2401">
        <v>16514956.127012521</v>
      </c>
      <c r="G26" s="2403"/>
      <c r="H26" s="2403"/>
      <c r="I26" s="2463"/>
    </row>
    <row r="27" spans="1:9">
      <c r="A27" s="2529">
        <v>6</v>
      </c>
      <c r="B27" s="2528" t="s">
        <v>4519</v>
      </c>
      <c r="C27" s="2528"/>
      <c r="D27" s="2528"/>
      <c r="E27" s="2528"/>
      <c r="F27" s="2401">
        <v>41733068.816406459</v>
      </c>
      <c r="G27" s="2403"/>
      <c r="H27" s="2403"/>
      <c r="I27" s="2463"/>
    </row>
    <row r="28" spans="1:9">
      <c r="A28" s="2529"/>
      <c r="B28" s="2528"/>
      <c r="C28" s="2528"/>
      <c r="D28" s="2528"/>
      <c r="E28" s="2528"/>
      <c r="F28" s="2401"/>
      <c r="G28" s="2403"/>
      <c r="H28" s="2403"/>
      <c r="I28" s="2463"/>
    </row>
    <row r="29" spans="1:9">
      <c r="A29" s="2529"/>
      <c r="B29" s="2528" t="s">
        <v>4518</v>
      </c>
      <c r="C29" s="2528"/>
      <c r="D29" s="2528"/>
      <c r="E29" s="2528"/>
      <c r="F29" s="2401"/>
      <c r="G29" s="2403"/>
      <c r="H29" s="2403"/>
      <c r="I29" s="2463"/>
    </row>
    <row r="30" spans="1:9">
      <c r="A30" s="2529">
        <v>7</v>
      </c>
      <c r="B30" s="2528" t="s">
        <v>4517</v>
      </c>
      <c r="C30" s="2528"/>
      <c r="D30" s="2528"/>
      <c r="E30" s="2528"/>
      <c r="F30" s="2532">
        <v>164654999.99999997</v>
      </c>
      <c r="G30" s="2403"/>
      <c r="H30" s="2403"/>
      <c r="I30" s="2463"/>
    </row>
    <row r="31" spans="1:9">
      <c r="A31" s="2529"/>
      <c r="B31" s="2528"/>
      <c r="C31" s="2528"/>
      <c r="D31" s="2528"/>
      <c r="E31" s="2528"/>
      <c r="F31" s="2401"/>
      <c r="G31" s="2403"/>
      <c r="H31" s="2403"/>
      <c r="I31" s="2463"/>
    </row>
    <row r="32" spans="1:9">
      <c r="A32" s="2529"/>
      <c r="B32" s="2528"/>
      <c r="C32" s="2528"/>
      <c r="D32" s="2528"/>
      <c r="E32" s="2528"/>
      <c r="F32" s="2401"/>
      <c r="G32" s="2403"/>
      <c r="H32" s="2403"/>
      <c r="I32" s="2463"/>
    </row>
    <row r="33" spans="1:9">
      <c r="A33" s="2529"/>
      <c r="B33" s="2528"/>
      <c r="C33" s="2528"/>
      <c r="D33" s="2528"/>
      <c r="E33" s="2529" t="s">
        <v>4516</v>
      </c>
      <c r="F33" s="2401"/>
      <c r="G33" s="2403"/>
      <c r="H33" s="2403"/>
      <c r="I33" s="2463"/>
    </row>
    <row r="34" spans="1:9">
      <c r="A34" s="2529"/>
      <c r="B34" s="2528"/>
      <c r="C34" s="2528"/>
      <c r="D34" s="2528"/>
      <c r="E34" s="2529" t="s">
        <v>4515</v>
      </c>
      <c r="F34" s="2401"/>
      <c r="G34" s="2403"/>
      <c r="H34" s="2403"/>
      <c r="I34" s="2463"/>
    </row>
    <row r="35" spans="1:9">
      <c r="A35" s="2529">
        <v>8</v>
      </c>
      <c r="B35" s="2528" t="s">
        <v>4514</v>
      </c>
      <c r="C35" s="2528"/>
      <c r="D35" s="2401">
        <v>369274419</v>
      </c>
      <c r="E35" s="2531">
        <v>0.44722719141323791</v>
      </c>
      <c r="F35" s="2401">
        <v>165149561.27012521</v>
      </c>
      <c r="G35" s="2403"/>
      <c r="H35" s="2403"/>
      <c r="I35" s="2463"/>
    </row>
    <row r="36" spans="1:9">
      <c r="A36" s="2529">
        <v>9</v>
      </c>
      <c r="B36" s="2528" t="s">
        <v>4513</v>
      </c>
      <c r="C36" s="2528"/>
      <c r="D36" s="2401"/>
      <c r="E36" s="2528"/>
      <c r="F36" s="2401">
        <v>165149561.27012521</v>
      </c>
      <c r="G36" s="2403"/>
      <c r="H36" s="2403"/>
      <c r="I36" s="2463"/>
    </row>
    <row r="37" spans="1:9">
      <c r="A37" s="2529"/>
      <c r="B37" s="2528"/>
      <c r="C37" s="2528"/>
      <c r="D37" s="2528"/>
      <c r="E37" s="2528"/>
      <c r="F37" s="2401"/>
      <c r="G37" s="2403"/>
      <c r="H37" s="2403"/>
      <c r="I37" s="2463"/>
    </row>
    <row r="38" spans="1:9">
      <c r="A38" s="2529"/>
      <c r="B38" s="2530" t="s">
        <v>4512</v>
      </c>
      <c r="C38" s="2528"/>
      <c r="D38" s="2528"/>
      <c r="E38" s="2528"/>
      <c r="F38" s="2401"/>
      <c r="G38" s="2403"/>
      <c r="H38" s="2403"/>
      <c r="I38" s="2463"/>
    </row>
    <row r="39" spans="1:9">
      <c r="A39" s="2529"/>
      <c r="B39" s="2528" t="s">
        <v>4511</v>
      </c>
      <c r="C39" s="2528"/>
      <c r="D39" s="2528"/>
      <c r="E39" s="2528"/>
      <c r="F39" s="2401"/>
      <c r="G39" s="2403"/>
      <c r="H39" s="2403"/>
      <c r="I39" s="2463"/>
    </row>
    <row r="40" spans="1:9">
      <c r="A40" s="2529"/>
      <c r="B40" s="2528" t="s">
        <v>4510</v>
      </c>
      <c r="C40" s="2528"/>
      <c r="D40" s="2528"/>
      <c r="E40" s="2528"/>
      <c r="F40" s="2401"/>
      <c r="G40" s="2403"/>
      <c r="H40" s="2403"/>
      <c r="I40" s="2463"/>
    </row>
    <row r="41" spans="1:9">
      <c r="A41" s="2529"/>
      <c r="B41" s="2528" t="s">
        <v>4509</v>
      </c>
      <c r="C41" s="2528"/>
      <c r="D41" s="2528"/>
      <c r="E41" s="2528"/>
      <c r="F41" s="2401"/>
      <c r="G41" s="2403"/>
      <c r="H41" s="2403"/>
      <c r="I41" s="2463"/>
    </row>
    <row r="42" spans="1:9">
      <c r="A42" s="2529"/>
      <c r="B42" s="2528" t="s">
        <v>4508</v>
      </c>
      <c r="C42" s="2528"/>
      <c r="D42" s="2528"/>
      <c r="E42" s="2528"/>
      <c r="F42" s="2401"/>
      <c r="G42" s="2403"/>
      <c r="H42" s="2403"/>
      <c r="I42" s="2463"/>
    </row>
    <row r="43" spans="1:9">
      <c r="A43" s="2529"/>
      <c r="B43" s="2528"/>
      <c r="C43" s="2528"/>
      <c r="D43" s="2528"/>
      <c r="E43" s="2528"/>
      <c r="F43" s="2401"/>
      <c r="G43" s="2403"/>
      <c r="H43" s="2403"/>
      <c r="I43" s="2463"/>
    </row>
    <row r="44" spans="1:9">
      <c r="A44" s="2529">
        <v>10</v>
      </c>
      <c r="B44" s="2528" t="s">
        <v>4507</v>
      </c>
      <c r="C44" s="2528"/>
      <c r="D44" s="2528"/>
      <c r="E44" s="2528"/>
      <c r="F44" s="2401">
        <v>-494561.27012524009</v>
      </c>
      <c r="G44" s="2403"/>
      <c r="H44" s="2403"/>
      <c r="I44" s="2463"/>
    </row>
    <row r="45" spans="1:9">
      <c r="A45" s="2529"/>
      <c r="B45" s="2528"/>
      <c r="C45" s="2528"/>
      <c r="D45" s="2528"/>
      <c r="E45" s="2528"/>
      <c r="F45" s="2401"/>
      <c r="G45" s="2403"/>
      <c r="H45" s="2403"/>
      <c r="I45" s="2463"/>
    </row>
    <row r="46" spans="1:9">
      <c r="A46" s="2529"/>
      <c r="B46" s="2528"/>
      <c r="C46" s="2528"/>
      <c r="D46" s="2528"/>
      <c r="E46" s="2528"/>
      <c r="F46" s="2401"/>
      <c r="G46" s="2403"/>
      <c r="H46" s="2403"/>
      <c r="I46" s="2463"/>
    </row>
    <row r="47" spans="1:9">
      <c r="A47" s="2529"/>
      <c r="B47" s="2528"/>
      <c r="C47" s="2528"/>
      <c r="D47" s="2528"/>
      <c r="E47" s="2528"/>
      <c r="F47" s="2480"/>
      <c r="G47" s="2403"/>
      <c r="H47" s="2403"/>
      <c r="I47" s="2463"/>
    </row>
    <row r="48" spans="1:9">
      <c r="A48" s="2388"/>
      <c r="B48" s="2388"/>
      <c r="C48" s="2388"/>
      <c r="D48" s="2388"/>
      <c r="E48" s="2388"/>
      <c r="F48" s="2388"/>
      <c r="G48" s="2388"/>
      <c r="H48" s="2388"/>
    </row>
    <row r="49" spans="1:8">
      <c r="A49" s="2388"/>
      <c r="B49" s="2388"/>
      <c r="C49" s="2388"/>
      <c r="D49" s="2388"/>
      <c r="E49" s="2388"/>
      <c r="F49" s="2388"/>
      <c r="G49" s="2388"/>
      <c r="H49" s="2388"/>
    </row>
  </sheetData>
  <pageMargins left="0.75" right="0.75" top="1" bottom="1" header="0.5" footer="0.5"/>
  <pageSetup scale="80" orientation="portrait" horizontalDpi="300" verticalDpi="300" r:id="rId1"/>
  <headerFooter alignWithMargins="0"/>
</worksheet>
</file>

<file path=xl/worksheets/sheet108.xml><?xml version="1.0" encoding="utf-8"?>
<worksheet xmlns="http://schemas.openxmlformats.org/spreadsheetml/2006/main" xmlns:r="http://schemas.openxmlformats.org/officeDocument/2006/relationships">
  <sheetPr codeName="Sheet130">
    <pageSetUpPr fitToPage="1"/>
  </sheetPr>
  <dimension ref="A1:AD58"/>
  <sheetViews>
    <sheetView showGridLines="0" view="pageBreakPreview" zoomScale="60" zoomScaleNormal="100" workbookViewId="0"/>
  </sheetViews>
  <sheetFormatPr defaultColWidth="8.7109375" defaultRowHeight="12"/>
  <cols>
    <col min="1" max="1" width="4.7109375" style="2387" customWidth="1"/>
    <col min="2" max="5" width="8.7109375" style="2387" customWidth="1"/>
    <col min="6" max="6" width="24.7109375" style="2387" customWidth="1"/>
    <col min="7" max="7" width="13.7109375" style="2387" customWidth="1"/>
    <col min="8" max="8" width="3.7109375" style="2387" customWidth="1"/>
    <col min="9" max="9" width="15.42578125" style="2387" customWidth="1"/>
    <col min="10" max="16384" width="8.7109375" style="2387"/>
  </cols>
  <sheetData>
    <row r="1" spans="1:30" ht="12.75">
      <c r="A1" s="2394" t="s">
        <v>4506</v>
      </c>
      <c r="B1" s="2403"/>
      <c r="C1" s="2403"/>
      <c r="D1" s="2403"/>
      <c r="E1" s="2403"/>
      <c r="F1" s="2403"/>
      <c r="G1" s="2394" t="s">
        <v>1741</v>
      </c>
      <c r="H1" s="2403"/>
      <c r="I1" s="2403"/>
      <c r="J1" s="2403"/>
      <c r="K1" s="2416"/>
      <c r="L1" s="2416"/>
      <c r="M1" s="2416"/>
      <c r="N1" s="2416"/>
      <c r="O1" s="2416"/>
      <c r="P1" s="2416"/>
      <c r="Q1" s="2416"/>
      <c r="R1" s="2416"/>
      <c r="S1" s="2416"/>
      <c r="T1" s="2416"/>
      <c r="U1" s="2416"/>
      <c r="V1" s="2416"/>
      <c r="W1" s="2416"/>
      <c r="X1" s="2416"/>
      <c r="Y1" s="2416"/>
      <c r="Z1" s="2416"/>
      <c r="AA1" s="2416"/>
      <c r="AB1" s="2416"/>
      <c r="AC1" s="2416"/>
      <c r="AD1" s="2416"/>
    </row>
    <row r="2" spans="1:30" ht="12.75">
      <c r="A2" s="2394" t="s">
        <v>4542</v>
      </c>
      <c r="B2" s="2403"/>
      <c r="C2" s="2403"/>
      <c r="D2" s="2403"/>
      <c r="E2" s="2403"/>
      <c r="F2" s="2403"/>
      <c r="G2" s="2403"/>
      <c r="H2" s="2403"/>
      <c r="I2" s="2403"/>
      <c r="J2" s="2403"/>
      <c r="K2" s="2416"/>
      <c r="L2" s="2416"/>
      <c r="M2" s="2416"/>
      <c r="N2" s="2416"/>
      <c r="O2" s="2416"/>
      <c r="P2" s="2416"/>
      <c r="Q2" s="2416"/>
      <c r="R2" s="2416"/>
      <c r="S2" s="2416"/>
      <c r="T2" s="2416"/>
      <c r="U2" s="2416"/>
      <c r="V2" s="2416"/>
      <c r="W2" s="2416"/>
      <c r="X2" s="2416"/>
      <c r="Y2" s="2416"/>
      <c r="Z2" s="2416"/>
      <c r="AA2" s="2416"/>
      <c r="AB2" s="2416"/>
      <c r="AC2" s="2416"/>
      <c r="AD2" s="2416"/>
    </row>
    <row r="3" spans="1:30" ht="12.75">
      <c r="A3" s="2403"/>
      <c r="B3" s="2403"/>
      <c r="C3" s="2403"/>
      <c r="D3" s="2403"/>
      <c r="E3" s="2403"/>
      <c r="F3" s="2403"/>
      <c r="G3" s="2403"/>
      <c r="H3" s="2403"/>
      <c r="I3" s="2403"/>
      <c r="J3" s="2403"/>
      <c r="K3" s="2416"/>
      <c r="L3" s="2416"/>
      <c r="M3" s="2416"/>
      <c r="N3" s="2416"/>
      <c r="O3" s="2416"/>
      <c r="P3" s="2416"/>
      <c r="Q3" s="2416"/>
      <c r="R3" s="2416"/>
      <c r="S3" s="2416"/>
      <c r="T3" s="2416"/>
      <c r="U3" s="2416"/>
      <c r="V3" s="2416"/>
      <c r="W3" s="2416"/>
      <c r="X3" s="2416"/>
      <c r="Y3" s="2416"/>
      <c r="Z3" s="2416"/>
      <c r="AA3" s="2416"/>
      <c r="AB3" s="2416"/>
      <c r="AC3" s="2416"/>
      <c r="AD3" s="2416"/>
    </row>
    <row r="4" spans="1:30" ht="12.75">
      <c r="A4" s="2394" t="s">
        <v>4309</v>
      </c>
      <c r="B4" s="2403"/>
      <c r="C4" s="2403"/>
      <c r="D4" s="2403"/>
      <c r="E4" s="2403"/>
      <c r="F4" s="2403"/>
      <c r="G4" s="2394" t="s">
        <v>4541</v>
      </c>
      <c r="H4" s="2403"/>
      <c r="I4" s="2403"/>
      <c r="J4" s="2403"/>
      <c r="K4" s="2416"/>
      <c r="L4" s="2416"/>
      <c r="M4" s="2416"/>
      <c r="N4" s="2416"/>
      <c r="O4" s="2416"/>
      <c r="P4" s="2416"/>
      <c r="Q4" s="2416"/>
      <c r="R4" s="2416"/>
      <c r="S4" s="2416"/>
      <c r="T4" s="2416"/>
      <c r="U4" s="2416"/>
      <c r="V4" s="2416"/>
      <c r="W4" s="2416"/>
      <c r="X4" s="2416"/>
      <c r="Y4" s="2416"/>
      <c r="Z4" s="2416"/>
      <c r="AA4" s="2416"/>
      <c r="AB4" s="2416"/>
      <c r="AC4" s="2416"/>
      <c r="AD4" s="2416"/>
    </row>
    <row r="5" spans="1:30" ht="12.75">
      <c r="A5" s="2394" t="s">
        <v>4308</v>
      </c>
      <c r="B5" s="2403"/>
      <c r="C5" s="2403"/>
      <c r="D5" s="2403"/>
      <c r="E5" s="2403"/>
      <c r="F5" s="2403"/>
      <c r="G5" s="2394" t="s">
        <v>1076</v>
      </c>
      <c r="H5" s="2403"/>
      <c r="I5" s="2403"/>
      <c r="J5" s="2403"/>
      <c r="K5" s="2416"/>
      <c r="L5" s="2416"/>
      <c r="M5" s="2416"/>
      <c r="N5" s="2416"/>
      <c r="O5" s="2416"/>
      <c r="P5" s="2416"/>
      <c r="Q5" s="2416"/>
      <c r="R5" s="2416"/>
      <c r="S5" s="2416"/>
      <c r="T5" s="2416"/>
      <c r="U5" s="2416"/>
      <c r="V5" s="2416"/>
      <c r="W5" s="2416"/>
      <c r="X5" s="2416"/>
      <c r="Y5" s="2416"/>
      <c r="Z5" s="2416"/>
      <c r="AA5" s="2416"/>
      <c r="AB5" s="2416"/>
      <c r="AC5" s="2416"/>
      <c r="AD5" s="2416"/>
    </row>
    <row r="6" spans="1:30" ht="12.75">
      <c r="A6" s="2394" t="s">
        <v>4306</v>
      </c>
      <c r="B6" s="2403"/>
      <c r="C6" s="2439"/>
      <c r="D6" s="2403"/>
      <c r="E6" s="2403"/>
      <c r="F6" s="2403"/>
      <c r="G6" s="2394" t="s">
        <v>4307</v>
      </c>
      <c r="H6" s="2403"/>
      <c r="I6" s="2403"/>
      <c r="J6" s="2403"/>
      <c r="K6" s="2416"/>
      <c r="L6" s="2416"/>
      <c r="M6" s="2416"/>
      <c r="N6" s="2416"/>
      <c r="O6" s="2416"/>
      <c r="P6" s="2416"/>
      <c r="Q6" s="2416"/>
      <c r="R6" s="2416"/>
      <c r="S6" s="2416"/>
      <c r="T6" s="2416"/>
      <c r="U6" s="2416"/>
      <c r="V6" s="2416"/>
      <c r="W6" s="2416"/>
      <c r="X6" s="2416"/>
      <c r="Y6" s="2416"/>
      <c r="Z6" s="2416"/>
      <c r="AA6" s="2416"/>
      <c r="AB6" s="2416"/>
      <c r="AC6" s="2416"/>
      <c r="AD6" s="2416"/>
    </row>
    <row r="7" spans="1:30" ht="12.75">
      <c r="A7" s="2394"/>
      <c r="B7" s="2403"/>
      <c r="C7" s="2403"/>
      <c r="D7" s="2403"/>
      <c r="E7" s="2403"/>
      <c r="F7" s="2403"/>
      <c r="G7" s="2403"/>
      <c r="H7" s="2403"/>
      <c r="I7" s="2403"/>
      <c r="J7" s="2403"/>
      <c r="K7" s="2416"/>
      <c r="L7" s="2416"/>
      <c r="M7" s="2416"/>
      <c r="N7" s="2416"/>
      <c r="O7" s="2416"/>
      <c r="P7" s="2416"/>
      <c r="Q7" s="2416"/>
      <c r="R7" s="2416"/>
      <c r="S7" s="2416"/>
      <c r="T7" s="2416"/>
      <c r="U7" s="2416"/>
      <c r="V7" s="2416"/>
      <c r="W7" s="2416"/>
      <c r="X7" s="2416"/>
      <c r="Y7" s="2416"/>
      <c r="Z7" s="2416"/>
      <c r="AA7" s="2416"/>
      <c r="AB7" s="2416"/>
      <c r="AC7" s="2416"/>
      <c r="AD7" s="2416"/>
    </row>
    <row r="8" spans="1:30" ht="12.75">
      <c r="A8" s="2394"/>
      <c r="B8" s="2403"/>
      <c r="C8" s="2403"/>
      <c r="D8" s="2403"/>
      <c r="E8" s="2403"/>
      <c r="F8" s="2403"/>
      <c r="G8" s="2403"/>
      <c r="H8" s="2403"/>
      <c r="I8" s="2403"/>
      <c r="J8" s="2403"/>
      <c r="K8" s="2416"/>
      <c r="L8" s="2416"/>
      <c r="M8" s="2416"/>
      <c r="N8" s="2416"/>
      <c r="O8" s="2416"/>
      <c r="P8" s="2416"/>
      <c r="Q8" s="2416"/>
      <c r="R8" s="2416"/>
      <c r="S8" s="2416"/>
      <c r="T8" s="2416"/>
      <c r="U8" s="2416"/>
      <c r="V8" s="2416"/>
      <c r="W8" s="2416"/>
      <c r="X8" s="2416"/>
      <c r="Y8" s="2416"/>
      <c r="Z8" s="2416"/>
      <c r="AA8" s="2416"/>
      <c r="AB8" s="2416"/>
      <c r="AC8" s="2416"/>
      <c r="AD8" s="2416"/>
    </row>
    <row r="9" spans="1:30" ht="12.75">
      <c r="A9" s="2394" t="s">
        <v>4540</v>
      </c>
      <c r="B9" s="2403"/>
      <c r="C9" s="2403"/>
      <c r="D9" s="2403"/>
      <c r="E9" s="2403"/>
      <c r="F9" s="2403"/>
      <c r="G9" s="2403"/>
      <c r="H9" s="2403"/>
      <c r="I9" s="2403"/>
      <c r="J9" s="2403"/>
      <c r="K9" s="2416"/>
      <c r="L9" s="2416"/>
      <c r="M9" s="2416"/>
      <c r="N9" s="2416"/>
      <c r="O9" s="2416"/>
      <c r="P9" s="2416"/>
      <c r="Q9" s="2416"/>
      <c r="R9" s="2416"/>
      <c r="S9" s="2416"/>
      <c r="T9" s="2416"/>
      <c r="U9" s="2416"/>
      <c r="V9" s="2416"/>
      <c r="W9" s="2416"/>
      <c r="X9" s="2416"/>
      <c r="Y9" s="2416"/>
      <c r="Z9" s="2416"/>
      <c r="AA9" s="2416"/>
      <c r="AB9" s="2416"/>
      <c r="AC9" s="2416"/>
      <c r="AD9" s="2416"/>
    </row>
    <row r="10" spans="1:30" ht="12.75">
      <c r="A10" s="2394" t="s">
        <v>4539</v>
      </c>
      <c r="B10" s="2403"/>
      <c r="C10" s="2403"/>
      <c r="D10" s="2403"/>
      <c r="E10" s="2403"/>
      <c r="F10" s="2403"/>
      <c r="G10" s="2403"/>
      <c r="H10" s="2403"/>
      <c r="I10" s="2403"/>
      <c r="J10" s="2403"/>
      <c r="K10" s="2416"/>
      <c r="L10" s="2416"/>
      <c r="M10" s="2416"/>
      <c r="N10" s="2416"/>
      <c r="O10" s="2416"/>
      <c r="P10" s="2416"/>
      <c r="Q10" s="2416"/>
      <c r="R10" s="2416"/>
      <c r="S10" s="2416"/>
      <c r="T10" s="2416"/>
      <c r="U10" s="2416"/>
      <c r="V10" s="2416"/>
      <c r="W10" s="2416"/>
      <c r="X10" s="2416"/>
      <c r="Y10" s="2416"/>
      <c r="Z10" s="2416"/>
      <c r="AA10" s="2416"/>
      <c r="AB10" s="2416"/>
      <c r="AC10" s="2416"/>
      <c r="AD10" s="2416"/>
    </row>
    <row r="11" spans="1:30" ht="12.75">
      <c r="A11" s="2394" t="s">
        <v>4538</v>
      </c>
      <c r="B11" s="2403"/>
      <c r="C11" s="2403"/>
      <c r="D11" s="2403"/>
      <c r="E11" s="2403"/>
      <c r="F11" s="2403"/>
      <c r="G11" s="2403"/>
      <c r="H11" s="2403"/>
      <c r="I11" s="2403"/>
      <c r="J11" s="2403"/>
    </row>
    <row r="12" spans="1:30" ht="12.75">
      <c r="A12" s="2394" t="s">
        <v>4537</v>
      </c>
      <c r="B12" s="2403"/>
      <c r="C12" s="2403"/>
      <c r="D12" s="2403"/>
      <c r="E12" s="2403"/>
      <c r="F12" s="2403"/>
      <c r="G12" s="2403"/>
      <c r="H12" s="2403"/>
      <c r="I12" s="2403"/>
      <c r="J12" s="2403"/>
    </row>
    <row r="13" spans="1:30" ht="12.75">
      <c r="A13" s="2394" t="s">
        <v>4536</v>
      </c>
      <c r="B13" s="2403"/>
      <c r="C13" s="2403"/>
      <c r="D13" s="2403"/>
      <c r="E13" s="2403"/>
      <c r="F13" s="2403"/>
      <c r="G13" s="2403"/>
      <c r="H13" s="2403"/>
      <c r="I13" s="2403"/>
      <c r="J13" s="2403"/>
    </row>
    <row r="14" spans="1:30" ht="12.75">
      <c r="A14" s="2394" t="s">
        <v>4535</v>
      </c>
      <c r="B14" s="2403"/>
      <c r="C14" s="2403"/>
      <c r="D14" s="2403"/>
      <c r="E14" s="2403"/>
      <c r="F14" s="2403"/>
      <c r="G14" s="2403"/>
      <c r="H14" s="2403"/>
      <c r="I14" s="2403"/>
      <c r="J14" s="2403"/>
    </row>
    <row r="15" spans="1:30" ht="12.75">
      <c r="A15" s="2394" t="s">
        <v>4534</v>
      </c>
      <c r="B15" s="2403"/>
      <c r="C15" s="2403"/>
      <c r="D15" s="2403"/>
      <c r="E15" s="2403"/>
      <c r="F15" s="2403"/>
      <c r="G15" s="2403"/>
      <c r="H15" s="2403"/>
      <c r="I15" s="2403"/>
      <c r="J15" s="2403"/>
    </row>
    <row r="16" spans="1:30" ht="12.75">
      <c r="A16" s="2408" t="s">
        <v>4289</v>
      </c>
      <c r="B16" s="2408" t="s">
        <v>4289</v>
      </c>
      <c r="C16" s="2408" t="s">
        <v>4289</v>
      </c>
      <c r="D16" s="2408" t="s">
        <v>4289</v>
      </c>
      <c r="E16" s="2408" t="s">
        <v>4289</v>
      </c>
      <c r="F16" s="2408" t="s">
        <v>4289</v>
      </c>
      <c r="G16" s="2408" t="s">
        <v>4289</v>
      </c>
      <c r="H16" s="2408" t="s">
        <v>4289</v>
      </c>
      <c r="I16" s="2408" t="s">
        <v>4289</v>
      </c>
      <c r="J16" s="2408" t="s">
        <v>4289</v>
      </c>
    </row>
    <row r="17" spans="1:10" ht="12.75">
      <c r="A17" s="2403"/>
      <c r="B17" s="2403"/>
      <c r="C17" s="2403"/>
      <c r="D17" s="2403"/>
      <c r="E17" s="2403"/>
      <c r="F17" s="2403"/>
      <c r="G17" s="2403"/>
      <c r="H17" s="2403"/>
      <c r="I17" s="2403"/>
      <c r="J17" s="2403"/>
    </row>
    <row r="18" spans="1:10" ht="12.75">
      <c r="A18" s="2394" t="s">
        <v>4533</v>
      </c>
      <c r="B18" s="2403"/>
      <c r="C18" s="2403"/>
      <c r="D18" s="2403"/>
      <c r="E18" s="2403"/>
      <c r="F18" s="2403"/>
      <c r="G18" s="2414"/>
      <c r="H18" s="2414"/>
      <c r="I18" s="2403"/>
      <c r="J18" s="2403"/>
    </row>
    <row r="19" spans="1:10" ht="12.75">
      <c r="A19" s="2403"/>
      <c r="B19" s="2403"/>
      <c r="C19" s="2403"/>
      <c r="D19" s="2403"/>
      <c r="E19" s="2403"/>
      <c r="F19" s="2403"/>
      <c r="G19" s="2403"/>
      <c r="H19" s="2403"/>
      <c r="I19" s="2403"/>
      <c r="J19" s="2403"/>
    </row>
    <row r="20" spans="1:10" s="2460" customFormat="1" ht="12.75">
      <c r="A20" s="2403"/>
      <c r="B20" s="2403"/>
      <c r="C20" s="2403"/>
      <c r="D20" s="2403"/>
      <c r="E20" s="2403"/>
      <c r="F20" s="2403"/>
      <c r="G20" s="2403"/>
      <c r="H20" s="2403"/>
      <c r="I20" s="2403"/>
      <c r="J20" s="2403"/>
    </row>
    <row r="21" spans="1:10" s="2460" customFormat="1" ht="12.75">
      <c r="A21" s="2403"/>
      <c r="B21" s="2403"/>
      <c r="C21" s="2403"/>
      <c r="D21" s="2403"/>
      <c r="E21" s="2403"/>
      <c r="F21" s="2403"/>
      <c r="G21" s="2403"/>
      <c r="H21" s="2403"/>
      <c r="I21" s="2403"/>
      <c r="J21" s="2403"/>
    </row>
    <row r="22" spans="1:10" s="2460" customFormat="1" ht="12.75">
      <c r="A22" s="2403"/>
      <c r="B22" s="2481" t="s">
        <v>4532</v>
      </c>
      <c r="C22" s="2403"/>
      <c r="D22" s="2403"/>
      <c r="E22" s="2403"/>
      <c r="F22" s="2403"/>
      <c r="G22" s="2403"/>
      <c r="H22" s="2403"/>
      <c r="I22" s="2403"/>
      <c r="J22" s="2403"/>
    </row>
    <row r="23" spans="1:10" s="2460" customFormat="1" ht="12.75">
      <c r="A23" s="2403"/>
      <c r="B23" s="2403" t="s">
        <v>4531</v>
      </c>
      <c r="C23" s="2403"/>
      <c r="D23" s="2403"/>
      <c r="E23" s="2403"/>
      <c r="F23" s="2403"/>
      <c r="G23" s="2403"/>
      <c r="H23" s="2403"/>
      <c r="I23" s="2403"/>
      <c r="J23" s="2403"/>
    </row>
    <row r="24" spans="1:10" s="2460" customFormat="1" ht="12.75">
      <c r="A24" s="2403"/>
      <c r="B24" s="2403" t="s">
        <v>4530</v>
      </c>
      <c r="C24" s="2403"/>
      <c r="D24" s="2403"/>
      <c r="E24" s="2403"/>
      <c r="F24" s="2403"/>
      <c r="G24" s="2403"/>
      <c r="H24" s="2403"/>
      <c r="I24" s="2403"/>
      <c r="J24" s="2403"/>
    </row>
    <row r="25" spans="1:10" s="2460" customFormat="1" ht="12.75">
      <c r="A25" s="2403"/>
      <c r="B25" s="2403"/>
      <c r="C25" s="2403"/>
      <c r="D25" s="2403"/>
      <c r="E25" s="2403"/>
      <c r="F25" s="2403"/>
      <c r="G25" s="2403"/>
      <c r="H25" s="2403"/>
      <c r="I25" s="2403"/>
      <c r="J25" s="2403"/>
    </row>
    <row r="26" spans="1:10" s="2460" customFormat="1" ht="12.75">
      <c r="A26" s="2403"/>
      <c r="B26" s="2403"/>
      <c r="C26" s="2403"/>
      <c r="D26" s="2403"/>
      <c r="E26" s="2403"/>
      <c r="F26" s="2403"/>
      <c r="G26" s="2403"/>
      <c r="H26" s="2403"/>
      <c r="I26" s="2403"/>
      <c r="J26" s="2403"/>
    </row>
    <row r="27" spans="1:10" s="2460" customFormat="1" ht="12.75">
      <c r="A27" s="2463"/>
      <c r="B27" s="2463"/>
      <c r="C27" s="2463"/>
      <c r="D27" s="2463"/>
      <c r="E27" s="2463"/>
      <c r="F27" s="2463"/>
      <c r="G27" s="2463"/>
      <c r="H27" s="2463"/>
      <c r="I27" s="2463"/>
      <c r="J27" s="2463"/>
    </row>
    <row r="28" spans="1:10" s="2460" customFormat="1" ht="12.75">
      <c r="A28" s="2463"/>
      <c r="B28" s="2463"/>
      <c r="C28" s="2463"/>
      <c r="D28" s="2463"/>
      <c r="E28" s="2463"/>
      <c r="F28" s="2463"/>
      <c r="G28" s="2463"/>
      <c r="H28" s="2463"/>
      <c r="I28" s="2463"/>
      <c r="J28" s="2463"/>
    </row>
    <row r="29" spans="1:10" s="2460" customFormat="1" ht="12.75">
      <c r="A29" s="2463"/>
      <c r="B29" s="2463"/>
      <c r="C29" s="2463"/>
      <c r="D29" s="2463"/>
      <c r="E29" s="2463"/>
      <c r="F29" s="2463"/>
      <c r="G29" s="2463"/>
      <c r="H29" s="2463"/>
      <c r="I29" s="2463"/>
      <c r="J29" s="2463"/>
    </row>
    <row r="30" spans="1:10" s="2460" customFormat="1" ht="12.75">
      <c r="A30" s="2463"/>
      <c r="B30" s="2463"/>
      <c r="C30" s="2463"/>
      <c r="D30" s="2463"/>
      <c r="E30" s="2463"/>
      <c r="F30" s="2463"/>
      <c r="G30" s="2463"/>
      <c r="H30" s="2463"/>
      <c r="I30" s="2463"/>
      <c r="J30" s="2463"/>
    </row>
    <row r="31" spans="1:10" s="2460" customFormat="1" ht="12.75">
      <c r="A31" s="2463"/>
      <c r="B31" s="2463"/>
      <c r="C31" s="2463"/>
      <c r="D31" s="2463"/>
      <c r="E31" s="2463"/>
      <c r="F31" s="2463"/>
      <c r="G31" s="2463"/>
      <c r="H31" s="2463"/>
      <c r="I31" s="2463"/>
      <c r="J31" s="2463"/>
    </row>
    <row r="32" spans="1:10" s="2460" customFormat="1" ht="12.75">
      <c r="A32" s="2463"/>
      <c r="B32" s="2463"/>
      <c r="C32" s="2463"/>
      <c r="D32" s="2463"/>
      <c r="E32" s="2463"/>
      <c r="F32" s="2463"/>
      <c r="G32" s="2463"/>
      <c r="H32" s="2463"/>
      <c r="I32" s="2463"/>
      <c r="J32" s="2463"/>
    </row>
    <row r="33" spans="1:10" s="2460" customFormat="1" ht="12.75">
      <c r="A33" s="2463"/>
      <c r="B33" s="2463"/>
      <c r="C33" s="2463"/>
      <c r="D33" s="2463"/>
      <c r="E33" s="2463"/>
      <c r="F33" s="2463"/>
      <c r="G33" s="2463"/>
      <c r="H33" s="2463"/>
      <c r="I33" s="2463"/>
      <c r="J33" s="2463"/>
    </row>
    <row r="34" spans="1:10" s="2460" customFormat="1" ht="12.75">
      <c r="A34" s="2463"/>
      <c r="B34" s="2463"/>
      <c r="C34" s="2463"/>
      <c r="D34" s="2463"/>
      <c r="E34" s="2463"/>
      <c r="F34" s="2463"/>
      <c r="G34" s="2463"/>
      <c r="H34" s="2463"/>
      <c r="I34" s="2463"/>
      <c r="J34" s="2463"/>
    </row>
    <row r="35" spans="1:10" s="2460" customFormat="1" ht="12.75">
      <c r="A35" s="2463"/>
      <c r="B35" s="2463"/>
      <c r="C35" s="2463"/>
      <c r="D35" s="2463"/>
      <c r="E35" s="2463"/>
      <c r="F35" s="2463"/>
      <c r="G35" s="2463"/>
      <c r="H35" s="2463"/>
      <c r="I35" s="2463"/>
      <c r="J35" s="2463"/>
    </row>
    <row r="36" spans="1:10" s="2460" customFormat="1" ht="12.75">
      <c r="A36" s="2463"/>
      <c r="B36" s="2463"/>
      <c r="C36" s="2463"/>
      <c r="D36" s="2463"/>
      <c r="E36" s="2463"/>
      <c r="F36" s="2463"/>
      <c r="G36" s="2463"/>
      <c r="H36" s="2463"/>
      <c r="I36" s="2463"/>
      <c r="J36" s="2463"/>
    </row>
    <row r="37" spans="1:10" s="2460" customFormat="1" ht="12.75">
      <c r="A37" s="2463"/>
      <c r="B37" s="2463"/>
      <c r="C37" s="2463"/>
      <c r="D37" s="2463"/>
      <c r="E37" s="2463"/>
      <c r="F37" s="2463"/>
      <c r="G37" s="2463"/>
      <c r="H37" s="2463"/>
      <c r="I37" s="2463"/>
      <c r="J37" s="2463"/>
    </row>
    <row r="38" spans="1:10" s="2460" customFormat="1" ht="12.75"/>
    <row r="39" spans="1:10" s="2460" customFormat="1" ht="12.75"/>
    <row r="40" spans="1:10" s="2460" customFormat="1" ht="12.75"/>
    <row r="41" spans="1:10" s="2460" customFormat="1" ht="12.75"/>
    <row r="42" spans="1:10" s="2460" customFormat="1" ht="12.75"/>
    <row r="43" spans="1:10" s="2460" customFormat="1" ht="12.75"/>
    <row r="44" spans="1:10" s="2460" customFormat="1" ht="12.75"/>
    <row r="45" spans="1:10" s="2460" customFormat="1" ht="12.75"/>
    <row r="46" spans="1:10" s="2460" customFormat="1" ht="12.75"/>
    <row r="47" spans="1:10" s="2460" customFormat="1" ht="12.75"/>
    <row r="48" spans="1:10" s="2460" customFormat="1" ht="12.75"/>
    <row r="49" spans="5:6" s="2460" customFormat="1" ht="12.75"/>
    <row r="50" spans="5:6" s="2460" customFormat="1" ht="24">
      <c r="F50" s="2542"/>
    </row>
    <row r="51" spans="5:6" s="2460" customFormat="1" ht="12.75"/>
    <row r="52" spans="5:6" s="2460" customFormat="1" ht="12.75"/>
    <row r="53" spans="5:6" s="2460" customFormat="1" ht="12.75"/>
    <row r="54" spans="5:6" s="2460" customFormat="1" ht="12.75"/>
    <row r="55" spans="5:6" s="2460" customFormat="1" ht="12.75"/>
    <row r="56" spans="5:6" s="2460" customFormat="1" ht="12.75"/>
    <row r="57" spans="5:6" s="2460" customFormat="1" ht="12.75"/>
    <row r="58" spans="5:6" ht="18.75">
      <c r="E58" s="2390"/>
      <c r="F58" s="2541"/>
    </row>
  </sheetData>
  <pageMargins left="0.8" right="0.5" top="1" bottom="1" header="0.5" footer="0.5"/>
  <pageSetup scale="88" orientation="portrait" horizontalDpi="4294967292" verticalDpi="4294967292" r:id="rId1"/>
  <headerFooter alignWithMargins="0"/>
</worksheet>
</file>

<file path=xl/worksheets/sheet109.xml><?xml version="1.0" encoding="utf-8"?>
<worksheet xmlns="http://schemas.openxmlformats.org/spreadsheetml/2006/main" xmlns:r="http://schemas.openxmlformats.org/officeDocument/2006/relationships">
  <sheetPr codeName="Sheet131">
    <pageSetUpPr fitToPage="1"/>
  </sheetPr>
  <dimension ref="A1:AD72"/>
  <sheetViews>
    <sheetView showGridLines="0" view="pageBreakPreview" zoomScale="60" zoomScaleNormal="100" workbookViewId="0"/>
  </sheetViews>
  <sheetFormatPr defaultColWidth="10.7109375" defaultRowHeight="12"/>
  <cols>
    <col min="1" max="1" width="4.42578125" style="2387" customWidth="1"/>
    <col min="2" max="2" width="10.5703125" style="2387" customWidth="1"/>
    <col min="3" max="3" width="18.140625" style="2387" customWidth="1"/>
    <col min="4" max="5" width="8.7109375" style="2387" customWidth="1"/>
    <col min="6" max="6" width="12.140625" style="2387" customWidth="1"/>
    <col min="7" max="7" width="9.85546875" style="2387" customWidth="1"/>
    <col min="8" max="8" width="11.7109375" style="2387" customWidth="1"/>
    <col min="9" max="9" width="10.7109375" style="2387" customWidth="1"/>
    <col min="10" max="12" width="8.7109375" style="2387" customWidth="1"/>
    <col min="13" max="13" width="3.7109375" style="2387" customWidth="1"/>
    <col min="14" max="14" width="1.7109375" style="2387" customWidth="1"/>
    <col min="15" max="15" width="8.7109375" style="2387" customWidth="1"/>
    <col min="16" max="16" width="1.7109375" style="2387" customWidth="1"/>
    <col min="17" max="17" width="8.7109375" style="2387" customWidth="1"/>
    <col min="18" max="18" width="1.7109375" style="2387" customWidth="1"/>
    <col min="19" max="19" width="8.7109375" style="2387" customWidth="1"/>
    <col min="20" max="20" width="1.7109375" style="2387" customWidth="1"/>
    <col min="21" max="21" width="8.7109375" style="2387" customWidth="1"/>
    <col min="22" max="22" width="1.7109375" style="2387" customWidth="1"/>
    <col min="23" max="23" width="11.7109375" style="2387" customWidth="1"/>
    <col min="24" max="24" width="1.7109375" style="2387" customWidth="1"/>
    <col min="25" max="25" width="8.7109375" style="2387" customWidth="1"/>
    <col min="26" max="26" width="1.7109375" style="2387" customWidth="1"/>
    <col min="27" max="27" width="11.7109375" style="2387" customWidth="1"/>
    <col min="28" max="28" width="1.7109375" style="2387" customWidth="1"/>
    <col min="29" max="29" width="8.7109375" style="2387" customWidth="1"/>
    <col min="30" max="30" width="1.7109375" style="2387" customWidth="1"/>
    <col min="31" max="217" width="8.7109375" style="2387" customWidth="1"/>
    <col min="218" max="16384" width="10.7109375" style="2387"/>
  </cols>
  <sheetData>
    <row r="1" spans="1:30" ht="12.75">
      <c r="A1" s="2394" t="s">
        <v>4578</v>
      </c>
      <c r="B1" s="2403"/>
      <c r="C1" s="2403"/>
      <c r="D1" s="2403"/>
      <c r="E1" s="2403"/>
      <c r="F1" s="2403"/>
      <c r="G1" s="2403"/>
      <c r="H1" s="2394" t="s">
        <v>1741</v>
      </c>
      <c r="I1" s="2403"/>
      <c r="J1" s="2403"/>
      <c r="K1" s="2416"/>
      <c r="L1" s="2416"/>
      <c r="M1" s="2416"/>
      <c r="N1" s="2416"/>
      <c r="O1" s="2416"/>
      <c r="P1" s="2416"/>
      <c r="Q1" s="2416"/>
      <c r="R1" s="2416"/>
      <c r="S1" s="2416"/>
      <c r="T1" s="2416"/>
      <c r="U1" s="2416"/>
      <c r="V1" s="2416"/>
      <c r="W1" s="2416"/>
      <c r="X1" s="2416"/>
      <c r="Y1" s="2416"/>
      <c r="Z1" s="2416"/>
      <c r="AA1" s="2416"/>
      <c r="AB1" s="2416"/>
      <c r="AC1" s="2416"/>
      <c r="AD1" s="2416"/>
    </row>
    <row r="2" spans="1:30" ht="12.75">
      <c r="A2" s="2403"/>
      <c r="B2" s="2403"/>
      <c r="C2" s="2403"/>
      <c r="D2" s="2403"/>
      <c r="E2" s="2403"/>
      <c r="F2" s="2403"/>
      <c r="G2" s="2403"/>
      <c r="H2" s="2403"/>
      <c r="I2" s="2403"/>
      <c r="J2" s="2403"/>
      <c r="K2" s="2416"/>
      <c r="L2" s="2416"/>
      <c r="M2" s="2416"/>
      <c r="N2" s="2416"/>
      <c r="O2" s="2416"/>
      <c r="P2" s="2416"/>
      <c r="Q2" s="2416"/>
      <c r="R2" s="2416"/>
      <c r="S2" s="2416"/>
      <c r="T2" s="2416"/>
      <c r="U2" s="2416"/>
      <c r="V2" s="2416"/>
      <c r="W2" s="2416"/>
      <c r="X2" s="2416"/>
      <c r="Y2" s="2416"/>
      <c r="Z2" s="2416"/>
      <c r="AA2" s="2416"/>
      <c r="AB2" s="2416"/>
      <c r="AC2" s="2416"/>
      <c r="AD2" s="2416"/>
    </row>
    <row r="3" spans="1:30" ht="12.75">
      <c r="A3" s="2394" t="s">
        <v>4309</v>
      </c>
      <c r="B3" s="2403"/>
      <c r="C3" s="2403"/>
      <c r="D3" s="2403"/>
      <c r="E3" s="2403"/>
      <c r="F3" s="2403"/>
      <c r="G3" s="2403"/>
      <c r="H3" s="2394" t="s">
        <v>4577</v>
      </c>
      <c r="I3" s="2403"/>
      <c r="J3" s="2403"/>
      <c r="K3" s="2416"/>
      <c r="L3" s="2416"/>
      <c r="M3" s="2416"/>
      <c r="N3" s="2416"/>
      <c r="O3" s="2416"/>
      <c r="P3" s="2416"/>
      <c r="Q3" s="2416"/>
      <c r="R3" s="2416"/>
      <c r="S3" s="2416"/>
      <c r="T3" s="2416"/>
      <c r="U3" s="2416"/>
      <c r="V3" s="2416"/>
      <c r="W3" s="2416"/>
      <c r="X3" s="2416"/>
      <c r="Y3" s="2416"/>
      <c r="Z3" s="2416"/>
      <c r="AA3" s="2416"/>
      <c r="AB3" s="2416"/>
      <c r="AC3" s="2416"/>
      <c r="AD3" s="2416"/>
    </row>
    <row r="4" spans="1:30" ht="12.75">
      <c r="A4" s="2394" t="s">
        <v>4308</v>
      </c>
      <c r="B4" s="2403"/>
      <c r="C4" s="2403"/>
      <c r="D4" s="2403"/>
      <c r="E4" s="2403"/>
      <c r="F4" s="2403"/>
      <c r="G4" s="2403"/>
      <c r="H4" s="2394" t="s">
        <v>1076</v>
      </c>
      <c r="I4" s="2403"/>
      <c r="J4" s="2403"/>
      <c r="K4" s="2416"/>
      <c r="L4" s="2416"/>
      <c r="M4" s="2416"/>
      <c r="N4" s="2416"/>
      <c r="O4" s="2416"/>
      <c r="P4" s="2416"/>
      <c r="Q4" s="2416"/>
      <c r="R4" s="2416"/>
      <c r="S4" s="2416"/>
      <c r="T4" s="2416"/>
      <c r="U4" s="2416"/>
      <c r="V4" s="2416"/>
      <c r="W4" s="2416"/>
      <c r="X4" s="2416"/>
      <c r="Y4" s="2416"/>
      <c r="Z4" s="2416"/>
      <c r="AA4" s="2416"/>
      <c r="AB4" s="2416"/>
      <c r="AC4" s="2416"/>
      <c r="AD4" s="2416"/>
    </row>
    <row r="5" spans="1:30" ht="12.75">
      <c r="A5" s="2394" t="s">
        <v>4306</v>
      </c>
      <c r="B5" s="2403"/>
      <c r="C5" s="2439"/>
      <c r="D5" s="2403"/>
      <c r="E5" s="2403"/>
      <c r="F5" s="2403"/>
      <c r="G5" s="2403"/>
      <c r="H5" s="2394" t="s">
        <v>4307</v>
      </c>
      <c r="I5" s="2403"/>
      <c r="J5" s="2403"/>
      <c r="K5" s="2416"/>
      <c r="L5" s="2416"/>
      <c r="M5" s="2416"/>
      <c r="N5" s="2416"/>
      <c r="O5" s="2416"/>
      <c r="P5" s="2416"/>
      <c r="Q5" s="2416"/>
      <c r="R5" s="2416"/>
      <c r="S5" s="2416"/>
      <c r="T5" s="2416"/>
      <c r="U5" s="2416"/>
      <c r="V5" s="2416"/>
      <c r="W5" s="2416"/>
      <c r="X5" s="2416"/>
      <c r="Y5" s="2416"/>
      <c r="Z5" s="2416"/>
      <c r="AA5" s="2416"/>
      <c r="AB5" s="2416"/>
      <c r="AC5" s="2416"/>
      <c r="AD5" s="2416"/>
    </row>
    <row r="6" spans="1:30" ht="12.75">
      <c r="A6" s="2394"/>
      <c r="B6" s="2403"/>
      <c r="C6" s="2403"/>
      <c r="D6" s="2403"/>
      <c r="E6" s="2403"/>
      <c r="F6" s="2403"/>
      <c r="G6" s="2403"/>
      <c r="H6" s="2403"/>
      <c r="I6" s="2403"/>
      <c r="J6" s="2403"/>
      <c r="K6" s="2416"/>
      <c r="L6" s="2416"/>
      <c r="M6" s="2416"/>
      <c r="N6" s="2416"/>
      <c r="O6" s="2416"/>
      <c r="P6" s="2416"/>
      <c r="Q6" s="2416"/>
      <c r="R6" s="2416"/>
      <c r="S6" s="2416"/>
      <c r="T6" s="2416"/>
      <c r="U6" s="2416"/>
      <c r="V6" s="2416"/>
      <c r="W6" s="2416"/>
      <c r="X6" s="2416"/>
      <c r="Y6" s="2416"/>
      <c r="Z6" s="2416"/>
      <c r="AA6" s="2416"/>
      <c r="AB6" s="2416"/>
      <c r="AC6" s="2416"/>
      <c r="AD6" s="2416"/>
    </row>
    <row r="7" spans="1:30" ht="12.75">
      <c r="A7" s="2394"/>
      <c r="B7" s="2403"/>
      <c r="C7" s="2403"/>
      <c r="D7" s="2403"/>
      <c r="E7" s="2403"/>
      <c r="F7" s="2403"/>
      <c r="G7" s="2403"/>
      <c r="H7" s="2403"/>
      <c r="I7" s="2403"/>
      <c r="J7" s="2403"/>
      <c r="K7" s="2416"/>
      <c r="L7" s="2416"/>
      <c r="M7" s="2416"/>
      <c r="N7" s="2416"/>
      <c r="O7" s="2416"/>
      <c r="P7" s="2416"/>
      <c r="Q7" s="2416"/>
      <c r="R7" s="2416"/>
      <c r="S7" s="2416"/>
      <c r="T7" s="2416"/>
      <c r="U7" s="2416"/>
      <c r="V7" s="2416"/>
      <c r="W7" s="2416"/>
      <c r="X7" s="2416"/>
      <c r="Y7" s="2416"/>
      <c r="Z7" s="2416"/>
      <c r="AA7" s="2416"/>
      <c r="AB7" s="2416"/>
      <c r="AC7" s="2416"/>
      <c r="AD7" s="2416"/>
    </row>
    <row r="8" spans="1:30" ht="12.75">
      <c r="A8" s="2394" t="s">
        <v>4576</v>
      </c>
      <c r="B8" s="2403"/>
      <c r="C8" s="2403"/>
      <c r="D8" s="2403"/>
      <c r="E8" s="2403"/>
      <c r="F8" s="2403"/>
      <c r="G8" s="2403"/>
      <c r="H8" s="2403"/>
      <c r="I8" s="2403"/>
      <c r="J8" s="2403"/>
      <c r="K8" s="2416"/>
      <c r="L8" s="2416"/>
      <c r="M8" s="2416"/>
      <c r="N8" s="2416"/>
      <c r="O8" s="2416"/>
      <c r="P8" s="2416"/>
      <c r="Q8" s="2416"/>
      <c r="R8" s="2416"/>
      <c r="S8" s="2416"/>
      <c r="T8" s="2416"/>
      <c r="U8" s="2416"/>
      <c r="V8" s="2416"/>
      <c r="W8" s="2416"/>
      <c r="X8" s="2416"/>
      <c r="Y8" s="2416"/>
      <c r="Z8" s="2416"/>
      <c r="AA8" s="2416"/>
      <c r="AB8" s="2416"/>
      <c r="AC8" s="2416"/>
      <c r="AD8" s="2416"/>
    </row>
    <row r="9" spans="1:30" ht="12.75">
      <c r="A9" s="2394" t="s">
        <v>4575</v>
      </c>
      <c r="B9" s="2403"/>
      <c r="C9" s="2403"/>
      <c r="D9" s="2403"/>
      <c r="E9" s="2403"/>
      <c r="F9" s="2403"/>
      <c r="G9" s="2403"/>
      <c r="H9" s="2403"/>
      <c r="I9" s="2403"/>
      <c r="J9" s="2403"/>
      <c r="K9" s="2416"/>
      <c r="L9" s="2416"/>
      <c r="M9" s="2416"/>
      <c r="N9" s="2416"/>
      <c r="O9" s="2416"/>
      <c r="P9" s="2416"/>
      <c r="Q9" s="2416"/>
      <c r="R9" s="2416"/>
      <c r="S9" s="2416"/>
      <c r="T9" s="2416"/>
      <c r="U9" s="2416"/>
      <c r="V9" s="2416"/>
      <c r="W9" s="2416"/>
      <c r="X9" s="2416"/>
      <c r="Y9" s="2416"/>
      <c r="Z9" s="2416"/>
      <c r="AA9" s="2416"/>
      <c r="AB9" s="2416"/>
      <c r="AC9" s="2416"/>
      <c r="AD9" s="2416"/>
    </row>
    <row r="10" spans="1:30" s="2460" customFormat="1" ht="12.75">
      <c r="A10" s="2482"/>
      <c r="B10" s="2482"/>
      <c r="C10" s="2482"/>
      <c r="D10" s="2482"/>
      <c r="E10" s="2482"/>
      <c r="F10" s="2482"/>
      <c r="G10" s="2482"/>
      <c r="H10" s="2482"/>
      <c r="I10" s="2482"/>
      <c r="J10" s="2482"/>
      <c r="K10" s="2490"/>
      <c r="L10" s="2463"/>
      <c r="M10" s="2463"/>
      <c r="N10" s="2463"/>
      <c r="O10" s="2463"/>
      <c r="P10" s="2463"/>
      <c r="Q10" s="2463"/>
      <c r="R10" s="2463"/>
      <c r="S10" s="2463"/>
      <c r="T10" s="2463"/>
      <c r="U10" s="2463"/>
      <c r="V10" s="2463"/>
      <c r="W10" s="2463"/>
      <c r="X10" s="2463"/>
      <c r="Y10" s="2463"/>
      <c r="Z10" s="2463"/>
      <c r="AA10" s="2463"/>
      <c r="AB10" s="2463"/>
      <c r="AC10" s="2463"/>
      <c r="AD10" s="2463"/>
    </row>
    <row r="11" spans="1:30" ht="12.75">
      <c r="A11" s="2403"/>
      <c r="B11" s="2403"/>
      <c r="C11" s="2403"/>
      <c r="D11" s="2403"/>
      <c r="E11" s="2403"/>
      <c r="F11" s="2403"/>
      <c r="G11" s="2403"/>
      <c r="H11" s="2403"/>
      <c r="I11" s="2403"/>
      <c r="J11" s="2403"/>
      <c r="K11" s="2416"/>
    </row>
    <row r="12" spans="1:30" ht="12.75">
      <c r="A12" s="2403"/>
      <c r="B12" s="2403"/>
      <c r="C12" s="2403"/>
      <c r="D12" s="2403"/>
      <c r="E12" s="2403"/>
      <c r="F12" s="2403"/>
      <c r="G12" s="2403"/>
      <c r="H12" s="2403"/>
      <c r="I12" s="2403"/>
      <c r="J12" s="2403"/>
      <c r="K12" s="2416"/>
    </row>
    <row r="13" spans="1:30" ht="12.75">
      <c r="A13" s="2394" t="s">
        <v>4574</v>
      </c>
      <c r="B13" s="2403"/>
      <c r="C13" s="2403"/>
      <c r="D13" s="2403"/>
      <c r="E13" s="2403"/>
      <c r="F13" s="2403"/>
      <c r="G13" s="2403"/>
      <c r="H13" s="2403"/>
      <c r="I13" s="2545"/>
      <c r="J13" s="2403"/>
      <c r="K13" s="2416"/>
    </row>
    <row r="14" spans="1:30" ht="12.75">
      <c r="A14" s="2403"/>
      <c r="B14" s="2403"/>
      <c r="C14" s="2403"/>
      <c r="D14" s="2403"/>
      <c r="E14" s="2403"/>
      <c r="F14" s="2403"/>
      <c r="G14" s="2403"/>
      <c r="H14" s="2403"/>
      <c r="I14" s="2403"/>
      <c r="J14" s="2403"/>
      <c r="K14" s="2416"/>
    </row>
    <row r="15" spans="1:30" ht="12.75">
      <c r="A15" s="2403"/>
      <c r="B15" s="2481" t="s">
        <v>4573</v>
      </c>
      <c r="C15" s="2481"/>
      <c r="D15" s="2481"/>
      <c r="E15" s="2403"/>
      <c r="F15" s="2403"/>
      <c r="G15" s="2403"/>
      <c r="H15" s="2403"/>
      <c r="I15" s="2403"/>
      <c r="J15" s="2403"/>
      <c r="K15" s="2416"/>
    </row>
    <row r="16" spans="1:30" s="2460" customFormat="1" ht="12.75">
      <c r="A16" s="2403"/>
      <c r="B16" s="2403" t="s">
        <v>4557</v>
      </c>
      <c r="C16" s="2403"/>
      <c r="D16" s="2403"/>
      <c r="E16" s="2403"/>
      <c r="F16" s="2403"/>
      <c r="G16" s="2403"/>
      <c r="H16" s="2403"/>
      <c r="I16" s="2403"/>
      <c r="J16" s="2403"/>
      <c r="K16" s="2463"/>
    </row>
    <row r="17" spans="1:11" s="2460" customFormat="1" ht="12.75">
      <c r="A17" s="2403"/>
      <c r="B17" s="2403"/>
      <c r="C17" s="2403"/>
      <c r="D17" s="2403"/>
      <c r="E17" s="2403"/>
      <c r="F17" s="2403"/>
      <c r="G17" s="2403"/>
      <c r="H17" s="2403"/>
      <c r="I17" s="2403"/>
      <c r="J17" s="2403"/>
      <c r="K17" s="2463"/>
    </row>
    <row r="18" spans="1:11" s="2460" customFormat="1" ht="12.75">
      <c r="A18" s="2403"/>
      <c r="B18" s="2403" t="s">
        <v>4556</v>
      </c>
      <c r="C18" s="2403"/>
      <c r="D18" s="2403"/>
      <c r="E18" s="2403"/>
      <c r="F18" s="2403"/>
      <c r="G18" s="2403"/>
      <c r="H18" s="2403"/>
      <c r="I18" s="2403"/>
      <c r="J18" s="2403"/>
      <c r="K18" s="2463"/>
    </row>
    <row r="19" spans="1:11" s="2460" customFormat="1" ht="12.75">
      <c r="A19" s="2403"/>
      <c r="B19" s="2403" t="s">
        <v>4555</v>
      </c>
      <c r="C19" s="2403" t="s">
        <v>4572</v>
      </c>
      <c r="D19" s="2403"/>
      <c r="E19" s="2403"/>
      <c r="F19" s="2403"/>
      <c r="G19" s="2403"/>
      <c r="H19" s="2411">
        <v>346.50330310848551</v>
      </c>
      <c r="I19" s="2403" t="s">
        <v>4553</v>
      </c>
      <c r="J19" s="2403"/>
      <c r="K19" s="2463"/>
    </row>
    <row r="20" spans="1:11" s="2460" customFormat="1" ht="12.75">
      <c r="A20" s="2403"/>
      <c r="B20" s="2403" t="s">
        <v>4552</v>
      </c>
      <c r="C20" s="2403" t="s">
        <v>4551</v>
      </c>
      <c r="D20" s="2403"/>
      <c r="E20" s="2403"/>
      <c r="F20" s="2403"/>
      <c r="G20" s="2403"/>
      <c r="H20" s="2403">
        <v>5</v>
      </c>
      <c r="I20" s="2403" t="s">
        <v>4571</v>
      </c>
      <c r="J20" s="2403"/>
      <c r="K20" s="2463"/>
    </row>
    <row r="21" spans="1:11" s="2460" customFormat="1" ht="12.75">
      <c r="A21" s="2403"/>
      <c r="B21" s="2403" t="s">
        <v>4549</v>
      </c>
      <c r="C21" s="2403" t="s">
        <v>4570</v>
      </c>
      <c r="D21" s="2403"/>
      <c r="E21" s="2403"/>
      <c r="F21" s="2403"/>
      <c r="G21" s="2403"/>
      <c r="H21" s="2409">
        <v>684.07264754990058</v>
      </c>
      <c r="I21" s="2403" t="s">
        <v>4569</v>
      </c>
      <c r="J21" s="2403"/>
      <c r="K21" s="2463"/>
    </row>
    <row r="22" spans="1:11" s="2460" customFormat="1" ht="12.75">
      <c r="A22" s="2403"/>
      <c r="B22" s="2403" t="s">
        <v>4547</v>
      </c>
      <c r="C22" s="2403" t="s">
        <v>4546</v>
      </c>
      <c r="D22" s="2403"/>
      <c r="E22" s="2403"/>
      <c r="F22" s="2403"/>
      <c r="G22" s="2403"/>
      <c r="H22" s="2401">
        <v>1185167.1597110368</v>
      </c>
      <c r="I22" s="2403" t="s">
        <v>4378</v>
      </c>
      <c r="J22" s="2403"/>
      <c r="K22" s="2463"/>
    </row>
    <row r="23" spans="1:11" s="2460" customFormat="1" ht="12.75">
      <c r="A23" s="2403"/>
      <c r="B23" s="2403"/>
      <c r="C23" s="2403"/>
      <c r="D23" s="2403"/>
      <c r="E23" s="2403"/>
      <c r="F23" s="2403"/>
      <c r="G23" s="2403"/>
      <c r="H23" s="2403"/>
      <c r="I23" s="2403"/>
      <c r="J23" s="2403"/>
      <c r="K23" s="2463"/>
    </row>
    <row r="24" spans="1:11" s="2460" customFormat="1" ht="12.75">
      <c r="A24" s="2403"/>
      <c r="B24" s="2403" t="s">
        <v>4559</v>
      </c>
      <c r="C24" s="2403"/>
      <c r="D24" s="2403"/>
      <c r="E24" s="2403"/>
      <c r="F24" s="2403"/>
      <c r="G24" s="2403"/>
      <c r="H24" s="2403"/>
      <c r="I24" s="2403"/>
      <c r="J24" s="2403"/>
      <c r="K24" s="2463"/>
    </row>
    <row r="25" spans="1:11" s="2460" customFormat="1" ht="12.75">
      <c r="A25" s="2403"/>
      <c r="B25" s="2403"/>
      <c r="C25" s="2403" t="s">
        <v>4568</v>
      </c>
      <c r="D25" s="2403"/>
      <c r="E25" s="2403"/>
      <c r="F25" s="2403"/>
      <c r="G25" s="2403"/>
      <c r="H25" s="2403"/>
      <c r="I25" s="2403"/>
      <c r="J25" s="2403"/>
      <c r="K25" s="2463"/>
    </row>
    <row r="26" spans="1:11" s="2460" customFormat="1" ht="12.75">
      <c r="A26" s="2403"/>
      <c r="B26" s="2403"/>
      <c r="C26" s="2403" t="s">
        <v>4567</v>
      </c>
      <c r="D26" s="2403"/>
      <c r="E26" s="2403"/>
      <c r="F26" s="2403"/>
      <c r="G26" s="2403"/>
      <c r="H26" s="2403"/>
      <c r="I26" s="2403"/>
      <c r="J26" s="2403"/>
      <c r="K26" s="2463"/>
    </row>
    <row r="27" spans="1:11" s="2460" customFormat="1" ht="12.75">
      <c r="A27" s="2403"/>
      <c r="B27" s="2403"/>
      <c r="C27" s="2403"/>
      <c r="D27" s="2403"/>
      <c r="E27" s="2403"/>
      <c r="F27" s="2403"/>
      <c r="G27" s="2403"/>
      <c r="H27" s="2403"/>
      <c r="I27" s="2403"/>
      <c r="J27" s="2403"/>
      <c r="K27" s="2463"/>
    </row>
    <row r="28" spans="1:11" s="2460" customFormat="1" ht="12.75">
      <c r="A28" s="2403"/>
      <c r="B28" s="2403"/>
      <c r="C28" s="2403"/>
      <c r="D28" s="2403"/>
      <c r="E28" s="2403"/>
      <c r="F28" s="2403"/>
      <c r="G28" s="2403"/>
      <c r="H28" s="2403"/>
      <c r="I28" s="2403"/>
      <c r="J28" s="2403"/>
      <c r="K28" s="2463"/>
    </row>
    <row r="29" spans="1:11" s="2460" customFormat="1" ht="12.75">
      <c r="A29" s="2403"/>
      <c r="B29" s="2481" t="s">
        <v>4566</v>
      </c>
      <c r="C29" s="2481"/>
      <c r="D29" s="2481"/>
      <c r="E29" s="2403"/>
      <c r="F29" s="2403"/>
      <c r="G29" s="2403"/>
      <c r="H29" s="2403"/>
      <c r="I29" s="2403"/>
      <c r="J29" s="2403"/>
      <c r="K29" s="2463"/>
    </row>
    <row r="30" spans="1:11" s="2460" customFormat="1" ht="12.75">
      <c r="A30" s="2403"/>
      <c r="B30" s="2403"/>
      <c r="C30" s="2403"/>
      <c r="D30" s="2403"/>
      <c r="E30" s="2403"/>
      <c r="F30" s="2403"/>
      <c r="G30" s="2403"/>
      <c r="H30" s="2403"/>
      <c r="I30" s="2403"/>
      <c r="J30" s="2403"/>
      <c r="K30" s="2463"/>
    </row>
    <row r="31" spans="1:11" s="2460" customFormat="1" ht="12.75">
      <c r="A31" s="2403"/>
      <c r="B31" s="2403" t="s">
        <v>4565</v>
      </c>
      <c r="C31" s="2403"/>
      <c r="D31" s="2403"/>
      <c r="E31" s="2403"/>
      <c r="F31" s="2403"/>
      <c r="G31" s="2403"/>
      <c r="H31" s="2403"/>
      <c r="I31" s="2403"/>
      <c r="J31" s="2403"/>
      <c r="K31" s="2463"/>
    </row>
    <row r="32" spans="1:11" s="2460" customFormat="1" ht="12.75">
      <c r="A32" s="2403"/>
      <c r="B32" s="2403" t="s">
        <v>4564</v>
      </c>
      <c r="C32" s="2403"/>
      <c r="D32" s="2403"/>
      <c r="E32" s="2403"/>
      <c r="F32" s="2403"/>
      <c r="G32" s="2403"/>
      <c r="H32" s="2403"/>
      <c r="I32" s="2403"/>
      <c r="J32" s="2403"/>
      <c r="K32" s="2463"/>
    </row>
    <row r="33" spans="1:11" s="2460" customFormat="1" ht="12.75">
      <c r="A33" s="2403"/>
      <c r="B33" s="2403"/>
      <c r="C33" s="2403"/>
      <c r="D33" s="2403"/>
      <c r="E33" s="2403"/>
      <c r="F33" s="2403"/>
      <c r="G33" s="2403"/>
      <c r="H33" s="2411"/>
      <c r="I33" s="2403"/>
      <c r="J33" s="2403"/>
      <c r="K33" s="2463"/>
    </row>
    <row r="34" spans="1:11" s="2460" customFormat="1" ht="12.75">
      <c r="A34" s="2403"/>
      <c r="B34" s="2403"/>
      <c r="C34" s="2403"/>
      <c r="D34" s="2403"/>
      <c r="E34" s="2403"/>
      <c r="F34" s="2403"/>
      <c r="G34" s="2403"/>
      <c r="H34" s="2403"/>
      <c r="I34" s="2403"/>
      <c r="J34" s="2403"/>
      <c r="K34" s="2463"/>
    </row>
    <row r="35" spans="1:11" s="2460" customFormat="1" ht="12.75">
      <c r="A35" s="2403"/>
      <c r="B35" s="2481" t="s">
        <v>4563</v>
      </c>
      <c r="C35" s="2481"/>
      <c r="D35" s="2481"/>
      <c r="E35" s="2403"/>
      <c r="F35" s="2403"/>
      <c r="G35" s="2403"/>
      <c r="H35" s="2403"/>
      <c r="I35" s="2403"/>
      <c r="J35" s="2403"/>
      <c r="K35" s="2463"/>
    </row>
    <row r="36" spans="1:11" s="2460" customFormat="1" ht="12.75">
      <c r="A36" s="2403"/>
      <c r="B36" s="2403" t="s">
        <v>4557</v>
      </c>
      <c r="C36" s="2403"/>
      <c r="D36" s="2403"/>
      <c r="E36" s="2403"/>
      <c r="F36" s="2403"/>
      <c r="G36" s="2403"/>
      <c r="H36" s="2403"/>
      <c r="I36" s="2403"/>
      <c r="J36" s="2403"/>
      <c r="K36" s="2463"/>
    </row>
    <row r="37" spans="1:11" s="2460" customFormat="1" ht="12.75">
      <c r="A37" s="2403"/>
      <c r="B37" s="2403"/>
      <c r="C37" s="2403"/>
      <c r="D37" s="2403"/>
      <c r="E37" s="2403"/>
      <c r="F37" s="2403"/>
      <c r="G37" s="2403"/>
      <c r="H37" s="2403"/>
      <c r="I37" s="2403"/>
      <c r="J37" s="2403"/>
      <c r="K37" s="2463"/>
    </row>
    <row r="38" spans="1:11" s="2460" customFormat="1" ht="12.75">
      <c r="A38" s="2403"/>
      <c r="B38" s="2403" t="s">
        <v>4556</v>
      </c>
      <c r="C38" s="2403"/>
      <c r="D38" s="2403"/>
      <c r="E38" s="2403"/>
      <c r="F38" s="2403"/>
      <c r="G38" s="2403"/>
      <c r="H38" s="2403"/>
      <c r="I38" s="2403"/>
      <c r="J38" s="2403"/>
      <c r="K38" s="2463"/>
    </row>
    <row r="39" spans="1:11" s="2460" customFormat="1" ht="12.75">
      <c r="A39" s="2403"/>
      <c r="B39" s="2403" t="s">
        <v>4555</v>
      </c>
      <c r="C39" s="2403" t="s">
        <v>4562</v>
      </c>
      <c r="D39" s="2403"/>
      <c r="E39" s="2403"/>
      <c r="F39" s="2403"/>
      <c r="G39" s="2403"/>
      <c r="H39" s="2411">
        <v>126.22431584237793</v>
      </c>
      <c r="I39" s="2403" t="s">
        <v>4553</v>
      </c>
      <c r="J39" s="2403"/>
      <c r="K39" s="2463"/>
    </row>
    <row r="40" spans="1:11" s="2460" customFormat="1" ht="12.75">
      <c r="A40" s="2403"/>
      <c r="B40" s="2403" t="s">
        <v>4552</v>
      </c>
      <c r="C40" s="2403" t="s">
        <v>4551</v>
      </c>
      <c r="D40" s="2403"/>
      <c r="E40" s="2403"/>
      <c r="F40" s="2403"/>
      <c r="G40" s="2403"/>
      <c r="H40" s="2403">
        <v>5</v>
      </c>
      <c r="I40" s="2403" t="s">
        <v>4550</v>
      </c>
      <c r="J40" s="2403"/>
      <c r="K40" s="2463"/>
    </row>
    <row r="41" spans="1:11" s="2460" customFormat="1" ht="12.75">
      <c r="A41" s="2403"/>
      <c r="B41" s="2403" t="s">
        <v>4549</v>
      </c>
      <c r="C41" s="2403" t="s">
        <v>4561</v>
      </c>
      <c r="D41" s="2403"/>
      <c r="E41" s="2403"/>
      <c r="F41" s="2403"/>
      <c r="G41" s="2403"/>
      <c r="H41" s="2411">
        <v>131.11535278426521</v>
      </c>
      <c r="I41" s="2403" t="s">
        <v>4560</v>
      </c>
      <c r="J41" s="2403"/>
      <c r="K41" s="2463"/>
    </row>
    <row r="42" spans="1:11" s="2460" customFormat="1" ht="12.75">
      <c r="A42" s="2403"/>
      <c r="B42" s="2403" t="s">
        <v>4547</v>
      </c>
      <c r="C42" s="2403" t="s">
        <v>4546</v>
      </c>
      <c r="D42" s="2403"/>
      <c r="E42" s="2403"/>
      <c r="F42" s="2403"/>
      <c r="G42" s="2403"/>
      <c r="H42" s="2401">
        <v>82749.728508129498</v>
      </c>
      <c r="I42" s="2403" t="s">
        <v>4378</v>
      </c>
      <c r="J42" s="2403"/>
      <c r="K42" s="2463"/>
    </row>
    <row r="43" spans="1:11" s="2460" customFormat="1" ht="12.75">
      <c r="A43" s="2403"/>
      <c r="B43" s="2403"/>
      <c r="C43" s="2403"/>
      <c r="D43" s="2403"/>
      <c r="E43" s="2403"/>
      <c r="F43" s="2403"/>
      <c r="G43" s="2403"/>
      <c r="H43" s="2403"/>
      <c r="I43" s="2403"/>
      <c r="J43" s="2403"/>
      <c r="K43" s="2463"/>
    </row>
    <row r="44" spans="1:11" s="2460" customFormat="1" ht="12.75">
      <c r="A44" s="2403"/>
      <c r="B44" s="2403" t="s">
        <v>4559</v>
      </c>
      <c r="C44" s="2403"/>
      <c r="D44" s="2403"/>
      <c r="E44" s="2403"/>
      <c r="F44" s="2403"/>
      <c r="G44" s="2403"/>
      <c r="H44" s="2403"/>
      <c r="I44" s="2403"/>
      <c r="J44" s="2403"/>
      <c r="K44" s="2463"/>
    </row>
    <row r="45" spans="1:11" s="2460" customFormat="1" ht="12.75">
      <c r="A45" s="2403"/>
      <c r="B45" s="2403"/>
      <c r="C45" s="2403"/>
      <c r="D45" s="2403"/>
      <c r="E45" s="2403"/>
      <c r="F45" s="2403"/>
      <c r="G45" s="2403"/>
      <c r="H45" s="2403"/>
      <c r="I45" s="2403"/>
      <c r="J45" s="2403"/>
      <c r="K45" s="2463"/>
    </row>
    <row r="46" spans="1:11" s="2460" customFormat="1" ht="12.75">
      <c r="A46" s="2403"/>
      <c r="B46" s="2403"/>
      <c r="C46" s="2403"/>
      <c r="D46" s="2403"/>
      <c r="E46" s="2403"/>
      <c r="F46" s="2403"/>
      <c r="G46" s="2403"/>
      <c r="H46" s="2403"/>
      <c r="I46" s="2403"/>
      <c r="J46" s="2403"/>
      <c r="K46" s="2463"/>
    </row>
    <row r="47" spans="1:11" s="2460" customFormat="1" ht="12.75">
      <c r="A47" s="2403"/>
      <c r="B47" s="2403"/>
      <c r="C47" s="2403"/>
      <c r="D47" s="2403"/>
      <c r="E47" s="2403"/>
      <c r="F47" s="2403"/>
      <c r="G47" s="2403"/>
      <c r="H47" s="2403"/>
      <c r="I47" s="2403"/>
      <c r="J47" s="2403"/>
      <c r="K47" s="2463"/>
    </row>
    <row r="48" spans="1:11" s="2460" customFormat="1" ht="12.75" hidden="1">
      <c r="A48" s="2388"/>
      <c r="B48" s="2388"/>
      <c r="C48" s="2388"/>
      <c r="D48" s="2388"/>
      <c r="E48" s="2388"/>
      <c r="F48" s="2388"/>
      <c r="G48" s="2388"/>
      <c r="H48" s="2388"/>
      <c r="I48" s="2388"/>
      <c r="J48" s="2388"/>
    </row>
    <row r="49" spans="1:10" s="2460" customFormat="1" ht="12.75" hidden="1">
      <c r="A49" s="2388"/>
      <c r="B49" s="2388"/>
      <c r="C49" s="2388"/>
      <c r="D49" s="2388"/>
      <c r="E49" s="2388"/>
      <c r="F49" s="2388"/>
      <c r="G49" s="2388"/>
      <c r="H49" s="2388"/>
      <c r="I49" s="2388"/>
      <c r="J49" s="2388"/>
    </row>
    <row r="50" spans="1:10" s="2460" customFormat="1" ht="12.75" hidden="1">
      <c r="A50" s="2388"/>
      <c r="B50" s="2389"/>
      <c r="C50" s="2389"/>
      <c r="D50" s="2389"/>
      <c r="E50" s="2388"/>
      <c r="F50" s="2388"/>
      <c r="G50" s="2388"/>
      <c r="H50" s="2388"/>
      <c r="I50" s="2388"/>
      <c r="J50" s="2388"/>
    </row>
    <row r="51" spans="1:10" s="2460" customFormat="1" ht="12.75" hidden="1">
      <c r="A51" s="2388"/>
      <c r="B51" s="2388"/>
      <c r="C51" s="2388"/>
      <c r="D51" s="2388"/>
      <c r="E51" s="2388"/>
      <c r="F51" s="2388"/>
      <c r="G51" s="2388"/>
      <c r="H51" s="2388"/>
      <c r="I51" s="2388"/>
      <c r="J51" s="2388"/>
    </row>
    <row r="52" spans="1:10" s="2460" customFormat="1" ht="12.75" hidden="1">
      <c r="A52" s="2388"/>
      <c r="B52" s="2388"/>
      <c r="C52" s="2388"/>
      <c r="D52" s="2388"/>
      <c r="E52" s="2388"/>
      <c r="F52" s="2388"/>
      <c r="G52" s="2388"/>
      <c r="H52" s="2388"/>
      <c r="I52" s="2388"/>
      <c r="J52" s="2388"/>
    </row>
    <row r="53" spans="1:10" s="2460" customFormat="1" ht="12.75" hidden="1">
      <c r="A53" s="2388"/>
      <c r="B53" s="2388"/>
      <c r="C53" s="2388"/>
      <c r="D53" s="2388"/>
      <c r="E53" s="2388"/>
      <c r="F53" s="2388"/>
      <c r="G53" s="2388"/>
      <c r="H53" s="2388"/>
      <c r="I53" s="2388"/>
      <c r="J53" s="2388"/>
    </row>
    <row r="54" spans="1:10" s="2460" customFormat="1" ht="12.75" hidden="1">
      <c r="A54" s="2388"/>
      <c r="B54" s="2388"/>
      <c r="C54" s="2388"/>
      <c r="D54" s="2388"/>
      <c r="E54" s="2388"/>
      <c r="F54" s="2388"/>
      <c r="G54" s="2388"/>
      <c r="H54" s="2544"/>
      <c r="I54" s="2388"/>
      <c r="J54" s="2388"/>
    </row>
    <row r="55" spans="1:10" s="2460" customFormat="1" ht="12.75" hidden="1">
      <c r="A55" s="2388"/>
      <c r="B55" s="2388"/>
      <c r="C55" s="2388"/>
      <c r="D55" s="2388"/>
      <c r="E55" s="2388"/>
      <c r="F55" s="2388"/>
      <c r="G55" s="2388"/>
      <c r="H55" s="2388"/>
      <c r="I55" s="2388"/>
      <c r="J55" s="2388"/>
    </row>
    <row r="56" spans="1:10" s="2460" customFormat="1" ht="12.75" hidden="1">
      <c r="A56" s="2388"/>
      <c r="B56" s="2388" t="s">
        <v>4549</v>
      </c>
      <c r="C56" s="2388" t="s">
        <v>4548</v>
      </c>
      <c r="D56" s="2388"/>
      <c r="E56" s="2388"/>
      <c r="F56" s="2388"/>
      <c r="G56" s="2388"/>
      <c r="H56" s="2544">
        <v>1</v>
      </c>
      <c r="I56" s="2388" t="s">
        <v>485</v>
      </c>
      <c r="J56" s="2388"/>
    </row>
    <row r="57" spans="1:10" ht="12.75" hidden="1">
      <c r="A57" s="2388"/>
      <c r="B57" s="2388" t="s">
        <v>4547</v>
      </c>
      <c r="C57" s="2388" t="s">
        <v>4546</v>
      </c>
      <c r="D57" s="2388"/>
      <c r="E57" s="2388"/>
      <c r="F57" s="2388"/>
      <c r="G57" s="2388"/>
      <c r="H57" s="2484">
        <v>1732.5165155424274</v>
      </c>
      <c r="I57" s="2388" t="s">
        <v>2905</v>
      </c>
      <c r="J57" s="2388"/>
    </row>
    <row r="58" spans="1:10" ht="12.75" hidden="1">
      <c r="A58" s="2388"/>
      <c r="B58" s="2388"/>
      <c r="C58" s="2388"/>
      <c r="D58" s="2388"/>
      <c r="E58" s="2388"/>
      <c r="F58" s="2388"/>
      <c r="G58" s="2388"/>
      <c r="H58" s="2388"/>
      <c r="I58" s="2388"/>
      <c r="J58" s="2388"/>
    </row>
    <row r="59" spans="1:10" ht="12.75" hidden="1">
      <c r="A59" s="2388"/>
      <c r="B59" s="2388"/>
      <c r="C59" s="2388"/>
      <c r="D59" s="2388"/>
      <c r="E59" s="2388"/>
      <c r="F59" s="2388"/>
      <c r="G59" s="2388"/>
      <c r="H59" s="2388"/>
      <c r="I59" s="2388"/>
      <c r="J59" s="2388"/>
    </row>
    <row r="60" spans="1:10" ht="12.75" hidden="1">
      <c r="A60" s="2388"/>
      <c r="B60" s="2389" t="s">
        <v>4558</v>
      </c>
      <c r="C60" s="2388"/>
      <c r="D60" s="2388"/>
      <c r="E60" s="2388"/>
      <c r="F60" s="2388"/>
      <c r="G60" s="2388"/>
      <c r="H60" s="2388"/>
      <c r="I60" s="2388"/>
      <c r="J60" s="2388"/>
    </row>
    <row r="61" spans="1:10" ht="12.75" hidden="1">
      <c r="A61" s="2388"/>
      <c r="B61" s="2388" t="s">
        <v>4557</v>
      </c>
      <c r="C61" s="2388"/>
      <c r="D61" s="2388"/>
      <c r="E61" s="2388"/>
      <c r="F61" s="2388"/>
      <c r="G61" s="2388"/>
      <c r="H61" s="2388"/>
      <c r="I61" s="2388"/>
      <c r="J61" s="2388"/>
    </row>
    <row r="62" spans="1:10" ht="12.75" hidden="1">
      <c r="A62" s="2388"/>
      <c r="B62" s="2388"/>
      <c r="C62" s="2388"/>
      <c r="D62" s="2388"/>
      <c r="E62" s="2388"/>
      <c r="F62" s="2388"/>
      <c r="G62" s="2388"/>
      <c r="H62" s="2388"/>
      <c r="I62" s="2388"/>
      <c r="J62" s="2388"/>
    </row>
    <row r="63" spans="1:10" ht="12.75" hidden="1">
      <c r="A63" s="2388"/>
      <c r="B63" s="2388" t="s">
        <v>4556</v>
      </c>
      <c r="C63" s="2388"/>
      <c r="D63" s="2388"/>
      <c r="E63" s="2388"/>
      <c r="F63" s="2388"/>
      <c r="G63" s="2388"/>
      <c r="H63" s="2388"/>
      <c r="I63" s="2388"/>
      <c r="J63" s="2388"/>
    </row>
    <row r="64" spans="1:10" ht="12.75" hidden="1">
      <c r="A64" s="2388"/>
      <c r="B64" s="2388" t="s">
        <v>4555</v>
      </c>
      <c r="C64" s="2388" t="s">
        <v>4554</v>
      </c>
      <c r="D64" s="2388"/>
      <c r="E64" s="2388"/>
      <c r="F64" s="2388"/>
      <c r="G64" s="2388"/>
      <c r="H64" s="2544">
        <v>126.22431584237793</v>
      </c>
      <c r="I64" s="2388" t="s">
        <v>4553</v>
      </c>
      <c r="J64" s="2388"/>
    </row>
    <row r="65" spans="1:10" ht="12.75" hidden="1">
      <c r="A65" s="2388"/>
      <c r="B65" s="2388" t="s">
        <v>4552</v>
      </c>
      <c r="C65" s="2388" t="s">
        <v>4551</v>
      </c>
      <c r="D65" s="2388"/>
      <c r="E65" s="2388"/>
      <c r="F65" s="2388"/>
      <c r="G65" s="2388"/>
      <c r="H65" s="2388">
        <v>5</v>
      </c>
      <c r="I65" s="2388" t="s">
        <v>4550</v>
      </c>
      <c r="J65" s="2388"/>
    </row>
    <row r="66" spans="1:10" ht="12.75" hidden="1">
      <c r="A66" s="2388"/>
      <c r="B66" s="2388" t="s">
        <v>4549</v>
      </c>
      <c r="C66" s="2388" t="s">
        <v>4548</v>
      </c>
      <c r="D66" s="2388"/>
      <c r="E66" s="2388"/>
      <c r="F66" s="2388"/>
      <c r="G66" s="2388"/>
      <c r="H66" s="2544">
        <v>1</v>
      </c>
      <c r="I66" s="2388" t="s">
        <v>485</v>
      </c>
      <c r="J66" s="2388"/>
    </row>
    <row r="67" spans="1:10" ht="12.75" hidden="1">
      <c r="A67" s="2388"/>
      <c r="B67" s="2388"/>
      <c r="C67" s="2388"/>
      <c r="D67" s="2388"/>
      <c r="E67" s="2388"/>
      <c r="F67" s="2388"/>
      <c r="G67" s="2388"/>
      <c r="H67" s="2484">
        <v>631.12157921188964</v>
      </c>
      <c r="I67" s="2388" t="s">
        <v>2905</v>
      </c>
      <c r="J67" s="2388"/>
    </row>
    <row r="68" spans="1:10" ht="12.75" hidden="1">
      <c r="A68" s="2388"/>
      <c r="B68" s="2388"/>
      <c r="C68" s="2388"/>
      <c r="D68" s="2388"/>
      <c r="E68" s="2388"/>
      <c r="F68" s="2388"/>
      <c r="G68" s="2388"/>
      <c r="H68" s="2388"/>
      <c r="I68" s="2388"/>
      <c r="J68" s="2388"/>
    </row>
    <row r="69" spans="1:10" ht="12.75">
      <c r="B69" s="2403"/>
      <c r="C69" s="2403"/>
      <c r="D69" s="2403"/>
      <c r="E69" s="2403"/>
      <c r="F69" s="2403"/>
      <c r="G69" s="2403"/>
      <c r="H69" s="2403"/>
      <c r="I69" s="2403"/>
    </row>
    <row r="70" spans="1:10" ht="12.75">
      <c r="B70" s="2403"/>
      <c r="C70" s="2403"/>
      <c r="D70" s="2403"/>
      <c r="E70" s="2403"/>
      <c r="F70" s="2403"/>
      <c r="G70" s="2403"/>
      <c r="H70" s="2403">
        <v>187</v>
      </c>
      <c r="I70" s="2403" t="s">
        <v>4545</v>
      </c>
    </row>
    <row r="71" spans="1:10" ht="12.75">
      <c r="B71" s="2403"/>
      <c r="C71" s="2403"/>
      <c r="D71" s="2403"/>
      <c r="E71" s="2403"/>
      <c r="F71" s="2403"/>
      <c r="G71" s="2518" t="s">
        <v>4544</v>
      </c>
      <c r="H71" s="2403">
        <v>280</v>
      </c>
      <c r="I71" s="2403" t="s">
        <v>4543</v>
      </c>
    </row>
    <row r="72" spans="1:10" ht="12.75">
      <c r="B72" s="2403"/>
      <c r="C72" s="2403"/>
      <c r="D72" s="2403"/>
      <c r="E72" s="2403"/>
      <c r="F72" s="2403"/>
      <c r="G72" s="2403"/>
      <c r="H72" s="2543">
        <v>52360</v>
      </c>
      <c r="I72" s="2403" t="s">
        <v>4378</v>
      </c>
    </row>
  </sheetData>
  <pageMargins left="0.8" right="0.5" top="1" bottom="1" header="0.5" footer="0.5"/>
  <pageSetup scale="82" orientation="portrait" horizontalDpi="4294967292" verticalDpi="4294967292" r:id="rId1"/>
  <headerFooter alignWithMargins="0"/>
</worksheet>
</file>

<file path=xl/worksheets/sheet11.xml><?xml version="1.0" encoding="utf-8"?>
<worksheet xmlns="http://schemas.openxmlformats.org/spreadsheetml/2006/main" xmlns:r="http://schemas.openxmlformats.org/officeDocument/2006/relationships">
  <sheetPr transitionEvaluation="1" transitionEntry="1" codeName="Sheet10"/>
  <dimension ref="A1:IP347"/>
  <sheetViews>
    <sheetView view="pageBreakPreview" zoomScale="60" zoomScaleNormal="100" workbookViewId="0"/>
  </sheetViews>
  <sheetFormatPr defaultColWidth="10.85546875" defaultRowHeight="12"/>
  <cols>
    <col min="1" max="1" width="4.140625" style="327" customWidth="1"/>
    <col min="2" max="2" width="33" style="327" customWidth="1"/>
    <col min="3" max="4" width="10.7109375" style="327" customWidth="1"/>
    <col min="5" max="5" width="14.140625" style="327" bestFit="1" customWidth="1"/>
    <col min="6" max="6" width="13.5703125" style="327" bestFit="1" customWidth="1"/>
    <col min="7" max="7" width="11.42578125" style="327" customWidth="1"/>
    <col min="8" max="8" width="10.7109375" style="327" customWidth="1"/>
    <col min="9" max="9" width="10.7109375" style="892" customWidth="1"/>
    <col min="10" max="10" width="10.7109375" style="327" customWidth="1"/>
    <col min="11" max="16" width="10.85546875" style="327" customWidth="1"/>
    <col min="17" max="121" width="10.85546875" style="220" customWidth="1"/>
    <col min="122" max="16384" width="10.85546875" style="220"/>
  </cols>
  <sheetData>
    <row r="1" spans="1:16" s="28" customFormat="1">
      <c r="A1" s="321" t="s">
        <v>810</v>
      </c>
      <c r="B1" s="321"/>
      <c r="C1" s="321"/>
      <c r="D1" s="321"/>
      <c r="E1" s="327"/>
      <c r="F1" s="327"/>
      <c r="G1" s="876"/>
      <c r="H1" s="1570" t="s">
        <v>1741</v>
      </c>
      <c r="J1" s="321"/>
      <c r="K1" s="327"/>
      <c r="L1" s="327"/>
      <c r="M1" s="327"/>
      <c r="N1" s="327"/>
      <c r="O1" s="327"/>
      <c r="P1" s="327"/>
    </row>
    <row r="2" spans="1:16" s="28" customFormat="1">
      <c r="A2" s="321" t="s">
        <v>648</v>
      </c>
      <c r="B2" s="321"/>
      <c r="C2" s="321"/>
      <c r="D2" s="321"/>
      <c r="E2" s="876"/>
      <c r="F2" s="327"/>
      <c r="G2" s="876"/>
      <c r="H2" s="896"/>
      <c r="J2" s="321"/>
      <c r="K2" s="327"/>
      <c r="L2" s="327"/>
      <c r="M2" s="327"/>
      <c r="N2" s="327"/>
      <c r="O2" s="327"/>
      <c r="P2" s="327"/>
    </row>
    <row r="3" spans="1:16" s="28" customFormat="1">
      <c r="A3" s="321"/>
      <c r="B3" s="321"/>
      <c r="C3" s="321"/>
      <c r="D3" s="321"/>
      <c r="E3" s="327"/>
      <c r="F3" s="327"/>
      <c r="G3" s="877"/>
      <c r="H3" s="878" t="s">
        <v>654</v>
      </c>
      <c r="J3" s="321"/>
      <c r="K3" s="327"/>
      <c r="L3" s="327"/>
      <c r="M3" s="327"/>
      <c r="N3" s="327"/>
      <c r="O3" s="327"/>
      <c r="P3" s="327"/>
    </row>
    <row r="4" spans="1:16" s="28" customFormat="1">
      <c r="A4" s="321" t="s">
        <v>3808</v>
      </c>
      <c r="B4" s="321"/>
      <c r="C4" s="1399"/>
      <c r="D4" s="1399"/>
      <c r="E4" s="1399"/>
      <c r="F4" s="342"/>
      <c r="G4" s="342"/>
      <c r="H4" s="878" t="s">
        <v>2051</v>
      </c>
      <c r="J4" s="321"/>
      <c r="K4" s="327"/>
      <c r="L4" s="327"/>
      <c r="M4" s="327"/>
      <c r="N4" s="327"/>
      <c r="O4" s="327"/>
      <c r="P4" s="327"/>
    </row>
    <row r="5" spans="1:16" s="28" customFormat="1">
      <c r="A5" s="321" t="s">
        <v>3807</v>
      </c>
      <c r="B5" s="321"/>
      <c r="C5" s="1400"/>
      <c r="D5" s="1400"/>
      <c r="E5" s="1400"/>
      <c r="F5" s="342"/>
      <c r="G5" s="342"/>
      <c r="H5" s="1570" t="s">
        <v>4056</v>
      </c>
      <c r="J5" s="321"/>
      <c r="K5" s="327"/>
      <c r="L5" s="327"/>
      <c r="M5" s="327"/>
      <c r="N5" s="327"/>
      <c r="O5" s="327"/>
      <c r="P5" s="327"/>
    </row>
    <row r="6" spans="1:16" s="28" customFormat="1">
      <c r="A6" s="321" t="s">
        <v>2631</v>
      </c>
      <c r="B6" s="321"/>
      <c r="C6" s="1400"/>
      <c r="D6" s="1400"/>
      <c r="E6" s="1400"/>
      <c r="F6" s="342"/>
      <c r="G6" s="342"/>
      <c r="H6" s="896"/>
      <c r="J6" s="321"/>
      <c r="K6" s="327"/>
      <c r="L6" s="327"/>
      <c r="M6" s="327"/>
      <c r="N6" s="327"/>
      <c r="O6" s="327"/>
      <c r="P6" s="327"/>
    </row>
    <row r="7" spans="1:16" s="28" customFormat="1">
      <c r="A7" s="317" t="s">
        <v>1906</v>
      </c>
      <c r="B7" s="2335"/>
      <c r="C7" s="1400"/>
      <c r="D7" s="1400"/>
      <c r="E7" s="1400"/>
      <c r="F7" s="342"/>
      <c r="G7" s="342"/>
      <c r="H7" s="1570" t="s">
        <v>811</v>
      </c>
      <c r="J7" s="321"/>
      <c r="K7" s="327"/>
      <c r="L7" s="327"/>
      <c r="M7" s="327"/>
      <c r="N7" s="327"/>
      <c r="O7" s="327"/>
      <c r="P7" s="327"/>
    </row>
    <row r="8" spans="1:16" s="28" customFormat="1" ht="12.75" thickBot="1">
      <c r="A8" s="366"/>
      <c r="B8" s="366"/>
      <c r="C8" s="366"/>
      <c r="D8" s="366"/>
      <c r="E8" s="879"/>
      <c r="F8" s="879"/>
      <c r="G8" s="1477"/>
      <c r="H8" s="879"/>
      <c r="I8" s="884"/>
      <c r="J8" s="366"/>
      <c r="K8" s="327"/>
      <c r="L8" s="327"/>
      <c r="M8" s="327"/>
      <c r="N8" s="327"/>
      <c r="O8" s="327"/>
      <c r="P8" s="327"/>
    </row>
    <row r="9" spans="1:16" s="872" customFormat="1">
      <c r="A9" s="885"/>
      <c r="B9" s="886" t="s">
        <v>1321</v>
      </c>
      <c r="C9" s="887">
        <v>-2</v>
      </c>
      <c r="D9" s="888">
        <v>-3</v>
      </c>
      <c r="E9" s="888">
        <v>-4</v>
      </c>
      <c r="F9" s="888">
        <v>-5</v>
      </c>
      <c r="G9" s="888">
        <v>-6</v>
      </c>
      <c r="H9" s="888">
        <v>-6</v>
      </c>
      <c r="I9" s="888">
        <v>-7</v>
      </c>
      <c r="J9" s="888">
        <v>-8</v>
      </c>
      <c r="K9" s="889"/>
      <c r="L9" s="889"/>
      <c r="M9" s="889"/>
      <c r="N9" s="889"/>
      <c r="O9" s="889"/>
      <c r="P9" s="889"/>
    </row>
    <row r="10" spans="1:16" s="28" customFormat="1">
      <c r="A10" s="897"/>
      <c r="B10" s="897"/>
      <c r="C10" s="897" t="s">
        <v>1980</v>
      </c>
      <c r="D10" s="897" t="s">
        <v>146</v>
      </c>
      <c r="E10" s="830" t="s">
        <v>2163</v>
      </c>
      <c r="F10" s="898"/>
      <c r="G10" s="348" t="s">
        <v>2374</v>
      </c>
      <c r="H10" s="898" t="s">
        <v>1242</v>
      </c>
      <c r="I10" s="899" t="s">
        <v>1389</v>
      </c>
      <c r="J10" s="898" t="s">
        <v>1389</v>
      </c>
      <c r="K10" s="327"/>
      <c r="L10" s="327"/>
      <c r="M10" s="327"/>
      <c r="N10" s="327"/>
      <c r="O10" s="327"/>
      <c r="P10" s="327"/>
    </row>
    <row r="11" spans="1:16" s="28" customFormat="1" ht="23.25" customHeight="1">
      <c r="A11" s="874" t="s">
        <v>1122</v>
      </c>
      <c r="B11" s="570" t="s">
        <v>1390</v>
      </c>
      <c r="C11" s="873" t="s">
        <v>2634</v>
      </c>
      <c r="D11" s="873" t="s">
        <v>2635</v>
      </c>
      <c r="E11" s="567" t="s">
        <v>2165</v>
      </c>
      <c r="F11" s="567" t="s">
        <v>4183</v>
      </c>
      <c r="G11" s="1478" t="s">
        <v>4212</v>
      </c>
      <c r="H11" s="726" t="s">
        <v>1391</v>
      </c>
      <c r="I11" s="891" t="s">
        <v>1392</v>
      </c>
      <c r="J11" s="567" t="s">
        <v>1393</v>
      </c>
      <c r="K11" s="327"/>
      <c r="L11" s="327"/>
      <c r="M11" s="327"/>
      <c r="N11" s="327"/>
      <c r="O11" s="327"/>
      <c r="P11" s="327"/>
    </row>
    <row r="12" spans="1:16" s="28" customFormat="1">
      <c r="A12" s="364">
        <v>1</v>
      </c>
      <c r="B12" s="321" t="s">
        <v>1394</v>
      </c>
      <c r="C12" s="364"/>
      <c r="D12" s="364"/>
      <c r="E12" s="328"/>
      <c r="F12" s="328"/>
      <c r="G12" s="328"/>
      <c r="H12" s="328"/>
      <c r="I12" s="892"/>
      <c r="J12" s="328"/>
      <c r="K12" s="327"/>
      <c r="L12" s="327"/>
      <c r="M12" s="327"/>
      <c r="N12" s="327"/>
      <c r="O12" s="327"/>
      <c r="P12" s="327"/>
    </row>
    <row r="13" spans="1:16" s="28" customFormat="1">
      <c r="A13" s="900">
        <v>2</v>
      </c>
      <c r="B13" s="327" t="s">
        <v>812</v>
      </c>
      <c r="C13" s="401">
        <v>8871.73</v>
      </c>
      <c r="D13" s="401">
        <v>8871.73</v>
      </c>
      <c r="E13" s="332">
        <v>8872</v>
      </c>
      <c r="F13" s="332"/>
      <c r="G13" s="332">
        <v>0</v>
      </c>
      <c r="H13" s="332">
        <v>8872</v>
      </c>
      <c r="I13" s="329">
        <v>0</v>
      </c>
      <c r="J13" s="332">
        <v>0</v>
      </c>
      <c r="K13" s="327"/>
      <c r="L13" s="327"/>
      <c r="M13" s="327"/>
      <c r="N13" s="327"/>
      <c r="O13" s="327"/>
      <c r="P13" s="327"/>
    </row>
    <row r="14" spans="1:16" s="28" customFormat="1">
      <c r="A14" s="900">
        <v>3</v>
      </c>
      <c r="B14" s="327" t="s">
        <v>813</v>
      </c>
      <c r="C14" s="320">
        <v>-0.38</v>
      </c>
      <c r="D14" s="320">
        <v>0</v>
      </c>
      <c r="E14" s="328">
        <v>0</v>
      </c>
      <c r="F14" s="328"/>
      <c r="G14" s="328">
        <v>0</v>
      </c>
      <c r="H14" s="328">
        <v>0</v>
      </c>
      <c r="I14" s="329">
        <v>0</v>
      </c>
      <c r="J14" s="328">
        <v>0</v>
      </c>
      <c r="K14" s="327"/>
      <c r="L14" s="327"/>
      <c r="M14" s="327"/>
      <c r="N14" s="327"/>
      <c r="O14" s="327"/>
      <c r="P14" s="327"/>
    </row>
    <row r="15" spans="1:16" s="28" customFormat="1">
      <c r="A15" s="900">
        <v>4</v>
      </c>
      <c r="B15" s="327" t="s">
        <v>814</v>
      </c>
      <c r="C15" s="320">
        <v>0</v>
      </c>
      <c r="D15" s="320">
        <v>0</v>
      </c>
      <c r="E15" s="328">
        <v>0</v>
      </c>
      <c r="F15" s="328"/>
      <c r="G15" s="328">
        <v>0</v>
      </c>
      <c r="H15" s="328">
        <v>0</v>
      </c>
      <c r="I15" s="329">
        <v>0</v>
      </c>
      <c r="J15" s="328">
        <v>0</v>
      </c>
      <c r="K15" s="327"/>
      <c r="L15" s="320"/>
      <c r="M15" s="327"/>
      <c r="N15" s="327"/>
      <c r="O15" s="327"/>
      <c r="P15" s="327"/>
    </row>
    <row r="16" spans="1:16" s="28" customFormat="1">
      <c r="A16" s="900">
        <v>5</v>
      </c>
      <c r="B16" s="321" t="s">
        <v>815</v>
      </c>
      <c r="C16" s="320"/>
      <c r="D16" s="320"/>
      <c r="E16" s="328"/>
      <c r="F16" s="328"/>
      <c r="G16" s="328"/>
      <c r="H16" s="328"/>
      <c r="I16" s="329"/>
      <c r="J16" s="328" t="s">
        <v>809</v>
      </c>
      <c r="K16" s="327"/>
      <c r="L16" s="327"/>
      <c r="M16" s="350"/>
      <c r="N16" s="327"/>
      <c r="O16" s="327"/>
      <c r="P16" s="327"/>
    </row>
    <row r="17" spans="1:16" s="28" customFormat="1">
      <c r="A17" s="900">
        <v>6</v>
      </c>
      <c r="B17" s="327" t="s">
        <v>816</v>
      </c>
      <c r="C17" s="320">
        <v>0</v>
      </c>
      <c r="D17" s="320">
        <v>0</v>
      </c>
      <c r="E17" s="328">
        <v>0</v>
      </c>
      <c r="F17" s="328"/>
      <c r="G17" s="328">
        <v>0</v>
      </c>
      <c r="H17" s="328">
        <v>0</v>
      </c>
      <c r="I17" s="329">
        <v>0</v>
      </c>
      <c r="J17" s="328">
        <v>0</v>
      </c>
      <c r="K17" s="328"/>
      <c r="L17" s="328"/>
      <c r="M17" s="327"/>
      <c r="N17" s="327"/>
      <c r="O17" s="327"/>
      <c r="P17" s="327"/>
    </row>
    <row r="18" spans="1:16" s="28" customFormat="1">
      <c r="A18" s="900">
        <v>7</v>
      </c>
      <c r="B18" s="327" t="s">
        <v>817</v>
      </c>
      <c r="C18" s="320">
        <v>0</v>
      </c>
      <c r="D18" s="320">
        <v>0</v>
      </c>
      <c r="E18" s="328">
        <v>0</v>
      </c>
      <c r="F18" s="332"/>
      <c r="G18" s="328">
        <v>0</v>
      </c>
      <c r="H18" s="328">
        <v>0</v>
      </c>
      <c r="I18" s="329">
        <v>0</v>
      </c>
      <c r="J18" s="328">
        <v>0</v>
      </c>
      <c r="K18" s="328"/>
      <c r="L18" s="328"/>
      <c r="M18" s="328"/>
      <c r="N18" s="328"/>
      <c r="O18" s="327"/>
      <c r="P18" s="327"/>
    </row>
    <row r="19" spans="1:16" s="28" customFormat="1">
      <c r="A19" s="900">
        <v>8</v>
      </c>
      <c r="B19" s="531" t="s">
        <v>511</v>
      </c>
      <c r="C19" s="320">
        <v>0</v>
      </c>
      <c r="D19" s="320">
        <v>0</v>
      </c>
      <c r="E19" s="328">
        <v>0</v>
      </c>
      <c r="F19" s="332"/>
      <c r="G19" s="328">
        <v>0</v>
      </c>
      <c r="H19" s="328">
        <v>0</v>
      </c>
      <c r="I19" s="329">
        <v>0</v>
      </c>
      <c r="J19" s="328">
        <v>0</v>
      </c>
      <c r="K19" s="328"/>
      <c r="L19" s="327"/>
      <c r="M19" s="327"/>
      <c r="N19" s="327"/>
      <c r="O19" s="327"/>
      <c r="P19" s="327"/>
    </row>
    <row r="20" spans="1:16" s="28" customFormat="1">
      <c r="A20" s="900">
        <v>9</v>
      </c>
      <c r="B20" s="327" t="s">
        <v>818</v>
      </c>
      <c r="C20" s="320">
        <v>1635545.75</v>
      </c>
      <c r="D20" s="320">
        <v>1637296.72</v>
      </c>
      <c r="E20" s="328">
        <v>1635916</v>
      </c>
      <c r="F20" s="328"/>
      <c r="G20" s="328">
        <v>-518402.46</v>
      </c>
      <c r="H20" s="328">
        <v>1117513.54</v>
      </c>
      <c r="I20" s="329">
        <v>0</v>
      </c>
      <c r="J20" s="328">
        <v>0</v>
      </c>
      <c r="K20" s="328"/>
      <c r="L20" s="320"/>
      <c r="M20" s="328"/>
      <c r="N20" s="328"/>
      <c r="O20" s="327"/>
      <c r="P20" s="327"/>
    </row>
    <row r="21" spans="1:16" s="28" customFormat="1">
      <c r="A21" s="900">
        <v>10</v>
      </c>
      <c r="B21" s="327" t="s">
        <v>819</v>
      </c>
      <c r="C21" s="320">
        <v>3691263.88</v>
      </c>
      <c r="D21" s="320">
        <v>3737055.4</v>
      </c>
      <c r="E21" s="328">
        <v>3719095</v>
      </c>
      <c r="F21" s="328">
        <v>200660.15249995427</v>
      </c>
      <c r="G21" s="328">
        <v>0</v>
      </c>
      <c r="H21" s="328">
        <v>3919755.1524999542</v>
      </c>
      <c r="I21" s="329">
        <v>0</v>
      </c>
      <c r="J21" s="328">
        <v>0</v>
      </c>
      <c r="K21" s="328"/>
      <c r="L21" s="320"/>
      <c r="M21" s="328"/>
      <c r="N21" s="328"/>
      <c r="O21" s="327"/>
      <c r="P21" s="327"/>
    </row>
    <row r="22" spans="1:16" s="28" customFormat="1">
      <c r="A22" s="900">
        <v>11</v>
      </c>
      <c r="B22" s="327" t="s">
        <v>820</v>
      </c>
      <c r="C22" s="320">
        <v>0</v>
      </c>
      <c r="D22" s="320">
        <v>0</v>
      </c>
      <c r="E22" s="328">
        <v>0</v>
      </c>
      <c r="F22" s="328"/>
      <c r="G22" s="328">
        <v>0</v>
      </c>
      <c r="H22" s="328">
        <v>0</v>
      </c>
      <c r="I22" s="329">
        <v>0</v>
      </c>
      <c r="J22" s="328">
        <v>0</v>
      </c>
      <c r="K22" s="328"/>
      <c r="L22" s="327"/>
      <c r="M22" s="328"/>
      <c r="N22" s="327"/>
      <c r="O22" s="327"/>
      <c r="P22" s="327"/>
    </row>
    <row r="23" spans="1:16" s="28" customFormat="1">
      <c r="A23" s="900">
        <v>12</v>
      </c>
      <c r="B23" s="327" t="s">
        <v>1591</v>
      </c>
      <c r="C23" s="320">
        <v>42647</v>
      </c>
      <c r="D23" s="320">
        <v>48804.18</v>
      </c>
      <c r="E23" s="328">
        <v>50925</v>
      </c>
      <c r="F23" s="328"/>
      <c r="G23" s="328">
        <v>551407.23</v>
      </c>
      <c r="H23" s="328">
        <v>602332.23</v>
      </c>
      <c r="I23" s="329">
        <v>0</v>
      </c>
      <c r="J23" s="328">
        <v>0</v>
      </c>
      <c r="K23" s="328"/>
      <c r="L23" s="327"/>
      <c r="M23" s="328"/>
      <c r="N23" s="327"/>
      <c r="O23" s="327"/>
      <c r="P23" s="327"/>
    </row>
    <row r="24" spans="1:16" s="28" customFormat="1">
      <c r="A24" s="900">
        <v>13</v>
      </c>
      <c r="B24" s="327" t="s">
        <v>1592</v>
      </c>
      <c r="C24" s="320">
        <v>2123.9299999999998</v>
      </c>
      <c r="D24" s="320">
        <v>2123.9299999999998</v>
      </c>
      <c r="E24" s="328">
        <v>2124</v>
      </c>
      <c r="F24" s="328"/>
      <c r="G24" s="328">
        <v>0</v>
      </c>
      <c r="H24" s="328">
        <v>2124</v>
      </c>
      <c r="I24" s="329">
        <v>0</v>
      </c>
      <c r="J24" s="328">
        <v>0</v>
      </c>
      <c r="K24" s="328"/>
      <c r="L24" s="327"/>
      <c r="M24" s="328"/>
      <c r="N24" s="327"/>
      <c r="O24" s="327"/>
      <c r="P24" s="327"/>
    </row>
    <row r="25" spans="1:16" s="28" customFormat="1">
      <c r="A25" s="900">
        <v>14</v>
      </c>
      <c r="B25" s="327" t="s">
        <v>1593</v>
      </c>
      <c r="C25" s="320">
        <v>0</v>
      </c>
      <c r="D25" s="320">
        <v>0</v>
      </c>
      <c r="E25" s="328">
        <v>0</v>
      </c>
      <c r="F25" s="328"/>
      <c r="G25" s="328">
        <v>0</v>
      </c>
      <c r="H25" s="328">
        <v>0</v>
      </c>
      <c r="I25" s="329">
        <v>0</v>
      </c>
      <c r="J25" s="328">
        <v>0</v>
      </c>
      <c r="K25" s="328"/>
      <c r="L25" s="327"/>
      <c r="M25" s="328"/>
      <c r="N25" s="327"/>
      <c r="O25" s="327"/>
      <c r="P25" s="327"/>
    </row>
    <row r="26" spans="1:16" s="28" customFormat="1">
      <c r="A26" s="900">
        <v>15</v>
      </c>
      <c r="B26" s="327" t="s">
        <v>1594</v>
      </c>
      <c r="C26" s="320">
        <v>0</v>
      </c>
      <c r="D26" s="320">
        <v>0</v>
      </c>
      <c r="E26" s="328">
        <v>0</v>
      </c>
      <c r="F26" s="328"/>
      <c r="G26" s="328">
        <v>0</v>
      </c>
      <c r="H26" s="328">
        <v>0</v>
      </c>
      <c r="I26" s="329">
        <v>0</v>
      </c>
      <c r="J26" s="328">
        <v>0</v>
      </c>
      <c r="K26" s="328"/>
      <c r="L26" s="327"/>
      <c r="M26" s="328"/>
      <c r="N26" s="327"/>
      <c r="O26" s="327"/>
      <c r="P26" s="327"/>
    </row>
    <row r="27" spans="1:16" s="28" customFormat="1">
      <c r="A27" s="900">
        <v>16</v>
      </c>
      <c r="B27" s="321" t="s">
        <v>1595</v>
      </c>
      <c r="C27" s="320"/>
      <c r="D27" s="320"/>
      <c r="E27" s="328"/>
      <c r="F27" s="328"/>
      <c r="G27" s="328"/>
      <c r="H27" s="328"/>
      <c r="I27" s="329"/>
      <c r="J27" s="328" t="s">
        <v>809</v>
      </c>
      <c r="K27" s="327"/>
      <c r="L27" s="327"/>
      <c r="M27" s="328"/>
      <c r="N27" s="327"/>
      <c r="O27" s="327"/>
      <c r="P27" s="327"/>
    </row>
    <row r="28" spans="1:16" s="28" customFormat="1">
      <c r="A28" s="900">
        <v>17</v>
      </c>
      <c r="B28" s="327" t="s">
        <v>1596</v>
      </c>
      <c r="C28" s="320">
        <v>0</v>
      </c>
      <c r="D28" s="320"/>
      <c r="E28" s="328"/>
      <c r="F28" s="328"/>
      <c r="G28" s="328"/>
      <c r="H28" s="328">
        <v>0</v>
      </c>
      <c r="I28" s="329">
        <v>0</v>
      </c>
      <c r="J28" s="328">
        <v>0</v>
      </c>
      <c r="K28" s="327"/>
      <c r="L28" s="327"/>
      <c r="M28" s="328"/>
      <c r="N28" s="327"/>
      <c r="O28" s="327"/>
      <c r="P28" s="327"/>
    </row>
    <row r="29" spans="1:16" s="28" customFormat="1">
      <c r="A29" s="900">
        <v>18</v>
      </c>
      <c r="B29" s="327" t="s">
        <v>1597</v>
      </c>
      <c r="C29" s="320">
        <v>2185806.58</v>
      </c>
      <c r="D29" s="320">
        <v>2185806.58</v>
      </c>
      <c r="E29" s="328">
        <v>2185807</v>
      </c>
      <c r="F29" s="328"/>
      <c r="G29" s="328">
        <v>421.23</v>
      </c>
      <c r="H29" s="328">
        <v>2186228.23</v>
      </c>
      <c r="I29" s="329">
        <v>0</v>
      </c>
      <c r="J29" s="328">
        <v>0</v>
      </c>
      <c r="K29" s="327"/>
      <c r="L29" s="327"/>
      <c r="M29" s="328"/>
      <c r="N29" s="327"/>
      <c r="O29" s="327"/>
      <c r="P29" s="327"/>
    </row>
    <row r="30" spans="1:16" s="28" customFormat="1">
      <c r="A30" s="900">
        <v>19</v>
      </c>
      <c r="B30" s="327" t="s">
        <v>1598</v>
      </c>
      <c r="C30" s="320">
        <v>0</v>
      </c>
      <c r="D30" s="320">
        <v>0</v>
      </c>
      <c r="E30" s="328">
        <v>0</v>
      </c>
      <c r="F30" s="328"/>
      <c r="G30" s="328">
        <v>0</v>
      </c>
      <c r="H30" s="328">
        <v>0</v>
      </c>
      <c r="I30" s="329">
        <v>0</v>
      </c>
      <c r="J30" s="328">
        <v>0</v>
      </c>
      <c r="K30" s="327"/>
      <c r="L30" s="327"/>
      <c r="M30" s="328"/>
      <c r="N30" s="327"/>
      <c r="O30" s="327"/>
      <c r="P30" s="327"/>
    </row>
    <row r="31" spans="1:16" s="28" customFormat="1">
      <c r="A31" s="900">
        <v>20</v>
      </c>
      <c r="B31" s="327" t="s">
        <v>1599</v>
      </c>
      <c r="C31" s="320">
        <v>247001.83</v>
      </c>
      <c r="D31" s="320">
        <v>292736.3</v>
      </c>
      <c r="E31" s="328">
        <v>263922</v>
      </c>
      <c r="F31" s="328"/>
      <c r="G31" s="328">
        <v>0</v>
      </c>
      <c r="H31" s="328">
        <v>263922</v>
      </c>
      <c r="I31" s="329">
        <v>0</v>
      </c>
      <c r="J31" s="328">
        <v>0</v>
      </c>
      <c r="K31" s="327"/>
      <c r="L31" s="320"/>
      <c r="M31" s="328"/>
      <c r="N31" s="327"/>
      <c r="O31" s="327"/>
      <c r="P31" s="327"/>
    </row>
    <row r="32" spans="1:16" s="28" customFormat="1">
      <c r="A32" s="900">
        <v>21</v>
      </c>
      <c r="B32" s="327" t="s">
        <v>1600</v>
      </c>
      <c r="C32" s="320">
        <v>6854.34</v>
      </c>
      <c r="D32" s="320">
        <v>6854.34</v>
      </c>
      <c r="E32" s="328">
        <v>6854</v>
      </c>
      <c r="F32" s="328"/>
      <c r="G32" s="328">
        <v>0</v>
      </c>
      <c r="H32" s="328">
        <v>6854</v>
      </c>
      <c r="I32" s="329">
        <v>0</v>
      </c>
      <c r="J32" s="328">
        <v>0</v>
      </c>
      <c r="K32" s="327"/>
      <c r="L32" s="327"/>
      <c r="M32" s="328"/>
      <c r="N32" s="327"/>
      <c r="O32" s="327"/>
      <c r="P32" s="327"/>
    </row>
    <row r="33" spans="1:16" s="28" customFormat="1">
      <c r="A33" s="900">
        <v>22</v>
      </c>
      <c r="B33" s="321" t="s">
        <v>1329</v>
      </c>
      <c r="C33" s="320"/>
      <c r="D33" s="320"/>
      <c r="E33" s="328"/>
      <c r="F33" s="328"/>
      <c r="G33" s="328"/>
      <c r="H33" s="328"/>
      <c r="I33" s="329"/>
      <c r="J33" s="328" t="s">
        <v>809</v>
      </c>
      <c r="K33" s="327"/>
      <c r="L33" s="327"/>
      <c r="M33" s="328"/>
      <c r="N33" s="327"/>
      <c r="O33" s="327"/>
      <c r="P33" s="327"/>
    </row>
    <row r="34" spans="1:16" s="28" customFormat="1">
      <c r="A34" s="900">
        <v>23</v>
      </c>
      <c r="B34" s="327" t="s">
        <v>1112</v>
      </c>
      <c r="C34" s="320">
        <v>-806994</v>
      </c>
      <c r="D34" s="320">
        <v>-806994</v>
      </c>
      <c r="E34" s="328">
        <v>-806994</v>
      </c>
      <c r="F34" s="328"/>
      <c r="G34" s="328">
        <v>826452.88</v>
      </c>
      <c r="H34" s="328">
        <v>19458.880000000005</v>
      </c>
      <c r="I34" s="329">
        <v>0.41000000000000003</v>
      </c>
      <c r="J34" s="328">
        <v>7978</v>
      </c>
      <c r="K34" s="328"/>
      <c r="L34" s="327"/>
      <c r="M34" s="328"/>
      <c r="N34" s="327"/>
      <c r="O34" s="327"/>
      <c r="P34" s="327"/>
    </row>
    <row r="35" spans="1:16" s="28" customFormat="1">
      <c r="A35" s="900">
        <v>24</v>
      </c>
      <c r="B35" s="327" t="s">
        <v>2140</v>
      </c>
      <c r="C35" s="320">
        <v>1097.57</v>
      </c>
      <c r="D35" s="320">
        <v>8665.56</v>
      </c>
      <c r="E35" s="328">
        <v>4830</v>
      </c>
      <c r="F35" s="328"/>
      <c r="G35" s="328">
        <v>2957904.56</v>
      </c>
      <c r="H35" s="328">
        <v>2962734.56</v>
      </c>
      <c r="I35" s="329">
        <v>0.41000000000000003</v>
      </c>
      <c r="J35" s="328">
        <v>1214721</v>
      </c>
      <c r="K35" s="328"/>
      <c r="L35" s="327"/>
      <c r="M35" s="328"/>
      <c r="N35" s="327"/>
      <c r="O35" s="327"/>
      <c r="P35" s="327"/>
    </row>
    <row r="36" spans="1:16" s="28" customFormat="1">
      <c r="A36" s="900">
        <v>25</v>
      </c>
      <c r="B36" s="531" t="s">
        <v>2196</v>
      </c>
      <c r="C36" s="320">
        <v>906.94</v>
      </c>
      <c r="D36" s="320">
        <v>906.94</v>
      </c>
      <c r="E36" s="328">
        <v>907</v>
      </c>
      <c r="F36" s="328"/>
      <c r="G36" s="328">
        <v>0</v>
      </c>
      <c r="H36" s="328">
        <v>907</v>
      </c>
      <c r="I36" s="329">
        <v>0.41000000000000003</v>
      </c>
      <c r="J36" s="328">
        <v>372</v>
      </c>
      <c r="K36" s="328"/>
      <c r="L36" s="327"/>
      <c r="M36" s="328"/>
      <c r="N36" s="327"/>
      <c r="O36" s="327"/>
      <c r="P36" s="327"/>
    </row>
    <row r="37" spans="1:16" s="28" customFormat="1">
      <c r="A37" s="900">
        <v>26</v>
      </c>
      <c r="B37" s="327" t="s">
        <v>2141</v>
      </c>
      <c r="C37" s="320">
        <v>1276508.5899999999</v>
      </c>
      <c r="D37" s="320">
        <v>2005520.1</v>
      </c>
      <c r="E37" s="328">
        <v>1845466</v>
      </c>
      <c r="F37" s="328">
        <v>266000</v>
      </c>
      <c r="G37" s="328">
        <v>2374591.1</v>
      </c>
      <c r="H37" s="328">
        <v>4486057.0999999996</v>
      </c>
      <c r="I37" s="329">
        <v>0.41000000000000003</v>
      </c>
      <c r="J37" s="328">
        <v>1839283</v>
      </c>
      <c r="K37" s="328"/>
      <c r="L37" s="327"/>
      <c r="M37" s="328"/>
      <c r="N37" s="327"/>
      <c r="O37" s="327"/>
      <c r="P37" s="327"/>
    </row>
    <row r="38" spans="1:16" s="28" customFormat="1">
      <c r="A38" s="900">
        <v>27</v>
      </c>
      <c r="B38" s="327" t="s">
        <v>2142</v>
      </c>
      <c r="C38" s="320">
        <v>67534.960000000006</v>
      </c>
      <c r="D38" s="320">
        <v>72036.52</v>
      </c>
      <c r="E38" s="328">
        <v>71800</v>
      </c>
      <c r="F38" s="328"/>
      <c r="G38" s="328">
        <v>0</v>
      </c>
      <c r="H38" s="328">
        <v>71800</v>
      </c>
      <c r="I38" s="329">
        <v>0.41000000000000003</v>
      </c>
      <c r="J38" s="328">
        <v>29438</v>
      </c>
      <c r="K38" s="328"/>
      <c r="L38" s="327"/>
      <c r="M38" s="328"/>
      <c r="N38" s="327"/>
      <c r="O38" s="327"/>
      <c r="P38" s="327"/>
    </row>
    <row r="39" spans="1:16" s="28" customFormat="1">
      <c r="A39" s="900">
        <v>28</v>
      </c>
      <c r="B39" s="327" t="s">
        <v>2143</v>
      </c>
      <c r="C39" s="320">
        <v>2048.54</v>
      </c>
      <c r="D39" s="320">
        <v>2048.54</v>
      </c>
      <c r="E39" s="328">
        <v>2049</v>
      </c>
      <c r="F39" s="328"/>
      <c r="G39" s="328">
        <v>0</v>
      </c>
      <c r="H39" s="328">
        <v>2049</v>
      </c>
      <c r="I39" s="329">
        <v>0.41000000000000003</v>
      </c>
      <c r="J39" s="328">
        <v>840</v>
      </c>
      <c r="K39" s="328"/>
      <c r="L39" s="327"/>
      <c r="M39" s="327"/>
      <c r="N39" s="327"/>
      <c r="O39" s="327"/>
      <c r="P39" s="327"/>
    </row>
    <row r="40" spans="1:16" s="28" customFormat="1">
      <c r="A40" s="900">
        <v>29</v>
      </c>
      <c r="B40" s="327" t="s">
        <v>1992</v>
      </c>
      <c r="C40" s="320">
        <v>0</v>
      </c>
      <c r="D40" s="320">
        <v>0</v>
      </c>
      <c r="E40" s="328">
        <v>0</v>
      </c>
      <c r="F40" s="328"/>
      <c r="G40" s="328">
        <v>0</v>
      </c>
      <c r="H40" s="328">
        <v>0</v>
      </c>
      <c r="I40" s="329">
        <v>0.41000000000000003</v>
      </c>
      <c r="J40" s="328">
        <v>0</v>
      </c>
      <c r="K40" s="328"/>
      <c r="L40" s="327"/>
      <c r="M40" s="327"/>
      <c r="N40" s="327"/>
      <c r="O40" s="327"/>
      <c r="P40" s="327"/>
    </row>
    <row r="41" spans="1:16" s="28" customFormat="1">
      <c r="A41" s="900">
        <v>30</v>
      </c>
      <c r="B41" s="321" t="s">
        <v>1826</v>
      </c>
      <c r="C41" s="320"/>
      <c r="D41" s="320"/>
      <c r="E41" s="328"/>
      <c r="F41" s="328"/>
      <c r="G41" s="328"/>
      <c r="H41" s="328"/>
      <c r="I41" s="329"/>
      <c r="J41" s="328"/>
      <c r="K41" s="327"/>
      <c r="L41" s="327"/>
      <c r="M41" s="327"/>
      <c r="N41" s="327"/>
      <c r="O41" s="327"/>
      <c r="P41" s="327"/>
    </row>
    <row r="42" spans="1:16" s="28" customFormat="1">
      <c r="A42" s="900">
        <v>31</v>
      </c>
      <c r="B42" s="409" t="s">
        <v>2189</v>
      </c>
      <c r="C42" s="320">
        <v>0</v>
      </c>
      <c r="D42" s="320">
        <v>0</v>
      </c>
      <c r="E42" s="328">
        <v>0</v>
      </c>
      <c r="F42" s="328"/>
      <c r="G42" s="328">
        <v>0</v>
      </c>
      <c r="H42" s="328">
        <v>0</v>
      </c>
      <c r="I42" s="329">
        <v>0</v>
      </c>
      <c r="J42" s="328">
        <v>0</v>
      </c>
      <c r="K42" s="327"/>
      <c r="L42" s="327"/>
      <c r="M42" s="327"/>
      <c r="N42" s="327"/>
      <c r="O42" s="327"/>
      <c r="P42" s="327"/>
    </row>
    <row r="43" spans="1:16" s="28" customFormat="1">
      <c r="A43" s="900">
        <v>32</v>
      </c>
      <c r="B43" s="409" t="s">
        <v>2536</v>
      </c>
      <c r="C43" s="320">
        <v>0</v>
      </c>
      <c r="D43" s="320">
        <v>2271</v>
      </c>
      <c r="E43" s="328">
        <v>1368</v>
      </c>
      <c r="F43" s="328"/>
      <c r="G43" s="328">
        <v>0</v>
      </c>
      <c r="H43" s="328">
        <v>1368</v>
      </c>
      <c r="I43" s="329">
        <v>0</v>
      </c>
      <c r="J43" s="328">
        <v>0</v>
      </c>
      <c r="K43" s="327"/>
      <c r="L43" s="327"/>
      <c r="M43" s="327"/>
      <c r="N43" s="327"/>
      <c r="O43" s="327"/>
      <c r="P43" s="327"/>
    </row>
    <row r="44" spans="1:16" s="28" customFormat="1">
      <c r="A44" s="900">
        <v>33</v>
      </c>
      <c r="B44" s="531" t="s">
        <v>2534</v>
      </c>
      <c r="C44" s="320">
        <v>4584.18</v>
      </c>
      <c r="D44" s="320">
        <v>5644.31</v>
      </c>
      <c r="E44" s="328">
        <v>5534</v>
      </c>
      <c r="F44" s="328"/>
      <c r="G44" s="328">
        <v>0</v>
      </c>
      <c r="H44" s="328">
        <v>5534</v>
      </c>
      <c r="I44" s="329">
        <v>0</v>
      </c>
      <c r="J44" s="328">
        <v>0</v>
      </c>
      <c r="K44" s="327"/>
      <c r="L44" s="327"/>
      <c r="M44" s="327"/>
      <c r="N44" s="327"/>
      <c r="O44" s="327"/>
      <c r="P44" s="327"/>
    </row>
    <row r="45" spans="1:16" s="28" customFormat="1">
      <c r="A45" s="900">
        <v>34</v>
      </c>
      <c r="B45" s="531" t="s">
        <v>2537</v>
      </c>
      <c r="C45" s="320">
        <v>8075.78</v>
      </c>
      <c r="D45" s="320">
        <v>9053.07</v>
      </c>
      <c r="E45" s="328">
        <v>9491</v>
      </c>
      <c r="F45" s="328"/>
      <c r="G45" s="328">
        <v>0</v>
      </c>
      <c r="H45" s="328">
        <v>9491</v>
      </c>
      <c r="I45" s="329">
        <v>0</v>
      </c>
      <c r="J45" s="328">
        <v>0</v>
      </c>
      <c r="K45" s="327"/>
      <c r="L45" s="327"/>
      <c r="M45" s="327"/>
      <c r="N45" s="327"/>
      <c r="O45" s="327"/>
      <c r="P45" s="327"/>
    </row>
    <row r="46" spans="1:16" s="28" customFormat="1">
      <c r="A46" s="900">
        <v>35</v>
      </c>
      <c r="B46" s="409" t="s">
        <v>581</v>
      </c>
      <c r="C46" s="320">
        <v>23863.79</v>
      </c>
      <c r="D46" s="320">
        <v>30963.71</v>
      </c>
      <c r="E46" s="328">
        <v>25793</v>
      </c>
      <c r="F46" s="328"/>
      <c r="G46" s="328">
        <v>-1972.36</v>
      </c>
      <c r="H46" s="328">
        <v>23820.639999999999</v>
      </c>
      <c r="I46" s="329">
        <v>0</v>
      </c>
      <c r="J46" s="328">
        <v>0</v>
      </c>
      <c r="K46" s="327"/>
      <c r="L46" s="327"/>
      <c r="M46" s="327"/>
      <c r="N46" s="327"/>
      <c r="O46" s="327"/>
      <c r="P46" s="327"/>
    </row>
    <row r="47" spans="1:16" s="28" customFormat="1">
      <c r="A47" s="900">
        <v>36</v>
      </c>
      <c r="B47" s="409" t="s">
        <v>515</v>
      </c>
      <c r="C47" s="320">
        <v>2690381.09</v>
      </c>
      <c r="D47" s="320">
        <v>2695342.99</v>
      </c>
      <c r="E47" s="328">
        <v>2692633</v>
      </c>
      <c r="F47" s="328"/>
      <c r="G47" s="328">
        <v>511009.63</v>
      </c>
      <c r="H47" s="328">
        <v>3203642.63</v>
      </c>
      <c r="I47" s="329">
        <v>0</v>
      </c>
      <c r="J47" s="328">
        <v>0</v>
      </c>
      <c r="K47" s="327"/>
      <c r="L47" s="327"/>
      <c r="M47" s="327"/>
      <c r="N47" s="327"/>
      <c r="O47" s="327"/>
      <c r="P47" s="327"/>
    </row>
    <row r="48" spans="1:16" s="28" customFormat="1">
      <c r="A48" s="900">
        <v>37</v>
      </c>
      <c r="B48" s="409" t="s">
        <v>4198</v>
      </c>
      <c r="C48" s="320">
        <v>0</v>
      </c>
      <c r="D48" s="320">
        <v>0</v>
      </c>
      <c r="E48" s="328">
        <v>0</v>
      </c>
      <c r="F48" s="328"/>
      <c r="G48" s="328">
        <v>5051947.12</v>
      </c>
      <c r="H48" s="328">
        <v>5051947.12</v>
      </c>
      <c r="I48" s="329"/>
      <c r="J48" s="328"/>
      <c r="K48" s="327"/>
      <c r="L48" s="327"/>
      <c r="M48" s="327"/>
      <c r="N48" s="327"/>
      <c r="O48" s="327"/>
      <c r="P48" s="327"/>
    </row>
    <row r="49" spans="1:250" s="28" customFormat="1">
      <c r="A49" s="900">
        <v>38</v>
      </c>
      <c r="B49" s="531" t="s">
        <v>3751</v>
      </c>
      <c r="C49" s="320">
        <v>0</v>
      </c>
      <c r="D49" s="320">
        <v>4500</v>
      </c>
      <c r="E49" s="328">
        <v>1038</v>
      </c>
      <c r="F49" s="328"/>
      <c r="G49" s="328">
        <v>0</v>
      </c>
      <c r="H49" s="328">
        <v>1038</v>
      </c>
      <c r="I49" s="329">
        <v>0</v>
      </c>
      <c r="J49" s="328">
        <v>0</v>
      </c>
      <c r="K49" s="327"/>
      <c r="L49" s="327"/>
      <c r="M49" s="327"/>
      <c r="N49" s="327"/>
      <c r="O49" s="327"/>
      <c r="P49" s="327"/>
    </row>
    <row r="50" spans="1:250" s="28" customFormat="1">
      <c r="A50" s="900">
        <v>39</v>
      </c>
      <c r="B50" s="409" t="s">
        <v>513</v>
      </c>
      <c r="C50" s="320">
        <v>0</v>
      </c>
      <c r="D50" s="320">
        <v>0</v>
      </c>
      <c r="E50" s="328">
        <v>0</v>
      </c>
      <c r="F50" s="328"/>
      <c r="G50" s="328">
        <v>0</v>
      </c>
      <c r="H50" s="328">
        <v>0</v>
      </c>
      <c r="I50" s="329">
        <v>0</v>
      </c>
      <c r="J50" s="328">
        <v>0</v>
      </c>
      <c r="K50" s="327"/>
      <c r="L50" s="327"/>
      <c r="M50" s="327"/>
      <c r="N50" s="327"/>
      <c r="O50" s="327"/>
      <c r="P50" s="327"/>
    </row>
    <row r="51" spans="1:250" s="28" customFormat="1">
      <c r="A51" s="900">
        <v>40</v>
      </c>
      <c r="B51" s="409" t="s">
        <v>257</v>
      </c>
      <c r="C51" s="320">
        <v>492303.04</v>
      </c>
      <c r="D51" s="320">
        <v>533246.4</v>
      </c>
      <c r="E51" s="328">
        <v>516212</v>
      </c>
      <c r="F51" s="328"/>
      <c r="G51" s="328">
        <v>-87674.6</v>
      </c>
      <c r="H51" s="328">
        <v>428537.4</v>
      </c>
      <c r="I51" s="329">
        <v>0</v>
      </c>
      <c r="J51" s="328">
        <v>0</v>
      </c>
      <c r="K51" s="327"/>
      <c r="L51" s="327"/>
      <c r="M51" s="327"/>
      <c r="N51" s="327"/>
      <c r="O51" s="327"/>
      <c r="P51" s="327"/>
    </row>
    <row r="52" spans="1:250" s="28" customFormat="1">
      <c r="A52" s="900">
        <v>41</v>
      </c>
      <c r="B52" s="409" t="s">
        <v>258</v>
      </c>
      <c r="C52" s="320">
        <v>59507.59</v>
      </c>
      <c r="D52" s="320">
        <v>80009.91</v>
      </c>
      <c r="E52" s="328">
        <v>70031</v>
      </c>
      <c r="F52" s="328"/>
      <c r="G52" s="328">
        <v>0</v>
      </c>
      <c r="H52" s="328">
        <v>70031</v>
      </c>
      <c r="I52" s="329">
        <v>0</v>
      </c>
      <c r="J52" s="328">
        <v>0</v>
      </c>
      <c r="K52" s="327"/>
      <c r="L52" s="327"/>
      <c r="M52" s="327"/>
      <c r="N52" s="327"/>
      <c r="O52" s="327"/>
      <c r="P52" s="327"/>
    </row>
    <row r="53" spans="1:250" s="28" customFormat="1">
      <c r="A53" s="900">
        <v>42</v>
      </c>
      <c r="B53" s="321" t="s">
        <v>1689</v>
      </c>
      <c r="C53" s="320"/>
      <c r="D53" s="320"/>
      <c r="E53" s="328"/>
      <c r="F53" s="328"/>
      <c r="G53" s="328"/>
      <c r="H53" s="328"/>
      <c r="I53" s="329"/>
      <c r="J53" s="328" t="s">
        <v>809</v>
      </c>
      <c r="K53" s="327"/>
      <c r="L53" s="327"/>
      <c r="M53" s="327"/>
      <c r="N53" s="327"/>
      <c r="O53" s="327"/>
      <c r="P53" s="327"/>
    </row>
    <row r="54" spans="1:250" s="28" customFormat="1">
      <c r="A54" s="900">
        <v>43</v>
      </c>
      <c r="B54" s="409" t="s">
        <v>1052</v>
      </c>
      <c r="C54" s="320">
        <v>826452.88</v>
      </c>
      <c r="D54" s="320">
        <v>826452.88</v>
      </c>
      <c r="E54" s="328">
        <v>826453</v>
      </c>
      <c r="F54" s="328"/>
      <c r="G54" s="328">
        <v>-826452.88</v>
      </c>
      <c r="H54" s="328">
        <v>0.11999999999534339</v>
      </c>
      <c r="I54" s="329">
        <v>0</v>
      </c>
      <c r="J54" s="328">
        <v>0</v>
      </c>
      <c r="K54" s="327"/>
      <c r="L54" s="327"/>
      <c r="M54" s="327"/>
      <c r="N54" s="327"/>
      <c r="O54" s="327"/>
      <c r="P54" s="327"/>
    </row>
    <row r="55" spans="1:250" s="28" customFormat="1">
      <c r="A55" s="900">
        <v>44</v>
      </c>
      <c r="B55" s="409" t="s">
        <v>1053</v>
      </c>
      <c r="C55" s="320">
        <v>2661007.7599999998</v>
      </c>
      <c r="D55" s="320">
        <v>2664214.75</v>
      </c>
      <c r="E55" s="328">
        <v>2661422</v>
      </c>
      <c r="F55" s="946"/>
      <c r="G55" s="328">
        <v>-2647586.88</v>
      </c>
      <c r="H55" s="328">
        <v>13835.120000000112</v>
      </c>
      <c r="I55" s="329">
        <v>0</v>
      </c>
      <c r="J55" s="328">
        <v>0</v>
      </c>
      <c r="K55" s="327"/>
      <c r="L55" s="327"/>
      <c r="M55" s="327"/>
      <c r="N55" s="327"/>
      <c r="O55" s="327"/>
      <c r="P55" s="327"/>
    </row>
    <row r="56" spans="1:250" s="28" customFormat="1">
      <c r="A56" s="900">
        <v>45</v>
      </c>
      <c r="B56" s="409" t="s">
        <v>3684</v>
      </c>
      <c r="C56" s="320">
        <v>69778.38</v>
      </c>
      <c r="D56" s="320">
        <v>69778.38</v>
      </c>
      <c r="E56" s="328">
        <v>69778</v>
      </c>
      <c r="F56" s="946"/>
      <c r="G56" s="328">
        <v>0</v>
      </c>
      <c r="H56" s="328">
        <v>69778</v>
      </c>
      <c r="I56" s="329">
        <v>0</v>
      </c>
      <c r="J56" s="328">
        <v>0</v>
      </c>
      <c r="K56" s="327"/>
      <c r="L56" s="327"/>
      <c r="M56" s="327"/>
      <c r="N56" s="327"/>
      <c r="O56" s="327"/>
      <c r="P56" s="327"/>
    </row>
    <row r="57" spans="1:250" s="28" customFormat="1">
      <c r="A57" s="900">
        <v>46</v>
      </c>
      <c r="B57" s="409" t="s">
        <v>1054</v>
      </c>
      <c r="C57" s="320">
        <v>770.75</v>
      </c>
      <c r="D57" s="320">
        <v>1514.87</v>
      </c>
      <c r="E57" s="328">
        <v>1000</v>
      </c>
      <c r="F57" s="328">
        <v>450599</v>
      </c>
      <c r="G57" s="328">
        <v>0</v>
      </c>
      <c r="H57" s="328">
        <v>451599</v>
      </c>
      <c r="I57" s="329">
        <v>0</v>
      </c>
      <c r="J57" s="328">
        <v>0</v>
      </c>
      <c r="K57" s="327"/>
      <c r="L57" s="327"/>
      <c r="M57" s="327"/>
      <c r="N57" s="327"/>
      <c r="O57" s="327"/>
      <c r="P57" s="327"/>
    </row>
    <row r="58" spans="1:250" s="28" customFormat="1">
      <c r="A58" s="900">
        <v>47</v>
      </c>
      <c r="B58" s="409" t="s">
        <v>1055</v>
      </c>
      <c r="C58" s="320">
        <v>0</v>
      </c>
      <c r="D58" s="320">
        <v>0</v>
      </c>
      <c r="E58" s="328">
        <v>0</v>
      </c>
      <c r="F58" s="1327">
        <v>175057.25</v>
      </c>
      <c r="G58" s="328">
        <v>0</v>
      </c>
      <c r="H58" s="328">
        <v>175057.25</v>
      </c>
      <c r="I58" s="329">
        <v>0</v>
      </c>
      <c r="J58" s="328">
        <v>0</v>
      </c>
      <c r="K58" s="327"/>
      <c r="L58" s="327"/>
      <c r="M58" s="327"/>
      <c r="N58" s="327"/>
      <c r="O58" s="327"/>
      <c r="P58" s="327"/>
    </row>
    <row r="59" spans="1:250" s="28" customFormat="1">
      <c r="A59" s="900">
        <v>48</v>
      </c>
      <c r="B59" s="409" t="s">
        <v>2533</v>
      </c>
      <c r="C59" s="320">
        <v>0</v>
      </c>
      <c r="D59" s="320">
        <v>1077.42</v>
      </c>
      <c r="E59" s="328">
        <v>414</v>
      </c>
      <c r="F59" s="328"/>
      <c r="G59" s="328">
        <v>0</v>
      </c>
      <c r="H59" s="328">
        <v>414</v>
      </c>
      <c r="I59" s="329">
        <v>0</v>
      </c>
      <c r="J59" s="328">
        <v>0</v>
      </c>
      <c r="K59" s="327"/>
      <c r="L59" s="327"/>
      <c r="M59" s="327"/>
      <c r="N59" s="327"/>
      <c r="O59" s="327"/>
      <c r="P59" s="327"/>
    </row>
    <row r="60" spans="1:250" s="28" customFormat="1">
      <c r="A60" s="900">
        <v>49</v>
      </c>
      <c r="B60" s="409" t="s">
        <v>1057</v>
      </c>
      <c r="C60" s="320">
        <v>15377.41</v>
      </c>
      <c r="D60" s="320">
        <v>20222.07</v>
      </c>
      <c r="E60" s="328">
        <v>16910</v>
      </c>
      <c r="F60" s="328"/>
      <c r="G60" s="328">
        <v>0</v>
      </c>
      <c r="H60" s="328">
        <v>16910</v>
      </c>
      <c r="I60" s="329">
        <v>0</v>
      </c>
      <c r="J60" s="328">
        <v>0</v>
      </c>
      <c r="K60" s="327"/>
      <c r="L60" s="327"/>
      <c r="M60" s="327"/>
      <c r="N60" s="327"/>
      <c r="O60" s="327"/>
      <c r="P60" s="327"/>
    </row>
    <row r="61" spans="1:250" s="28" customFormat="1">
      <c r="A61" s="900">
        <v>50</v>
      </c>
      <c r="B61" s="409" t="s">
        <v>1058</v>
      </c>
      <c r="C61" s="320">
        <v>7199.36</v>
      </c>
      <c r="D61" s="320">
        <v>8660.8799999999992</v>
      </c>
      <c r="E61" s="328">
        <v>6683</v>
      </c>
      <c r="F61" s="328"/>
      <c r="G61" s="328">
        <v>0</v>
      </c>
      <c r="H61" s="328">
        <v>6683</v>
      </c>
      <c r="I61" s="329">
        <v>0</v>
      </c>
      <c r="J61" s="328">
        <v>0</v>
      </c>
      <c r="K61" s="326"/>
      <c r="L61" s="317"/>
      <c r="M61" s="327"/>
      <c r="N61" s="328"/>
      <c r="O61" s="328"/>
      <c r="P61" s="328"/>
      <c r="Q61" s="901"/>
      <c r="R61" s="902"/>
      <c r="S61" s="901"/>
      <c r="T61" s="903"/>
      <c r="U61" s="904"/>
      <c r="W61" s="901"/>
      <c r="X61" s="901"/>
      <c r="Y61" s="901"/>
      <c r="Z61" s="901"/>
      <c r="AA61" s="902"/>
      <c r="AB61" s="901"/>
      <c r="AC61" s="903"/>
      <c r="AD61" s="904"/>
      <c r="AF61" s="901"/>
      <c r="AG61" s="901"/>
      <c r="AH61" s="901"/>
      <c r="AI61" s="901"/>
      <c r="AJ61" s="902"/>
      <c r="AK61" s="901"/>
      <c r="AL61" s="903"/>
      <c r="AM61" s="904"/>
      <c r="AO61" s="901"/>
      <c r="AP61" s="901"/>
      <c r="AQ61" s="901"/>
      <c r="AR61" s="901"/>
      <c r="AS61" s="902"/>
      <c r="AT61" s="901"/>
      <c r="AU61" s="903"/>
      <c r="AV61" s="904"/>
      <c r="AX61" s="901"/>
      <c r="AY61" s="901"/>
      <c r="AZ61" s="901"/>
      <c r="BA61" s="901"/>
      <c r="BB61" s="902"/>
      <c r="BC61" s="901"/>
      <c r="BD61" s="903"/>
      <c r="BE61" s="904"/>
      <c r="BG61" s="901"/>
      <c r="BH61" s="901"/>
      <c r="BI61" s="901"/>
      <c r="BJ61" s="901"/>
      <c r="BK61" s="902"/>
      <c r="BL61" s="901"/>
      <c r="BM61" s="903"/>
      <c r="BN61" s="904"/>
      <c r="BP61" s="901"/>
      <c r="BQ61" s="901"/>
      <c r="BR61" s="901"/>
      <c r="BS61" s="901"/>
      <c r="BT61" s="902"/>
      <c r="BU61" s="901"/>
      <c r="BV61" s="903"/>
      <c r="BW61" s="904"/>
      <c r="BY61" s="901"/>
      <c r="BZ61" s="901"/>
      <c r="CA61" s="901"/>
      <c r="CB61" s="901"/>
      <c r="CC61" s="902"/>
      <c r="CD61" s="901"/>
      <c r="CE61" s="903"/>
      <c r="CF61" s="904"/>
      <c r="CH61" s="901"/>
      <c r="CI61" s="901"/>
      <c r="CJ61" s="901"/>
      <c r="CK61" s="901"/>
      <c r="CL61" s="902"/>
      <c r="CM61" s="901"/>
      <c r="CN61" s="903"/>
      <c r="CO61" s="904"/>
      <c r="CQ61" s="901"/>
      <c r="CR61" s="901"/>
      <c r="CS61" s="901"/>
      <c r="CT61" s="901"/>
      <c r="CU61" s="902"/>
      <c r="CV61" s="901"/>
      <c r="CW61" s="903"/>
      <c r="CX61" s="904"/>
      <c r="CZ61" s="901"/>
      <c r="DA61" s="901"/>
      <c r="DB61" s="901"/>
      <c r="DC61" s="901"/>
      <c r="DD61" s="902"/>
      <c r="DE61" s="901"/>
      <c r="DF61" s="903"/>
      <c r="DG61" s="904"/>
      <c r="DI61" s="901"/>
      <c r="DJ61" s="901"/>
      <c r="DK61" s="901"/>
      <c r="DL61" s="901"/>
      <c r="DM61" s="902"/>
      <c r="DN61" s="901"/>
      <c r="DO61" s="903"/>
      <c r="DP61" s="904"/>
      <c r="DR61" s="901"/>
      <c r="DS61" s="901"/>
      <c r="DT61" s="901"/>
      <c r="DU61" s="901"/>
      <c r="DV61" s="902"/>
      <c r="DW61" s="901"/>
      <c r="DX61" s="903"/>
      <c r="DY61" s="904"/>
      <c r="EA61" s="901"/>
      <c r="EB61" s="901"/>
      <c r="EC61" s="901"/>
      <c r="ED61" s="901"/>
      <c r="EE61" s="902"/>
      <c r="EF61" s="901"/>
      <c r="EG61" s="903"/>
      <c r="EH61" s="904"/>
      <c r="EJ61" s="901"/>
      <c r="EK61" s="901"/>
      <c r="EL61" s="901"/>
      <c r="EM61" s="901"/>
      <c r="EN61" s="902"/>
      <c r="EO61" s="901"/>
      <c r="EP61" s="903"/>
      <c r="EQ61" s="904"/>
      <c r="ES61" s="901"/>
      <c r="ET61" s="901"/>
      <c r="EU61" s="901"/>
      <c r="EV61" s="901"/>
      <c r="EW61" s="902"/>
      <c r="EX61" s="901"/>
      <c r="EY61" s="903"/>
      <c r="EZ61" s="904"/>
      <c r="FB61" s="901"/>
      <c r="FC61" s="901"/>
      <c r="FD61" s="901"/>
      <c r="FE61" s="901"/>
      <c r="FF61" s="902"/>
      <c r="FG61" s="901"/>
      <c r="FH61" s="903"/>
      <c r="FI61" s="904"/>
      <c r="FK61" s="901"/>
      <c r="FL61" s="901"/>
      <c r="FM61" s="901"/>
      <c r="FN61" s="901"/>
      <c r="FO61" s="902"/>
      <c r="FP61" s="901"/>
      <c r="FQ61" s="903"/>
      <c r="FR61" s="904"/>
      <c r="FT61" s="901"/>
      <c r="FU61" s="901"/>
      <c r="FV61" s="901"/>
      <c r="FW61" s="901"/>
      <c r="FX61" s="902"/>
      <c r="FY61" s="901"/>
      <c r="FZ61" s="903"/>
      <c r="GA61" s="904"/>
      <c r="GC61" s="901"/>
      <c r="GD61" s="901"/>
      <c r="GE61" s="901"/>
      <c r="GF61" s="901"/>
      <c r="GG61" s="902"/>
      <c r="GH61" s="901"/>
      <c r="GI61" s="903"/>
      <c r="GJ61" s="904"/>
      <c r="GL61" s="901"/>
      <c r="GM61" s="901"/>
      <c r="GN61" s="901"/>
      <c r="GO61" s="901"/>
      <c r="GP61" s="902"/>
      <c r="GQ61" s="901"/>
      <c r="GR61" s="903"/>
      <c r="GS61" s="904"/>
      <c r="GU61" s="901"/>
      <c r="GV61" s="901"/>
      <c r="GW61" s="901"/>
      <c r="GX61" s="901"/>
      <c r="GY61" s="902"/>
      <c r="GZ61" s="901"/>
      <c r="HA61" s="903"/>
      <c r="HB61" s="904"/>
      <c r="HD61" s="901"/>
      <c r="HE61" s="901"/>
      <c r="HF61" s="901"/>
      <c r="HG61" s="901"/>
      <c r="HH61" s="902"/>
      <c r="HI61" s="901"/>
      <c r="HJ61" s="903"/>
      <c r="HK61" s="904"/>
      <c r="HM61" s="901"/>
      <c r="HN61" s="901"/>
      <c r="HO61" s="901"/>
      <c r="HP61" s="901"/>
      <c r="HQ61" s="902"/>
      <c r="HR61" s="901"/>
      <c r="HS61" s="903"/>
      <c r="HT61" s="904"/>
      <c r="HV61" s="901"/>
      <c r="HW61" s="901"/>
      <c r="HX61" s="901"/>
      <c r="HY61" s="901"/>
      <c r="HZ61" s="902"/>
      <c r="IA61" s="901"/>
      <c r="IB61" s="903"/>
      <c r="IC61" s="904"/>
      <c r="IE61" s="901"/>
      <c r="IF61" s="901"/>
      <c r="IG61" s="901"/>
      <c r="IH61" s="901"/>
      <c r="II61" s="902"/>
      <c r="IJ61" s="901"/>
      <c r="IK61" s="903"/>
      <c r="IL61" s="904"/>
      <c r="IN61" s="901"/>
      <c r="IO61" s="901"/>
      <c r="IP61" s="901"/>
    </row>
    <row r="62" spans="1:250" s="28" customFormat="1">
      <c r="A62" s="900">
        <v>51</v>
      </c>
      <c r="B62" s="531" t="s">
        <v>579</v>
      </c>
      <c r="C62" s="578">
        <v>18256.39</v>
      </c>
      <c r="D62" s="320">
        <v>26234.76</v>
      </c>
      <c r="E62" s="328">
        <v>23505</v>
      </c>
      <c r="F62" s="946"/>
      <c r="G62" s="328">
        <v>0</v>
      </c>
      <c r="H62" s="328">
        <v>23505</v>
      </c>
      <c r="I62" s="329">
        <v>0</v>
      </c>
      <c r="J62" s="328">
        <v>0</v>
      </c>
      <c r="K62" s="326"/>
      <c r="L62" s="317"/>
      <c r="M62" s="327"/>
      <c r="N62" s="328"/>
      <c r="O62" s="328"/>
      <c r="P62" s="328"/>
      <c r="Q62" s="901"/>
      <c r="R62" s="902"/>
      <c r="S62" s="901"/>
      <c r="T62" s="903"/>
      <c r="U62" s="904"/>
      <c r="W62" s="901"/>
      <c r="X62" s="901"/>
      <c r="Y62" s="901"/>
      <c r="Z62" s="901"/>
      <c r="AA62" s="902"/>
      <c r="AB62" s="901"/>
      <c r="AC62" s="903"/>
      <c r="AD62" s="904"/>
      <c r="AF62" s="901"/>
      <c r="AG62" s="901"/>
      <c r="AH62" s="901"/>
      <c r="AI62" s="901"/>
      <c r="AJ62" s="902"/>
      <c r="AK62" s="901"/>
      <c r="AL62" s="903"/>
      <c r="AM62" s="904"/>
      <c r="AO62" s="901"/>
      <c r="AP62" s="901"/>
      <c r="AQ62" s="901"/>
      <c r="AR62" s="901"/>
      <c r="AS62" s="902"/>
      <c r="AT62" s="901"/>
      <c r="AU62" s="903"/>
      <c r="AV62" s="904"/>
      <c r="AX62" s="901"/>
      <c r="AY62" s="901"/>
      <c r="AZ62" s="901"/>
      <c r="BA62" s="901"/>
      <c r="BB62" s="902"/>
      <c r="BC62" s="901"/>
      <c r="BD62" s="903"/>
      <c r="BE62" s="904"/>
      <c r="BG62" s="901"/>
      <c r="BH62" s="901"/>
      <c r="BI62" s="901"/>
      <c r="BJ62" s="901"/>
      <c r="BK62" s="902"/>
      <c r="BL62" s="901"/>
      <c r="BM62" s="903"/>
      <c r="BN62" s="904"/>
      <c r="BP62" s="901"/>
      <c r="BQ62" s="901"/>
      <c r="BR62" s="901"/>
      <c r="BS62" s="901"/>
      <c r="BT62" s="902"/>
      <c r="BU62" s="901"/>
      <c r="BV62" s="903"/>
      <c r="BW62" s="904"/>
      <c r="BY62" s="901"/>
      <c r="BZ62" s="901"/>
      <c r="CA62" s="901"/>
      <c r="CB62" s="901"/>
      <c r="CC62" s="902"/>
      <c r="CD62" s="901"/>
      <c r="CE62" s="903"/>
      <c r="CF62" s="904"/>
      <c r="CH62" s="901"/>
      <c r="CI62" s="901"/>
      <c r="CJ62" s="901"/>
      <c r="CK62" s="901"/>
      <c r="CL62" s="902"/>
      <c r="CM62" s="901"/>
      <c r="CN62" s="903"/>
      <c r="CO62" s="904"/>
      <c r="CQ62" s="901"/>
      <c r="CR62" s="901"/>
      <c r="CS62" s="901"/>
      <c r="CT62" s="901"/>
      <c r="CU62" s="902"/>
      <c r="CV62" s="901"/>
      <c r="CW62" s="903"/>
      <c r="CX62" s="904"/>
      <c r="CZ62" s="901"/>
      <c r="DA62" s="901"/>
      <c r="DB62" s="901"/>
      <c r="DC62" s="901"/>
      <c r="DD62" s="902"/>
      <c r="DE62" s="901"/>
      <c r="DF62" s="903"/>
      <c r="DG62" s="904"/>
      <c r="DI62" s="901"/>
      <c r="DJ62" s="901"/>
      <c r="DK62" s="901"/>
      <c r="DL62" s="901"/>
      <c r="DM62" s="902"/>
      <c r="DN62" s="901"/>
      <c r="DO62" s="903"/>
      <c r="DP62" s="904"/>
      <c r="DR62" s="901"/>
      <c r="DS62" s="901"/>
      <c r="DT62" s="901"/>
      <c r="DU62" s="901"/>
      <c r="DV62" s="902"/>
      <c r="DW62" s="901"/>
      <c r="DX62" s="903"/>
      <c r="DY62" s="904"/>
      <c r="EA62" s="901"/>
      <c r="EB62" s="901"/>
      <c r="EC62" s="901"/>
      <c r="ED62" s="901"/>
      <c r="EE62" s="902"/>
      <c r="EF62" s="901"/>
      <c r="EG62" s="903"/>
      <c r="EH62" s="904"/>
      <c r="EJ62" s="901"/>
      <c r="EK62" s="901"/>
      <c r="EL62" s="901"/>
      <c r="EM62" s="901"/>
      <c r="EN62" s="902"/>
      <c r="EO62" s="901"/>
      <c r="EP62" s="903"/>
      <c r="EQ62" s="904"/>
      <c r="ES62" s="901"/>
      <c r="ET62" s="901"/>
      <c r="EU62" s="901"/>
      <c r="EV62" s="901"/>
      <c r="EW62" s="902"/>
      <c r="EX62" s="901"/>
      <c r="EY62" s="903"/>
      <c r="EZ62" s="904"/>
      <c r="FB62" s="901"/>
      <c r="FC62" s="901"/>
      <c r="FD62" s="901"/>
      <c r="FE62" s="901"/>
      <c r="FF62" s="902"/>
      <c r="FG62" s="901"/>
      <c r="FH62" s="903"/>
      <c r="FI62" s="904"/>
      <c r="FK62" s="901"/>
      <c r="FL62" s="901"/>
      <c r="FM62" s="901"/>
      <c r="FN62" s="901"/>
      <c r="FO62" s="902"/>
      <c r="FP62" s="901"/>
      <c r="FQ62" s="903"/>
      <c r="FR62" s="904"/>
      <c r="FT62" s="901"/>
      <c r="FU62" s="901"/>
      <c r="FV62" s="901"/>
      <c r="FW62" s="901"/>
      <c r="FX62" s="902"/>
      <c r="FY62" s="901"/>
      <c r="FZ62" s="903"/>
      <c r="GA62" s="904"/>
      <c r="GC62" s="901"/>
      <c r="GD62" s="901"/>
      <c r="GE62" s="901"/>
      <c r="GF62" s="901"/>
      <c r="GG62" s="902"/>
      <c r="GH62" s="901"/>
      <c r="GI62" s="903"/>
      <c r="GJ62" s="904"/>
      <c r="GL62" s="901"/>
      <c r="GM62" s="901"/>
      <c r="GN62" s="901"/>
      <c r="GO62" s="901"/>
      <c r="GP62" s="902"/>
      <c r="GQ62" s="901"/>
      <c r="GR62" s="903"/>
      <c r="GS62" s="904"/>
      <c r="GU62" s="901"/>
      <c r="GV62" s="901"/>
      <c r="GW62" s="901"/>
      <c r="GX62" s="901"/>
      <c r="GY62" s="902"/>
      <c r="GZ62" s="901"/>
      <c r="HA62" s="903"/>
      <c r="HB62" s="904"/>
      <c r="HD62" s="901"/>
      <c r="HE62" s="901"/>
      <c r="HF62" s="901"/>
      <c r="HG62" s="901"/>
      <c r="HH62" s="902"/>
      <c r="HI62" s="901"/>
      <c r="HJ62" s="903"/>
      <c r="HK62" s="904"/>
      <c r="HM62" s="901"/>
      <c r="HN62" s="901"/>
      <c r="HO62" s="901"/>
      <c r="HP62" s="901"/>
      <c r="HQ62" s="902"/>
      <c r="HR62" s="901"/>
      <c r="HS62" s="903"/>
      <c r="HT62" s="904"/>
      <c r="HV62" s="901"/>
      <c r="HW62" s="901"/>
      <c r="HX62" s="901"/>
      <c r="HY62" s="901"/>
      <c r="HZ62" s="902"/>
      <c r="IA62" s="901"/>
      <c r="IB62" s="903"/>
      <c r="IC62" s="904"/>
      <c r="IE62" s="901"/>
      <c r="IF62" s="901"/>
      <c r="IG62" s="901"/>
      <c r="IH62" s="901"/>
      <c r="II62" s="902"/>
      <c r="IJ62" s="901"/>
      <c r="IK62" s="903"/>
      <c r="IL62" s="904"/>
      <c r="IN62" s="901"/>
      <c r="IO62" s="901"/>
      <c r="IP62" s="901"/>
    </row>
    <row r="63" spans="1:250" s="28" customFormat="1">
      <c r="A63" s="900">
        <v>52</v>
      </c>
      <c r="B63" s="409" t="s">
        <v>1060</v>
      </c>
      <c r="C63" s="320">
        <v>15988</v>
      </c>
      <c r="D63" s="320">
        <v>15988</v>
      </c>
      <c r="E63" s="328">
        <v>15988</v>
      </c>
      <c r="F63" s="328"/>
      <c r="G63" s="328">
        <v>0</v>
      </c>
      <c r="H63" s="328">
        <v>15988</v>
      </c>
      <c r="I63" s="329">
        <v>0</v>
      </c>
      <c r="J63" s="328">
        <v>0</v>
      </c>
      <c r="K63" s="326"/>
      <c r="L63" s="317"/>
      <c r="M63" s="327"/>
      <c r="N63" s="328"/>
      <c r="O63" s="328"/>
      <c r="P63" s="328"/>
      <c r="Q63" s="901"/>
      <c r="R63" s="902"/>
      <c r="S63" s="901"/>
      <c r="T63" s="903"/>
      <c r="U63" s="904"/>
      <c r="W63" s="901"/>
      <c r="X63" s="901"/>
      <c r="Y63" s="901"/>
      <c r="Z63" s="901"/>
      <c r="AA63" s="902"/>
      <c r="AB63" s="901"/>
      <c r="AC63" s="903"/>
      <c r="AD63" s="904"/>
      <c r="AF63" s="901"/>
      <c r="AG63" s="901"/>
      <c r="AH63" s="901"/>
      <c r="AI63" s="901"/>
      <c r="AJ63" s="902"/>
      <c r="AK63" s="901"/>
      <c r="AL63" s="903"/>
      <c r="AM63" s="904"/>
      <c r="AO63" s="901"/>
      <c r="AP63" s="901"/>
      <c r="AQ63" s="901"/>
      <c r="AR63" s="901"/>
      <c r="AS63" s="902"/>
      <c r="AT63" s="901"/>
      <c r="AU63" s="903"/>
      <c r="AV63" s="904"/>
      <c r="AX63" s="901"/>
      <c r="AY63" s="901"/>
      <c r="AZ63" s="901"/>
      <c r="BA63" s="901"/>
      <c r="BB63" s="902"/>
      <c r="BC63" s="901"/>
      <c r="BD63" s="903"/>
      <c r="BE63" s="904"/>
      <c r="BG63" s="901"/>
      <c r="BH63" s="901"/>
      <c r="BI63" s="901"/>
      <c r="BJ63" s="901"/>
      <c r="BK63" s="902"/>
      <c r="BL63" s="901"/>
      <c r="BM63" s="903"/>
      <c r="BN63" s="904"/>
      <c r="BP63" s="901"/>
      <c r="BQ63" s="901"/>
      <c r="BR63" s="901"/>
      <c r="BS63" s="901"/>
      <c r="BT63" s="902"/>
      <c r="BU63" s="901"/>
      <c r="BV63" s="903"/>
      <c r="BW63" s="904"/>
      <c r="BY63" s="901"/>
      <c r="BZ63" s="901"/>
      <c r="CA63" s="901"/>
      <c r="CB63" s="901"/>
      <c r="CC63" s="902"/>
      <c r="CD63" s="901"/>
      <c r="CE63" s="903"/>
      <c r="CF63" s="904"/>
      <c r="CH63" s="901"/>
      <c r="CI63" s="901"/>
      <c r="CJ63" s="901"/>
      <c r="CK63" s="901"/>
      <c r="CL63" s="902"/>
      <c r="CM63" s="901"/>
      <c r="CN63" s="903"/>
      <c r="CO63" s="904"/>
      <c r="CQ63" s="901"/>
      <c r="CR63" s="901"/>
      <c r="CS63" s="901"/>
      <c r="CT63" s="901"/>
      <c r="CU63" s="902"/>
      <c r="CV63" s="901"/>
      <c r="CW63" s="903"/>
      <c r="CX63" s="904"/>
      <c r="CZ63" s="901"/>
      <c r="DA63" s="901"/>
      <c r="DB63" s="901"/>
      <c r="DC63" s="901"/>
      <c r="DD63" s="902"/>
      <c r="DE63" s="901"/>
      <c r="DF63" s="903"/>
      <c r="DG63" s="904"/>
      <c r="DI63" s="901"/>
      <c r="DJ63" s="901"/>
      <c r="DK63" s="901"/>
      <c r="DL63" s="901"/>
      <c r="DM63" s="902"/>
      <c r="DN63" s="901"/>
      <c r="DO63" s="903"/>
      <c r="DP63" s="904"/>
      <c r="DR63" s="901"/>
      <c r="DS63" s="901"/>
      <c r="DT63" s="901"/>
      <c r="DU63" s="901"/>
      <c r="DV63" s="902"/>
      <c r="DW63" s="901"/>
      <c r="DX63" s="903"/>
      <c r="DY63" s="904"/>
      <c r="EA63" s="901"/>
      <c r="EB63" s="901"/>
      <c r="EC63" s="901"/>
      <c r="ED63" s="901"/>
      <c r="EE63" s="902"/>
      <c r="EF63" s="901"/>
      <c r="EG63" s="903"/>
      <c r="EH63" s="904"/>
      <c r="EJ63" s="901"/>
      <c r="EK63" s="901"/>
      <c r="EL63" s="901"/>
      <c r="EM63" s="901"/>
      <c r="EN63" s="902"/>
      <c r="EO63" s="901"/>
      <c r="EP63" s="903"/>
      <c r="EQ63" s="904"/>
      <c r="ES63" s="901"/>
      <c r="ET63" s="901"/>
      <c r="EU63" s="901"/>
      <c r="EV63" s="901"/>
      <c r="EW63" s="902"/>
      <c r="EX63" s="901"/>
      <c r="EY63" s="903"/>
      <c r="EZ63" s="904"/>
      <c r="FB63" s="901"/>
      <c r="FC63" s="901"/>
      <c r="FD63" s="901"/>
      <c r="FE63" s="901"/>
      <c r="FF63" s="902"/>
      <c r="FG63" s="901"/>
      <c r="FH63" s="903"/>
      <c r="FI63" s="904"/>
      <c r="FK63" s="901"/>
      <c r="FL63" s="901"/>
      <c r="FM63" s="901"/>
      <c r="FN63" s="901"/>
      <c r="FO63" s="902"/>
      <c r="FP63" s="901"/>
      <c r="FQ63" s="903"/>
      <c r="FR63" s="904"/>
      <c r="FT63" s="901"/>
      <c r="FU63" s="901"/>
      <c r="FV63" s="901"/>
      <c r="FW63" s="901"/>
      <c r="FX63" s="902"/>
      <c r="FY63" s="901"/>
      <c r="FZ63" s="903"/>
      <c r="GA63" s="904"/>
      <c r="GC63" s="901"/>
      <c r="GD63" s="901"/>
      <c r="GE63" s="901"/>
      <c r="GF63" s="901"/>
      <c r="GG63" s="902"/>
      <c r="GH63" s="901"/>
      <c r="GI63" s="903"/>
      <c r="GJ63" s="904"/>
      <c r="GL63" s="901"/>
      <c r="GM63" s="901"/>
      <c r="GN63" s="901"/>
      <c r="GO63" s="901"/>
      <c r="GP63" s="902"/>
      <c r="GQ63" s="901"/>
      <c r="GR63" s="903"/>
      <c r="GS63" s="904"/>
      <c r="GU63" s="901"/>
      <c r="GV63" s="901"/>
      <c r="GW63" s="901"/>
      <c r="GX63" s="901"/>
      <c r="GY63" s="902"/>
      <c r="GZ63" s="901"/>
      <c r="HA63" s="903"/>
      <c r="HB63" s="904"/>
      <c r="HD63" s="901"/>
      <c r="HE63" s="901"/>
      <c r="HF63" s="901"/>
      <c r="HG63" s="901"/>
      <c r="HH63" s="902"/>
      <c r="HI63" s="901"/>
      <c r="HJ63" s="903"/>
      <c r="HK63" s="904"/>
      <c r="HM63" s="901"/>
      <c r="HN63" s="901"/>
      <c r="HO63" s="901"/>
      <c r="HP63" s="901"/>
      <c r="HQ63" s="902"/>
      <c r="HR63" s="901"/>
      <c r="HS63" s="903"/>
      <c r="HT63" s="904"/>
      <c r="HV63" s="901"/>
      <c r="HW63" s="901"/>
      <c r="HX63" s="901"/>
      <c r="HY63" s="901"/>
      <c r="HZ63" s="902"/>
      <c r="IA63" s="901"/>
      <c r="IB63" s="903"/>
      <c r="IC63" s="904"/>
      <c r="IE63" s="901"/>
      <c r="IF63" s="901"/>
      <c r="IG63" s="901"/>
      <c r="IH63" s="901"/>
      <c r="II63" s="902"/>
      <c r="IJ63" s="901"/>
      <c r="IK63" s="903"/>
      <c r="IL63" s="904"/>
      <c r="IN63" s="901"/>
      <c r="IO63" s="901"/>
      <c r="IP63" s="901"/>
    </row>
    <row r="64" spans="1:250" s="28" customFormat="1">
      <c r="A64" s="900">
        <v>53</v>
      </c>
      <c r="B64" s="409" t="s">
        <v>1061</v>
      </c>
      <c r="C64" s="320">
        <v>4480.4799999999996</v>
      </c>
      <c r="D64" s="320">
        <v>4480.4799999999996</v>
      </c>
      <c r="E64" s="328">
        <v>4480</v>
      </c>
      <c r="F64" s="328"/>
      <c r="G64" s="328">
        <v>0</v>
      </c>
      <c r="H64" s="328">
        <v>4480</v>
      </c>
      <c r="I64" s="329">
        <v>0</v>
      </c>
      <c r="J64" s="328">
        <v>0</v>
      </c>
      <c r="K64" s="326"/>
      <c r="L64" s="317"/>
      <c r="M64" s="327"/>
      <c r="N64" s="328"/>
      <c r="O64" s="328"/>
      <c r="P64" s="328"/>
      <c r="Q64" s="901"/>
      <c r="R64" s="902"/>
      <c r="S64" s="901"/>
      <c r="T64" s="903"/>
      <c r="U64" s="904"/>
      <c r="W64" s="901"/>
      <c r="X64" s="901"/>
      <c r="Y64" s="901"/>
      <c r="Z64" s="901"/>
      <c r="AA64" s="902"/>
      <c r="AB64" s="901"/>
      <c r="AC64" s="903"/>
      <c r="AD64" s="904"/>
      <c r="AF64" s="901"/>
      <c r="AG64" s="901"/>
      <c r="AH64" s="901"/>
      <c r="AI64" s="901"/>
      <c r="AJ64" s="902"/>
      <c r="AK64" s="901"/>
      <c r="AL64" s="903"/>
      <c r="AM64" s="904"/>
      <c r="AO64" s="901"/>
      <c r="AP64" s="901"/>
      <c r="AQ64" s="901"/>
      <c r="AR64" s="901"/>
      <c r="AS64" s="902"/>
      <c r="AT64" s="901"/>
      <c r="AU64" s="903"/>
      <c r="AV64" s="904"/>
      <c r="AX64" s="901"/>
      <c r="AY64" s="901"/>
      <c r="AZ64" s="901"/>
      <c r="BA64" s="901"/>
      <c r="BB64" s="902"/>
      <c r="BC64" s="901"/>
      <c r="BD64" s="903"/>
      <c r="BE64" s="904"/>
      <c r="BG64" s="901"/>
      <c r="BH64" s="901"/>
      <c r="BI64" s="901"/>
      <c r="BJ64" s="901"/>
      <c r="BK64" s="902"/>
      <c r="BL64" s="901"/>
      <c r="BM64" s="903"/>
      <c r="BN64" s="904"/>
      <c r="BP64" s="901"/>
      <c r="BQ64" s="901"/>
      <c r="BR64" s="901"/>
      <c r="BS64" s="901"/>
      <c r="BT64" s="902"/>
      <c r="BU64" s="901"/>
      <c r="BV64" s="903"/>
      <c r="BW64" s="904"/>
      <c r="BY64" s="901"/>
      <c r="BZ64" s="901"/>
      <c r="CA64" s="901"/>
      <c r="CB64" s="901"/>
      <c r="CC64" s="902"/>
      <c r="CD64" s="901"/>
      <c r="CE64" s="903"/>
      <c r="CF64" s="904"/>
      <c r="CH64" s="901"/>
      <c r="CI64" s="901"/>
      <c r="CJ64" s="901"/>
      <c r="CK64" s="901"/>
      <c r="CL64" s="902"/>
      <c r="CM64" s="901"/>
      <c r="CN64" s="903"/>
      <c r="CO64" s="904"/>
      <c r="CQ64" s="901"/>
      <c r="CR64" s="901"/>
      <c r="CS64" s="901"/>
      <c r="CT64" s="901"/>
      <c r="CU64" s="902"/>
      <c r="CV64" s="901"/>
      <c r="CW64" s="903"/>
      <c r="CX64" s="904"/>
      <c r="CZ64" s="901"/>
      <c r="DA64" s="901"/>
      <c r="DB64" s="901"/>
      <c r="DC64" s="901"/>
      <c r="DD64" s="902"/>
      <c r="DE64" s="901"/>
      <c r="DF64" s="903"/>
      <c r="DG64" s="904"/>
      <c r="DI64" s="901"/>
      <c r="DJ64" s="901"/>
      <c r="DK64" s="901"/>
      <c r="DL64" s="901"/>
      <c r="DM64" s="902"/>
      <c r="DN64" s="901"/>
      <c r="DO64" s="903"/>
      <c r="DP64" s="904"/>
      <c r="DR64" s="901"/>
      <c r="DS64" s="901"/>
      <c r="DT64" s="901"/>
      <c r="DU64" s="901"/>
      <c r="DV64" s="902"/>
      <c r="DW64" s="901"/>
      <c r="DX64" s="903"/>
      <c r="DY64" s="904"/>
      <c r="EA64" s="901"/>
      <c r="EB64" s="901"/>
      <c r="EC64" s="901"/>
      <c r="ED64" s="901"/>
      <c r="EE64" s="902"/>
      <c r="EF64" s="901"/>
      <c r="EG64" s="903"/>
      <c r="EH64" s="904"/>
      <c r="EJ64" s="901"/>
      <c r="EK64" s="901"/>
      <c r="EL64" s="901"/>
      <c r="EM64" s="901"/>
      <c r="EN64" s="902"/>
      <c r="EO64" s="901"/>
      <c r="EP64" s="903"/>
      <c r="EQ64" s="904"/>
      <c r="ES64" s="901"/>
      <c r="ET64" s="901"/>
      <c r="EU64" s="901"/>
      <c r="EV64" s="901"/>
      <c r="EW64" s="902"/>
      <c r="EX64" s="901"/>
      <c r="EY64" s="903"/>
      <c r="EZ64" s="904"/>
      <c r="FB64" s="901"/>
      <c r="FC64" s="901"/>
      <c r="FD64" s="901"/>
      <c r="FE64" s="901"/>
      <c r="FF64" s="902"/>
      <c r="FG64" s="901"/>
      <c r="FH64" s="903"/>
      <c r="FI64" s="904"/>
      <c r="FK64" s="901"/>
      <c r="FL64" s="901"/>
      <c r="FM64" s="901"/>
      <c r="FN64" s="901"/>
      <c r="FO64" s="902"/>
      <c r="FP64" s="901"/>
      <c r="FQ64" s="903"/>
      <c r="FR64" s="904"/>
      <c r="FT64" s="901"/>
      <c r="FU64" s="901"/>
      <c r="FV64" s="901"/>
      <c r="FW64" s="901"/>
      <c r="FX64" s="902"/>
      <c r="FY64" s="901"/>
      <c r="FZ64" s="903"/>
      <c r="GA64" s="904"/>
      <c r="GC64" s="901"/>
      <c r="GD64" s="901"/>
      <c r="GE64" s="901"/>
      <c r="GF64" s="901"/>
      <c r="GG64" s="902"/>
      <c r="GH64" s="901"/>
      <c r="GI64" s="903"/>
      <c r="GJ64" s="904"/>
      <c r="GL64" s="901"/>
      <c r="GM64" s="901"/>
      <c r="GN64" s="901"/>
      <c r="GO64" s="901"/>
      <c r="GP64" s="902"/>
      <c r="GQ64" s="901"/>
      <c r="GR64" s="903"/>
      <c r="GS64" s="904"/>
      <c r="GU64" s="901"/>
      <c r="GV64" s="901"/>
      <c r="GW64" s="901"/>
      <c r="GX64" s="901"/>
      <c r="GY64" s="902"/>
      <c r="GZ64" s="901"/>
      <c r="HA64" s="903"/>
      <c r="HB64" s="904"/>
      <c r="HD64" s="901"/>
      <c r="HE64" s="901"/>
      <c r="HF64" s="901"/>
      <c r="HG64" s="901"/>
      <c r="HH64" s="902"/>
      <c r="HI64" s="901"/>
      <c r="HJ64" s="903"/>
      <c r="HK64" s="904"/>
      <c r="HM64" s="901"/>
      <c r="HN64" s="901"/>
      <c r="HO64" s="901"/>
      <c r="HP64" s="901"/>
      <c r="HQ64" s="902"/>
      <c r="HR64" s="901"/>
      <c r="HS64" s="903"/>
      <c r="HT64" s="904"/>
      <c r="HV64" s="901"/>
      <c r="HW64" s="901"/>
      <c r="HX64" s="901"/>
      <c r="HY64" s="901"/>
      <c r="HZ64" s="902"/>
      <c r="IA64" s="901"/>
      <c r="IB64" s="903"/>
      <c r="IC64" s="904"/>
      <c r="IE64" s="901"/>
      <c r="IF64" s="901"/>
      <c r="IG64" s="901"/>
      <c r="IH64" s="901"/>
      <c r="II64" s="902"/>
      <c r="IJ64" s="901"/>
      <c r="IK64" s="903"/>
      <c r="IL64" s="904"/>
      <c r="IN64" s="901"/>
      <c r="IO64" s="901"/>
      <c r="IP64" s="901"/>
    </row>
    <row r="65" spans="1:250" s="28" customFormat="1">
      <c r="A65" s="900">
        <v>54</v>
      </c>
      <c r="B65" s="409" t="s">
        <v>1649</v>
      </c>
      <c r="C65" s="320">
        <v>376400.79000000004</v>
      </c>
      <c r="D65" s="320">
        <v>376400.79000000004</v>
      </c>
      <c r="E65" s="328">
        <v>376401</v>
      </c>
      <c r="F65" s="328">
        <v>47000</v>
      </c>
      <c r="G65" s="328">
        <v>-421783.89745550515</v>
      </c>
      <c r="H65" s="328">
        <v>1617.1025444948464</v>
      </c>
      <c r="I65" s="329">
        <v>0</v>
      </c>
      <c r="J65" s="328">
        <v>0</v>
      </c>
      <c r="K65" s="326"/>
      <c r="L65" s="317"/>
      <c r="M65" s="327"/>
      <c r="N65" s="328"/>
      <c r="O65" s="328"/>
      <c r="P65" s="328"/>
      <c r="Q65" s="901"/>
      <c r="R65" s="902"/>
      <c r="S65" s="901"/>
      <c r="T65" s="903"/>
      <c r="U65" s="904"/>
      <c r="W65" s="901"/>
      <c r="X65" s="901"/>
      <c r="Y65" s="901"/>
      <c r="Z65" s="901"/>
      <c r="AA65" s="902"/>
      <c r="AB65" s="901"/>
      <c r="AC65" s="903"/>
      <c r="AD65" s="904"/>
      <c r="AF65" s="901"/>
      <c r="AG65" s="901"/>
      <c r="AH65" s="901"/>
      <c r="AI65" s="901"/>
      <c r="AJ65" s="902"/>
      <c r="AK65" s="901"/>
      <c r="AL65" s="903"/>
      <c r="AM65" s="904"/>
      <c r="AO65" s="901"/>
      <c r="AP65" s="901"/>
      <c r="AQ65" s="901"/>
      <c r="AR65" s="901"/>
      <c r="AS65" s="902"/>
      <c r="AT65" s="901"/>
      <c r="AU65" s="903"/>
      <c r="AV65" s="904"/>
      <c r="AX65" s="901"/>
      <c r="AY65" s="901"/>
      <c r="AZ65" s="901"/>
      <c r="BA65" s="901"/>
      <c r="BB65" s="902"/>
      <c r="BC65" s="901"/>
      <c r="BD65" s="903"/>
      <c r="BE65" s="904"/>
      <c r="BG65" s="901"/>
      <c r="BH65" s="901"/>
      <c r="BI65" s="901"/>
      <c r="BJ65" s="901"/>
      <c r="BK65" s="902"/>
      <c r="BL65" s="901"/>
      <c r="BM65" s="903"/>
      <c r="BN65" s="904"/>
      <c r="BP65" s="901"/>
      <c r="BQ65" s="901"/>
      <c r="BR65" s="901"/>
      <c r="BS65" s="901"/>
      <c r="BT65" s="902"/>
      <c r="BU65" s="901"/>
      <c r="BV65" s="903"/>
      <c r="BW65" s="904"/>
      <c r="BY65" s="901"/>
      <c r="BZ65" s="901"/>
      <c r="CA65" s="901"/>
      <c r="CB65" s="901"/>
      <c r="CC65" s="902"/>
      <c r="CD65" s="901"/>
      <c r="CE65" s="903"/>
      <c r="CF65" s="904"/>
      <c r="CH65" s="901"/>
      <c r="CI65" s="901"/>
      <c r="CJ65" s="901"/>
      <c r="CK65" s="901"/>
      <c r="CL65" s="902"/>
      <c r="CM65" s="901"/>
      <c r="CN65" s="903"/>
      <c r="CO65" s="904"/>
      <c r="CQ65" s="901"/>
      <c r="CR65" s="901"/>
      <c r="CS65" s="901"/>
      <c r="CT65" s="901"/>
      <c r="CU65" s="902"/>
      <c r="CV65" s="901"/>
      <c r="CW65" s="903"/>
      <c r="CX65" s="904"/>
      <c r="CZ65" s="901"/>
      <c r="DA65" s="901"/>
      <c r="DB65" s="901"/>
      <c r="DC65" s="901"/>
      <c r="DD65" s="902"/>
      <c r="DE65" s="901"/>
      <c r="DF65" s="903"/>
      <c r="DG65" s="904"/>
      <c r="DI65" s="901"/>
      <c r="DJ65" s="901"/>
      <c r="DK65" s="901"/>
      <c r="DL65" s="901"/>
      <c r="DM65" s="902"/>
      <c r="DN65" s="901"/>
      <c r="DO65" s="903"/>
      <c r="DP65" s="904"/>
      <c r="DR65" s="901"/>
      <c r="DS65" s="901"/>
      <c r="DT65" s="901"/>
      <c r="DU65" s="901"/>
      <c r="DV65" s="902"/>
      <c r="DW65" s="901"/>
      <c r="DX65" s="903"/>
      <c r="DY65" s="904"/>
      <c r="EA65" s="901"/>
      <c r="EB65" s="901"/>
      <c r="EC65" s="901"/>
      <c r="ED65" s="901"/>
      <c r="EE65" s="902"/>
      <c r="EF65" s="901"/>
      <c r="EG65" s="903"/>
      <c r="EH65" s="904"/>
      <c r="EJ65" s="901"/>
      <c r="EK65" s="901"/>
      <c r="EL65" s="901"/>
      <c r="EM65" s="901"/>
      <c r="EN65" s="902"/>
      <c r="EO65" s="901"/>
      <c r="EP65" s="903"/>
      <c r="EQ65" s="904"/>
      <c r="ES65" s="901"/>
      <c r="ET65" s="901"/>
      <c r="EU65" s="901"/>
      <c r="EV65" s="901"/>
      <c r="EW65" s="902"/>
      <c r="EX65" s="901"/>
      <c r="EY65" s="903"/>
      <c r="EZ65" s="904"/>
      <c r="FB65" s="901"/>
      <c r="FC65" s="901"/>
      <c r="FD65" s="901"/>
      <c r="FE65" s="901"/>
      <c r="FF65" s="902"/>
      <c r="FG65" s="901"/>
      <c r="FH65" s="903"/>
      <c r="FI65" s="904"/>
      <c r="FK65" s="901"/>
      <c r="FL65" s="901"/>
      <c r="FM65" s="901"/>
      <c r="FN65" s="901"/>
      <c r="FO65" s="902"/>
      <c r="FP65" s="901"/>
      <c r="FQ65" s="903"/>
      <c r="FR65" s="904"/>
      <c r="FT65" s="901"/>
      <c r="FU65" s="901"/>
      <c r="FV65" s="901"/>
      <c r="FW65" s="901"/>
      <c r="FX65" s="902"/>
      <c r="FY65" s="901"/>
      <c r="FZ65" s="903"/>
      <c r="GA65" s="904"/>
      <c r="GC65" s="901"/>
      <c r="GD65" s="901"/>
      <c r="GE65" s="901"/>
      <c r="GF65" s="901"/>
      <c r="GG65" s="902"/>
      <c r="GH65" s="901"/>
      <c r="GI65" s="903"/>
      <c r="GJ65" s="904"/>
      <c r="GL65" s="901"/>
      <c r="GM65" s="901"/>
      <c r="GN65" s="901"/>
      <c r="GO65" s="901"/>
      <c r="GP65" s="902"/>
      <c r="GQ65" s="901"/>
      <c r="GR65" s="903"/>
      <c r="GS65" s="904"/>
      <c r="GU65" s="901"/>
      <c r="GV65" s="901"/>
      <c r="GW65" s="901"/>
      <c r="GX65" s="901"/>
      <c r="GY65" s="902"/>
      <c r="GZ65" s="901"/>
      <c r="HA65" s="903"/>
      <c r="HB65" s="904"/>
      <c r="HD65" s="901"/>
      <c r="HE65" s="901"/>
      <c r="HF65" s="901"/>
      <c r="HG65" s="901"/>
      <c r="HH65" s="902"/>
      <c r="HI65" s="901"/>
      <c r="HJ65" s="903"/>
      <c r="HK65" s="904"/>
      <c r="HM65" s="901"/>
      <c r="HN65" s="901"/>
      <c r="HO65" s="901"/>
      <c r="HP65" s="901"/>
      <c r="HQ65" s="902"/>
      <c r="HR65" s="901"/>
      <c r="HS65" s="903"/>
      <c r="HT65" s="904"/>
      <c r="HV65" s="901"/>
      <c r="HW65" s="901"/>
      <c r="HX65" s="901"/>
      <c r="HY65" s="901"/>
      <c r="HZ65" s="902"/>
      <c r="IA65" s="901"/>
      <c r="IB65" s="903"/>
      <c r="IC65" s="904"/>
      <c r="IE65" s="901"/>
      <c r="IF65" s="901"/>
      <c r="IG65" s="901"/>
      <c r="IH65" s="901"/>
      <c r="II65" s="902"/>
      <c r="IJ65" s="901"/>
      <c r="IK65" s="903"/>
      <c r="IL65" s="904"/>
      <c r="IN65" s="901"/>
      <c r="IO65" s="901"/>
      <c r="IP65" s="901"/>
    </row>
    <row r="66" spans="1:250" s="28" customFormat="1" ht="12.75" thickBot="1">
      <c r="A66" s="900">
        <v>55</v>
      </c>
      <c r="B66" s="350" t="s">
        <v>152</v>
      </c>
      <c r="C66" s="1463">
        <v>15635644.93</v>
      </c>
      <c r="D66" s="1463">
        <v>16577789.510000002</v>
      </c>
      <c r="E66" s="1463">
        <v>16316707</v>
      </c>
      <c r="F66" s="1463">
        <v>1139316.4024999542</v>
      </c>
      <c r="G66" s="1463">
        <v>7769860.6725444943</v>
      </c>
      <c r="H66" s="1463">
        <v>25225884.075044449</v>
      </c>
      <c r="I66" s="892"/>
      <c r="J66" s="1463">
        <v>3092632</v>
      </c>
      <c r="K66" s="327"/>
      <c r="L66" s="327"/>
      <c r="M66" s="327"/>
      <c r="N66" s="327"/>
      <c r="O66" s="327"/>
      <c r="P66" s="327"/>
    </row>
    <row r="67" spans="1:250" s="28" customFormat="1" ht="12.75" thickTop="1">
      <c r="A67" s="900">
        <v>56</v>
      </c>
      <c r="B67" s="952" t="s">
        <v>2603</v>
      </c>
      <c r="C67" s="327"/>
      <c r="D67" s="327"/>
      <c r="E67" s="344"/>
      <c r="F67" s="327"/>
      <c r="G67" s="327"/>
      <c r="H67" s="327"/>
      <c r="I67" s="892"/>
      <c r="J67" s="327"/>
      <c r="K67" s="327"/>
      <c r="L67" s="327"/>
      <c r="M67" s="327"/>
      <c r="N67" s="327"/>
      <c r="O67" s="327"/>
      <c r="P67" s="327"/>
    </row>
    <row r="68" spans="1:250" s="28" customFormat="1">
      <c r="A68" s="900">
        <v>57</v>
      </c>
      <c r="B68" s="949" t="s">
        <v>1160</v>
      </c>
      <c r="C68" s="319">
        <v>0</v>
      </c>
      <c r="D68" s="319">
        <v>0</v>
      </c>
      <c r="E68" s="319">
        <v>0</v>
      </c>
      <c r="F68" s="327"/>
      <c r="G68" s="327"/>
      <c r="H68" s="320"/>
      <c r="I68" s="892"/>
      <c r="J68" s="327"/>
      <c r="K68" s="327"/>
      <c r="L68" s="327"/>
      <c r="M68" s="327"/>
      <c r="N68" s="327"/>
      <c r="O68" s="327"/>
      <c r="P68" s="327"/>
    </row>
    <row r="69" spans="1:250" s="28" customFormat="1">
      <c r="A69" s="900">
        <v>58</v>
      </c>
      <c r="B69" s="949" t="s">
        <v>1161</v>
      </c>
      <c r="C69" s="319">
        <v>414538.3600000001</v>
      </c>
      <c r="D69" s="319">
        <v>421080</v>
      </c>
      <c r="E69" s="319">
        <v>414990</v>
      </c>
      <c r="F69" s="327"/>
      <c r="G69" s="327"/>
      <c r="H69" s="320"/>
      <c r="I69" s="892"/>
      <c r="J69" s="327"/>
      <c r="K69" s="327"/>
      <c r="L69" s="327"/>
      <c r="M69" s="327"/>
      <c r="N69" s="327"/>
      <c r="O69" s="327"/>
      <c r="P69" s="327"/>
    </row>
    <row r="70" spans="1:250" s="28" customFormat="1">
      <c r="A70" s="900">
        <v>59</v>
      </c>
      <c r="B70" s="949" t="s">
        <v>1162</v>
      </c>
      <c r="C70" s="319">
        <v>158650.15000000002</v>
      </c>
      <c r="D70" s="319">
        <v>166820.01</v>
      </c>
      <c r="E70" s="319">
        <v>164146</v>
      </c>
      <c r="F70" s="327"/>
      <c r="G70" s="327"/>
      <c r="H70" s="320"/>
      <c r="I70" s="892"/>
      <c r="J70" s="327"/>
      <c r="K70" s="327"/>
      <c r="L70" s="327"/>
      <c r="M70" s="327"/>
      <c r="N70" s="327"/>
      <c r="O70" s="327"/>
      <c r="P70" s="327"/>
    </row>
    <row r="71" spans="1:250" s="28" customFormat="1">
      <c r="A71" s="900">
        <v>60</v>
      </c>
      <c r="B71" s="949" t="s">
        <v>1164</v>
      </c>
      <c r="C71" s="319">
        <v>0</v>
      </c>
      <c r="D71" s="319">
        <v>0</v>
      </c>
      <c r="E71" s="319">
        <v>0</v>
      </c>
      <c r="F71" s="327"/>
      <c r="G71" s="327"/>
      <c r="H71" s="327"/>
      <c r="I71" s="892"/>
      <c r="J71" s="327"/>
      <c r="K71" s="327"/>
      <c r="L71" s="327"/>
      <c r="M71" s="327"/>
      <c r="N71" s="327"/>
      <c r="O71" s="327"/>
      <c r="P71" s="327"/>
    </row>
    <row r="72" spans="1:250" s="28" customFormat="1">
      <c r="A72" s="900">
        <v>61</v>
      </c>
      <c r="B72" s="949" t="s">
        <v>1165</v>
      </c>
      <c r="C72" s="319">
        <v>0</v>
      </c>
      <c r="D72" s="319">
        <v>0</v>
      </c>
      <c r="E72" s="319">
        <v>0</v>
      </c>
      <c r="F72" s="327"/>
      <c r="G72" s="327"/>
      <c r="H72" s="327"/>
      <c r="I72" s="892"/>
      <c r="J72" s="327"/>
      <c r="K72" s="327"/>
      <c r="L72" s="327"/>
      <c r="M72" s="327"/>
      <c r="N72" s="327"/>
      <c r="O72" s="327"/>
      <c r="P72" s="327"/>
    </row>
    <row r="73" spans="1:250" s="28" customFormat="1">
      <c r="A73" s="900">
        <v>62</v>
      </c>
      <c r="B73" s="949" t="s">
        <v>1993</v>
      </c>
      <c r="C73" s="319">
        <v>0</v>
      </c>
      <c r="D73" s="319">
        <v>0</v>
      </c>
      <c r="E73" s="319">
        <v>0</v>
      </c>
      <c r="F73" s="327"/>
      <c r="G73" s="327"/>
      <c r="H73" s="327"/>
      <c r="I73" s="892"/>
      <c r="J73" s="327"/>
      <c r="K73" s="327"/>
      <c r="L73" s="327"/>
      <c r="M73" s="327"/>
      <c r="N73" s="327"/>
      <c r="O73" s="327"/>
      <c r="P73" s="327"/>
    </row>
    <row r="74" spans="1:250" s="28" customFormat="1">
      <c r="A74" s="900">
        <v>63</v>
      </c>
      <c r="B74" s="949" t="s">
        <v>1998</v>
      </c>
      <c r="C74" s="319">
        <v>0</v>
      </c>
      <c r="D74" s="319">
        <v>0</v>
      </c>
      <c r="E74" s="319">
        <v>0</v>
      </c>
      <c r="F74" s="327"/>
      <c r="G74" s="327"/>
      <c r="H74" s="327"/>
      <c r="I74" s="892"/>
      <c r="J74" s="327"/>
      <c r="K74" s="327"/>
      <c r="L74" s="327"/>
      <c r="M74" s="327"/>
      <c r="N74" s="327"/>
      <c r="O74" s="327"/>
      <c r="P74" s="327"/>
    </row>
    <row r="75" spans="1:250" s="28" customFormat="1">
      <c r="A75" s="900">
        <v>64</v>
      </c>
      <c r="B75" s="950" t="s">
        <v>588</v>
      </c>
      <c r="C75" s="319">
        <v>0</v>
      </c>
      <c r="D75" s="319">
        <v>0</v>
      </c>
      <c r="E75" s="319">
        <v>0</v>
      </c>
      <c r="F75" s="327"/>
      <c r="G75" s="327"/>
      <c r="H75" s="327"/>
      <c r="I75" s="892"/>
      <c r="J75" s="327"/>
      <c r="K75" s="327"/>
      <c r="L75" s="327"/>
      <c r="M75" s="327"/>
      <c r="N75" s="327"/>
      <c r="O75" s="327"/>
      <c r="P75" s="327"/>
    </row>
    <row r="76" spans="1:250" s="28" customFormat="1">
      <c r="A76" s="900">
        <v>65</v>
      </c>
      <c r="B76" s="951" t="s">
        <v>1650</v>
      </c>
      <c r="C76" s="319">
        <v>0</v>
      </c>
      <c r="D76" s="319">
        <v>0</v>
      </c>
      <c r="E76" s="319">
        <v>0</v>
      </c>
      <c r="F76" s="327"/>
      <c r="G76" s="327"/>
      <c r="H76" s="327"/>
      <c r="I76" s="892"/>
      <c r="J76" s="327"/>
      <c r="K76" s="327"/>
      <c r="L76" s="327"/>
      <c r="M76" s="327"/>
      <c r="N76" s="327"/>
      <c r="O76" s="327"/>
      <c r="P76" s="327"/>
    </row>
    <row r="77" spans="1:250" s="28" customFormat="1">
      <c r="A77" s="900">
        <v>66</v>
      </c>
      <c r="B77" s="947" t="s">
        <v>2483</v>
      </c>
      <c r="C77" s="948">
        <v>16208833.439999999</v>
      </c>
      <c r="D77" s="948">
        <v>17165689.520000003</v>
      </c>
      <c r="E77" s="948">
        <v>16895843</v>
      </c>
      <c r="F77" s="320"/>
      <c r="G77" s="327"/>
      <c r="H77" s="327"/>
      <c r="I77" s="892"/>
      <c r="J77" s="327"/>
      <c r="K77" s="327"/>
      <c r="L77" s="327"/>
      <c r="M77" s="327"/>
      <c r="N77" s="327"/>
      <c r="O77" s="327"/>
      <c r="P77" s="327"/>
    </row>
    <row r="78" spans="1:250" s="28" customFormat="1">
      <c r="A78" s="364">
        <v>67</v>
      </c>
      <c r="B78" s="327"/>
      <c r="C78" s="327"/>
      <c r="D78" s="327"/>
      <c r="E78" s="391"/>
      <c r="F78" s="327"/>
      <c r="G78" s="327"/>
      <c r="H78" s="327"/>
      <c r="I78" s="892"/>
      <c r="J78" s="327"/>
      <c r="K78" s="327"/>
      <c r="L78" s="327"/>
    </row>
    <row r="79" spans="1:250" s="28" customFormat="1">
      <c r="A79" s="364">
        <v>68</v>
      </c>
      <c r="B79" s="531" t="s">
        <v>4184</v>
      </c>
      <c r="C79" s="327"/>
      <c r="D79" s="327"/>
      <c r="E79" s="327"/>
      <c r="F79" s="327"/>
      <c r="G79" s="327"/>
      <c r="H79" s="327"/>
      <c r="I79" s="892"/>
      <c r="J79" s="327"/>
      <c r="K79" s="327"/>
      <c r="L79" s="327"/>
    </row>
    <row r="80" spans="1:250" s="28" customFormat="1">
      <c r="A80" s="327"/>
      <c r="B80" s="327"/>
      <c r="C80" s="327"/>
      <c r="D80" s="327"/>
      <c r="E80" s="327"/>
      <c r="F80" s="327"/>
      <c r="G80" s="327"/>
      <c r="H80" s="327"/>
      <c r="I80" s="892"/>
      <c r="J80" s="327"/>
      <c r="K80" s="327"/>
      <c r="L80" s="327"/>
      <c r="M80" s="327"/>
      <c r="N80" s="327"/>
      <c r="O80" s="327"/>
      <c r="P80" s="327"/>
    </row>
    <row r="81" spans="1:16" s="28" customFormat="1">
      <c r="A81" s="327"/>
      <c r="B81" s="327"/>
      <c r="C81" s="327"/>
      <c r="D81" s="320"/>
      <c r="E81" s="327"/>
      <c r="F81" s="327"/>
      <c r="G81" s="327"/>
      <c r="H81" s="327"/>
      <c r="I81" s="892"/>
      <c r="J81" s="327"/>
      <c r="K81" s="327"/>
      <c r="L81" s="327"/>
      <c r="M81" s="327"/>
      <c r="N81" s="327"/>
      <c r="O81" s="327"/>
      <c r="P81" s="327"/>
    </row>
    <row r="82" spans="1:16" s="28" customFormat="1">
      <c r="A82" s="327"/>
      <c r="B82" s="327"/>
      <c r="C82" s="327"/>
      <c r="D82" s="320"/>
      <c r="E82" s="327"/>
      <c r="F82" s="327"/>
      <c r="G82" s="327"/>
      <c r="H82" s="327"/>
      <c r="I82" s="892"/>
      <c r="J82" s="327"/>
      <c r="K82" s="327"/>
      <c r="L82" s="327"/>
      <c r="M82" s="327"/>
      <c r="N82" s="327"/>
      <c r="O82" s="327"/>
      <c r="P82" s="327"/>
    </row>
    <row r="83" spans="1:16" s="28" customFormat="1">
      <c r="A83" s="327"/>
      <c r="B83" s="327"/>
      <c r="C83" s="327"/>
      <c r="D83" s="320"/>
      <c r="E83" s="327"/>
      <c r="F83" s="327"/>
      <c r="G83" s="327"/>
      <c r="H83" s="327"/>
      <c r="I83" s="892"/>
      <c r="J83" s="327"/>
      <c r="K83" s="327"/>
      <c r="L83" s="327"/>
      <c r="M83" s="327"/>
      <c r="N83" s="327"/>
      <c r="O83" s="327"/>
      <c r="P83" s="327"/>
    </row>
    <row r="84" spans="1:16" s="28" customFormat="1">
      <c r="A84" s="327"/>
      <c r="B84" s="327"/>
      <c r="C84" s="327"/>
      <c r="D84" s="327"/>
      <c r="E84" s="320"/>
      <c r="F84" s="327"/>
      <c r="G84" s="327"/>
      <c r="H84" s="327"/>
      <c r="I84" s="892"/>
      <c r="J84" s="327"/>
      <c r="K84" s="327"/>
      <c r="L84" s="327"/>
      <c r="M84" s="327"/>
      <c r="N84" s="327"/>
      <c r="O84" s="327"/>
      <c r="P84" s="327"/>
    </row>
    <row r="85" spans="1:16" s="28" customFormat="1">
      <c r="A85" s="327"/>
      <c r="B85" s="327"/>
      <c r="C85" s="327"/>
      <c r="D85" s="401"/>
      <c r="E85" s="327"/>
      <c r="F85" s="327"/>
      <c r="G85" s="327"/>
      <c r="H85" s="327"/>
      <c r="I85" s="892"/>
      <c r="J85" s="327"/>
      <c r="K85" s="327"/>
      <c r="L85" s="327"/>
      <c r="M85" s="327"/>
      <c r="N85" s="327"/>
      <c r="O85" s="327"/>
      <c r="P85" s="327"/>
    </row>
    <row r="86" spans="1:16" s="28" customFormat="1">
      <c r="A86" s="327"/>
      <c r="B86" s="327"/>
      <c r="C86" s="327"/>
      <c r="D86" s="327"/>
      <c r="E86" s="327"/>
      <c r="F86" s="327"/>
      <c r="G86" s="327"/>
      <c r="H86" s="327"/>
      <c r="I86" s="892"/>
      <c r="J86" s="327"/>
      <c r="K86" s="327"/>
      <c r="L86" s="327"/>
      <c r="M86" s="327"/>
      <c r="N86" s="327"/>
      <c r="O86" s="327"/>
      <c r="P86" s="327"/>
    </row>
    <row r="87" spans="1:16" s="28" customFormat="1">
      <c r="A87" s="327"/>
      <c r="B87" s="327"/>
      <c r="C87" s="327"/>
      <c r="D87" s="327"/>
      <c r="E87" s="327"/>
      <c r="F87" s="327"/>
      <c r="G87" s="327"/>
      <c r="H87" s="327"/>
      <c r="I87" s="892"/>
      <c r="J87" s="327"/>
      <c r="K87" s="327"/>
      <c r="L87" s="327"/>
      <c r="M87" s="327"/>
      <c r="N87" s="327"/>
      <c r="O87" s="327"/>
      <c r="P87" s="327"/>
    </row>
    <row r="88" spans="1:16" s="28" customFormat="1">
      <c r="A88" s="327"/>
      <c r="B88" s="327"/>
      <c r="C88" s="327"/>
      <c r="D88" s="327"/>
      <c r="E88" s="327"/>
      <c r="F88" s="327"/>
      <c r="G88" s="327"/>
      <c r="H88" s="327"/>
      <c r="I88" s="892"/>
      <c r="J88" s="327"/>
      <c r="K88" s="327"/>
      <c r="L88" s="327"/>
      <c r="M88" s="327"/>
      <c r="N88" s="327"/>
      <c r="O88" s="327"/>
      <c r="P88" s="327"/>
    </row>
    <row r="89" spans="1:16" s="28" customFormat="1">
      <c r="A89" s="327"/>
      <c r="B89" s="327"/>
      <c r="C89" s="327"/>
      <c r="D89" s="327"/>
      <c r="E89" s="327"/>
      <c r="F89" s="327"/>
      <c r="G89" s="327"/>
      <c r="H89" s="327"/>
      <c r="I89" s="892"/>
      <c r="J89" s="327"/>
      <c r="K89" s="327"/>
      <c r="L89" s="327"/>
      <c r="M89" s="327"/>
      <c r="N89" s="327"/>
      <c r="O89" s="327"/>
      <c r="P89" s="327"/>
    </row>
    <row r="90" spans="1:16" s="28" customFormat="1">
      <c r="A90" s="327"/>
      <c r="B90" s="327"/>
      <c r="C90" s="327"/>
      <c r="D90" s="327"/>
      <c r="E90" s="327"/>
      <c r="F90" s="327"/>
      <c r="G90" s="327"/>
      <c r="H90" s="327"/>
      <c r="I90" s="892"/>
      <c r="J90" s="327"/>
      <c r="K90" s="327"/>
      <c r="L90" s="327"/>
      <c r="M90" s="327"/>
      <c r="N90" s="327"/>
      <c r="O90" s="327"/>
      <c r="P90" s="327"/>
    </row>
    <row r="91" spans="1:16" s="28" customFormat="1">
      <c r="A91" s="327"/>
      <c r="B91" s="327"/>
      <c r="C91" s="327"/>
      <c r="D91" s="327"/>
      <c r="E91" s="327"/>
      <c r="F91" s="327"/>
      <c r="G91" s="327"/>
      <c r="H91" s="327"/>
      <c r="I91" s="892"/>
      <c r="J91" s="327"/>
      <c r="K91" s="327"/>
      <c r="L91" s="327"/>
      <c r="M91" s="327"/>
      <c r="N91" s="327"/>
      <c r="O91" s="327"/>
      <c r="P91" s="327"/>
    </row>
    <row r="92" spans="1:16" s="28" customFormat="1">
      <c r="A92" s="327"/>
      <c r="B92" s="327"/>
      <c r="C92" s="327"/>
      <c r="D92" s="327"/>
      <c r="E92" s="327"/>
      <c r="F92" s="327"/>
      <c r="G92" s="327"/>
      <c r="H92" s="327"/>
      <c r="I92" s="892"/>
      <c r="J92" s="327"/>
      <c r="K92" s="327"/>
      <c r="L92" s="327"/>
      <c r="M92" s="327"/>
      <c r="N92" s="327"/>
      <c r="O92" s="327"/>
      <c r="P92" s="327"/>
    </row>
    <row r="93" spans="1:16" s="28" customFormat="1">
      <c r="A93" s="327"/>
      <c r="B93" s="327"/>
      <c r="C93" s="327"/>
      <c r="D93" s="327"/>
      <c r="E93" s="327"/>
      <c r="F93" s="327"/>
      <c r="G93" s="327"/>
      <c r="H93" s="327"/>
      <c r="I93" s="892"/>
      <c r="J93" s="327"/>
      <c r="K93" s="327"/>
      <c r="L93" s="327"/>
      <c r="M93" s="327"/>
      <c r="N93" s="327"/>
      <c r="O93" s="327"/>
      <c r="P93" s="327"/>
    </row>
    <row r="94" spans="1:16" s="28" customFormat="1">
      <c r="A94" s="327"/>
      <c r="B94" s="327"/>
      <c r="C94" s="327"/>
      <c r="D94" s="327"/>
      <c r="E94" s="327"/>
      <c r="F94" s="327"/>
      <c r="G94" s="327"/>
      <c r="H94" s="327"/>
      <c r="I94" s="892"/>
      <c r="J94" s="327"/>
      <c r="K94" s="327"/>
      <c r="L94" s="327"/>
      <c r="M94" s="327"/>
      <c r="N94" s="327"/>
      <c r="O94" s="327"/>
      <c r="P94" s="327"/>
    </row>
    <row r="95" spans="1:16" s="28" customFormat="1">
      <c r="A95" s="327"/>
      <c r="B95" s="327"/>
      <c r="C95" s="327"/>
      <c r="D95" s="327"/>
      <c r="E95" s="327"/>
      <c r="F95" s="327"/>
      <c r="G95" s="327"/>
      <c r="H95" s="327"/>
      <c r="I95" s="892"/>
      <c r="J95" s="327"/>
      <c r="K95" s="327"/>
      <c r="L95" s="327"/>
      <c r="M95" s="327"/>
      <c r="N95" s="327"/>
      <c r="O95" s="327"/>
      <c r="P95" s="327"/>
    </row>
    <row r="96" spans="1:16" s="28" customFormat="1">
      <c r="A96" s="327"/>
      <c r="B96" s="327"/>
      <c r="C96" s="327"/>
      <c r="D96" s="327"/>
      <c r="E96" s="327"/>
      <c r="F96" s="327"/>
      <c r="G96" s="327"/>
      <c r="H96" s="327"/>
      <c r="I96" s="892"/>
      <c r="J96" s="327"/>
      <c r="K96" s="327"/>
      <c r="L96" s="327"/>
      <c r="M96" s="327"/>
      <c r="N96" s="327"/>
      <c r="O96" s="327"/>
      <c r="P96" s="327"/>
    </row>
    <row r="97" spans="1:16" s="28" customFormat="1">
      <c r="A97" s="327"/>
      <c r="B97" s="327"/>
      <c r="C97" s="327"/>
      <c r="D97" s="327"/>
      <c r="E97" s="327"/>
      <c r="F97" s="327"/>
      <c r="G97" s="327"/>
      <c r="H97" s="327"/>
      <c r="I97" s="892"/>
      <c r="J97" s="327"/>
      <c r="K97" s="327"/>
      <c r="L97" s="327"/>
      <c r="M97" s="327"/>
      <c r="N97" s="327"/>
      <c r="O97" s="327"/>
      <c r="P97" s="327"/>
    </row>
    <row r="98" spans="1:16" s="28" customFormat="1">
      <c r="A98" s="327"/>
      <c r="B98" s="327"/>
      <c r="C98" s="327"/>
      <c r="D98" s="327"/>
      <c r="E98" s="327"/>
      <c r="F98" s="327"/>
      <c r="G98" s="327"/>
      <c r="H98" s="327"/>
      <c r="I98" s="892"/>
      <c r="J98" s="327"/>
      <c r="K98" s="327"/>
      <c r="L98" s="327"/>
      <c r="M98" s="327"/>
      <c r="N98" s="327"/>
      <c r="O98" s="327"/>
      <c r="P98" s="327"/>
    </row>
    <row r="99" spans="1:16" s="28" customFormat="1">
      <c r="A99" s="327"/>
      <c r="B99" s="327"/>
      <c r="C99" s="327"/>
      <c r="D99" s="327"/>
      <c r="E99" s="327"/>
      <c r="F99" s="327"/>
      <c r="G99" s="327"/>
      <c r="H99" s="327"/>
      <c r="I99" s="892"/>
      <c r="J99" s="327"/>
      <c r="K99" s="327"/>
      <c r="L99" s="327"/>
      <c r="M99" s="327"/>
      <c r="N99" s="327"/>
      <c r="O99" s="327"/>
      <c r="P99" s="327"/>
    </row>
    <row r="100" spans="1:16" s="28" customFormat="1">
      <c r="A100" s="327"/>
      <c r="B100" s="327"/>
      <c r="C100" s="327"/>
      <c r="D100" s="327"/>
      <c r="E100" s="327"/>
      <c r="F100" s="327"/>
      <c r="G100" s="327"/>
      <c r="H100" s="327"/>
      <c r="I100" s="892"/>
      <c r="J100" s="327"/>
      <c r="K100" s="327"/>
      <c r="L100" s="327"/>
      <c r="M100" s="327"/>
      <c r="N100" s="327"/>
      <c r="O100" s="327"/>
      <c r="P100" s="327"/>
    </row>
    <row r="101" spans="1:16" s="28" customFormat="1">
      <c r="A101" s="327"/>
      <c r="B101" s="327"/>
      <c r="C101" s="327"/>
      <c r="D101" s="327"/>
      <c r="E101" s="327"/>
      <c r="F101" s="327"/>
      <c r="G101" s="327"/>
      <c r="H101" s="327"/>
      <c r="I101" s="892"/>
      <c r="J101" s="327"/>
      <c r="K101" s="327"/>
      <c r="L101" s="327"/>
      <c r="M101" s="327"/>
      <c r="N101" s="327"/>
      <c r="O101" s="327"/>
      <c r="P101" s="327"/>
    </row>
    <row r="102" spans="1:16" s="28" customFormat="1">
      <c r="A102" s="327"/>
      <c r="B102" s="327"/>
      <c r="C102" s="327"/>
      <c r="D102" s="327"/>
      <c r="E102" s="327"/>
      <c r="F102" s="327"/>
      <c r="G102" s="327"/>
      <c r="H102" s="327"/>
      <c r="I102" s="892"/>
      <c r="J102" s="327"/>
      <c r="K102" s="327"/>
      <c r="L102" s="327"/>
      <c r="M102" s="327"/>
      <c r="N102" s="327"/>
      <c r="O102" s="327"/>
      <c r="P102" s="327"/>
    </row>
    <row r="103" spans="1:16" s="28" customFormat="1">
      <c r="A103" s="327"/>
      <c r="B103" s="327"/>
      <c r="C103" s="327"/>
      <c r="D103" s="327"/>
      <c r="E103" s="327"/>
      <c r="F103" s="327"/>
      <c r="G103" s="327"/>
      <c r="H103" s="327"/>
      <c r="I103" s="892"/>
      <c r="J103" s="327"/>
      <c r="K103" s="327"/>
      <c r="L103" s="327"/>
      <c r="M103" s="327"/>
      <c r="N103" s="327"/>
      <c r="O103" s="327"/>
      <c r="P103" s="327"/>
    </row>
    <row r="104" spans="1:16" s="28" customFormat="1">
      <c r="A104" s="327"/>
      <c r="B104" s="327"/>
      <c r="C104" s="327"/>
      <c r="D104" s="327"/>
      <c r="E104" s="327"/>
      <c r="F104" s="327"/>
      <c r="G104" s="327"/>
      <c r="H104" s="327"/>
      <c r="I104" s="892"/>
      <c r="J104" s="327"/>
      <c r="K104" s="327"/>
      <c r="L104" s="327"/>
      <c r="M104" s="327"/>
      <c r="N104" s="327"/>
      <c r="O104" s="327"/>
      <c r="P104" s="327"/>
    </row>
    <row r="105" spans="1:16" s="28" customFormat="1">
      <c r="A105" s="327"/>
      <c r="B105" s="327"/>
      <c r="C105" s="327"/>
      <c r="D105" s="327"/>
      <c r="E105" s="327"/>
      <c r="F105" s="327"/>
      <c r="G105" s="327"/>
      <c r="H105" s="327"/>
      <c r="I105" s="892"/>
      <c r="J105" s="327"/>
      <c r="K105" s="327"/>
      <c r="L105" s="327"/>
      <c r="M105" s="327"/>
      <c r="N105" s="327"/>
      <c r="O105" s="327"/>
      <c r="P105" s="327"/>
    </row>
    <row r="106" spans="1:16" s="28" customFormat="1">
      <c r="A106" s="327"/>
      <c r="B106" s="327"/>
      <c r="C106" s="327"/>
      <c r="D106" s="327"/>
      <c r="E106" s="327"/>
      <c r="F106" s="327"/>
      <c r="G106" s="327"/>
      <c r="H106" s="327"/>
      <c r="I106" s="892"/>
      <c r="J106" s="327"/>
      <c r="K106" s="327"/>
      <c r="L106" s="327"/>
      <c r="M106" s="327"/>
      <c r="N106" s="327"/>
      <c r="O106" s="327"/>
      <c r="P106" s="327"/>
    </row>
    <row r="107" spans="1:16" s="28" customFormat="1">
      <c r="A107" s="327"/>
      <c r="B107" s="327"/>
      <c r="C107" s="327"/>
      <c r="D107" s="327"/>
      <c r="E107" s="327"/>
      <c r="F107" s="327"/>
      <c r="G107" s="327"/>
      <c r="H107" s="327"/>
      <c r="I107" s="892"/>
      <c r="J107" s="327"/>
      <c r="K107" s="327"/>
      <c r="L107" s="327"/>
      <c r="M107" s="327"/>
      <c r="N107" s="327"/>
      <c r="O107" s="327"/>
      <c r="P107" s="327"/>
    </row>
    <row r="108" spans="1:16" s="28" customFormat="1">
      <c r="A108" s="327"/>
      <c r="B108" s="327"/>
      <c r="C108" s="327"/>
      <c r="D108" s="327"/>
      <c r="E108" s="327"/>
      <c r="F108" s="327"/>
      <c r="G108" s="327"/>
      <c r="H108" s="327"/>
      <c r="I108" s="892"/>
      <c r="J108" s="327"/>
      <c r="K108" s="327"/>
      <c r="L108" s="327"/>
      <c r="M108" s="327"/>
      <c r="N108" s="327"/>
      <c r="O108" s="327"/>
      <c r="P108" s="327"/>
    </row>
    <row r="109" spans="1:16" s="28" customFormat="1">
      <c r="A109" s="327"/>
      <c r="B109" s="327"/>
      <c r="C109" s="327"/>
      <c r="D109" s="327"/>
      <c r="E109" s="327"/>
      <c r="F109" s="327"/>
      <c r="G109" s="327"/>
      <c r="H109" s="327"/>
      <c r="I109" s="892"/>
      <c r="J109" s="327"/>
      <c r="K109" s="327"/>
      <c r="L109" s="327"/>
      <c r="M109" s="327"/>
      <c r="N109" s="327"/>
      <c r="O109" s="327"/>
      <c r="P109" s="327"/>
    </row>
    <row r="110" spans="1:16" s="28" customFormat="1">
      <c r="A110" s="327"/>
      <c r="B110" s="327"/>
      <c r="C110" s="327"/>
      <c r="D110" s="327"/>
      <c r="E110" s="327"/>
      <c r="F110" s="327"/>
      <c r="G110" s="327"/>
      <c r="H110" s="327"/>
      <c r="I110" s="892"/>
      <c r="J110" s="327"/>
      <c r="K110" s="327"/>
      <c r="L110" s="327"/>
      <c r="M110" s="327"/>
      <c r="N110" s="327"/>
      <c r="O110" s="327"/>
      <c r="P110" s="327"/>
    </row>
    <row r="111" spans="1:16" s="28" customFormat="1">
      <c r="A111" s="327"/>
      <c r="B111" s="327"/>
      <c r="C111" s="327"/>
      <c r="D111" s="327"/>
      <c r="E111" s="327"/>
      <c r="F111" s="327"/>
      <c r="G111" s="327"/>
      <c r="H111" s="327"/>
      <c r="I111" s="892"/>
      <c r="J111" s="327"/>
      <c r="K111" s="327"/>
      <c r="L111" s="327"/>
      <c r="M111" s="327"/>
      <c r="N111" s="327"/>
      <c r="O111" s="327"/>
      <c r="P111" s="327"/>
    </row>
    <row r="112" spans="1:16" s="28" customFormat="1">
      <c r="A112" s="327"/>
      <c r="B112" s="327"/>
      <c r="C112" s="327"/>
      <c r="D112" s="327"/>
      <c r="E112" s="327"/>
      <c r="F112" s="327"/>
      <c r="G112" s="327"/>
      <c r="H112" s="327"/>
      <c r="I112" s="892"/>
      <c r="J112" s="327"/>
      <c r="K112" s="327"/>
      <c r="L112" s="327"/>
      <c r="M112" s="327"/>
      <c r="N112" s="327"/>
      <c r="O112" s="327"/>
      <c r="P112" s="327"/>
    </row>
    <row r="113" spans="1:16" s="28" customFormat="1">
      <c r="A113" s="327"/>
      <c r="B113" s="327"/>
      <c r="C113" s="327"/>
      <c r="D113" s="327"/>
      <c r="E113" s="327"/>
      <c r="F113" s="327"/>
      <c r="G113" s="327"/>
      <c r="H113" s="327"/>
      <c r="I113" s="892"/>
      <c r="J113" s="327"/>
      <c r="K113" s="327"/>
      <c r="L113" s="327"/>
      <c r="M113" s="327"/>
      <c r="N113" s="327"/>
      <c r="O113" s="327"/>
      <c r="P113" s="327"/>
    </row>
    <row r="114" spans="1:16" s="28" customFormat="1">
      <c r="A114" s="327"/>
      <c r="B114" s="327"/>
      <c r="C114" s="327"/>
      <c r="D114" s="327"/>
      <c r="E114" s="327"/>
      <c r="F114" s="327"/>
      <c r="G114" s="327"/>
      <c r="H114" s="327"/>
      <c r="I114" s="892"/>
      <c r="J114" s="327"/>
      <c r="K114" s="327"/>
      <c r="L114" s="327"/>
      <c r="M114" s="327"/>
      <c r="N114" s="327"/>
      <c r="O114" s="327"/>
      <c r="P114" s="327"/>
    </row>
    <row r="115" spans="1:16" s="28" customFormat="1">
      <c r="A115" s="327"/>
      <c r="B115" s="327"/>
      <c r="C115" s="327"/>
      <c r="D115" s="327"/>
      <c r="E115" s="327"/>
      <c r="F115" s="327"/>
      <c r="G115" s="327"/>
      <c r="H115" s="327"/>
      <c r="I115" s="892"/>
      <c r="J115" s="327"/>
      <c r="K115" s="327"/>
      <c r="L115" s="327"/>
      <c r="M115" s="327"/>
      <c r="N115" s="327"/>
      <c r="O115" s="327"/>
      <c r="P115" s="327"/>
    </row>
    <row r="116" spans="1:16" s="28" customFormat="1">
      <c r="A116" s="327"/>
      <c r="B116" s="327"/>
      <c r="C116" s="327"/>
      <c r="D116" s="327"/>
      <c r="E116" s="327"/>
      <c r="F116" s="327"/>
      <c r="G116" s="327"/>
      <c r="H116" s="327"/>
      <c r="I116" s="892"/>
      <c r="J116" s="327"/>
      <c r="K116" s="327"/>
      <c r="L116" s="327"/>
      <c r="M116" s="327"/>
      <c r="N116" s="327"/>
      <c r="O116" s="327"/>
      <c r="P116" s="327"/>
    </row>
    <row r="117" spans="1:16" s="28" customFormat="1">
      <c r="A117" s="327"/>
      <c r="B117" s="327"/>
      <c r="C117" s="327"/>
      <c r="D117" s="327"/>
      <c r="E117" s="327"/>
      <c r="F117" s="327"/>
      <c r="G117" s="327"/>
      <c r="H117" s="327"/>
      <c r="I117" s="892"/>
      <c r="J117" s="327"/>
      <c r="K117" s="327"/>
      <c r="L117" s="327"/>
      <c r="M117" s="327"/>
      <c r="N117" s="327"/>
      <c r="O117" s="327"/>
      <c r="P117" s="327"/>
    </row>
    <row r="118" spans="1:16" s="28" customFormat="1">
      <c r="A118" s="327"/>
      <c r="B118" s="327"/>
      <c r="C118" s="327"/>
      <c r="D118" s="327"/>
      <c r="E118" s="327"/>
      <c r="F118" s="327"/>
      <c r="G118" s="327"/>
      <c r="H118" s="327"/>
      <c r="I118" s="892"/>
      <c r="J118" s="327"/>
      <c r="K118" s="327"/>
      <c r="L118" s="327"/>
      <c r="M118" s="327"/>
      <c r="N118" s="327"/>
      <c r="O118" s="327"/>
      <c r="P118" s="327"/>
    </row>
    <row r="119" spans="1:16" s="28" customFormat="1">
      <c r="A119" s="327"/>
      <c r="B119" s="327"/>
      <c r="C119" s="327"/>
      <c r="D119" s="327"/>
      <c r="E119" s="327"/>
      <c r="F119" s="327"/>
      <c r="G119" s="327"/>
      <c r="H119" s="327"/>
      <c r="I119" s="892"/>
      <c r="J119" s="327"/>
      <c r="K119" s="327"/>
      <c r="L119" s="327"/>
      <c r="M119" s="327"/>
      <c r="N119" s="327"/>
      <c r="O119" s="327"/>
      <c r="P119" s="327"/>
    </row>
    <row r="120" spans="1:16" s="28" customFormat="1">
      <c r="A120" s="327"/>
      <c r="B120" s="327"/>
      <c r="C120" s="327"/>
      <c r="D120" s="327"/>
      <c r="E120" s="327"/>
      <c r="F120" s="327"/>
      <c r="G120" s="327"/>
      <c r="H120" s="327"/>
      <c r="I120" s="892"/>
      <c r="J120" s="327"/>
      <c r="K120" s="327"/>
      <c r="L120" s="327"/>
      <c r="M120" s="327"/>
      <c r="N120" s="327"/>
      <c r="O120" s="327"/>
      <c r="P120" s="327"/>
    </row>
    <row r="121" spans="1:16" s="28" customFormat="1">
      <c r="A121" s="327"/>
      <c r="B121" s="327"/>
      <c r="C121" s="327"/>
      <c r="D121" s="327"/>
      <c r="E121" s="327"/>
      <c r="F121" s="327"/>
      <c r="G121" s="327"/>
      <c r="H121" s="327"/>
      <c r="I121" s="892"/>
      <c r="J121" s="327"/>
      <c r="K121" s="327"/>
      <c r="L121" s="327"/>
      <c r="M121" s="327"/>
      <c r="N121" s="327"/>
      <c r="O121" s="327"/>
      <c r="P121" s="327"/>
    </row>
    <row r="122" spans="1:16" s="28" customFormat="1">
      <c r="A122" s="327"/>
      <c r="B122" s="327"/>
      <c r="C122" s="327"/>
      <c r="D122" s="327"/>
      <c r="E122" s="327"/>
      <c r="F122" s="327"/>
      <c r="G122" s="327"/>
      <c r="H122" s="327"/>
      <c r="I122" s="892"/>
      <c r="J122" s="327"/>
      <c r="K122" s="327"/>
      <c r="L122" s="327"/>
      <c r="M122" s="327"/>
      <c r="N122" s="327"/>
      <c r="O122" s="327"/>
      <c r="P122" s="327"/>
    </row>
    <row r="123" spans="1:16" s="28" customFormat="1">
      <c r="A123" s="327"/>
      <c r="B123" s="327"/>
      <c r="C123" s="327"/>
      <c r="D123" s="327"/>
      <c r="E123" s="327"/>
      <c r="F123" s="327"/>
      <c r="G123" s="327"/>
      <c r="H123" s="327"/>
      <c r="I123" s="892"/>
      <c r="J123" s="327"/>
      <c r="K123" s="327"/>
      <c r="L123" s="327"/>
      <c r="M123" s="327"/>
      <c r="N123" s="327"/>
      <c r="O123" s="327"/>
      <c r="P123" s="327"/>
    </row>
    <row r="124" spans="1:16" s="28" customFormat="1">
      <c r="A124" s="327"/>
      <c r="B124" s="327"/>
      <c r="C124" s="327"/>
      <c r="D124" s="327"/>
      <c r="E124" s="327"/>
      <c r="F124" s="327"/>
      <c r="G124" s="327"/>
      <c r="H124" s="327"/>
      <c r="I124" s="892"/>
      <c r="J124" s="327"/>
      <c r="K124" s="327"/>
      <c r="L124" s="327"/>
      <c r="M124" s="327"/>
      <c r="N124" s="327"/>
      <c r="O124" s="327"/>
      <c r="P124" s="327"/>
    </row>
    <row r="125" spans="1:16" s="28" customFormat="1">
      <c r="A125" s="327"/>
      <c r="B125" s="327"/>
      <c r="C125" s="327"/>
      <c r="D125" s="327"/>
      <c r="E125" s="327"/>
      <c r="F125" s="327"/>
      <c r="G125" s="327"/>
      <c r="H125" s="327"/>
      <c r="I125" s="892"/>
      <c r="J125" s="327"/>
      <c r="K125" s="327"/>
      <c r="L125" s="327"/>
      <c r="M125" s="327"/>
      <c r="N125" s="327"/>
      <c r="O125" s="327"/>
      <c r="P125" s="327"/>
    </row>
    <row r="126" spans="1:16" s="28" customFormat="1">
      <c r="A126" s="327"/>
      <c r="B126" s="327"/>
      <c r="C126" s="327"/>
      <c r="D126" s="327"/>
      <c r="E126" s="327"/>
      <c r="F126" s="327"/>
      <c r="G126" s="327"/>
      <c r="H126" s="327"/>
      <c r="I126" s="892"/>
      <c r="J126" s="327"/>
      <c r="K126" s="327"/>
      <c r="L126" s="327"/>
      <c r="M126" s="327"/>
      <c r="N126" s="327"/>
      <c r="O126" s="327"/>
      <c r="P126" s="327"/>
    </row>
    <row r="127" spans="1:16" s="28" customFormat="1">
      <c r="A127" s="327"/>
      <c r="B127" s="327"/>
      <c r="C127" s="327"/>
      <c r="D127" s="327"/>
      <c r="E127" s="327"/>
      <c r="F127" s="327"/>
      <c r="G127" s="327"/>
      <c r="H127" s="327"/>
      <c r="I127" s="892"/>
      <c r="J127" s="327"/>
      <c r="K127" s="327"/>
      <c r="L127" s="327"/>
      <c r="M127" s="327"/>
      <c r="N127" s="327"/>
      <c r="O127" s="327"/>
      <c r="P127" s="327"/>
    </row>
    <row r="128" spans="1:16" s="28" customFormat="1">
      <c r="A128" s="327"/>
      <c r="B128" s="327"/>
      <c r="C128" s="327"/>
      <c r="D128" s="327"/>
      <c r="E128" s="327"/>
      <c r="F128" s="327"/>
      <c r="G128" s="327"/>
      <c r="H128" s="327"/>
      <c r="I128" s="892"/>
      <c r="J128" s="327"/>
      <c r="K128" s="327"/>
      <c r="L128" s="327"/>
      <c r="M128" s="327"/>
      <c r="N128" s="327"/>
      <c r="O128" s="327"/>
      <c r="P128" s="327"/>
    </row>
    <row r="129" spans="1:16" s="28" customFormat="1">
      <c r="A129" s="327"/>
      <c r="B129" s="327"/>
      <c r="C129" s="327"/>
      <c r="D129" s="327"/>
      <c r="E129" s="327"/>
      <c r="F129" s="327"/>
      <c r="G129" s="327"/>
      <c r="H129" s="327"/>
      <c r="I129" s="892"/>
      <c r="J129" s="327"/>
      <c r="K129" s="327"/>
      <c r="L129" s="327"/>
      <c r="M129" s="327"/>
      <c r="N129" s="327"/>
      <c r="O129" s="327"/>
      <c r="P129" s="327"/>
    </row>
    <row r="130" spans="1:16" s="28" customFormat="1">
      <c r="A130" s="327"/>
      <c r="B130" s="327"/>
      <c r="C130" s="327"/>
      <c r="D130" s="327"/>
      <c r="E130" s="327"/>
      <c r="F130" s="327"/>
      <c r="G130" s="327"/>
      <c r="H130" s="327"/>
      <c r="I130" s="892"/>
      <c r="J130" s="327"/>
      <c r="K130" s="327"/>
      <c r="L130" s="327"/>
      <c r="M130" s="327"/>
      <c r="N130" s="327"/>
      <c r="O130" s="327"/>
      <c r="P130" s="327"/>
    </row>
    <row r="131" spans="1:16" s="28" customFormat="1">
      <c r="A131" s="327"/>
      <c r="B131" s="327"/>
      <c r="C131" s="327"/>
      <c r="D131" s="327"/>
      <c r="E131" s="327"/>
      <c r="F131" s="327"/>
      <c r="G131" s="327"/>
      <c r="H131" s="327"/>
      <c r="I131" s="892"/>
      <c r="J131" s="327"/>
      <c r="K131" s="327"/>
      <c r="L131" s="327"/>
      <c r="M131" s="327"/>
      <c r="N131" s="327"/>
      <c r="O131" s="327"/>
      <c r="P131" s="327"/>
    </row>
    <row r="132" spans="1:16" s="28" customFormat="1">
      <c r="A132" s="2108"/>
      <c r="B132" s="2108"/>
      <c r="C132" s="327"/>
      <c r="D132" s="327"/>
      <c r="E132" s="327"/>
      <c r="F132" s="327"/>
      <c r="G132" s="327"/>
      <c r="H132" s="327"/>
      <c r="I132" s="892"/>
      <c r="J132" s="327"/>
      <c r="K132" s="327"/>
      <c r="L132" s="327"/>
      <c r="M132" s="327"/>
      <c r="N132" s="327"/>
      <c r="O132" s="327"/>
      <c r="P132" s="327"/>
    </row>
    <row r="133" spans="1:16" s="28" customFormat="1">
      <c r="A133" s="2108"/>
      <c r="B133" s="2108"/>
      <c r="C133" s="327"/>
      <c r="D133" s="327"/>
      <c r="E133" s="327"/>
      <c r="F133" s="327"/>
      <c r="G133" s="327"/>
      <c r="H133" s="327"/>
      <c r="I133" s="892"/>
      <c r="J133" s="327"/>
      <c r="K133" s="327"/>
      <c r="L133" s="327"/>
      <c r="M133" s="327"/>
      <c r="N133" s="327"/>
      <c r="O133" s="327"/>
      <c r="P133" s="327"/>
    </row>
    <row r="134" spans="1:16" s="28" customFormat="1">
      <c r="A134" s="2108"/>
      <c r="B134" s="2108"/>
      <c r="C134" s="327"/>
      <c r="D134" s="327"/>
      <c r="E134" s="327"/>
      <c r="F134" s="327"/>
      <c r="G134" s="327"/>
      <c r="H134" s="327"/>
      <c r="I134" s="892"/>
      <c r="J134" s="327"/>
      <c r="K134" s="327"/>
      <c r="L134" s="327"/>
      <c r="M134" s="327"/>
      <c r="N134" s="327"/>
      <c r="O134" s="327"/>
      <c r="P134" s="327"/>
    </row>
    <row r="135" spans="1:16" s="28" customFormat="1">
      <c r="A135" s="2108"/>
      <c r="B135" s="2108"/>
      <c r="C135" s="327"/>
      <c r="D135" s="327"/>
      <c r="E135" s="327"/>
      <c r="F135" s="327"/>
      <c r="G135" s="327"/>
      <c r="H135" s="327"/>
      <c r="I135" s="892"/>
      <c r="J135" s="327"/>
      <c r="K135" s="327"/>
      <c r="L135" s="327"/>
      <c r="M135" s="327"/>
      <c r="N135" s="327"/>
      <c r="O135" s="327"/>
      <c r="P135" s="327"/>
    </row>
    <row r="136" spans="1:16" s="28" customFormat="1">
      <c r="A136" s="2108"/>
      <c r="B136" s="2108"/>
      <c r="C136" s="327"/>
      <c r="D136" s="327"/>
      <c r="E136" s="327"/>
      <c r="F136" s="327"/>
      <c r="G136" s="327"/>
      <c r="H136" s="327"/>
      <c r="I136" s="892"/>
      <c r="J136" s="327"/>
      <c r="K136" s="327"/>
      <c r="L136" s="327"/>
      <c r="M136" s="327"/>
      <c r="N136" s="327"/>
      <c r="O136" s="327"/>
      <c r="P136" s="327"/>
    </row>
    <row r="137" spans="1:16" s="28" customFormat="1">
      <c r="A137" s="327"/>
      <c r="B137" s="327"/>
      <c r="C137" s="327"/>
      <c r="D137" s="327"/>
      <c r="E137" s="327"/>
      <c r="F137" s="327"/>
      <c r="G137" s="327"/>
      <c r="H137" s="327"/>
      <c r="I137" s="892"/>
      <c r="J137" s="327"/>
      <c r="K137" s="327"/>
      <c r="L137" s="327"/>
      <c r="M137" s="327"/>
      <c r="N137" s="327"/>
      <c r="O137" s="327"/>
      <c r="P137" s="327"/>
    </row>
    <row r="138" spans="1:16" s="28" customFormat="1">
      <c r="A138" s="327"/>
      <c r="B138" s="327"/>
      <c r="C138" s="327"/>
      <c r="D138" s="327"/>
      <c r="E138" s="327"/>
      <c r="F138" s="327"/>
      <c r="G138" s="327"/>
      <c r="H138" s="327"/>
      <c r="I138" s="892"/>
      <c r="J138" s="327"/>
      <c r="K138" s="327"/>
      <c r="L138" s="327"/>
      <c r="M138" s="327"/>
      <c r="N138" s="327"/>
      <c r="O138" s="327"/>
      <c r="P138" s="327"/>
    </row>
    <row r="139" spans="1:16" s="28" customFormat="1">
      <c r="A139" s="327"/>
      <c r="B139" s="327"/>
      <c r="C139" s="327"/>
      <c r="D139" s="327"/>
      <c r="E139" s="327"/>
      <c r="F139" s="327"/>
      <c r="G139" s="327"/>
      <c r="H139" s="327"/>
      <c r="I139" s="892"/>
      <c r="J139" s="327"/>
      <c r="K139" s="327"/>
      <c r="L139" s="327"/>
      <c r="M139" s="327"/>
      <c r="N139" s="327"/>
      <c r="O139" s="327"/>
      <c r="P139" s="327"/>
    </row>
    <row r="140" spans="1:16" s="28" customFormat="1">
      <c r="A140" s="327"/>
      <c r="B140" s="327"/>
      <c r="C140" s="327"/>
      <c r="D140" s="327"/>
      <c r="E140" s="327"/>
      <c r="F140" s="327"/>
      <c r="G140" s="327"/>
      <c r="H140" s="327"/>
      <c r="I140" s="892"/>
      <c r="J140" s="327"/>
      <c r="K140" s="327"/>
      <c r="L140" s="327"/>
      <c r="M140" s="327"/>
      <c r="N140" s="327"/>
      <c r="O140" s="327"/>
      <c r="P140" s="327"/>
    </row>
    <row r="141" spans="1:16" s="28" customFormat="1">
      <c r="A141" s="327"/>
      <c r="B141" s="327"/>
      <c r="C141" s="327"/>
      <c r="D141" s="327"/>
      <c r="E141" s="327"/>
      <c r="F141" s="327"/>
      <c r="G141" s="327"/>
      <c r="H141" s="327"/>
      <c r="I141" s="892"/>
      <c r="J141" s="327"/>
      <c r="K141" s="327"/>
      <c r="L141" s="327"/>
      <c r="M141" s="327"/>
      <c r="N141" s="327"/>
      <c r="O141" s="327"/>
      <c r="P141" s="327"/>
    </row>
    <row r="142" spans="1:16" s="28" customFormat="1">
      <c r="A142" s="327"/>
      <c r="B142" s="327"/>
      <c r="C142" s="327"/>
      <c r="D142" s="327"/>
      <c r="E142" s="327"/>
      <c r="F142" s="327"/>
      <c r="G142" s="327"/>
      <c r="H142" s="327"/>
      <c r="I142" s="892"/>
      <c r="J142" s="327"/>
      <c r="K142" s="327"/>
      <c r="L142" s="327"/>
      <c r="M142" s="327"/>
      <c r="N142" s="327"/>
      <c r="O142" s="327"/>
      <c r="P142" s="327"/>
    </row>
    <row r="143" spans="1:16" s="28" customFormat="1">
      <c r="A143" s="327"/>
      <c r="B143" s="327"/>
      <c r="C143" s="327"/>
      <c r="D143" s="327"/>
      <c r="E143" s="327"/>
      <c r="F143" s="327"/>
      <c r="G143" s="327"/>
      <c r="H143" s="327"/>
      <c r="I143" s="892"/>
      <c r="J143" s="327"/>
      <c r="K143" s="327"/>
      <c r="L143" s="327"/>
      <c r="M143" s="327"/>
      <c r="N143" s="327"/>
      <c r="O143" s="327"/>
      <c r="P143" s="327"/>
    </row>
    <row r="144" spans="1:16" s="28" customFormat="1">
      <c r="A144" s="327"/>
      <c r="B144" s="327"/>
      <c r="C144" s="327"/>
      <c r="D144" s="327"/>
      <c r="E144" s="327"/>
      <c r="F144" s="327"/>
      <c r="G144" s="327"/>
      <c r="H144" s="327"/>
      <c r="I144" s="892"/>
      <c r="J144" s="327"/>
      <c r="K144" s="327"/>
      <c r="L144" s="327"/>
      <c r="M144" s="327"/>
      <c r="N144" s="327"/>
      <c r="O144" s="327"/>
      <c r="P144" s="327"/>
    </row>
    <row r="145" spans="1:16" s="28" customFormat="1">
      <c r="A145" s="327"/>
      <c r="B145" s="327"/>
      <c r="C145" s="327"/>
      <c r="D145" s="327"/>
      <c r="E145" s="327"/>
      <c r="F145" s="327"/>
      <c r="G145" s="327"/>
      <c r="H145" s="327"/>
      <c r="I145" s="892"/>
      <c r="J145" s="327"/>
      <c r="K145" s="327"/>
      <c r="L145" s="327"/>
      <c r="M145" s="327"/>
      <c r="N145" s="327"/>
      <c r="O145" s="327"/>
      <c r="P145" s="327"/>
    </row>
    <row r="146" spans="1:16" s="28" customFormat="1">
      <c r="A146" s="327"/>
      <c r="B146" s="327"/>
      <c r="C146" s="327"/>
      <c r="D146" s="327"/>
      <c r="E146" s="327"/>
      <c r="F146" s="327"/>
      <c r="G146" s="327"/>
      <c r="H146" s="327"/>
      <c r="I146" s="892"/>
      <c r="J146" s="327"/>
      <c r="K146" s="327"/>
      <c r="L146" s="327"/>
      <c r="M146" s="327"/>
      <c r="N146" s="327"/>
      <c r="O146" s="327"/>
      <c r="P146" s="327"/>
    </row>
    <row r="147" spans="1:16" s="28" customFormat="1">
      <c r="A147" s="327"/>
      <c r="B147" s="327"/>
      <c r="C147" s="327"/>
      <c r="D147" s="327"/>
      <c r="E147" s="327"/>
      <c r="F147" s="327"/>
      <c r="G147" s="327"/>
      <c r="H147" s="327"/>
      <c r="I147" s="892"/>
      <c r="J147" s="327"/>
      <c r="K147" s="327"/>
      <c r="L147" s="327"/>
      <c r="M147" s="327"/>
      <c r="N147" s="327"/>
      <c r="O147" s="327"/>
      <c r="P147" s="327"/>
    </row>
    <row r="148" spans="1:16" s="28" customFormat="1">
      <c r="A148" s="327"/>
      <c r="B148" s="327"/>
      <c r="C148" s="327"/>
      <c r="D148" s="327"/>
      <c r="E148" s="327"/>
      <c r="F148" s="327"/>
      <c r="G148" s="327"/>
      <c r="H148" s="327"/>
      <c r="I148" s="892"/>
      <c r="J148" s="327"/>
      <c r="K148" s="327"/>
      <c r="L148" s="327"/>
      <c r="M148" s="327"/>
      <c r="N148" s="327"/>
      <c r="O148" s="327"/>
      <c r="P148" s="327"/>
    </row>
    <row r="149" spans="1:16" s="28" customFormat="1">
      <c r="A149" s="327"/>
      <c r="B149" s="327"/>
      <c r="C149" s="327"/>
      <c r="D149" s="327"/>
      <c r="E149" s="327"/>
      <c r="F149" s="327"/>
      <c r="G149" s="327"/>
      <c r="H149" s="327"/>
      <c r="I149" s="892"/>
      <c r="J149" s="327"/>
      <c r="K149" s="327"/>
      <c r="L149" s="327"/>
      <c r="M149" s="327"/>
      <c r="N149" s="327"/>
      <c r="O149" s="327"/>
      <c r="P149" s="327"/>
    </row>
    <row r="150" spans="1:16" s="28" customFormat="1">
      <c r="A150" s="327"/>
      <c r="B150" s="327"/>
      <c r="C150" s="327"/>
      <c r="D150" s="327"/>
      <c r="E150" s="327"/>
      <c r="F150" s="327"/>
      <c r="G150" s="327"/>
      <c r="H150" s="327"/>
      <c r="I150" s="892"/>
      <c r="J150" s="327"/>
      <c r="K150" s="327"/>
      <c r="L150" s="327"/>
      <c r="M150" s="327"/>
      <c r="N150" s="327"/>
      <c r="O150" s="327"/>
      <c r="P150" s="327"/>
    </row>
    <row r="151" spans="1:16" s="28" customFormat="1">
      <c r="A151" s="327"/>
      <c r="B151" s="327"/>
      <c r="C151" s="327"/>
      <c r="D151" s="327"/>
      <c r="E151" s="327"/>
      <c r="F151" s="327"/>
      <c r="G151" s="327"/>
      <c r="H151" s="327"/>
      <c r="I151" s="892"/>
      <c r="J151" s="327"/>
      <c r="K151" s="327"/>
      <c r="L151" s="327"/>
      <c r="M151" s="327"/>
      <c r="N151" s="327"/>
      <c r="O151" s="327"/>
      <c r="P151" s="327"/>
    </row>
    <row r="152" spans="1:16" s="28" customFormat="1">
      <c r="A152" s="327"/>
      <c r="B152" s="327"/>
      <c r="C152" s="327"/>
      <c r="D152" s="327"/>
      <c r="E152" s="327"/>
      <c r="F152" s="327"/>
      <c r="G152" s="327"/>
      <c r="H152" s="327"/>
      <c r="I152" s="892"/>
      <c r="J152" s="327"/>
      <c r="K152" s="327"/>
      <c r="L152" s="327"/>
      <c r="M152" s="327"/>
      <c r="N152" s="327"/>
      <c r="O152" s="327"/>
      <c r="P152" s="327"/>
    </row>
    <row r="153" spans="1:16" s="28" customFormat="1">
      <c r="A153" s="327"/>
      <c r="B153" s="327"/>
      <c r="C153" s="327"/>
      <c r="D153" s="327"/>
      <c r="E153" s="327"/>
      <c r="F153" s="327"/>
      <c r="G153" s="327"/>
      <c r="H153" s="327"/>
      <c r="I153" s="892"/>
      <c r="J153" s="327"/>
      <c r="K153" s="327"/>
      <c r="L153" s="327"/>
      <c r="M153" s="327"/>
      <c r="N153" s="327"/>
      <c r="O153" s="327"/>
      <c r="P153" s="327"/>
    </row>
    <row r="154" spans="1:16" s="28" customFormat="1">
      <c r="A154" s="327"/>
      <c r="B154" s="327"/>
      <c r="C154" s="327"/>
      <c r="D154" s="327"/>
      <c r="E154" s="327"/>
      <c r="F154" s="327"/>
      <c r="G154" s="327"/>
      <c r="H154" s="327"/>
      <c r="I154" s="892"/>
      <c r="J154" s="327"/>
      <c r="K154" s="327"/>
      <c r="L154" s="327"/>
      <c r="M154" s="327"/>
      <c r="N154" s="327"/>
      <c r="O154" s="327"/>
      <c r="P154" s="327"/>
    </row>
    <row r="155" spans="1:16" s="28" customFormat="1">
      <c r="A155" s="327"/>
      <c r="B155" s="327"/>
      <c r="C155" s="327"/>
      <c r="D155" s="327"/>
      <c r="E155" s="327"/>
      <c r="F155" s="327"/>
      <c r="G155" s="327"/>
      <c r="H155" s="327"/>
      <c r="I155" s="892"/>
      <c r="J155" s="327"/>
      <c r="K155" s="327"/>
      <c r="L155" s="327"/>
      <c r="M155" s="327"/>
      <c r="N155" s="327"/>
      <c r="O155" s="327"/>
      <c r="P155" s="327"/>
    </row>
    <row r="156" spans="1:16" s="28" customFormat="1">
      <c r="A156" s="327"/>
      <c r="B156" s="327"/>
      <c r="C156" s="327"/>
      <c r="D156" s="327"/>
      <c r="E156" s="327"/>
      <c r="F156" s="327"/>
      <c r="G156" s="327"/>
      <c r="H156" s="327"/>
      <c r="I156" s="892"/>
      <c r="J156" s="327"/>
      <c r="K156" s="327"/>
      <c r="L156" s="327"/>
      <c r="M156" s="327"/>
      <c r="N156" s="327"/>
      <c r="O156" s="327"/>
      <c r="P156" s="327"/>
    </row>
    <row r="157" spans="1:16" s="28" customFormat="1">
      <c r="A157" s="327"/>
      <c r="B157" s="327"/>
      <c r="C157" s="327"/>
      <c r="D157" s="327"/>
      <c r="E157" s="327"/>
      <c r="F157" s="327"/>
      <c r="G157" s="327"/>
      <c r="H157" s="327"/>
      <c r="I157" s="892"/>
      <c r="J157" s="327"/>
      <c r="K157" s="327"/>
      <c r="L157" s="327"/>
      <c r="M157" s="327"/>
      <c r="N157" s="327"/>
      <c r="O157" s="327"/>
      <c r="P157" s="327"/>
    </row>
    <row r="158" spans="1:16" s="28" customFormat="1">
      <c r="A158" s="327"/>
      <c r="B158" s="327"/>
      <c r="C158" s="327"/>
      <c r="D158" s="327"/>
      <c r="E158" s="327"/>
      <c r="F158" s="327"/>
      <c r="G158" s="327"/>
      <c r="H158" s="327"/>
      <c r="I158" s="892"/>
      <c r="J158" s="327"/>
      <c r="K158" s="327"/>
      <c r="L158" s="327"/>
      <c r="M158" s="327"/>
      <c r="N158" s="327"/>
      <c r="O158" s="327"/>
      <c r="P158" s="327"/>
    </row>
    <row r="159" spans="1:16" s="28" customFormat="1">
      <c r="A159" s="327"/>
      <c r="B159" s="327"/>
      <c r="C159" s="327"/>
      <c r="D159" s="327"/>
      <c r="E159" s="327"/>
      <c r="F159" s="327"/>
      <c r="G159" s="327"/>
      <c r="H159" s="327"/>
      <c r="I159" s="892"/>
      <c r="J159" s="327"/>
      <c r="K159" s="327"/>
      <c r="L159" s="327"/>
      <c r="M159" s="327"/>
      <c r="N159" s="327"/>
      <c r="O159" s="327"/>
      <c r="P159" s="327"/>
    </row>
    <row r="160" spans="1:16" s="28" customFormat="1">
      <c r="A160" s="327"/>
      <c r="B160" s="327"/>
      <c r="C160" s="327"/>
      <c r="D160" s="327"/>
      <c r="E160" s="327"/>
      <c r="F160" s="327"/>
      <c r="G160" s="327"/>
      <c r="H160" s="327"/>
      <c r="I160" s="892"/>
      <c r="J160" s="327"/>
      <c r="K160" s="327"/>
      <c r="L160" s="327"/>
      <c r="M160" s="327"/>
      <c r="N160" s="327"/>
      <c r="O160" s="327"/>
      <c r="P160" s="327"/>
    </row>
    <row r="161" spans="1:16" s="28" customFormat="1">
      <c r="A161" s="327"/>
      <c r="B161" s="327"/>
      <c r="C161" s="327"/>
      <c r="D161" s="327"/>
      <c r="E161" s="327"/>
      <c r="F161" s="327"/>
      <c r="G161" s="327"/>
      <c r="H161" s="327"/>
      <c r="I161" s="892"/>
      <c r="J161" s="327"/>
      <c r="K161" s="327"/>
      <c r="L161" s="327"/>
      <c r="M161" s="327"/>
      <c r="N161" s="327"/>
      <c r="O161" s="327"/>
      <c r="P161" s="327"/>
    </row>
    <row r="162" spans="1:16" s="28" customFormat="1">
      <c r="A162" s="327"/>
      <c r="B162" s="327"/>
      <c r="C162" s="327"/>
      <c r="D162" s="327"/>
      <c r="E162" s="327"/>
      <c r="F162" s="327"/>
      <c r="G162" s="327"/>
      <c r="H162" s="327"/>
      <c r="I162" s="892"/>
      <c r="J162" s="327"/>
      <c r="K162" s="327"/>
      <c r="L162" s="327"/>
      <c r="M162" s="327"/>
      <c r="N162" s="327"/>
      <c r="O162" s="327"/>
      <c r="P162" s="327"/>
    </row>
    <row r="163" spans="1:16" s="28" customFormat="1">
      <c r="A163" s="327"/>
      <c r="B163" s="327"/>
      <c r="C163" s="327"/>
      <c r="D163" s="327"/>
      <c r="E163" s="327"/>
      <c r="F163" s="327"/>
      <c r="G163" s="327"/>
      <c r="H163" s="327"/>
      <c r="I163" s="892"/>
      <c r="J163" s="327"/>
      <c r="K163" s="327"/>
      <c r="L163" s="327"/>
      <c r="M163" s="327"/>
      <c r="N163" s="327"/>
      <c r="O163" s="327"/>
      <c r="P163" s="327"/>
    </row>
    <row r="164" spans="1:16" s="28" customFormat="1">
      <c r="A164" s="327"/>
      <c r="B164" s="327"/>
      <c r="C164" s="327"/>
      <c r="D164" s="327"/>
      <c r="E164" s="327"/>
      <c r="F164" s="327"/>
      <c r="G164" s="327"/>
      <c r="H164" s="327"/>
      <c r="I164" s="892"/>
      <c r="J164" s="327"/>
      <c r="K164" s="327"/>
      <c r="L164" s="327"/>
      <c r="M164" s="327"/>
      <c r="N164" s="327"/>
      <c r="O164" s="327"/>
      <c r="P164" s="327"/>
    </row>
    <row r="165" spans="1:16" s="28" customFormat="1">
      <c r="A165" s="327"/>
      <c r="B165" s="327"/>
      <c r="C165" s="327"/>
      <c r="D165" s="327"/>
      <c r="E165" s="327"/>
      <c r="F165" s="327"/>
      <c r="G165" s="327"/>
      <c r="H165" s="327"/>
      <c r="I165" s="892"/>
      <c r="J165" s="327"/>
      <c r="K165" s="327"/>
      <c r="L165" s="327"/>
      <c r="M165" s="327"/>
      <c r="N165" s="327"/>
      <c r="O165" s="327"/>
      <c r="P165" s="327"/>
    </row>
    <row r="166" spans="1:16" s="28" customFormat="1">
      <c r="A166" s="2108"/>
      <c r="B166" s="2108"/>
      <c r="C166" s="327"/>
      <c r="D166" s="327"/>
      <c r="E166" s="327"/>
      <c r="F166" s="327"/>
      <c r="G166" s="327"/>
      <c r="H166" s="327"/>
      <c r="I166" s="892"/>
      <c r="J166" s="327"/>
      <c r="K166" s="327"/>
      <c r="L166" s="327"/>
      <c r="M166" s="327"/>
      <c r="N166" s="327"/>
      <c r="O166" s="327"/>
      <c r="P166" s="327"/>
    </row>
    <row r="167" spans="1:16" s="28" customFormat="1">
      <c r="A167" s="327"/>
      <c r="B167" s="327"/>
      <c r="C167" s="327"/>
      <c r="D167" s="327"/>
      <c r="E167" s="327"/>
      <c r="F167" s="327"/>
      <c r="G167" s="327"/>
      <c r="H167" s="327"/>
      <c r="I167" s="892"/>
      <c r="J167" s="327"/>
      <c r="K167" s="327"/>
      <c r="L167" s="327"/>
      <c r="M167" s="327"/>
      <c r="N167" s="327"/>
      <c r="O167" s="327"/>
      <c r="P167" s="327"/>
    </row>
    <row r="168" spans="1:16" s="28" customFormat="1">
      <c r="A168" s="327"/>
      <c r="B168" s="327"/>
      <c r="C168" s="327"/>
      <c r="D168" s="327"/>
      <c r="E168" s="327"/>
      <c r="F168" s="327"/>
      <c r="G168" s="327"/>
      <c r="H168" s="327"/>
      <c r="I168" s="892"/>
      <c r="J168" s="327"/>
      <c r="K168" s="327"/>
      <c r="L168" s="327"/>
      <c r="M168" s="327"/>
      <c r="N168" s="327"/>
      <c r="O168" s="327"/>
      <c r="P168" s="327"/>
    </row>
    <row r="169" spans="1:16" s="28" customFormat="1">
      <c r="A169" s="327"/>
      <c r="B169" s="327"/>
      <c r="C169" s="327"/>
      <c r="D169" s="327"/>
      <c r="E169" s="327"/>
      <c r="F169" s="327"/>
      <c r="G169" s="327"/>
      <c r="H169" s="327"/>
      <c r="I169" s="892"/>
      <c r="J169" s="327"/>
      <c r="K169" s="327"/>
      <c r="L169" s="327"/>
      <c r="M169" s="327"/>
      <c r="N169" s="327"/>
      <c r="O169" s="327"/>
      <c r="P169" s="327"/>
    </row>
    <row r="170" spans="1:16" s="28" customFormat="1">
      <c r="A170" s="327"/>
      <c r="B170" s="327"/>
      <c r="C170" s="327"/>
      <c r="D170" s="327"/>
      <c r="E170" s="327"/>
      <c r="F170" s="327"/>
      <c r="G170" s="327"/>
      <c r="H170" s="327"/>
      <c r="I170" s="892"/>
      <c r="J170" s="327"/>
      <c r="K170" s="327"/>
      <c r="L170" s="327"/>
      <c r="M170" s="327"/>
      <c r="N170" s="327"/>
      <c r="O170" s="327"/>
      <c r="P170" s="327"/>
    </row>
    <row r="171" spans="1:16" s="28" customFormat="1">
      <c r="A171" s="327"/>
      <c r="B171" s="327"/>
      <c r="C171" s="327"/>
      <c r="D171" s="327"/>
      <c r="E171" s="327"/>
      <c r="F171" s="327"/>
      <c r="G171" s="327"/>
      <c r="H171" s="327"/>
      <c r="I171" s="892"/>
      <c r="J171" s="327"/>
      <c r="K171" s="327"/>
      <c r="L171" s="327"/>
      <c r="M171" s="327"/>
      <c r="N171" s="327"/>
      <c r="O171" s="327"/>
      <c r="P171" s="327"/>
    </row>
    <row r="172" spans="1:16" s="28" customFormat="1">
      <c r="A172" s="327"/>
      <c r="B172" s="327"/>
      <c r="C172" s="327"/>
      <c r="D172" s="327"/>
      <c r="E172" s="327"/>
      <c r="F172" s="327"/>
      <c r="G172" s="327"/>
      <c r="H172" s="327"/>
      <c r="I172" s="892"/>
      <c r="J172" s="327"/>
      <c r="K172" s="327"/>
      <c r="L172" s="327"/>
      <c r="M172" s="327"/>
      <c r="N172" s="327"/>
      <c r="O172" s="327"/>
      <c r="P172" s="327"/>
    </row>
    <row r="173" spans="1:16" s="28" customFormat="1">
      <c r="A173" s="327"/>
      <c r="B173" s="327"/>
      <c r="C173" s="327"/>
      <c r="D173" s="327"/>
      <c r="E173" s="327"/>
      <c r="F173" s="327"/>
      <c r="G173" s="327"/>
      <c r="H173" s="327"/>
      <c r="I173" s="892"/>
      <c r="J173" s="327"/>
      <c r="K173" s="327"/>
      <c r="L173" s="327"/>
      <c r="M173" s="327"/>
      <c r="N173" s="327"/>
      <c r="O173" s="327"/>
      <c r="P173" s="327"/>
    </row>
    <row r="174" spans="1:16" s="28" customFormat="1">
      <c r="A174" s="327"/>
      <c r="B174" s="327"/>
      <c r="C174" s="327"/>
      <c r="D174" s="327"/>
      <c r="E174" s="327"/>
      <c r="F174" s="327"/>
      <c r="G174" s="327"/>
      <c r="H174" s="327"/>
      <c r="I174" s="892"/>
      <c r="J174" s="327"/>
      <c r="K174" s="327"/>
      <c r="L174" s="327"/>
      <c r="M174" s="327"/>
      <c r="N174" s="327"/>
      <c r="O174" s="327"/>
      <c r="P174" s="327"/>
    </row>
    <row r="175" spans="1:16" s="28" customFormat="1">
      <c r="A175" s="327"/>
      <c r="B175" s="327"/>
      <c r="C175" s="327"/>
      <c r="D175" s="327"/>
      <c r="E175" s="327"/>
      <c r="F175" s="327"/>
      <c r="G175" s="327"/>
      <c r="H175" s="327"/>
      <c r="I175" s="892"/>
      <c r="J175" s="327"/>
      <c r="K175" s="327"/>
      <c r="L175" s="327"/>
      <c r="M175" s="327"/>
      <c r="N175" s="327"/>
      <c r="O175" s="327"/>
      <c r="P175" s="327"/>
    </row>
    <row r="176" spans="1:16" s="28" customFormat="1">
      <c r="A176" s="327"/>
      <c r="B176" s="327"/>
      <c r="C176" s="327"/>
      <c r="D176" s="327"/>
      <c r="E176" s="327"/>
      <c r="F176" s="327"/>
      <c r="G176" s="327"/>
      <c r="H176" s="327"/>
      <c r="I176" s="892"/>
      <c r="J176" s="327"/>
      <c r="K176" s="327"/>
      <c r="L176" s="327"/>
      <c r="M176" s="327"/>
      <c r="N176" s="327"/>
      <c r="O176" s="327"/>
      <c r="P176" s="327"/>
    </row>
    <row r="177" spans="1:16" s="28" customFormat="1">
      <c r="A177" s="327"/>
      <c r="B177" s="327"/>
      <c r="C177" s="327"/>
      <c r="D177" s="327"/>
      <c r="E177" s="327"/>
      <c r="F177" s="327"/>
      <c r="G177" s="327"/>
      <c r="H177" s="327"/>
      <c r="I177" s="892"/>
      <c r="J177" s="327"/>
      <c r="K177" s="327"/>
      <c r="L177" s="327"/>
      <c r="M177" s="327"/>
      <c r="N177" s="327"/>
      <c r="O177" s="327"/>
      <c r="P177" s="327"/>
    </row>
    <row r="178" spans="1:16" s="28" customFormat="1">
      <c r="A178" s="327"/>
      <c r="B178" s="327"/>
      <c r="C178" s="327"/>
      <c r="D178" s="327"/>
      <c r="E178" s="327"/>
      <c r="F178" s="327"/>
      <c r="G178" s="327"/>
      <c r="H178" s="327"/>
      <c r="I178" s="892"/>
      <c r="J178" s="327"/>
      <c r="K178" s="327"/>
      <c r="L178" s="327"/>
      <c r="M178" s="327"/>
      <c r="N178" s="327"/>
      <c r="O178" s="327"/>
      <c r="P178" s="327"/>
    </row>
    <row r="179" spans="1:16" s="28" customFormat="1">
      <c r="A179" s="327"/>
      <c r="B179" s="327"/>
      <c r="C179" s="327"/>
      <c r="D179" s="327"/>
      <c r="E179" s="327"/>
      <c r="F179" s="327"/>
      <c r="G179" s="327"/>
      <c r="H179" s="327"/>
      <c r="I179" s="892"/>
      <c r="J179" s="327"/>
      <c r="K179" s="327"/>
      <c r="L179" s="327"/>
      <c r="M179" s="327"/>
      <c r="N179" s="327"/>
      <c r="O179" s="327"/>
      <c r="P179" s="327"/>
    </row>
    <row r="180" spans="1:16" s="28" customFormat="1">
      <c r="A180" s="327"/>
      <c r="B180" s="327"/>
      <c r="C180" s="327"/>
      <c r="D180" s="327"/>
      <c r="E180" s="327"/>
      <c r="F180" s="327"/>
      <c r="G180" s="327"/>
      <c r="H180" s="327"/>
      <c r="I180" s="892"/>
      <c r="J180" s="327"/>
      <c r="K180" s="327"/>
      <c r="L180" s="327"/>
      <c r="M180" s="327"/>
      <c r="N180" s="327"/>
      <c r="O180" s="327"/>
      <c r="P180" s="327"/>
    </row>
    <row r="181" spans="1:16" s="28" customFormat="1">
      <c r="A181" s="327"/>
      <c r="B181" s="327"/>
      <c r="C181" s="327"/>
      <c r="D181" s="327"/>
      <c r="E181" s="327"/>
      <c r="F181" s="327"/>
      <c r="G181" s="327"/>
      <c r="H181" s="327"/>
      <c r="I181" s="892"/>
      <c r="J181" s="327"/>
      <c r="K181" s="327"/>
      <c r="L181" s="327"/>
      <c r="M181" s="327"/>
      <c r="N181" s="327"/>
      <c r="O181" s="327"/>
      <c r="P181" s="327"/>
    </row>
    <row r="182" spans="1:16" s="28" customFormat="1">
      <c r="A182" s="327"/>
      <c r="B182" s="327"/>
      <c r="C182" s="327"/>
      <c r="D182" s="327"/>
      <c r="E182" s="327"/>
      <c r="F182" s="327"/>
      <c r="G182" s="327"/>
      <c r="H182" s="327"/>
      <c r="I182" s="892"/>
      <c r="J182" s="327"/>
      <c r="K182" s="327"/>
      <c r="L182" s="327"/>
      <c r="M182" s="327"/>
      <c r="N182" s="327"/>
      <c r="O182" s="327"/>
      <c r="P182" s="327"/>
    </row>
    <row r="183" spans="1:16" s="28" customFormat="1">
      <c r="A183" s="327"/>
      <c r="B183" s="327"/>
      <c r="C183" s="327"/>
      <c r="D183" s="327"/>
      <c r="E183" s="327"/>
      <c r="F183" s="327"/>
      <c r="G183" s="327"/>
      <c r="H183" s="327"/>
      <c r="I183" s="892"/>
      <c r="J183" s="327"/>
      <c r="K183" s="327"/>
      <c r="L183" s="327"/>
      <c r="M183" s="327"/>
      <c r="N183" s="327"/>
      <c r="O183" s="327"/>
      <c r="P183" s="327"/>
    </row>
    <row r="184" spans="1:16" s="28" customFormat="1">
      <c r="A184" s="327"/>
      <c r="B184" s="327"/>
      <c r="C184" s="327"/>
      <c r="D184" s="327"/>
      <c r="E184" s="327"/>
      <c r="F184" s="327"/>
      <c r="G184" s="327"/>
      <c r="H184" s="327"/>
      <c r="I184" s="892"/>
      <c r="J184" s="327"/>
      <c r="K184" s="327"/>
      <c r="L184" s="327"/>
      <c r="M184" s="327"/>
      <c r="N184" s="327"/>
      <c r="O184" s="327"/>
      <c r="P184" s="327"/>
    </row>
    <row r="185" spans="1:16" s="28" customFormat="1">
      <c r="A185" s="327"/>
      <c r="B185" s="327"/>
      <c r="C185" s="327"/>
      <c r="D185" s="327"/>
      <c r="E185" s="327"/>
      <c r="F185" s="327"/>
      <c r="G185" s="327"/>
      <c r="H185" s="327"/>
      <c r="I185" s="892"/>
      <c r="J185" s="327"/>
      <c r="K185" s="327"/>
      <c r="L185" s="327"/>
      <c r="M185" s="327"/>
      <c r="N185" s="327"/>
      <c r="O185" s="327"/>
      <c r="P185" s="327"/>
    </row>
    <row r="186" spans="1:16" s="28" customFormat="1">
      <c r="A186" s="327"/>
      <c r="B186" s="327"/>
      <c r="C186" s="327"/>
      <c r="D186" s="327"/>
      <c r="E186" s="327"/>
      <c r="F186" s="327"/>
      <c r="G186" s="327"/>
      <c r="H186" s="327"/>
      <c r="I186" s="892"/>
      <c r="J186" s="327"/>
      <c r="K186" s="327"/>
      <c r="L186" s="327"/>
      <c r="M186" s="327"/>
      <c r="N186" s="327"/>
      <c r="O186" s="327"/>
      <c r="P186" s="327"/>
    </row>
    <row r="187" spans="1:16" s="28" customFormat="1">
      <c r="A187" s="327"/>
      <c r="B187" s="327"/>
      <c r="C187" s="327"/>
      <c r="D187" s="327"/>
      <c r="E187" s="327"/>
      <c r="F187" s="327"/>
      <c r="G187" s="327"/>
      <c r="H187" s="327"/>
      <c r="I187" s="892"/>
      <c r="J187" s="327"/>
      <c r="K187" s="327"/>
      <c r="L187" s="327"/>
      <c r="M187" s="327"/>
      <c r="N187" s="327"/>
      <c r="O187" s="327"/>
      <c r="P187" s="327"/>
    </row>
    <row r="188" spans="1:16" s="28" customFormat="1">
      <c r="A188" s="327"/>
      <c r="B188" s="327"/>
      <c r="C188" s="327"/>
      <c r="D188" s="327"/>
      <c r="E188" s="327"/>
      <c r="F188" s="327"/>
      <c r="G188" s="327"/>
      <c r="H188" s="327"/>
      <c r="I188" s="892"/>
      <c r="J188" s="327"/>
      <c r="K188" s="327"/>
      <c r="L188" s="327"/>
      <c r="M188" s="327"/>
      <c r="N188" s="327"/>
      <c r="O188" s="327"/>
      <c r="P188" s="327"/>
    </row>
    <row r="189" spans="1:16" s="28" customFormat="1">
      <c r="A189" s="327"/>
      <c r="B189" s="327"/>
      <c r="C189" s="327"/>
      <c r="D189" s="327"/>
      <c r="E189" s="327"/>
      <c r="F189" s="327"/>
      <c r="G189" s="327"/>
      <c r="H189" s="327"/>
      <c r="I189" s="892"/>
      <c r="J189" s="327"/>
      <c r="K189" s="327"/>
      <c r="L189" s="327"/>
      <c r="M189" s="327"/>
      <c r="N189" s="327"/>
      <c r="O189" s="327"/>
      <c r="P189" s="327"/>
    </row>
    <row r="190" spans="1:16" s="28" customFormat="1">
      <c r="A190" s="327"/>
      <c r="B190" s="327"/>
      <c r="C190" s="327"/>
      <c r="D190" s="327"/>
      <c r="E190" s="327"/>
      <c r="F190" s="327"/>
      <c r="G190" s="327"/>
      <c r="H190" s="327"/>
      <c r="I190" s="892"/>
      <c r="J190" s="327"/>
      <c r="K190" s="327"/>
      <c r="L190" s="327"/>
      <c r="M190" s="327"/>
      <c r="N190" s="327"/>
      <c r="O190" s="327"/>
      <c r="P190" s="327"/>
    </row>
    <row r="191" spans="1:16" s="28" customFormat="1">
      <c r="A191" s="327"/>
      <c r="B191" s="327"/>
      <c r="C191" s="327"/>
      <c r="D191" s="327"/>
      <c r="E191" s="327"/>
      <c r="F191" s="327"/>
      <c r="G191" s="327"/>
      <c r="H191" s="327"/>
      <c r="I191" s="892"/>
      <c r="J191" s="327"/>
      <c r="K191" s="327"/>
      <c r="L191" s="327"/>
      <c r="M191" s="327"/>
      <c r="N191" s="327"/>
      <c r="O191" s="327"/>
      <c r="P191" s="327"/>
    </row>
    <row r="192" spans="1:16" s="28" customFormat="1">
      <c r="A192" s="327"/>
      <c r="B192" s="327"/>
      <c r="C192" s="327"/>
      <c r="D192" s="327"/>
      <c r="E192" s="327"/>
      <c r="F192" s="327"/>
      <c r="G192" s="327"/>
      <c r="H192" s="327"/>
      <c r="I192" s="892"/>
      <c r="J192" s="327"/>
      <c r="K192" s="327"/>
      <c r="L192" s="327"/>
      <c r="M192" s="327"/>
      <c r="N192" s="327"/>
      <c r="O192" s="327"/>
      <c r="P192" s="327"/>
    </row>
    <row r="193" spans="1:16" s="28" customFormat="1">
      <c r="A193" s="327"/>
      <c r="B193" s="327"/>
      <c r="C193" s="327"/>
      <c r="D193" s="327"/>
      <c r="E193" s="327"/>
      <c r="F193" s="327"/>
      <c r="G193" s="327"/>
      <c r="H193" s="327"/>
      <c r="I193" s="892"/>
      <c r="J193" s="327"/>
      <c r="K193" s="327"/>
      <c r="L193" s="327"/>
      <c r="M193" s="327"/>
      <c r="N193" s="327"/>
      <c r="O193" s="327"/>
      <c r="P193" s="327"/>
    </row>
    <row r="194" spans="1:16" s="28" customFormat="1">
      <c r="A194" s="327"/>
      <c r="B194" s="327"/>
      <c r="C194" s="327"/>
      <c r="D194" s="327"/>
      <c r="E194" s="327"/>
      <c r="F194" s="327"/>
      <c r="G194" s="327"/>
      <c r="H194" s="327"/>
      <c r="I194" s="892"/>
      <c r="J194" s="327"/>
      <c r="K194" s="327"/>
      <c r="L194" s="327"/>
      <c r="M194" s="327"/>
      <c r="N194" s="327"/>
      <c r="O194" s="327"/>
      <c r="P194" s="327"/>
    </row>
    <row r="195" spans="1:16" s="28" customFormat="1">
      <c r="A195" s="327"/>
      <c r="B195" s="327"/>
      <c r="C195" s="327"/>
      <c r="D195" s="327"/>
      <c r="E195" s="327"/>
      <c r="F195" s="327"/>
      <c r="G195" s="327"/>
      <c r="H195" s="327"/>
      <c r="I195" s="892"/>
      <c r="J195" s="327"/>
      <c r="K195" s="327"/>
      <c r="L195" s="327"/>
      <c r="M195" s="327"/>
      <c r="N195" s="327"/>
      <c r="O195" s="327"/>
      <c r="P195" s="327"/>
    </row>
    <row r="196" spans="1:16" s="28" customFormat="1">
      <c r="A196" s="327"/>
      <c r="B196" s="327"/>
      <c r="C196" s="327"/>
      <c r="D196" s="327"/>
      <c r="E196" s="327"/>
      <c r="F196" s="327"/>
      <c r="G196" s="327"/>
      <c r="H196" s="327"/>
      <c r="I196" s="892"/>
      <c r="J196" s="327"/>
      <c r="K196" s="327"/>
      <c r="L196" s="327"/>
      <c r="M196" s="327"/>
      <c r="N196" s="327"/>
      <c r="O196" s="327"/>
      <c r="P196" s="327"/>
    </row>
    <row r="197" spans="1:16" s="28" customFormat="1">
      <c r="A197" s="327"/>
      <c r="B197" s="327"/>
      <c r="C197" s="327"/>
      <c r="D197" s="327"/>
      <c r="E197" s="327"/>
      <c r="F197" s="327"/>
      <c r="G197" s="327"/>
      <c r="H197" s="327"/>
      <c r="I197" s="892"/>
      <c r="J197" s="327"/>
      <c r="K197" s="327"/>
      <c r="L197" s="327"/>
      <c r="M197" s="327"/>
      <c r="N197" s="327"/>
      <c r="O197" s="327"/>
      <c r="P197" s="327"/>
    </row>
    <row r="198" spans="1:16" s="28" customFormat="1">
      <c r="A198" s="327"/>
      <c r="B198" s="327"/>
      <c r="C198" s="327"/>
      <c r="D198" s="327"/>
      <c r="E198" s="327"/>
      <c r="F198" s="327"/>
      <c r="G198" s="327"/>
      <c r="H198" s="327"/>
      <c r="I198" s="892"/>
      <c r="J198" s="327"/>
      <c r="K198" s="327"/>
      <c r="L198" s="327"/>
      <c r="M198" s="327"/>
      <c r="N198" s="327"/>
      <c r="O198" s="327"/>
      <c r="P198" s="327"/>
    </row>
    <row r="199" spans="1:16" s="28" customFormat="1">
      <c r="A199" s="327"/>
      <c r="B199" s="327"/>
      <c r="C199" s="327"/>
      <c r="D199" s="327"/>
      <c r="E199" s="327"/>
      <c r="F199" s="327"/>
      <c r="G199" s="327"/>
      <c r="H199" s="327"/>
      <c r="I199" s="892"/>
      <c r="J199" s="327"/>
      <c r="K199" s="327"/>
      <c r="L199" s="327"/>
      <c r="M199" s="327"/>
      <c r="N199" s="327"/>
      <c r="O199" s="327"/>
      <c r="P199" s="327"/>
    </row>
    <row r="200" spans="1:16" s="28" customFormat="1">
      <c r="A200" s="327"/>
      <c r="B200" s="327"/>
      <c r="C200" s="327"/>
      <c r="D200" s="327"/>
      <c r="E200" s="327"/>
      <c r="F200" s="327"/>
      <c r="G200" s="327"/>
      <c r="H200" s="327"/>
      <c r="I200" s="892"/>
      <c r="J200" s="327"/>
      <c r="K200" s="327"/>
      <c r="L200" s="327"/>
      <c r="M200" s="327"/>
      <c r="N200" s="327"/>
      <c r="O200" s="327"/>
      <c r="P200" s="327"/>
    </row>
    <row r="201" spans="1:16" s="28" customFormat="1">
      <c r="A201" s="327"/>
      <c r="B201" s="327"/>
      <c r="C201" s="327"/>
      <c r="D201" s="327"/>
      <c r="E201" s="327"/>
      <c r="F201" s="327"/>
      <c r="G201" s="327"/>
      <c r="H201" s="327"/>
      <c r="I201" s="892"/>
      <c r="J201" s="327"/>
      <c r="K201" s="327"/>
      <c r="L201" s="327"/>
      <c r="M201" s="327"/>
      <c r="N201" s="327"/>
      <c r="O201" s="327"/>
      <c r="P201" s="327"/>
    </row>
    <row r="202" spans="1:16" s="28" customFormat="1">
      <c r="A202" s="327"/>
      <c r="B202" s="327"/>
      <c r="C202" s="327"/>
      <c r="D202" s="327"/>
      <c r="E202" s="327"/>
      <c r="F202" s="327"/>
      <c r="G202" s="327"/>
      <c r="H202" s="327"/>
      <c r="I202" s="892"/>
      <c r="J202" s="327"/>
      <c r="K202" s="327"/>
      <c r="L202" s="327"/>
      <c r="M202" s="327"/>
      <c r="N202" s="327"/>
      <c r="O202" s="327"/>
      <c r="P202" s="327"/>
    </row>
    <row r="203" spans="1:16" s="28" customFormat="1">
      <c r="A203" s="327"/>
      <c r="B203" s="327"/>
      <c r="C203" s="327"/>
      <c r="D203" s="327"/>
      <c r="E203" s="327"/>
      <c r="F203" s="327"/>
      <c r="G203" s="327"/>
      <c r="H203" s="327"/>
      <c r="I203" s="892"/>
      <c r="J203" s="327"/>
      <c r="K203" s="327"/>
      <c r="L203" s="327"/>
      <c r="M203" s="327"/>
      <c r="N203" s="327"/>
      <c r="O203" s="327"/>
      <c r="P203" s="327"/>
    </row>
    <row r="204" spans="1:16" s="28" customFormat="1">
      <c r="A204" s="327"/>
      <c r="B204" s="327"/>
      <c r="C204" s="327"/>
      <c r="D204" s="327"/>
      <c r="E204" s="327"/>
      <c r="F204" s="327"/>
      <c r="G204" s="327"/>
      <c r="H204" s="327"/>
      <c r="I204" s="892"/>
      <c r="J204" s="327"/>
      <c r="K204" s="327"/>
      <c r="L204" s="327"/>
      <c r="M204" s="327"/>
      <c r="N204" s="327"/>
      <c r="O204" s="327"/>
      <c r="P204" s="327"/>
    </row>
    <row r="205" spans="1:16" s="28" customFormat="1">
      <c r="A205" s="327"/>
      <c r="B205" s="327"/>
      <c r="C205" s="327"/>
      <c r="D205" s="327"/>
      <c r="E205" s="327"/>
      <c r="F205" s="327"/>
      <c r="G205" s="327"/>
      <c r="H205" s="327"/>
      <c r="I205" s="892"/>
      <c r="J205" s="327"/>
      <c r="K205" s="327"/>
      <c r="L205" s="327"/>
      <c r="M205" s="327"/>
      <c r="N205" s="327"/>
      <c r="O205" s="327"/>
      <c r="P205" s="327"/>
    </row>
    <row r="206" spans="1:16" s="28" customFormat="1">
      <c r="A206" s="327"/>
      <c r="B206" s="327"/>
      <c r="C206" s="327"/>
      <c r="D206" s="327"/>
      <c r="E206" s="327"/>
      <c r="F206" s="327"/>
      <c r="G206" s="327"/>
      <c r="H206" s="327"/>
      <c r="I206" s="892"/>
      <c r="J206" s="327"/>
      <c r="K206" s="327"/>
      <c r="L206" s="327"/>
      <c r="M206" s="327"/>
      <c r="N206" s="327"/>
      <c r="O206" s="327"/>
      <c r="P206" s="327"/>
    </row>
    <row r="207" spans="1:16" s="28" customFormat="1">
      <c r="A207" s="327"/>
      <c r="B207" s="327"/>
      <c r="C207" s="327"/>
      <c r="D207" s="327"/>
      <c r="E207" s="327"/>
      <c r="F207" s="327"/>
      <c r="G207" s="327"/>
      <c r="H207" s="327"/>
      <c r="I207" s="892"/>
      <c r="J207" s="327"/>
      <c r="K207" s="327"/>
      <c r="L207" s="327"/>
      <c r="M207" s="327"/>
      <c r="N207" s="327"/>
      <c r="O207" s="327"/>
      <c r="P207" s="327"/>
    </row>
    <row r="208" spans="1:16" s="28" customFormat="1">
      <c r="A208" s="327"/>
      <c r="B208" s="327"/>
      <c r="C208" s="327"/>
      <c r="D208" s="327"/>
      <c r="E208" s="327"/>
      <c r="F208" s="327"/>
      <c r="G208" s="327"/>
      <c r="H208" s="327"/>
      <c r="I208" s="892"/>
      <c r="J208" s="327"/>
      <c r="K208" s="327"/>
      <c r="L208" s="327"/>
      <c r="M208" s="327"/>
      <c r="N208" s="327"/>
      <c r="O208" s="327"/>
      <c r="P208" s="327"/>
    </row>
    <row r="209" spans="1:16" s="28" customFormat="1">
      <c r="A209" s="327"/>
      <c r="B209" s="327"/>
      <c r="C209" s="327"/>
      <c r="D209" s="327"/>
      <c r="E209" s="327"/>
      <c r="F209" s="327"/>
      <c r="G209" s="327"/>
      <c r="H209" s="327"/>
      <c r="I209" s="892"/>
      <c r="J209" s="327"/>
      <c r="K209" s="327"/>
      <c r="L209" s="327"/>
      <c r="M209" s="327"/>
      <c r="N209" s="327"/>
      <c r="O209" s="327"/>
      <c r="P209" s="327"/>
    </row>
    <row r="210" spans="1:16" s="28" customFormat="1">
      <c r="A210" s="327"/>
      <c r="B210" s="327"/>
      <c r="C210" s="327"/>
      <c r="D210" s="327"/>
      <c r="E210" s="327"/>
      <c r="F210" s="327"/>
      <c r="G210" s="327"/>
      <c r="H210" s="327"/>
      <c r="I210" s="892"/>
      <c r="J210" s="327"/>
      <c r="K210" s="327"/>
      <c r="L210" s="327"/>
      <c r="M210" s="327"/>
      <c r="N210" s="327"/>
      <c r="O210" s="327"/>
      <c r="P210" s="327"/>
    </row>
    <row r="211" spans="1:16" s="28" customFormat="1">
      <c r="A211" s="327"/>
      <c r="B211" s="327"/>
      <c r="C211" s="327"/>
      <c r="D211" s="327"/>
      <c r="E211" s="327"/>
      <c r="F211" s="327"/>
      <c r="G211" s="327"/>
      <c r="H211" s="327"/>
      <c r="I211" s="892"/>
      <c r="J211" s="327"/>
      <c r="K211" s="327"/>
      <c r="L211" s="327"/>
      <c r="M211" s="327"/>
      <c r="N211" s="327"/>
      <c r="O211" s="327"/>
      <c r="P211" s="327"/>
    </row>
    <row r="212" spans="1:16" s="28" customFormat="1">
      <c r="A212" s="327"/>
      <c r="B212" s="327"/>
      <c r="C212" s="327"/>
      <c r="D212" s="327"/>
      <c r="E212" s="327"/>
      <c r="F212" s="327"/>
      <c r="G212" s="327"/>
      <c r="H212" s="327"/>
      <c r="I212" s="892"/>
      <c r="J212" s="327"/>
      <c r="K212" s="327"/>
      <c r="L212" s="327"/>
      <c r="M212" s="327"/>
      <c r="N212" s="327"/>
      <c r="O212" s="327"/>
      <c r="P212" s="327"/>
    </row>
    <row r="213" spans="1:16" s="28" customFormat="1">
      <c r="A213" s="327"/>
      <c r="B213" s="327"/>
      <c r="C213" s="327"/>
      <c r="D213" s="327"/>
      <c r="E213" s="327"/>
      <c r="F213" s="327"/>
      <c r="G213" s="327"/>
      <c r="H213" s="327"/>
      <c r="I213" s="892"/>
      <c r="J213" s="327"/>
      <c r="K213" s="327"/>
      <c r="L213" s="327"/>
      <c r="M213" s="327"/>
      <c r="N213" s="327"/>
      <c r="O213" s="327"/>
      <c r="P213" s="327"/>
    </row>
    <row r="214" spans="1:16" s="28" customFormat="1">
      <c r="A214" s="327"/>
      <c r="B214" s="327"/>
      <c r="C214" s="327"/>
      <c r="D214" s="327"/>
      <c r="E214" s="327"/>
      <c r="F214" s="327"/>
      <c r="G214" s="327"/>
      <c r="H214" s="327"/>
      <c r="I214" s="892"/>
      <c r="J214" s="327"/>
      <c r="K214" s="327"/>
      <c r="L214" s="327"/>
      <c r="M214" s="327"/>
      <c r="N214" s="327"/>
      <c r="O214" s="327"/>
      <c r="P214" s="327"/>
    </row>
    <row r="215" spans="1:16" s="28" customFormat="1">
      <c r="A215" s="327"/>
      <c r="B215" s="327"/>
      <c r="C215" s="327"/>
      <c r="D215" s="327"/>
      <c r="E215" s="327"/>
      <c r="F215" s="327"/>
      <c r="G215" s="327"/>
      <c r="H215" s="327"/>
      <c r="I215" s="892"/>
      <c r="J215" s="327"/>
      <c r="K215" s="327"/>
      <c r="L215" s="327"/>
      <c r="M215" s="327"/>
      <c r="N215" s="327"/>
      <c r="O215" s="327"/>
      <c r="P215" s="327"/>
    </row>
    <row r="216" spans="1:16" s="28" customFormat="1">
      <c r="A216" s="327"/>
      <c r="B216" s="327"/>
      <c r="C216" s="327"/>
      <c r="D216" s="327"/>
      <c r="E216" s="327"/>
      <c r="F216" s="327"/>
      <c r="G216" s="327"/>
      <c r="H216" s="327"/>
      <c r="I216" s="892"/>
      <c r="J216" s="327"/>
      <c r="K216" s="327"/>
      <c r="L216" s="327"/>
      <c r="M216" s="327"/>
      <c r="N216" s="327"/>
      <c r="O216" s="327"/>
      <c r="P216" s="327"/>
    </row>
    <row r="217" spans="1:16" s="28" customFormat="1">
      <c r="A217" s="327"/>
      <c r="B217" s="327"/>
      <c r="C217" s="327"/>
      <c r="D217" s="327"/>
      <c r="E217" s="327"/>
      <c r="F217" s="327"/>
      <c r="G217" s="327"/>
      <c r="H217" s="327"/>
      <c r="I217" s="892"/>
      <c r="J217" s="327"/>
      <c r="K217" s="327"/>
      <c r="L217" s="327"/>
      <c r="M217" s="327"/>
      <c r="N217" s="327"/>
      <c r="O217" s="327"/>
      <c r="P217" s="327"/>
    </row>
    <row r="218" spans="1:16" s="28" customFormat="1">
      <c r="A218" s="327"/>
      <c r="B218" s="327"/>
      <c r="C218" s="327"/>
      <c r="D218" s="327"/>
      <c r="E218" s="327"/>
      <c r="F218" s="327"/>
      <c r="G218" s="327"/>
      <c r="H218" s="327"/>
      <c r="I218" s="892"/>
      <c r="J218" s="327"/>
      <c r="K218" s="327"/>
      <c r="L218" s="327"/>
      <c r="M218" s="327"/>
      <c r="N218" s="327"/>
      <c r="O218" s="327"/>
      <c r="P218" s="327"/>
    </row>
    <row r="219" spans="1:16" s="28" customFormat="1">
      <c r="A219" s="327"/>
      <c r="B219" s="327"/>
      <c r="C219" s="327"/>
      <c r="D219" s="327"/>
      <c r="E219" s="327"/>
      <c r="F219" s="327"/>
      <c r="G219" s="327"/>
      <c r="H219" s="327"/>
      <c r="I219" s="892"/>
      <c r="J219" s="327"/>
      <c r="K219" s="327"/>
      <c r="L219" s="327"/>
      <c r="M219" s="327"/>
      <c r="N219" s="327"/>
      <c r="O219" s="327"/>
      <c r="P219" s="327"/>
    </row>
    <row r="220" spans="1:16" s="28" customFormat="1">
      <c r="A220" s="327"/>
      <c r="B220" s="327"/>
      <c r="C220" s="327"/>
      <c r="D220" s="327"/>
      <c r="E220" s="327"/>
      <c r="F220" s="327"/>
      <c r="G220" s="327"/>
      <c r="H220" s="327"/>
      <c r="I220" s="892"/>
      <c r="J220" s="327"/>
      <c r="K220" s="327"/>
      <c r="L220" s="327"/>
      <c r="M220" s="327"/>
      <c r="N220" s="327"/>
      <c r="O220" s="327"/>
      <c r="P220" s="327"/>
    </row>
    <row r="221" spans="1:16" s="28" customFormat="1">
      <c r="A221" s="327"/>
      <c r="B221" s="327"/>
      <c r="C221" s="327"/>
      <c r="D221" s="327"/>
      <c r="E221" s="327"/>
      <c r="F221" s="327"/>
      <c r="G221" s="327"/>
      <c r="H221" s="327"/>
      <c r="I221" s="892"/>
      <c r="J221" s="327"/>
      <c r="K221" s="327"/>
      <c r="L221" s="327"/>
      <c r="M221" s="327"/>
      <c r="N221" s="327"/>
      <c r="O221" s="327"/>
      <c r="P221" s="327"/>
    </row>
    <row r="222" spans="1:16" s="28" customFormat="1">
      <c r="A222" s="327"/>
      <c r="B222" s="327"/>
      <c r="C222" s="327"/>
      <c r="D222" s="327"/>
      <c r="E222" s="327"/>
      <c r="F222" s="327"/>
      <c r="G222" s="327"/>
      <c r="H222" s="327"/>
      <c r="I222" s="892"/>
      <c r="J222" s="327"/>
      <c r="K222" s="327"/>
      <c r="L222" s="327"/>
      <c r="M222" s="327"/>
      <c r="N222" s="327"/>
      <c r="O222" s="327"/>
      <c r="P222" s="327"/>
    </row>
    <row r="223" spans="1:16" s="28" customFormat="1">
      <c r="A223" s="327"/>
      <c r="B223" s="327"/>
      <c r="C223" s="327"/>
      <c r="D223" s="327"/>
      <c r="E223" s="327"/>
      <c r="F223" s="327"/>
      <c r="G223" s="327"/>
      <c r="H223" s="327"/>
      <c r="I223" s="892"/>
      <c r="J223" s="327"/>
      <c r="K223" s="327"/>
      <c r="L223" s="327"/>
      <c r="M223" s="327"/>
      <c r="N223" s="327"/>
      <c r="O223" s="327"/>
      <c r="P223" s="327"/>
    </row>
    <row r="224" spans="1:16" s="28" customFormat="1">
      <c r="A224" s="327"/>
      <c r="B224" s="327"/>
      <c r="C224" s="327"/>
      <c r="D224" s="327"/>
      <c r="E224" s="327"/>
      <c r="F224" s="327"/>
      <c r="G224" s="327"/>
      <c r="H224" s="327"/>
      <c r="I224" s="892"/>
      <c r="J224" s="327"/>
      <c r="K224" s="327"/>
      <c r="L224" s="327"/>
      <c r="M224" s="327"/>
      <c r="N224" s="327"/>
      <c r="O224" s="327"/>
      <c r="P224" s="327"/>
    </row>
    <row r="225" spans="1:16" s="28" customFormat="1">
      <c r="A225" s="327"/>
      <c r="B225" s="327"/>
      <c r="C225" s="327"/>
      <c r="D225" s="327"/>
      <c r="E225" s="327"/>
      <c r="F225" s="327"/>
      <c r="G225" s="327"/>
      <c r="H225" s="327"/>
      <c r="I225" s="892"/>
      <c r="J225" s="327"/>
      <c r="K225" s="327"/>
      <c r="L225" s="327"/>
      <c r="M225" s="327"/>
      <c r="N225" s="327"/>
      <c r="O225" s="327"/>
      <c r="P225" s="327"/>
    </row>
    <row r="226" spans="1:16" s="28" customFormat="1">
      <c r="A226" s="327"/>
      <c r="B226" s="327"/>
      <c r="C226" s="327"/>
      <c r="D226" s="327"/>
      <c r="E226" s="327"/>
      <c r="F226" s="327"/>
      <c r="G226" s="327"/>
      <c r="H226" s="327"/>
      <c r="I226" s="892"/>
      <c r="J226" s="327"/>
      <c r="K226" s="327"/>
      <c r="L226" s="327"/>
      <c r="M226" s="327"/>
      <c r="N226" s="327"/>
      <c r="O226" s="327"/>
      <c r="P226" s="327"/>
    </row>
    <row r="227" spans="1:16" s="28" customFormat="1">
      <c r="A227" s="327"/>
      <c r="B227" s="327"/>
      <c r="C227" s="327"/>
      <c r="D227" s="327"/>
      <c r="E227" s="327"/>
      <c r="F227" s="327"/>
      <c r="G227" s="327"/>
      <c r="H227" s="327"/>
      <c r="I227" s="892"/>
      <c r="J227" s="327"/>
      <c r="K227" s="327"/>
      <c r="L227" s="327"/>
      <c r="M227" s="327"/>
      <c r="N227" s="327"/>
      <c r="O227" s="327"/>
      <c r="P227" s="327"/>
    </row>
    <row r="228" spans="1:16" s="28" customFormat="1">
      <c r="A228" s="327"/>
      <c r="B228" s="327"/>
      <c r="C228" s="327"/>
      <c r="D228" s="327"/>
      <c r="E228" s="327"/>
      <c r="F228" s="327"/>
      <c r="G228" s="327"/>
      <c r="H228" s="327"/>
      <c r="I228" s="892"/>
      <c r="J228" s="327"/>
      <c r="K228" s="327"/>
      <c r="L228" s="327"/>
      <c r="M228" s="327"/>
      <c r="N228" s="327"/>
      <c r="O228" s="327"/>
      <c r="P228" s="327"/>
    </row>
    <row r="229" spans="1:16" s="28" customFormat="1">
      <c r="A229" s="327"/>
      <c r="B229" s="327"/>
      <c r="C229" s="327"/>
      <c r="D229" s="327"/>
      <c r="E229" s="327"/>
      <c r="F229" s="327"/>
      <c r="G229" s="327"/>
      <c r="H229" s="327"/>
      <c r="I229" s="892"/>
      <c r="J229" s="327"/>
      <c r="K229" s="327"/>
      <c r="L229" s="327"/>
      <c r="M229" s="327"/>
      <c r="N229" s="327"/>
      <c r="O229" s="327"/>
      <c r="P229" s="327"/>
    </row>
    <row r="230" spans="1:16" s="28" customFormat="1">
      <c r="A230" s="327"/>
      <c r="B230" s="327"/>
      <c r="C230" s="327"/>
      <c r="D230" s="327"/>
      <c r="E230" s="327"/>
      <c r="F230" s="327"/>
      <c r="G230" s="327"/>
      <c r="H230" s="327"/>
      <c r="I230" s="892"/>
      <c r="J230" s="327"/>
      <c r="K230" s="327"/>
      <c r="L230" s="327"/>
      <c r="M230" s="327"/>
      <c r="N230" s="327"/>
      <c r="O230" s="327"/>
      <c r="P230" s="327"/>
    </row>
    <row r="231" spans="1:16" s="28" customFormat="1">
      <c r="A231" s="327"/>
      <c r="B231" s="327"/>
      <c r="C231" s="327"/>
      <c r="D231" s="327"/>
      <c r="E231" s="327"/>
      <c r="F231" s="327"/>
      <c r="G231" s="327"/>
      <c r="H231" s="327"/>
      <c r="I231" s="892"/>
      <c r="J231" s="327"/>
      <c r="K231" s="327"/>
      <c r="L231" s="327"/>
      <c r="M231" s="327"/>
      <c r="N231" s="327"/>
      <c r="O231" s="327"/>
      <c r="P231" s="327"/>
    </row>
    <row r="232" spans="1:16" s="28" customFormat="1">
      <c r="A232" s="327"/>
      <c r="B232" s="327"/>
      <c r="C232" s="327"/>
      <c r="D232" s="327"/>
      <c r="E232" s="327"/>
      <c r="F232" s="327"/>
      <c r="G232" s="327"/>
      <c r="H232" s="327"/>
      <c r="I232" s="892"/>
      <c r="J232" s="327"/>
      <c r="K232" s="327"/>
      <c r="L232" s="327"/>
      <c r="M232" s="327"/>
      <c r="N232" s="327"/>
      <c r="O232" s="327"/>
      <c r="P232" s="327"/>
    </row>
    <row r="233" spans="1:16" s="28" customFormat="1">
      <c r="A233" s="327"/>
      <c r="B233" s="327"/>
      <c r="C233" s="327"/>
      <c r="D233" s="327"/>
      <c r="E233" s="327"/>
      <c r="F233" s="327"/>
      <c r="G233" s="327"/>
      <c r="H233" s="327"/>
      <c r="I233" s="892"/>
      <c r="J233" s="327"/>
      <c r="K233" s="327"/>
      <c r="L233" s="327"/>
      <c r="M233" s="327"/>
      <c r="N233" s="327"/>
      <c r="O233" s="327"/>
      <c r="P233" s="327"/>
    </row>
    <row r="234" spans="1:16" s="28" customFormat="1">
      <c r="A234" s="327"/>
      <c r="B234" s="327"/>
      <c r="C234" s="327"/>
      <c r="D234" s="327"/>
      <c r="E234" s="327"/>
      <c r="F234" s="327"/>
      <c r="G234" s="327"/>
      <c r="H234" s="327"/>
      <c r="I234" s="892"/>
      <c r="J234" s="327"/>
      <c r="K234" s="327"/>
      <c r="L234" s="327"/>
      <c r="M234" s="327"/>
      <c r="N234" s="327"/>
      <c r="O234" s="327"/>
      <c r="P234" s="327"/>
    </row>
    <row r="235" spans="1:16" s="28" customFormat="1">
      <c r="A235" s="321"/>
      <c r="B235" s="327"/>
      <c r="C235" s="327"/>
      <c r="D235" s="327"/>
      <c r="E235" s="327"/>
      <c r="F235" s="327"/>
      <c r="G235" s="327"/>
      <c r="H235" s="327"/>
      <c r="I235" s="892"/>
      <c r="J235" s="327"/>
      <c r="K235" s="327"/>
      <c r="L235" s="327"/>
      <c r="M235" s="327"/>
      <c r="N235" s="327"/>
      <c r="O235" s="327"/>
      <c r="P235" s="327"/>
    </row>
    <row r="236" spans="1:16" s="28" customFormat="1">
      <c r="A236" s="327"/>
      <c r="B236" s="327"/>
      <c r="C236" s="327"/>
      <c r="D236" s="327"/>
      <c r="E236" s="327"/>
      <c r="F236" s="327"/>
      <c r="G236" s="327"/>
      <c r="H236" s="327"/>
      <c r="I236" s="892"/>
      <c r="J236" s="327"/>
      <c r="K236" s="327"/>
      <c r="L236" s="327"/>
      <c r="M236" s="327"/>
      <c r="N236" s="327"/>
      <c r="O236" s="327"/>
      <c r="P236" s="327"/>
    </row>
    <row r="237" spans="1:16" s="28" customFormat="1">
      <c r="A237" s="327"/>
      <c r="B237" s="327"/>
      <c r="C237" s="327"/>
      <c r="D237" s="327"/>
      <c r="E237" s="327"/>
      <c r="F237" s="327"/>
      <c r="G237" s="327"/>
      <c r="H237" s="327"/>
      <c r="I237" s="892"/>
      <c r="J237" s="327"/>
      <c r="K237" s="327"/>
      <c r="L237" s="327"/>
      <c r="M237" s="327"/>
      <c r="N237" s="327"/>
      <c r="O237" s="327"/>
      <c r="P237" s="327"/>
    </row>
    <row r="238" spans="1:16" s="28" customFormat="1">
      <c r="A238" s="327"/>
      <c r="B238" s="327"/>
      <c r="C238" s="327"/>
      <c r="D238" s="327"/>
      <c r="E238" s="327"/>
      <c r="F238" s="327"/>
      <c r="G238" s="327"/>
      <c r="H238" s="327"/>
      <c r="I238" s="892"/>
      <c r="J238" s="327"/>
      <c r="K238" s="327"/>
      <c r="L238" s="327"/>
      <c r="M238" s="327"/>
      <c r="N238" s="327"/>
      <c r="O238" s="327"/>
      <c r="P238" s="327"/>
    </row>
    <row r="239" spans="1:16" s="28" customFormat="1">
      <c r="A239" s="327"/>
      <c r="B239" s="327"/>
      <c r="C239" s="327"/>
      <c r="D239" s="327"/>
      <c r="E239" s="327"/>
      <c r="F239" s="327"/>
      <c r="G239" s="327"/>
      <c r="H239" s="327"/>
      <c r="I239" s="892"/>
      <c r="J239" s="327"/>
      <c r="K239" s="327"/>
      <c r="L239" s="327"/>
      <c r="M239" s="327"/>
      <c r="N239" s="327"/>
      <c r="O239" s="327"/>
      <c r="P239" s="327"/>
    </row>
    <row r="240" spans="1:16" s="28" customFormat="1">
      <c r="A240" s="327"/>
      <c r="B240" s="327"/>
      <c r="C240" s="327"/>
      <c r="D240" s="327"/>
      <c r="E240" s="327"/>
      <c r="F240" s="327"/>
      <c r="G240" s="327"/>
      <c r="H240" s="327"/>
      <c r="I240" s="892"/>
      <c r="J240" s="327"/>
      <c r="K240" s="327"/>
      <c r="L240" s="327"/>
      <c r="M240" s="327"/>
      <c r="N240" s="327"/>
      <c r="O240" s="327"/>
      <c r="P240" s="327"/>
    </row>
    <row r="241" spans="1:16" s="28" customFormat="1">
      <c r="A241" s="327"/>
      <c r="B241" s="327"/>
      <c r="C241" s="327"/>
      <c r="D241" s="327"/>
      <c r="E241" s="327"/>
      <c r="F241" s="327"/>
      <c r="G241" s="327"/>
      <c r="H241" s="327"/>
      <c r="I241" s="892"/>
      <c r="J241" s="327"/>
      <c r="K241" s="327"/>
      <c r="L241" s="327"/>
      <c r="M241" s="327"/>
      <c r="N241" s="327"/>
      <c r="O241" s="327"/>
      <c r="P241" s="327"/>
    </row>
    <row r="242" spans="1:16" s="28" customFormat="1">
      <c r="A242" s="327"/>
      <c r="B242" s="327"/>
      <c r="C242" s="327"/>
      <c r="D242" s="327"/>
      <c r="E242" s="327"/>
      <c r="F242" s="327"/>
      <c r="G242" s="327"/>
      <c r="H242" s="327"/>
      <c r="I242" s="892"/>
      <c r="J242" s="327"/>
      <c r="K242" s="327"/>
      <c r="L242" s="327"/>
      <c r="M242" s="327"/>
      <c r="N242" s="327"/>
      <c r="O242" s="327"/>
      <c r="P242" s="327"/>
    </row>
    <row r="243" spans="1:16" s="28" customFormat="1">
      <c r="A243" s="327"/>
      <c r="B243" s="327"/>
      <c r="C243" s="327"/>
      <c r="D243" s="327"/>
      <c r="E243" s="327"/>
      <c r="F243" s="327"/>
      <c r="G243" s="327"/>
      <c r="H243" s="327"/>
      <c r="I243" s="892"/>
      <c r="J243" s="327"/>
      <c r="K243" s="327"/>
      <c r="L243" s="327"/>
      <c r="M243" s="327"/>
      <c r="N243" s="327"/>
      <c r="O243" s="327"/>
      <c r="P243" s="327"/>
    </row>
    <row r="244" spans="1:16" s="28" customFormat="1">
      <c r="A244" s="327"/>
      <c r="B244" s="327"/>
      <c r="C244" s="327"/>
      <c r="D244" s="327"/>
      <c r="E244" s="327"/>
      <c r="F244" s="327"/>
      <c r="G244" s="327"/>
      <c r="H244" s="327"/>
      <c r="I244" s="892"/>
      <c r="J244" s="327"/>
      <c r="K244" s="327"/>
      <c r="L244" s="327"/>
      <c r="M244" s="327"/>
      <c r="N244" s="327"/>
      <c r="O244" s="327"/>
      <c r="P244" s="327"/>
    </row>
    <row r="245" spans="1:16" s="28" customFormat="1">
      <c r="A245" s="327"/>
      <c r="B245" s="327"/>
      <c r="C245" s="327"/>
      <c r="D245" s="327"/>
      <c r="E245" s="327"/>
      <c r="F245" s="327"/>
      <c r="G245" s="327"/>
      <c r="H245" s="327"/>
      <c r="I245" s="892"/>
      <c r="J245" s="327"/>
      <c r="K245" s="327"/>
      <c r="L245" s="327"/>
      <c r="M245" s="327"/>
      <c r="N245" s="327"/>
      <c r="O245" s="327"/>
      <c r="P245" s="327"/>
    </row>
    <row r="246" spans="1:16" s="28" customFormat="1">
      <c r="A246" s="327"/>
      <c r="B246" s="327"/>
      <c r="C246" s="327"/>
      <c r="D246" s="327"/>
      <c r="E246" s="327"/>
      <c r="F246" s="327"/>
      <c r="G246" s="327"/>
      <c r="H246" s="327"/>
      <c r="I246" s="892"/>
      <c r="J246" s="327"/>
      <c r="K246" s="327"/>
      <c r="L246" s="327"/>
      <c r="M246" s="327"/>
      <c r="N246" s="327"/>
      <c r="O246" s="327"/>
      <c r="P246" s="327"/>
    </row>
    <row r="247" spans="1:16" s="28" customFormat="1">
      <c r="A247" s="327"/>
      <c r="B247" s="327"/>
      <c r="C247" s="327"/>
      <c r="D247" s="327"/>
      <c r="E247" s="327"/>
      <c r="F247" s="327"/>
      <c r="G247" s="327"/>
      <c r="H247" s="327"/>
      <c r="I247" s="892"/>
      <c r="J247" s="327"/>
      <c r="K247" s="327"/>
      <c r="L247" s="327"/>
      <c r="M247" s="327"/>
      <c r="N247" s="327"/>
      <c r="O247" s="327"/>
      <c r="P247" s="327"/>
    </row>
    <row r="248" spans="1:16" s="28" customFormat="1">
      <c r="A248" s="327"/>
      <c r="B248" s="327"/>
      <c r="C248" s="327"/>
      <c r="D248" s="327"/>
      <c r="E248" s="327"/>
      <c r="F248" s="327"/>
      <c r="G248" s="327"/>
      <c r="H248" s="327"/>
      <c r="I248" s="892"/>
      <c r="J248" s="327"/>
      <c r="K248" s="327"/>
      <c r="L248" s="327"/>
      <c r="M248" s="327"/>
      <c r="N248" s="327"/>
      <c r="O248" s="327"/>
      <c r="P248" s="327"/>
    </row>
    <row r="249" spans="1:16" s="28" customFormat="1">
      <c r="A249" s="327"/>
      <c r="B249" s="327"/>
      <c r="C249" s="327"/>
      <c r="D249" s="327"/>
      <c r="E249" s="327"/>
      <c r="F249" s="327"/>
      <c r="G249" s="327"/>
      <c r="H249" s="327"/>
      <c r="I249" s="892"/>
      <c r="J249" s="327"/>
      <c r="K249" s="327"/>
      <c r="L249" s="327"/>
      <c r="M249" s="327"/>
      <c r="N249" s="327"/>
      <c r="O249" s="327"/>
      <c r="P249" s="327"/>
    </row>
    <row r="250" spans="1:16" s="28" customFormat="1">
      <c r="A250" s="327"/>
      <c r="B250" s="327"/>
      <c r="C250" s="327"/>
      <c r="D250" s="327"/>
      <c r="E250" s="327"/>
      <c r="F250" s="327"/>
      <c r="G250" s="327"/>
      <c r="H250" s="327"/>
      <c r="I250" s="892"/>
      <c r="J250" s="327"/>
      <c r="K250" s="327"/>
      <c r="L250" s="327"/>
      <c r="M250" s="327"/>
      <c r="N250" s="327"/>
      <c r="O250" s="327"/>
      <c r="P250" s="327"/>
    </row>
    <row r="251" spans="1:16" s="28" customFormat="1">
      <c r="A251" s="327"/>
      <c r="B251" s="327"/>
      <c r="C251" s="327"/>
      <c r="D251" s="327"/>
      <c r="E251" s="327"/>
      <c r="F251" s="327"/>
      <c r="G251" s="327"/>
      <c r="H251" s="327"/>
      <c r="I251" s="892"/>
      <c r="J251" s="327"/>
      <c r="K251" s="327"/>
      <c r="L251" s="327"/>
      <c r="M251" s="327"/>
      <c r="N251" s="327"/>
      <c r="O251" s="327"/>
      <c r="P251" s="327"/>
    </row>
    <row r="252" spans="1:16" s="28" customFormat="1">
      <c r="A252" s="2108"/>
      <c r="B252" s="327"/>
      <c r="C252" s="327"/>
      <c r="D252" s="327"/>
      <c r="E252" s="327"/>
      <c r="F252" s="327"/>
      <c r="G252" s="327"/>
      <c r="H252" s="327"/>
      <c r="I252" s="892"/>
      <c r="J252" s="327"/>
      <c r="K252" s="327"/>
      <c r="L252" s="327"/>
      <c r="M252" s="327"/>
      <c r="N252" s="327"/>
      <c r="O252" s="327"/>
      <c r="P252" s="327"/>
    </row>
    <row r="253" spans="1:16" s="28" customFormat="1">
      <c r="A253" s="2108"/>
      <c r="B253" s="327"/>
      <c r="C253" s="327"/>
      <c r="D253" s="327"/>
      <c r="E253" s="327"/>
      <c r="F253" s="327"/>
      <c r="G253" s="327"/>
      <c r="H253" s="327"/>
      <c r="I253" s="892"/>
      <c r="J253" s="327"/>
      <c r="K253" s="327"/>
      <c r="L253" s="327"/>
      <c r="M253" s="327"/>
      <c r="N253" s="327"/>
      <c r="O253" s="327"/>
      <c r="P253" s="327"/>
    </row>
    <row r="254" spans="1:16" s="28" customFormat="1">
      <c r="A254" s="2108"/>
      <c r="B254" s="327"/>
      <c r="C254" s="327"/>
      <c r="D254" s="327"/>
      <c r="E254" s="327"/>
      <c r="F254" s="327"/>
      <c r="G254" s="327"/>
      <c r="H254" s="327"/>
      <c r="I254" s="892"/>
      <c r="J254" s="327"/>
      <c r="K254" s="327"/>
      <c r="L254" s="327"/>
      <c r="M254" s="327"/>
      <c r="N254" s="327"/>
      <c r="O254" s="327"/>
      <c r="P254" s="327"/>
    </row>
    <row r="255" spans="1:16" s="28" customFormat="1">
      <c r="A255" s="2108"/>
      <c r="B255" s="327"/>
      <c r="C255" s="327"/>
      <c r="D255" s="327"/>
      <c r="E255" s="327"/>
      <c r="F255" s="327"/>
      <c r="G255" s="327"/>
      <c r="H255" s="327"/>
      <c r="I255" s="892"/>
      <c r="J255" s="327"/>
      <c r="K255" s="327"/>
      <c r="L255" s="327"/>
      <c r="M255" s="327"/>
      <c r="N255" s="327"/>
      <c r="O255" s="327"/>
      <c r="P255" s="327"/>
    </row>
    <row r="256" spans="1:16" s="28" customFormat="1">
      <c r="A256" s="2108"/>
      <c r="B256" s="327"/>
      <c r="C256" s="327"/>
      <c r="D256" s="327"/>
      <c r="E256" s="327"/>
      <c r="F256" s="327"/>
      <c r="G256" s="327"/>
      <c r="H256" s="327"/>
      <c r="I256" s="892"/>
      <c r="J256" s="327"/>
      <c r="K256" s="327"/>
      <c r="L256" s="327"/>
      <c r="M256" s="327"/>
      <c r="N256" s="327"/>
      <c r="O256" s="327"/>
      <c r="P256" s="327"/>
    </row>
    <row r="257" spans="1:16" s="28" customFormat="1">
      <c r="A257" s="2108"/>
      <c r="B257" s="327"/>
      <c r="C257" s="327"/>
      <c r="D257" s="327"/>
      <c r="E257" s="327"/>
      <c r="F257" s="327"/>
      <c r="G257" s="327"/>
      <c r="H257" s="327"/>
      <c r="I257" s="892"/>
      <c r="J257" s="327"/>
      <c r="K257" s="327"/>
      <c r="L257" s="327"/>
      <c r="M257" s="327"/>
      <c r="N257" s="327"/>
      <c r="O257" s="327"/>
      <c r="P257" s="327"/>
    </row>
    <row r="258" spans="1:16" s="28" customFormat="1">
      <c r="A258" s="2108"/>
      <c r="B258" s="327"/>
      <c r="C258" s="327"/>
      <c r="D258" s="327"/>
      <c r="E258" s="327"/>
      <c r="F258" s="327"/>
      <c r="G258" s="327"/>
      <c r="H258" s="327"/>
      <c r="I258" s="892"/>
      <c r="J258" s="327"/>
      <c r="K258" s="327"/>
      <c r="L258" s="327"/>
      <c r="M258" s="327"/>
      <c r="N258" s="327"/>
      <c r="O258" s="327"/>
      <c r="P258" s="327"/>
    </row>
    <row r="259" spans="1:16" s="28" customFormat="1">
      <c r="A259" s="2108"/>
      <c r="B259" s="327"/>
      <c r="C259" s="327"/>
      <c r="D259" s="327"/>
      <c r="E259" s="327"/>
      <c r="F259" s="327"/>
      <c r="G259" s="327"/>
      <c r="H259" s="327"/>
      <c r="I259" s="892"/>
      <c r="J259" s="327"/>
      <c r="K259" s="327"/>
      <c r="L259" s="327"/>
      <c r="M259" s="327"/>
      <c r="N259" s="327"/>
      <c r="O259" s="327"/>
      <c r="P259" s="327"/>
    </row>
    <row r="260" spans="1:16" s="28" customFormat="1">
      <c r="A260" s="2108"/>
      <c r="B260" s="327"/>
      <c r="C260" s="327"/>
      <c r="D260" s="327"/>
      <c r="E260" s="327"/>
      <c r="F260" s="327"/>
      <c r="G260" s="327"/>
      <c r="H260" s="327"/>
      <c r="I260" s="892"/>
      <c r="J260" s="327"/>
      <c r="K260" s="327"/>
      <c r="L260" s="327"/>
      <c r="M260" s="327"/>
      <c r="N260" s="327"/>
      <c r="O260" s="327"/>
      <c r="P260" s="327"/>
    </row>
    <row r="261" spans="1:16" s="28" customFormat="1">
      <c r="A261" s="2108"/>
      <c r="B261" s="327"/>
      <c r="C261" s="327"/>
      <c r="D261" s="327"/>
      <c r="E261" s="327"/>
      <c r="F261" s="327"/>
      <c r="G261" s="327"/>
      <c r="H261" s="327"/>
      <c r="I261" s="892"/>
      <c r="J261" s="327"/>
      <c r="K261" s="327"/>
      <c r="L261" s="327"/>
      <c r="M261" s="327"/>
      <c r="N261" s="327"/>
      <c r="O261" s="327"/>
      <c r="P261" s="327"/>
    </row>
    <row r="262" spans="1:16" s="28" customFormat="1">
      <c r="A262" s="2108"/>
      <c r="B262" s="327"/>
      <c r="C262" s="327"/>
      <c r="D262" s="327"/>
      <c r="E262" s="327"/>
      <c r="F262" s="327"/>
      <c r="G262" s="327"/>
      <c r="H262" s="327"/>
      <c r="I262" s="892"/>
      <c r="J262" s="327"/>
      <c r="K262" s="327"/>
      <c r="L262" s="327"/>
      <c r="M262" s="327"/>
      <c r="N262" s="327"/>
      <c r="O262" s="327"/>
      <c r="P262" s="327"/>
    </row>
    <row r="263" spans="1:16" s="28" customFormat="1">
      <c r="A263" s="2108"/>
      <c r="B263" s="327"/>
      <c r="C263" s="327"/>
      <c r="D263" s="327"/>
      <c r="E263" s="327"/>
      <c r="F263" s="327"/>
      <c r="G263" s="327"/>
      <c r="H263" s="327"/>
      <c r="I263" s="892"/>
      <c r="J263" s="327"/>
      <c r="K263" s="327"/>
      <c r="L263" s="327"/>
      <c r="M263" s="327"/>
      <c r="N263" s="327"/>
      <c r="O263" s="327"/>
      <c r="P263" s="327"/>
    </row>
    <row r="264" spans="1:16" s="28" customFormat="1">
      <c r="A264" s="2108"/>
      <c r="B264" s="327"/>
      <c r="C264" s="327"/>
      <c r="D264" s="327"/>
      <c r="E264" s="327"/>
      <c r="F264" s="327"/>
      <c r="G264" s="327"/>
      <c r="H264" s="327"/>
      <c r="I264" s="892"/>
      <c r="J264" s="327"/>
      <c r="K264" s="327"/>
      <c r="L264" s="327"/>
      <c r="M264" s="327"/>
      <c r="N264" s="327"/>
      <c r="O264" s="327"/>
      <c r="P264" s="327"/>
    </row>
    <row r="265" spans="1:16" s="28" customFormat="1">
      <c r="A265" s="2108"/>
      <c r="B265" s="327"/>
      <c r="C265" s="327"/>
      <c r="D265" s="327"/>
      <c r="E265" s="327"/>
      <c r="F265" s="327"/>
      <c r="G265" s="327"/>
      <c r="H265" s="327"/>
      <c r="I265" s="892"/>
      <c r="J265" s="327"/>
      <c r="K265" s="327"/>
      <c r="L265" s="327"/>
      <c r="M265" s="327"/>
      <c r="N265" s="327"/>
      <c r="O265" s="327"/>
      <c r="P265" s="327"/>
    </row>
    <row r="266" spans="1:16" s="28" customFormat="1">
      <c r="A266" s="2108"/>
      <c r="B266" s="327"/>
      <c r="C266" s="327"/>
      <c r="D266" s="327"/>
      <c r="E266" s="327"/>
      <c r="F266" s="327"/>
      <c r="G266" s="327"/>
      <c r="H266" s="327"/>
      <c r="I266" s="892"/>
      <c r="J266" s="327"/>
      <c r="K266" s="327"/>
      <c r="L266" s="327"/>
      <c r="M266" s="327"/>
      <c r="N266" s="327"/>
      <c r="O266" s="327"/>
      <c r="P266" s="327"/>
    </row>
    <row r="267" spans="1:16" s="28" customFormat="1">
      <c r="A267" s="2108"/>
      <c r="B267" s="327"/>
      <c r="C267" s="327"/>
      <c r="D267" s="327"/>
      <c r="E267" s="327"/>
      <c r="F267" s="327"/>
      <c r="G267" s="327"/>
      <c r="H267" s="327"/>
      <c r="I267" s="892"/>
      <c r="J267" s="327"/>
      <c r="K267" s="327"/>
      <c r="L267" s="327"/>
      <c r="M267" s="327"/>
      <c r="N267" s="327"/>
      <c r="O267" s="327"/>
      <c r="P267" s="327"/>
    </row>
    <row r="268" spans="1:16" s="28" customFormat="1">
      <c r="A268" s="2108"/>
      <c r="B268" s="327"/>
      <c r="C268" s="327"/>
      <c r="D268" s="327"/>
      <c r="E268" s="327"/>
      <c r="F268" s="327"/>
      <c r="G268" s="327"/>
      <c r="H268" s="327"/>
      <c r="I268" s="892"/>
      <c r="J268" s="327"/>
      <c r="K268" s="327"/>
      <c r="L268" s="327"/>
      <c r="M268" s="327"/>
      <c r="N268" s="327"/>
      <c r="O268" s="327"/>
      <c r="P268" s="327"/>
    </row>
    <row r="269" spans="1:16" s="28" customFormat="1">
      <c r="A269" s="2108"/>
      <c r="B269" s="327"/>
      <c r="C269" s="327"/>
      <c r="D269" s="327"/>
      <c r="E269" s="327"/>
      <c r="F269" s="327"/>
      <c r="G269" s="327"/>
      <c r="H269" s="327"/>
      <c r="I269" s="892"/>
      <c r="J269" s="327"/>
      <c r="K269" s="327"/>
      <c r="L269" s="327"/>
      <c r="M269" s="327"/>
      <c r="N269" s="327"/>
      <c r="O269" s="327"/>
      <c r="P269" s="327"/>
    </row>
    <row r="270" spans="1:16" s="28" customFormat="1">
      <c r="A270" s="2108"/>
      <c r="B270" s="327"/>
      <c r="C270" s="327"/>
      <c r="D270" s="327"/>
      <c r="E270" s="327"/>
      <c r="F270" s="327"/>
      <c r="G270" s="327"/>
      <c r="H270" s="327"/>
      <c r="I270" s="892"/>
      <c r="J270" s="327"/>
      <c r="K270" s="327"/>
      <c r="L270" s="327"/>
      <c r="M270" s="327"/>
      <c r="N270" s="327"/>
      <c r="O270" s="327"/>
      <c r="P270" s="327"/>
    </row>
    <row r="271" spans="1:16" s="28" customFormat="1">
      <c r="A271" s="2108"/>
      <c r="B271" s="327"/>
      <c r="C271" s="327"/>
      <c r="D271" s="327"/>
      <c r="E271" s="327"/>
      <c r="F271" s="327"/>
      <c r="G271" s="327"/>
      <c r="H271" s="327"/>
      <c r="I271" s="892"/>
      <c r="J271" s="327"/>
      <c r="K271" s="327"/>
      <c r="L271" s="327"/>
      <c r="M271" s="327"/>
      <c r="N271" s="327"/>
      <c r="O271" s="327"/>
      <c r="P271" s="327"/>
    </row>
    <row r="272" spans="1:16" s="28" customFormat="1">
      <c r="A272" s="2108"/>
      <c r="B272" s="327"/>
      <c r="C272" s="327"/>
      <c r="D272" s="327"/>
      <c r="E272" s="327"/>
      <c r="F272" s="327"/>
      <c r="G272" s="327"/>
      <c r="H272" s="327"/>
      <c r="I272" s="892"/>
      <c r="J272" s="327"/>
      <c r="K272" s="327"/>
      <c r="L272" s="327"/>
      <c r="M272" s="327"/>
      <c r="N272" s="327"/>
      <c r="O272" s="327"/>
      <c r="P272" s="327"/>
    </row>
    <row r="273" spans="1:16" s="28" customFormat="1">
      <c r="A273" s="2108"/>
      <c r="B273" s="327"/>
      <c r="C273" s="327"/>
      <c r="D273" s="327"/>
      <c r="E273" s="327"/>
      <c r="F273" s="327"/>
      <c r="G273" s="327"/>
      <c r="H273" s="327"/>
      <c r="I273" s="892"/>
      <c r="J273" s="327"/>
      <c r="K273" s="327"/>
      <c r="L273" s="327"/>
      <c r="M273" s="327"/>
      <c r="N273" s="327"/>
      <c r="O273" s="327"/>
      <c r="P273" s="327"/>
    </row>
    <row r="274" spans="1:16" s="28" customFormat="1">
      <c r="A274" s="2108"/>
      <c r="B274" s="327"/>
      <c r="C274" s="327"/>
      <c r="D274" s="327"/>
      <c r="E274" s="327"/>
      <c r="F274" s="327"/>
      <c r="G274" s="327"/>
      <c r="H274" s="327"/>
      <c r="I274" s="892"/>
      <c r="J274" s="327"/>
      <c r="K274" s="327"/>
      <c r="L274" s="327"/>
      <c r="M274" s="327"/>
      <c r="N274" s="327"/>
      <c r="O274" s="327"/>
      <c r="P274" s="327"/>
    </row>
    <row r="275" spans="1:16" s="28" customFormat="1">
      <c r="A275" s="2108"/>
      <c r="B275" s="327"/>
      <c r="C275" s="327"/>
      <c r="D275" s="327"/>
      <c r="E275" s="327"/>
      <c r="F275" s="327"/>
      <c r="G275" s="327"/>
      <c r="H275" s="327"/>
      <c r="I275" s="892"/>
      <c r="J275" s="327"/>
      <c r="K275" s="327"/>
      <c r="L275" s="327"/>
      <c r="M275" s="327"/>
      <c r="N275" s="327"/>
      <c r="O275" s="327"/>
      <c r="P275" s="327"/>
    </row>
    <row r="276" spans="1:16" s="28" customFormat="1">
      <c r="A276" s="2108"/>
      <c r="B276" s="327"/>
      <c r="C276" s="327"/>
      <c r="D276" s="327"/>
      <c r="E276" s="327"/>
      <c r="F276" s="327"/>
      <c r="G276" s="327"/>
      <c r="H276" s="327"/>
      <c r="I276" s="892"/>
      <c r="J276" s="327"/>
      <c r="K276" s="327"/>
      <c r="L276" s="327"/>
      <c r="M276" s="327"/>
      <c r="N276" s="327"/>
      <c r="O276" s="327"/>
      <c r="P276" s="327"/>
    </row>
    <row r="277" spans="1:16" s="28" customFormat="1">
      <c r="A277" s="2108"/>
      <c r="B277" s="327"/>
      <c r="C277" s="327"/>
      <c r="D277" s="327"/>
      <c r="E277" s="327"/>
      <c r="F277" s="327"/>
      <c r="G277" s="327"/>
      <c r="H277" s="327"/>
      <c r="I277" s="892"/>
      <c r="J277" s="327"/>
      <c r="K277" s="327"/>
      <c r="L277" s="327"/>
      <c r="M277" s="327"/>
      <c r="N277" s="327"/>
      <c r="O277" s="327"/>
      <c r="P277" s="327"/>
    </row>
    <row r="278" spans="1:16" s="28" customFormat="1">
      <c r="A278" s="2108"/>
      <c r="B278" s="327"/>
      <c r="C278" s="327"/>
      <c r="D278" s="327"/>
      <c r="E278" s="327"/>
      <c r="F278" s="327"/>
      <c r="G278" s="327"/>
      <c r="H278" s="327"/>
      <c r="I278" s="892"/>
      <c r="J278" s="327"/>
      <c r="K278" s="327"/>
      <c r="L278" s="327"/>
      <c r="M278" s="327"/>
      <c r="N278" s="327"/>
      <c r="O278" s="327"/>
      <c r="P278" s="327"/>
    </row>
    <row r="279" spans="1:16" s="28" customFormat="1">
      <c r="A279" s="2108"/>
      <c r="B279" s="327"/>
      <c r="C279" s="327"/>
      <c r="D279" s="327"/>
      <c r="E279" s="327"/>
      <c r="F279" s="327"/>
      <c r="G279" s="327"/>
      <c r="H279" s="327"/>
      <c r="I279" s="892"/>
      <c r="J279" s="327"/>
      <c r="K279" s="327"/>
      <c r="L279" s="327"/>
      <c r="M279" s="327"/>
      <c r="N279" s="327"/>
      <c r="O279" s="327"/>
      <c r="P279" s="327"/>
    </row>
    <row r="280" spans="1:16" s="28" customFormat="1">
      <c r="A280" s="2108"/>
      <c r="B280" s="327"/>
      <c r="C280" s="327"/>
      <c r="D280" s="327"/>
      <c r="E280" s="327"/>
      <c r="F280" s="327"/>
      <c r="G280" s="327"/>
      <c r="H280" s="327"/>
      <c r="I280" s="892"/>
      <c r="J280" s="327"/>
      <c r="K280" s="327"/>
      <c r="L280" s="327"/>
      <c r="M280" s="327"/>
      <c r="N280" s="327"/>
      <c r="O280" s="327"/>
      <c r="P280" s="327"/>
    </row>
    <row r="281" spans="1:16" s="28" customFormat="1">
      <c r="A281" s="2108"/>
      <c r="B281" s="327"/>
      <c r="C281" s="327"/>
      <c r="D281" s="327"/>
      <c r="E281" s="327"/>
      <c r="F281" s="327"/>
      <c r="G281" s="327"/>
      <c r="H281" s="327"/>
      <c r="I281" s="892"/>
      <c r="J281" s="327"/>
      <c r="K281" s="327"/>
      <c r="L281" s="327"/>
      <c r="M281" s="327"/>
      <c r="N281" s="327"/>
      <c r="O281" s="327"/>
      <c r="P281" s="327"/>
    </row>
    <row r="282" spans="1:16" s="28" customFormat="1">
      <c r="A282" s="2108"/>
      <c r="B282" s="327"/>
      <c r="C282" s="327"/>
      <c r="D282" s="327"/>
      <c r="E282" s="327"/>
      <c r="F282" s="327"/>
      <c r="G282" s="327"/>
      <c r="H282" s="327"/>
      <c r="I282" s="892"/>
      <c r="J282" s="327"/>
      <c r="K282" s="327"/>
      <c r="L282" s="327"/>
      <c r="M282" s="327"/>
      <c r="N282" s="327"/>
      <c r="O282" s="327"/>
      <c r="P282" s="327"/>
    </row>
    <row r="283" spans="1:16" s="28" customFormat="1">
      <c r="A283" s="2108"/>
      <c r="B283" s="327"/>
      <c r="C283" s="327"/>
      <c r="D283" s="327"/>
      <c r="E283" s="327"/>
      <c r="F283" s="327"/>
      <c r="G283" s="327"/>
      <c r="H283" s="327"/>
      <c r="I283" s="892"/>
      <c r="J283" s="327"/>
      <c r="K283" s="327"/>
      <c r="L283" s="327"/>
      <c r="M283" s="327"/>
      <c r="N283" s="327"/>
      <c r="O283" s="327"/>
      <c r="P283" s="327"/>
    </row>
    <row r="284" spans="1:16" s="28" customFormat="1">
      <c r="A284" s="2108"/>
      <c r="B284" s="327"/>
      <c r="C284" s="327"/>
      <c r="D284" s="327"/>
      <c r="E284" s="327"/>
      <c r="F284" s="327"/>
      <c r="G284" s="327"/>
      <c r="H284" s="327"/>
      <c r="I284" s="892"/>
      <c r="J284" s="327"/>
      <c r="K284" s="327"/>
      <c r="L284" s="327"/>
      <c r="M284" s="327"/>
      <c r="N284" s="327"/>
      <c r="O284" s="327"/>
      <c r="P284" s="327"/>
    </row>
    <row r="285" spans="1:16" s="28" customFormat="1">
      <c r="A285" s="2108"/>
      <c r="B285" s="327"/>
      <c r="C285" s="327"/>
      <c r="D285" s="327"/>
      <c r="E285" s="327"/>
      <c r="F285" s="327"/>
      <c r="G285" s="327"/>
      <c r="H285" s="327"/>
      <c r="I285" s="892"/>
      <c r="J285" s="327"/>
      <c r="K285" s="327"/>
      <c r="L285" s="327"/>
      <c r="M285" s="327"/>
      <c r="N285" s="327"/>
      <c r="O285" s="327"/>
      <c r="P285" s="327"/>
    </row>
    <row r="286" spans="1:16" s="28" customFormat="1">
      <c r="A286" s="2108"/>
      <c r="B286" s="327"/>
      <c r="C286" s="327"/>
      <c r="D286" s="327"/>
      <c r="E286" s="327"/>
      <c r="F286" s="327"/>
      <c r="G286" s="327"/>
      <c r="H286" s="327"/>
      <c r="I286" s="892"/>
      <c r="J286" s="327"/>
      <c r="K286" s="327"/>
      <c r="L286" s="327"/>
      <c r="M286" s="327"/>
      <c r="N286" s="327"/>
      <c r="O286" s="327"/>
      <c r="P286" s="327"/>
    </row>
    <row r="287" spans="1:16" s="28" customFormat="1">
      <c r="A287" s="2108"/>
      <c r="B287" s="327"/>
      <c r="C287" s="327"/>
      <c r="D287" s="327"/>
      <c r="E287" s="327"/>
      <c r="F287" s="327"/>
      <c r="G287" s="327"/>
      <c r="H287" s="327"/>
      <c r="I287" s="892"/>
      <c r="J287" s="327"/>
      <c r="K287" s="327"/>
      <c r="L287" s="327"/>
      <c r="M287" s="327"/>
      <c r="N287" s="327"/>
      <c r="O287" s="327"/>
      <c r="P287" s="327"/>
    </row>
    <row r="288" spans="1:16" s="28" customFormat="1">
      <c r="A288" s="2108"/>
      <c r="B288" s="327"/>
      <c r="C288" s="327"/>
      <c r="D288" s="327"/>
      <c r="E288" s="327"/>
      <c r="F288" s="327"/>
      <c r="G288" s="327"/>
      <c r="H288" s="327"/>
      <c r="I288" s="892"/>
      <c r="J288" s="327"/>
      <c r="K288" s="327"/>
      <c r="L288" s="327"/>
      <c r="M288" s="327"/>
      <c r="N288" s="327"/>
      <c r="O288" s="327"/>
      <c r="P288" s="327"/>
    </row>
    <row r="289" spans="1:16" s="28" customFormat="1">
      <c r="A289" s="2108"/>
      <c r="B289" s="327"/>
      <c r="C289" s="327"/>
      <c r="D289" s="327"/>
      <c r="E289" s="327"/>
      <c r="F289" s="327"/>
      <c r="G289" s="327"/>
      <c r="H289" s="327"/>
      <c r="I289" s="892"/>
      <c r="J289" s="327"/>
      <c r="K289" s="327"/>
      <c r="L289" s="327"/>
      <c r="M289" s="327"/>
      <c r="N289" s="327"/>
      <c r="O289" s="327"/>
      <c r="P289" s="327"/>
    </row>
    <row r="290" spans="1:16" s="28" customFormat="1">
      <c r="A290" s="2108"/>
      <c r="B290" s="327"/>
      <c r="C290" s="327"/>
      <c r="D290" s="327"/>
      <c r="E290" s="327"/>
      <c r="F290" s="327"/>
      <c r="G290" s="327"/>
      <c r="H290" s="327"/>
      <c r="I290" s="892"/>
      <c r="J290" s="327"/>
      <c r="K290" s="327"/>
      <c r="L290" s="327"/>
      <c r="M290" s="327"/>
      <c r="N290" s="327"/>
      <c r="O290" s="327"/>
      <c r="P290" s="327"/>
    </row>
    <row r="291" spans="1:16" s="28" customFormat="1">
      <c r="A291" s="2108"/>
      <c r="B291" s="327"/>
      <c r="C291" s="327"/>
      <c r="D291" s="327"/>
      <c r="E291" s="327"/>
      <c r="F291" s="327"/>
      <c r="G291" s="327"/>
      <c r="H291" s="327"/>
      <c r="I291" s="892"/>
      <c r="J291" s="327"/>
      <c r="K291" s="327"/>
      <c r="L291" s="327"/>
      <c r="M291" s="327"/>
      <c r="N291" s="327"/>
      <c r="O291" s="327"/>
      <c r="P291" s="327"/>
    </row>
    <row r="292" spans="1:16" s="28" customFormat="1">
      <c r="A292" s="2108"/>
      <c r="B292" s="327"/>
      <c r="C292" s="327"/>
      <c r="D292" s="327"/>
      <c r="E292" s="327"/>
      <c r="F292" s="327"/>
      <c r="G292" s="327"/>
      <c r="H292" s="327"/>
      <c r="I292" s="892"/>
      <c r="J292" s="327"/>
      <c r="K292" s="327"/>
      <c r="L292" s="327"/>
      <c r="M292" s="327"/>
      <c r="N292" s="327"/>
      <c r="O292" s="327"/>
      <c r="P292" s="327"/>
    </row>
    <row r="293" spans="1:16" s="28" customFormat="1">
      <c r="A293" s="2108"/>
      <c r="B293" s="327"/>
      <c r="C293" s="327"/>
      <c r="D293" s="327"/>
      <c r="E293" s="327"/>
      <c r="F293" s="327"/>
      <c r="G293" s="327"/>
      <c r="H293" s="327"/>
      <c r="I293" s="892"/>
      <c r="J293" s="327"/>
      <c r="K293" s="327"/>
      <c r="L293" s="327"/>
      <c r="M293" s="327"/>
      <c r="N293" s="327"/>
      <c r="O293" s="327"/>
      <c r="P293" s="327"/>
    </row>
    <row r="294" spans="1:16" s="28" customFormat="1">
      <c r="A294" s="2108"/>
      <c r="B294" s="327"/>
      <c r="C294" s="327"/>
      <c r="D294" s="327"/>
      <c r="E294" s="327"/>
      <c r="F294" s="327"/>
      <c r="G294" s="327"/>
      <c r="H294" s="327"/>
      <c r="I294" s="892"/>
      <c r="J294" s="327"/>
      <c r="K294" s="327"/>
      <c r="L294" s="327"/>
      <c r="M294" s="327"/>
      <c r="N294" s="327"/>
      <c r="O294" s="327"/>
      <c r="P294" s="327"/>
    </row>
    <row r="295" spans="1:16" s="28" customFormat="1">
      <c r="A295" s="2108"/>
      <c r="B295" s="327"/>
      <c r="C295" s="327"/>
      <c r="D295" s="327"/>
      <c r="E295" s="327"/>
      <c r="F295" s="327"/>
      <c r="G295" s="327"/>
      <c r="H295" s="327"/>
      <c r="I295" s="892"/>
      <c r="J295" s="327"/>
      <c r="K295" s="327"/>
      <c r="L295" s="327"/>
      <c r="M295" s="327"/>
      <c r="N295" s="327"/>
      <c r="O295" s="327"/>
      <c r="P295" s="327"/>
    </row>
    <row r="296" spans="1:16" s="28" customFormat="1">
      <c r="A296" s="2108"/>
      <c r="B296" s="327"/>
      <c r="C296" s="327"/>
      <c r="D296" s="327"/>
      <c r="E296" s="327"/>
      <c r="F296" s="327"/>
      <c r="G296" s="327"/>
      <c r="H296" s="327"/>
      <c r="I296" s="892"/>
      <c r="J296" s="327"/>
      <c r="K296" s="327"/>
      <c r="L296" s="327"/>
      <c r="M296" s="327"/>
      <c r="N296" s="327"/>
      <c r="O296" s="327"/>
      <c r="P296" s="327"/>
    </row>
    <row r="297" spans="1:16" s="28" customFormat="1">
      <c r="A297" s="2108"/>
      <c r="B297" s="327"/>
      <c r="C297" s="327"/>
      <c r="D297" s="327"/>
      <c r="E297" s="327"/>
      <c r="F297" s="327"/>
      <c r="G297" s="327"/>
      <c r="H297" s="327"/>
      <c r="I297" s="892"/>
      <c r="J297" s="327"/>
      <c r="K297" s="327"/>
      <c r="L297" s="327"/>
      <c r="M297" s="327"/>
      <c r="N297" s="327"/>
      <c r="O297" s="327"/>
      <c r="P297" s="327"/>
    </row>
    <row r="298" spans="1:16" s="28" customFormat="1">
      <c r="A298" s="2108"/>
      <c r="B298" s="327"/>
      <c r="C298" s="327"/>
      <c r="D298" s="327"/>
      <c r="E298" s="327"/>
      <c r="F298" s="327"/>
      <c r="G298" s="327"/>
      <c r="H298" s="327"/>
      <c r="I298" s="892"/>
      <c r="J298" s="327"/>
      <c r="K298" s="327"/>
      <c r="L298" s="327"/>
      <c r="M298" s="327"/>
      <c r="N298" s="327"/>
      <c r="O298" s="327"/>
      <c r="P298" s="327"/>
    </row>
    <row r="299" spans="1:16" s="28" customFormat="1">
      <c r="A299" s="2108"/>
      <c r="B299" s="327"/>
      <c r="C299" s="327"/>
      <c r="D299" s="327"/>
      <c r="E299" s="327"/>
      <c r="F299" s="327"/>
      <c r="G299" s="327"/>
      <c r="H299" s="327"/>
      <c r="I299" s="892"/>
      <c r="J299" s="327"/>
      <c r="K299" s="327"/>
      <c r="L299" s="327"/>
      <c r="M299" s="327"/>
      <c r="N299" s="327"/>
      <c r="O299" s="327"/>
      <c r="P299" s="327"/>
    </row>
    <row r="300" spans="1:16" s="28" customFormat="1">
      <c r="A300" s="2108"/>
      <c r="B300" s="327"/>
      <c r="C300" s="327"/>
      <c r="D300" s="327"/>
      <c r="E300" s="327"/>
      <c r="F300" s="327"/>
      <c r="G300" s="327"/>
      <c r="H300" s="327"/>
      <c r="I300" s="892"/>
      <c r="J300" s="327"/>
      <c r="K300" s="327"/>
      <c r="L300" s="327"/>
      <c r="M300" s="327"/>
      <c r="N300" s="327"/>
      <c r="O300" s="327"/>
      <c r="P300" s="327"/>
    </row>
    <row r="301" spans="1:16" s="28" customFormat="1">
      <c r="A301" s="2108"/>
      <c r="B301" s="327"/>
      <c r="C301" s="327"/>
      <c r="D301" s="327"/>
      <c r="E301" s="327"/>
      <c r="F301" s="327"/>
      <c r="G301" s="327"/>
      <c r="H301" s="327"/>
      <c r="I301" s="892"/>
      <c r="J301" s="327"/>
      <c r="K301" s="327"/>
      <c r="L301" s="327"/>
      <c r="M301" s="327"/>
      <c r="N301" s="327"/>
      <c r="O301" s="327"/>
      <c r="P301" s="327"/>
    </row>
    <row r="302" spans="1:16" s="28" customFormat="1">
      <c r="A302" s="2108"/>
      <c r="B302" s="327"/>
      <c r="C302" s="327"/>
      <c r="D302" s="327"/>
      <c r="E302" s="327"/>
      <c r="F302" s="327"/>
      <c r="G302" s="327"/>
      <c r="H302" s="327"/>
      <c r="I302" s="892"/>
      <c r="J302" s="327"/>
      <c r="K302" s="327"/>
      <c r="L302" s="327"/>
      <c r="M302" s="327"/>
      <c r="N302" s="327"/>
      <c r="O302" s="327"/>
      <c r="P302" s="327"/>
    </row>
    <row r="303" spans="1:16" s="28" customFormat="1">
      <c r="A303" s="2108"/>
      <c r="B303" s="327"/>
      <c r="C303" s="327"/>
      <c r="D303" s="327"/>
      <c r="E303" s="327"/>
      <c r="F303" s="327"/>
      <c r="G303" s="327"/>
      <c r="H303" s="327"/>
      <c r="I303" s="892"/>
      <c r="J303" s="327"/>
      <c r="K303" s="327"/>
      <c r="L303" s="327"/>
      <c r="M303" s="327"/>
      <c r="N303" s="327"/>
      <c r="O303" s="327"/>
      <c r="P303" s="327"/>
    </row>
    <row r="304" spans="1:16" s="28" customFormat="1">
      <c r="A304" s="2108"/>
      <c r="B304" s="327"/>
      <c r="C304" s="327"/>
      <c r="D304" s="327"/>
      <c r="E304" s="327"/>
      <c r="F304" s="327"/>
      <c r="G304" s="327"/>
      <c r="H304" s="327"/>
      <c r="I304" s="892"/>
      <c r="J304" s="327"/>
      <c r="K304" s="327"/>
      <c r="L304" s="327"/>
      <c r="M304" s="327"/>
      <c r="N304" s="327"/>
      <c r="O304" s="327"/>
      <c r="P304" s="327"/>
    </row>
    <row r="305" spans="1:16" s="28" customFormat="1">
      <c r="A305" s="2108"/>
      <c r="B305" s="327"/>
      <c r="C305" s="327"/>
      <c r="D305" s="327"/>
      <c r="E305" s="327"/>
      <c r="F305" s="327"/>
      <c r="G305" s="327"/>
      <c r="H305" s="327"/>
      <c r="I305" s="892"/>
      <c r="J305" s="327"/>
      <c r="K305" s="327"/>
      <c r="L305" s="327"/>
      <c r="M305" s="327"/>
      <c r="N305" s="327"/>
      <c r="O305" s="327"/>
      <c r="P305" s="327"/>
    </row>
    <row r="306" spans="1:16" s="28" customFormat="1">
      <c r="A306" s="2108"/>
      <c r="B306" s="327"/>
      <c r="C306" s="327"/>
      <c r="D306" s="327"/>
      <c r="E306" s="327"/>
      <c r="F306" s="327"/>
      <c r="G306" s="327"/>
      <c r="H306" s="327"/>
      <c r="I306" s="892"/>
      <c r="J306" s="327"/>
      <c r="K306" s="327"/>
      <c r="L306" s="327"/>
      <c r="M306" s="327"/>
      <c r="N306" s="327"/>
      <c r="O306" s="327"/>
      <c r="P306" s="327"/>
    </row>
    <row r="307" spans="1:16" s="28" customFormat="1">
      <c r="A307" s="327"/>
      <c r="B307" s="327"/>
      <c r="C307" s="327"/>
      <c r="D307" s="327"/>
      <c r="E307" s="327"/>
      <c r="F307" s="327"/>
      <c r="G307" s="327"/>
      <c r="H307" s="327"/>
      <c r="I307" s="892"/>
      <c r="J307" s="327"/>
      <c r="K307" s="327"/>
      <c r="L307" s="327"/>
      <c r="M307" s="327"/>
      <c r="N307" s="327"/>
      <c r="O307" s="327"/>
      <c r="P307" s="327"/>
    </row>
    <row r="308" spans="1:16" s="28" customFormat="1">
      <c r="A308" s="327"/>
      <c r="B308" s="327"/>
      <c r="C308" s="327"/>
      <c r="D308" s="327"/>
      <c r="E308" s="327"/>
      <c r="F308" s="327"/>
      <c r="G308" s="327"/>
      <c r="H308" s="327"/>
      <c r="I308" s="892"/>
      <c r="J308" s="327"/>
      <c r="K308" s="327"/>
      <c r="L308" s="327"/>
      <c r="M308" s="327"/>
      <c r="N308" s="327"/>
      <c r="O308" s="327"/>
      <c r="P308" s="327"/>
    </row>
    <row r="309" spans="1:16" s="28" customFormat="1">
      <c r="A309" s="327"/>
      <c r="B309" s="327"/>
      <c r="C309" s="327"/>
      <c r="D309" s="327"/>
      <c r="E309" s="327"/>
      <c r="F309" s="327"/>
      <c r="G309" s="327"/>
      <c r="H309" s="327"/>
      <c r="I309" s="892"/>
      <c r="J309" s="327"/>
      <c r="K309" s="327"/>
      <c r="L309" s="327"/>
      <c r="M309" s="327"/>
      <c r="N309" s="327"/>
      <c r="O309" s="327"/>
      <c r="P309" s="327"/>
    </row>
    <row r="310" spans="1:16" s="28" customFormat="1">
      <c r="A310" s="327"/>
      <c r="B310" s="327"/>
      <c r="C310" s="327"/>
      <c r="D310" s="327"/>
      <c r="E310" s="327"/>
      <c r="F310" s="327"/>
      <c r="G310" s="327"/>
      <c r="H310" s="327"/>
      <c r="I310" s="892"/>
      <c r="J310" s="327"/>
      <c r="K310" s="327"/>
      <c r="L310" s="327"/>
      <c r="M310" s="327"/>
      <c r="N310" s="327"/>
      <c r="O310" s="327"/>
      <c r="P310" s="327"/>
    </row>
    <row r="311" spans="1:16" s="28" customFormat="1">
      <c r="A311" s="327"/>
      <c r="B311" s="327"/>
      <c r="C311" s="327"/>
      <c r="D311" s="327"/>
      <c r="E311" s="327"/>
      <c r="F311" s="327"/>
      <c r="G311" s="327"/>
      <c r="H311" s="327"/>
      <c r="I311" s="892"/>
      <c r="J311" s="327"/>
      <c r="K311" s="327"/>
      <c r="L311" s="327"/>
      <c r="M311" s="327"/>
      <c r="N311" s="327"/>
      <c r="O311" s="327"/>
      <c r="P311" s="327"/>
    </row>
    <row r="312" spans="1:16" s="28" customFormat="1">
      <c r="A312" s="327"/>
      <c r="B312" s="327"/>
      <c r="C312" s="327"/>
      <c r="D312" s="327"/>
      <c r="E312" s="327"/>
      <c r="F312" s="327"/>
      <c r="G312" s="327"/>
      <c r="H312" s="327"/>
      <c r="I312" s="892"/>
      <c r="J312" s="327"/>
      <c r="K312" s="327"/>
      <c r="L312" s="327"/>
      <c r="M312" s="327"/>
      <c r="N312" s="327"/>
      <c r="O312" s="327"/>
      <c r="P312" s="327"/>
    </row>
    <row r="313" spans="1:16" s="28" customFormat="1">
      <c r="A313" s="327"/>
      <c r="B313" s="327"/>
      <c r="C313" s="327"/>
      <c r="D313" s="327"/>
      <c r="E313" s="327"/>
      <c r="F313" s="327"/>
      <c r="G313" s="327"/>
      <c r="H313" s="327"/>
      <c r="I313" s="892"/>
      <c r="J313" s="327"/>
      <c r="K313" s="327"/>
      <c r="L313" s="327"/>
      <c r="M313" s="327"/>
      <c r="N313" s="327"/>
      <c r="O313" s="327"/>
      <c r="P313" s="327"/>
    </row>
    <row r="314" spans="1:16" s="28" customFormat="1">
      <c r="A314" s="327"/>
      <c r="B314" s="327"/>
      <c r="C314" s="327"/>
      <c r="D314" s="327"/>
      <c r="E314" s="327"/>
      <c r="F314" s="327"/>
      <c r="G314" s="327"/>
      <c r="H314" s="327"/>
      <c r="I314" s="892"/>
      <c r="J314" s="327"/>
      <c r="K314" s="327"/>
      <c r="L314" s="327"/>
      <c r="M314" s="327"/>
      <c r="N314" s="327"/>
      <c r="O314" s="327"/>
      <c r="P314" s="327"/>
    </row>
    <row r="315" spans="1:16" s="28" customFormat="1">
      <c r="A315" s="327"/>
      <c r="B315" s="327"/>
      <c r="C315" s="327"/>
      <c r="D315" s="327"/>
      <c r="E315" s="327"/>
      <c r="F315" s="327"/>
      <c r="G315" s="327"/>
      <c r="H315" s="327"/>
      <c r="I315" s="892"/>
      <c r="J315" s="327"/>
      <c r="K315" s="327"/>
      <c r="L315" s="327"/>
      <c r="M315" s="327"/>
      <c r="N315" s="327"/>
      <c r="O315" s="327"/>
      <c r="P315" s="327"/>
    </row>
    <row r="316" spans="1:16" s="28" customFormat="1">
      <c r="A316" s="327"/>
      <c r="B316" s="327"/>
      <c r="C316" s="327"/>
      <c r="D316" s="327"/>
      <c r="E316" s="327"/>
      <c r="F316" s="327"/>
      <c r="G316" s="327"/>
      <c r="H316" s="327"/>
      <c r="I316" s="892"/>
      <c r="J316" s="327"/>
      <c r="K316" s="327"/>
      <c r="L316" s="327"/>
      <c r="M316" s="327"/>
      <c r="N316" s="327"/>
      <c r="O316" s="327"/>
      <c r="P316" s="327"/>
    </row>
    <row r="317" spans="1:16" s="28" customFormat="1">
      <c r="A317" s="327"/>
      <c r="B317" s="327"/>
      <c r="C317" s="327"/>
      <c r="D317" s="327"/>
      <c r="E317" s="327"/>
      <c r="F317" s="327"/>
      <c r="G317" s="327"/>
      <c r="H317" s="327"/>
      <c r="I317" s="892"/>
      <c r="J317" s="327"/>
      <c r="K317" s="327"/>
      <c r="L317" s="327"/>
      <c r="M317" s="327"/>
      <c r="N317" s="327"/>
      <c r="O317" s="327"/>
      <c r="P317" s="327"/>
    </row>
    <row r="318" spans="1:16" s="28" customFormat="1">
      <c r="A318" s="327"/>
      <c r="B318" s="327"/>
      <c r="C318" s="327"/>
      <c r="D318" s="327"/>
      <c r="E318" s="327"/>
      <c r="F318" s="327"/>
      <c r="G318" s="327"/>
      <c r="H318" s="327"/>
      <c r="I318" s="892"/>
      <c r="J318" s="327"/>
      <c r="K318" s="327"/>
      <c r="L318" s="327"/>
      <c r="M318" s="327"/>
      <c r="N318" s="327"/>
      <c r="O318" s="327"/>
      <c r="P318" s="327"/>
    </row>
    <row r="319" spans="1:16" s="28" customFormat="1">
      <c r="A319" s="327"/>
      <c r="B319" s="327"/>
      <c r="C319" s="327"/>
      <c r="D319" s="327"/>
      <c r="E319" s="327"/>
      <c r="F319" s="327"/>
      <c r="G319" s="327"/>
      <c r="H319" s="327"/>
      <c r="I319" s="892"/>
      <c r="J319" s="327"/>
      <c r="K319" s="327"/>
      <c r="L319" s="327"/>
      <c r="M319" s="327"/>
      <c r="N319" s="327"/>
      <c r="O319" s="327"/>
      <c r="P319" s="327"/>
    </row>
    <row r="320" spans="1:16" s="28" customFormat="1">
      <c r="A320" s="327"/>
      <c r="B320" s="327"/>
      <c r="C320" s="327"/>
      <c r="D320" s="327"/>
      <c r="E320" s="327"/>
      <c r="F320" s="327"/>
      <c r="G320" s="327"/>
      <c r="H320" s="327"/>
      <c r="I320" s="892"/>
      <c r="J320" s="327"/>
      <c r="K320" s="327"/>
      <c r="L320" s="327"/>
      <c r="M320" s="327"/>
      <c r="N320" s="327"/>
      <c r="O320" s="327"/>
      <c r="P320" s="327"/>
    </row>
    <row r="321" spans="1:16" s="28" customFormat="1">
      <c r="A321" s="327"/>
      <c r="B321" s="327"/>
      <c r="C321" s="327"/>
      <c r="D321" s="327"/>
      <c r="E321" s="327"/>
      <c r="F321" s="327"/>
      <c r="G321" s="327"/>
      <c r="H321" s="327"/>
      <c r="I321" s="892"/>
      <c r="J321" s="327"/>
      <c r="K321" s="327"/>
      <c r="L321" s="327"/>
      <c r="M321" s="327"/>
      <c r="N321" s="327"/>
      <c r="O321" s="327"/>
      <c r="P321" s="327"/>
    </row>
    <row r="322" spans="1:16" s="28" customFormat="1">
      <c r="A322" s="327"/>
      <c r="B322" s="327"/>
      <c r="C322" s="327"/>
      <c r="D322" s="327"/>
      <c r="E322" s="327"/>
      <c r="F322" s="327"/>
      <c r="G322" s="327"/>
      <c r="H322" s="327"/>
      <c r="I322" s="892"/>
      <c r="J322" s="327"/>
      <c r="K322" s="327"/>
      <c r="L322" s="327"/>
      <c r="M322" s="327"/>
      <c r="N322" s="327"/>
      <c r="O322" s="327"/>
      <c r="P322" s="327"/>
    </row>
    <row r="323" spans="1:16" s="28" customFormat="1">
      <c r="A323" s="327"/>
      <c r="B323" s="327"/>
      <c r="C323" s="327"/>
      <c r="D323" s="327"/>
      <c r="E323" s="327"/>
      <c r="F323" s="327"/>
      <c r="G323" s="327"/>
      <c r="H323" s="327"/>
      <c r="I323" s="892"/>
      <c r="J323" s="327"/>
      <c r="K323" s="327"/>
      <c r="L323" s="327"/>
      <c r="M323" s="327"/>
      <c r="N323" s="327"/>
      <c r="O323" s="327"/>
      <c r="P323" s="327"/>
    </row>
    <row r="324" spans="1:16" s="28" customFormat="1">
      <c r="A324" s="327"/>
      <c r="B324" s="327"/>
      <c r="C324" s="327"/>
      <c r="D324" s="327"/>
      <c r="E324" s="327"/>
      <c r="F324" s="327"/>
      <c r="G324" s="327"/>
      <c r="H324" s="327"/>
      <c r="I324" s="892"/>
      <c r="J324" s="327"/>
      <c r="K324" s="327"/>
      <c r="L324" s="327"/>
      <c r="M324" s="327"/>
      <c r="N324" s="327"/>
      <c r="O324" s="327"/>
      <c r="P324" s="327"/>
    </row>
    <row r="325" spans="1:16" s="28" customFormat="1">
      <c r="A325" s="327"/>
      <c r="B325" s="327"/>
      <c r="C325" s="327"/>
      <c r="D325" s="327"/>
      <c r="E325" s="327"/>
      <c r="F325" s="327"/>
      <c r="G325" s="327"/>
      <c r="H325" s="327"/>
      <c r="I325" s="892"/>
      <c r="J325" s="327"/>
      <c r="K325" s="327"/>
      <c r="L325" s="327"/>
      <c r="M325" s="327"/>
      <c r="N325" s="327"/>
      <c r="O325" s="327"/>
      <c r="P325" s="327"/>
    </row>
    <row r="326" spans="1:16" s="28" customFormat="1">
      <c r="A326" s="327"/>
      <c r="B326" s="327"/>
      <c r="C326" s="327"/>
      <c r="D326" s="327"/>
      <c r="E326" s="327"/>
      <c r="F326" s="327"/>
      <c r="G326" s="327"/>
      <c r="H326" s="327"/>
      <c r="I326" s="892"/>
      <c r="J326" s="327"/>
      <c r="K326" s="327"/>
      <c r="L326" s="327"/>
      <c r="M326" s="327"/>
      <c r="N326" s="327"/>
      <c r="O326" s="327"/>
      <c r="P326" s="327"/>
    </row>
    <row r="327" spans="1:16" s="28" customFormat="1">
      <c r="A327" s="327"/>
      <c r="B327" s="327"/>
      <c r="C327" s="327"/>
      <c r="D327" s="327"/>
      <c r="E327" s="327"/>
      <c r="F327" s="327"/>
      <c r="G327" s="327"/>
      <c r="H327" s="327"/>
      <c r="I327" s="892"/>
      <c r="J327" s="327"/>
      <c r="K327" s="327"/>
      <c r="L327" s="327"/>
      <c r="M327" s="327"/>
      <c r="N327" s="327"/>
      <c r="O327" s="327"/>
      <c r="P327" s="327"/>
    </row>
    <row r="328" spans="1:16" s="28" customFormat="1">
      <c r="A328" s="327"/>
      <c r="B328" s="327"/>
      <c r="C328" s="327"/>
      <c r="D328" s="327"/>
      <c r="E328" s="327"/>
      <c r="F328" s="327"/>
      <c r="G328" s="327"/>
      <c r="H328" s="327"/>
      <c r="I328" s="892"/>
      <c r="J328" s="327"/>
      <c r="K328" s="327"/>
      <c r="L328" s="327"/>
      <c r="M328" s="327"/>
      <c r="N328" s="327"/>
      <c r="O328" s="327"/>
      <c r="P328" s="327"/>
    </row>
    <row r="329" spans="1:16" s="28" customFormat="1">
      <c r="A329" s="327"/>
      <c r="B329" s="327"/>
      <c r="C329" s="327"/>
      <c r="D329" s="327"/>
      <c r="E329" s="327"/>
      <c r="F329" s="327"/>
      <c r="G329" s="327"/>
      <c r="H329" s="327"/>
      <c r="I329" s="892"/>
      <c r="J329" s="327"/>
      <c r="K329" s="327"/>
      <c r="L329" s="327"/>
      <c r="M329" s="327"/>
      <c r="N329" s="327"/>
      <c r="O329" s="327"/>
      <c r="P329" s="327"/>
    </row>
    <row r="330" spans="1:16" s="28" customFormat="1">
      <c r="A330" s="327"/>
      <c r="B330" s="327"/>
      <c r="C330" s="327"/>
      <c r="D330" s="327"/>
      <c r="E330" s="327"/>
      <c r="F330" s="327"/>
      <c r="G330" s="327"/>
      <c r="H330" s="327"/>
      <c r="I330" s="892"/>
      <c r="J330" s="327"/>
      <c r="K330" s="327"/>
      <c r="L330" s="327"/>
      <c r="M330" s="327"/>
      <c r="N330" s="327"/>
      <c r="O330" s="327"/>
      <c r="P330" s="327"/>
    </row>
    <row r="331" spans="1:16" s="28" customFormat="1">
      <c r="A331" s="327"/>
      <c r="B331" s="327"/>
      <c r="C331" s="327"/>
      <c r="D331" s="327"/>
      <c r="E331" s="327"/>
      <c r="F331" s="327"/>
      <c r="G331" s="327"/>
      <c r="H331" s="327"/>
      <c r="I331" s="892"/>
      <c r="J331" s="327"/>
      <c r="K331" s="327"/>
      <c r="L331" s="327"/>
      <c r="M331" s="327"/>
      <c r="N331" s="327"/>
      <c r="O331" s="327"/>
      <c r="P331" s="327"/>
    </row>
    <row r="332" spans="1:16" s="28" customFormat="1">
      <c r="A332" s="327"/>
      <c r="B332" s="327"/>
      <c r="C332" s="327"/>
      <c r="D332" s="327"/>
      <c r="E332" s="327"/>
      <c r="F332" s="327"/>
      <c r="G332" s="327"/>
      <c r="H332" s="327"/>
      <c r="I332" s="892"/>
      <c r="J332" s="327"/>
      <c r="K332" s="327"/>
      <c r="L332" s="327"/>
      <c r="M332" s="327"/>
      <c r="N332" s="327"/>
      <c r="O332" s="327"/>
      <c r="P332" s="327"/>
    </row>
    <row r="333" spans="1:16" s="28" customFormat="1">
      <c r="A333" s="327"/>
      <c r="B333" s="327"/>
      <c r="C333" s="327"/>
      <c r="D333" s="327"/>
      <c r="E333" s="327"/>
      <c r="F333" s="327"/>
      <c r="G333" s="327"/>
      <c r="H333" s="327"/>
      <c r="I333" s="892"/>
      <c r="J333" s="327"/>
      <c r="K333" s="327"/>
      <c r="L333" s="327"/>
      <c r="M333" s="327"/>
      <c r="N333" s="327"/>
      <c r="O333" s="327"/>
      <c r="P333" s="327"/>
    </row>
    <row r="334" spans="1:16" s="28" customFormat="1">
      <c r="A334" s="327"/>
      <c r="B334" s="327"/>
      <c r="C334" s="327"/>
      <c r="D334" s="327"/>
      <c r="E334" s="327"/>
      <c r="F334" s="327"/>
      <c r="G334" s="327"/>
      <c r="H334" s="327"/>
      <c r="I334" s="892"/>
      <c r="J334" s="327"/>
      <c r="K334" s="327"/>
      <c r="L334" s="327"/>
      <c r="M334" s="327"/>
      <c r="N334" s="327"/>
      <c r="O334" s="327"/>
      <c r="P334" s="327"/>
    </row>
    <row r="335" spans="1:16" s="28" customFormat="1">
      <c r="A335" s="327"/>
      <c r="B335" s="327"/>
      <c r="C335" s="327"/>
      <c r="D335" s="327"/>
      <c r="E335" s="327"/>
      <c r="F335" s="327"/>
      <c r="G335" s="327"/>
      <c r="H335" s="327"/>
      <c r="I335" s="892"/>
      <c r="J335" s="327"/>
      <c r="K335" s="327"/>
      <c r="L335" s="327"/>
      <c r="M335" s="327"/>
      <c r="N335" s="327"/>
      <c r="O335" s="327"/>
      <c r="P335" s="327"/>
    </row>
    <row r="336" spans="1:16" s="28" customFormat="1">
      <c r="A336" s="327"/>
      <c r="B336" s="327"/>
      <c r="C336" s="327"/>
      <c r="D336" s="327"/>
      <c r="E336" s="327"/>
      <c r="F336" s="327"/>
      <c r="G336" s="327"/>
      <c r="H336" s="327"/>
      <c r="I336" s="892"/>
      <c r="J336" s="327"/>
      <c r="K336" s="327"/>
      <c r="L336" s="327"/>
      <c r="M336" s="327"/>
      <c r="N336" s="327"/>
      <c r="O336" s="327"/>
      <c r="P336" s="327"/>
    </row>
    <row r="337" spans="1:16" s="28" customFormat="1">
      <c r="A337" s="327"/>
      <c r="B337" s="327"/>
      <c r="C337" s="327"/>
      <c r="D337" s="327"/>
      <c r="E337" s="327"/>
      <c r="F337" s="327"/>
      <c r="G337" s="327"/>
      <c r="H337" s="327"/>
      <c r="I337" s="892"/>
      <c r="J337" s="327"/>
      <c r="K337" s="327"/>
      <c r="L337" s="327"/>
      <c r="M337" s="327"/>
      <c r="N337" s="327"/>
      <c r="O337" s="327"/>
      <c r="P337" s="327"/>
    </row>
    <row r="338" spans="1:16" s="28" customFormat="1">
      <c r="A338" s="327"/>
      <c r="B338" s="327"/>
      <c r="C338" s="327"/>
      <c r="D338" s="327"/>
      <c r="E338" s="327"/>
      <c r="F338" s="327"/>
      <c r="G338" s="327"/>
      <c r="H338" s="327"/>
      <c r="I338" s="892"/>
      <c r="J338" s="327"/>
      <c r="K338" s="327"/>
      <c r="L338" s="327"/>
      <c r="M338" s="327"/>
      <c r="N338" s="327"/>
      <c r="O338" s="327"/>
      <c r="P338" s="327"/>
    </row>
    <row r="339" spans="1:16" s="28" customFormat="1">
      <c r="A339" s="327"/>
      <c r="B339" s="327"/>
      <c r="C339" s="327"/>
      <c r="D339" s="327"/>
      <c r="E339" s="327"/>
      <c r="F339" s="327"/>
      <c r="G339" s="327"/>
      <c r="H339" s="327"/>
      <c r="I339" s="892"/>
      <c r="J339" s="327"/>
      <c r="K339" s="327"/>
      <c r="L339" s="327"/>
      <c r="M339" s="327"/>
      <c r="N339" s="327"/>
      <c r="O339" s="327"/>
      <c r="P339" s="327"/>
    </row>
    <row r="340" spans="1:16" s="28" customFormat="1">
      <c r="A340" s="327"/>
      <c r="B340" s="327"/>
      <c r="C340" s="327"/>
      <c r="D340" s="327"/>
      <c r="E340" s="327"/>
      <c r="F340" s="327"/>
      <c r="G340" s="327"/>
      <c r="H340" s="327"/>
      <c r="I340" s="892"/>
      <c r="J340" s="327"/>
      <c r="K340" s="327"/>
      <c r="L340" s="327"/>
      <c r="M340" s="327"/>
      <c r="N340" s="327"/>
      <c r="O340" s="327"/>
      <c r="P340" s="327"/>
    </row>
    <row r="341" spans="1:16" s="28" customFormat="1">
      <c r="A341" s="327"/>
      <c r="B341" s="327"/>
      <c r="C341" s="327"/>
      <c r="D341" s="327"/>
      <c r="E341" s="327"/>
      <c r="F341" s="327"/>
      <c r="G341" s="327"/>
      <c r="H341" s="327"/>
      <c r="I341" s="892"/>
      <c r="J341" s="327"/>
      <c r="K341" s="327"/>
      <c r="L341" s="327"/>
      <c r="M341" s="327"/>
      <c r="N341" s="327"/>
      <c r="O341" s="327"/>
      <c r="P341" s="327"/>
    </row>
    <row r="342" spans="1:16" s="28" customFormat="1">
      <c r="A342" s="327"/>
      <c r="B342" s="327"/>
      <c r="C342" s="327"/>
      <c r="D342" s="327"/>
      <c r="E342" s="327"/>
      <c r="F342" s="327"/>
      <c r="G342" s="327"/>
      <c r="H342" s="327"/>
      <c r="I342" s="892"/>
      <c r="J342" s="327"/>
      <c r="K342" s="327"/>
      <c r="L342" s="327"/>
      <c r="M342" s="327"/>
      <c r="N342" s="327"/>
      <c r="O342" s="327"/>
      <c r="P342" s="327"/>
    </row>
    <row r="343" spans="1:16" s="28" customFormat="1">
      <c r="A343" s="327"/>
      <c r="B343" s="327"/>
      <c r="C343" s="327"/>
      <c r="D343" s="327"/>
      <c r="E343" s="327"/>
      <c r="F343" s="327"/>
      <c r="G343" s="327"/>
      <c r="H343" s="327"/>
      <c r="I343" s="892"/>
      <c r="J343" s="327"/>
      <c r="K343" s="327"/>
      <c r="L343" s="327"/>
      <c r="M343" s="327"/>
      <c r="N343" s="327"/>
      <c r="O343" s="327"/>
      <c r="P343" s="327"/>
    </row>
    <row r="344" spans="1:16" s="28" customFormat="1">
      <c r="A344" s="327"/>
      <c r="B344" s="327"/>
      <c r="C344" s="327"/>
      <c r="D344" s="327"/>
      <c r="E344" s="327"/>
      <c r="F344" s="327"/>
      <c r="G344" s="327"/>
      <c r="H344" s="327"/>
      <c r="I344" s="892"/>
      <c r="J344" s="327"/>
      <c r="K344" s="327"/>
      <c r="L344" s="327"/>
      <c r="M344" s="327"/>
      <c r="N344" s="327"/>
      <c r="O344" s="327"/>
      <c r="P344" s="327"/>
    </row>
    <row r="345" spans="1:16" s="28" customFormat="1">
      <c r="A345" s="327"/>
      <c r="B345" s="327"/>
      <c r="C345" s="327"/>
      <c r="D345" s="327"/>
      <c r="E345" s="327"/>
      <c r="F345" s="327"/>
      <c r="G345" s="327"/>
      <c r="H345" s="327"/>
      <c r="I345" s="892"/>
      <c r="J345" s="327"/>
      <c r="K345" s="327"/>
      <c r="L345" s="327"/>
      <c r="M345" s="327"/>
      <c r="N345" s="327"/>
      <c r="O345" s="327"/>
      <c r="P345" s="327"/>
    </row>
    <row r="346" spans="1:16" s="28" customFormat="1">
      <c r="A346" s="327"/>
      <c r="B346" s="327"/>
      <c r="C346" s="327"/>
      <c r="D346" s="327"/>
      <c r="E346" s="327"/>
      <c r="F346" s="327"/>
      <c r="G346" s="327"/>
      <c r="H346" s="327"/>
      <c r="I346" s="892"/>
      <c r="J346" s="327"/>
      <c r="K346" s="327"/>
      <c r="L346" s="327"/>
      <c r="M346" s="327"/>
      <c r="N346" s="327"/>
      <c r="O346" s="327"/>
      <c r="P346" s="327"/>
    </row>
    <row r="347" spans="1:16" s="28" customFormat="1">
      <c r="A347" s="327"/>
      <c r="B347" s="327"/>
      <c r="C347" s="327"/>
      <c r="D347" s="327"/>
      <c r="E347" s="327"/>
      <c r="F347" s="327"/>
      <c r="G347" s="327"/>
      <c r="H347" s="327"/>
      <c r="I347" s="892"/>
      <c r="J347" s="327"/>
      <c r="K347" s="327"/>
      <c r="L347" s="327"/>
      <c r="M347" s="327"/>
      <c r="N347" s="327"/>
      <c r="O347" s="327"/>
      <c r="P347" s="327"/>
    </row>
  </sheetData>
  <phoneticPr fontId="29" type="noConversion"/>
  <printOptions horizontalCentered="1"/>
  <pageMargins left="0.75" right="0.25" top="0.5" bottom="0.25" header="0.5" footer="0.5"/>
  <pageSetup scale="75" fitToHeight="0" orientation="portrait" r:id="rId1"/>
  <headerFooter alignWithMargins="0"/>
</worksheet>
</file>

<file path=xl/worksheets/sheet110.xml><?xml version="1.0" encoding="utf-8"?>
<worksheet xmlns="http://schemas.openxmlformats.org/spreadsheetml/2006/main" xmlns:r="http://schemas.openxmlformats.org/officeDocument/2006/relationships">
  <sheetPr codeName="Sheet132">
    <pageSetUpPr fitToPage="1"/>
  </sheetPr>
  <dimension ref="A1:AD73"/>
  <sheetViews>
    <sheetView showGridLines="0" view="pageBreakPreview" zoomScale="60" zoomScaleNormal="60" workbookViewId="0"/>
  </sheetViews>
  <sheetFormatPr defaultColWidth="10.7109375" defaultRowHeight="12"/>
  <cols>
    <col min="1" max="1" width="3.7109375" style="2387" customWidth="1"/>
    <col min="2" max="2" width="1.7109375" style="2387" customWidth="1"/>
    <col min="3" max="3" width="8.7109375" style="2387" customWidth="1"/>
    <col min="4" max="4" width="1.7109375" style="2387" customWidth="1"/>
    <col min="5" max="5" width="11" style="2387" customWidth="1"/>
    <col min="6" max="6" width="1.7109375" style="2387" customWidth="1"/>
    <col min="7" max="7" width="11" style="2387" customWidth="1"/>
    <col min="8" max="8" width="1.7109375" style="2387" customWidth="1"/>
    <col min="9" max="9" width="10.28515625" style="2387" customWidth="1"/>
    <col min="10" max="10" width="1.7109375" style="2387" customWidth="1"/>
    <col min="11" max="11" width="21.140625" style="2387" customWidth="1"/>
    <col min="12" max="12" width="1.7109375" style="2387" customWidth="1"/>
    <col min="13" max="13" width="16.5703125" style="2387" customWidth="1"/>
    <col min="14" max="14" width="1.7109375" style="2387" customWidth="1"/>
    <col min="15" max="15" width="22.5703125" style="2387" customWidth="1"/>
    <col min="16" max="16" width="3.7109375" style="2387" customWidth="1"/>
    <col min="17" max="17" width="11.5703125" style="2387" customWidth="1"/>
    <col min="18" max="18" width="1.7109375" style="2387" customWidth="1"/>
    <col min="19" max="19" width="9.85546875" style="2387" customWidth="1"/>
    <col min="20" max="20" width="6.140625" style="2387" bestFit="1" customWidth="1"/>
    <col min="21" max="21" width="18.7109375" style="2387" customWidth="1"/>
    <col min="22" max="205" width="8.7109375" style="2387" customWidth="1"/>
    <col min="206" max="16384" width="10.7109375" style="2387"/>
  </cols>
  <sheetData>
    <row r="1" spans="1:30" ht="12.75">
      <c r="A1" s="2394" t="s">
        <v>2014</v>
      </c>
      <c r="B1" s="2403"/>
      <c r="C1" s="2403"/>
      <c r="D1" s="2403"/>
      <c r="E1" s="2403"/>
      <c r="F1" s="2403"/>
      <c r="G1" s="2403"/>
      <c r="H1" s="2403"/>
      <c r="I1" s="2403"/>
      <c r="J1" s="2403"/>
      <c r="K1" s="2403"/>
      <c r="L1" s="2403"/>
      <c r="M1" s="2403"/>
      <c r="N1" s="2403"/>
      <c r="O1" s="2394"/>
      <c r="P1" s="2403"/>
      <c r="Q1" s="2403"/>
      <c r="R1" s="2403"/>
      <c r="S1" s="2403"/>
      <c r="T1" s="2403"/>
      <c r="U1" s="2416"/>
      <c r="V1" s="2416"/>
      <c r="W1" s="2416"/>
      <c r="X1" s="2416"/>
      <c r="Y1" s="2416"/>
      <c r="Z1" s="2416"/>
      <c r="AA1" s="2416"/>
      <c r="AB1" s="2416"/>
      <c r="AC1" s="2416"/>
      <c r="AD1" s="2416"/>
    </row>
    <row r="2" spans="1:30" ht="12.75">
      <c r="A2" s="2403"/>
      <c r="B2" s="2403"/>
      <c r="C2" s="2403"/>
      <c r="D2" s="2403"/>
      <c r="E2" s="2403"/>
      <c r="F2" s="2403"/>
      <c r="G2" s="2403"/>
      <c r="H2" s="2403"/>
      <c r="I2" s="2403"/>
      <c r="J2" s="2403"/>
      <c r="K2" s="2403"/>
      <c r="L2" s="2403"/>
      <c r="M2" s="2403"/>
      <c r="N2" s="2403"/>
      <c r="O2" s="2403"/>
      <c r="P2" s="2403"/>
      <c r="Q2" s="2403"/>
      <c r="R2" s="2403"/>
      <c r="S2" s="2403"/>
      <c r="T2" s="2403"/>
      <c r="U2" s="2416"/>
      <c r="V2" s="2416"/>
      <c r="W2" s="2416"/>
      <c r="X2" s="2416"/>
      <c r="Y2" s="2416"/>
      <c r="Z2" s="2416"/>
      <c r="AA2" s="2416"/>
      <c r="AB2" s="2416"/>
      <c r="AC2" s="2416"/>
      <c r="AD2" s="2416"/>
    </row>
    <row r="3" spans="1:30" ht="12.75">
      <c r="A3" s="2394" t="s">
        <v>4309</v>
      </c>
      <c r="B3" s="2403"/>
      <c r="C3" s="2403"/>
      <c r="D3" s="2403"/>
      <c r="E3" s="2403"/>
      <c r="F3" s="2403"/>
      <c r="G3" s="2403"/>
      <c r="H3" s="2403"/>
      <c r="I3" s="2403"/>
      <c r="J3" s="2403"/>
      <c r="K3" s="2403"/>
      <c r="L3" s="2403"/>
      <c r="M3" s="2403"/>
      <c r="N3" s="2403"/>
      <c r="O3" s="2394"/>
      <c r="P3" s="2403"/>
      <c r="Q3" s="2403"/>
      <c r="R3" s="2403"/>
      <c r="S3" s="2403"/>
      <c r="T3" s="2403"/>
      <c r="U3" s="2416"/>
      <c r="V3" s="2416"/>
      <c r="W3" s="2416"/>
      <c r="X3" s="2416"/>
      <c r="Y3" s="2416"/>
      <c r="Z3" s="2416"/>
      <c r="AA3" s="2416"/>
      <c r="AB3" s="2416"/>
      <c r="AC3" s="2416"/>
      <c r="AD3" s="2416"/>
    </row>
    <row r="4" spans="1:30" ht="12.75">
      <c r="A4" s="2394" t="s">
        <v>4308</v>
      </c>
      <c r="B4" s="2403"/>
      <c r="C4" s="2403"/>
      <c r="D4" s="2403"/>
      <c r="E4" s="2403"/>
      <c r="F4" s="2403"/>
      <c r="G4" s="2403"/>
      <c r="H4" s="2403"/>
      <c r="I4" s="2403"/>
      <c r="J4" s="2403"/>
      <c r="K4" s="2403"/>
      <c r="L4" s="2403"/>
      <c r="M4" s="2403"/>
      <c r="N4" s="2403"/>
      <c r="O4" s="2394"/>
      <c r="P4" s="2403"/>
      <c r="Q4" s="2403"/>
      <c r="R4" s="2403"/>
      <c r="S4" s="2403"/>
      <c r="T4" s="2403"/>
      <c r="U4" s="2416"/>
      <c r="V4" s="2416"/>
      <c r="W4" s="2416"/>
      <c r="X4" s="2416"/>
      <c r="Y4" s="2416"/>
      <c r="Z4" s="2416"/>
      <c r="AA4" s="2416"/>
      <c r="AB4" s="2416"/>
      <c r="AC4" s="2416"/>
      <c r="AD4" s="2416"/>
    </row>
    <row r="5" spans="1:30" ht="12.75">
      <c r="A5" s="2394" t="s">
        <v>4306</v>
      </c>
      <c r="B5" s="2403"/>
      <c r="C5" s="2403"/>
      <c r="D5" s="2403"/>
      <c r="E5" s="2403"/>
      <c r="F5" s="2403"/>
      <c r="G5" s="2403"/>
      <c r="H5" s="2403"/>
      <c r="I5" s="2403"/>
      <c r="J5" s="2403"/>
      <c r="K5" s="2403"/>
      <c r="L5" s="2403"/>
      <c r="M5" s="2403"/>
      <c r="N5" s="2403"/>
      <c r="O5" s="2394"/>
      <c r="P5" s="2403"/>
      <c r="Q5" s="2403"/>
      <c r="R5" s="2403"/>
      <c r="S5" s="2403"/>
      <c r="T5" s="2403"/>
      <c r="U5" s="2416"/>
      <c r="V5" s="2416"/>
      <c r="W5" s="2416"/>
      <c r="X5" s="2416"/>
      <c r="Y5" s="2416"/>
      <c r="Z5" s="2416"/>
      <c r="AA5" s="2416"/>
      <c r="AB5" s="2416"/>
      <c r="AC5" s="2416"/>
      <c r="AD5" s="2416"/>
    </row>
    <row r="6" spans="1:30" ht="12.75">
      <c r="A6" s="2394"/>
      <c r="B6" s="2403"/>
      <c r="C6" s="2403"/>
      <c r="D6" s="2403"/>
      <c r="E6" s="2403"/>
      <c r="F6" s="2403"/>
      <c r="G6" s="2403"/>
      <c r="H6" s="2403"/>
      <c r="I6" s="2403"/>
      <c r="J6" s="2403"/>
      <c r="K6" s="2403"/>
      <c r="L6" s="2403"/>
      <c r="M6" s="2403"/>
      <c r="N6" s="2403"/>
      <c r="O6" s="2403"/>
      <c r="P6" s="2403"/>
      <c r="Q6" s="2403"/>
      <c r="R6" s="2403"/>
      <c r="S6" s="2403"/>
      <c r="T6" s="2403"/>
      <c r="U6" s="2416"/>
      <c r="V6" s="2416"/>
      <c r="W6" s="2416"/>
      <c r="X6" s="2416"/>
      <c r="Y6" s="2416"/>
      <c r="Z6" s="2416"/>
      <c r="AA6" s="2416"/>
      <c r="AB6" s="2416"/>
      <c r="AC6" s="2416"/>
      <c r="AD6" s="2416"/>
    </row>
    <row r="7" spans="1:30" ht="12.75">
      <c r="A7" s="2394"/>
      <c r="B7" s="2403"/>
      <c r="C7" s="2403"/>
      <c r="D7" s="2403"/>
      <c r="E7" s="2403"/>
      <c r="F7" s="2403"/>
      <c r="G7" s="2403"/>
      <c r="H7" s="2403"/>
      <c r="I7" s="2403"/>
      <c r="J7" s="2403"/>
      <c r="K7" s="2403"/>
      <c r="L7" s="2403"/>
      <c r="M7" s="2403"/>
      <c r="N7" s="2403"/>
      <c r="O7" s="2403"/>
      <c r="P7" s="2403"/>
      <c r="Q7" s="2403"/>
      <c r="R7" s="2403"/>
      <c r="S7" s="2403"/>
      <c r="T7" s="2403"/>
      <c r="U7" s="2416"/>
      <c r="V7" s="2416"/>
      <c r="W7" s="2416"/>
      <c r="X7" s="2416"/>
      <c r="Y7" s="2416"/>
      <c r="Z7" s="2416"/>
      <c r="AA7" s="2416"/>
      <c r="AB7" s="2416"/>
      <c r="AC7" s="2416"/>
      <c r="AD7" s="2416"/>
    </row>
    <row r="8" spans="1:30" ht="12.75">
      <c r="A8" s="2394" t="s">
        <v>4598</v>
      </c>
      <c r="B8" s="2403"/>
      <c r="C8" s="2403"/>
      <c r="D8" s="2403"/>
      <c r="E8" s="2403"/>
      <c r="F8" s="2403"/>
      <c r="G8" s="2403"/>
      <c r="H8" s="2403"/>
      <c r="I8" s="2403"/>
      <c r="J8" s="2403"/>
      <c r="K8" s="2403"/>
      <c r="L8" s="2403"/>
      <c r="M8" s="2403"/>
      <c r="N8" s="2403"/>
      <c r="O8" s="2403"/>
      <c r="P8" s="2403"/>
      <c r="Q8" s="2403"/>
      <c r="R8" s="2403"/>
      <c r="S8" s="2403"/>
      <c r="T8" s="2403"/>
      <c r="U8" s="2416"/>
      <c r="V8" s="2416"/>
      <c r="W8" s="2416"/>
      <c r="X8" s="2416"/>
      <c r="Y8" s="2416"/>
      <c r="Z8" s="2416"/>
      <c r="AA8" s="2416"/>
      <c r="AB8" s="2416"/>
      <c r="AC8" s="2416"/>
      <c r="AD8" s="2416"/>
    </row>
    <row r="9" spans="1:30" ht="12.75">
      <c r="A9" s="2394" t="s">
        <v>4597</v>
      </c>
      <c r="B9" s="2403"/>
      <c r="C9" s="2403"/>
      <c r="D9" s="2403"/>
      <c r="E9" s="2403"/>
      <c r="F9" s="2403"/>
      <c r="G9" s="2403"/>
      <c r="H9" s="2403"/>
      <c r="I9" s="2403"/>
      <c r="J9" s="2403"/>
      <c r="K9" s="2403"/>
      <c r="L9" s="2403"/>
      <c r="M9" s="2403"/>
      <c r="N9" s="2403"/>
      <c r="O9" s="2403"/>
      <c r="P9" s="2403"/>
      <c r="Q9" s="2403"/>
      <c r="R9" s="2403"/>
      <c r="S9" s="2403"/>
      <c r="T9" s="2403"/>
      <c r="U9" s="2416"/>
      <c r="V9" s="2416"/>
      <c r="W9" s="2416"/>
      <c r="X9" s="2416"/>
      <c r="Y9" s="2416"/>
      <c r="Z9" s="2416"/>
      <c r="AA9" s="2416"/>
      <c r="AB9" s="2416"/>
      <c r="AC9" s="2416"/>
      <c r="AD9" s="2416"/>
    </row>
    <row r="10" spans="1:30" ht="12.75">
      <c r="A10" s="2394" t="s">
        <v>4596</v>
      </c>
      <c r="B10" s="2403"/>
      <c r="C10" s="2403"/>
      <c r="D10" s="2403"/>
      <c r="E10" s="2403"/>
      <c r="F10" s="2403"/>
      <c r="G10" s="2403"/>
      <c r="H10" s="2403"/>
      <c r="I10" s="2403"/>
      <c r="J10" s="2403"/>
      <c r="K10" s="2403"/>
      <c r="L10" s="2403"/>
      <c r="M10" s="2403"/>
      <c r="N10" s="2403"/>
      <c r="O10" s="2403"/>
      <c r="P10" s="2403"/>
      <c r="Q10" s="2403"/>
      <c r="R10" s="2403"/>
      <c r="S10" s="2403"/>
      <c r="T10" s="2403"/>
      <c r="U10" s="2416"/>
      <c r="V10" s="2416"/>
      <c r="W10" s="2416"/>
      <c r="X10" s="2416"/>
      <c r="Y10" s="2416"/>
      <c r="Z10" s="2416"/>
      <c r="AA10" s="2416"/>
      <c r="AB10" s="2416"/>
      <c r="AC10" s="2416"/>
      <c r="AD10" s="2416"/>
    </row>
    <row r="11" spans="1:30" s="2460" customFormat="1" ht="12.75">
      <c r="A11" s="2482"/>
      <c r="B11" s="2482"/>
      <c r="C11" s="2482"/>
      <c r="D11" s="2482"/>
      <c r="E11" s="2482"/>
      <c r="F11" s="2482"/>
      <c r="G11" s="2482"/>
      <c r="H11" s="2482"/>
      <c r="I11" s="2482"/>
      <c r="J11" s="2482"/>
      <c r="K11" s="2482"/>
      <c r="L11" s="2482"/>
      <c r="M11" s="2482"/>
      <c r="N11" s="2482"/>
      <c r="O11" s="2482"/>
      <c r="P11" s="2482"/>
      <c r="Q11" s="2482"/>
      <c r="R11" s="2482"/>
      <c r="S11" s="2482"/>
      <c r="T11" s="2403"/>
    </row>
    <row r="12" spans="1:30" ht="12.75">
      <c r="A12" s="2403"/>
      <c r="B12" s="2403"/>
      <c r="C12" s="2415" t="s">
        <v>1321</v>
      </c>
      <c r="D12" s="2403"/>
      <c r="E12" s="2415" t="s">
        <v>1322</v>
      </c>
      <c r="F12" s="2403"/>
      <c r="G12" s="2415" t="s">
        <v>1323</v>
      </c>
      <c r="H12" s="2406"/>
      <c r="I12" s="2415" t="s">
        <v>1324</v>
      </c>
      <c r="J12" s="2403"/>
      <c r="K12" s="2415" t="s">
        <v>715</v>
      </c>
      <c r="L12" s="2406"/>
      <c r="M12" s="2415" t="s">
        <v>147</v>
      </c>
      <c r="N12" s="2406"/>
      <c r="O12" s="2415"/>
      <c r="P12" s="2406"/>
      <c r="Q12" s="2415" t="s">
        <v>1385</v>
      </c>
      <c r="R12" s="2406"/>
      <c r="S12" s="2415" t="s">
        <v>1386</v>
      </c>
      <c r="T12" s="2403"/>
    </row>
    <row r="13" spans="1:30" ht="12.75">
      <c r="A13" s="2403"/>
      <c r="B13" s="2403"/>
      <c r="C13" s="2406"/>
      <c r="D13" s="2403"/>
      <c r="E13" s="2659" t="s">
        <v>4595</v>
      </c>
      <c r="F13" s="2659"/>
      <c r="G13" s="2659"/>
      <c r="H13" s="2659"/>
      <c r="I13" s="2659"/>
      <c r="J13" s="2403"/>
      <c r="K13" s="2406" t="s">
        <v>4593</v>
      </c>
      <c r="L13" s="2406"/>
      <c r="M13" s="2406" t="s">
        <v>4594</v>
      </c>
      <c r="N13" s="2406"/>
      <c r="O13" s="2406"/>
      <c r="P13" s="2406"/>
      <c r="Q13" s="2406" t="s">
        <v>152</v>
      </c>
      <c r="R13" s="2406"/>
      <c r="S13" s="2406" t="s">
        <v>633</v>
      </c>
      <c r="T13" s="2403"/>
    </row>
    <row r="14" spans="1:30" ht="12.75">
      <c r="A14" s="2403" t="s">
        <v>119</v>
      </c>
      <c r="B14" s="2403"/>
      <c r="C14" s="2406"/>
      <c r="D14" s="2403"/>
      <c r="E14" s="2482"/>
      <c r="F14" s="2482"/>
      <c r="G14" s="2482"/>
      <c r="H14" s="2482"/>
      <c r="I14" s="2482"/>
      <c r="J14" s="2403"/>
      <c r="K14" s="2406" t="s">
        <v>885</v>
      </c>
      <c r="L14" s="2406"/>
      <c r="M14" s="2406" t="s">
        <v>4593</v>
      </c>
      <c r="N14" s="2406"/>
      <c r="O14" s="2406"/>
      <c r="P14" s="2406"/>
      <c r="Q14" s="2406" t="s">
        <v>2905</v>
      </c>
      <c r="R14" s="2406"/>
      <c r="S14" s="2406" t="s">
        <v>4592</v>
      </c>
      <c r="T14" s="2403"/>
    </row>
    <row r="15" spans="1:30" ht="12.75">
      <c r="A15" s="2403" t="s">
        <v>1029</v>
      </c>
      <c r="B15" s="2403"/>
      <c r="C15" s="2406" t="s">
        <v>1658</v>
      </c>
      <c r="D15" s="2403"/>
      <c r="E15" s="2406" t="s">
        <v>1656</v>
      </c>
      <c r="F15" s="2406"/>
      <c r="G15" s="2406" t="s">
        <v>1659</v>
      </c>
      <c r="H15" s="2406"/>
      <c r="I15" s="2406" t="s">
        <v>1391</v>
      </c>
      <c r="J15" s="2403"/>
      <c r="K15" s="2406" t="s">
        <v>4295</v>
      </c>
      <c r="L15" s="2406"/>
      <c r="M15" s="2406" t="s">
        <v>4591</v>
      </c>
      <c r="N15" s="2406"/>
      <c r="O15" s="2406"/>
      <c r="P15" s="2406"/>
      <c r="Q15" s="2406" t="s">
        <v>4590</v>
      </c>
      <c r="R15" s="2406"/>
      <c r="S15" s="2406" t="s">
        <v>4589</v>
      </c>
      <c r="T15" s="2403"/>
    </row>
    <row r="16" spans="1:30" ht="12.75">
      <c r="A16" s="2482"/>
      <c r="B16" s="2403"/>
      <c r="C16" s="2413"/>
      <c r="D16" s="2403"/>
      <c r="E16" s="2482"/>
      <c r="F16" s="2403"/>
      <c r="G16" s="2482"/>
      <c r="H16" s="2403"/>
      <c r="I16" s="2482"/>
      <c r="J16" s="2403"/>
      <c r="K16" s="2413"/>
      <c r="L16" s="2406"/>
      <c r="M16" s="2413"/>
      <c r="N16" s="2406"/>
      <c r="O16" s="2413"/>
      <c r="P16" s="2406"/>
      <c r="Q16" s="2413"/>
      <c r="R16" s="2406"/>
      <c r="S16" s="2413"/>
      <c r="T16" s="2403"/>
    </row>
    <row r="17" spans="1:21" ht="12.75">
      <c r="A17" s="2403"/>
      <c r="B17" s="2403"/>
      <c r="C17" s="2406"/>
      <c r="D17" s="2403"/>
      <c r="E17" s="2403"/>
      <c r="F17" s="2403"/>
      <c r="G17" s="2403"/>
      <c r="H17" s="2403"/>
      <c r="I17" s="2403"/>
      <c r="J17" s="2403"/>
      <c r="K17" s="2406"/>
      <c r="L17" s="2406"/>
      <c r="M17" s="2406"/>
      <c r="N17" s="2406"/>
      <c r="O17" s="2406"/>
      <c r="P17" s="2406"/>
      <c r="Q17" s="2406"/>
      <c r="R17" s="2406"/>
      <c r="S17" s="2406"/>
      <c r="T17" s="2403"/>
    </row>
    <row r="18" spans="1:21" ht="12.75">
      <c r="A18" s="2406">
        <v>1</v>
      </c>
      <c r="B18" s="2403"/>
      <c r="C18" s="2406">
        <v>2011</v>
      </c>
      <c r="D18" s="2403"/>
      <c r="E18" s="2555">
        <v>8607</v>
      </c>
      <c r="F18" s="2555"/>
      <c r="G18" s="2555">
        <v>8752</v>
      </c>
      <c r="H18" s="2555"/>
      <c r="I18" s="2555">
        <v>8679.5</v>
      </c>
      <c r="J18" s="2554"/>
      <c r="K18" s="2555">
        <v>1572524424</v>
      </c>
      <c r="L18" s="2555"/>
      <c r="M18" s="2555">
        <v>181176.84474912149</v>
      </c>
      <c r="N18" s="2555"/>
      <c r="O18" s="2555"/>
      <c r="P18" s="2555"/>
      <c r="Q18" s="2555">
        <v>9109.3486934566045</v>
      </c>
      <c r="R18" s="2406"/>
      <c r="S18" s="2560"/>
      <c r="T18" s="2403"/>
    </row>
    <row r="19" spans="1:21" ht="12.75">
      <c r="A19" s="2406"/>
      <c r="B19" s="2403"/>
      <c r="C19" s="2406"/>
      <c r="D19" s="2403"/>
      <c r="E19" s="2555"/>
      <c r="F19" s="2555"/>
      <c r="G19" s="2555"/>
      <c r="H19" s="2555"/>
      <c r="I19" s="2555"/>
      <c r="J19" s="2554"/>
      <c r="K19" s="2555"/>
      <c r="L19" s="2555"/>
      <c r="M19" s="2555"/>
      <c r="N19" s="2555"/>
      <c r="O19" s="2555"/>
      <c r="P19" s="2555"/>
      <c r="Q19" s="2555"/>
      <c r="R19" s="2406"/>
      <c r="S19" s="2560"/>
      <c r="T19" s="2403"/>
    </row>
    <row r="20" spans="1:21" ht="12.75">
      <c r="A20" s="2406">
        <v>2</v>
      </c>
      <c r="B20" s="2403"/>
      <c r="C20" s="2406">
        <v>2012</v>
      </c>
      <c r="D20" s="2403"/>
      <c r="E20" s="2555">
        <v>8752</v>
      </c>
      <c r="F20" s="2555"/>
      <c r="G20" s="2555">
        <v>9040</v>
      </c>
      <c r="H20" s="2561"/>
      <c r="I20" s="2555">
        <v>8896</v>
      </c>
      <c r="J20" s="2554"/>
      <c r="K20" s="2555">
        <v>1416932400</v>
      </c>
      <c r="L20" s="2555"/>
      <c r="M20" s="2555">
        <v>159277.47302158273</v>
      </c>
      <c r="N20" s="2555"/>
      <c r="O20" s="2555"/>
      <c r="P20" s="2555"/>
      <c r="Q20" s="2555">
        <v>9413.4194971616143</v>
      </c>
      <c r="R20" s="2406"/>
      <c r="S20" s="2560">
        <v>3.338008170918183E-2</v>
      </c>
      <c r="T20" s="2403"/>
    </row>
    <row r="21" spans="1:21" ht="12.75">
      <c r="A21" s="2406"/>
      <c r="B21" s="2403"/>
      <c r="C21" s="2406"/>
      <c r="D21" s="2403"/>
      <c r="E21" s="2555"/>
      <c r="F21" s="2555"/>
      <c r="G21" s="2555"/>
      <c r="H21" s="2555"/>
      <c r="I21" s="2555"/>
      <c r="J21" s="2554"/>
      <c r="K21" s="2555"/>
      <c r="L21" s="2555"/>
      <c r="M21" s="2555"/>
      <c r="N21" s="2555"/>
      <c r="O21" s="2555"/>
      <c r="P21" s="2555"/>
      <c r="Q21" s="2555"/>
      <c r="R21" s="2406"/>
      <c r="S21" s="2560"/>
      <c r="T21" s="2403"/>
    </row>
    <row r="22" spans="1:21" ht="12.75">
      <c r="A22" s="2406">
        <v>3</v>
      </c>
      <c r="B22" s="2403"/>
      <c r="C22" s="2406">
        <v>2013</v>
      </c>
      <c r="D22" s="2403"/>
      <c r="E22" s="2555">
        <v>9040</v>
      </c>
      <c r="F22" s="2555"/>
      <c r="G22" s="2555">
        <v>9574</v>
      </c>
      <c r="H22" s="2561"/>
      <c r="I22" s="2555">
        <v>9307</v>
      </c>
      <c r="J22" s="2554"/>
      <c r="K22" s="2555">
        <v>1274266460</v>
      </c>
      <c r="L22" s="2555"/>
      <c r="M22" s="2555">
        <v>136914.8447405179</v>
      </c>
      <c r="N22" s="2555"/>
      <c r="O22" s="2555"/>
      <c r="P22" s="2555"/>
      <c r="Q22" s="2555">
        <v>9812.4142969752174</v>
      </c>
      <c r="R22" s="2406"/>
      <c r="S22" s="2560">
        <v>4.2385745151792165E-2</v>
      </c>
      <c r="T22" s="2403"/>
    </row>
    <row r="23" spans="1:21" ht="12.75">
      <c r="A23" s="2406"/>
      <c r="B23" s="2403"/>
      <c r="C23" s="2406"/>
      <c r="D23" s="2403"/>
      <c r="E23" s="2555"/>
      <c r="F23" s="2555"/>
      <c r="G23" s="2555"/>
      <c r="H23" s="2555"/>
      <c r="I23" s="2555"/>
      <c r="J23" s="2554"/>
      <c r="K23" s="2555"/>
      <c r="L23" s="2555"/>
      <c r="M23" s="2555"/>
      <c r="N23" s="2555"/>
      <c r="O23" s="2555"/>
      <c r="P23" s="2555"/>
      <c r="Q23" s="2555"/>
      <c r="R23" s="2406"/>
      <c r="S23" s="2560"/>
      <c r="T23" s="2403"/>
    </row>
    <row r="24" spans="1:21" ht="12.75">
      <c r="A24" s="2406">
        <v>4</v>
      </c>
      <c r="B24" s="2403"/>
      <c r="C24" s="2406">
        <v>2014</v>
      </c>
      <c r="D24" s="2403"/>
      <c r="E24" s="2555">
        <v>9574</v>
      </c>
      <c r="F24" s="2555"/>
      <c r="G24" s="2555">
        <v>9709</v>
      </c>
      <c r="H24" s="2561"/>
      <c r="I24" s="2555">
        <v>9641.5</v>
      </c>
      <c r="J24" s="2554"/>
      <c r="K24" s="2555">
        <v>1161091544</v>
      </c>
      <c r="L24" s="2555"/>
      <c r="M24" s="2555">
        <v>120426.44235855417</v>
      </c>
      <c r="N24" s="2555"/>
      <c r="O24" s="2555"/>
      <c r="P24" s="2555"/>
      <c r="Q24" s="2555">
        <v>10104.133545497598</v>
      </c>
      <c r="R24" s="2406"/>
      <c r="S24" s="2560">
        <v>2.972960982826689E-2</v>
      </c>
      <c r="T24" s="2403"/>
    </row>
    <row r="25" spans="1:21" ht="12.75">
      <c r="A25" s="2406"/>
      <c r="B25" s="2403"/>
      <c r="C25" s="2406"/>
      <c r="D25" s="2403"/>
      <c r="E25" s="2555"/>
      <c r="F25" s="2555"/>
      <c r="G25" s="2555"/>
      <c r="H25" s="2555"/>
      <c r="I25" s="2555"/>
      <c r="J25" s="2554"/>
      <c r="K25" s="2555"/>
      <c r="L25" s="2555"/>
      <c r="M25" s="2555"/>
      <c r="N25" s="2555"/>
      <c r="O25" s="2555"/>
      <c r="P25" s="2555"/>
      <c r="Q25" s="2555"/>
      <c r="R25" s="2406"/>
      <c r="S25" s="2560"/>
      <c r="T25" s="2403"/>
    </row>
    <row r="26" spans="1:21" ht="12.75">
      <c r="A26" s="2406">
        <v>5</v>
      </c>
      <c r="B26" s="2403"/>
      <c r="C26" s="2406">
        <v>2015</v>
      </c>
      <c r="D26" s="2403"/>
      <c r="E26" s="2555">
        <v>9709</v>
      </c>
      <c r="F26" s="2555"/>
      <c r="G26" s="2555">
        <v>10011</v>
      </c>
      <c r="H26" s="2555"/>
      <c r="I26" s="2555">
        <v>9860</v>
      </c>
      <c r="J26" s="2554"/>
      <c r="K26" s="2555">
        <v>1231036774</v>
      </c>
      <c r="L26" s="2555"/>
      <c r="M26" s="2555">
        <v>124851.59979716025</v>
      </c>
      <c r="N26" s="2555"/>
      <c r="O26" s="2555"/>
      <c r="P26" s="2555"/>
      <c r="Q26" s="2555">
        <v>10523.736076547133</v>
      </c>
      <c r="R26" s="2406"/>
      <c r="S26" s="2560">
        <v>4.152780930300648E-2</v>
      </c>
      <c r="T26" s="2403"/>
    </row>
    <row r="27" spans="1:21" ht="13.5" thickBot="1">
      <c r="A27" s="2406"/>
      <c r="B27" s="2403"/>
      <c r="C27" s="2403"/>
      <c r="D27" s="2403"/>
      <c r="E27" s="2403"/>
      <c r="F27" s="2403"/>
      <c r="G27" s="2403"/>
      <c r="H27" s="2403"/>
      <c r="I27" s="2403"/>
      <c r="J27" s="2403"/>
      <c r="K27" s="2406"/>
      <c r="L27" s="2406"/>
      <c r="M27" s="2406"/>
      <c r="N27" s="2406"/>
      <c r="O27" s="2420"/>
      <c r="P27" s="2406"/>
      <c r="Q27" s="2406"/>
      <c r="R27" s="2406"/>
      <c r="S27" s="2559">
        <v>3.6755811498061841E-2</v>
      </c>
      <c r="T27" s="2403"/>
      <c r="U27" s="2558"/>
    </row>
    <row r="28" spans="1:21" ht="13.5" thickTop="1">
      <c r="A28" s="2406"/>
      <c r="B28" s="2403"/>
      <c r="C28" s="2403"/>
      <c r="D28" s="2403"/>
      <c r="E28" s="2403"/>
      <c r="F28" s="2403"/>
      <c r="G28" s="2403"/>
      <c r="H28" s="2403"/>
      <c r="I28" s="2403"/>
      <c r="J28" s="2403"/>
      <c r="K28" s="2406"/>
      <c r="L28" s="2406"/>
      <c r="M28" s="2406"/>
      <c r="N28" s="2406"/>
      <c r="O28" s="2420"/>
      <c r="P28" s="2406"/>
      <c r="Q28" s="2406"/>
      <c r="R28" s="2406"/>
      <c r="S28" s="2557"/>
      <c r="T28" s="2403"/>
      <c r="U28" s="2431"/>
    </row>
    <row r="29" spans="1:21" ht="12.75">
      <c r="A29" s="2406"/>
      <c r="B29" s="2395"/>
      <c r="C29" s="2403"/>
      <c r="D29" s="2403"/>
      <c r="E29" s="2403"/>
      <c r="F29" s="2403"/>
      <c r="G29" s="2403"/>
      <c r="H29" s="2403"/>
      <c r="I29" s="2403"/>
      <c r="J29" s="2403"/>
      <c r="K29" s="2406"/>
      <c r="L29" s="2406"/>
      <c r="M29" s="2406"/>
      <c r="N29" s="2406"/>
      <c r="O29" s="2420"/>
      <c r="P29" s="2406"/>
      <c r="Q29" s="2406"/>
      <c r="R29" s="2406"/>
      <c r="S29" s="2557"/>
      <c r="T29" s="2403"/>
      <c r="U29" s="2431"/>
    </row>
    <row r="30" spans="1:21" ht="12.75">
      <c r="A30" s="2406"/>
      <c r="B30" s="2403"/>
      <c r="C30" s="2403"/>
      <c r="D30" s="2403"/>
      <c r="E30" s="2403"/>
      <c r="F30" s="2403"/>
      <c r="G30" s="2403"/>
      <c r="H30" s="2403"/>
      <c r="I30" s="2403"/>
      <c r="J30" s="2403"/>
      <c r="K30" s="2406"/>
      <c r="L30" s="2406"/>
      <c r="M30" s="2406"/>
      <c r="N30" s="2406"/>
      <c r="O30" s="2420"/>
      <c r="P30" s="2406"/>
      <c r="Q30" s="2406"/>
      <c r="R30" s="2406"/>
      <c r="S30" s="2557"/>
      <c r="T30" s="2403"/>
      <c r="U30" s="2556"/>
    </row>
    <row r="31" spans="1:21" ht="12.75">
      <c r="A31" s="2403"/>
      <c r="B31" s="2403"/>
      <c r="C31" s="2403"/>
      <c r="D31" s="2403"/>
      <c r="E31" s="2403"/>
      <c r="F31" s="2403"/>
      <c r="G31" s="2403"/>
      <c r="H31" s="2403"/>
      <c r="I31" s="2403"/>
      <c r="J31" s="2403"/>
      <c r="K31" s="2403"/>
      <c r="L31" s="2403"/>
      <c r="M31" s="2403"/>
      <c r="N31" s="2403"/>
      <c r="O31" s="2403"/>
      <c r="P31" s="2403"/>
      <c r="Q31" s="2403"/>
      <c r="R31" s="2403"/>
      <c r="S31" s="2403"/>
      <c r="T31" s="2403"/>
    </row>
    <row r="32" spans="1:21" ht="12.75">
      <c r="A32" s="2403"/>
      <c r="B32" s="2403"/>
      <c r="C32" s="2403"/>
      <c r="D32" s="2403"/>
      <c r="E32" s="2403"/>
      <c r="F32" s="2403"/>
      <c r="G32" s="2403"/>
      <c r="H32" s="2403" t="s">
        <v>4587</v>
      </c>
      <c r="I32" s="2403"/>
      <c r="J32" s="2403"/>
      <c r="K32" s="2403"/>
      <c r="L32" s="2403"/>
      <c r="M32" s="2403"/>
      <c r="N32" s="2403"/>
      <c r="O32" s="2403"/>
      <c r="P32" s="2403"/>
      <c r="Q32" s="2403"/>
      <c r="R32" s="2403"/>
      <c r="S32" s="2408"/>
      <c r="T32" s="2403"/>
    </row>
    <row r="33" spans="1:20" ht="12.75">
      <c r="A33" s="2403"/>
      <c r="B33" s="2403"/>
      <c r="C33" s="2403"/>
      <c r="D33" s="2403"/>
      <c r="E33" s="2403"/>
      <c r="F33" s="2403"/>
      <c r="G33" s="2403"/>
      <c r="H33" s="2403"/>
      <c r="I33" s="2403"/>
      <c r="J33" s="2403"/>
      <c r="K33" s="2403"/>
      <c r="L33" s="2403"/>
      <c r="M33" s="2403"/>
      <c r="N33" s="2403"/>
      <c r="O33" s="2403"/>
      <c r="P33" s="2481" t="s">
        <v>4586</v>
      </c>
      <c r="Q33" s="2506" t="s">
        <v>4585</v>
      </c>
      <c r="R33" s="2403"/>
      <c r="S33" s="2406" t="s">
        <v>1658</v>
      </c>
      <c r="T33" s="2403"/>
    </row>
    <row r="34" spans="1:20" ht="12.75">
      <c r="A34" s="2403"/>
      <c r="B34" s="2403"/>
      <c r="C34" s="2403"/>
      <c r="D34" s="2403"/>
      <c r="E34" s="2403"/>
      <c r="F34" s="2403"/>
      <c r="G34" s="2403"/>
      <c r="H34" s="2403"/>
      <c r="I34" s="2403"/>
      <c r="J34" s="2403" t="s">
        <v>4584</v>
      </c>
      <c r="K34" s="2403"/>
      <c r="L34" s="2403"/>
      <c r="M34" s="2403">
        <v>8736.7637775725198</v>
      </c>
      <c r="N34" s="2403"/>
      <c r="O34" s="2406"/>
      <c r="P34" s="2403">
        <v>1</v>
      </c>
      <c r="Q34" s="2555">
        <v>9109.3486934566045</v>
      </c>
      <c r="R34" s="2403"/>
      <c r="S34" s="2395">
        <v>2011</v>
      </c>
      <c r="T34" s="2403" t="s">
        <v>1783</v>
      </c>
    </row>
    <row r="35" spans="1:20" ht="12.75">
      <c r="A35" s="2403"/>
      <c r="B35" s="2403"/>
      <c r="C35" s="2403"/>
      <c r="D35" s="2403"/>
      <c r="E35" s="2403"/>
      <c r="F35" s="2403"/>
      <c r="G35" s="2403"/>
      <c r="H35" s="2403"/>
      <c r="I35" s="2403"/>
      <c r="J35" s="2403" t="s">
        <v>4583</v>
      </c>
      <c r="K35" s="2403"/>
      <c r="L35" s="2403"/>
      <c r="M35" s="2403">
        <v>351.9488814517041</v>
      </c>
      <c r="N35" s="2403"/>
      <c r="O35" s="2403"/>
      <c r="P35" s="2403">
        <v>2</v>
      </c>
      <c r="Q35" s="2555">
        <v>9413.4194971616143</v>
      </c>
      <c r="R35" s="2403"/>
      <c r="S35" s="2395">
        <v>2012</v>
      </c>
      <c r="T35" s="2403" t="s">
        <v>1783</v>
      </c>
    </row>
    <row r="36" spans="1:20" ht="12.75">
      <c r="A36" s="2403"/>
      <c r="B36" s="2403"/>
      <c r="C36" s="2403"/>
      <c r="D36" s="2403"/>
      <c r="E36" s="2403"/>
      <c r="F36" s="2403"/>
      <c r="G36" s="2403"/>
      <c r="H36" s="2403"/>
      <c r="I36" s="2403"/>
      <c r="J36" s="2403" t="s">
        <v>4582</v>
      </c>
      <c r="K36" s="2403"/>
      <c r="L36" s="2403"/>
      <c r="M36" s="2403">
        <v>0.99683267513904372</v>
      </c>
      <c r="N36" s="2403"/>
      <c r="O36" s="2403"/>
      <c r="P36" s="2403">
        <v>3</v>
      </c>
      <c r="Q36" s="2555">
        <v>9812.4142969752174</v>
      </c>
      <c r="R36" s="2403"/>
      <c r="S36" s="2395">
        <v>2013</v>
      </c>
      <c r="T36" s="2403" t="s">
        <v>1783</v>
      </c>
    </row>
    <row r="37" spans="1:20" ht="12.75">
      <c r="A37" s="2394"/>
      <c r="B37" s="2403"/>
      <c r="C37" s="2403"/>
      <c r="D37" s="2403"/>
      <c r="E37" s="2403"/>
      <c r="F37" s="2403"/>
      <c r="G37" s="2403"/>
      <c r="H37" s="2403"/>
      <c r="I37" s="2403"/>
      <c r="J37" s="2403"/>
      <c r="K37" s="2403"/>
      <c r="L37" s="2403"/>
      <c r="M37" s="2403"/>
      <c r="N37" s="2403"/>
      <c r="O37" s="2403"/>
      <c r="P37" s="2403">
        <v>4</v>
      </c>
      <c r="Q37" s="2555">
        <v>10104.133545497598</v>
      </c>
      <c r="R37" s="2403"/>
      <c r="S37" s="2395">
        <v>2014</v>
      </c>
      <c r="T37" s="2403" t="s">
        <v>1783</v>
      </c>
    </row>
    <row r="38" spans="1:20" ht="12.75">
      <c r="A38" s="2394"/>
      <c r="B38" s="2403"/>
      <c r="C38" s="2403"/>
      <c r="D38" s="2403"/>
      <c r="E38" s="2403"/>
      <c r="F38" s="2403"/>
      <c r="G38" s="2403"/>
      <c r="H38" s="2403"/>
      <c r="I38" s="2403"/>
      <c r="J38" s="2403"/>
      <c r="K38" s="2403"/>
      <c r="L38" s="2403"/>
      <c r="M38" s="2394"/>
      <c r="N38" s="2403"/>
      <c r="O38" s="2403"/>
      <c r="P38" s="2403">
        <v>5</v>
      </c>
      <c r="Q38" s="2555">
        <v>10523.736076547133</v>
      </c>
      <c r="R38" s="2403"/>
      <c r="S38" s="2395">
        <v>2015</v>
      </c>
      <c r="T38" s="2403" t="s">
        <v>1783</v>
      </c>
    </row>
    <row r="39" spans="1:20" ht="12.75">
      <c r="A39" s="2394"/>
      <c r="B39" s="2403"/>
      <c r="C39" s="2403"/>
      <c r="D39" s="2403"/>
      <c r="E39" s="2403"/>
      <c r="F39" s="2403"/>
      <c r="G39" s="2403"/>
      <c r="H39" s="2403"/>
      <c r="I39" s="2403"/>
      <c r="J39" s="2403"/>
      <c r="K39" s="2403"/>
      <c r="L39" s="2403"/>
      <c r="M39" s="2394"/>
      <c r="N39" s="2403"/>
      <c r="O39" s="2403"/>
      <c r="P39" s="2403">
        <v>10</v>
      </c>
      <c r="Q39" s="2555">
        <v>12256.25259208956</v>
      </c>
      <c r="R39" s="2403"/>
      <c r="S39" s="2403" t="s">
        <v>4581</v>
      </c>
      <c r="T39" s="2403"/>
    </row>
    <row r="40" spans="1:20" ht="12.75">
      <c r="A40" s="2394"/>
      <c r="B40" s="2403"/>
      <c r="C40" s="2403"/>
      <c r="D40" s="2403"/>
      <c r="E40" s="2403"/>
      <c r="F40" s="2403"/>
      <c r="G40" s="2403"/>
      <c r="H40" s="2403"/>
      <c r="I40" s="2403"/>
      <c r="J40" s="2403"/>
      <c r="K40" s="2403"/>
      <c r="L40" s="2403"/>
      <c r="M40" s="2394"/>
      <c r="N40" s="2403"/>
      <c r="O40" s="2403"/>
      <c r="P40" s="2403"/>
      <c r="Q40" s="2555"/>
      <c r="R40" s="2403"/>
      <c r="S40" s="2403"/>
      <c r="T40" s="2403"/>
    </row>
    <row r="41" spans="1:20" ht="12.75">
      <c r="A41" s="2394"/>
      <c r="B41" s="2403"/>
      <c r="C41" s="2403"/>
      <c r="D41" s="2403"/>
      <c r="E41" s="2403"/>
      <c r="F41" s="2403"/>
      <c r="G41" s="2403"/>
      <c r="H41" s="2403"/>
      <c r="I41" s="2403"/>
      <c r="J41" s="2403"/>
      <c r="K41" s="2403"/>
      <c r="L41" s="2403"/>
      <c r="M41" s="2394"/>
      <c r="N41" s="2403"/>
      <c r="O41" s="2403"/>
      <c r="P41" s="2403"/>
      <c r="Q41" s="2555"/>
      <c r="R41" s="2403"/>
      <c r="S41" s="2403"/>
      <c r="T41" s="2403"/>
    </row>
    <row r="42" spans="1:20" ht="12.75">
      <c r="A42" s="2394"/>
      <c r="B42" s="2403"/>
      <c r="C42" s="2403"/>
      <c r="D42" s="2403"/>
      <c r="E42" s="2403"/>
      <c r="F42" s="2403"/>
      <c r="G42" s="2403"/>
      <c r="H42" s="2482" t="s">
        <v>4580</v>
      </c>
      <c r="I42" s="2482"/>
      <c r="J42" s="2403"/>
      <c r="K42" s="2403"/>
      <c r="L42" s="2403"/>
      <c r="M42" s="2394"/>
      <c r="N42" s="2403"/>
      <c r="O42" s="2403"/>
      <c r="P42" s="2403"/>
      <c r="Q42" s="2555"/>
      <c r="R42" s="2403"/>
      <c r="S42" s="2403"/>
      <c r="T42" s="2403"/>
    </row>
    <row r="43" spans="1:20" ht="12.75">
      <c r="A43" s="2394"/>
      <c r="B43" s="2403"/>
      <c r="C43" s="2403"/>
      <c r="D43" s="2403"/>
      <c r="E43" s="2403"/>
      <c r="F43" s="2403"/>
      <c r="G43" s="2403"/>
      <c r="H43" s="2403" t="s">
        <v>4579</v>
      </c>
      <c r="I43" s="2403"/>
      <c r="J43" s="2403"/>
      <c r="K43" s="2403"/>
      <c r="L43" s="2403"/>
      <c r="M43" s="2394"/>
      <c r="N43" s="2403"/>
      <c r="O43" s="2403"/>
      <c r="P43" s="2403"/>
      <c r="Q43" s="2554">
        <v>1732.5165155424274</v>
      </c>
      <c r="R43" s="2403" t="s">
        <v>2905</v>
      </c>
      <c r="S43" s="2403"/>
      <c r="T43" s="2403"/>
    </row>
    <row r="44" spans="1:20" ht="12.75">
      <c r="A44" s="2394"/>
      <c r="B44" s="2403"/>
      <c r="C44" s="2403"/>
      <c r="D44" s="2403"/>
      <c r="E44" s="2403"/>
      <c r="F44" s="2403"/>
      <c r="G44" s="2403"/>
      <c r="H44" s="2403"/>
      <c r="I44" s="2403"/>
      <c r="J44" s="2403"/>
      <c r="K44" s="2403"/>
      <c r="L44" s="2403"/>
      <c r="M44" s="2394"/>
      <c r="N44" s="2403"/>
      <c r="O44" s="2403"/>
      <c r="P44" s="2403"/>
      <c r="Q44" s="2403"/>
      <c r="R44" s="2403"/>
      <c r="S44" s="2403"/>
      <c r="T44" s="2403"/>
    </row>
    <row r="45" spans="1:20" ht="12.75">
      <c r="A45" s="2394"/>
      <c r="B45" s="2403"/>
      <c r="C45" s="2403"/>
      <c r="D45" s="2403"/>
      <c r="E45" s="2403"/>
      <c r="F45" s="2403"/>
      <c r="G45" s="2403"/>
      <c r="H45" s="2403"/>
      <c r="I45" s="2403"/>
      <c r="J45" s="2403"/>
      <c r="K45" s="2403"/>
      <c r="L45" s="2403"/>
      <c r="M45" s="2394"/>
      <c r="N45" s="2403"/>
      <c r="O45" s="2403"/>
      <c r="P45" s="2403"/>
      <c r="Q45" s="2554"/>
      <c r="R45" s="2403"/>
      <c r="S45" s="2403"/>
      <c r="T45" s="2403"/>
    </row>
    <row r="46" spans="1:20" ht="12.75">
      <c r="A46" s="2394"/>
      <c r="B46" s="2403"/>
      <c r="C46" s="2403"/>
      <c r="D46" s="2403"/>
      <c r="E46" s="2403"/>
      <c r="F46" s="2403"/>
      <c r="G46" s="2403"/>
      <c r="H46" s="2403"/>
      <c r="I46" s="2403"/>
      <c r="J46" s="2403"/>
      <c r="K46" s="2403"/>
      <c r="L46" s="2403"/>
      <c r="M46" s="2394"/>
      <c r="N46" s="2403"/>
      <c r="O46" s="2403"/>
      <c r="P46" s="2403"/>
      <c r="Q46" s="2554"/>
      <c r="R46" s="2403"/>
      <c r="S46" s="2403"/>
      <c r="T46" s="2403"/>
    </row>
    <row r="47" spans="1:20" ht="15">
      <c r="A47" s="2546"/>
      <c r="H47" s="2553"/>
      <c r="I47" s="2553"/>
      <c r="M47" s="2546"/>
      <c r="Q47" s="2552"/>
      <c r="R47" s="2549"/>
      <c r="S47" s="2549"/>
    </row>
    <row r="48" spans="1:20" ht="15">
      <c r="A48" s="2546"/>
      <c r="H48" s="2551"/>
      <c r="I48" s="2551"/>
      <c r="M48" s="2546"/>
      <c r="Q48" s="2550"/>
      <c r="R48" s="2549"/>
      <c r="S48" s="2549"/>
    </row>
    <row r="49" spans="1:19" ht="15">
      <c r="A49" s="2546"/>
      <c r="H49" s="2551"/>
      <c r="I49" s="2551"/>
      <c r="M49" s="2546"/>
      <c r="Q49" s="2549"/>
      <c r="R49" s="2549"/>
      <c r="S49" s="2549"/>
    </row>
    <row r="50" spans="1:19" ht="15">
      <c r="A50" s="2546"/>
      <c r="C50" s="2548"/>
      <c r="H50" s="2551"/>
      <c r="I50" s="2551"/>
      <c r="M50" s="2546"/>
      <c r="Q50" s="2550"/>
      <c r="R50" s="2549"/>
      <c r="S50" s="2549"/>
    </row>
    <row r="51" spans="1:19" ht="12.75">
      <c r="A51" s="2546"/>
      <c r="C51" s="2548"/>
      <c r="M51" s="2546"/>
    </row>
    <row r="52" spans="1:19" ht="12.75">
      <c r="A52" s="2546"/>
      <c r="C52" s="2548"/>
      <c r="M52" s="2546"/>
    </row>
    <row r="53" spans="1:19" ht="12.75">
      <c r="A53" s="2546"/>
      <c r="C53" s="2548"/>
      <c r="M53" s="2546"/>
    </row>
    <row r="54" spans="1:19" ht="12.75">
      <c r="A54" s="2546"/>
      <c r="C54" s="2548"/>
      <c r="M54" s="2546"/>
    </row>
    <row r="55" spans="1:19" ht="12.75">
      <c r="A55" s="2546"/>
      <c r="C55" s="2548"/>
      <c r="M55" s="2546"/>
    </row>
    <row r="56" spans="1:19" ht="12.75">
      <c r="A56" s="2546"/>
      <c r="C56" s="2548"/>
      <c r="M56" s="2546"/>
    </row>
    <row r="57" spans="1:19" ht="12.75">
      <c r="A57" s="2546"/>
      <c r="C57" s="2548"/>
      <c r="M57" s="2546"/>
    </row>
    <row r="58" spans="1:19" ht="12" customHeight="1">
      <c r="A58" s="2546"/>
      <c r="C58" s="2548"/>
      <c r="M58" s="2546"/>
    </row>
    <row r="59" spans="1:19" ht="12" customHeight="1">
      <c r="A59" s="2546"/>
      <c r="C59" s="2548"/>
      <c r="M59" s="2546"/>
    </row>
    <row r="60" spans="1:19" ht="12" customHeight="1">
      <c r="A60" s="2546"/>
      <c r="M60" s="2546"/>
    </row>
    <row r="61" spans="1:19" ht="12" customHeight="1">
      <c r="A61" s="2546"/>
      <c r="M61" s="2546"/>
    </row>
    <row r="62" spans="1:19" ht="18" customHeight="1">
      <c r="A62" s="2546"/>
      <c r="K62" s="2542"/>
      <c r="M62" s="2546"/>
    </row>
    <row r="63" spans="1:19" ht="9" customHeight="1">
      <c r="A63" s="2546"/>
      <c r="M63" s="2546"/>
    </row>
    <row r="64" spans="1:19">
      <c r="A64" s="2546"/>
      <c r="M64" s="2546"/>
    </row>
    <row r="65" spans="1:13">
      <c r="A65" s="2546"/>
      <c r="M65" s="2546"/>
    </row>
    <row r="66" spans="1:13">
      <c r="A66" s="2546"/>
      <c r="M66" s="2546"/>
    </row>
    <row r="67" spans="1:13">
      <c r="A67" s="2546"/>
      <c r="M67" s="2546"/>
    </row>
    <row r="68" spans="1:13">
      <c r="A68" s="2546"/>
      <c r="M68" s="2546"/>
    </row>
    <row r="69" spans="1:13">
      <c r="A69" s="2546"/>
      <c r="M69" s="2546"/>
    </row>
    <row r="70" spans="1:13">
      <c r="A70" s="2546"/>
      <c r="M70" s="2546"/>
    </row>
    <row r="71" spans="1:13" ht="18.75">
      <c r="A71" s="2546"/>
      <c r="K71" s="2391"/>
      <c r="L71" s="2547"/>
    </row>
    <row r="72" spans="1:13">
      <c r="A72" s="2546"/>
      <c r="M72" s="2546"/>
    </row>
    <row r="73" spans="1:13">
      <c r="A73" s="2546"/>
      <c r="M73" s="2546"/>
    </row>
  </sheetData>
  <mergeCells count="1">
    <mergeCell ref="E13:I13"/>
  </mergeCells>
  <pageMargins left="0.75" right="0.5" top="1" bottom="1" header="0.5" footer="0.5"/>
  <pageSetup scale="84" orientation="landscape" horizontalDpi="4294967292" verticalDpi="4294967292" r:id="rId1"/>
  <headerFooter alignWithMargins="0"/>
</worksheet>
</file>

<file path=xl/worksheets/sheet111.xml><?xml version="1.0" encoding="utf-8"?>
<worksheet xmlns="http://schemas.openxmlformats.org/spreadsheetml/2006/main" xmlns:r="http://schemas.openxmlformats.org/officeDocument/2006/relationships">
  <sheetPr codeName="Sheet133">
    <pageSetUpPr fitToPage="1"/>
  </sheetPr>
  <dimension ref="A1:AD73"/>
  <sheetViews>
    <sheetView showGridLines="0" view="pageBreakPreview" zoomScale="60" zoomScaleNormal="75" workbookViewId="0"/>
  </sheetViews>
  <sheetFormatPr defaultColWidth="10.7109375" defaultRowHeight="12"/>
  <cols>
    <col min="1" max="1" width="3.7109375" style="2387" customWidth="1"/>
    <col min="2" max="2" width="1.7109375" style="2387" customWidth="1"/>
    <col min="3" max="3" width="8.7109375" style="2387" customWidth="1"/>
    <col min="4" max="4" width="1.7109375" style="2387" customWidth="1"/>
    <col min="5" max="5" width="11" style="2387" customWidth="1"/>
    <col min="6" max="6" width="1.7109375" style="2387" customWidth="1"/>
    <col min="7" max="7" width="11" style="2387" customWidth="1"/>
    <col min="8" max="8" width="1.7109375" style="2387" customWidth="1"/>
    <col min="9" max="9" width="10.28515625" style="2387" customWidth="1"/>
    <col min="10" max="10" width="1.7109375" style="2387" customWidth="1"/>
    <col min="11" max="11" width="21.140625" style="2387" customWidth="1"/>
    <col min="12" max="12" width="1.7109375" style="2387" customWidth="1"/>
    <col min="13" max="13" width="16.5703125" style="2387" customWidth="1"/>
    <col min="14" max="14" width="1.7109375" style="2387" customWidth="1"/>
    <col min="15" max="15" width="22.5703125" style="2387" customWidth="1"/>
    <col min="16" max="16" width="3.7109375" style="2387" customWidth="1"/>
    <col min="17" max="17" width="11.5703125" style="2387" customWidth="1"/>
    <col min="18" max="18" width="1.7109375" style="2387" customWidth="1"/>
    <col min="19" max="19" width="9.85546875" style="2387" customWidth="1"/>
    <col min="20" max="20" width="6.140625" style="2387" bestFit="1" customWidth="1"/>
    <col min="21" max="205" width="8.7109375" style="2387" customWidth="1"/>
    <col min="206" max="16384" width="10.7109375" style="2387"/>
  </cols>
  <sheetData>
    <row r="1" spans="1:30" ht="12.75">
      <c r="A1" s="2394" t="s">
        <v>2014</v>
      </c>
      <c r="B1" s="2403"/>
      <c r="C1" s="2403"/>
      <c r="D1" s="2403"/>
      <c r="E1" s="2403"/>
      <c r="F1" s="2403"/>
      <c r="G1" s="2403"/>
      <c r="H1" s="2403"/>
      <c r="I1" s="2403"/>
      <c r="J1" s="2403"/>
      <c r="K1" s="2403"/>
      <c r="L1" s="2403"/>
      <c r="M1" s="2403"/>
      <c r="N1" s="2403"/>
      <c r="O1" s="2394"/>
      <c r="P1" s="2403"/>
      <c r="Q1" s="2403"/>
      <c r="R1" s="2403"/>
      <c r="S1" s="2403"/>
      <c r="T1" s="2403"/>
      <c r="U1" s="2416"/>
      <c r="V1" s="2416"/>
      <c r="W1" s="2416"/>
      <c r="X1" s="2416"/>
      <c r="Y1" s="2416"/>
      <c r="Z1" s="2416"/>
      <c r="AA1" s="2416"/>
      <c r="AB1" s="2416"/>
      <c r="AC1" s="2416"/>
      <c r="AD1" s="2416"/>
    </row>
    <row r="2" spans="1:30" ht="12.75">
      <c r="A2" s="2403"/>
      <c r="B2" s="2403"/>
      <c r="C2" s="2403"/>
      <c r="D2" s="2403"/>
      <c r="E2" s="2403"/>
      <c r="F2" s="2403"/>
      <c r="G2" s="2403"/>
      <c r="H2" s="2403"/>
      <c r="I2" s="2403"/>
      <c r="J2" s="2403"/>
      <c r="K2" s="2403"/>
      <c r="L2" s="2403"/>
      <c r="M2" s="2403"/>
      <c r="N2" s="2403"/>
      <c r="O2" s="2403"/>
      <c r="P2" s="2403"/>
      <c r="Q2" s="2403"/>
      <c r="R2" s="2403"/>
      <c r="S2" s="2403"/>
      <c r="T2" s="2403"/>
      <c r="U2" s="2416"/>
      <c r="V2" s="2416"/>
      <c r="W2" s="2416"/>
      <c r="X2" s="2416"/>
      <c r="Y2" s="2416"/>
      <c r="Z2" s="2416"/>
      <c r="AA2" s="2416"/>
      <c r="AB2" s="2416"/>
      <c r="AC2" s="2416"/>
      <c r="AD2" s="2416"/>
    </row>
    <row r="3" spans="1:30" ht="12.75">
      <c r="A3" s="2394" t="s">
        <v>4313</v>
      </c>
      <c r="B3" s="2403"/>
      <c r="C3" s="2403"/>
      <c r="D3" s="2403"/>
      <c r="E3" s="2403"/>
      <c r="F3" s="2403"/>
      <c r="G3" s="2403"/>
      <c r="H3" s="2403"/>
      <c r="I3" s="2403"/>
      <c r="J3" s="2403"/>
      <c r="K3" s="2403"/>
      <c r="L3" s="2403"/>
      <c r="M3" s="2403"/>
      <c r="N3" s="2403"/>
      <c r="O3" s="2394"/>
      <c r="P3" s="2403"/>
      <c r="Q3" s="2403"/>
      <c r="R3" s="2403"/>
      <c r="S3" s="2403"/>
      <c r="T3" s="2403"/>
      <c r="U3" s="2416"/>
      <c r="V3" s="2416"/>
      <c r="W3" s="2416"/>
      <c r="X3" s="2416"/>
      <c r="Y3" s="2416"/>
      <c r="Z3" s="2416"/>
      <c r="AA3" s="2416"/>
      <c r="AB3" s="2416"/>
      <c r="AC3" s="2416"/>
      <c r="AD3" s="2416"/>
    </row>
    <row r="4" spans="1:30" ht="12.75">
      <c r="A4" s="2394" t="s">
        <v>4308</v>
      </c>
      <c r="B4" s="2403"/>
      <c r="C4" s="2403"/>
      <c r="D4" s="2403"/>
      <c r="E4" s="2403"/>
      <c r="F4" s="2403"/>
      <c r="G4" s="2403"/>
      <c r="H4" s="2403"/>
      <c r="I4" s="2403"/>
      <c r="J4" s="2403"/>
      <c r="K4" s="2403"/>
      <c r="L4" s="2403"/>
      <c r="M4" s="2403"/>
      <c r="N4" s="2403"/>
      <c r="O4" s="2394"/>
      <c r="P4" s="2403"/>
      <c r="Q4" s="2403"/>
      <c r="R4" s="2403"/>
      <c r="S4" s="2403"/>
      <c r="T4" s="2403"/>
      <c r="U4" s="2416"/>
      <c r="V4" s="2416"/>
      <c r="W4" s="2416"/>
      <c r="X4" s="2416"/>
      <c r="Y4" s="2416"/>
      <c r="Z4" s="2416"/>
      <c r="AA4" s="2416"/>
      <c r="AB4" s="2416"/>
      <c r="AC4" s="2416"/>
      <c r="AD4" s="2416"/>
    </row>
    <row r="5" spans="1:30" ht="12.75">
      <c r="A5" s="2394" t="s">
        <v>4306</v>
      </c>
      <c r="B5" s="2403"/>
      <c r="C5" s="2403"/>
      <c r="D5" s="2403"/>
      <c r="E5" s="2403"/>
      <c r="F5" s="2403"/>
      <c r="G5" s="2403"/>
      <c r="H5" s="2403"/>
      <c r="I5" s="2403"/>
      <c r="J5" s="2403"/>
      <c r="K5" s="2403"/>
      <c r="L5" s="2403"/>
      <c r="M5" s="2403"/>
      <c r="N5" s="2403"/>
      <c r="O5" s="2394"/>
      <c r="P5" s="2403"/>
      <c r="Q5" s="2403"/>
      <c r="R5" s="2403"/>
      <c r="S5" s="2403"/>
      <c r="T5" s="2403"/>
      <c r="U5" s="2416"/>
      <c r="V5" s="2416"/>
      <c r="W5" s="2416"/>
      <c r="X5" s="2416"/>
      <c r="Y5" s="2416"/>
      <c r="Z5" s="2416"/>
      <c r="AA5" s="2416"/>
      <c r="AB5" s="2416"/>
      <c r="AC5" s="2416"/>
      <c r="AD5" s="2416"/>
    </row>
    <row r="6" spans="1:30" ht="12.75">
      <c r="A6" s="2394"/>
      <c r="B6" s="2403"/>
      <c r="C6" s="2403"/>
      <c r="D6" s="2403"/>
      <c r="E6" s="2403"/>
      <c r="F6" s="2403"/>
      <c r="G6" s="2403"/>
      <c r="H6" s="2403"/>
      <c r="I6" s="2403"/>
      <c r="J6" s="2403"/>
      <c r="K6" s="2403"/>
      <c r="L6" s="2403"/>
      <c r="M6" s="2403"/>
      <c r="N6" s="2403"/>
      <c r="O6" s="2403"/>
      <c r="P6" s="2403"/>
      <c r="Q6" s="2403"/>
      <c r="R6" s="2403"/>
      <c r="S6" s="2403"/>
      <c r="T6" s="2403"/>
      <c r="U6" s="2416"/>
      <c r="V6" s="2416"/>
      <c r="W6" s="2416"/>
      <c r="X6" s="2416"/>
      <c r="Y6" s="2416"/>
      <c r="Z6" s="2416"/>
      <c r="AA6" s="2416"/>
      <c r="AB6" s="2416"/>
      <c r="AC6" s="2416"/>
      <c r="AD6" s="2416"/>
    </row>
    <row r="7" spans="1:30" ht="12.75">
      <c r="A7" s="2394"/>
      <c r="B7" s="2403"/>
      <c r="C7" s="2403"/>
      <c r="D7" s="2403"/>
      <c r="E7" s="2403"/>
      <c r="F7" s="2403"/>
      <c r="G7" s="2403"/>
      <c r="H7" s="2403"/>
      <c r="I7" s="2403"/>
      <c r="J7" s="2403"/>
      <c r="K7" s="2403"/>
      <c r="L7" s="2403"/>
      <c r="M7" s="2403"/>
      <c r="N7" s="2403"/>
      <c r="O7" s="2403"/>
      <c r="P7" s="2403"/>
      <c r="Q7" s="2403"/>
      <c r="R7" s="2403"/>
      <c r="S7" s="2403"/>
      <c r="T7" s="2403"/>
      <c r="U7" s="2416"/>
      <c r="V7" s="2416"/>
      <c r="W7" s="2416"/>
      <c r="X7" s="2416"/>
      <c r="Y7" s="2416"/>
      <c r="Z7" s="2416"/>
      <c r="AA7" s="2416"/>
      <c r="AB7" s="2416"/>
      <c r="AC7" s="2416"/>
      <c r="AD7" s="2416"/>
    </row>
    <row r="8" spans="1:30" ht="12.75">
      <c r="A8" s="2394" t="s">
        <v>4598</v>
      </c>
      <c r="B8" s="2403"/>
      <c r="C8" s="2403"/>
      <c r="D8" s="2403"/>
      <c r="E8" s="2403"/>
      <c r="F8" s="2403"/>
      <c r="G8" s="2403"/>
      <c r="H8" s="2403"/>
      <c r="I8" s="2403"/>
      <c r="J8" s="2403"/>
      <c r="K8" s="2403"/>
      <c r="L8" s="2403"/>
      <c r="M8" s="2403"/>
      <c r="N8" s="2403"/>
      <c r="O8" s="2403"/>
      <c r="P8" s="2403"/>
      <c r="Q8" s="2403"/>
      <c r="R8" s="2403"/>
      <c r="S8" s="2403"/>
      <c r="T8" s="2403"/>
      <c r="U8" s="2416"/>
      <c r="V8" s="2416"/>
      <c r="W8" s="2416"/>
      <c r="X8" s="2416"/>
      <c r="Y8" s="2416"/>
      <c r="Z8" s="2416"/>
      <c r="AA8" s="2416"/>
      <c r="AB8" s="2416"/>
      <c r="AC8" s="2416"/>
      <c r="AD8" s="2416"/>
    </row>
    <row r="9" spans="1:30" ht="12.75">
      <c r="A9" s="2394" t="s">
        <v>4597</v>
      </c>
      <c r="B9" s="2403"/>
      <c r="C9" s="2403"/>
      <c r="D9" s="2403"/>
      <c r="E9" s="2403"/>
      <c r="F9" s="2403"/>
      <c r="G9" s="2403"/>
      <c r="H9" s="2403"/>
      <c r="I9" s="2403"/>
      <c r="J9" s="2403"/>
      <c r="K9" s="2403"/>
      <c r="L9" s="2403"/>
      <c r="M9" s="2403"/>
      <c r="N9" s="2403"/>
      <c r="O9" s="2403"/>
      <c r="P9" s="2403"/>
      <c r="Q9" s="2403"/>
      <c r="R9" s="2403"/>
      <c r="S9" s="2403"/>
      <c r="T9" s="2403"/>
      <c r="U9" s="2416"/>
      <c r="V9" s="2416"/>
      <c r="W9" s="2416"/>
      <c r="X9" s="2416"/>
      <c r="Y9" s="2416"/>
      <c r="Z9" s="2416"/>
      <c r="AA9" s="2416"/>
      <c r="AB9" s="2416"/>
      <c r="AC9" s="2416"/>
      <c r="AD9" s="2416"/>
    </row>
    <row r="10" spans="1:30" ht="12.75">
      <c r="A10" s="2394" t="s">
        <v>4596</v>
      </c>
      <c r="B10" s="2403"/>
      <c r="C10" s="2403"/>
      <c r="D10" s="2403"/>
      <c r="E10" s="2403"/>
      <c r="F10" s="2403"/>
      <c r="G10" s="2403"/>
      <c r="H10" s="2403"/>
      <c r="I10" s="2403"/>
      <c r="J10" s="2403"/>
      <c r="K10" s="2403"/>
      <c r="L10" s="2403"/>
      <c r="M10" s="2403"/>
      <c r="N10" s="2403"/>
      <c r="O10" s="2403"/>
      <c r="P10" s="2403"/>
      <c r="Q10" s="2403"/>
      <c r="R10" s="2403"/>
      <c r="S10" s="2403"/>
      <c r="T10" s="2403"/>
      <c r="U10" s="2416"/>
      <c r="V10" s="2416"/>
      <c r="W10" s="2416"/>
      <c r="X10" s="2416"/>
      <c r="Y10" s="2416"/>
      <c r="Z10" s="2416"/>
      <c r="AA10" s="2416"/>
      <c r="AB10" s="2416"/>
      <c r="AC10" s="2416"/>
      <c r="AD10" s="2416"/>
    </row>
    <row r="11" spans="1:30" s="2460" customFormat="1" ht="12.75">
      <c r="A11" s="2482"/>
      <c r="B11" s="2482"/>
      <c r="C11" s="2482"/>
      <c r="D11" s="2482"/>
      <c r="E11" s="2482"/>
      <c r="F11" s="2482"/>
      <c r="G11" s="2482"/>
      <c r="H11" s="2482"/>
      <c r="I11" s="2482"/>
      <c r="J11" s="2482"/>
      <c r="K11" s="2482"/>
      <c r="L11" s="2482"/>
      <c r="M11" s="2482"/>
      <c r="N11" s="2482"/>
      <c r="O11" s="2482"/>
      <c r="P11" s="2482"/>
      <c r="Q11" s="2482"/>
      <c r="R11" s="2482"/>
      <c r="S11" s="2482"/>
      <c r="T11" s="2388"/>
    </row>
    <row r="12" spans="1:30" ht="12.75">
      <c r="A12" s="2403"/>
      <c r="B12" s="2403"/>
      <c r="C12" s="2415" t="s">
        <v>1321</v>
      </c>
      <c r="D12" s="2403"/>
      <c r="E12" s="2415" t="s">
        <v>1322</v>
      </c>
      <c r="F12" s="2403"/>
      <c r="G12" s="2415" t="s">
        <v>1323</v>
      </c>
      <c r="H12" s="2406"/>
      <c r="I12" s="2415" t="s">
        <v>1324</v>
      </c>
      <c r="J12" s="2403"/>
      <c r="K12" s="2415" t="s">
        <v>715</v>
      </c>
      <c r="L12" s="2406"/>
      <c r="M12" s="2415" t="s">
        <v>147</v>
      </c>
      <c r="N12" s="2406"/>
      <c r="O12" s="2415"/>
      <c r="P12" s="2406"/>
      <c r="Q12" s="2415" t="s">
        <v>1385</v>
      </c>
      <c r="R12" s="2406"/>
      <c r="S12" s="2415" t="s">
        <v>1386</v>
      </c>
      <c r="T12" s="2388"/>
    </row>
    <row r="13" spans="1:30" ht="12.75">
      <c r="A13" s="2403"/>
      <c r="B13" s="2403"/>
      <c r="C13" s="2406"/>
      <c r="D13" s="2403"/>
      <c r="E13" s="2659" t="s">
        <v>4595</v>
      </c>
      <c r="F13" s="2659"/>
      <c r="G13" s="2659"/>
      <c r="H13" s="2659"/>
      <c r="I13" s="2659"/>
      <c r="J13" s="2403"/>
      <c r="K13" s="2406" t="s">
        <v>4593</v>
      </c>
      <c r="L13" s="2406"/>
      <c r="M13" s="2406" t="s">
        <v>4594</v>
      </c>
      <c r="N13" s="2406"/>
      <c r="O13" s="2406"/>
      <c r="P13" s="2406"/>
      <c r="Q13" s="2406" t="s">
        <v>152</v>
      </c>
      <c r="R13" s="2406"/>
      <c r="S13" s="2406" t="s">
        <v>633</v>
      </c>
      <c r="T13" s="2388"/>
    </row>
    <row r="14" spans="1:30" ht="12.75">
      <c r="A14" s="2403" t="s">
        <v>119</v>
      </c>
      <c r="B14" s="2403"/>
      <c r="C14" s="2406"/>
      <c r="D14" s="2403"/>
      <c r="E14" s="2482"/>
      <c r="F14" s="2482"/>
      <c r="G14" s="2482"/>
      <c r="H14" s="2482"/>
      <c r="I14" s="2482"/>
      <c r="J14" s="2403"/>
      <c r="K14" s="2406" t="s">
        <v>885</v>
      </c>
      <c r="L14" s="2406"/>
      <c r="M14" s="2406" t="s">
        <v>4593</v>
      </c>
      <c r="N14" s="2406"/>
      <c r="O14" s="2406"/>
      <c r="P14" s="2406"/>
      <c r="Q14" s="2406" t="s">
        <v>2905</v>
      </c>
      <c r="R14" s="2406"/>
      <c r="S14" s="2406" t="s">
        <v>4592</v>
      </c>
      <c r="T14" s="2388"/>
    </row>
    <row r="15" spans="1:30" ht="12.75">
      <c r="A15" s="2403" t="s">
        <v>1029</v>
      </c>
      <c r="B15" s="2403"/>
      <c r="C15" s="2406" t="s">
        <v>1658</v>
      </c>
      <c r="D15" s="2403"/>
      <c r="E15" s="2406" t="s">
        <v>1656</v>
      </c>
      <c r="F15" s="2406"/>
      <c r="G15" s="2406" t="s">
        <v>1659</v>
      </c>
      <c r="H15" s="2406"/>
      <c r="I15" s="2406" t="s">
        <v>1391</v>
      </c>
      <c r="J15" s="2403"/>
      <c r="K15" s="2406" t="s">
        <v>4295</v>
      </c>
      <c r="L15" s="2406"/>
      <c r="M15" s="2406" t="s">
        <v>4591</v>
      </c>
      <c r="N15" s="2406"/>
      <c r="O15" s="2406"/>
      <c r="P15" s="2406"/>
      <c r="Q15" s="2406" t="s">
        <v>4590</v>
      </c>
      <c r="R15" s="2406"/>
      <c r="S15" s="2406" t="s">
        <v>4589</v>
      </c>
      <c r="T15" s="2388"/>
    </row>
    <row r="16" spans="1:30" ht="12.75">
      <c r="A16" s="2482"/>
      <c r="B16" s="2403"/>
      <c r="C16" s="2413"/>
      <c r="D16" s="2403"/>
      <c r="E16" s="2482"/>
      <c r="F16" s="2403"/>
      <c r="G16" s="2482"/>
      <c r="H16" s="2403"/>
      <c r="I16" s="2482"/>
      <c r="J16" s="2403"/>
      <c r="K16" s="2413"/>
      <c r="L16" s="2406"/>
      <c r="M16" s="2413"/>
      <c r="N16" s="2406"/>
      <c r="O16" s="2413"/>
      <c r="P16" s="2406"/>
      <c r="Q16" s="2413"/>
      <c r="R16" s="2406"/>
      <c r="S16" s="2413"/>
      <c r="T16" s="2388"/>
    </row>
    <row r="17" spans="1:20" ht="12.75">
      <c r="A17" s="2403"/>
      <c r="B17" s="2403"/>
      <c r="C17" s="2406"/>
      <c r="D17" s="2403"/>
      <c r="E17" s="2403"/>
      <c r="F17" s="2403"/>
      <c r="G17" s="2403"/>
      <c r="H17" s="2403"/>
      <c r="I17" s="2403"/>
      <c r="J17" s="2403"/>
      <c r="K17" s="2406"/>
      <c r="L17" s="2406"/>
      <c r="M17" s="2406"/>
      <c r="N17" s="2406"/>
      <c r="O17" s="2406"/>
      <c r="P17" s="2406"/>
      <c r="Q17" s="2406"/>
      <c r="R17" s="2406"/>
      <c r="S17" s="2406"/>
      <c r="T17" s="2388"/>
    </row>
    <row r="18" spans="1:20" ht="12.75">
      <c r="A18" s="2406">
        <v>1</v>
      </c>
      <c r="B18" s="2403"/>
      <c r="C18" s="2406">
        <v>2011</v>
      </c>
      <c r="D18" s="2403"/>
      <c r="E18" s="2555">
        <v>67</v>
      </c>
      <c r="F18" s="2555"/>
      <c r="G18" s="2555">
        <v>68</v>
      </c>
      <c r="H18" s="2555"/>
      <c r="I18" s="2555">
        <v>67.5</v>
      </c>
      <c r="J18" s="2554"/>
      <c r="K18" s="2555">
        <v>8454020</v>
      </c>
      <c r="L18" s="2555"/>
      <c r="M18" s="2555">
        <v>125244.74074074074</v>
      </c>
      <c r="N18" s="2555"/>
      <c r="O18" s="2555"/>
      <c r="P18" s="2555"/>
      <c r="Q18" s="2555">
        <v>67.5</v>
      </c>
      <c r="R18" s="2406"/>
      <c r="S18" s="2560"/>
      <c r="T18" s="2388"/>
    </row>
    <row r="19" spans="1:20" ht="12.75">
      <c r="A19" s="2406"/>
      <c r="B19" s="2403"/>
      <c r="C19" s="2406"/>
      <c r="D19" s="2403"/>
      <c r="E19" s="2555"/>
      <c r="F19" s="2555"/>
      <c r="G19" s="2555"/>
      <c r="H19" s="2555"/>
      <c r="I19" s="2555"/>
      <c r="J19" s="2554"/>
      <c r="K19" s="2555"/>
      <c r="L19" s="2555"/>
      <c r="M19" s="2555"/>
      <c r="N19" s="2555"/>
      <c r="O19" s="2555"/>
      <c r="P19" s="2555"/>
      <c r="Q19" s="2555"/>
      <c r="R19" s="2406"/>
      <c r="S19" s="2560"/>
      <c r="T19" s="2388"/>
    </row>
    <row r="20" spans="1:20" ht="12.75">
      <c r="A20" s="2406">
        <v>2</v>
      </c>
      <c r="B20" s="2403"/>
      <c r="C20" s="2406">
        <v>2012</v>
      </c>
      <c r="D20" s="2403"/>
      <c r="E20" s="2555">
        <v>68</v>
      </c>
      <c r="F20" s="2555"/>
      <c r="G20" s="2555">
        <v>66</v>
      </c>
      <c r="H20" s="2561"/>
      <c r="I20" s="2555">
        <v>67</v>
      </c>
      <c r="J20" s="2554"/>
      <c r="K20" s="2555">
        <v>7295140</v>
      </c>
      <c r="L20" s="2555"/>
      <c r="M20" s="2555">
        <v>108882.68656716419</v>
      </c>
      <c r="N20" s="2555"/>
      <c r="O20" s="2555"/>
      <c r="P20" s="2555"/>
      <c r="Q20" s="2555">
        <v>67</v>
      </c>
      <c r="R20" s="2406"/>
      <c r="S20" s="2560">
        <v>-7.4074074074074181E-3</v>
      </c>
      <c r="T20" s="2388"/>
    </row>
    <row r="21" spans="1:20" ht="12.75">
      <c r="A21" s="2406"/>
      <c r="B21" s="2403"/>
      <c r="C21" s="2406"/>
      <c r="D21" s="2403"/>
      <c r="E21" s="2555"/>
      <c r="F21" s="2555"/>
      <c r="G21" s="2555"/>
      <c r="H21" s="2555"/>
      <c r="I21" s="2555"/>
      <c r="J21" s="2554"/>
      <c r="K21" s="2555"/>
      <c r="L21" s="2555"/>
      <c r="M21" s="2555"/>
      <c r="N21" s="2555"/>
      <c r="O21" s="2555"/>
      <c r="P21" s="2555"/>
      <c r="Q21" s="2555"/>
      <c r="R21" s="2406"/>
      <c r="S21" s="2560"/>
      <c r="T21" s="2388"/>
    </row>
    <row r="22" spans="1:20" ht="12.75">
      <c r="A22" s="2406">
        <v>3</v>
      </c>
      <c r="B22" s="2403"/>
      <c r="C22" s="2406">
        <v>2013</v>
      </c>
      <c r="D22" s="2403"/>
      <c r="E22" s="2555">
        <v>66</v>
      </c>
      <c r="F22" s="2555"/>
      <c r="G22" s="2555">
        <v>67</v>
      </c>
      <c r="H22" s="2561"/>
      <c r="I22" s="2555">
        <v>66.5</v>
      </c>
      <c r="J22" s="2554"/>
      <c r="K22" s="2555">
        <v>6757760</v>
      </c>
      <c r="L22" s="2555"/>
      <c r="M22" s="2555">
        <v>101620.45112781954</v>
      </c>
      <c r="N22" s="2555"/>
      <c r="O22" s="2555"/>
      <c r="P22" s="2555"/>
      <c r="Q22" s="2555">
        <v>66.5</v>
      </c>
      <c r="R22" s="2406"/>
      <c r="S22" s="2560">
        <v>-7.4626865671642006E-3</v>
      </c>
      <c r="T22" s="2388"/>
    </row>
    <row r="23" spans="1:20" ht="12.75">
      <c r="A23" s="2406"/>
      <c r="B23" s="2403"/>
      <c r="C23" s="2406"/>
      <c r="D23" s="2403"/>
      <c r="E23" s="2555"/>
      <c r="F23" s="2555"/>
      <c r="G23" s="2555"/>
      <c r="H23" s="2555"/>
      <c r="I23" s="2555"/>
      <c r="J23" s="2554"/>
      <c r="K23" s="2555"/>
      <c r="L23" s="2555"/>
      <c r="M23" s="2555"/>
      <c r="N23" s="2555"/>
      <c r="O23" s="2555"/>
      <c r="P23" s="2555"/>
      <c r="Q23" s="2555"/>
      <c r="R23" s="2406"/>
      <c r="S23" s="2560"/>
      <c r="T23" s="2388"/>
    </row>
    <row r="24" spans="1:20" ht="12.75">
      <c r="A24" s="2406">
        <v>4</v>
      </c>
      <c r="B24" s="2403"/>
      <c r="C24" s="2406">
        <v>2014</v>
      </c>
      <c r="D24" s="2403"/>
      <c r="E24" s="2555">
        <v>67</v>
      </c>
      <c r="F24" s="2555"/>
      <c r="G24" s="2555">
        <v>67</v>
      </c>
      <c r="H24" s="2561"/>
      <c r="I24" s="2555">
        <v>67</v>
      </c>
      <c r="J24" s="2554"/>
      <c r="K24" s="2555">
        <v>6369280</v>
      </c>
      <c r="L24" s="2555"/>
      <c r="M24" s="2555">
        <v>95063.880597014926</v>
      </c>
      <c r="N24" s="2555"/>
      <c r="O24" s="2555"/>
      <c r="P24" s="2555"/>
      <c r="Q24" s="2555">
        <v>67</v>
      </c>
      <c r="R24" s="2406"/>
      <c r="S24" s="2560">
        <v>7.5187969924812581E-3</v>
      </c>
      <c r="T24" s="2388"/>
    </row>
    <row r="25" spans="1:20" ht="12.75">
      <c r="A25" s="2406"/>
      <c r="B25" s="2403"/>
      <c r="C25" s="2406"/>
      <c r="D25" s="2403"/>
      <c r="E25" s="2555"/>
      <c r="F25" s="2555"/>
      <c r="G25" s="2555"/>
      <c r="H25" s="2555"/>
      <c r="I25" s="2555"/>
      <c r="J25" s="2554"/>
      <c r="K25" s="2555"/>
      <c r="L25" s="2555"/>
      <c r="M25" s="2555"/>
      <c r="N25" s="2555"/>
      <c r="O25" s="2555"/>
      <c r="P25" s="2555"/>
      <c r="Q25" s="2555"/>
      <c r="R25" s="2406"/>
      <c r="S25" s="2560"/>
      <c r="T25" s="2388"/>
    </row>
    <row r="26" spans="1:20" ht="12.75">
      <c r="A26" s="2406">
        <v>5</v>
      </c>
      <c r="B26" s="2403"/>
      <c r="C26" s="2406">
        <v>2015</v>
      </c>
      <c r="D26" s="2403"/>
      <c r="E26" s="2555">
        <v>67</v>
      </c>
      <c r="F26" s="2555"/>
      <c r="G26" s="2555">
        <v>68</v>
      </c>
      <c r="H26" s="2555"/>
      <c r="I26" s="2555">
        <v>67.5</v>
      </c>
      <c r="J26" s="2554"/>
      <c r="K26" s="2555">
        <v>5994400</v>
      </c>
      <c r="L26" s="2555"/>
      <c r="M26" s="2555">
        <v>88805.925925925927</v>
      </c>
      <c r="N26" s="2555"/>
      <c r="O26" s="2555"/>
      <c r="P26" s="2555"/>
      <c r="Q26" s="2555">
        <v>67.5</v>
      </c>
      <c r="R26" s="2406"/>
      <c r="S26" s="2560">
        <v>7.4626865671640896E-3</v>
      </c>
      <c r="T26" s="2388"/>
    </row>
    <row r="27" spans="1:20" ht="13.5" thickBot="1">
      <c r="A27" s="2406"/>
      <c r="B27" s="2403"/>
      <c r="C27" s="2403"/>
      <c r="D27" s="2403"/>
      <c r="E27" s="2403"/>
      <c r="F27" s="2403"/>
      <c r="G27" s="2403"/>
      <c r="H27" s="2403"/>
      <c r="I27" s="2403"/>
      <c r="J27" s="2403"/>
      <c r="K27" s="2406"/>
      <c r="L27" s="2406"/>
      <c r="M27" s="2406"/>
      <c r="N27" s="2406"/>
      <c r="O27" s="2420"/>
      <c r="P27" s="2406"/>
      <c r="Q27" s="2406"/>
      <c r="R27" s="2406"/>
      <c r="S27" s="2559">
        <v>2.7847396268432245E-5</v>
      </c>
      <c r="T27" s="2388"/>
    </row>
    <row r="28" spans="1:20" ht="13.5" thickTop="1">
      <c r="A28" s="2406"/>
      <c r="B28" s="2403"/>
      <c r="C28" s="2403"/>
      <c r="D28" s="2403"/>
      <c r="E28" s="2403"/>
      <c r="F28" s="2403"/>
      <c r="G28" s="2403"/>
      <c r="H28" s="2403"/>
      <c r="I28" s="2403"/>
      <c r="J28" s="2403"/>
      <c r="K28" s="2406"/>
      <c r="L28" s="2406"/>
      <c r="M28" s="2406"/>
      <c r="N28" s="2406"/>
      <c r="O28" s="2420"/>
      <c r="P28" s="2406"/>
      <c r="Q28" s="2406"/>
      <c r="R28" s="2406"/>
      <c r="S28" s="2557"/>
      <c r="T28" s="2388"/>
    </row>
    <row r="29" spans="1:20" ht="12.75">
      <c r="A29" s="2406"/>
      <c r="B29" s="2395"/>
      <c r="C29" s="2403"/>
      <c r="D29" s="2403"/>
      <c r="E29" s="2403"/>
      <c r="F29" s="2403"/>
      <c r="G29" s="2403"/>
      <c r="H29" s="2403"/>
      <c r="I29" s="2403"/>
      <c r="J29" s="2403"/>
      <c r="K29" s="2406"/>
      <c r="L29" s="2406"/>
      <c r="M29" s="2406"/>
      <c r="N29" s="2406"/>
      <c r="O29" s="2420"/>
      <c r="P29" s="2406"/>
      <c r="Q29" s="2406"/>
      <c r="R29" s="2406"/>
      <c r="S29" s="2557"/>
      <c r="T29" s="2388"/>
    </row>
    <row r="30" spans="1:20" ht="12.75">
      <c r="A30" s="2406"/>
      <c r="B30" s="2403"/>
      <c r="C30" s="2403"/>
      <c r="D30" s="2403"/>
      <c r="E30" s="2403"/>
      <c r="F30" s="2403"/>
      <c r="G30" s="2403"/>
      <c r="H30" s="2403"/>
      <c r="I30" s="2403"/>
      <c r="J30" s="2403"/>
      <c r="K30" s="2406"/>
      <c r="L30" s="2406"/>
      <c r="M30" s="2406"/>
      <c r="N30" s="2406"/>
      <c r="O30" s="2420"/>
      <c r="P30" s="2406"/>
      <c r="Q30" s="2406"/>
      <c r="R30" s="2406"/>
      <c r="S30" s="2557"/>
      <c r="T30" s="2388"/>
    </row>
    <row r="31" spans="1:20" ht="12.75">
      <c r="A31" s="2403"/>
      <c r="B31" s="2403"/>
      <c r="C31" s="2403"/>
      <c r="D31" s="2403"/>
      <c r="E31" s="2403"/>
      <c r="F31" s="2403"/>
      <c r="G31" s="2403"/>
      <c r="H31" s="2403"/>
      <c r="I31" s="2403"/>
      <c r="J31" s="2403"/>
      <c r="K31" s="2403"/>
      <c r="L31" s="2403"/>
      <c r="M31" s="2403"/>
      <c r="N31" s="2403"/>
      <c r="O31" s="2403"/>
      <c r="P31" s="2403"/>
      <c r="Q31" s="2403"/>
      <c r="R31" s="2403"/>
      <c r="S31" s="2403"/>
      <c r="T31" s="2388"/>
    </row>
    <row r="32" spans="1:20" ht="12.75">
      <c r="A32" s="2403"/>
      <c r="B32" s="2403"/>
      <c r="C32" s="2403"/>
      <c r="D32" s="2403"/>
      <c r="E32" s="2403"/>
      <c r="F32" s="2403"/>
      <c r="G32" s="2403"/>
      <c r="H32" s="2403" t="s">
        <v>4587</v>
      </c>
      <c r="I32" s="2403"/>
      <c r="J32" s="2403"/>
      <c r="K32" s="2403"/>
      <c r="L32" s="2403"/>
      <c r="M32" s="2403"/>
      <c r="N32" s="2403"/>
      <c r="O32" s="2403"/>
      <c r="P32" s="2403"/>
      <c r="Q32" s="2403"/>
      <c r="R32" s="2403"/>
      <c r="S32" s="2408"/>
      <c r="T32" s="2388"/>
    </row>
    <row r="33" spans="1:20" ht="12.75">
      <c r="A33" s="2403"/>
      <c r="B33" s="2403"/>
      <c r="C33" s="2403"/>
      <c r="D33" s="2403"/>
      <c r="E33" s="2403"/>
      <c r="F33" s="2403"/>
      <c r="G33" s="2403"/>
      <c r="H33" s="2403"/>
      <c r="I33" s="2403"/>
      <c r="J33" s="2403"/>
      <c r="K33" s="2403"/>
      <c r="L33" s="2403"/>
      <c r="M33" s="2403"/>
      <c r="N33" s="2403"/>
      <c r="O33" s="2403"/>
      <c r="P33" s="2481" t="s">
        <v>4586</v>
      </c>
      <c r="Q33" s="2506" t="s">
        <v>4585</v>
      </c>
      <c r="R33" s="2403"/>
      <c r="S33" s="2406" t="s">
        <v>1658</v>
      </c>
      <c r="T33" s="2388"/>
    </row>
    <row r="34" spans="1:20" ht="12.75">
      <c r="A34" s="2403"/>
      <c r="B34" s="2403"/>
      <c r="C34" s="2403"/>
      <c r="D34" s="2403"/>
      <c r="E34" s="2403"/>
      <c r="F34" s="2403"/>
      <c r="G34" s="2403"/>
      <c r="H34" s="2403"/>
      <c r="I34" s="2403"/>
      <c r="J34" s="2403" t="s">
        <v>4584</v>
      </c>
      <c r="K34" s="2403"/>
      <c r="L34" s="2403"/>
      <c r="M34" s="2403">
        <v>67.099999999999994</v>
      </c>
      <c r="N34" s="2403"/>
      <c r="O34" s="2406"/>
      <c r="P34" s="2403">
        <v>1</v>
      </c>
      <c r="Q34" s="2555">
        <v>67.5</v>
      </c>
      <c r="R34" s="2403"/>
      <c r="S34" s="2395">
        <v>2011</v>
      </c>
      <c r="T34" s="2403" t="s">
        <v>1783</v>
      </c>
    </row>
    <row r="35" spans="1:20" ht="12.75">
      <c r="A35" s="2403"/>
      <c r="B35" s="2403"/>
      <c r="C35" s="2403"/>
      <c r="D35" s="2403"/>
      <c r="E35" s="2403"/>
      <c r="F35" s="2403"/>
      <c r="G35" s="2403"/>
      <c r="H35" s="2403"/>
      <c r="I35" s="2403"/>
      <c r="J35" s="2403" t="s">
        <v>4583</v>
      </c>
      <c r="K35" s="2403"/>
      <c r="L35" s="2403"/>
      <c r="M35" s="2409">
        <v>0</v>
      </c>
      <c r="N35" s="2403"/>
      <c r="O35" s="2403"/>
      <c r="P35" s="2403">
        <v>2</v>
      </c>
      <c r="Q35" s="2555">
        <v>67</v>
      </c>
      <c r="R35" s="2403"/>
      <c r="S35" s="2395">
        <v>2012</v>
      </c>
      <c r="T35" s="2403" t="s">
        <v>1783</v>
      </c>
    </row>
    <row r="36" spans="1:20" ht="12.75">
      <c r="A36" s="2403"/>
      <c r="B36" s="2403"/>
      <c r="C36" s="2403"/>
      <c r="D36" s="2403"/>
      <c r="E36" s="2403"/>
      <c r="F36" s="2403"/>
      <c r="G36" s="2403"/>
      <c r="H36" s="2403"/>
      <c r="I36" s="2403"/>
      <c r="J36" s="2403" t="s">
        <v>4582</v>
      </c>
      <c r="K36" s="2403"/>
      <c r="L36" s="2403"/>
      <c r="M36" s="2409">
        <v>0</v>
      </c>
      <c r="N36" s="2403"/>
      <c r="O36" s="2403"/>
      <c r="P36" s="2403">
        <v>3</v>
      </c>
      <c r="Q36" s="2555">
        <v>66.5</v>
      </c>
      <c r="R36" s="2403"/>
      <c r="S36" s="2395">
        <v>2013</v>
      </c>
      <c r="T36" s="2403" t="s">
        <v>1783</v>
      </c>
    </row>
    <row r="37" spans="1:20" ht="12.75">
      <c r="A37" s="2394"/>
      <c r="B37" s="2403"/>
      <c r="C37" s="2403"/>
      <c r="D37" s="2403"/>
      <c r="E37" s="2403"/>
      <c r="F37" s="2403"/>
      <c r="G37" s="2403"/>
      <c r="H37" s="2403"/>
      <c r="I37" s="2403"/>
      <c r="J37" s="2403"/>
      <c r="K37" s="2403"/>
      <c r="L37" s="2403"/>
      <c r="M37" s="2403"/>
      <c r="N37" s="2403"/>
      <c r="O37" s="2403"/>
      <c r="P37" s="2403">
        <v>4</v>
      </c>
      <c r="Q37" s="2555">
        <v>67</v>
      </c>
      <c r="R37" s="2403"/>
      <c r="S37" s="2395">
        <v>2014</v>
      </c>
      <c r="T37" s="2403" t="s">
        <v>1783</v>
      </c>
    </row>
    <row r="38" spans="1:20" ht="12.75">
      <c r="A38" s="2394"/>
      <c r="B38" s="2403"/>
      <c r="C38" s="2403"/>
      <c r="D38" s="2403"/>
      <c r="E38" s="2403"/>
      <c r="F38" s="2403"/>
      <c r="G38" s="2403"/>
      <c r="H38" s="2403"/>
      <c r="I38" s="2403"/>
      <c r="J38" s="2403"/>
      <c r="K38" s="2403"/>
      <c r="L38" s="2403"/>
      <c r="M38" s="2394"/>
      <c r="N38" s="2403"/>
      <c r="O38" s="2403"/>
      <c r="P38" s="2403">
        <v>5</v>
      </c>
      <c r="Q38" s="2555">
        <v>67.5</v>
      </c>
      <c r="R38" s="2403"/>
      <c r="S38" s="2395">
        <v>2015</v>
      </c>
      <c r="T38" s="2403" t="s">
        <v>1783</v>
      </c>
    </row>
    <row r="39" spans="1:20" ht="12.75">
      <c r="A39" s="2394"/>
      <c r="B39" s="2403"/>
      <c r="C39" s="2403"/>
      <c r="D39" s="2403"/>
      <c r="E39" s="2403"/>
      <c r="F39" s="2403"/>
      <c r="G39" s="2403"/>
      <c r="H39" s="2403"/>
      <c r="I39" s="2403"/>
      <c r="J39" s="2403"/>
      <c r="K39" s="2403"/>
      <c r="L39" s="2403"/>
      <c r="M39" s="2394"/>
      <c r="N39" s="2403"/>
      <c r="O39" s="2403"/>
      <c r="P39" s="2403">
        <v>10</v>
      </c>
      <c r="Q39" s="2555">
        <v>67.099999999999994</v>
      </c>
      <c r="R39" s="2403"/>
      <c r="S39" s="2403" t="s">
        <v>4581</v>
      </c>
      <c r="T39" s="2388"/>
    </row>
    <row r="40" spans="1:20" ht="12.75">
      <c r="A40" s="2394"/>
      <c r="B40" s="2403"/>
      <c r="C40" s="2403"/>
      <c r="D40" s="2403"/>
      <c r="E40" s="2403"/>
      <c r="F40" s="2403"/>
      <c r="G40" s="2403"/>
      <c r="H40" s="2403"/>
      <c r="I40" s="2403"/>
      <c r="J40" s="2403"/>
      <c r="K40" s="2403"/>
      <c r="L40" s="2403"/>
      <c r="M40" s="2394"/>
      <c r="N40" s="2403"/>
      <c r="O40" s="2403"/>
      <c r="P40" s="2403"/>
      <c r="Q40" s="2555"/>
      <c r="R40" s="2403"/>
      <c r="S40" s="2403"/>
      <c r="T40" s="2388"/>
    </row>
    <row r="41" spans="1:20" ht="12.75">
      <c r="A41" s="2394"/>
      <c r="B41" s="2403"/>
      <c r="C41" s="2403"/>
      <c r="D41" s="2403"/>
      <c r="E41" s="2403"/>
      <c r="F41" s="2403"/>
      <c r="G41" s="2403"/>
      <c r="H41" s="2403"/>
      <c r="I41" s="2403"/>
      <c r="J41" s="2403"/>
      <c r="K41" s="2403"/>
      <c r="L41" s="2403"/>
      <c r="M41" s="2394"/>
      <c r="N41" s="2403"/>
      <c r="O41" s="2403"/>
      <c r="P41" s="2403"/>
      <c r="Q41" s="2555"/>
      <c r="R41" s="2403"/>
      <c r="S41" s="2403"/>
      <c r="T41" s="2388"/>
    </row>
    <row r="42" spans="1:20" ht="12.75">
      <c r="A42" s="2394"/>
      <c r="B42" s="2403"/>
      <c r="C42" s="2403"/>
      <c r="D42" s="2403"/>
      <c r="E42" s="2403"/>
      <c r="F42" s="2403"/>
      <c r="G42" s="2403"/>
      <c r="H42" s="2482" t="s">
        <v>4580</v>
      </c>
      <c r="I42" s="2482"/>
      <c r="J42" s="2403"/>
      <c r="K42" s="2403"/>
      <c r="L42" s="2403"/>
      <c r="M42" s="2394"/>
      <c r="N42" s="2403"/>
      <c r="O42" s="2403"/>
      <c r="P42" s="2403"/>
      <c r="Q42" s="2555"/>
      <c r="R42" s="2403"/>
      <c r="S42" s="2403"/>
      <c r="T42" s="2388"/>
    </row>
    <row r="43" spans="1:20" ht="12.75">
      <c r="A43" s="2394"/>
      <c r="B43" s="2403"/>
      <c r="C43" s="2403"/>
      <c r="D43" s="2403"/>
      <c r="E43" s="2403"/>
      <c r="F43" s="2403"/>
      <c r="G43" s="2403"/>
      <c r="H43" s="2403" t="s">
        <v>4579</v>
      </c>
      <c r="I43" s="2403"/>
      <c r="J43" s="2403"/>
      <c r="K43" s="2403"/>
      <c r="L43" s="2403"/>
      <c r="M43" s="2394"/>
      <c r="N43" s="2403"/>
      <c r="O43" s="2403"/>
      <c r="P43" s="2403"/>
      <c r="Q43" s="2562">
        <v>-0.40000000000000568</v>
      </c>
      <c r="R43" s="2403" t="s">
        <v>2905</v>
      </c>
      <c r="S43" s="2403"/>
      <c r="T43" s="2388"/>
    </row>
    <row r="44" spans="1:20" ht="12.75">
      <c r="A44" s="2394"/>
      <c r="B44" s="2403"/>
      <c r="C44" s="2403"/>
      <c r="D44" s="2403"/>
      <c r="E44" s="2403"/>
      <c r="F44" s="2403"/>
      <c r="G44" s="2403"/>
      <c r="H44" s="2403"/>
      <c r="I44" s="2403"/>
      <c r="J44" s="2403"/>
      <c r="K44" s="2403"/>
      <c r="L44" s="2403"/>
      <c r="M44" s="2394"/>
      <c r="N44" s="2403"/>
      <c r="O44" s="2403"/>
      <c r="P44" s="2403"/>
      <c r="Q44" s="2403"/>
      <c r="R44" s="2403"/>
      <c r="S44" s="2403"/>
      <c r="T44" s="2388"/>
    </row>
    <row r="45" spans="1:20" ht="12.75">
      <c r="A45" s="2394"/>
      <c r="B45" s="2403"/>
      <c r="C45" s="2403"/>
      <c r="D45" s="2403"/>
      <c r="E45" s="2403"/>
      <c r="F45" s="2403"/>
      <c r="G45" s="2403"/>
      <c r="H45" s="2403"/>
      <c r="I45" s="2403"/>
      <c r="J45" s="2403"/>
      <c r="K45" s="2403"/>
      <c r="L45" s="2403"/>
      <c r="M45" s="2394"/>
      <c r="N45" s="2403"/>
      <c r="O45" s="2403"/>
      <c r="P45" s="2403"/>
      <c r="Q45" s="2554"/>
      <c r="R45" s="2403"/>
      <c r="S45" s="2403"/>
      <c r="T45" s="2388"/>
    </row>
    <row r="46" spans="1:20" ht="12.75">
      <c r="A46" s="2394"/>
      <c r="B46" s="2403"/>
      <c r="C46" s="2403"/>
      <c r="D46" s="2403"/>
      <c r="E46" s="2403"/>
      <c r="F46" s="2403"/>
      <c r="G46" s="2403"/>
      <c r="H46" s="2403"/>
      <c r="I46" s="2403"/>
      <c r="J46" s="2403"/>
      <c r="K46" s="2403"/>
      <c r="L46" s="2403"/>
      <c r="M46" s="2394"/>
      <c r="N46" s="2403"/>
      <c r="O46" s="2403"/>
      <c r="P46" s="2403"/>
      <c r="Q46" s="2554"/>
      <c r="R46" s="2403"/>
      <c r="S46" s="2403"/>
      <c r="T46" s="2388"/>
    </row>
    <row r="47" spans="1:20" ht="15">
      <c r="A47" s="2546"/>
      <c r="H47" s="2553"/>
      <c r="I47" s="2553"/>
      <c r="M47" s="2546"/>
      <c r="Q47" s="2552"/>
      <c r="R47" s="2549"/>
      <c r="S47" s="2549"/>
    </row>
    <row r="48" spans="1:20" ht="15">
      <c r="A48" s="2546"/>
      <c r="H48" s="2551"/>
      <c r="I48" s="2551"/>
      <c r="M48" s="2546"/>
      <c r="Q48" s="2550"/>
      <c r="R48" s="2549"/>
      <c r="S48" s="2549"/>
    </row>
    <row r="49" spans="1:19" ht="15">
      <c r="A49" s="2546"/>
      <c r="H49" s="2551"/>
      <c r="I49" s="2551"/>
      <c r="M49" s="2546"/>
      <c r="Q49" s="2549"/>
      <c r="R49" s="2549"/>
      <c r="S49" s="2549"/>
    </row>
    <row r="50" spans="1:19" ht="15">
      <c r="A50" s="2546"/>
      <c r="C50" s="2548"/>
      <c r="H50" s="2551"/>
      <c r="I50" s="2551"/>
      <c r="M50" s="2546"/>
      <c r="Q50" s="2550"/>
      <c r="R50" s="2549"/>
      <c r="S50" s="2549"/>
    </row>
    <row r="51" spans="1:19" ht="12.75">
      <c r="A51" s="2546"/>
      <c r="C51" s="2548"/>
      <c r="M51" s="2546"/>
    </row>
    <row r="52" spans="1:19" ht="12.75">
      <c r="A52" s="2546"/>
      <c r="C52" s="2548"/>
      <c r="M52" s="2546"/>
    </row>
    <row r="53" spans="1:19" ht="12.75">
      <c r="A53" s="2546"/>
      <c r="C53" s="2548"/>
      <c r="M53" s="2546"/>
    </row>
    <row r="54" spans="1:19" ht="12.75">
      <c r="A54" s="2546"/>
      <c r="C54" s="2548"/>
      <c r="M54" s="2546"/>
    </row>
    <row r="55" spans="1:19" ht="12.75">
      <c r="A55" s="2546"/>
      <c r="C55" s="2548"/>
      <c r="M55" s="2546"/>
    </row>
    <row r="56" spans="1:19" ht="12.75">
      <c r="A56" s="2546"/>
      <c r="C56" s="2548"/>
      <c r="M56" s="2546"/>
    </row>
    <row r="57" spans="1:19" ht="12.75">
      <c r="A57" s="2546"/>
      <c r="C57" s="2548"/>
      <c r="M57" s="2546"/>
    </row>
    <row r="58" spans="1:19" ht="12" customHeight="1">
      <c r="A58" s="2546"/>
      <c r="C58" s="2548"/>
      <c r="M58" s="2546"/>
    </row>
    <row r="59" spans="1:19" ht="12" customHeight="1">
      <c r="A59" s="2546"/>
      <c r="C59" s="2548"/>
      <c r="M59" s="2546"/>
    </row>
    <row r="60" spans="1:19" ht="12" customHeight="1">
      <c r="A60" s="2546"/>
      <c r="M60" s="2546"/>
    </row>
    <row r="61" spans="1:19" ht="12" customHeight="1">
      <c r="A61" s="2546"/>
      <c r="M61" s="2546"/>
    </row>
    <row r="62" spans="1:19" ht="18" customHeight="1">
      <c r="A62" s="2546"/>
      <c r="K62" s="2542"/>
      <c r="M62" s="2546"/>
    </row>
    <row r="63" spans="1:19" ht="9" customHeight="1">
      <c r="A63" s="2546"/>
      <c r="M63" s="2546"/>
    </row>
    <row r="64" spans="1:19">
      <c r="A64" s="2546"/>
      <c r="M64" s="2546"/>
    </row>
    <row r="65" spans="1:13">
      <c r="A65" s="2546"/>
      <c r="M65" s="2546"/>
    </row>
    <row r="66" spans="1:13">
      <c r="A66" s="2546"/>
      <c r="M66" s="2546"/>
    </row>
    <row r="67" spans="1:13">
      <c r="A67" s="2546"/>
      <c r="M67" s="2546"/>
    </row>
    <row r="68" spans="1:13">
      <c r="A68" s="2546"/>
      <c r="M68" s="2546"/>
    </row>
    <row r="69" spans="1:13">
      <c r="A69" s="2546"/>
      <c r="M69" s="2546"/>
    </row>
    <row r="70" spans="1:13">
      <c r="A70" s="2546"/>
      <c r="M70" s="2546"/>
    </row>
    <row r="71" spans="1:13" ht="18.75">
      <c r="A71" s="2546"/>
      <c r="K71" s="2391"/>
      <c r="L71" s="2547"/>
    </row>
    <row r="72" spans="1:13">
      <c r="A72" s="2546"/>
      <c r="M72" s="2546"/>
    </row>
    <row r="73" spans="1:13">
      <c r="A73" s="2546"/>
      <c r="M73" s="2546"/>
    </row>
  </sheetData>
  <mergeCells count="1">
    <mergeCell ref="E13:I13"/>
  </mergeCells>
  <pageMargins left="0.75" right="0.5" top="1" bottom="1" header="0.5" footer="0.5"/>
  <pageSetup scale="84" orientation="landscape" horizontalDpi="4294967292" verticalDpi="4294967292" r:id="rId1"/>
  <headerFooter alignWithMargins="0"/>
</worksheet>
</file>

<file path=xl/worksheets/sheet112.xml><?xml version="1.0" encoding="utf-8"?>
<worksheet xmlns="http://schemas.openxmlformats.org/spreadsheetml/2006/main" xmlns:r="http://schemas.openxmlformats.org/officeDocument/2006/relationships">
  <sheetPr codeName="Sheet134">
    <pageSetUpPr fitToPage="1"/>
  </sheetPr>
  <dimension ref="A1:AD73"/>
  <sheetViews>
    <sheetView showGridLines="0" view="pageBreakPreview" zoomScale="60" zoomScaleNormal="75" workbookViewId="0"/>
  </sheetViews>
  <sheetFormatPr defaultColWidth="10.7109375" defaultRowHeight="12"/>
  <cols>
    <col min="1" max="1" width="3.7109375" style="2387" customWidth="1"/>
    <col min="2" max="2" width="1.7109375" style="2387" customWidth="1"/>
    <col min="3" max="3" width="8.7109375" style="2387" customWidth="1"/>
    <col min="4" max="4" width="1.7109375" style="2387" customWidth="1"/>
    <col min="5" max="5" width="11" style="2387" customWidth="1"/>
    <col min="6" max="6" width="1.7109375" style="2387" customWidth="1"/>
    <col min="7" max="7" width="11" style="2387" customWidth="1"/>
    <col min="8" max="8" width="1.7109375" style="2387" customWidth="1"/>
    <col min="9" max="9" width="10.28515625" style="2387" customWidth="1"/>
    <col min="10" max="10" width="1.7109375" style="2387" customWidth="1"/>
    <col min="11" max="11" width="21.140625" style="2387" customWidth="1"/>
    <col min="12" max="12" width="1.7109375" style="2387" customWidth="1"/>
    <col min="13" max="13" width="16.5703125" style="2387" customWidth="1"/>
    <col min="14" max="14" width="1.7109375" style="2387" customWidth="1"/>
    <col min="15" max="15" width="22.5703125" style="2387" customWidth="1"/>
    <col min="16" max="16" width="3.7109375" style="2387" customWidth="1"/>
    <col min="17" max="17" width="11.5703125" style="2387" customWidth="1"/>
    <col min="18" max="18" width="1.7109375" style="2387" customWidth="1"/>
    <col min="19" max="19" width="9.85546875" style="2387" customWidth="1"/>
    <col min="20" max="20" width="6.140625" style="2387" bestFit="1" customWidth="1"/>
    <col min="21" max="205" width="8.7109375" style="2387" customWidth="1"/>
    <col min="206" max="16384" width="10.7109375" style="2387"/>
  </cols>
  <sheetData>
    <row r="1" spans="1:30" ht="12.75">
      <c r="A1" s="2394" t="s">
        <v>2014</v>
      </c>
      <c r="B1" s="2403"/>
      <c r="C1" s="2403"/>
      <c r="D1" s="2403"/>
      <c r="E1" s="2403"/>
      <c r="F1" s="2403"/>
      <c r="G1" s="2403"/>
      <c r="H1" s="2403"/>
      <c r="I1" s="2403"/>
      <c r="J1" s="2403"/>
      <c r="K1" s="2403"/>
      <c r="L1" s="2403"/>
      <c r="M1" s="2403"/>
      <c r="N1" s="2403"/>
      <c r="O1" s="2394"/>
      <c r="P1" s="2403"/>
      <c r="Q1" s="2403"/>
      <c r="R1" s="2403"/>
      <c r="S1" s="2403"/>
      <c r="T1" s="2403"/>
      <c r="U1" s="2416"/>
      <c r="V1" s="2416"/>
      <c r="W1" s="2416"/>
      <c r="X1" s="2416"/>
      <c r="Y1" s="2416"/>
      <c r="Z1" s="2416"/>
      <c r="AA1" s="2416"/>
      <c r="AB1" s="2416"/>
      <c r="AC1" s="2416"/>
      <c r="AD1" s="2416"/>
    </row>
    <row r="2" spans="1:30" ht="12.75">
      <c r="A2" s="2403"/>
      <c r="B2" s="2403"/>
      <c r="C2" s="2403"/>
      <c r="D2" s="2403"/>
      <c r="E2" s="2403"/>
      <c r="F2" s="2403"/>
      <c r="G2" s="2403"/>
      <c r="H2" s="2403"/>
      <c r="I2" s="2403"/>
      <c r="J2" s="2403"/>
      <c r="K2" s="2403"/>
      <c r="L2" s="2403"/>
      <c r="M2" s="2403"/>
      <c r="N2" s="2403"/>
      <c r="O2" s="2403"/>
      <c r="P2" s="2403"/>
      <c r="Q2" s="2403"/>
      <c r="R2" s="2403"/>
      <c r="S2" s="2403"/>
      <c r="T2" s="2403"/>
      <c r="U2" s="2416"/>
      <c r="V2" s="2416"/>
      <c r="W2" s="2416"/>
      <c r="X2" s="2416"/>
      <c r="Y2" s="2416"/>
      <c r="Z2" s="2416"/>
      <c r="AA2" s="2416"/>
      <c r="AB2" s="2416"/>
      <c r="AC2" s="2416"/>
      <c r="AD2" s="2416"/>
    </row>
    <row r="3" spans="1:30" ht="12.75">
      <c r="A3" s="2394" t="s">
        <v>4314</v>
      </c>
      <c r="B3" s="2403"/>
      <c r="C3" s="2403"/>
      <c r="D3" s="2403"/>
      <c r="E3" s="2403"/>
      <c r="F3" s="2403"/>
      <c r="G3" s="2403"/>
      <c r="H3" s="2403"/>
      <c r="I3" s="2403"/>
      <c r="J3" s="2403"/>
      <c r="K3" s="2403"/>
      <c r="L3" s="2403"/>
      <c r="M3" s="2403"/>
      <c r="N3" s="2403"/>
      <c r="O3" s="2394"/>
      <c r="P3" s="2403"/>
      <c r="Q3" s="2403"/>
      <c r="R3" s="2403"/>
      <c r="S3" s="2403"/>
      <c r="T3" s="2403"/>
      <c r="U3" s="2416"/>
      <c r="V3" s="2416"/>
      <c r="W3" s="2416"/>
      <c r="X3" s="2416"/>
      <c r="Y3" s="2416"/>
      <c r="Z3" s="2416"/>
      <c r="AA3" s="2416"/>
      <c r="AB3" s="2416"/>
      <c r="AC3" s="2416"/>
      <c r="AD3" s="2416"/>
    </row>
    <row r="4" spans="1:30" ht="12.75">
      <c r="A4" s="2394" t="s">
        <v>4308</v>
      </c>
      <c r="B4" s="2403"/>
      <c r="C4" s="2403"/>
      <c r="D4" s="2403"/>
      <c r="E4" s="2403"/>
      <c r="F4" s="2403"/>
      <c r="G4" s="2403"/>
      <c r="H4" s="2403"/>
      <c r="I4" s="2403"/>
      <c r="J4" s="2403"/>
      <c r="K4" s="2403"/>
      <c r="L4" s="2403"/>
      <c r="M4" s="2403"/>
      <c r="N4" s="2403"/>
      <c r="O4" s="2394"/>
      <c r="P4" s="2403"/>
      <c r="Q4" s="2403"/>
      <c r="R4" s="2403"/>
      <c r="S4" s="2403"/>
      <c r="T4" s="2403"/>
      <c r="U4" s="2416"/>
      <c r="V4" s="2416"/>
      <c r="W4" s="2416"/>
      <c r="X4" s="2416"/>
      <c r="Y4" s="2416"/>
      <c r="Z4" s="2416"/>
      <c r="AA4" s="2416"/>
      <c r="AB4" s="2416"/>
      <c r="AC4" s="2416"/>
      <c r="AD4" s="2416"/>
    </row>
    <row r="5" spans="1:30" ht="12.75">
      <c r="A5" s="2394" t="s">
        <v>4306</v>
      </c>
      <c r="B5" s="2403"/>
      <c r="C5" s="2403"/>
      <c r="D5" s="2403"/>
      <c r="E5" s="2403"/>
      <c r="F5" s="2403"/>
      <c r="G5" s="2403"/>
      <c r="H5" s="2403"/>
      <c r="I5" s="2403"/>
      <c r="J5" s="2403"/>
      <c r="K5" s="2403"/>
      <c r="L5" s="2403"/>
      <c r="M5" s="2403"/>
      <c r="N5" s="2403"/>
      <c r="O5" s="2394"/>
      <c r="P5" s="2403"/>
      <c r="Q5" s="2403"/>
      <c r="R5" s="2403"/>
      <c r="S5" s="2403"/>
      <c r="T5" s="2403"/>
      <c r="U5" s="2416"/>
      <c r="V5" s="2416"/>
      <c r="W5" s="2416"/>
      <c r="X5" s="2416"/>
      <c r="Y5" s="2416"/>
      <c r="Z5" s="2416"/>
      <c r="AA5" s="2416"/>
      <c r="AB5" s="2416"/>
      <c r="AC5" s="2416"/>
      <c r="AD5" s="2416"/>
    </row>
    <row r="6" spans="1:30" ht="12.75">
      <c r="A6" s="2394"/>
      <c r="B6" s="2403"/>
      <c r="C6" s="2403"/>
      <c r="D6" s="2403"/>
      <c r="E6" s="2403"/>
      <c r="F6" s="2403"/>
      <c r="G6" s="2403"/>
      <c r="H6" s="2403"/>
      <c r="I6" s="2403"/>
      <c r="J6" s="2403"/>
      <c r="K6" s="2403"/>
      <c r="L6" s="2403"/>
      <c r="M6" s="2403"/>
      <c r="N6" s="2403"/>
      <c r="O6" s="2403"/>
      <c r="P6" s="2403"/>
      <c r="Q6" s="2403"/>
      <c r="R6" s="2403"/>
      <c r="S6" s="2403"/>
      <c r="T6" s="2403"/>
      <c r="U6" s="2416"/>
      <c r="V6" s="2416"/>
      <c r="W6" s="2416"/>
      <c r="X6" s="2416"/>
      <c r="Y6" s="2416"/>
      <c r="Z6" s="2416"/>
      <c r="AA6" s="2416"/>
      <c r="AB6" s="2416"/>
      <c r="AC6" s="2416"/>
      <c r="AD6" s="2416"/>
    </row>
    <row r="7" spans="1:30" ht="12.75">
      <c r="A7" s="2394"/>
      <c r="B7" s="2403"/>
      <c r="C7" s="2403"/>
      <c r="D7" s="2403"/>
      <c r="E7" s="2403"/>
      <c r="F7" s="2403"/>
      <c r="G7" s="2403"/>
      <c r="H7" s="2403"/>
      <c r="I7" s="2403"/>
      <c r="J7" s="2403"/>
      <c r="K7" s="2403"/>
      <c r="L7" s="2403"/>
      <c r="M7" s="2403"/>
      <c r="N7" s="2403"/>
      <c r="O7" s="2403"/>
      <c r="P7" s="2403"/>
      <c r="Q7" s="2403"/>
      <c r="R7" s="2403"/>
      <c r="S7" s="2403"/>
      <c r="T7" s="2403"/>
      <c r="U7" s="2416"/>
      <c r="V7" s="2416"/>
      <c r="W7" s="2416"/>
      <c r="X7" s="2416"/>
      <c r="Y7" s="2416"/>
      <c r="Z7" s="2416"/>
      <c r="AA7" s="2416"/>
      <c r="AB7" s="2416"/>
      <c r="AC7" s="2416"/>
      <c r="AD7" s="2416"/>
    </row>
    <row r="8" spans="1:30" ht="12.75">
      <c r="A8" s="2394" t="s">
        <v>4598</v>
      </c>
      <c r="B8" s="2403"/>
      <c r="C8" s="2403"/>
      <c r="D8" s="2403"/>
      <c r="E8" s="2403"/>
      <c r="F8" s="2403"/>
      <c r="G8" s="2403"/>
      <c r="H8" s="2403"/>
      <c r="I8" s="2403"/>
      <c r="J8" s="2403"/>
      <c r="K8" s="2403"/>
      <c r="L8" s="2403"/>
      <c r="M8" s="2403"/>
      <c r="N8" s="2403"/>
      <c r="O8" s="2403"/>
      <c r="P8" s="2403"/>
      <c r="Q8" s="2403"/>
      <c r="R8" s="2403"/>
      <c r="S8" s="2403"/>
      <c r="T8" s="2403"/>
      <c r="U8" s="2416"/>
      <c r="V8" s="2416"/>
      <c r="W8" s="2416"/>
      <c r="X8" s="2416"/>
      <c r="Y8" s="2416"/>
      <c r="Z8" s="2416"/>
      <c r="AA8" s="2416"/>
      <c r="AB8" s="2416"/>
      <c r="AC8" s="2416"/>
      <c r="AD8" s="2416"/>
    </row>
    <row r="9" spans="1:30" ht="12.75">
      <c r="A9" s="2394" t="s">
        <v>4597</v>
      </c>
      <c r="B9" s="2403"/>
      <c r="C9" s="2403"/>
      <c r="D9" s="2403"/>
      <c r="E9" s="2403"/>
      <c r="F9" s="2403"/>
      <c r="G9" s="2403"/>
      <c r="H9" s="2403"/>
      <c r="I9" s="2403"/>
      <c r="J9" s="2403"/>
      <c r="K9" s="2403"/>
      <c r="L9" s="2403"/>
      <c r="M9" s="2403"/>
      <c r="N9" s="2403"/>
      <c r="O9" s="2403"/>
      <c r="P9" s="2403"/>
      <c r="Q9" s="2403"/>
      <c r="R9" s="2403"/>
      <c r="S9" s="2403"/>
      <c r="T9" s="2403"/>
      <c r="U9" s="2416"/>
      <c r="V9" s="2416"/>
      <c r="W9" s="2416"/>
      <c r="X9" s="2416"/>
      <c r="Y9" s="2416"/>
      <c r="Z9" s="2416"/>
      <c r="AA9" s="2416"/>
      <c r="AB9" s="2416"/>
      <c r="AC9" s="2416"/>
      <c r="AD9" s="2416"/>
    </row>
    <row r="10" spans="1:30" ht="12.75">
      <c r="A10" s="2394" t="s">
        <v>4596</v>
      </c>
      <c r="B10" s="2403"/>
      <c r="C10" s="2403"/>
      <c r="D10" s="2403"/>
      <c r="E10" s="2403"/>
      <c r="F10" s="2403"/>
      <c r="G10" s="2403"/>
      <c r="H10" s="2403"/>
      <c r="I10" s="2403"/>
      <c r="J10" s="2403"/>
      <c r="K10" s="2403"/>
      <c r="L10" s="2403"/>
      <c r="M10" s="2403"/>
      <c r="N10" s="2403"/>
      <c r="O10" s="2403"/>
      <c r="P10" s="2403"/>
      <c r="Q10" s="2403"/>
      <c r="R10" s="2403"/>
      <c r="S10" s="2403"/>
      <c r="T10" s="2403"/>
      <c r="U10" s="2416"/>
      <c r="V10" s="2416"/>
      <c r="W10" s="2416"/>
      <c r="X10" s="2416"/>
      <c r="Y10" s="2416"/>
      <c r="Z10" s="2416"/>
      <c r="AA10" s="2416"/>
      <c r="AB10" s="2416"/>
      <c r="AC10" s="2416"/>
      <c r="AD10" s="2416"/>
    </row>
    <row r="11" spans="1:30" s="2460" customFormat="1" ht="12.75">
      <c r="A11" s="2482"/>
      <c r="B11" s="2482"/>
      <c r="C11" s="2482"/>
      <c r="D11" s="2482"/>
      <c r="E11" s="2482"/>
      <c r="F11" s="2482"/>
      <c r="G11" s="2482"/>
      <c r="H11" s="2482"/>
      <c r="I11" s="2482"/>
      <c r="J11" s="2482"/>
      <c r="K11" s="2482"/>
      <c r="L11" s="2482"/>
      <c r="M11" s="2482"/>
      <c r="N11" s="2482"/>
      <c r="O11" s="2482"/>
      <c r="P11" s="2482"/>
      <c r="Q11" s="2482"/>
      <c r="R11" s="2482"/>
      <c r="S11" s="2482"/>
      <c r="T11" s="2403"/>
    </row>
    <row r="12" spans="1:30" ht="12.75">
      <c r="A12" s="2403"/>
      <c r="B12" s="2403"/>
      <c r="C12" s="2415" t="s">
        <v>1321</v>
      </c>
      <c r="D12" s="2403"/>
      <c r="E12" s="2415" t="s">
        <v>1322</v>
      </c>
      <c r="F12" s="2403"/>
      <c r="G12" s="2415" t="s">
        <v>1323</v>
      </c>
      <c r="H12" s="2406"/>
      <c r="I12" s="2415" t="s">
        <v>1324</v>
      </c>
      <c r="J12" s="2403"/>
      <c r="K12" s="2415" t="s">
        <v>715</v>
      </c>
      <c r="L12" s="2406"/>
      <c r="M12" s="2415" t="s">
        <v>147</v>
      </c>
      <c r="N12" s="2406"/>
      <c r="O12" s="2415"/>
      <c r="P12" s="2406"/>
      <c r="Q12" s="2415" t="s">
        <v>1385</v>
      </c>
      <c r="R12" s="2406"/>
      <c r="S12" s="2415" t="s">
        <v>1386</v>
      </c>
      <c r="T12" s="2403"/>
    </row>
    <row r="13" spans="1:30" ht="12.75">
      <c r="A13" s="2403"/>
      <c r="B13" s="2403"/>
      <c r="C13" s="2406"/>
      <c r="D13" s="2403"/>
      <c r="E13" s="2659" t="s">
        <v>4595</v>
      </c>
      <c r="F13" s="2659"/>
      <c r="G13" s="2659"/>
      <c r="H13" s="2659"/>
      <c r="I13" s="2659"/>
      <c r="J13" s="2403"/>
      <c r="K13" s="2406" t="s">
        <v>4593</v>
      </c>
      <c r="L13" s="2406"/>
      <c r="M13" s="2406" t="s">
        <v>4594</v>
      </c>
      <c r="N13" s="2406"/>
      <c r="O13" s="2406"/>
      <c r="P13" s="2406"/>
      <c r="Q13" s="2406" t="s">
        <v>152</v>
      </c>
      <c r="R13" s="2406"/>
      <c r="S13" s="2406" t="s">
        <v>633</v>
      </c>
      <c r="T13" s="2403"/>
    </row>
    <row r="14" spans="1:30" ht="12.75">
      <c r="A14" s="2403" t="s">
        <v>119</v>
      </c>
      <c r="B14" s="2403"/>
      <c r="C14" s="2406"/>
      <c r="D14" s="2403"/>
      <c r="E14" s="2482"/>
      <c r="F14" s="2482"/>
      <c r="G14" s="2482"/>
      <c r="H14" s="2482"/>
      <c r="I14" s="2482"/>
      <c r="J14" s="2403"/>
      <c r="K14" s="2406" t="s">
        <v>885</v>
      </c>
      <c r="L14" s="2406"/>
      <c r="M14" s="2406" t="s">
        <v>4593</v>
      </c>
      <c r="N14" s="2406"/>
      <c r="O14" s="2406"/>
      <c r="P14" s="2406"/>
      <c r="Q14" s="2406" t="s">
        <v>2905</v>
      </c>
      <c r="R14" s="2406"/>
      <c r="S14" s="2406" t="s">
        <v>4592</v>
      </c>
      <c r="T14" s="2403"/>
    </row>
    <row r="15" spans="1:30" ht="12.75">
      <c r="A15" s="2403" t="s">
        <v>1029</v>
      </c>
      <c r="B15" s="2403"/>
      <c r="C15" s="2406" t="s">
        <v>1658</v>
      </c>
      <c r="D15" s="2403"/>
      <c r="E15" s="2406" t="s">
        <v>1656</v>
      </c>
      <c r="F15" s="2406"/>
      <c r="G15" s="2406" t="s">
        <v>1659</v>
      </c>
      <c r="H15" s="2406"/>
      <c r="I15" s="2406" t="s">
        <v>1391</v>
      </c>
      <c r="J15" s="2403"/>
      <c r="K15" s="2406" t="s">
        <v>4295</v>
      </c>
      <c r="L15" s="2406"/>
      <c r="M15" s="2406" t="s">
        <v>4591</v>
      </c>
      <c r="N15" s="2406"/>
      <c r="O15" s="2406"/>
      <c r="P15" s="2406"/>
      <c r="Q15" s="2406" t="s">
        <v>4590</v>
      </c>
      <c r="R15" s="2406"/>
      <c r="S15" s="2406" t="s">
        <v>4589</v>
      </c>
      <c r="T15" s="2403"/>
    </row>
    <row r="16" spans="1:30" ht="12.75">
      <c r="A16" s="2482"/>
      <c r="B16" s="2403"/>
      <c r="C16" s="2413"/>
      <c r="D16" s="2403"/>
      <c r="E16" s="2482"/>
      <c r="F16" s="2403"/>
      <c r="G16" s="2482"/>
      <c r="H16" s="2403"/>
      <c r="I16" s="2482"/>
      <c r="J16" s="2403"/>
      <c r="K16" s="2413"/>
      <c r="L16" s="2406"/>
      <c r="M16" s="2413"/>
      <c r="N16" s="2406"/>
      <c r="O16" s="2413"/>
      <c r="P16" s="2406"/>
      <c r="Q16" s="2413"/>
      <c r="R16" s="2406"/>
      <c r="S16" s="2413"/>
      <c r="T16" s="2403"/>
    </row>
    <row r="17" spans="1:20" ht="12.75">
      <c r="A17" s="2403"/>
      <c r="B17" s="2403"/>
      <c r="C17" s="2406"/>
      <c r="D17" s="2403"/>
      <c r="E17" s="2403"/>
      <c r="F17" s="2403"/>
      <c r="G17" s="2403"/>
      <c r="H17" s="2403"/>
      <c r="I17" s="2403"/>
      <c r="J17" s="2403"/>
      <c r="K17" s="2406"/>
      <c r="L17" s="2406"/>
      <c r="M17" s="2406"/>
      <c r="N17" s="2406"/>
      <c r="O17" s="2406"/>
      <c r="P17" s="2406"/>
      <c r="Q17" s="2406"/>
      <c r="R17" s="2406"/>
      <c r="S17" s="2406"/>
      <c r="T17" s="2403"/>
    </row>
    <row r="18" spans="1:20" ht="12.75">
      <c r="A18" s="2406">
        <v>1</v>
      </c>
      <c r="B18" s="2403"/>
      <c r="C18" s="2406">
        <v>2011</v>
      </c>
      <c r="D18" s="2403"/>
      <c r="E18" s="2555">
        <v>43</v>
      </c>
      <c r="F18" s="2555"/>
      <c r="G18" s="2555">
        <v>43</v>
      </c>
      <c r="H18" s="2555"/>
      <c r="I18" s="2555">
        <v>43</v>
      </c>
      <c r="J18" s="2554"/>
      <c r="K18" s="2555">
        <v>2099460</v>
      </c>
      <c r="L18" s="2555"/>
      <c r="M18" s="2555">
        <v>48824.651162790695</v>
      </c>
      <c r="N18" s="2555"/>
      <c r="O18" s="2555"/>
      <c r="P18" s="2555"/>
      <c r="Q18" s="2555">
        <v>43</v>
      </c>
      <c r="R18" s="2406"/>
      <c r="S18" s="2560"/>
      <c r="T18" s="2403"/>
    </row>
    <row r="19" spans="1:20" ht="12.75">
      <c r="A19" s="2406"/>
      <c r="B19" s="2403"/>
      <c r="C19" s="2406"/>
      <c r="D19" s="2403"/>
      <c r="E19" s="2555"/>
      <c r="F19" s="2555"/>
      <c r="G19" s="2555"/>
      <c r="H19" s="2555"/>
      <c r="I19" s="2555"/>
      <c r="J19" s="2554"/>
      <c r="K19" s="2555"/>
      <c r="L19" s="2555"/>
      <c r="M19" s="2555"/>
      <c r="N19" s="2555"/>
      <c r="O19" s="2555"/>
      <c r="P19" s="2555"/>
      <c r="Q19" s="2555"/>
      <c r="R19" s="2406"/>
      <c r="S19" s="2560"/>
      <c r="T19" s="2403"/>
    </row>
    <row r="20" spans="1:20" ht="12.75">
      <c r="A20" s="2406">
        <v>2</v>
      </c>
      <c r="B20" s="2403"/>
      <c r="C20" s="2406">
        <v>2012</v>
      </c>
      <c r="D20" s="2403"/>
      <c r="E20" s="2555">
        <v>43</v>
      </c>
      <c r="F20" s="2555"/>
      <c r="G20" s="2555">
        <v>40</v>
      </c>
      <c r="H20" s="2561"/>
      <c r="I20" s="2555">
        <v>41.5</v>
      </c>
      <c r="J20" s="2554"/>
      <c r="K20" s="2555">
        <v>2293630</v>
      </c>
      <c r="L20" s="2555"/>
      <c r="M20" s="2555">
        <v>55268.192771084337</v>
      </c>
      <c r="N20" s="2555"/>
      <c r="O20" s="2555"/>
      <c r="P20" s="2555"/>
      <c r="Q20" s="2555">
        <v>41.5</v>
      </c>
      <c r="R20" s="2406"/>
      <c r="S20" s="2560">
        <v>-3.4883720930232509E-2</v>
      </c>
      <c r="T20" s="2403"/>
    </row>
    <row r="21" spans="1:20" ht="12.75">
      <c r="A21" s="2406"/>
      <c r="B21" s="2403"/>
      <c r="C21" s="2406"/>
      <c r="D21" s="2403"/>
      <c r="E21" s="2555"/>
      <c r="F21" s="2555"/>
      <c r="G21" s="2555"/>
      <c r="H21" s="2555"/>
      <c r="I21" s="2555"/>
      <c r="J21" s="2554"/>
      <c r="K21" s="2555"/>
      <c r="L21" s="2555"/>
      <c r="M21" s="2555"/>
      <c r="N21" s="2555"/>
      <c r="O21" s="2555"/>
      <c r="P21" s="2555"/>
      <c r="Q21" s="2555"/>
      <c r="R21" s="2406"/>
      <c r="S21" s="2560"/>
      <c r="T21" s="2403"/>
    </row>
    <row r="22" spans="1:20" ht="12.75">
      <c r="A22" s="2406">
        <v>3</v>
      </c>
      <c r="B22" s="2403"/>
      <c r="C22" s="2406">
        <v>2013</v>
      </c>
      <c r="D22" s="2403"/>
      <c r="E22" s="2555">
        <v>40</v>
      </c>
      <c r="F22" s="2555"/>
      <c r="G22" s="2555">
        <v>42</v>
      </c>
      <c r="H22" s="2561"/>
      <c r="I22" s="2555">
        <v>41</v>
      </c>
      <c r="J22" s="2554"/>
      <c r="K22" s="2555">
        <v>2258030</v>
      </c>
      <c r="L22" s="2555"/>
      <c r="M22" s="2555">
        <v>55073.902439024387</v>
      </c>
      <c r="N22" s="2555"/>
      <c r="O22" s="2555"/>
      <c r="P22" s="2555"/>
      <c r="Q22" s="2555">
        <v>41</v>
      </c>
      <c r="R22" s="2406"/>
      <c r="S22" s="2560">
        <v>-1.2048192771084376E-2</v>
      </c>
      <c r="T22" s="2403"/>
    </row>
    <row r="23" spans="1:20" ht="12.75">
      <c r="A23" s="2406"/>
      <c r="B23" s="2403"/>
      <c r="C23" s="2406"/>
      <c r="D23" s="2403"/>
      <c r="E23" s="2555"/>
      <c r="F23" s="2555"/>
      <c r="G23" s="2555"/>
      <c r="H23" s="2555"/>
      <c r="I23" s="2555"/>
      <c r="J23" s="2554"/>
      <c r="K23" s="2555"/>
      <c r="L23" s="2555"/>
      <c r="M23" s="2555"/>
      <c r="N23" s="2555"/>
      <c r="O23" s="2555"/>
      <c r="P23" s="2555"/>
      <c r="Q23" s="2555"/>
      <c r="R23" s="2406"/>
      <c r="S23" s="2560"/>
      <c r="T23" s="2403"/>
    </row>
    <row r="24" spans="1:20" ht="12.75">
      <c r="A24" s="2406">
        <v>4</v>
      </c>
      <c r="B24" s="2403"/>
      <c r="C24" s="2406">
        <v>2014</v>
      </c>
      <c r="D24" s="2403"/>
      <c r="E24" s="2555">
        <v>42</v>
      </c>
      <c r="F24" s="2555"/>
      <c r="G24" s="2555">
        <v>40</v>
      </c>
      <c r="H24" s="2561"/>
      <c r="I24" s="2555">
        <v>41</v>
      </c>
      <c r="J24" s="2554"/>
      <c r="K24" s="2555">
        <v>1969940</v>
      </c>
      <c r="L24" s="2555"/>
      <c r="M24" s="2555">
        <v>48047.317073170729</v>
      </c>
      <c r="N24" s="2555"/>
      <c r="O24" s="2555"/>
      <c r="P24" s="2555"/>
      <c r="Q24" s="2555">
        <v>41</v>
      </c>
      <c r="R24" s="2406"/>
      <c r="S24" s="2560">
        <v>0</v>
      </c>
      <c r="T24" s="2403"/>
    </row>
    <row r="25" spans="1:20" ht="12.75">
      <c r="A25" s="2406"/>
      <c r="B25" s="2403"/>
      <c r="C25" s="2406"/>
      <c r="D25" s="2403"/>
      <c r="E25" s="2555"/>
      <c r="F25" s="2555"/>
      <c r="G25" s="2555"/>
      <c r="H25" s="2555"/>
      <c r="I25" s="2555"/>
      <c r="J25" s="2554"/>
      <c r="K25" s="2555"/>
      <c r="L25" s="2555"/>
      <c r="M25" s="2555"/>
      <c r="N25" s="2555"/>
      <c r="O25" s="2555"/>
      <c r="P25" s="2555"/>
      <c r="Q25" s="2555"/>
      <c r="R25" s="2406"/>
      <c r="S25" s="2560"/>
      <c r="T25" s="2403"/>
    </row>
    <row r="26" spans="1:20" ht="12.75">
      <c r="A26" s="2406">
        <v>5</v>
      </c>
      <c r="B26" s="2403"/>
      <c r="C26" s="2406">
        <v>2015</v>
      </c>
      <c r="D26" s="2403"/>
      <c r="E26" s="2555">
        <v>40</v>
      </c>
      <c r="F26" s="2555"/>
      <c r="G26" s="2555">
        <v>39</v>
      </c>
      <c r="H26" s="2555"/>
      <c r="I26" s="2555">
        <v>39.5</v>
      </c>
      <c r="J26" s="2554"/>
      <c r="K26" s="2555">
        <v>2284430</v>
      </c>
      <c r="L26" s="2555"/>
      <c r="M26" s="2555">
        <v>57833.670886075946</v>
      </c>
      <c r="N26" s="2555"/>
      <c r="O26" s="2555"/>
      <c r="P26" s="2555"/>
      <c r="Q26" s="2555">
        <v>39.5</v>
      </c>
      <c r="R26" s="2406"/>
      <c r="S26" s="2560">
        <v>-3.6585365853658569E-2</v>
      </c>
      <c r="T26" s="2403"/>
    </row>
    <row r="27" spans="1:20" ht="13.5" thickBot="1">
      <c r="A27" s="2406"/>
      <c r="B27" s="2403"/>
      <c r="C27" s="2403"/>
      <c r="D27" s="2403"/>
      <c r="E27" s="2403"/>
      <c r="F27" s="2403"/>
      <c r="G27" s="2403"/>
      <c r="H27" s="2403"/>
      <c r="I27" s="2403"/>
      <c r="J27" s="2403"/>
      <c r="K27" s="2406"/>
      <c r="L27" s="2406"/>
      <c r="M27" s="2406"/>
      <c r="N27" s="2406"/>
      <c r="O27" s="2420"/>
      <c r="P27" s="2406"/>
      <c r="Q27" s="2406"/>
      <c r="R27" s="2406"/>
      <c r="S27" s="2559">
        <v>-2.0879319888743864E-2</v>
      </c>
      <c r="T27" s="2403"/>
    </row>
    <row r="28" spans="1:20" ht="13.5" thickTop="1">
      <c r="A28" s="2406"/>
      <c r="B28" s="2403"/>
      <c r="C28" s="2403"/>
      <c r="D28" s="2403"/>
      <c r="E28" s="2403"/>
      <c r="F28" s="2403"/>
      <c r="G28" s="2403"/>
      <c r="H28" s="2403"/>
      <c r="I28" s="2403"/>
      <c r="J28" s="2403"/>
      <c r="K28" s="2406"/>
      <c r="L28" s="2406"/>
      <c r="M28" s="2406"/>
      <c r="N28" s="2406"/>
      <c r="O28" s="2420"/>
      <c r="P28" s="2406"/>
      <c r="Q28" s="2406"/>
      <c r="R28" s="2406"/>
      <c r="S28" s="2557"/>
      <c r="T28" s="2403"/>
    </row>
    <row r="29" spans="1:20" ht="12.75">
      <c r="A29" s="2406"/>
      <c r="B29" s="2395"/>
      <c r="C29" s="2403"/>
      <c r="D29" s="2403"/>
      <c r="E29" s="2403"/>
      <c r="F29" s="2403"/>
      <c r="G29" s="2403"/>
      <c r="H29" s="2403"/>
      <c r="I29" s="2403"/>
      <c r="J29" s="2403"/>
      <c r="K29" s="2406"/>
      <c r="L29" s="2406"/>
      <c r="M29" s="2406"/>
      <c r="N29" s="2406"/>
      <c r="O29" s="2420"/>
      <c r="P29" s="2406"/>
      <c r="Q29" s="2406"/>
      <c r="R29" s="2406"/>
      <c r="S29" s="2557"/>
      <c r="T29" s="2403"/>
    </row>
    <row r="30" spans="1:20" ht="12.75">
      <c r="A30" s="2406"/>
      <c r="B30" s="2403"/>
      <c r="C30" s="2403"/>
      <c r="D30" s="2403"/>
      <c r="E30" s="2403"/>
      <c r="F30" s="2403"/>
      <c r="G30" s="2403"/>
      <c r="H30" s="2403"/>
      <c r="I30" s="2403"/>
      <c r="J30" s="2403"/>
      <c r="K30" s="2406"/>
      <c r="L30" s="2406"/>
      <c r="M30" s="2406"/>
      <c r="N30" s="2406"/>
      <c r="O30" s="2420"/>
      <c r="P30" s="2406"/>
      <c r="Q30" s="2406"/>
      <c r="R30" s="2406"/>
      <c r="S30" s="2557"/>
      <c r="T30" s="2403"/>
    </row>
    <row r="31" spans="1:20" ht="12.75">
      <c r="A31" s="2403"/>
      <c r="B31" s="2403"/>
      <c r="C31" s="2403"/>
      <c r="D31" s="2403"/>
      <c r="E31" s="2403"/>
      <c r="F31" s="2403"/>
      <c r="G31" s="2403"/>
      <c r="H31" s="2403"/>
      <c r="I31" s="2403"/>
      <c r="J31" s="2403"/>
      <c r="K31" s="2403"/>
      <c r="L31" s="2403"/>
      <c r="M31" s="2403"/>
      <c r="N31" s="2403"/>
      <c r="O31" s="2403"/>
      <c r="P31" s="2403"/>
      <c r="Q31" s="2403"/>
      <c r="R31" s="2403"/>
      <c r="S31" s="2403"/>
      <c r="T31" s="2403"/>
    </row>
    <row r="32" spans="1:20" ht="12.75">
      <c r="A32" s="2403"/>
      <c r="B32" s="2403"/>
      <c r="C32" s="2403"/>
      <c r="D32" s="2403"/>
      <c r="E32" s="2403"/>
      <c r="F32" s="2403"/>
      <c r="G32" s="2403"/>
      <c r="H32" s="2403" t="s">
        <v>4587</v>
      </c>
      <c r="I32" s="2403"/>
      <c r="J32" s="2403"/>
      <c r="K32" s="2403"/>
      <c r="L32" s="2403"/>
      <c r="M32" s="2403"/>
      <c r="N32" s="2403"/>
      <c r="O32" s="2403"/>
      <c r="P32" s="2403"/>
      <c r="Q32" s="2403"/>
      <c r="R32" s="2403"/>
      <c r="S32" s="2408"/>
      <c r="T32" s="2403"/>
    </row>
    <row r="33" spans="1:20" ht="12.75">
      <c r="A33" s="2403"/>
      <c r="B33" s="2403"/>
      <c r="C33" s="2403"/>
      <c r="D33" s="2403"/>
      <c r="E33" s="2403"/>
      <c r="F33" s="2403"/>
      <c r="G33" s="2403"/>
      <c r="H33" s="2403"/>
      <c r="I33" s="2403"/>
      <c r="J33" s="2403"/>
      <c r="K33" s="2403"/>
      <c r="L33" s="2403"/>
      <c r="M33" s="2403"/>
      <c r="N33" s="2403"/>
      <c r="O33" s="2403"/>
      <c r="P33" s="2481" t="s">
        <v>4586</v>
      </c>
      <c r="Q33" s="2506" t="s">
        <v>4585</v>
      </c>
      <c r="R33" s="2403"/>
      <c r="S33" s="2406" t="s">
        <v>1658</v>
      </c>
      <c r="T33" s="2403"/>
    </row>
    <row r="34" spans="1:20" ht="12.75">
      <c r="A34" s="2403"/>
      <c r="B34" s="2403"/>
      <c r="C34" s="2403"/>
      <c r="D34" s="2403"/>
      <c r="E34" s="2403"/>
      <c r="F34" s="2403"/>
      <c r="G34" s="2403"/>
      <c r="H34" s="2403"/>
      <c r="I34" s="2403"/>
      <c r="J34" s="2403" t="s">
        <v>4584</v>
      </c>
      <c r="K34" s="2403"/>
      <c r="L34" s="2403"/>
      <c r="M34" s="2403">
        <v>43.45</v>
      </c>
      <c r="N34" s="2403"/>
      <c r="O34" s="2406"/>
      <c r="P34" s="2403">
        <v>1</v>
      </c>
      <c r="Q34" s="2555">
        <v>43</v>
      </c>
      <c r="R34" s="2403"/>
      <c r="S34" s="2395">
        <v>2011</v>
      </c>
      <c r="T34" s="2403" t="s">
        <v>1783</v>
      </c>
    </row>
    <row r="35" spans="1:20" ht="12.75">
      <c r="A35" s="2403"/>
      <c r="B35" s="2403"/>
      <c r="C35" s="2403"/>
      <c r="D35" s="2403"/>
      <c r="E35" s="2403"/>
      <c r="F35" s="2403"/>
      <c r="G35" s="2403"/>
      <c r="H35" s="2403"/>
      <c r="I35" s="2403"/>
      <c r="J35" s="2403" t="s">
        <v>4583</v>
      </c>
      <c r="K35" s="2403"/>
      <c r="L35" s="2403"/>
      <c r="M35" s="2403">
        <v>-0.75</v>
      </c>
      <c r="N35" s="2403"/>
      <c r="O35" s="2403"/>
      <c r="P35" s="2403">
        <v>2</v>
      </c>
      <c r="Q35" s="2555">
        <v>41.5</v>
      </c>
      <c r="R35" s="2403"/>
      <c r="S35" s="2395">
        <v>2012</v>
      </c>
      <c r="T35" s="2403" t="s">
        <v>1783</v>
      </c>
    </row>
    <row r="36" spans="1:20" ht="12.75">
      <c r="A36" s="2403"/>
      <c r="B36" s="2403"/>
      <c r="C36" s="2403"/>
      <c r="D36" s="2403"/>
      <c r="E36" s="2403"/>
      <c r="F36" s="2403"/>
      <c r="G36" s="2403"/>
      <c r="H36" s="2403"/>
      <c r="I36" s="2403"/>
      <c r="J36" s="2403" t="s">
        <v>4582</v>
      </c>
      <c r="K36" s="2403"/>
      <c r="L36" s="2403"/>
      <c r="M36" s="2403">
        <v>0.89285714285714302</v>
      </c>
      <c r="N36" s="2403"/>
      <c r="O36" s="2403"/>
      <c r="P36" s="2403">
        <v>3</v>
      </c>
      <c r="Q36" s="2555">
        <v>41</v>
      </c>
      <c r="R36" s="2403"/>
      <c r="S36" s="2395">
        <v>2013</v>
      </c>
      <c r="T36" s="2403" t="s">
        <v>1783</v>
      </c>
    </row>
    <row r="37" spans="1:20" ht="12.75">
      <c r="A37" s="2394"/>
      <c r="B37" s="2403"/>
      <c r="C37" s="2403"/>
      <c r="D37" s="2403"/>
      <c r="E37" s="2403"/>
      <c r="F37" s="2403"/>
      <c r="G37" s="2403"/>
      <c r="H37" s="2403"/>
      <c r="I37" s="2403"/>
      <c r="J37" s="2403"/>
      <c r="K37" s="2403"/>
      <c r="L37" s="2403"/>
      <c r="M37" s="2403"/>
      <c r="N37" s="2403"/>
      <c r="O37" s="2403"/>
      <c r="P37" s="2403">
        <v>4</v>
      </c>
      <c r="Q37" s="2555">
        <v>41</v>
      </c>
      <c r="R37" s="2403"/>
      <c r="S37" s="2395">
        <v>2015</v>
      </c>
      <c r="T37" s="2403" t="s">
        <v>1783</v>
      </c>
    </row>
    <row r="38" spans="1:20" ht="12.75">
      <c r="A38" s="2394"/>
      <c r="B38" s="2403"/>
      <c r="C38" s="2403"/>
      <c r="D38" s="2403"/>
      <c r="E38" s="2403"/>
      <c r="F38" s="2403"/>
      <c r="G38" s="2403"/>
      <c r="H38" s="2403"/>
      <c r="I38" s="2403"/>
      <c r="J38" s="2403"/>
      <c r="K38" s="2403"/>
      <c r="L38" s="2403"/>
      <c r="M38" s="2394"/>
      <c r="N38" s="2403"/>
      <c r="O38" s="2403"/>
      <c r="P38" s="2403">
        <v>5</v>
      </c>
      <c r="Q38" s="2555">
        <v>39.5</v>
      </c>
      <c r="R38" s="2403"/>
      <c r="S38" s="2395">
        <v>2015</v>
      </c>
      <c r="T38" s="2403" t="s">
        <v>1783</v>
      </c>
    </row>
    <row r="39" spans="1:20" ht="12.75">
      <c r="A39" s="2394"/>
      <c r="B39" s="2403"/>
      <c r="C39" s="2403"/>
      <c r="D39" s="2403"/>
      <c r="E39" s="2403"/>
      <c r="F39" s="2403"/>
      <c r="G39" s="2403"/>
      <c r="H39" s="2403"/>
      <c r="I39" s="2403"/>
      <c r="J39" s="2403"/>
      <c r="K39" s="2403"/>
      <c r="L39" s="2403"/>
      <c r="M39" s="2394"/>
      <c r="N39" s="2403"/>
      <c r="O39" s="2403"/>
      <c r="P39" s="2403">
        <v>10</v>
      </c>
      <c r="Q39" s="2555">
        <v>35.950000000000003</v>
      </c>
      <c r="R39" s="2403"/>
      <c r="S39" s="2403" t="s">
        <v>4581</v>
      </c>
      <c r="T39" s="2403"/>
    </row>
    <row r="40" spans="1:20" ht="12.75">
      <c r="A40" s="2394"/>
      <c r="B40" s="2403"/>
      <c r="C40" s="2403"/>
      <c r="D40" s="2403"/>
      <c r="E40" s="2403"/>
      <c r="F40" s="2403"/>
      <c r="G40" s="2403"/>
      <c r="H40" s="2403"/>
      <c r="I40" s="2403"/>
      <c r="J40" s="2403"/>
      <c r="K40" s="2403"/>
      <c r="L40" s="2403"/>
      <c r="M40" s="2394"/>
      <c r="N40" s="2403"/>
      <c r="O40" s="2403"/>
      <c r="P40" s="2403"/>
      <c r="Q40" s="2555"/>
      <c r="R40" s="2403"/>
      <c r="S40" s="2403"/>
      <c r="T40" s="2403"/>
    </row>
    <row r="41" spans="1:20" ht="12.75">
      <c r="A41" s="2394"/>
      <c r="B41" s="2403"/>
      <c r="C41" s="2403"/>
      <c r="D41" s="2403"/>
      <c r="E41" s="2403"/>
      <c r="F41" s="2403"/>
      <c r="G41" s="2403"/>
      <c r="H41" s="2403"/>
      <c r="I41" s="2403"/>
      <c r="J41" s="2403"/>
      <c r="K41" s="2403"/>
      <c r="L41" s="2403"/>
      <c r="M41" s="2394"/>
      <c r="N41" s="2403"/>
      <c r="O41" s="2403"/>
      <c r="P41" s="2403"/>
      <c r="Q41" s="2555"/>
      <c r="R41" s="2403"/>
      <c r="S41" s="2403"/>
      <c r="T41" s="2403"/>
    </row>
    <row r="42" spans="1:20" ht="12.75">
      <c r="A42" s="2394"/>
      <c r="B42" s="2403"/>
      <c r="C42" s="2403"/>
      <c r="D42" s="2403"/>
      <c r="E42" s="2403"/>
      <c r="F42" s="2403"/>
      <c r="G42" s="2403"/>
      <c r="H42" s="2482" t="s">
        <v>4580</v>
      </c>
      <c r="I42" s="2482"/>
      <c r="J42" s="2403"/>
      <c r="K42" s="2403"/>
      <c r="L42" s="2403"/>
      <c r="M42" s="2394"/>
      <c r="N42" s="2403"/>
      <c r="O42" s="2403"/>
      <c r="P42" s="2403"/>
      <c r="Q42" s="2555"/>
      <c r="R42" s="2403"/>
      <c r="S42" s="2403"/>
      <c r="T42" s="2403"/>
    </row>
    <row r="43" spans="1:20" ht="12.75">
      <c r="A43" s="2394"/>
      <c r="B43" s="2403"/>
      <c r="C43" s="2403"/>
      <c r="D43" s="2403"/>
      <c r="E43" s="2403"/>
      <c r="F43" s="2403"/>
      <c r="G43" s="2403"/>
      <c r="H43" s="2403" t="s">
        <v>4579</v>
      </c>
      <c r="I43" s="2403"/>
      <c r="J43" s="2403"/>
      <c r="K43" s="2403"/>
      <c r="L43" s="2403"/>
      <c r="M43" s="2394"/>
      <c r="N43" s="2403"/>
      <c r="O43" s="2403"/>
      <c r="P43" s="2403"/>
      <c r="Q43" s="2562">
        <v>-3.5499999999999972</v>
      </c>
      <c r="R43" s="2403" t="s">
        <v>2905</v>
      </c>
      <c r="S43" s="2403"/>
      <c r="T43" s="2403"/>
    </row>
    <row r="44" spans="1:20" ht="12.75">
      <c r="A44" s="2394"/>
      <c r="B44" s="2403"/>
      <c r="C44" s="2403"/>
      <c r="D44" s="2403"/>
      <c r="E44" s="2403"/>
      <c r="F44" s="2403"/>
      <c r="G44" s="2403"/>
      <c r="H44" s="2403"/>
      <c r="I44" s="2403"/>
      <c r="J44" s="2403"/>
      <c r="K44" s="2403"/>
      <c r="L44" s="2403"/>
      <c r="M44" s="2394"/>
      <c r="N44" s="2403"/>
      <c r="O44" s="2403"/>
      <c r="P44" s="2403"/>
      <c r="Q44" s="2403"/>
      <c r="R44" s="2403"/>
      <c r="S44" s="2403"/>
      <c r="T44" s="2403"/>
    </row>
    <row r="45" spans="1:20" ht="12.75">
      <c r="A45" s="2394"/>
      <c r="B45" s="2403"/>
      <c r="C45" s="2403"/>
      <c r="D45" s="2403"/>
      <c r="E45" s="2403"/>
      <c r="F45" s="2403"/>
      <c r="G45" s="2403"/>
      <c r="H45" s="2403"/>
      <c r="I45" s="2403"/>
      <c r="J45" s="2403"/>
      <c r="K45" s="2403"/>
      <c r="L45" s="2403"/>
      <c r="M45" s="2394"/>
      <c r="N45" s="2403"/>
      <c r="O45" s="2403"/>
      <c r="P45" s="2403"/>
      <c r="Q45" s="2554"/>
      <c r="R45" s="2403"/>
      <c r="S45" s="2403"/>
      <c r="T45" s="2403"/>
    </row>
    <row r="46" spans="1:20" ht="12.75">
      <c r="A46" s="2394"/>
      <c r="B46" s="2403"/>
      <c r="C46" s="2403"/>
      <c r="D46" s="2403"/>
      <c r="E46" s="2403"/>
      <c r="F46" s="2403"/>
      <c r="G46" s="2403"/>
      <c r="H46" s="2403"/>
      <c r="I46" s="2403"/>
      <c r="J46" s="2403"/>
      <c r="K46" s="2403"/>
      <c r="L46" s="2403"/>
      <c r="M46" s="2394"/>
      <c r="N46" s="2403"/>
      <c r="O46" s="2403"/>
      <c r="P46" s="2403"/>
      <c r="Q46" s="2554"/>
      <c r="R46" s="2403"/>
      <c r="S46" s="2403"/>
      <c r="T46" s="2403"/>
    </row>
    <row r="47" spans="1:20" ht="15">
      <c r="A47" s="2546"/>
      <c r="H47" s="2553"/>
      <c r="I47" s="2553"/>
      <c r="M47" s="2546"/>
      <c r="Q47" s="2552"/>
      <c r="R47" s="2549"/>
      <c r="S47" s="2549"/>
    </row>
    <row r="48" spans="1:20" ht="15">
      <c r="A48" s="2546"/>
      <c r="H48" s="2551"/>
      <c r="I48" s="2551"/>
      <c r="M48" s="2546"/>
      <c r="Q48" s="2550"/>
      <c r="R48" s="2549"/>
      <c r="S48" s="2549"/>
    </row>
    <row r="49" spans="1:19" ht="15">
      <c r="A49" s="2546"/>
      <c r="H49" s="2551"/>
      <c r="I49" s="2551"/>
      <c r="M49" s="2546"/>
      <c r="Q49" s="2549"/>
      <c r="R49" s="2549"/>
      <c r="S49" s="2549"/>
    </row>
    <row r="50" spans="1:19" ht="15">
      <c r="A50" s="2546"/>
      <c r="C50" s="2548"/>
      <c r="H50" s="2551"/>
      <c r="I50" s="2551"/>
      <c r="M50" s="2546"/>
      <c r="Q50" s="2550"/>
      <c r="R50" s="2549"/>
      <c r="S50" s="2549"/>
    </row>
    <row r="51" spans="1:19" ht="12.75">
      <c r="A51" s="2546"/>
      <c r="C51" s="2548"/>
      <c r="M51" s="2546"/>
    </row>
    <row r="52" spans="1:19" ht="12.75">
      <c r="A52" s="2546"/>
      <c r="C52" s="2548"/>
      <c r="M52" s="2546"/>
    </row>
    <row r="53" spans="1:19" ht="12.75">
      <c r="A53" s="2546"/>
      <c r="C53" s="2548"/>
      <c r="M53" s="2546"/>
    </row>
    <row r="54" spans="1:19" ht="12.75">
      <c r="A54" s="2546"/>
      <c r="C54" s="2548"/>
      <c r="M54" s="2546"/>
    </row>
    <row r="55" spans="1:19" ht="12.75">
      <c r="A55" s="2546"/>
      <c r="C55" s="2548"/>
      <c r="M55" s="2546"/>
    </row>
    <row r="56" spans="1:19" ht="12.75">
      <c r="A56" s="2546"/>
      <c r="C56" s="2548"/>
      <c r="M56" s="2546"/>
    </row>
    <row r="57" spans="1:19" ht="12.75">
      <c r="A57" s="2546"/>
      <c r="C57" s="2548"/>
      <c r="M57" s="2546"/>
    </row>
    <row r="58" spans="1:19" ht="12" customHeight="1">
      <c r="A58" s="2546"/>
      <c r="C58" s="2548"/>
      <c r="M58" s="2546"/>
    </row>
    <row r="59" spans="1:19" ht="12" customHeight="1">
      <c r="A59" s="2546"/>
      <c r="C59" s="2548"/>
      <c r="M59" s="2546"/>
    </row>
    <row r="60" spans="1:19" ht="12" customHeight="1">
      <c r="A60" s="2546"/>
      <c r="M60" s="2546"/>
    </row>
    <row r="61" spans="1:19" ht="12" customHeight="1">
      <c r="A61" s="2546"/>
      <c r="M61" s="2546"/>
    </row>
    <row r="62" spans="1:19" ht="18" customHeight="1">
      <c r="A62" s="2546"/>
      <c r="K62" s="2542"/>
      <c r="M62" s="2546"/>
    </row>
    <row r="63" spans="1:19" ht="9" customHeight="1">
      <c r="A63" s="2546"/>
      <c r="M63" s="2546"/>
    </row>
    <row r="64" spans="1:19">
      <c r="A64" s="2546"/>
      <c r="M64" s="2546"/>
    </row>
    <row r="65" spans="1:13">
      <c r="A65" s="2546"/>
      <c r="M65" s="2546"/>
    </row>
    <row r="66" spans="1:13">
      <c r="A66" s="2546"/>
      <c r="M66" s="2546"/>
    </row>
    <row r="67" spans="1:13">
      <c r="A67" s="2546"/>
      <c r="M67" s="2546"/>
    </row>
    <row r="68" spans="1:13">
      <c r="A68" s="2546"/>
      <c r="M68" s="2546"/>
    </row>
    <row r="69" spans="1:13">
      <c r="A69" s="2546"/>
      <c r="M69" s="2546"/>
    </row>
    <row r="70" spans="1:13">
      <c r="A70" s="2546"/>
      <c r="M70" s="2546"/>
    </row>
    <row r="71" spans="1:13" ht="18.75">
      <c r="A71" s="2546"/>
      <c r="K71" s="2391"/>
      <c r="L71" s="2547"/>
    </row>
    <row r="72" spans="1:13">
      <c r="A72" s="2546"/>
      <c r="M72" s="2546"/>
    </row>
    <row r="73" spans="1:13">
      <c r="A73" s="2546"/>
      <c r="M73" s="2546"/>
    </row>
  </sheetData>
  <mergeCells count="1">
    <mergeCell ref="E13:I13"/>
  </mergeCells>
  <pageMargins left="0.75" right="0.5" top="1" bottom="1" header="0.5" footer="0.5"/>
  <pageSetup scale="84" orientation="landscape" horizontalDpi="4294967292" verticalDpi="4294967292" r:id="rId1"/>
  <headerFooter alignWithMargins="0"/>
</worksheet>
</file>

<file path=xl/worksheets/sheet113.xml><?xml version="1.0" encoding="utf-8"?>
<worksheet xmlns="http://schemas.openxmlformats.org/spreadsheetml/2006/main" xmlns:r="http://schemas.openxmlformats.org/officeDocument/2006/relationships">
  <sheetPr codeName="Sheet135">
    <pageSetUpPr fitToPage="1"/>
  </sheetPr>
  <dimension ref="A1:AD56"/>
  <sheetViews>
    <sheetView showGridLines="0" view="pageBreakPreview" zoomScaleNormal="75" zoomScaleSheetLayoutView="100" workbookViewId="0"/>
  </sheetViews>
  <sheetFormatPr defaultColWidth="10.7109375" defaultRowHeight="12"/>
  <cols>
    <col min="1" max="1" width="3.7109375" style="2387" customWidth="1"/>
    <col min="2" max="2" width="1.7109375" style="2387" customWidth="1"/>
    <col min="3" max="3" width="8.7109375" style="2387" customWidth="1"/>
    <col min="4" max="4" width="1.7109375" style="2387" customWidth="1"/>
    <col min="5" max="5" width="10" style="2387" customWidth="1"/>
    <col min="6" max="6" width="1.7109375" style="2387" customWidth="1"/>
    <col min="7" max="7" width="9.85546875" style="2387" customWidth="1"/>
    <col min="8" max="8" width="1.7109375" style="2387" customWidth="1"/>
    <col min="9" max="9" width="9.5703125" style="2387" customWidth="1"/>
    <col min="10" max="10" width="1.7109375" style="2387" customWidth="1"/>
    <col min="11" max="11" width="17.7109375" style="2387" customWidth="1"/>
    <col min="12" max="12" width="1.7109375" style="2387" customWidth="1"/>
    <col min="13" max="13" width="12.5703125" style="2387" customWidth="1"/>
    <col min="14" max="14" width="1.7109375" style="2387" customWidth="1"/>
    <col min="15" max="15" width="18" style="2387" customWidth="1"/>
    <col min="16" max="16" width="3.42578125" style="2387" customWidth="1"/>
    <col min="17" max="17" width="9.5703125" style="2387" customWidth="1"/>
    <col min="18" max="18" width="1.7109375" style="2387" customWidth="1"/>
    <col min="19" max="19" width="10.85546875" style="2387" customWidth="1"/>
    <col min="20" max="20" width="12.140625" style="2387" customWidth="1"/>
    <col min="21" max="205" width="8.7109375" style="2387" customWidth="1"/>
    <col min="206" max="16384" width="10.7109375" style="2387"/>
  </cols>
  <sheetData>
    <row r="1" spans="1:30" ht="12.75">
      <c r="A1" s="2394" t="s">
        <v>1917</v>
      </c>
      <c r="B1" s="2403"/>
      <c r="C1" s="2403"/>
      <c r="D1" s="2403"/>
      <c r="E1" s="2403"/>
      <c r="F1" s="2403"/>
      <c r="G1" s="2403"/>
      <c r="H1" s="2403"/>
      <c r="I1" s="2403"/>
      <c r="J1" s="2403"/>
      <c r="K1" s="2403"/>
      <c r="L1" s="2403"/>
      <c r="M1" s="2394"/>
      <c r="N1" s="2403"/>
      <c r="O1" s="2403" t="s">
        <v>1741</v>
      </c>
      <c r="P1" s="2403"/>
      <c r="Q1" s="2403"/>
      <c r="R1" s="2403"/>
      <c r="S1" s="2403"/>
      <c r="T1" s="2403"/>
      <c r="U1" s="2416"/>
      <c r="V1" s="2416"/>
      <c r="W1" s="2416"/>
      <c r="X1" s="2416"/>
      <c r="Y1" s="2416"/>
      <c r="Z1" s="2416"/>
      <c r="AA1" s="2416"/>
      <c r="AB1" s="2416"/>
      <c r="AC1" s="2416"/>
      <c r="AD1" s="2416"/>
    </row>
    <row r="2" spans="1:30" ht="12.75">
      <c r="A2" s="2403"/>
      <c r="B2" s="2403"/>
      <c r="C2" s="2403"/>
      <c r="D2" s="2403"/>
      <c r="E2" s="2403"/>
      <c r="F2" s="2403"/>
      <c r="G2" s="2403"/>
      <c r="H2" s="2403"/>
      <c r="I2" s="2403"/>
      <c r="J2" s="2403"/>
      <c r="K2" s="2403"/>
      <c r="L2" s="2403"/>
      <c r="M2" s="2403"/>
      <c r="N2" s="2403"/>
      <c r="O2" s="2403"/>
      <c r="P2" s="2403"/>
      <c r="Q2" s="2403"/>
      <c r="R2" s="2403"/>
      <c r="S2" s="2403"/>
      <c r="T2" s="2403"/>
      <c r="U2" s="2416"/>
      <c r="V2" s="2416"/>
      <c r="W2" s="2416"/>
      <c r="X2" s="2416"/>
      <c r="Y2" s="2416"/>
      <c r="Z2" s="2416"/>
      <c r="AA2" s="2416"/>
      <c r="AB2" s="2416"/>
      <c r="AC2" s="2416"/>
      <c r="AD2" s="2416"/>
    </row>
    <row r="3" spans="1:30" ht="12.75">
      <c r="A3" s="2394" t="s">
        <v>4309</v>
      </c>
      <c r="B3" s="2403"/>
      <c r="C3" s="2403"/>
      <c r="D3" s="2403"/>
      <c r="E3" s="2403"/>
      <c r="F3" s="2403"/>
      <c r="G3" s="2403"/>
      <c r="H3" s="2403"/>
      <c r="I3" s="2403"/>
      <c r="J3" s="2403"/>
      <c r="K3" s="2403"/>
      <c r="L3" s="2403"/>
      <c r="M3" s="2394"/>
      <c r="N3" s="2403"/>
      <c r="O3" s="2403" t="s">
        <v>4605</v>
      </c>
      <c r="P3" s="2403"/>
      <c r="Q3" s="2403"/>
      <c r="R3" s="2403"/>
      <c r="S3" s="2403"/>
      <c r="T3" s="2403"/>
      <c r="U3" s="2416"/>
      <c r="V3" s="2416"/>
      <c r="W3" s="2416"/>
      <c r="X3" s="2416"/>
      <c r="Y3" s="2416"/>
      <c r="Z3" s="2416"/>
      <c r="AA3" s="2416"/>
      <c r="AB3" s="2416"/>
      <c r="AC3" s="2416"/>
      <c r="AD3" s="2416"/>
    </row>
    <row r="4" spans="1:30" ht="12.75">
      <c r="A4" s="2394" t="s">
        <v>4308</v>
      </c>
      <c r="B4" s="2403"/>
      <c r="C4" s="2403"/>
      <c r="D4" s="2403"/>
      <c r="E4" s="2403"/>
      <c r="F4" s="2403"/>
      <c r="G4" s="2403"/>
      <c r="H4" s="2403"/>
      <c r="I4" s="2403"/>
      <c r="J4" s="2403"/>
      <c r="K4" s="2403"/>
      <c r="L4" s="2403"/>
      <c r="M4" s="2394"/>
      <c r="N4" s="2403"/>
      <c r="O4" s="2403" t="s">
        <v>1076</v>
      </c>
      <c r="P4" s="2403"/>
      <c r="Q4" s="2403"/>
      <c r="R4" s="2403"/>
      <c r="S4" s="2403"/>
      <c r="T4" s="2403"/>
      <c r="U4" s="2416"/>
      <c r="V4" s="2416"/>
      <c r="W4" s="2416"/>
      <c r="X4" s="2416"/>
      <c r="Y4" s="2416"/>
      <c r="Z4" s="2416"/>
      <c r="AA4" s="2416"/>
      <c r="AB4" s="2416"/>
      <c r="AC4" s="2416"/>
      <c r="AD4" s="2416"/>
    </row>
    <row r="5" spans="1:30" ht="12.75">
      <c r="A5" s="2394" t="s">
        <v>4306</v>
      </c>
      <c r="B5" s="2403"/>
      <c r="C5" s="2403"/>
      <c r="D5" s="2403"/>
      <c r="E5" s="2403"/>
      <c r="F5" s="2403"/>
      <c r="G5" s="2403"/>
      <c r="H5" s="2403"/>
      <c r="I5" s="2403"/>
      <c r="J5" s="2403"/>
      <c r="K5" s="2403"/>
      <c r="L5" s="2403"/>
      <c r="M5" s="2394"/>
      <c r="N5" s="2403"/>
      <c r="O5" s="2403" t="s">
        <v>4307</v>
      </c>
      <c r="P5" s="2403"/>
      <c r="Q5" s="2403"/>
      <c r="R5" s="2403"/>
      <c r="S5" s="2403"/>
      <c r="T5" s="2403"/>
      <c r="U5" s="2416"/>
      <c r="V5" s="2416"/>
      <c r="W5" s="2416"/>
      <c r="X5" s="2416"/>
      <c r="Y5" s="2416"/>
      <c r="Z5" s="2416"/>
      <c r="AA5" s="2416"/>
      <c r="AB5" s="2416"/>
      <c r="AC5" s="2416"/>
      <c r="AD5" s="2416"/>
    </row>
    <row r="6" spans="1:30" ht="12.75">
      <c r="A6" s="2394"/>
      <c r="B6" s="2403"/>
      <c r="C6" s="2403"/>
      <c r="D6" s="2403"/>
      <c r="E6" s="2403"/>
      <c r="F6" s="2403"/>
      <c r="G6" s="2403"/>
      <c r="H6" s="2403"/>
      <c r="I6" s="2403"/>
      <c r="J6" s="2403"/>
      <c r="K6" s="2403"/>
      <c r="L6" s="2403"/>
      <c r="M6" s="2403"/>
      <c r="N6" s="2403"/>
      <c r="O6" s="2403"/>
      <c r="P6" s="2403"/>
      <c r="Q6" s="2403"/>
      <c r="R6" s="2403"/>
      <c r="S6" s="2403"/>
      <c r="T6" s="2403"/>
      <c r="U6" s="2416"/>
      <c r="V6" s="2416"/>
      <c r="W6" s="2416"/>
      <c r="X6" s="2416"/>
      <c r="Y6" s="2416"/>
      <c r="Z6" s="2416"/>
      <c r="AA6" s="2416"/>
      <c r="AB6" s="2416"/>
      <c r="AC6" s="2416"/>
      <c r="AD6" s="2416"/>
    </row>
    <row r="7" spans="1:30" ht="12.75">
      <c r="A7" s="2394"/>
      <c r="B7" s="2403"/>
      <c r="C7" s="2403"/>
      <c r="D7" s="2403"/>
      <c r="E7" s="2403"/>
      <c r="F7" s="2403"/>
      <c r="G7" s="2403"/>
      <c r="H7" s="2403"/>
      <c r="I7" s="2403"/>
      <c r="J7" s="2403"/>
      <c r="K7" s="2403"/>
      <c r="L7" s="2403"/>
      <c r="M7" s="2403"/>
      <c r="N7" s="2403"/>
      <c r="O7" s="2403"/>
      <c r="P7" s="2403"/>
      <c r="Q7" s="2403"/>
      <c r="R7" s="2403"/>
      <c r="S7" s="2403"/>
      <c r="T7" s="2403"/>
      <c r="U7" s="2416"/>
      <c r="V7" s="2416"/>
      <c r="W7" s="2416"/>
      <c r="X7" s="2416"/>
      <c r="Y7" s="2416"/>
      <c r="Z7" s="2416"/>
      <c r="AA7" s="2416"/>
      <c r="AB7" s="2416"/>
      <c r="AC7" s="2416"/>
      <c r="AD7" s="2416"/>
    </row>
    <row r="8" spans="1:30" ht="12.75">
      <c r="A8" s="2394" t="s">
        <v>4598</v>
      </c>
      <c r="B8" s="2403"/>
      <c r="C8" s="2403"/>
      <c r="D8" s="2403"/>
      <c r="E8" s="2403"/>
      <c r="F8" s="2403"/>
      <c r="G8" s="2403"/>
      <c r="H8" s="2403"/>
      <c r="I8" s="2403"/>
      <c r="J8" s="2403"/>
      <c r="K8" s="2403"/>
      <c r="L8" s="2403"/>
      <c r="M8" s="2403"/>
      <c r="N8" s="2403"/>
      <c r="O8" s="2403"/>
      <c r="P8" s="2403"/>
      <c r="Q8" s="2403"/>
      <c r="R8" s="2403"/>
      <c r="S8" s="2403"/>
      <c r="T8" s="2403"/>
      <c r="U8" s="2416"/>
      <c r="V8" s="2416"/>
      <c r="W8" s="2416"/>
      <c r="X8" s="2416"/>
      <c r="Y8" s="2416"/>
      <c r="Z8" s="2416"/>
      <c r="AA8" s="2416"/>
      <c r="AB8" s="2416"/>
      <c r="AC8" s="2416"/>
      <c r="AD8" s="2416"/>
    </row>
    <row r="9" spans="1:30" ht="12.75">
      <c r="A9" s="2394" t="s">
        <v>4597</v>
      </c>
      <c r="B9" s="2403"/>
      <c r="C9" s="2403"/>
      <c r="D9" s="2403"/>
      <c r="E9" s="2403"/>
      <c r="F9" s="2403"/>
      <c r="G9" s="2403"/>
      <c r="H9" s="2403"/>
      <c r="I9" s="2403"/>
      <c r="J9" s="2403"/>
      <c r="K9" s="2403"/>
      <c r="L9" s="2403"/>
      <c r="M9" s="2403"/>
      <c r="N9" s="2403"/>
      <c r="O9" s="2403"/>
      <c r="P9" s="2403"/>
      <c r="Q9" s="2403"/>
      <c r="R9" s="2403"/>
      <c r="S9" s="2403"/>
      <c r="T9" s="2403"/>
      <c r="U9" s="2416"/>
      <c r="V9" s="2416"/>
      <c r="W9" s="2416"/>
      <c r="X9" s="2416"/>
      <c r="Y9" s="2416"/>
      <c r="Z9" s="2416"/>
      <c r="AA9" s="2416"/>
      <c r="AB9" s="2416"/>
      <c r="AC9" s="2416"/>
      <c r="AD9" s="2416"/>
    </row>
    <row r="10" spans="1:30" ht="12.75">
      <c r="A10" s="2394" t="s">
        <v>4596</v>
      </c>
      <c r="B10" s="2403"/>
      <c r="C10" s="2403"/>
      <c r="D10" s="2403"/>
      <c r="E10" s="2403"/>
      <c r="F10" s="2403"/>
      <c r="G10" s="2403"/>
      <c r="H10" s="2403"/>
      <c r="I10" s="2403"/>
      <c r="J10" s="2403"/>
      <c r="K10" s="2403"/>
      <c r="L10" s="2403"/>
      <c r="M10" s="2403"/>
      <c r="N10" s="2403"/>
      <c r="O10" s="2403"/>
      <c r="P10" s="2403"/>
      <c r="Q10" s="2403"/>
      <c r="R10" s="2403"/>
      <c r="S10" s="2403"/>
      <c r="T10" s="2403"/>
      <c r="U10" s="2416"/>
      <c r="V10" s="2416"/>
      <c r="W10" s="2416"/>
      <c r="X10" s="2416"/>
      <c r="Y10" s="2416"/>
      <c r="Z10" s="2416"/>
      <c r="AA10" s="2416"/>
      <c r="AB10" s="2416"/>
      <c r="AC10" s="2416"/>
      <c r="AD10" s="2416"/>
    </row>
    <row r="11" spans="1:30" s="2460" customFormat="1" ht="12.75">
      <c r="A11" s="2482"/>
      <c r="B11" s="2482"/>
      <c r="C11" s="2482"/>
      <c r="D11" s="2482"/>
      <c r="E11" s="2482"/>
      <c r="F11" s="2482"/>
      <c r="G11" s="2482"/>
      <c r="H11" s="2482"/>
      <c r="I11" s="2482"/>
      <c r="J11" s="2482"/>
      <c r="K11" s="2482"/>
      <c r="L11" s="2482"/>
      <c r="M11" s="2482"/>
      <c r="N11" s="2482"/>
      <c r="O11" s="2482"/>
      <c r="P11" s="2482"/>
      <c r="Q11" s="2482"/>
      <c r="R11" s="2482"/>
      <c r="S11" s="2482"/>
      <c r="T11" s="2403"/>
      <c r="U11" s="2463"/>
      <c r="V11" s="2463"/>
      <c r="W11" s="2463"/>
    </row>
    <row r="12" spans="1:30" ht="12.75">
      <c r="A12" s="2403"/>
      <c r="B12" s="2403"/>
      <c r="C12" s="2415" t="s">
        <v>1321</v>
      </c>
      <c r="D12" s="2403"/>
      <c r="E12" s="2415" t="s">
        <v>1322</v>
      </c>
      <c r="F12" s="2403"/>
      <c r="G12" s="2415" t="s">
        <v>1323</v>
      </c>
      <c r="H12" s="2406"/>
      <c r="I12" s="2415" t="s">
        <v>1324</v>
      </c>
      <c r="J12" s="2403"/>
      <c r="K12" s="2415" t="s">
        <v>715</v>
      </c>
      <c r="L12" s="2406"/>
      <c r="M12" s="2415" t="s">
        <v>147</v>
      </c>
      <c r="N12" s="2406"/>
      <c r="O12" s="2415" t="s">
        <v>1149</v>
      </c>
      <c r="P12" s="2406"/>
      <c r="Q12" s="2415" t="s">
        <v>1385</v>
      </c>
      <c r="R12" s="2406"/>
      <c r="S12" s="2415" t="s">
        <v>1386</v>
      </c>
      <c r="T12" s="2403"/>
      <c r="U12" s="2416"/>
      <c r="V12" s="2416"/>
      <c r="W12" s="2416"/>
    </row>
    <row r="13" spans="1:30" ht="12.75">
      <c r="A13" s="2403"/>
      <c r="B13" s="2403"/>
      <c r="C13" s="2406"/>
      <c r="D13" s="2403"/>
      <c r="E13" s="2659" t="s">
        <v>4595</v>
      </c>
      <c r="F13" s="2659"/>
      <c r="G13" s="2659"/>
      <c r="H13" s="2659"/>
      <c r="I13" s="2659"/>
      <c r="J13" s="2403"/>
      <c r="K13" s="2406" t="s">
        <v>4593</v>
      </c>
      <c r="L13" s="2406"/>
      <c r="M13" s="2406" t="s">
        <v>4594</v>
      </c>
      <c r="N13" s="2406"/>
      <c r="O13" s="2406" t="s">
        <v>152</v>
      </c>
      <c r="P13" s="2406"/>
      <c r="Q13" s="2406" t="s">
        <v>152</v>
      </c>
      <c r="R13" s="2406"/>
      <c r="S13" s="2406" t="s">
        <v>633</v>
      </c>
      <c r="T13" s="2403"/>
      <c r="U13" s="2416"/>
      <c r="V13" s="2416"/>
      <c r="W13" s="2416"/>
    </row>
    <row r="14" spans="1:30" ht="12.75">
      <c r="A14" s="2403" t="s">
        <v>119</v>
      </c>
      <c r="B14" s="2403"/>
      <c r="C14" s="2406"/>
      <c r="D14" s="2403"/>
      <c r="E14" s="2482"/>
      <c r="F14" s="2482"/>
      <c r="G14" s="2482"/>
      <c r="H14" s="2482"/>
      <c r="I14" s="2482"/>
      <c r="J14" s="2403"/>
      <c r="K14" s="2406" t="s">
        <v>885</v>
      </c>
      <c r="L14" s="2406"/>
      <c r="M14" s="2406" t="s">
        <v>4593</v>
      </c>
      <c r="N14" s="2406"/>
      <c r="O14" s="2406" t="s">
        <v>885</v>
      </c>
      <c r="P14" s="2406"/>
      <c r="Q14" s="2406" t="s">
        <v>2905</v>
      </c>
      <c r="R14" s="2406"/>
      <c r="S14" s="2406" t="s">
        <v>4592</v>
      </c>
      <c r="T14" s="2403"/>
      <c r="U14" s="2416"/>
      <c r="V14" s="2416"/>
      <c r="W14" s="2416"/>
    </row>
    <row r="15" spans="1:30" ht="12.75">
      <c r="A15" s="2403" t="s">
        <v>1029</v>
      </c>
      <c r="B15" s="2403"/>
      <c r="C15" s="2406" t="s">
        <v>1658</v>
      </c>
      <c r="D15" s="2403"/>
      <c r="E15" s="2406" t="s">
        <v>1656</v>
      </c>
      <c r="F15" s="2406"/>
      <c r="G15" s="2406" t="s">
        <v>1659</v>
      </c>
      <c r="H15" s="2406"/>
      <c r="I15" s="2406" t="s">
        <v>1391</v>
      </c>
      <c r="J15" s="2403"/>
      <c r="K15" s="2406" t="s">
        <v>4295</v>
      </c>
      <c r="L15" s="2406"/>
      <c r="M15" s="2406" t="s">
        <v>4591</v>
      </c>
      <c r="N15" s="2406"/>
      <c r="O15" s="2406" t="s">
        <v>4295</v>
      </c>
      <c r="P15" s="2406"/>
      <c r="Q15" s="2406" t="s">
        <v>4590</v>
      </c>
      <c r="R15" s="2406"/>
      <c r="S15" s="2406" t="s">
        <v>4589</v>
      </c>
      <c r="T15" s="2403"/>
      <c r="U15" s="2416"/>
      <c r="V15" s="2416"/>
      <c r="W15" s="2416"/>
    </row>
    <row r="16" spans="1:30" ht="12.75">
      <c r="A16" s="2482"/>
      <c r="B16" s="2403"/>
      <c r="C16" s="2413"/>
      <c r="D16" s="2403"/>
      <c r="E16" s="2482"/>
      <c r="F16" s="2403"/>
      <c r="G16" s="2482"/>
      <c r="H16" s="2403"/>
      <c r="I16" s="2482"/>
      <c r="J16" s="2403"/>
      <c r="K16" s="2413"/>
      <c r="L16" s="2406"/>
      <c r="M16" s="2413"/>
      <c r="N16" s="2406"/>
      <c r="O16" s="2413"/>
      <c r="P16" s="2406"/>
      <c r="Q16" s="2413"/>
      <c r="R16" s="2406"/>
      <c r="S16" s="2413"/>
      <c r="T16" s="2403"/>
      <c r="U16" s="2416"/>
      <c r="V16" s="2416"/>
      <c r="W16" s="2416"/>
    </row>
    <row r="17" spans="1:23" ht="12.75">
      <c r="A17" s="2403"/>
      <c r="B17" s="2403"/>
      <c r="C17" s="2406"/>
      <c r="D17" s="2403"/>
      <c r="E17" s="2403"/>
      <c r="F17" s="2403"/>
      <c r="G17" s="2403"/>
      <c r="H17" s="2403"/>
      <c r="I17" s="2403"/>
      <c r="J17" s="2403"/>
      <c r="K17" s="2406"/>
      <c r="L17" s="2406"/>
      <c r="M17" s="2406"/>
      <c r="N17" s="2406"/>
      <c r="O17" s="2406"/>
      <c r="P17" s="2406"/>
      <c r="Q17" s="2406"/>
      <c r="R17" s="2406"/>
      <c r="S17" s="2406"/>
      <c r="T17" s="2403"/>
      <c r="U17" s="2416"/>
      <c r="V17" s="2416"/>
      <c r="W17" s="2416"/>
    </row>
    <row r="18" spans="1:23" ht="12.75">
      <c r="A18" s="2406">
        <v>1</v>
      </c>
      <c r="B18" s="2403"/>
      <c r="C18" s="2406">
        <v>2011</v>
      </c>
      <c r="D18" s="2403"/>
      <c r="E18" s="2555">
        <v>2809</v>
      </c>
      <c r="F18" s="2555"/>
      <c r="G18" s="2555">
        <v>2841</v>
      </c>
      <c r="H18" s="2555"/>
      <c r="I18" s="2555">
        <v>2825</v>
      </c>
      <c r="J18" s="2554"/>
      <c r="K18" s="2555">
        <v>478901073</v>
      </c>
      <c r="L18" s="2555"/>
      <c r="M18" s="2555">
        <v>169522.50371681416</v>
      </c>
      <c r="N18" s="2555"/>
      <c r="O18" s="2555">
        <v>491445023</v>
      </c>
      <c r="P18" s="2555"/>
      <c r="Q18" s="2555">
        <v>2898.9957806484181</v>
      </c>
      <c r="R18" s="2406"/>
      <c r="S18" s="2560"/>
      <c r="T18" s="2403"/>
      <c r="U18" s="2416"/>
      <c r="V18" s="2416"/>
      <c r="W18" s="2416"/>
    </row>
    <row r="19" spans="1:23" ht="12.75">
      <c r="A19" s="2406"/>
      <c r="B19" s="2403"/>
      <c r="C19" s="2406"/>
      <c r="D19" s="2403"/>
      <c r="E19" s="2555"/>
      <c r="F19" s="2555"/>
      <c r="G19" s="2555"/>
      <c r="H19" s="2555"/>
      <c r="I19" s="2555"/>
      <c r="J19" s="2554"/>
      <c r="K19" s="2555"/>
      <c r="L19" s="2555"/>
      <c r="M19" s="2555"/>
      <c r="N19" s="2555"/>
      <c r="O19" s="2555"/>
      <c r="P19" s="2555"/>
      <c r="Q19" s="2555"/>
      <c r="R19" s="2406"/>
      <c r="S19" s="2560"/>
      <c r="T19" s="2403"/>
      <c r="U19" s="2416"/>
      <c r="V19" s="2416"/>
      <c r="W19" s="2416"/>
    </row>
    <row r="20" spans="1:23" ht="12.75">
      <c r="A20" s="2406">
        <v>2</v>
      </c>
      <c r="B20" s="2403"/>
      <c r="C20" s="2406">
        <v>2012</v>
      </c>
      <c r="D20" s="2403"/>
      <c r="E20" s="2555">
        <v>2841</v>
      </c>
      <c r="F20" s="2555"/>
      <c r="G20" s="2555">
        <v>2925</v>
      </c>
      <c r="H20" s="2561"/>
      <c r="I20" s="2555">
        <v>2883</v>
      </c>
      <c r="J20" s="2554"/>
      <c r="K20" s="2555">
        <v>436113401</v>
      </c>
      <c r="L20" s="2555"/>
      <c r="M20" s="2555">
        <v>151270.69060006939</v>
      </c>
      <c r="N20" s="2555"/>
      <c r="O20" s="2555">
        <v>451281071</v>
      </c>
      <c r="P20" s="2555"/>
      <c r="Q20" s="2555">
        <v>2983.2683992505881</v>
      </c>
      <c r="R20" s="2406"/>
      <c r="S20" s="2560">
        <v>2.9069589947219754E-2</v>
      </c>
      <c r="T20" s="2403"/>
      <c r="U20" s="2416"/>
      <c r="V20" s="2416"/>
      <c r="W20" s="2416"/>
    </row>
    <row r="21" spans="1:23" ht="12.75">
      <c r="A21" s="2406"/>
      <c r="B21" s="2403"/>
      <c r="C21" s="2406"/>
      <c r="D21" s="2403"/>
      <c r="E21" s="2555"/>
      <c r="F21" s="2555"/>
      <c r="G21" s="2555"/>
      <c r="H21" s="2555"/>
      <c r="I21" s="2555"/>
      <c r="J21" s="2554"/>
      <c r="K21" s="2555"/>
      <c r="L21" s="2555"/>
      <c r="M21" s="2555"/>
      <c r="N21" s="2555"/>
      <c r="O21" s="2555"/>
      <c r="P21" s="2555"/>
      <c r="Q21" s="2555"/>
      <c r="R21" s="2406"/>
      <c r="S21" s="2560"/>
      <c r="T21" s="2403"/>
      <c r="U21" s="2416"/>
      <c r="V21" s="2416"/>
      <c r="W21" s="2416"/>
    </row>
    <row r="22" spans="1:23" ht="12.75">
      <c r="A22" s="2406">
        <v>3</v>
      </c>
      <c r="B22" s="2403"/>
      <c r="C22" s="2406">
        <v>2013</v>
      </c>
      <c r="D22" s="2403"/>
      <c r="E22" s="2555">
        <v>2925</v>
      </c>
      <c r="F22" s="2555"/>
      <c r="G22" s="2555">
        <v>3046</v>
      </c>
      <c r="H22" s="2561"/>
      <c r="I22" s="2555">
        <v>2985.5</v>
      </c>
      <c r="J22" s="2554"/>
      <c r="K22" s="2555">
        <v>375424506</v>
      </c>
      <c r="L22" s="2555"/>
      <c r="M22" s="2555">
        <v>125749.29023614134</v>
      </c>
      <c r="N22" s="2555"/>
      <c r="O22" s="2555">
        <v>389371356</v>
      </c>
      <c r="P22" s="2555"/>
      <c r="Q22" s="2555">
        <v>3096.4099699394692</v>
      </c>
      <c r="R22" s="2406"/>
      <c r="S22" s="2560">
        <v>3.7925374303332093E-2</v>
      </c>
      <c r="T22" s="2403"/>
      <c r="U22" s="2416"/>
      <c r="V22" s="2416"/>
      <c r="W22" s="2416"/>
    </row>
    <row r="23" spans="1:23" ht="12.75">
      <c r="A23" s="2406"/>
      <c r="B23" s="2403"/>
      <c r="C23" s="2406"/>
      <c r="D23" s="2403"/>
      <c r="E23" s="2555"/>
      <c r="F23" s="2555"/>
      <c r="G23" s="2555"/>
      <c r="H23" s="2555"/>
      <c r="I23" s="2555"/>
      <c r="J23" s="2554"/>
      <c r="K23" s="2555"/>
      <c r="L23" s="2555"/>
      <c r="M23" s="2555"/>
      <c r="N23" s="2555"/>
      <c r="O23" s="2555"/>
      <c r="P23" s="2555"/>
      <c r="Q23" s="2555"/>
      <c r="R23" s="2406"/>
      <c r="S23" s="2560"/>
      <c r="T23" s="2403"/>
      <c r="U23" s="2416"/>
      <c r="V23" s="2416"/>
      <c r="W23" s="2416"/>
    </row>
    <row r="24" spans="1:23" ht="12.75">
      <c r="A24" s="2406">
        <v>4</v>
      </c>
      <c r="B24" s="2403"/>
      <c r="C24" s="2406">
        <v>2014</v>
      </c>
      <c r="D24" s="2403"/>
      <c r="E24" s="2555">
        <v>3046</v>
      </c>
      <c r="F24" s="2555"/>
      <c r="G24" s="2555">
        <v>3177</v>
      </c>
      <c r="H24" s="2561"/>
      <c r="I24" s="2555">
        <v>3111.5</v>
      </c>
      <c r="J24" s="2554"/>
      <c r="K24" s="2555">
        <v>351613863</v>
      </c>
      <c r="L24" s="2555"/>
      <c r="M24" s="2555">
        <v>113004.61610155873</v>
      </c>
      <c r="N24" s="2555"/>
      <c r="O24" s="2555">
        <v>366378003</v>
      </c>
      <c r="P24" s="2555"/>
      <c r="Q24" s="2555">
        <v>3242.1507690511626</v>
      </c>
      <c r="R24" s="2406"/>
      <c r="S24" s="2560">
        <v>4.7067668857345257E-2</v>
      </c>
      <c r="T24" s="2403"/>
      <c r="U24" s="2416"/>
      <c r="V24" s="2416"/>
      <c r="W24" s="2416"/>
    </row>
    <row r="25" spans="1:23" ht="12.75">
      <c r="A25" s="2406"/>
      <c r="B25" s="2403"/>
      <c r="C25" s="2406"/>
      <c r="D25" s="2403"/>
      <c r="E25" s="2555"/>
      <c r="F25" s="2555"/>
      <c r="G25" s="2555"/>
      <c r="H25" s="2555"/>
      <c r="I25" s="2555"/>
      <c r="J25" s="2554"/>
      <c r="K25" s="2555"/>
      <c r="L25" s="2555"/>
      <c r="M25" s="2555"/>
      <c r="N25" s="2555"/>
      <c r="O25" s="2555"/>
      <c r="P25" s="2555"/>
      <c r="Q25" s="2555"/>
      <c r="R25" s="2406"/>
      <c r="S25" s="2560"/>
      <c r="T25" s="2403"/>
      <c r="U25" s="2416"/>
      <c r="V25" s="2416"/>
      <c r="W25" s="2416"/>
    </row>
    <row r="26" spans="1:23" ht="12.75">
      <c r="A26" s="2406">
        <v>5</v>
      </c>
      <c r="B26" s="2403"/>
      <c r="C26" s="2406">
        <v>2015</v>
      </c>
      <c r="D26" s="2403"/>
      <c r="E26" s="2555">
        <v>3177</v>
      </c>
      <c r="F26" s="2555"/>
      <c r="G26" s="2555">
        <v>3327</v>
      </c>
      <c r="H26" s="2555"/>
      <c r="I26" s="2555">
        <v>3252</v>
      </c>
      <c r="J26" s="2554"/>
      <c r="K26" s="2555">
        <v>349036825</v>
      </c>
      <c r="L26" s="2555"/>
      <c r="M26" s="2555">
        <v>107329.89698646986</v>
      </c>
      <c r="N26" s="2555"/>
      <c r="O26" s="2555">
        <v>369274419</v>
      </c>
      <c r="P26" s="2555"/>
      <c r="Q26" s="2555">
        <v>3440.5550491355748</v>
      </c>
      <c r="R26" s="2406"/>
      <c r="S26" s="2560">
        <v>6.1195266419542982E-2</v>
      </c>
      <c r="T26" s="2403"/>
      <c r="U26" s="2416"/>
      <c r="V26" s="2416"/>
      <c r="W26" s="2416"/>
    </row>
    <row r="27" spans="1:23" ht="13.5" thickBot="1">
      <c r="A27" s="2406"/>
      <c r="B27" s="2403"/>
      <c r="C27" s="2403"/>
      <c r="D27" s="2403"/>
      <c r="E27" s="2403"/>
      <c r="F27" s="2403"/>
      <c r="G27" s="2403"/>
      <c r="H27" s="2403"/>
      <c r="I27" s="2403"/>
      <c r="J27" s="2403"/>
      <c r="K27" s="2406"/>
      <c r="L27" s="2406"/>
      <c r="M27" s="2406"/>
      <c r="N27" s="2406"/>
      <c r="O27" s="2420" t="s">
        <v>4588</v>
      </c>
      <c r="P27" s="2406"/>
      <c r="Q27" s="2406"/>
      <c r="R27" s="2406"/>
      <c r="S27" s="2559">
        <v>4.3814474881860022E-2</v>
      </c>
      <c r="T27" s="2403"/>
      <c r="U27" s="2416"/>
      <c r="V27" s="2416"/>
      <c r="W27" s="2416"/>
    </row>
    <row r="28" spans="1:23" ht="13.5" thickTop="1">
      <c r="A28" s="2406"/>
      <c r="B28" s="2403"/>
      <c r="C28" s="2403"/>
      <c r="D28" s="2403"/>
      <c r="E28" s="2403"/>
      <c r="F28" s="2403"/>
      <c r="G28" s="2403"/>
      <c r="H28" s="2403"/>
      <c r="I28" s="2403"/>
      <c r="J28" s="2403"/>
      <c r="K28" s="2406"/>
      <c r="L28" s="2406"/>
      <c r="M28" s="2406"/>
      <c r="N28" s="2406"/>
      <c r="O28" s="2420"/>
      <c r="P28" s="2406"/>
      <c r="Q28" s="2406"/>
      <c r="R28" s="2406"/>
      <c r="S28" s="2557"/>
      <c r="T28" s="2403"/>
      <c r="U28" s="2416"/>
      <c r="V28" s="2416"/>
      <c r="W28" s="2416"/>
    </row>
    <row r="29" spans="1:23" ht="12.75">
      <c r="A29" s="2406"/>
      <c r="B29" s="2395"/>
      <c r="C29" s="2403" t="s">
        <v>4604</v>
      </c>
      <c r="D29" s="2403"/>
      <c r="E29" s="2403"/>
      <c r="F29" s="2403"/>
      <c r="G29" s="2403"/>
      <c r="H29" s="2403"/>
      <c r="I29" s="2403"/>
      <c r="J29" s="2403"/>
      <c r="K29" s="2406"/>
      <c r="L29" s="2406"/>
      <c r="M29" s="2406"/>
      <c r="N29" s="2406"/>
      <c r="O29" s="2420"/>
      <c r="P29" s="2406"/>
      <c r="Q29" s="2406"/>
      <c r="R29" s="2406"/>
      <c r="S29" s="2557"/>
      <c r="T29" s="2403"/>
      <c r="U29" s="2416"/>
      <c r="V29" s="2416"/>
      <c r="W29" s="2416"/>
    </row>
    <row r="30" spans="1:23" ht="12.75">
      <c r="A30" s="2406"/>
      <c r="B30" s="2403"/>
      <c r="C30" s="2403" t="s">
        <v>4603</v>
      </c>
      <c r="D30" s="2403"/>
      <c r="E30" s="2403"/>
      <c r="F30" s="2403"/>
      <c r="G30" s="2403"/>
      <c r="H30" s="2403"/>
      <c r="I30" s="2403"/>
      <c r="J30" s="2403"/>
      <c r="K30" s="2406"/>
      <c r="L30" s="2406"/>
      <c r="M30" s="2406"/>
      <c r="N30" s="2406"/>
      <c r="O30" s="2420"/>
      <c r="P30" s="2406"/>
      <c r="Q30" s="2406"/>
      <c r="R30" s="2406"/>
      <c r="S30" s="2557"/>
      <c r="T30" s="2403"/>
      <c r="U30" s="2416"/>
      <c r="V30" s="2416"/>
      <c r="W30" s="2416"/>
    </row>
    <row r="31" spans="1:23" ht="12.75">
      <c r="A31" s="2403"/>
      <c r="B31" s="2403"/>
      <c r="C31" s="2403"/>
      <c r="D31" s="2403"/>
      <c r="E31" s="2403"/>
      <c r="F31" s="2403"/>
      <c r="G31" s="2403"/>
      <c r="H31" s="2403"/>
      <c r="I31" s="2403"/>
      <c r="J31" s="2403"/>
      <c r="K31" s="2403"/>
      <c r="L31" s="2403"/>
      <c r="M31" s="2403"/>
      <c r="N31" s="2403"/>
      <c r="O31" s="2403"/>
      <c r="P31" s="2403"/>
      <c r="Q31" s="2403"/>
      <c r="R31" s="2403"/>
      <c r="S31" s="2403"/>
      <c r="T31" s="2403"/>
      <c r="U31" s="2416"/>
      <c r="V31" s="2416"/>
      <c r="W31" s="2416"/>
    </row>
    <row r="32" spans="1:23" ht="12.75">
      <c r="A32" s="2403"/>
      <c r="B32" s="2403"/>
      <c r="C32" s="2403"/>
      <c r="D32" s="2403"/>
      <c r="E32" s="2403"/>
      <c r="F32" s="2403"/>
      <c r="G32" s="2403"/>
      <c r="H32" s="2403" t="s">
        <v>4587</v>
      </c>
      <c r="I32" s="2403"/>
      <c r="J32" s="2403"/>
      <c r="K32" s="2403"/>
      <c r="L32" s="2403"/>
      <c r="M32" s="2403"/>
      <c r="N32" s="2403"/>
      <c r="O32" s="2403"/>
      <c r="P32" s="2403"/>
      <c r="Q32" s="2403"/>
      <c r="R32" s="2403"/>
      <c r="S32" s="2408"/>
      <c r="T32" s="2403"/>
      <c r="U32" s="2416"/>
      <c r="V32" s="2416"/>
      <c r="W32" s="2416"/>
    </row>
    <row r="33" spans="1:23" ht="12.75">
      <c r="A33" s="2403"/>
      <c r="B33" s="2403"/>
      <c r="C33" s="2403"/>
      <c r="D33" s="2403"/>
      <c r="E33" s="2403"/>
      <c r="F33" s="2403"/>
      <c r="G33" s="2403"/>
      <c r="H33" s="2403"/>
      <c r="I33" s="2403"/>
      <c r="J33" s="2403"/>
      <c r="K33" s="2403"/>
      <c r="L33" s="2403"/>
      <c r="M33" s="2403"/>
      <c r="N33" s="2403"/>
      <c r="O33" s="2403"/>
      <c r="P33" s="2481" t="s">
        <v>4586</v>
      </c>
      <c r="Q33" s="2506" t="s">
        <v>4585</v>
      </c>
      <c r="R33" s="2403"/>
      <c r="S33" s="2406" t="s">
        <v>1658</v>
      </c>
      <c r="T33" s="2403"/>
      <c r="U33" s="2416"/>
      <c r="V33" s="2416"/>
      <c r="W33" s="2416"/>
    </row>
    <row r="34" spans="1:23" ht="12.75">
      <c r="A34" s="2403"/>
      <c r="B34" s="2403"/>
      <c r="C34" s="2403"/>
      <c r="D34" s="2403"/>
      <c r="E34" s="2403"/>
      <c r="F34" s="2403"/>
      <c r="G34" s="2403"/>
      <c r="H34" s="2403"/>
      <c r="I34" s="2403"/>
      <c r="J34" s="2403" t="s">
        <v>4584</v>
      </c>
      <c r="K34" s="2403"/>
      <c r="L34" s="2403"/>
      <c r="M34" s="2403">
        <v>2729.6757215725765</v>
      </c>
      <c r="N34" s="2403"/>
      <c r="O34" s="2406"/>
      <c r="P34" s="2403">
        <v>1</v>
      </c>
      <c r="Q34" s="2555">
        <v>2898.9957806484181</v>
      </c>
      <c r="R34" s="2403"/>
      <c r="S34" s="2395">
        <v>2011</v>
      </c>
      <c r="T34" s="2403" t="s">
        <v>1783</v>
      </c>
      <c r="U34" s="2416"/>
      <c r="V34" s="2416"/>
      <c r="W34" s="2416"/>
    </row>
    <row r="35" spans="1:23" ht="12.75">
      <c r="A35" s="2403"/>
      <c r="B35" s="2403"/>
      <c r="C35" s="2403"/>
      <c r="D35" s="2403"/>
      <c r="E35" s="2403"/>
      <c r="F35" s="2403"/>
      <c r="G35" s="2403"/>
      <c r="H35" s="2403"/>
      <c r="I35" s="2403"/>
      <c r="J35" s="2403" t="s">
        <v>4583</v>
      </c>
      <c r="K35" s="2403"/>
      <c r="L35" s="2403"/>
      <c r="M35" s="2403">
        <v>134.20009067748879</v>
      </c>
      <c r="N35" s="2403"/>
      <c r="O35" s="2403"/>
      <c r="P35" s="2403">
        <v>2</v>
      </c>
      <c r="Q35" s="2555">
        <v>2983.2683992505881</v>
      </c>
      <c r="R35" s="2403"/>
      <c r="S35" s="2395">
        <v>2012</v>
      </c>
      <c r="T35" s="2403" t="s">
        <v>1783</v>
      </c>
      <c r="U35" s="2416"/>
      <c r="V35" s="2416"/>
      <c r="W35" s="2416"/>
    </row>
    <row r="36" spans="1:23" ht="12.75">
      <c r="A36" s="2403"/>
      <c r="B36" s="2403"/>
      <c r="C36" s="2403"/>
      <c r="D36" s="2403"/>
      <c r="E36" s="2403"/>
      <c r="F36" s="2403"/>
      <c r="G36" s="2403"/>
      <c r="H36" s="2403"/>
      <c r="I36" s="2403"/>
      <c r="J36" s="2403" t="s">
        <v>4582</v>
      </c>
      <c r="K36" s="2403"/>
      <c r="L36" s="2403"/>
      <c r="M36" s="2403">
        <v>0.97340205485097886</v>
      </c>
      <c r="N36" s="2403"/>
      <c r="O36" s="2403"/>
      <c r="P36" s="2403">
        <v>3</v>
      </c>
      <c r="Q36" s="2555">
        <v>3096.4099699394692</v>
      </c>
      <c r="R36" s="2403"/>
      <c r="S36" s="2395">
        <v>2013</v>
      </c>
      <c r="T36" s="2403" t="s">
        <v>1783</v>
      </c>
      <c r="U36" s="2416"/>
      <c r="V36" s="2416"/>
      <c r="W36" s="2416"/>
    </row>
    <row r="37" spans="1:23" ht="12.75">
      <c r="A37" s="2394"/>
      <c r="B37" s="2403"/>
      <c r="C37" s="2403"/>
      <c r="D37" s="2403"/>
      <c r="E37" s="2403"/>
      <c r="F37" s="2403"/>
      <c r="G37" s="2403"/>
      <c r="H37" s="2403"/>
      <c r="I37" s="2403"/>
      <c r="J37" s="2403"/>
      <c r="K37" s="2403"/>
      <c r="L37" s="2403"/>
      <c r="M37" s="2403"/>
      <c r="N37" s="2403"/>
      <c r="O37" s="2403"/>
      <c r="P37" s="2403">
        <v>4</v>
      </c>
      <c r="Q37" s="2555">
        <v>3242.1507690511626</v>
      </c>
      <c r="R37" s="2403"/>
      <c r="S37" s="2395">
        <v>2014</v>
      </c>
      <c r="T37" s="2403" t="s">
        <v>1783</v>
      </c>
      <c r="U37" s="2416"/>
      <c r="V37" s="2416"/>
      <c r="W37" s="2416"/>
    </row>
    <row r="38" spans="1:23" ht="12.75">
      <c r="A38" s="2394"/>
      <c r="B38" s="2403"/>
      <c r="C38" s="2403"/>
      <c r="D38" s="2403"/>
      <c r="E38" s="2403"/>
      <c r="F38" s="2403"/>
      <c r="G38" s="2403"/>
      <c r="H38" s="2403"/>
      <c r="I38" s="2403"/>
      <c r="J38" s="2403"/>
      <c r="K38" s="2403"/>
      <c r="L38" s="2403"/>
      <c r="M38" s="2394"/>
      <c r="N38" s="2403"/>
      <c r="O38" s="2403"/>
      <c r="P38" s="2403">
        <v>5</v>
      </c>
      <c r="Q38" s="2555">
        <v>3440.5550491355748</v>
      </c>
      <c r="R38" s="2403"/>
      <c r="S38" s="2395">
        <v>2015</v>
      </c>
      <c r="T38" s="2403" t="s">
        <v>1783</v>
      </c>
      <c r="U38" s="2416"/>
      <c r="V38" s="2416"/>
      <c r="W38" s="2416"/>
    </row>
    <row r="39" spans="1:23" ht="12.75">
      <c r="A39" s="2394"/>
      <c r="B39" s="2403"/>
      <c r="C39" s="2403"/>
      <c r="D39" s="2403"/>
      <c r="E39" s="2403"/>
      <c r="F39" s="2403"/>
      <c r="G39" s="2403"/>
      <c r="H39" s="2403"/>
      <c r="I39" s="2403"/>
      <c r="J39" s="2403"/>
      <c r="K39" s="2403"/>
      <c r="L39" s="2403"/>
      <c r="M39" s="2394"/>
      <c r="N39" s="2403"/>
      <c r="O39" s="2403"/>
      <c r="P39" s="2403">
        <v>10</v>
      </c>
      <c r="Q39" s="2555">
        <v>4071.6766283474644</v>
      </c>
      <c r="R39" s="2403"/>
      <c r="S39" s="2403" t="s">
        <v>4581</v>
      </c>
      <c r="T39" s="2403"/>
      <c r="U39" s="2416"/>
      <c r="V39" s="2416"/>
      <c r="W39" s="2416"/>
    </row>
    <row r="40" spans="1:23" ht="12.75">
      <c r="A40" s="2394"/>
      <c r="B40" s="2403"/>
      <c r="C40" s="2403"/>
      <c r="D40" s="2403"/>
      <c r="E40" s="2403"/>
      <c r="F40" s="2403"/>
      <c r="G40" s="2403"/>
      <c r="H40" s="2482" t="s">
        <v>4580</v>
      </c>
      <c r="I40" s="2482"/>
      <c r="J40" s="2403"/>
      <c r="K40" s="2403"/>
      <c r="L40" s="2403"/>
      <c r="M40" s="2394"/>
      <c r="N40" s="2403"/>
      <c r="O40" s="2403"/>
      <c r="P40" s="2403"/>
      <c r="Q40" s="2555"/>
      <c r="R40" s="2403"/>
      <c r="S40" s="2403"/>
      <c r="T40" s="2403"/>
      <c r="U40" s="2416"/>
      <c r="V40" s="2416"/>
      <c r="W40" s="2416"/>
    </row>
    <row r="41" spans="1:23" ht="12.75">
      <c r="A41" s="2394"/>
      <c r="B41" s="2403"/>
      <c r="C41" s="2403"/>
      <c r="D41" s="2403"/>
      <c r="E41" s="2403"/>
      <c r="F41" s="2403"/>
      <c r="G41" s="2403"/>
      <c r="H41" s="2403" t="s">
        <v>4579</v>
      </c>
      <c r="I41" s="2403"/>
      <c r="J41" s="2403"/>
      <c r="K41" s="2403"/>
      <c r="L41" s="2403"/>
      <c r="M41" s="2394"/>
      <c r="N41" s="2403"/>
      <c r="O41" s="2403"/>
      <c r="P41" s="2403"/>
      <c r="Q41" s="2554">
        <v>631.12157921188964</v>
      </c>
      <c r="R41" s="2403" t="s">
        <v>2905</v>
      </c>
      <c r="S41" s="2403"/>
      <c r="T41" s="2403"/>
      <c r="U41" s="2416"/>
      <c r="V41" s="2416"/>
      <c r="W41" s="2416"/>
    </row>
    <row r="42" spans="1:23" ht="12.75">
      <c r="A42" s="2394"/>
      <c r="B42" s="2403"/>
      <c r="C42" s="2403"/>
      <c r="D42" s="2403"/>
      <c r="E42" s="2403"/>
      <c r="F42" s="2403"/>
      <c r="G42" s="2403"/>
      <c r="H42" s="2403"/>
      <c r="I42" s="2403"/>
      <c r="J42" s="2403"/>
      <c r="K42" s="2403"/>
      <c r="L42" s="2403"/>
      <c r="M42" s="2394"/>
      <c r="N42" s="2403"/>
      <c r="O42" s="2403"/>
      <c r="P42" s="2403"/>
      <c r="Q42" s="2403"/>
      <c r="R42" s="2403"/>
      <c r="S42" s="2403"/>
      <c r="T42" s="2403"/>
      <c r="U42" s="2416"/>
      <c r="V42" s="2416"/>
      <c r="W42" s="2416"/>
    </row>
    <row r="43" spans="1:23" ht="12.75">
      <c r="A43" s="2394"/>
      <c r="B43" s="2403"/>
      <c r="C43" s="2403"/>
      <c r="D43" s="2403"/>
      <c r="E43" s="2403"/>
      <c r="F43" s="2403"/>
      <c r="G43" s="2403"/>
      <c r="H43" s="2403" t="s">
        <v>4602</v>
      </c>
      <c r="I43" s="2403"/>
      <c r="J43" s="2403"/>
      <c r="K43" s="2403"/>
      <c r="L43" s="2403"/>
      <c r="M43" s="2394"/>
      <c r="N43" s="2403"/>
      <c r="O43" s="2403"/>
      <c r="P43" s="2403"/>
      <c r="Q43" s="2554">
        <v>950.56192484244139</v>
      </c>
      <c r="R43" s="2403" t="s">
        <v>2905</v>
      </c>
      <c r="S43" s="2403"/>
      <c r="T43" s="2403"/>
      <c r="U43" s="2416"/>
      <c r="V43" s="2416"/>
      <c r="W43" s="2416"/>
    </row>
    <row r="44" spans="1:23" ht="12.75">
      <c r="A44" s="2394"/>
      <c r="B44" s="2403"/>
      <c r="C44" s="2403"/>
      <c r="D44" s="2403"/>
      <c r="E44" s="2403"/>
      <c r="F44" s="2403"/>
      <c r="G44" s="2403"/>
      <c r="H44" s="2403"/>
      <c r="I44" s="2403"/>
      <c r="J44" s="2403"/>
      <c r="K44" s="2403"/>
      <c r="L44" s="2403"/>
      <c r="M44" s="2394"/>
      <c r="N44" s="2403"/>
      <c r="O44" s="2403"/>
      <c r="P44" s="2403"/>
      <c r="Q44" s="2554"/>
      <c r="R44" s="2403"/>
      <c r="S44" s="2403"/>
      <c r="T44" s="2403"/>
      <c r="U44" s="2416"/>
      <c r="V44" s="2416"/>
      <c r="W44" s="2416"/>
    </row>
    <row r="45" spans="1:23" ht="12.75">
      <c r="A45" s="2563"/>
      <c r="B45" s="2416"/>
      <c r="C45" s="2564"/>
      <c r="D45" s="2416"/>
      <c r="E45" s="2416"/>
      <c r="F45" s="2416"/>
      <c r="G45" s="2416"/>
      <c r="H45" s="2416"/>
      <c r="I45" s="2416"/>
      <c r="J45" s="2416"/>
      <c r="K45" s="2416"/>
      <c r="L45" s="2416"/>
      <c r="M45" s="2563"/>
      <c r="N45" s="2416"/>
      <c r="O45" s="2416"/>
      <c r="P45" s="2416"/>
      <c r="Q45" s="2416"/>
      <c r="R45" s="2416"/>
      <c r="S45" s="2416"/>
      <c r="T45" s="2416"/>
      <c r="U45" s="2416"/>
      <c r="V45" s="2416"/>
      <c r="W45" s="2416"/>
    </row>
    <row r="46" spans="1:23" ht="24">
      <c r="A46" s="2563"/>
      <c r="B46" s="2416"/>
      <c r="C46" s="2416"/>
      <c r="D46" s="2416"/>
      <c r="E46" s="2416"/>
      <c r="F46" s="2416"/>
      <c r="G46" s="2416"/>
      <c r="H46" s="2416"/>
      <c r="I46" s="2416"/>
      <c r="J46" s="2416"/>
      <c r="K46" s="2542"/>
      <c r="L46" s="2416"/>
      <c r="M46" s="2563"/>
      <c r="N46" s="2416"/>
      <c r="O46" s="2416"/>
      <c r="P46" s="2416"/>
      <c r="Q46" s="2416"/>
      <c r="R46" s="2416"/>
      <c r="S46" s="2416"/>
      <c r="T46" s="2416"/>
      <c r="U46" s="2416"/>
      <c r="V46" s="2416"/>
      <c r="W46" s="2416"/>
    </row>
    <row r="47" spans="1:23" ht="12.75">
      <c r="A47" s="2563"/>
      <c r="B47" s="2416"/>
      <c r="C47" s="2389" t="s">
        <v>4601</v>
      </c>
      <c r="D47" s="2416"/>
      <c r="E47" s="2416"/>
      <c r="F47" s="2416"/>
      <c r="G47" s="2416"/>
      <c r="H47" s="2416"/>
      <c r="I47" s="2416"/>
      <c r="J47" s="2416"/>
      <c r="K47" s="2416"/>
      <c r="L47" s="2416"/>
      <c r="M47" s="2563"/>
      <c r="N47" s="2416"/>
      <c r="O47" s="2416"/>
      <c r="P47" s="2416"/>
      <c r="Q47" s="2416"/>
      <c r="R47" s="2416"/>
      <c r="S47" s="2416"/>
      <c r="T47" s="2416"/>
      <c r="U47" s="2416"/>
      <c r="V47" s="2416"/>
      <c r="W47" s="2416"/>
    </row>
    <row r="48" spans="1:23" ht="12.75">
      <c r="A48" s="2563"/>
      <c r="B48" s="2416"/>
      <c r="C48" s="2388" t="s">
        <v>4600</v>
      </c>
      <c r="D48" s="2416"/>
      <c r="E48" s="2416"/>
      <c r="F48" s="2416"/>
      <c r="G48" s="2416"/>
      <c r="H48" s="2416"/>
      <c r="I48" s="2416"/>
      <c r="J48" s="2416"/>
      <c r="K48" s="2416"/>
      <c r="L48" s="2416"/>
      <c r="M48" s="2563"/>
      <c r="N48" s="2416"/>
      <c r="O48" s="2416"/>
      <c r="P48" s="2416"/>
      <c r="Q48" s="2416"/>
      <c r="R48" s="2416"/>
      <c r="S48" s="2416"/>
      <c r="T48" s="2416"/>
      <c r="U48" s="2416"/>
      <c r="V48" s="2416"/>
      <c r="W48" s="2416"/>
    </row>
    <row r="49" spans="1:23" ht="12.75">
      <c r="A49" s="2563"/>
      <c r="B49" s="2416"/>
      <c r="C49" s="2388" t="s">
        <v>4599</v>
      </c>
      <c r="D49" s="2416"/>
      <c r="E49" s="2416"/>
      <c r="F49" s="2416"/>
      <c r="G49" s="2416"/>
      <c r="H49" s="2416"/>
      <c r="I49" s="2416"/>
      <c r="J49" s="2416"/>
      <c r="K49" s="2416"/>
      <c r="L49" s="2416"/>
      <c r="M49" s="2563"/>
      <c r="N49" s="2416"/>
      <c r="O49" s="2416"/>
      <c r="P49" s="2416"/>
      <c r="Q49" s="2416"/>
      <c r="R49" s="2416"/>
      <c r="S49" s="2416"/>
      <c r="T49" s="2416"/>
      <c r="U49" s="2416"/>
      <c r="V49" s="2416"/>
      <c r="W49" s="2416"/>
    </row>
    <row r="50" spans="1:23" ht="12.75">
      <c r="A50" s="2563"/>
      <c r="B50" s="2416"/>
      <c r="C50" s="2388" t="s">
        <v>4284</v>
      </c>
      <c r="D50" s="2416"/>
      <c r="E50" s="2416"/>
      <c r="F50" s="2416"/>
      <c r="G50" s="2416"/>
      <c r="H50" s="2416"/>
      <c r="I50" s="2416"/>
      <c r="J50" s="2416"/>
      <c r="K50" s="2416"/>
      <c r="L50" s="2416"/>
      <c r="M50" s="2563"/>
      <c r="N50" s="2416"/>
      <c r="O50" s="2416"/>
      <c r="P50" s="2416"/>
      <c r="Q50" s="2416"/>
      <c r="R50" s="2416"/>
      <c r="S50" s="2416"/>
      <c r="T50" s="2416"/>
      <c r="U50" s="2416"/>
      <c r="V50" s="2416"/>
      <c r="W50" s="2416"/>
    </row>
    <row r="51" spans="1:23" ht="12.75">
      <c r="A51" s="2563"/>
      <c r="B51" s="2416"/>
      <c r="C51" s="2403"/>
      <c r="D51" s="2416"/>
      <c r="E51" s="2416"/>
      <c r="F51" s="2416"/>
      <c r="G51" s="2416"/>
      <c r="H51" s="2416"/>
      <c r="I51" s="2416"/>
      <c r="J51" s="2416"/>
      <c r="K51" s="2416"/>
      <c r="L51" s="2416"/>
      <c r="M51" s="2563"/>
      <c r="N51" s="2416"/>
      <c r="O51" s="2416"/>
      <c r="P51" s="2416"/>
      <c r="Q51" s="2416"/>
      <c r="R51" s="2416"/>
      <c r="S51" s="2416"/>
      <c r="T51" s="2416"/>
      <c r="U51" s="2416"/>
      <c r="V51" s="2416"/>
      <c r="W51" s="2416"/>
    </row>
    <row r="52" spans="1:23">
      <c r="A52" s="2546"/>
      <c r="M52" s="2546"/>
    </row>
    <row r="53" spans="1:23">
      <c r="A53" s="2546"/>
      <c r="M53" s="2546"/>
    </row>
    <row r="54" spans="1:23" ht="18.75">
      <c r="K54" s="2391"/>
      <c r="L54" s="2547"/>
    </row>
    <row r="55" spans="1:23">
      <c r="A55" s="2546"/>
      <c r="M55" s="2546"/>
    </row>
    <row r="56" spans="1:23">
      <c r="A56" s="2546"/>
      <c r="M56" s="2546"/>
    </row>
  </sheetData>
  <mergeCells count="1">
    <mergeCell ref="E13:I13"/>
  </mergeCells>
  <pageMargins left="0.75" right="0.5" top="1" bottom="1" header="0.5" footer="0.5"/>
  <pageSetup scale="71" orientation="landscape" horizontalDpi="4294967292" verticalDpi="4294967292" r:id="rId1"/>
  <headerFooter alignWithMargins="0"/>
</worksheet>
</file>

<file path=xl/worksheets/sheet114.xml><?xml version="1.0" encoding="utf-8"?>
<worksheet xmlns="http://schemas.openxmlformats.org/spreadsheetml/2006/main" xmlns:r="http://schemas.openxmlformats.org/officeDocument/2006/relationships">
  <sheetPr codeName="Sheet97">
    <pageSetUpPr fitToPage="1"/>
  </sheetPr>
  <dimension ref="A1:O777"/>
  <sheetViews>
    <sheetView view="pageBreakPreview" zoomScale="60" zoomScaleNormal="75" workbookViewId="0"/>
  </sheetViews>
  <sheetFormatPr defaultColWidth="9.140625" defaultRowHeight="12.75"/>
  <cols>
    <col min="1" max="1" width="16.5703125" style="1146" customWidth="1"/>
    <col min="2" max="2" width="1.7109375" style="1142" customWidth="1"/>
    <col min="3" max="3" width="43" style="1142" customWidth="1"/>
    <col min="4" max="4" width="1.7109375" style="1142" customWidth="1"/>
    <col min="5" max="5" width="13" style="1144" customWidth="1"/>
    <col min="6" max="6" width="1.7109375" style="1142" customWidth="1"/>
    <col min="7" max="7" width="14.5703125" style="1145" customWidth="1"/>
    <col min="8" max="8" width="1.7109375" style="1142" customWidth="1"/>
    <col min="9" max="9" width="43.5703125" style="1142" bestFit="1" customWidth="1"/>
    <col min="10" max="10" width="1.7109375" style="1142" customWidth="1"/>
    <col min="11" max="11" width="11" style="1144" bestFit="1" customWidth="1"/>
    <col min="12" max="12" width="1.7109375" style="1142" customWidth="1"/>
    <col min="13" max="13" width="8.42578125" style="1145" bestFit="1" customWidth="1"/>
    <col min="14" max="14" width="8.28515625" style="1143" customWidth="1"/>
    <col min="15" max="15" width="25.5703125" style="1166" bestFit="1" customWidth="1"/>
    <col min="16" max="16384" width="9.140625" style="1142"/>
  </cols>
  <sheetData>
    <row r="1" spans="1:15" s="1190" customFormat="1">
      <c r="A1" s="1154" t="s">
        <v>3809</v>
      </c>
      <c r="B1" s="1192"/>
      <c r="E1" s="1191"/>
      <c r="G1" s="1145"/>
      <c r="K1" s="1191"/>
      <c r="M1" s="1145"/>
      <c r="N1" s="1143"/>
      <c r="O1" s="1146"/>
    </row>
    <row r="2" spans="1:15" s="1190" customFormat="1">
      <c r="A2" s="1172" t="s">
        <v>3807</v>
      </c>
      <c r="B2" s="1192"/>
      <c r="E2" s="1191"/>
      <c r="G2" s="1145"/>
      <c r="K2" s="1191"/>
      <c r="M2" s="1145"/>
      <c r="N2" s="1143"/>
      <c r="O2" s="1146"/>
    </row>
    <row r="3" spans="1:15" s="1190" customFormat="1">
      <c r="A3" s="1154" t="s">
        <v>3614</v>
      </c>
      <c r="B3" s="1192"/>
      <c r="E3" s="1191"/>
      <c r="G3" s="1145"/>
      <c r="K3" s="1191"/>
      <c r="M3" s="1145"/>
      <c r="N3" s="1143"/>
      <c r="O3" s="1146"/>
    </row>
    <row r="4" spans="1:15" s="1190" customFormat="1">
      <c r="A4" s="1172" t="s">
        <v>3616</v>
      </c>
      <c r="E4" s="1191"/>
      <c r="G4" s="1145"/>
      <c r="K4" s="1191"/>
      <c r="M4" s="1145"/>
      <c r="N4" s="1143"/>
      <c r="O4" s="1146"/>
    </row>
    <row r="5" spans="1:15">
      <c r="N5" s="1145"/>
      <c r="O5" s="1146"/>
    </row>
    <row r="6" spans="1:15" s="1166" customFormat="1" ht="25.5">
      <c r="A6" s="1189" t="s">
        <v>3613</v>
      </c>
      <c r="B6" s="1189"/>
      <c r="C6" s="1189" t="s">
        <v>1030</v>
      </c>
      <c r="D6" s="1547"/>
      <c r="E6" s="1548" t="s">
        <v>1393</v>
      </c>
      <c r="F6" s="1547"/>
      <c r="G6" s="1189" t="s">
        <v>3612</v>
      </c>
      <c r="H6" s="1547"/>
      <c r="I6" s="1189" t="s">
        <v>1030</v>
      </c>
      <c r="J6" s="1547"/>
      <c r="K6" s="1548" t="s">
        <v>1393</v>
      </c>
      <c r="L6" s="1547"/>
      <c r="M6" s="1189" t="s">
        <v>3611</v>
      </c>
      <c r="N6" s="1546" t="s">
        <v>864</v>
      </c>
      <c r="O6" s="1189" t="s">
        <v>3728</v>
      </c>
    </row>
    <row r="7" spans="1:15" s="1166" customFormat="1">
      <c r="A7" s="2660"/>
      <c r="B7" s="2660"/>
      <c r="C7" s="2660"/>
      <c r="D7" s="2660"/>
      <c r="E7" s="2660"/>
      <c r="F7" s="2660"/>
      <c r="G7" s="2660"/>
      <c r="H7" s="2660"/>
      <c r="I7" s="2660"/>
      <c r="J7" s="2660"/>
      <c r="K7" s="2660"/>
      <c r="L7" s="2660"/>
      <c r="M7" s="2660"/>
      <c r="N7" s="1151"/>
      <c r="O7" s="1146"/>
    </row>
    <row r="8" spans="1:15">
      <c r="A8" s="1145" t="s">
        <v>3610</v>
      </c>
      <c r="B8" s="1147"/>
      <c r="C8" s="1160" t="s">
        <v>3540</v>
      </c>
      <c r="D8" s="1147"/>
      <c r="E8" s="1150">
        <v>43403.76</v>
      </c>
      <c r="G8" s="1145">
        <v>301</v>
      </c>
      <c r="I8" s="1160" t="s">
        <v>3540</v>
      </c>
      <c r="K8" s="1150">
        <v>43404</v>
      </c>
      <c r="M8" s="1145" t="s">
        <v>3544</v>
      </c>
      <c r="N8" s="1158"/>
      <c r="O8" s="1146"/>
    </row>
    <row r="9" spans="1:15" ht="13.5" thickBot="1">
      <c r="A9" s="1151"/>
      <c r="B9" s="1147"/>
      <c r="C9" s="1160"/>
      <c r="D9" s="1147"/>
      <c r="E9" s="1159">
        <v>43403.76</v>
      </c>
      <c r="I9" s="1160"/>
      <c r="K9" s="1159">
        <v>43404</v>
      </c>
      <c r="N9" s="1158">
        <v>-0.23999999999796273</v>
      </c>
      <c r="O9" s="1146"/>
    </row>
    <row r="10" spans="1:15" ht="13.5" thickTop="1">
      <c r="A10" s="1151"/>
      <c r="B10" s="1147"/>
      <c r="C10" s="1160"/>
      <c r="D10" s="1147"/>
      <c r="E10" s="1150"/>
      <c r="I10" s="1160"/>
      <c r="K10" s="1150"/>
      <c r="N10" s="1158"/>
      <c r="O10" s="1146"/>
    </row>
    <row r="11" spans="1:15">
      <c r="A11" s="1145" t="s">
        <v>3609</v>
      </c>
      <c r="B11" s="1147"/>
      <c r="C11" s="1160" t="s">
        <v>3538</v>
      </c>
      <c r="D11" s="1147"/>
      <c r="E11" s="1150">
        <v>22523.360000000001</v>
      </c>
      <c r="G11" s="1145">
        <v>302</v>
      </c>
      <c r="I11" s="1160" t="s">
        <v>3538</v>
      </c>
      <c r="K11" s="1150">
        <v>22523</v>
      </c>
      <c r="M11" s="1145" t="s">
        <v>3544</v>
      </c>
      <c r="N11" s="1158"/>
      <c r="O11" s="1146"/>
    </row>
    <row r="12" spans="1:15" ht="13.5" thickBot="1">
      <c r="A12" s="1151"/>
      <c r="B12" s="1147"/>
      <c r="C12" s="1160"/>
      <c r="D12" s="1147"/>
      <c r="E12" s="1159">
        <v>22523.360000000001</v>
      </c>
      <c r="I12" s="1160"/>
      <c r="K12" s="1159">
        <v>22523</v>
      </c>
      <c r="N12" s="1158">
        <v>0.36000000000058208</v>
      </c>
      <c r="O12" s="1146"/>
    </row>
    <row r="13" spans="1:15" ht="13.5" thickTop="1">
      <c r="A13" s="1151"/>
      <c r="B13" s="1147"/>
      <c r="C13" s="1160"/>
      <c r="D13" s="1147"/>
      <c r="E13" s="1150"/>
      <c r="I13" s="1160"/>
      <c r="K13" s="1150"/>
      <c r="N13" s="1158"/>
      <c r="O13" s="1146"/>
    </row>
    <row r="14" spans="1:15">
      <c r="A14" s="1145" t="s">
        <v>3608</v>
      </c>
      <c r="B14" s="1147"/>
      <c r="C14" s="1160" t="s">
        <v>3604</v>
      </c>
      <c r="D14" s="1147"/>
      <c r="E14" s="1150">
        <v>-349935</v>
      </c>
      <c r="N14" s="1158"/>
      <c r="O14" s="1146"/>
    </row>
    <row r="15" spans="1:15">
      <c r="A15" s="1145" t="s">
        <v>3607</v>
      </c>
      <c r="B15" s="1147"/>
      <c r="C15" s="1160" t="s">
        <v>3604</v>
      </c>
      <c r="D15" s="1147"/>
      <c r="E15" s="1150">
        <v>431790</v>
      </c>
      <c r="I15" s="1160"/>
      <c r="K15" s="1150"/>
      <c r="N15" s="1158"/>
      <c r="O15" s="1146"/>
    </row>
    <row r="16" spans="1:15">
      <c r="A16" s="1145" t="s">
        <v>3606</v>
      </c>
      <c r="B16" s="1147"/>
      <c r="C16" s="1160" t="s">
        <v>3604</v>
      </c>
      <c r="D16" s="1147"/>
      <c r="E16" s="1150">
        <v>0</v>
      </c>
      <c r="I16" s="1160"/>
      <c r="K16" s="1150"/>
      <c r="N16" s="1158"/>
      <c r="O16" s="1146"/>
    </row>
    <row r="17" spans="1:15">
      <c r="A17" s="1145" t="s">
        <v>3605</v>
      </c>
      <c r="B17" s="1147"/>
      <c r="C17" s="1160" t="s">
        <v>3604</v>
      </c>
      <c r="D17" s="1147"/>
      <c r="E17" s="1150">
        <v>31048.55</v>
      </c>
      <c r="G17" s="1145">
        <v>303</v>
      </c>
      <c r="I17" s="1160" t="s">
        <v>3603</v>
      </c>
      <c r="K17" s="1150">
        <v>112904</v>
      </c>
      <c r="M17" s="1145" t="s">
        <v>3544</v>
      </c>
      <c r="N17" s="1158"/>
      <c r="O17" s="1146"/>
    </row>
    <row r="18" spans="1:15" ht="13.5" thickBot="1">
      <c r="A18" s="1145"/>
      <c r="B18" s="1147"/>
      <c r="C18" s="1160"/>
      <c r="D18" s="1147"/>
      <c r="E18" s="1159">
        <v>112903.55</v>
      </c>
      <c r="I18" s="1160"/>
      <c r="K18" s="1159">
        <v>112904</v>
      </c>
      <c r="N18" s="1158">
        <v>-0.44999999999708962</v>
      </c>
      <c r="O18" s="1146"/>
    </row>
    <row r="19" spans="1:15" ht="13.5" thickTop="1">
      <c r="A19" s="1145"/>
      <c r="B19" s="1147"/>
      <c r="C19" s="1160"/>
      <c r="D19" s="1147"/>
      <c r="E19" s="1150"/>
      <c r="I19" s="1160"/>
      <c r="N19" s="1158"/>
      <c r="O19" s="1146"/>
    </row>
    <row r="20" spans="1:15">
      <c r="A20" s="1145"/>
      <c r="B20" s="1147"/>
      <c r="C20" s="1160"/>
      <c r="D20" s="1147"/>
      <c r="E20" s="1150"/>
      <c r="I20" s="1160"/>
      <c r="K20" s="1150"/>
      <c r="N20" s="1158"/>
      <c r="O20" s="1146"/>
    </row>
    <row r="21" spans="1:15">
      <c r="A21" s="1145" t="s">
        <v>3602</v>
      </c>
      <c r="B21" s="1147"/>
      <c r="C21" s="1160" t="s">
        <v>3598</v>
      </c>
      <c r="D21" s="1147"/>
      <c r="E21" s="1150">
        <v>141474.57</v>
      </c>
      <c r="N21" s="1158"/>
      <c r="O21" s="1146"/>
    </row>
    <row r="22" spans="1:15">
      <c r="A22" s="1145" t="s">
        <v>3601</v>
      </c>
      <c r="B22" s="1147"/>
      <c r="C22" s="1160" t="s">
        <v>3598</v>
      </c>
      <c r="D22" s="1147"/>
      <c r="E22" s="1150">
        <v>2811949.18</v>
      </c>
      <c r="I22" s="1160"/>
      <c r="K22" s="1150"/>
      <c r="N22" s="1158"/>
      <c r="O22" s="1146"/>
    </row>
    <row r="23" spans="1:15">
      <c r="A23" s="1145" t="s">
        <v>3600</v>
      </c>
      <c r="B23" s="1147"/>
      <c r="C23" s="1160" t="s">
        <v>3598</v>
      </c>
      <c r="D23" s="1147"/>
      <c r="E23" s="1150">
        <v>2544.63</v>
      </c>
      <c r="I23" s="1160"/>
      <c r="K23" s="1150"/>
      <c r="N23" s="1158"/>
      <c r="O23" s="1146"/>
    </row>
    <row r="24" spans="1:15">
      <c r="A24" s="1145" t="s">
        <v>3599</v>
      </c>
      <c r="B24" s="1147"/>
      <c r="C24" s="1160" t="s">
        <v>3598</v>
      </c>
      <c r="D24" s="1147"/>
      <c r="E24" s="1150">
        <v>13703355.210000001</v>
      </c>
      <c r="G24" s="1145">
        <v>304</v>
      </c>
      <c r="I24" s="1160" t="s">
        <v>3597</v>
      </c>
      <c r="K24" s="1150">
        <v>16659324</v>
      </c>
      <c r="M24" s="1145" t="s">
        <v>3544</v>
      </c>
      <c r="N24" s="1158"/>
      <c r="O24" s="1146"/>
    </row>
    <row r="25" spans="1:15" ht="13.5" thickBot="1">
      <c r="A25" s="1145"/>
      <c r="D25" s="1147"/>
      <c r="E25" s="1159">
        <v>16659323.59</v>
      </c>
      <c r="I25" s="1160"/>
      <c r="K25" s="1159">
        <v>16659324</v>
      </c>
      <c r="N25" s="1158">
        <v>-0.41000000014901161</v>
      </c>
      <c r="O25" s="1146"/>
    </row>
    <row r="26" spans="1:15" ht="13.5" thickTop="1">
      <c r="A26" s="1145"/>
      <c r="D26" s="1147"/>
      <c r="E26" s="1150"/>
      <c r="I26" s="1160"/>
      <c r="K26" s="1150"/>
      <c r="N26" s="1158"/>
      <c r="O26" s="1146"/>
    </row>
    <row r="27" spans="1:15">
      <c r="A27" s="1145" t="s">
        <v>3596</v>
      </c>
      <c r="B27" s="1147"/>
      <c r="C27" s="1160" t="s">
        <v>3595</v>
      </c>
      <c r="D27" s="1147"/>
      <c r="E27" s="1150">
        <v>0</v>
      </c>
      <c r="G27" s="1145">
        <v>305</v>
      </c>
      <c r="I27" s="1142" t="s">
        <v>3594</v>
      </c>
      <c r="K27" s="1150">
        <v>0</v>
      </c>
      <c r="M27" s="1145" t="s">
        <v>3544</v>
      </c>
      <c r="N27" s="1158"/>
      <c r="O27" s="1146"/>
    </row>
    <row r="28" spans="1:15" ht="13.5" thickBot="1">
      <c r="A28" s="1145"/>
      <c r="D28" s="1147"/>
      <c r="E28" s="1159">
        <v>0</v>
      </c>
      <c r="K28" s="1159">
        <v>0</v>
      </c>
      <c r="N28" s="1158">
        <v>0</v>
      </c>
      <c r="O28" s="1146"/>
    </row>
    <row r="29" spans="1:15" ht="13.5" thickTop="1">
      <c r="A29" s="1145"/>
      <c r="D29" s="1147"/>
      <c r="E29" s="1150"/>
      <c r="K29" s="1150"/>
      <c r="N29" s="1158"/>
      <c r="O29" s="1146"/>
    </row>
    <row r="30" spans="1:15">
      <c r="A30" s="1145">
        <v>306</v>
      </c>
      <c r="C30" s="1142" t="s">
        <v>3593</v>
      </c>
      <c r="D30" s="1147"/>
      <c r="E30" s="1150">
        <v>0</v>
      </c>
      <c r="G30" s="1145">
        <v>306</v>
      </c>
      <c r="I30" s="1142" t="s">
        <v>3593</v>
      </c>
      <c r="K30" s="1150">
        <v>0</v>
      </c>
      <c r="M30" s="1145" t="s">
        <v>3544</v>
      </c>
      <c r="N30" s="1158"/>
      <c r="O30" s="1146"/>
    </row>
    <row r="31" spans="1:15" ht="13.5" thickBot="1">
      <c r="A31" s="1145"/>
      <c r="D31" s="1147"/>
      <c r="E31" s="1159">
        <v>0</v>
      </c>
      <c r="K31" s="1159">
        <v>0</v>
      </c>
      <c r="N31" s="1158">
        <v>0</v>
      </c>
      <c r="O31" s="1146"/>
    </row>
    <row r="32" spans="1:15" ht="13.5" thickTop="1">
      <c r="A32" s="1145"/>
      <c r="B32" s="1147"/>
      <c r="C32" s="1160"/>
      <c r="D32" s="1147"/>
      <c r="E32" s="1150"/>
      <c r="K32" s="1150"/>
      <c r="N32" s="1158"/>
      <c r="O32" s="1146"/>
    </row>
    <row r="33" spans="1:15">
      <c r="A33" s="1145" t="s">
        <v>3592</v>
      </c>
      <c r="B33" s="1147"/>
      <c r="C33" s="1160" t="s">
        <v>3591</v>
      </c>
      <c r="D33" s="1147"/>
      <c r="E33" s="1150">
        <v>2579658.3199999998</v>
      </c>
      <c r="G33" s="1145">
        <v>307</v>
      </c>
      <c r="I33" s="1142" t="s">
        <v>3590</v>
      </c>
      <c r="K33" s="1150">
        <v>2579658</v>
      </c>
      <c r="M33" s="1145" t="s">
        <v>3544</v>
      </c>
      <c r="N33" s="1158"/>
      <c r="O33" s="1146"/>
    </row>
    <row r="34" spans="1:15" ht="13.5" thickBot="1">
      <c r="D34" s="1147"/>
      <c r="E34" s="1159">
        <v>2579658.3199999998</v>
      </c>
      <c r="K34" s="1159">
        <v>2579658</v>
      </c>
      <c r="N34" s="1158">
        <v>0.31999999983236194</v>
      </c>
      <c r="O34" s="1146"/>
    </row>
    <row r="35" spans="1:15" ht="13.5" thickTop="1">
      <c r="D35" s="1147"/>
      <c r="E35" s="1150"/>
      <c r="K35" s="1150"/>
      <c r="N35" s="1158"/>
      <c r="O35" s="1146"/>
    </row>
    <row r="36" spans="1:15">
      <c r="A36" s="1145" t="s">
        <v>3589</v>
      </c>
      <c r="B36" s="1147"/>
      <c r="C36" s="1160" t="s">
        <v>3588</v>
      </c>
      <c r="D36" s="1147"/>
      <c r="E36" s="1150">
        <v>0</v>
      </c>
      <c r="G36" s="1145">
        <v>308</v>
      </c>
      <c r="I36" s="1142" t="s">
        <v>3587</v>
      </c>
      <c r="K36" s="1150"/>
      <c r="M36" s="1145" t="s">
        <v>3544</v>
      </c>
      <c r="N36" s="1158"/>
      <c r="O36" s="1146"/>
    </row>
    <row r="37" spans="1:15" ht="13.5" thickBot="1">
      <c r="D37" s="1147"/>
      <c r="E37" s="1159">
        <v>0</v>
      </c>
      <c r="K37" s="1159">
        <v>0</v>
      </c>
      <c r="N37" s="1158">
        <v>0</v>
      </c>
      <c r="O37" s="1146"/>
    </row>
    <row r="38" spans="1:15" ht="13.5" thickTop="1">
      <c r="D38" s="1147"/>
      <c r="E38" s="1150"/>
      <c r="K38" s="1150"/>
      <c r="N38" s="1158"/>
      <c r="O38" s="1146"/>
    </row>
    <row r="39" spans="1:15">
      <c r="A39" s="1145" t="s">
        <v>3586</v>
      </c>
      <c r="B39" s="1147"/>
      <c r="C39" s="1160" t="s">
        <v>3585</v>
      </c>
      <c r="D39" s="1147"/>
      <c r="E39" s="1150">
        <v>327321.82</v>
      </c>
      <c r="G39" s="1145">
        <v>309</v>
      </c>
      <c r="I39" s="1142" t="s">
        <v>3585</v>
      </c>
      <c r="K39" s="1150">
        <v>327322</v>
      </c>
      <c r="M39" s="1145" t="s">
        <v>3544</v>
      </c>
      <c r="N39" s="1158"/>
      <c r="O39" s="1146"/>
    </row>
    <row r="40" spans="1:15" ht="13.5" thickBot="1">
      <c r="D40" s="1147"/>
      <c r="E40" s="1159">
        <v>327321.82</v>
      </c>
      <c r="K40" s="1159">
        <v>327322</v>
      </c>
      <c r="N40" s="1158">
        <v>-0.17999999999301508</v>
      </c>
      <c r="O40" s="1146"/>
    </row>
    <row r="41" spans="1:15" ht="13.5" thickTop="1">
      <c r="D41" s="1147"/>
      <c r="E41" s="1150"/>
      <c r="K41" s="1150"/>
      <c r="N41" s="1158"/>
      <c r="O41" s="1146"/>
    </row>
    <row r="42" spans="1:15">
      <c r="A42" s="1145" t="s">
        <v>3584</v>
      </c>
      <c r="B42" s="1147"/>
      <c r="C42" s="1160" t="s">
        <v>3505</v>
      </c>
      <c r="D42" s="1147"/>
      <c r="E42" s="1150">
        <v>132634.07999999999</v>
      </c>
      <c r="G42" s="1145">
        <v>310</v>
      </c>
      <c r="I42" s="1142" t="s">
        <v>3583</v>
      </c>
      <c r="K42" s="1150">
        <v>132634</v>
      </c>
      <c r="M42" s="1145" t="s">
        <v>3544</v>
      </c>
      <c r="N42" s="1158"/>
      <c r="O42" s="1146"/>
    </row>
    <row r="43" spans="1:15" ht="13.5" thickBot="1">
      <c r="D43" s="1147"/>
      <c r="E43" s="1159">
        <v>132634.07999999999</v>
      </c>
      <c r="K43" s="1159">
        <v>132634</v>
      </c>
      <c r="N43" s="1158">
        <v>7.9999999987194315E-2</v>
      </c>
      <c r="O43" s="1146"/>
    </row>
    <row r="44" spans="1:15" ht="13.5" thickTop="1">
      <c r="D44" s="1147"/>
      <c r="E44" s="1150"/>
      <c r="K44" s="1150"/>
      <c r="N44" s="1158"/>
      <c r="O44" s="1146"/>
    </row>
    <row r="45" spans="1:15">
      <c r="A45" s="1145" t="s">
        <v>3582</v>
      </c>
      <c r="B45" s="1147"/>
      <c r="C45" s="1160" t="s">
        <v>3489</v>
      </c>
      <c r="D45" s="1147"/>
      <c r="E45" s="1150">
        <v>14926.51</v>
      </c>
      <c r="N45" s="1158"/>
      <c r="O45" s="1146"/>
    </row>
    <row r="46" spans="1:15">
      <c r="A46" s="1145" t="s">
        <v>3581</v>
      </c>
      <c r="B46" s="1147"/>
      <c r="C46" s="1160" t="s">
        <v>3489</v>
      </c>
      <c r="D46" s="1147"/>
      <c r="E46" s="1150">
        <v>997388.02</v>
      </c>
      <c r="I46" s="1158"/>
      <c r="K46" s="1150"/>
      <c r="N46" s="1158"/>
      <c r="O46" s="1146"/>
    </row>
    <row r="47" spans="1:15">
      <c r="A47" s="1145" t="s">
        <v>3580</v>
      </c>
      <c r="B47" s="1147"/>
      <c r="C47" s="1160" t="s">
        <v>3489</v>
      </c>
      <c r="D47" s="1147"/>
      <c r="E47" s="1150">
        <v>30775.98</v>
      </c>
      <c r="G47" s="1145">
        <v>311</v>
      </c>
      <c r="I47" s="1158" t="s">
        <v>3579</v>
      </c>
      <c r="K47" s="1150">
        <v>1043091</v>
      </c>
      <c r="M47" s="1145" t="s">
        <v>3544</v>
      </c>
      <c r="N47" s="1158"/>
      <c r="O47" s="1146"/>
    </row>
    <row r="48" spans="1:15" ht="13.5" thickBot="1">
      <c r="D48" s="1147"/>
      <c r="E48" s="1159">
        <v>1043090.51</v>
      </c>
      <c r="I48" s="1158"/>
      <c r="K48" s="1159">
        <v>1043091</v>
      </c>
      <c r="N48" s="1158">
        <v>-0.48999999999068677</v>
      </c>
      <c r="O48" s="1146"/>
    </row>
    <row r="49" spans="1:15" ht="13.5" thickTop="1">
      <c r="D49" s="1147"/>
      <c r="E49" s="1150"/>
      <c r="I49" s="1158"/>
      <c r="K49" s="1150"/>
      <c r="N49" s="1158"/>
      <c r="O49" s="1146"/>
    </row>
    <row r="50" spans="1:15">
      <c r="A50" s="1145" t="s">
        <v>3578</v>
      </c>
      <c r="B50" s="1147"/>
      <c r="C50" s="1160" t="s">
        <v>3577</v>
      </c>
      <c r="D50" s="1147"/>
      <c r="E50" s="1150">
        <v>688010.3</v>
      </c>
      <c r="G50" s="1145">
        <v>320</v>
      </c>
      <c r="I50" s="1158" t="s">
        <v>3577</v>
      </c>
      <c r="K50" s="1150">
        <v>688010</v>
      </c>
      <c r="M50" s="1145" t="s">
        <v>3544</v>
      </c>
      <c r="N50" s="1158"/>
      <c r="O50" s="1146"/>
    </row>
    <row r="51" spans="1:15" ht="13.5" thickBot="1">
      <c r="D51" s="1147"/>
      <c r="E51" s="1159">
        <v>688010.3</v>
      </c>
      <c r="I51" s="1158"/>
      <c r="K51" s="1159">
        <v>688010</v>
      </c>
      <c r="N51" s="1158">
        <v>0.30000000004656613</v>
      </c>
      <c r="O51" s="1146"/>
    </row>
    <row r="52" spans="1:15" ht="13.5" thickTop="1">
      <c r="D52" s="1147"/>
      <c r="E52" s="1150"/>
      <c r="I52" s="1158"/>
      <c r="K52" s="1150"/>
      <c r="N52" s="1158"/>
      <c r="O52" s="1146"/>
    </row>
    <row r="53" spans="1:15">
      <c r="A53" s="1145" t="s">
        <v>3576</v>
      </c>
      <c r="B53" s="1147"/>
      <c r="C53" s="1160" t="s">
        <v>3575</v>
      </c>
      <c r="D53" s="1147"/>
      <c r="E53" s="1150">
        <v>3236063.1</v>
      </c>
      <c r="G53" s="1145">
        <v>330</v>
      </c>
      <c r="I53" s="1158" t="s">
        <v>3574</v>
      </c>
      <c r="K53" s="1150">
        <v>3236063</v>
      </c>
      <c r="M53" s="1145" t="s">
        <v>3544</v>
      </c>
      <c r="N53" s="1158"/>
      <c r="O53" s="1146"/>
    </row>
    <row r="54" spans="1:15" ht="13.5" thickBot="1">
      <c r="D54" s="1147"/>
      <c r="E54" s="1159">
        <v>3236063.1</v>
      </c>
      <c r="I54" s="1158"/>
      <c r="K54" s="1159">
        <v>3236063</v>
      </c>
      <c r="N54" s="1158">
        <v>0.10000000009313226</v>
      </c>
      <c r="O54" s="1146"/>
    </row>
    <row r="55" spans="1:15" ht="13.5" thickTop="1">
      <c r="D55" s="1147"/>
      <c r="E55" s="1150"/>
      <c r="I55" s="1158"/>
      <c r="K55" s="1150"/>
      <c r="N55" s="1158"/>
      <c r="O55" s="1146"/>
    </row>
    <row r="56" spans="1:15">
      <c r="A56" s="1145" t="s">
        <v>3573</v>
      </c>
      <c r="B56" s="1147"/>
      <c r="C56" s="1160" t="s">
        <v>3572</v>
      </c>
      <c r="D56" s="1147"/>
      <c r="E56" s="1150">
        <v>16855983.129999999</v>
      </c>
      <c r="G56" s="1145">
        <v>331</v>
      </c>
      <c r="I56" s="1158" t="s">
        <v>3571</v>
      </c>
      <c r="K56" s="1150">
        <v>16855983</v>
      </c>
      <c r="M56" s="1145" t="s">
        <v>3544</v>
      </c>
      <c r="N56" s="1158"/>
      <c r="O56" s="1146"/>
    </row>
    <row r="57" spans="1:15" ht="13.5" thickBot="1">
      <c r="D57" s="1147"/>
      <c r="E57" s="1159">
        <v>16855983.129999999</v>
      </c>
      <c r="I57" s="1158"/>
      <c r="K57" s="1159">
        <v>16855983</v>
      </c>
      <c r="N57" s="1158">
        <v>0.12999999895691872</v>
      </c>
      <c r="O57" s="1146"/>
    </row>
    <row r="58" spans="1:15" ht="13.5" thickTop="1">
      <c r="D58" s="1147"/>
      <c r="E58" s="1150"/>
      <c r="I58" s="1158"/>
      <c r="K58" s="1150"/>
      <c r="N58" s="1158"/>
      <c r="O58" s="1146"/>
    </row>
    <row r="59" spans="1:15">
      <c r="A59" s="1145" t="s">
        <v>3570</v>
      </c>
      <c r="B59" s="1147"/>
      <c r="C59" s="1160" t="s">
        <v>3569</v>
      </c>
      <c r="D59" s="1147"/>
      <c r="E59" s="1150">
        <v>2431353.8199999998</v>
      </c>
      <c r="G59" s="1145">
        <v>333</v>
      </c>
      <c r="I59" s="1158" t="s">
        <v>3569</v>
      </c>
      <c r="K59" s="1150">
        <v>2431354</v>
      </c>
      <c r="M59" s="1145" t="s">
        <v>3544</v>
      </c>
      <c r="N59" s="1158"/>
      <c r="O59" s="1146"/>
    </row>
    <row r="60" spans="1:15" ht="13.5" thickBot="1">
      <c r="D60" s="1147"/>
      <c r="E60" s="1159">
        <v>2431353.8199999998</v>
      </c>
      <c r="I60" s="1158"/>
      <c r="K60" s="1159">
        <v>2431354</v>
      </c>
      <c r="N60" s="1158">
        <v>-0.18000000016763806</v>
      </c>
      <c r="O60" s="1146"/>
    </row>
    <row r="61" spans="1:15" ht="13.5" thickTop="1">
      <c r="D61" s="1147"/>
      <c r="E61" s="1150"/>
      <c r="I61" s="1158"/>
      <c r="K61" s="1150"/>
      <c r="N61" s="1158"/>
      <c r="O61" s="1146"/>
    </row>
    <row r="62" spans="1:15">
      <c r="A62" s="1145" t="s">
        <v>3568</v>
      </c>
      <c r="B62" s="1147"/>
      <c r="C62" s="1160" t="s">
        <v>3567</v>
      </c>
      <c r="D62" s="1147"/>
      <c r="E62" s="1150">
        <v>1237131.2000000002</v>
      </c>
      <c r="G62" s="1145">
        <v>334</v>
      </c>
      <c r="I62" s="1158" t="s">
        <v>3566</v>
      </c>
      <c r="K62" s="1150">
        <v>1237131</v>
      </c>
      <c r="M62" s="1145" t="s">
        <v>3544</v>
      </c>
      <c r="N62" s="1158"/>
      <c r="O62" s="1146"/>
    </row>
    <row r="63" spans="1:15" ht="13.5" thickBot="1">
      <c r="D63" s="1147"/>
      <c r="E63" s="1159">
        <v>1237131.2000000002</v>
      </c>
      <c r="I63" s="1158"/>
      <c r="K63" s="1159">
        <v>1237131</v>
      </c>
      <c r="N63" s="1158">
        <v>0.20000000018626451</v>
      </c>
      <c r="O63" s="1146"/>
    </row>
    <row r="64" spans="1:15" ht="13.5" thickTop="1">
      <c r="D64" s="1147"/>
      <c r="E64" s="1150"/>
      <c r="I64" s="1158"/>
      <c r="K64" s="1150"/>
      <c r="N64" s="1158"/>
      <c r="O64" s="1146"/>
    </row>
    <row r="65" spans="1:15">
      <c r="A65" s="1145" t="s">
        <v>3565</v>
      </c>
      <c r="B65" s="1147"/>
      <c r="C65" s="1160" t="s">
        <v>3564</v>
      </c>
      <c r="D65" s="1147"/>
      <c r="E65" s="1150">
        <v>936747.35</v>
      </c>
      <c r="G65" s="1145">
        <v>335</v>
      </c>
      <c r="I65" s="1158" t="s">
        <v>3564</v>
      </c>
      <c r="K65" s="1150">
        <v>936747</v>
      </c>
      <c r="M65" s="1145" t="s">
        <v>3544</v>
      </c>
      <c r="N65" s="1158"/>
      <c r="O65" s="1146"/>
    </row>
    <row r="66" spans="1:15" ht="13.5" thickBot="1">
      <c r="D66" s="1147"/>
      <c r="E66" s="1159">
        <v>936747.35</v>
      </c>
      <c r="I66" s="1158"/>
      <c r="K66" s="1159">
        <v>936747</v>
      </c>
      <c r="N66" s="1158">
        <v>0.34999999997671694</v>
      </c>
      <c r="O66" s="1146"/>
    </row>
    <row r="67" spans="1:15" ht="13.5" thickTop="1">
      <c r="D67" s="1147"/>
      <c r="E67" s="1150"/>
      <c r="I67" s="1158"/>
      <c r="K67" s="1150"/>
      <c r="N67" s="1158"/>
      <c r="O67" s="1146"/>
    </row>
    <row r="68" spans="1:15">
      <c r="A68" s="1145" t="s">
        <v>3563</v>
      </c>
      <c r="B68" s="1147"/>
      <c r="C68" s="1158" t="s">
        <v>3562</v>
      </c>
      <c r="D68" s="1147"/>
      <c r="E68" s="1150">
        <v>69979.66</v>
      </c>
      <c r="G68" s="1145">
        <v>336</v>
      </c>
      <c r="I68" s="1158" t="s">
        <v>3562</v>
      </c>
      <c r="K68" s="1150">
        <v>69980</v>
      </c>
      <c r="M68" s="1145" t="s">
        <v>3544</v>
      </c>
      <c r="N68" s="1158"/>
      <c r="O68" s="1146"/>
    </row>
    <row r="69" spans="1:15" ht="13.5" thickBot="1">
      <c r="D69" s="1147"/>
      <c r="E69" s="1159">
        <v>69979.66</v>
      </c>
      <c r="I69" s="1158"/>
      <c r="K69" s="1159">
        <v>69980</v>
      </c>
      <c r="N69" s="1158">
        <v>-0.33999999999650754</v>
      </c>
      <c r="O69" s="1146"/>
    </row>
    <row r="70" spans="1:15" ht="13.5" thickTop="1">
      <c r="D70" s="1147"/>
      <c r="E70" s="1150"/>
      <c r="I70" s="1158"/>
      <c r="K70" s="1150"/>
      <c r="N70" s="1158"/>
      <c r="O70" s="1146"/>
    </row>
    <row r="71" spans="1:15">
      <c r="A71" s="1145" t="s">
        <v>3561</v>
      </c>
      <c r="B71" s="1147"/>
      <c r="C71" s="1160" t="s">
        <v>3557</v>
      </c>
      <c r="D71" s="1147"/>
      <c r="E71" s="1150"/>
      <c r="N71" s="1158"/>
      <c r="O71" s="1146"/>
    </row>
    <row r="72" spans="1:15">
      <c r="A72" s="1145" t="s">
        <v>3560</v>
      </c>
      <c r="B72" s="1147"/>
      <c r="C72" s="1160" t="s">
        <v>3557</v>
      </c>
      <c r="D72" s="1147"/>
      <c r="E72" s="1150"/>
      <c r="N72" s="1158"/>
      <c r="O72" s="1146"/>
    </row>
    <row r="73" spans="1:15">
      <c r="A73" s="1145" t="s">
        <v>3559</v>
      </c>
      <c r="B73" s="1147"/>
      <c r="C73" s="1160" t="s">
        <v>3557</v>
      </c>
      <c r="D73" s="1147"/>
      <c r="E73" s="1150">
        <v>1702.5</v>
      </c>
      <c r="I73" s="1158"/>
      <c r="K73" s="1150"/>
      <c r="N73" s="1158"/>
      <c r="O73" s="1146"/>
    </row>
    <row r="74" spans="1:15">
      <c r="A74" s="1145" t="s">
        <v>3558</v>
      </c>
      <c r="B74" s="1147"/>
      <c r="C74" s="1160" t="s">
        <v>3557</v>
      </c>
      <c r="D74" s="1147"/>
      <c r="E74" s="1150">
        <v>0</v>
      </c>
      <c r="G74" s="1145">
        <v>339</v>
      </c>
      <c r="I74" s="1158" t="s">
        <v>3459</v>
      </c>
      <c r="K74" s="1150">
        <v>1703</v>
      </c>
      <c r="M74" s="1145" t="s">
        <v>3544</v>
      </c>
      <c r="N74" s="1158"/>
      <c r="O74" s="1146"/>
    </row>
    <row r="75" spans="1:15" ht="13.5" thickBot="1">
      <c r="A75" s="1145"/>
      <c r="B75" s="1147"/>
      <c r="C75" s="1160"/>
      <c r="D75" s="1147"/>
      <c r="E75" s="1159">
        <v>1702.5</v>
      </c>
      <c r="I75" s="1158"/>
      <c r="K75" s="1159">
        <v>1703</v>
      </c>
      <c r="N75" s="1158">
        <v>-0.5</v>
      </c>
      <c r="O75" s="1146"/>
    </row>
    <row r="76" spans="1:15" ht="13.5" thickTop="1">
      <c r="A76" s="1145"/>
      <c r="B76" s="1147"/>
      <c r="C76" s="1160"/>
      <c r="D76" s="1147"/>
      <c r="E76" s="1150"/>
      <c r="I76" s="1158"/>
      <c r="K76" s="1150"/>
      <c r="N76" s="1158"/>
      <c r="O76" s="1146"/>
    </row>
    <row r="77" spans="1:15">
      <c r="A77" s="1145" t="s">
        <v>3556</v>
      </c>
      <c r="B77" s="1147"/>
      <c r="C77" s="1160" t="s">
        <v>3519</v>
      </c>
      <c r="D77" s="1147"/>
      <c r="E77" s="1150">
        <v>1919576.4300000002</v>
      </c>
      <c r="N77" s="1158"/>
      <c r="O77" s="1146"/>
    </row>
    <row r="78" spans="1:15">
      <c r="A78" s="1145" t="s">
        <v>3556</v>
      </c>
      <c r="B78" s="1147"/>
      <c r="C78" s="1160" t="s">
        <v>3555</v>
      </c>
      <c r="D78" s="1147"/>
      <c r="E78" s="1150">
        <v>-421080</v>
      </c>
      <c r="G78" s="1145">
        <v>340</v>
      </c>
      <c r="I78" s="1158" t="s">
        <v>3518</v>
      </c>
      <c r="K78" s="1150">
        <v>1498497</v>
      </c>
      <c r="M78" s="1145" t="s">
        <v>3544</v>
      </c>
      <c r="N78" s="1158"/>
      <c r="O78" s="1146"/>
    </row>
    <row r="79" spans="1:15" ht="13.5" thickBot="1">
      <c r="A79" s="1145"/>
      <c r="B79" s="1147"/>
      <c r="C79" s="1160"/>
      <c r="D79" s="1147"/>
      <c r="E79" s="1159">
        <v>1498496.4300000002</v>
      </c>
      <c r="I79" s="1158"/>
      <c r="K79" s="1159">
        <v>1498497</v>
      </c>
      <c r="N79" s="1158">
        <v>-0.56999999983236194</v>
      </c>
      <c r="O79" s="1146"/>
    </row>
    <row r="80" spans="1:15" ht="13.5" thickTop="1">
      <c r="D80" s="1147"/>
      <c r="E80" s="1150"/>
      <c r="I80" s="1158"/>
      <c r="K80" s="1150"/>
      <c r="N80" s="1158"/>
      <c r="O80" s="1146"/>
    </row>
    <row r="81" spans="1:15">
      <c r="A81" s="1145" t="s">
        <v>3554</v>
      </c>
      <c r="B81" s="1147"/>
      <c r="C81" s="1160" t="s">
        <v>3474</v>
      </c>
      <c r="D81" s="1147"/>
      <c r="E81" s="1150">
        <v>706267.01</v>
      </c>
      <c r="M81" s="1145" t="s">
        <v>3544</v>
      </c>
      <c r="N81" s="1158"/>
      <c r="O81" s="1146"/>
    </row>
    <row r="82" spans="1:15">
      <c r="A82" s="1145" t="s">
        <v>3554</v>
      </c>
      <c r="B82" s="1147"/>
      <c r="C82" s="1160" t="s">
        <v>3475</v>
      </c>
      <c r="D82" s="1147"/>
      <c r="E82" s="1150">
        <v>-166820.01</v>
      </c>
      <c r="G82" s="1145">
        <v>341</v>
      </c>
      <c r="I82" s="1158" t="s">
        <v>3474</v>
      </c>
      <c r="K82" s="1150">
        <v>539447</v>
      </c>
      <c r="N82" s="1158"/>
      <c r="O82" s="1146"/>
    </row>
    <row r="83" spans="1:15" ht="13.5" thickBot="1">
      <c r="D83" s="1147"/>
      <c r="E83" s="1159">
        <v>539447</v>
      </c>
      <c r="I83" s="1158"/>
      <c r="K83" s="1159">
        <v>539447</v>
      </c>
      <c r="N83" s="1158">
        <v>0</v>
      </c>
      <c r="O83" s="1146"/>
    </row>
    <row r="84" spans="1:15" ht="13.5" thickTop="1">
      <c r="A84" s="1145"/>
      <c r="D84" s="1147"/>
      <c r="E84" s="1150"/>
      <c r="I84" s="1158"/>
      <c r="K84" s="1150"/>
      <c r="N84" s="1158"/>
      <c r="O84" s="1146"/>
    </row>
    <row r="85" spans="1:15">
      <c r="A85" s="1145" t="s">
        <v>3771</v>
      </c>
      <c r="B85" s="1147"/>
      <c r="C85" s="1160" t="s">
        <v>3553</v>
      </c>
      <c r="D85" s="1147"/>
      <c r="E85" s="1150">
        <v>3051.14</v>
      </c>
      <c r="G85" s="1145">
        <v>342</v>
      </c>
      <c r="I85" s="1160" t="s">
        <v>3553</v>
      </c>
      <c r="K85" s="1150">
        <v>3051</v>
      </c>
      <c r="M85" s="1145" t="s">
        <v>3544</v>
      </c>
      <c r="N85" s="1158">
        <v>0.13999999999987267</v>
      </c>
      <c r="O85" s="1260"/>
    </row>
    <row r="86" spans="1:15" ht="13.5" thickBot="1">
      <c r="D86" s="1147"/>
      <c r="E86" s="1159">
        <v>3051.14</v>
      </c>
      <c r="I86" s="1158"/>
      <c r="K86" s="1159">
        <v>3051</v>
      </c>
      <c r="N86" s="1158"/>
      <c r="O86" s="1146"/>
    </row>
    <row r="87" spans="1:15" ht="13.5" thickTop="1">
      <c r="D87" s="1147"/>
      <c r="E87" s="1150"/>
      <c r="I87" s="1158"/>
      <c r="K87" s="1150"/>
      <c r="N87" s="1158"/>
      <c r="O87" s="1146"/>
    </row>
    <row r="88" spans="1:15">
      <c r="A88" s="1145" t="s">
        <v>3552</v>
      </c>
      <c r="B88" s="1147"/>
      <c r="C88" s="1160" t="s">
        <v>3551</v>
      </c>
      <c r="D88" s="1147"/>
      <c r="E88" s="1150">
        <v>156030.29999999999</v>
      </c>
      <c r="M88" s="1145" t="s">
        <v>3544</v>
      </c>
      <c r="N88" s="1158"/>
      <c r="O88" s="1146"/>
    </row>
    <row r="89" spans="1:15">
      <c r="A89" s="1145" t="s">
        <v>3552</v>
      </c>
      <c r="B89" s="1147"/>
      <c r="C89" s="1160" t="s">
        <v>3551</v>
      </c>
      <c r="D89" s="1147"/>
      <c r="E89" s="1150"/>
      <c r="G89" s="1145">
        <v>343</v>
      </c>
      <c r="I89" s="1158" t="s">
        <v>3515</v>
      </c>
      <c r="K89" s="1150">
        <v>156030</v>
      </c>
      <c r="N89" s="1158"/>
      <c r="O89" s="1146"/>
    </row>
    <row r="90" spans="1:15" ht="13.5" thickBot="1">
      <c r="D90" s="1147"/>
      <c r="E90" s="1159">
        <v>156030.29999999999</v>
      </c>
      <c r="I90" s="1158"/>
      <c r="K90" s="1159">
        <v>156030</v>
      </c>
      <c r="N90" s="1158">
        <v>0.29999999998835847</v>
      </c>
      <c r="O90" s="1146"/>
    </row>
    <row r="91" spans="1:15" ht="13.5" thickTop="1">
      <c r="A91" s="1145"/>
      <c r="D91" s="1147"/>
      <c r="E91" s="1150"/>
      <c r="I91" s="1158"/>
      <c r="K91" s="1150"/>
      <c r="N91" s="1158"/>
      <c r="O91" s="1146"/>
    </row>
    <row r="92" spans="1:15">
      <c r="A92" s="1145" t="s">
        <v>3550</v>
      </c>
      <c r="B92" s="1147"/>
      <c r="C92" s="1160" t="s">
        <v>3471</v>
      </c>
      <c r="D92" s="1147"/>
      <c r="E92" s="1150">
        <v>17016.650000000001</v>
      </c>
      <c r="N92" s="1158"/>
      <c r="O92" s="1146"/>
    </row>
    <row r="93" spans="1:15">
      <c r="A93" s="1145" t="s">
        <v>3550</v>
      </c>
      <c r="B93" s="1147"/>
      <c r="C93" s="1158" t="s">
        <v>3471</v>
      </c>
      <c r="D93" s="1147"/>
      <c r="E93" s="1150"/>
      <c r="G93" s="1145">
        <v>344</v>
      </c>
      <c r="I93" s="1158" t="s">
        <v>3471</v>
      </c>
      <c r="K93" s="1150">
        <v>17017</v>
      </c>
      <c r="M93" s="1145" t="s">
        <v>3544</v>
      </c>
      <c r="N93" s="1158"/>
      <c r="O93" s="1146"/>
    </row>
    <row r="94" spans="1:15" ht="13.5" thickBot="1">
      <c r="A94" s="1145"/>
      <c r="D94" s="1147"/>
      <c r="E94" s="1159">
        <v>17016.650000000001</v>
      </c>
      <c r="I94" s="1158"/>
      <c r="K94" s="1159">
        <v>17017</v>
      </c>
      <c r="N94" s="1158">
        <v>-0.34999999999854481</v>
      </c>
      <c r="O94" s="1146"/>
    </row>
    <row r="95" spans="1:15" ht="13.5" thickTop="1">
      <c r="D95" s="1147"/>
      <c r="E95" s="1150"/>
      <c r="I95" s="1158"/>
      <c r="K95" s="1150"/>
      <c r="N95" s="1158"/>
      <c r="O95" s="1146"/>
    </row>
    <row r="96" spans="1:15">
      <c r="A96" s="1145" t="s">
        <v>3549</v>
      </c>
      <c r="B96" s="1147"/>
      <c r="C96" s="1158" t="s">
        <v>3468</v>
      </c>
      <c r="D96" s="1147"/>
      <c r="E96" s="1150">
        <v>16712.580000000002</v>
      </c>
      <c r="N96" s="1158"/>
      <c r="O96" s="1146"/>
    </row>
    <row r="97" spans="1:15">
      <c r="A97" s="1145" t="s">
        <v>3549</v>
      </c>
      <c r="B97" s="1147"/>
      <c r="C97" s="1160" t="s">
        <v>3468</v>
      </c>
      <c r="D97" s="1147"/>
      <c r="E97" s="1150"/>
      <c r="G97" s="1145">
        <v>345</v>
      </c>
      <c r="I97" s="1158" t="s">
        <v>3468</v>
      </c>
      <c r="K97" s="1150">
        <v>16713</v>
      </c>
      <c r="M97" s="1145" t="s">
        <v>3544</v>
      </c>
      <c r="N97" s="1158"/>
      <c r="O97" s="1146"/>
    </row>
    <row r="98" spans="1:15" ht="13.5" thickBot="1">
      <c r="D98" s="1147"/>
      <c r="E98" s="1159">
        <v>16712.580000000002</v>
      </c>
      <c r="I98" s="1158"/>
      <c r="K98" s="1159">
        <v>16713</v>
      </c>
      <c r="N98" s="1158">
        <v>-0.41999999999825377</v>
      </c>
      <c r="O98" s="1146"/>
    </row>
    <row r="99" spans="1:15" ht="13.5" thickTop="1">
      <c r="A99" s="1145"/>
      <c r="D99" s="1147"/>
      <c r="E99" s="1150"/>
      <c r="I99" s="1158"/>
      <c r="K99" s="1150"/>
      <c r="N99" s="1158"/>
      <c r="O99" s="1146"/>
    </row>
    <row r="100" spans="1:15">
      <c r="A100" s="1145" t="s">
        <v>3548</v>
      </c>
      <c r="B100" s="1147"/>
      <c r="C100" s="1158" t="s">
        <v>3512</v>
      </c>
      <c r="D100" s="1147"/>
      <c r="E100" s="1150">
        <v>16751.95</v>
      </c>
      <c r="N100" s="1158"/>
      <c r="O100" s="1146"/>
    </row>
    <row r="101" spans="1:15">
      <c r="A101" s="1145" t="s">
        <v>3548</v>
      </c>
      <c r="B101" s="1147"/>
      <c r="C101" s="1160" t="s">
        <v>3512</v>
      </c>
      <c r="D101" s="1147"/>
      <c r="E101" s="1150"/>
      <c r="G101" s="1145">
        <v>346</v>
      </c>
      <c r="I101" s="1158" t="s">
        <v>3512</v>
      </c>
      <c r="K101" s="1150">
        <v>16752</v>
      </c>
      <c r="M101" s="1145" t="s">
        <v>3544</v>
      </c>
      <c r="N101" s="1158"/>
      <c r="O101" s="1146"/>
    </row>
    <row r="102" spans="1:15" ht="13.5" thickBot="1">
      <c r="A102" s="1145"/>
      <c r="D102" s="1147"/>
      <c r="E102" s="1159">
        <v>16751.95</v>
      </c>
      <c r="I102" s="1158"/>
      <c r="K102" s="1159">
        <v>16752</v>
      </c>
      <c r="N102" s="1158">
        <v>-4.9999999999272404E-2</v>
      </c>
      <c r="O102" s="1146"/>
    </row>
    <row r="103" spans="1:15" ht="13.5" thickTop="1">
      <c r="A103" s="1145"/>
      <c r="D103" s="1147"/>
      <c r="E103" s="1150"/>
      <c r="I103" s="1158"/>
      <c r="K103" s="1150"/>
      <c r="N103" s="1158"/>
      <c r="O103" s="1146"/>
    </row>
    <row r="104" spans="1:15">
      <c r="A104" s="1145" t="s">
        <v>3547</v>
      </c>
      <c r="B104" s="1147"/>
      <c r="C104" s="1158" t="s">
        <v>3465</v>
      </c>
      <c r="D104" s="1147"/>
      <c r="E104" s="1150">
        <v>805.67</v>
      </c>
      <c r="N104" s="1158"/>
      <c r="O104" s="1146"/>
    </row>
    <row r="105" spans="1:15">
      <c r="A105" s="1145" t="s">
        <v>3547</v>
      </c>
      <c r="B105" s="1147"/>
      <c r="C105" s="1158" t="s">
        <v>3465</v>
      </c>
      <c r="D105" s="1147"/>
      <c r="E105" s="1150"/>
      <c r="G105" s="1145">
        <v>347</v>
      </c>
      <c r="I105" s="1158" t="s">
        <v>3465</v>
      </c>
      <c r="K105" s="1150">
        <v>806</v>
      </c>
      <c r="M105" s="1145" t="s">
        <v>3544</v>
      </c>
      <c r="N105" s="1158"/>
      <c r="O105" s="1146"/>
    </row>
    <row r="106" spans="1:15" ht="13.5" thickBot="1">
      <c r="A106" s="1145"/>
      <c r="D106" s="1147"/>
      <c r="E106" s="1159">
        <v>805.67</v>
      </c>
      <c r="I106" s="1158"/>
      <c r="K106" s="1159">
        <v>806</v>
      </c>
      <c r="N106" s="1158">
        <v>-0.33000000000004093</v>
      </c>
      <c r="O106" s="1146"/>
    </row>
    <row r="107" spans="1:15" ht="13.5" thickTop="1">
      <c r="A107" s="1145"/>
      <c r="D107" s="1147"/>
      <c r="E107" s="1150"/>
      <c r="I107" s="1158"/>
      <c r="K107" s="1150"/>
      <c r="N107" s="1158"/>
      <c r="O107" s="1146"/>
    </row>
    <row r="108" spans="1:15">
      <c r="A108" s="1145" t="s">
        <v>3546</v>
      </c>
      <c r="B108" s="1147"/>
      <c r="C108" s="1160" t="s">
        <v>3545</v>
      </c>
      <c r="D108" s="1147"/>
      <c r="E108" s="1150">
        <v>783261.6</v>
      </c>
      <c r="I108" s="1158"/>
      <c r="K108" s="1150"/>
      <c r="N108" s="1158"/>
      <c r="O108" s="1146"/>
    </row>
    <row r="109" spans="1:15">
      <c r="A109" s="1145" t="s">
        <v>3546</v>
      </c>
      <c r="B109" s="1147"/>
      <c r="C109" s="1160" t="s">
        <v>3545</v>
      </c>
      <c r="D109" s="1147"/>
      <c r="E109" s="1150">
        <v>0</v>
      </c>
      <c r="G109" s="1145">
        <v>348</v>
      </c>
      <c r="I109" s="1158" t="s">
        <v>3510</v>
      </c>
      <c r="K109" s="1150">
        <v>783262</v>
      </c>
      <c r="M109" s="1145" t="s">
        <v>3544</v>
      </c>
      <c r="N109" s="1158"/>
      <c r="O109" s="1146"/>
    </row>
    <row r="110" spans="1:15" ht="13.5" thickBot="1">
      <c r="A110" s="1145"/>
      <c r="D110" s="1147"/>
      <c r="E110" s="1159">
        <v>783261.6</v>
      </c>
      <c r="K110" s="1159">
        <v>783262</v>
      </c>
      <c r="N110" s="1158">
        <v>-0.40000000002328306</v>
      </c>
      <c r="O110" s="1146"/>
    </row>
    <row r="111" spans="1:15" ht="14.25" customHeight="1" thickTop="1">
      <c r="A111" s="1145"/>
      <c r="D111" s="1147"/>
      <c r="E111" s="1150"/>
      <c r="K111" s="1150"/>
      <c r="N111" s="1158"/>
      <c r="O111" s="1146"/>
    </row>
    <row r="112" spans="1:15" s="1152" customFormat="1">
      <c r="A112" s="1173"/>
      <c r="C112" s="1177" t="s">
        <v>3543</v>
      </c>
      <c r="D112" s="1157"/>
      <c r="E112" s="1156">
        <v>49409403.369999982</v>
      </c>
      <c r="G112" s="1173"/>
      <c r="I112" s="1177" t="s">
        <v>3542</v>
      </c>
      <c r="K112" s="1156">
        <v>49409406</v>
      </c>
      <c r="M112" s="1146"/>
      <c r="N112" s="1158">
        <v>-2.6300000175833702</v>
      </c>
      <c r="O112" s="1146" t="s">
        <v>2543</v>
      </c>
    </row>
    <row r="113" spans="1:15" s="1152" customFormat="1">
      <c r="A113" s="1173"/>
      <c r="C113" s="1177"/>
      <c r="D113" s="1157"/>
      <c r="E113" s="1156"/>
      <c r="G113" s="1173"/>
      <c r="I113" s="1177"/>
      <c r="K113" s="1156"/>
      <c r="M113" s="1173"/>
      <c r="N113" s="1153"/>
      <c r="O113" s="1549"/>
    </row>
    <row r="114" spans="1:15">
      <c r="A114" s="1161"/>
      <c r="B114" s="1161"/>
      <c r="C114" s="1161"/>
      <c r="D114" s="1161"/>
      <c r="E114" s="1161"/>
      <c r="F114" s="1161"/>
      <c r="G114" s="1161"/>
      <c r="H114" s="1161"/>
      <c r="I114" s="1161"/>
      <c r="J114" s="1161"/>
      <c r="K114" s="1188"/>
      <c r="L114" s="1161"/>
      <c r="M114" s="1161"/>
      <c r="O114" s="1146"/>
    </row>
    <row r="115" spans="1:15">
      <c r="A115" s="1145" t="s">
        <v>3541</v>
      </c>
      <c r="B115" s="1147"/>
      <c r="C115" s="1147" t="s">
        <v>3540</v>
      </c>
      <c r="D115" s="1147"/>
      <c r="E115" s="1150">
        <v>8871.73</v>
      </c>
      <c r="G115" s="1145">
        <v>351</v>
      </c>
      <c r="I115" s="1147" t="s">
        <v>3540</v>
      </c>
      <c r="K115" s="1144">
        <v>8872</v>
      </c>
      <c r="M115" s="1145" t="s">
        <v>3458</v>
      </c>
      <c r="N115" s="1160"/>
      <c r="O115" s="1146"/>
    </row>
    <row r="116" spans="1:15" ht="13.5" thickBot="1">
      <c r="A116" s="1151"/>
      <c r="B116" s="1147"/>
      <c r="C116" s="1147"/>
      <c r="D116" s="1147"/>
      <c r="E116" s="1159">
        <v>8871.73</v>
      </c>
      <c r="K116" s="1159">
        <v>8872</v>
      </c>
      <c r="N116" s="1158">
        <v>-0.27000000000043656</v>
      </c>
      <c r="O116" s="1146"/>
    </row>
    <row r="117" spans="1:15" ht="13.5" thickTop="1">
      <c r="A117" s="1151"/>
      <c r="B117" s="1147"/>
      <c r="C117" s="1147"/>
      <c r="D117" s="1147"/>
      <c r="E117" s="1150"/>
      <c r="K117" s="1150"/>
      <c r="N117" s="1158"/>
      <c r="O117" s="1146"/>
    </row>
    <row r="118" spans="1:15">
      <c r="A118" s="1145" t="s">
        <v>3539</v>
      </c>
      <c r="B118" s="1147"/>
      <c r="C118" s="1147" t="s">
        <v>3538</v>
      </c>
      <c r="D118" s="1147"/>
      <c r="E118" s="1150">
        <v>0</v>
      </c>
      <c r="G118" s="1145">
        <v>352</v>
      </c>
      <c r="I118" s="1147" t="s">
        <v>3538</v>
      </c>
      <c r="K118" s="1144">
        <v>0</v>
      </c>
      <c r="M118" s="1145" t="s">
        <v>3458</v>
      </c>
      <c r="N118" s="1160"/>
      <c r="O118" s="1146"/>
    </row>
    <row r="119" spans="1:15" ht="13.5" thickBot="1">
      <c r="A119" s="1151"/>
      <c r="B119" s="1147"/>
      <c r="C119" s="1147"/>
      <c r="D119" s="1147"/>
      <c r="E119" s="1159">
        <v>0</v>
      </c>
      <c r="K119" s="1159">
        <v>0</v>
      </c>
      <c r="M119" s="1260"/>
      <c r="N119" s="1158">
        <v>0</v>
      </c>
      <c r="O119" s="1146"/>
    </row>
    <row r="120" spans="1:15" ht="13.5" thickTop="1">
      <c r="A120" s="1151"/>
      <c r="B120" s="1147"/>
      <c r="C120" s="1147"/>
      <c r="D120" s="1147"/>
      <c r="E120" s="1150"/>
      <c r="O120" s="1146"/>
    </row>
    <row r="121" spans="1:15">
      <c r="A121" s="1145" t="s">
        <v>3537</v>
      </c>
      <c r="B121" s="1147"/>
      <c r="C121" s="1147" t="s">
        <v>3531</v>
      </c>
      <c r="D121" s="1147"/>
      <c r="E121" s="1150">
        <v>0</v>
      </c>
      <c r="N121" s="1158"/>
      <c r="O121" s="1146"/>
    </row>
    <row r="122" spans="1:15">
      <c r="A122" s="1145" t="s">
        <v>3536</v>
      </c>
      <c r="B122" s="1147"/>
      <c r="C122" s="1147" t="s">
        <v>3531</v>
      </c>
      <c r="D122" s="1147"/>
      <c r="E122" s="1150">
        <v>0</v>
      </c>
      <c r="O122" s="1146"/>
    </row>
    <row r="123" spans="1:15">
      <c r="A123" s="1145" t="s">
        <v>3535</v>
      </c>
      <c r="B123" s="1147"/>
      <c r="C123" s="1147" t="s">
        <v>3531</v>
      </c>
      <c r="D123" s="1147"/>
      <c r="E123" s="1150">
        <v>-806994</v>
      </c>
      <c r="N123" s="1160"/>
      <c r="O123" s="1146"/>
    </row>
    <row r="124" spans="1:15">
      <c r="A124" s="1145" t="s">
        <v>3534</v>
      </c>
      <c r="B124" s="1147"/>
      <c r="C124" s="1147" t="s">
        <v>3531</v>
      </c>
      <c r="D124" s="1147"/>
      <c r="E124" s="1150">
        <v>0</v>
      </c>
      <c r="N124" s="1160"/>
      <c r="O124" s="1146"/>
    </row>
    <row r="125" spans="1:15">
      <c r="A125" s="1145" t="s">
        <v>3533</v>
      </c>
      <c r="B125" s="1147"/>
      <c r="C125" s="1147" t="s">
        <v>3531</v>
      </c>
      <c r="D125" s="1147"/>
      <c r="E125" s="1150"/>
      <c r="I125" s="1147"/>
      <c r="K125" s="1150"/>
      <c r="N125" s="1160"/>
      <c r="O125" s="1146"/>
    </row>
    <row r="126" spans="1:15">
      <c r="A126" s="1145" t="s">
        <v>3532</v>
      </c>
      <c r="B126" s="1147"/>
      <c r="C126" s="1147" t="s">
        <v>3531</v>
      </c>
      <c r="D126" s="1147"/>
      <c r="E126" s="1150">
        <v>826452.88</v>
      </c>
      <c r="G126" s="1145">
        <v>353</v>
      </c>
      <c r="I126" s="1147" t="s">
        <v>3531</v>
      </c>
      <c r="K126" s="1144">
        <v>19459</v>
      </c>
      <c r="M126" s="1145" t="s">
        <v>3458</v>
      </c>
      <c r="N126" s="1160"/>
      <c r="O126" s="1146"/>
    </row>
    <row r="127" spans="1:15" ht="13.5" thickBot="1">
      <c r="A127" s="1145"/>
      <c r="B127" s="1147"/>
      <c r="C127" s="1147"/>
      <c r="D127" s="1147"/>
      <c r="E127" s="1159">
        <v>19458.880000000005</v>
      </c>
      <c r="K127" s="1159">
        <v>19459</v>
      </c>
      <c r="N127" s="1158">
        <v>-0.11999999999534339</v>
      </c>
      <c r="O127" s="1146"/>
    </row>
    <row r="128" spans="1:15" ht="13.5" thickTop="1">
      <c r="B128" s="1147"/>
      <c r="C128" s="1147"/>
      <c r="D128" s="1147"/>
      <c r="E128" s="1150"/>
      <c r="N128" s="1160"/>
      <c r="O128" s="1146"/>
    </row>
    <row r="129" spans="1:15">
      <c r="A129" s="1145" t="s">
        <v>3530</v>
      </c>
      <c r="B129" s="1147"/>
      <c r="C129" s="1147" t="s">
        <v>3522</v>
      </c>
      <c r="D129" s="1147"/>
      <c r="E129" s="1150">
        <v>0</v>
      </c>
      <c r="N129" s="1160"/>
      <c r="O129" s="1146"/>
    </row>
    <row r="130" spans="1:15">
      <c r="A130" s="1145" t="s">
        <v>3529</v>
      </c>
      <c r="B130" s="1147"/>
      <c r="C130" s="1147" t="s">
        <v>3522</v>
      </c>
      <c r="D130" s="1147"/>
      <c r="E130" s="1150">
        <v>2185806.58</v>
      </c>
      <c r="N130" s="1160"/>
      <c r="O130" s="1146"/>
    </row>
    <row r="131" spans="1:15">
      <c r="A131" s="1145" t="s">
        <v>3528</v>
      </c>
      <c r="B131" s="1147"/>
      <c r="C131" s="1147" t="s">
        <v>3522</v>
      </c>
      <c r="D131" s="1147"/>
      <c r="E131" s="1150">
        <v>8665.56</v>
      </c>
      <c r="N131" s="1160"/>
      <c r="O131" s="1146"/>
    </row>
    <row r="132" spans="1:15">
      <c r="A132" s="1145" t="s">
        <v>3527</v>
      </c>
      <c r="B132" s="1147"/>
      <c r="C132" s="1147" t="s">
        <v>3522</v>
      </c>
      <c r="D132" s="1147"/>
      <c r="E132" s="1150">
        <v>2271</v>
      </c>
      <c r="N132" s="1160"/>
      <c r="O132" s="1146"/>
    </row>
    <row r="133" spans="1:15">
      <c r="A133" s="1145" t="s">
        <v>3526</v>
      </c>
      <c r="B133" s="1147"/>
      <c r="C133" s="1147" t="s">
        <v>3522</v>
      </c>
      <c r="D133" s="1147"/>
      <c r="E133" s="1150"/>
      <c r="N133" s="1160"/>
      <c r="O133" s="1146"/>
    </row>
    <row r="134" spans="1:15">
      <c r="A134" s="1145" t="s">
        <v>3525</v>
      </c>
      <c r="B134" s="1147"/>
      <c r="C134" s="1147" t="s">
        <v>3522</v>
      </c>
      <c r="D134" s="1147"/>
      <c r="E134" s="1150">
        <v>2664214.75</v>
      </c>
      <c r="N134" s="1160"/>
      <c r="O134" s="1146"/>
    </row>
    <row r="135" spans="1:15">
      <c r="A135" s="1145" t="s">
        <v>3524</v>
      </c>
      <c r="B135" s="1147"/>
      <c r="C135" s="1147" t="s">
        <v>3523</v>
      </c>
      <c r="D135" s="1147"/>
      <c r="K135" s="1144">
        <v>4860958</v>
      </c>
      <c r="O135" s="1146"/>
    </row>
    <row r="136" spans="1:15" ht="13.5" thickBot="1">
      <c r="A136" s="1145"/>
      <c r="B136" s="1147"/>
      <c r="C136" s="1147"/>
      <c r="D136" s="1147"/>
      <c r="E136" s="1159">
        <v>4860957.8900000006</v>
      </c>
      <c r="G136" s="1145">
        <v>354</v>
      </c>
      <c r="I136" s="1147" t="s">
        <v>3522</v>
      </c>
      <c r="K136" s="1159">
        <v>4860958</v>
      </c>
      <c r="M136" s="1145" t="s">
        <v>3458</v>
      </c>
      <c r="N136" s="1158">
        <v>-0.10999999940395355</v>
      </c>
      <c r="O136" s="1146"/>
    </row>
    <row r="137" spans="1:15" ht="13.5" thickTop="1">
      <c r="A137" s="1145" t="s">
        <v>3617</v>
      </c>
      <c r="B137" s="1147"/>
      <c r="C137" s="1147"/>
      <c r="D137" s="1147"/>
      <c r="E137" s="1150"/>
      <c r="I137" s="1147"/>
      <c r="N137" s="1160"/>
      <c r="O137" s="1146"/>
    </row>
    <row r="138" spans="1:15">
      <c r="A138" s="1145" t="s">
        <v>3521</v>
      </c>
      <c r="B138" s="1147"/>
      <c r="C138" s="1147" t="s">
        <v>3518</v>
      </c>
      <c r="D138" s="1147"/>
      <c r="E138" s="1150">
        <v>1514.87</v>
      </c>
      <c r="N138" s="1160"/>
      <c r="O138" s="1146"/>
    </row>
    <row r="139" spans="1:15">
      <c r="A139" s="1145" t="s">
        <v>3520</v>
      </c>
      <c r="B139" s="1147"/>
      <c r="C139" s="1147" t="s">
        <v>3646</v>
      </c>
      <c r="D139" s="1147"/>
      <c r="E139" s="1150">
        <v>421080</v>
      </c>
      <c r="G139" s="1145">
        <v>390</v>
      </c>
      <c r="I139" s="1147" t="s">
        <v>3518</v>
      </c>
      <c r="K139" s="1144">
        <v>422594</v>
      </c>
      <c r="M139" s="1145" t="s">
        <v>3458</v>
      </c>
      <c r="O139" s="1146"/>
    </row>
    <row r="140" spans="1:15" ht="13.5" thickBot="1">
      <c r="A140" s="1145"/>
      <c r="B140" s="1147"/>
      <c r="C140" s="1147"/>
      <c r="D140" s="1147"/>
      <c r="E140" s="1159">
        <v>422594.87</v>
      </c>
      <c r="K140" s="1159">
        <v>422594</v>
      </c>
      <c r="N140" s="1158">
        <v>0.86999999999534339</v>
      </c>
      <c r="O140" s="1146"/>
    </row>
    <row r="141" spans="1:15" ht="13.5" thickTop="1">
      <c r="A141" s="1145"/>
      <c r="B141" s="1147"/>
      <c r="C141" s="1147"/>
      <c r="D141" s="1147"/>
      <c r="E141" s="1150"/>
      <c r="K141" s="1150"/>
      <c r="O141" s="1146"/>
    </row>
    <row r="142" spans="1:15">
      <c r="A142" s="1145" t="s">
        <v>3517</v>
      </c>
      <c r="B142" s="1147"/>
      <c r="C142" s="1147" t="s">
        <v>3515</v>
      </c>
      <c r="D142" s="1147"/>
      <c r="E142" s="1150">
        <v>20222.07</v>
      </c>
      <c r="N142" s="1160"/>
      <c r="O142" s="1146"/>
    </row>
    <row r="143" spans="1:15">
      <c r="A143" s="1145" t="s">
        <v>3516</v>
      </c>
      <c r="B143" s="1147"/>
      <c r="C143" s="1147" t="s">
        <v>3620</v>
      </c>
      <c r="D143" s="1147"/>
      <c r="E143" s="1150">
        <v>0</v>
      </c>
      <c r="G143" s="1145">
        <v>393</v>
      </c>
      <c r="I143" s="1147" t="s">
        <v>3515</v>
      </c>
      <c r="K143" s="1144">
        <v>20222</v>
      </c>
      <c r="M143" s="1145" t="s">
        <v>3458</v>
      </c>
      <c r="O143" s="1146"/>
    </row>
    <row r="144" spans="1:15" ht="13.5" thickBot="1">
      <c r="A144" s="1145"/>
      <c r="B144" s="1147"/>
      <c r="C144" s="1147"/>
      <c r="D144" s="1147"/>
      <c r="E144" s="1159">
        <v>20222.07</v>
      </c>
      <c r="I144" s="1147"/>
      <c r="K144" s="1159">
        <v>20222</v>
      </c>
      <c r="N144" s="1158">
        <v>6.9999999999708962E-2</v>
      </c>
      <c r="O144" s="1146"/>
    </row>
    <row r="145" spans="1:15" ht="13.5" thickTop="1">
      <c r="A145" s="1145"/>
      <c r="B145" s="1147"/>
      <c r="C145" s="1147"/>
      <c r="D145" s="1147"/>
      <c r="E145" s="1150"/>
      <c r="I145" s="1147"/>
      <c r="N145" s="1160"/>
      <c r="O145" s="1146"/>
    </row>
    <row r="146" spans="1:15">
      <c r="A146" s="1145" t="s">
        <v>3514</v>
      </c>
      <c r="B146" s="1147"/>
      <c r="C146" s="1147" t="s">
        <v>3512</v>
      </c>
      <c r="D146" s="1147"/>
      <c r="E146" s="1150">
        <v>15988</v>
      </c>
      <c r="N146" s="1160"/>
      <c r="O146" s="1146"/>
    </row>
    <row r="147" spans="1:15">
      <c r="A147" s="1145" t="s">
        <v>3513</v>
      </c>
      <c r="B147" s="1147"/>
      <c r="C147" s="1147" t="s">
        <v>3512</v>
      </c>
      <c r="D147" s="1147"/>
      <c r="E147" s="1150"/>
      <c r="G147" s="1145">
        <v>396</v>
      </c>
      <c r="I147" s="1147" t="s">
        <v>3512</v>
      </c>
      <c r="K147" s="1144">
        <v>15988</v>
      </c>
      <c r="M147" s="1145" t="s">
        <v>3458</v>
      </c>
      <c r="N147" s="1160"/>
      <c r="O147" s="1146"/>
    </row>
    <row r="148" spans="1:15" ht="13.5" thickBot="1">
      <c r="A148" s="1145"/>
      <c r="B148" s="1147"/>
      <c r="C148" s="1147"/>
      <c r="D148" s="1147"/>
      <c r="E148" s="1159">
        <v>15988</v>
      </c>
      <c r="I148" s="1147"/>
      <c r="K148" s="1159">
        <v>15988</v>
      </c>
      <c r="N148" s="1158">
        <v>0</v>
      </c>
      <c r="O148" s="1146"/>
    </row>
    <row r="149" spans="1:15" ht="13.5" thickTop="1">
      <c r="A149" s="1145"/>
      <c r="B149" s="1147"/>
      <c r="C149" s="1147"/>
      <c r="D149" s="1147"/>
      <c r="E149" s="1150"/>
      <c r="I149" s="1147"/>
      <c r="K149" s="1150"/>
      <c r="N149" s="1160"/>
      <c r="O149" s="1146"/>
    </row>
    <row r="150" spans="1:15">
      <c r="A150" s="1161" t="s">
        <v>3511</v>
      </c>
      <c r="B150" s="1147"/>
      <c r="C150" s="1147" t="s">
        <v>3510</v>
      </c>
      <c r="D150" s="1147"/>
      <c r="E150" s="1150">
        <v>376400.79000000004</v>
      </c>
      <c r="G150" s="1145">
        <v>398</v>
      </c>
      <c r="I150" s="1147" t="s">
        <v>3510</v>
      </c>
      <c r="M150" s="1145" t="s">
        <v>3458</v>
      </c>
      <c r="N150" s="1158"/>
      <c r="O150" s="1146"/>
    </row>
    <row r="151" spans="1:15">
      <c r="A151" s="1145" t="s">
        <v>3509</v>
      </c>
      <c r="B151" s="1147"/>
      <c r="C151" s="1147" t="s">
        <v>3508</v>
      </c>
      <c r="D151" s="1147"/>
      <c r="E151" s="1150">
        <v>0</v>
      </c>
      <c r="I151" s="1147"/>
      <c r="K151" s="1144">
        <v>376401</v>
      </c>
      <c r="N151" s="1158"/>
      <c r="O151" s="1146"/>
    </row>
    <row r="152" spans="1:15" ht="13.5" thickBot="1">
      <c r="A152" s="1161"/>
      <c r="B152" s="1147"/>
      <c r="C152" s="1147"/>
      <c r="D152" s="1147"/>
      <c r="E152" s="1159">
        <v>376400.79000000004</v>
      </c>
      <c r="I152" s="1147"/>
      <c r="K152" s="1159">
        <v>376401</v>
      </c>
      <c r="N152" s="1158">
        <v>-0.2099999999627471</v>
      </c>
      <c r="O152" s="1146"/>
    </row>
    <row r="153" spans="1:15" ht="13.5" thickTop="1">
      <c r="A153" s="1161"/>
      <c r="B153" s="1147"/>
      <c r="C153" s="1147"/>
      <c r="D153" s="1147"/>
      <c r="E153" s="1184"/>
      <c r="I153" s="1147"/>
      <c r="N153" s="1158"/>
      <c r="O153" s="1146"/>
    </row>
    <row r="154" spans="1:15">
      <c r="A154" s="1145" t="s">
        <v>3507</v>
      </c>
      <c r="B154" s="1147"/>
      <c r="C154" s="1147" t="s">
        <v>3505</v>
      </c>
      <c r="D154" s="1147"/>
      <c r="E154" s="1150">
        <v>0</v>
      </c>
      <c r="N154" s="1158"/>
      <c r="O154" s="1146"/>
    </row>
    <row r="155" spans="1:15">
      <c r="A155" s="1145" t="s">
        <v>3506</v>
      </c>
      <c r="B155" s="1147"/>
      <c r="C155" s="1147" t="s">
        <v>3505</v>
      </c>
      <c r="D155" s="1147"/>
      <c r="E155" s="1150">
        <v>906.94</v>
      </c>
      <c r="G155" s="1145">
        <v>355</v>
      </c>
      <c r="I155" s="1147" t="s">
        <v>3505</v>
      </c>
      <c r="K155" s="1144">
        <v>907</v>
      </c>
      <c r="M155" s="1145" t="s">
        <v>3458</v>
      </c>
      <c r="N155" s="1158"/>
      <c r="O155" s="1146"/>
    </row>
    <row r="156" spans="1:15" ht="13.5" thickBot="1">
      <c r="A156" s="1145"/>
      <c r="B156" s="1147"/>
      <c r="C156" s="1147"/>
      <c r="D156" s="1147"/>
      <c r="E156" s="1159">
        <v>906.94</v>
      </c>
      <c r="K156" s="1159">
        <v>907</v>
      </c>
      <c r="N156" s="1158">
        <v>-5.999999999994543E-2</v>
      </c>
      <c r="O156" s="1146"/>
    </row>
    <row r="157" spans="1:15" ht="13.5" thickTop="1">
      <c r="A157" s="1145"/>
      <c r="B157" s="1147"/>
      <c r="C157" s="1147"/>
      <c r="D157" s="1147"/>
      <c r="E157" s="1150"/>
      <c r="K157" s="1150"/>
      <c r="N157" s="1158"/>
      <c r="O157" s="1146"/>
    </row>
    <row r="158" spans="1:15">
      <c r="A158" s="1151"/>
      <c r="B158" s="1147"/>
      <c r="C158" s="1147"/>
      <c r="D158" s="1147"/>
      <c r="E158" s="1150"/>
      <c r="N158" s="1160"/>
      <c r="O158" s="1146"/>
    </row>
    <row r="159" spans="1:15">
      <c r="A159" s="1145" t="s">
        <v>3504</v>
      </c>
      <c r="B159" s="1147"/>
      <c r="C159" s="1147" t="s">
        <v>3503</v>
      </c>
      <c r="D159" s="1147"/>
      <c r="E159" s="1150">
        <v>1637296.72</v>
      </c>
      <c r="G159" s="1145">
        <v>360</v>
      </c>
      <c r="I159" s="1147" t="s">
        <v>3503</v>
      </c>
      <c r="K159" s="1144">
        <v>1637297</v>
      </c>
      <c r="M159" s="1145" t="s">
        <v>3458</v>
      </c>
      <c r="N159" s="1158"/>
      <c r="O159" s="1146"/>
    </row>
    <row r="160" spans="1:15" ht="13.5" thickBot="1">
      <c r="A160" s="1145"/>
      <c r="B160" s="1147"/>
      <c r="C160" s="1147"/>
      <c r="D160" s="1147"/>
      <c r="E160" s="1159">
        <v>1637296.72</v>
      </c>
      <c r="K160" s="1159">
        <v>1637297</v>
      </c>
      <c r="N160" s="1158">
        <v>-0.28000000002793968</v>
      </c>
      <c r="O160" s="1146"/>
    </row>
    <row r="161" spans="1:15" ht="13.5" thickTop="1">
      <c r="A161" s="1145"/>
      <c r="B161" s="1147"/>
      <c r="C161" s="1147"/>
      <c r="D161" s="1147"/>
      <c r="E161" s="1150"/>
      <c r="I161" s="1147"/>
      <c r="N161" s="1158"/>
      <c r="O161" s="1146"/>
    </row>
    <row r="162" spans="1:15">
      <c r="A162" s="1145" t="s">
        <v>3502</v>
      </c>
      <c r="B162" s="1147"/>
      <c r="C162" s="1147" t="s">
        <v>3501</v>
      </c>
      <c r="D162" s="1147"/>
      <c r="E162" s="1150">
        <v>48804.18</v>
      </c>
      <c r="G162" s="1168">
        <v>363</v>
      </c>
      <c r="I162" s="1147" t="s">
        <v>3501</v>
      </c>
      <c r="K162" s="1144">
        <v>48804</v>
      </c>
      <c r="M162" s="1145" t="s">
        <v>3458</v>
      </c>
      <c r="O162" s="1146"/>
    </row>
    <row r="163" spans="1:15" ht="13.5" thickBot="1">
      <c r="A163" s="1151"/>
      <c r="B163" s="1147"/>
      <c r="C163" s="1147"/>
      <c r="D163" s="1147"/>
      <c r="E163" s="1159">
        <v>48804.18</v>
      </c>
      <c r="K163" s="1159">
        <v>48804</v>
      </c>
      <c r="N163" s="1158">
        <v>0.18000000000029104</v>
      </c>
      <c r="O163" s="1146"/>
    </row>
    <row r="164" spans="1:15" ht="13.5" thickTop="1">
      <c r="A164" s="1145"/>
      <c r="B164" s="1147"/>
      <c r="C164" s="1147"/>
      <c r="D164" s="1147"/>
      <c r="E164" s="1150"/>
      <c r="O164" s="1146"/>
    </row>
    <row r="165" spans="1:15">
      <c r="A165" s="1145" t="s">
        <v>3499</v>
      </c>
      <c r="B165" s="1147"/>
      <c r="C165" s="1147" t="s">
        <v>3500</v>
      </c>
      <c r="D165" s="1147"/>
      <c r="E165" s="1150">
        <v>3737055.4</v>
      </c>
      <c r="G165" s="1145">
        <v>361</v>
      </c>
      <c r="I165" s="1147" t="s">
        <v>3500</v>
      </c>
      <c r="K165" s="1144">
        <v>2917177</v>
      </c>
      <c r="M165" s="1145" t="s">
        <v>3458</v>
      </c>
      <c r="N165" s="1160"/>
      <c r="O165" s="1146"/>
    </row>
    <row r="166" spans="1:15">
      <c r="A166" s="1145" t="s">
        <v>3499</v>
      </c>
      <c r="B166" s="1147"/>
      <c r="C166" s="1147" t="s">
        <v>3498</v>
      </c>
      <c r="D166" s="1147"/>
      <c r="E166" s="1150"/>
      <c r="G166" s="1145">
        <v>361</v>
      </c>
      <c r="I166" s="1147" t="s">
        <v>3498</v>
      </c>
      <c r="K166" s="1144">
        <v>819878</v>
      </c>
      <c r="M166" s="1145" t="s">
        <v>3458</v>
      </c>
      <c r="N166" s="1160"/>
      <c r="O166" s="1146"/>
    </row>
    <row r="167" spans="1:15" ht="13.5" thickBot="1">
      <c r="A167" s="1151"/>
      <c r="B167" s="1147"/>
      <c r="C167" s="1147"/>
      <c r="D167" s="1147"/>
      <c r="E167" s="1159">
        <v>3737055.4</v>
      </c>
      <c r="K167" s="1159">
        <v>3737055</v>
      </c>
      <c r="N167" s="1158">
        <v>0.39999999990686774</v>
      </c>
      <c r="O167" s="1146"/>
    </row>
    <row r="168" spans="1:15" ht="13.5" thickTop="1">
      <c r="A168" s="1151"/>
      <c r="B168" s="1147"/>
      <c r="C168" s="1147"/>
      <c r="D168" s="1147"/>
      <c r="E168" s="1150"/>
      <c r="K168" s="1150"/>
      <c r="O168" s="1146"/>
    </row>
    <row r="169" spans="1:15">
      <c r="A169" s="1168" t="s">
        <v>3497</v>
      </c>
      <c r="B169" s="1147"/>
      <c r="C169" s="1147" t="s">
        <v>3496</v>
      </c>
      <c r="D169" s="1147"/>
      <c r="E169" s="1150">
        <v>2123.9299999999998</v>
      </c>
      <c r="G169" s="1145">
        <v>364</v>
      </c>
      <c r="I169" s="1147" t="s">
        <v>3496</v>
      </c>
      <c r="K169" s="1144">
        <v>2124</v>
      </c>
      <c r="M169" s="1145" t="s">
        <v>3458</v>
      </c>
      <c r="N169" s="1160"/>
      <c r="O169" s="1146"/>
    </row>
    <row r="170" spans="1:15" ht="13.5" thickBot="1">
      <c r="A170" s="1151"/>
      <c r="B170" s="1147"/>
      <c r="C170" s="1147"/>
      <c r="D170" s="1147"/>
      <c r="E170" s="1159">
        <v>2123.9299999999998</v>
      </c>
      <c r="K170" s="1159">
        <v>2124</v>
      </c>
      <c r="N170" s="1158">
        <v>-7.0000000000163709E-2</v>
      </c>
      <c r="O170" s="1146"/>
    </row>
    <row r="171" spans="1:15" ht="13.5" thickTop="1">
      <c r="A171" s="1151"/>
      <c r="B171" s="1147"/>
      <c r="C171" s="1147"/>
      <c r="D171" s="1147"/>
      <c r="E171" s="1150"/>
      <c r="K171" s="1150"/>
      <c r="N171" s="1158"/>
      <c r="O171" s="1146"/>
    </row>
    <row r="172" spans="1:15">
      <c r="A172" s="1168" t="s">
        <v>3495</v>
      </c>
      <c r="B172" s="1147"/>
      <c r="C172" s="1147" t="s">
        <v>2611</v>
      </c>
      <c r="D172" s="1147"/>
      <c r="E172" s="1150">
        <v>533246.4</v>
      </c>
      <c r="G172" s="1145">
        <v>366</v>
      </c>
      <c r="I172" s="1147" t="s">
        <v>2611</v>
      </c>
      <c r="K172" s="1150">
        <v>533246</v>
      </c>
      <c r="N172" s="1158"/>
      <c r="O172" s="1146"/>
    </row>
    <row r="173" spans="1:15" ht="13.5" thickBot="1">
      <c r="A173" s="1168"/>
      <c r="B173" s="1147"/>
      <c r="C173" s="1147"/>
      <c r="D173" s="1147"/>
      <c r="E173" s="1159">
        <v>533246.4</v>
      </c>
      <c r="K173" s="1159">
        <v>533246</v>
      </c>
      <c r="N173" s="1158">
        <v>0.40000000002328306</v>
      </c>
      <c r="O173" s="1146"/>
    </row>
    <row r="174" spans="1:15" ht="13.5" thickTop="1">
      <c r="A174" s="1168"/>
      <c r="B174" s="1147"/>
      <c r="C174" s="1147"/>
      <c r="D174" s="1147"/>
      <c r="E174" s="1150"/>
      <c r="K174" s="1150"/>
      <c r="N174" s="1158"/>
      <c r="O174" s="1146"/>
    </row>
    <row r="175" spans="1:15">
      <c r="A175" s="1168" t="s">
        <v>3494</v>
      </c>
      <c r="B175" s="1147"/>
      <c r="C175" s="1147" t="s">
        <v>3493</v>
      </c>
      <c r="D175" s="1147"/>
      <c r="E175" s="1150">
        <v>80009.91</v>
      </c>
      <c r="G175" s="1145">
        <v>367</v>
      </c>
      <c r="I175" s="1147" t="s">
        <v>3493</v>
      </c>
      <c r="K175" s="1150">
        <v>80010</v>
      </c>
      <c r="N175" s="1158"/>
      <c r="O175" s="1146"/>
    </row>
    <row r="176" spans="1:15" ht="13.5" thickBot="1">
      <c r="A176" s="1168"/>
      <c r="B176" s="1147"/>
      <c r="C176" s="1147"/>
      <c r="D176" s="1147"/>
      <c r="E176" s="1159">
        <v>80009.91</v>
      </c>
      <c r="K176" s="1159">
        <v>80010</v>
      </c>
      <c r="N176" s="1158">
        <v>-8.999999999650754E-2</v>
      </c>
      <c r="O176" s="1146"/>
    </row>
    <row r="177" spans="1:15" ht="13.5" thickTop="1">
      <c r="A177" s="1168"/>
      <c r="B177" s="1147"/>
      <c r="C177" s="1147"/>
      <c r="D177" s="1147"/>
      <c r="E177" s="1150"/>
      <c r="K177" s="1150"/>
      <c r="N177" s="1158"/>
      <c r="O177" s="1146"/>
    </row>
    <row r="178" spans="1:15">
      <c r="A178" s="1168" t="s">
        <v>3618</v>
      </c>
      <c r="B178" s="1147"/>
      <c r="C178" s="1147" t="s">
        <v>3619</v>
      </c>
      <c r="D178" s="1147"/>
      <c r="E178" s="1150">
        <v>0</v>
      </c>
      <c r="G178" s="1145">
        <v>370</v>
      </c>
      <c r="I178" s="1147" t="s">
        <v>3619</v>
      </c>
      <c r="K178" s="1150">
        <v>0</v>
      </c>
      <c r="N178" s="1158"/>
      <c r="O178" s="1146"/>
    </row>
    <row r="179" spans="1:15" ht="13.5" thickBot="1">
      <c r="A179" s="1168"/>
      <c r="B179" s="1147"/>
      <c r="C179" s="1147"/>
      <c r="D179" s="1147"/>
      <c r="E179" s="1159">
        <v>0</v>
      </c>
      <c r="K179" s="1159">
        <v>0</v>
      </c>
      <c r="N179" s="1158">
        <v>0</v>
      </c>
      <c r="O179" s="1146"/>
    </row>
    <row r="180" spans="1:15" ht="13.5" thickTop="1">
      <c r="A180" s="1168"/>
      <c r="B180" s="1147"/>
      <c r="C180" s="1147"/>
      <c r="D180" s="1147"/>
      <c r="E180" s="1150"/>
      <c r="K180" s="1150"/>
      <c r="N180" s="1158"/>
      <c r="O180" s="1146"/>
    </row>
    <row r="181" spans="1:15">
      <c r="A181" s="1145" t="s">
        <v>3492</v>
      </c>
      <c r="B181" s="1147"/>
      <c r="C181" s="1147" t="s">
        <v>3489</v>
      </c>
      <c r="D181" s="1147"/>
      <c r="E181" s="1150">
        <v>292736.3</v>
      </c>
      <c r="N181" s="1160"/>
      <c r="O181" s="1146"/>
    </row>
    <row r="182" spans="1:15">
      <c r="A182" s="1145" t="s">
        <v>3491</v>
      </c>
      <c r="B182" s="1147"/>
      <c r="C182" s="1147" t="s">
        <v>3489</v>
      </c>
      <c r="D182" s="1147"/>
      <c r="E182" s="1150">
        <v>5644.31</v>
      </c>
      <c r="N182" s="1158"/>
      <c r="O182" s="1146"/>
    </row>
    <row r="183" spans="1:15">
      <c r="A183" s="1145" t="s">
        <v>3490</v>
      </c>
      <c r="B183" s="1147"/>
      <c r="C183" s="1147" t="s">
        <v>3489</v>
      </c>
      <c r="D183" s="1147"/>
      <c r="E183" s="1150">
        <v>9053.07</v>
      </c>
      <c r="G183" s="1145">
        <v>371</v>
      </c>
      <c r="I183" s="1147" t="s">
        <v>3489</v>
      </c>
      <c r="K183" s="1144">
        <v>307434</v>
      </c>
      <c r="M183" s="1145" t="s">
        <v>3458</v>
      </c>
      <c r="O183" s="1146"/>
    </row>
    <row r="184" spans="1:15" ht="13.5" thickBot="1">
      <c r="A184" s="1151"/>
      <c r="B184" s="1147"/>
      <c r="C184" s="1147"/>
      <c r="D184" s="1147"/>
      <c r="E184" s="1159">
        <v>307433.68</v>
      </c>
      <c r="I184" s="1147"/>
      <c r="K184" s="1159">
        <v>307434</v>
      </c>
      <c r="N184" s="1158">
        <v>-0.32000000000698492</v>
      </c>
      <c r="O184" s="1146"/>
    </row>
    <row r="185" spans="1:15" ht="13.5" thickTop="1">
      <c r="A185" s="1151"/>
      <c r="B185" s="1147"/>
      <c r="C185" s="1147"/>
      <c r="D185" s="1147"/>
      <c r="E185" s="1150"/>
      <c r="I185" s="1160"/>
      <c r="O185" s="1146"/>
    </row>
    <row r="186" spans="1:15">
      <c r="A186" s="1145" t="s">
        <v>3488</v>
      </c>
      <c r="B186" s="1147"/>
      <c r="C186" s="1147" t="s">
        <v>3487</v>
      </c>
      <c r="D186" s="1147"/>
      <c r="E186" s="1150">
        <v>2695342.99</v>
      </c>
      <c r="G186" s="1145">
        <v>375</v>
      </c>
      <c r="I186" s="1180" t="s">
        <v>3487</v>
      </c>
      <c r="K186" s="1144">
        <v>2726307</v>
      </c>
      <c r="M186" s="1145" t="s">
        <v>3458</v>
      </c>
      <c r="O186" s="1146"/>
    </row>
    <row r="187" spans="1:15">
      <c r="A187" s="1161" t="s">
        <v>3486</v>
      </c>
      <c r="B187" s="1147"/>
      <c r="C187" s="1147" t="s">
        <v>3485</v>
      </c>
      <c r="D187" s="1147"/>
      <c r="E187" s="1150">
        <v>30963.71</v>
      </c>
      <c r="G187" s="1145">
        <v>374</v>
      </c>
      <c r="I187" s="1147" t="s">
        <v>3485</v>
      </c>
      <c r="K187" s="1144">
        <v>0</v>
      </c>
      <c r="M187" s="1145" t="s">
        <v>3458</v>
      </c>
      <c r="O187" s="1146"/>
    </row>
    <row r="188" spans="1:15" ht="13.5" thickBot="1">
      <c r="A188" s="1151"/>
      <c r="B188" s="1147"/>
      <c r="C188" s="1147"/>
      <c r="D188" s="1147"/>
      <c r="E188" s="1159">
        <v>2726306.7</v>
      </c>
      <c r="K188" s="1159">
        <v>2726307</v>
      </c>
      <c r="N188" s="1158">
        <v>-0.29999999981373549</v>
      </c>
      <c r="O188" s="1146"/>
    </row>
    <row r="189" spans="1:15" ht="13.5" thickTop="1">
      <c r="A189" s="1151"/>
      <c r="B189" s="1147"/>
      <c r="C189" s="1147"/>
      <c r="D189" s="1147"/>
      <c r="E189" s="1150"/>
      <c r="N189" s="1160"/>
      <c r="O189" s="1146"/>
    </row>
    <row r="190" spans="1:15">
      <c r="A190" s="1145" t="s">
        <v>3484</v>
      </c>
      <c r="B190" s="1147"/>
      <c r="C190" s="1147" t="s">
        <v>3482</v>
      </c>
      <c r="D190" s="1147"/>
      <c r="E190" s="1187">
        <v>2005520.1</v>
      </c>
      <c r="N190" s="1158"/>
      <c r="O190" s="1146"/>
    </row>
    <row r="191" spans="1:15">
      <c r="A191" s="1145" t="s">
        <v>3483</v>
      </c>
      <c r="B191" s="1147"/>
      <c r="C191" s="1147" t="s">
        <v>3482</v>
      </c>
      <c r="D191" s="1147"/>
      <c r="E191" s="1150"/>
      <c r="G191" s="1145">
        <v>380</v>
      </c>
      <c r="I191" s="1147" t="s">
        <v>3482</v>
      </c>
      <c r="K191" s="1144">
        <v>2005520</v>
      </c>
      <c r="M191" s="1145" t="s">
        <v>3458</v>
      </c>
      <c r="O191" s="1146"/>
    </row>
    <row r="192" spans="1:15" ht="13.5" thickBot="1">
      <c r="A192" s="1145"/>
      <c r="B192" s="1147"/>
      <c r="C192" s="1147"/>
      <c r="D192" s="1147"/>
      <c r="E192" s="1159">
        <v>2005520.1</v>
      </c>
      <c r="K192" s="1159">
        <v>2005520</v>
      </c>
      <c r="N192" s="1158">
        <v>0.10000000009313226</v>
      </c>
      <c r="O192" s="1146"/>
    </row>
    <row r="193" spans="1:15" ht="13.5" thickTop="1">
      <c r="A193" s="1151"/>
      <c r="B193" s="1147"/>
      <c r="C193" s="1147"/>
      <c r="D193" s="1147"/>
      <c r="E193" s="1187"/>
      <c r="K193" s="1150"/>
      <c r="N193" s="1160"/>
      <c r="O193" s="1146"/>
    </row>
    <row r="194" spans="1:15">
      <c r="A194" s="1145" t="s">
        <v>3481</v>
      </c>
      <c r="B194" s="1147"/>
      <c r="C194" s="1147" t="s">
        <v>3479</v>
      </c>
      <c r="D194" s="1147"/>
      <c r="E194" s="1187">
        <v>72036.52</v>
      </c>
      <c r="K194" s="1150"/>
      <c r="N194" s="1160"/>
      <c r="O194" s="1146"/>
    </row>
    <row r="195" spans="1:15">
      <c r="A195" s="1145" t="s">
        <v>3480</v>
      </c>
      <c r="B195" s="1147"/>
      <c r="C195" s="1147" t="s">
        <v>3479</v>
      </c>
      <c r="D195" s="1147"/>
      <c r="E195" s="1187">
        <v>4500</v>
      </c>
      <c r="G195" s="1145">
        <v>381</v>
      </c>
      <c r="I195" s="1147" t="s">
        <v>3479</v>
      </c>
      <c r="K195" s="1144">
        <v>76537</v>
      </c>
      <c r="M195" s="1145" t="s">
        <v>3458</v>
      </c>
      <c r="N195" s="1158"/>
      <c r="O195" s="1146"/>
    </row>
    <row r="196" spans="1:15" ht="13.5" thickBot="1">
      <c r="A196" s="1145"/>
      <c r="B196" s="1147"/>
      <c r="C196" s="1147"/>
      <c r="D196" s="1147"/>
      <c r="E196" s="1159">
        <v>76536.52</v>
      </c>
      <c r="K196" s="1159">
        <v>76537</v>
      </c>
      <c r="N196" s="1158">
        <v>-0.47999999999592546</v>
      </c>
      <c r="O196" s="1146"/>
    </row>
    <row r="197" spans="1:15" ht="13.5" thickTop="1">
      <c r="A197" s="1151"/>
      <c r="B197" s="1147"/>
      <c r="C197" s="1147"/>
      <c r="D197" s="1147"/>
      <c r="E197" s="1187"/>
      <c r="N197" s="1160"/>
      <c r="O197" s="1146"/>
    </row>
    <row r="198" spans="1:15">
      <c r="A198" s="1145" t="s">
        <v>3478</v>
      </c>
      <c r="B198" s="1147"/>
      <c r="C198" s="1147" t="s">
        <v>3477</v>
      </c>
      <c r="D198" s="1147"/>
      <c r="E198" s="1187">
        <v>2048.54</v>
      </c>
      <c r="G198" s="1145">
        <v>382</v>
      </c>
      <c r="I198" s="1147" t="s">
        <v>3477</v>
      </c>
      <c r="K198" s="1144">
        <v>2049</v>
      </c>
      <c r="M198" s="1145" t="s">
        <v>3458</v>
      </c>
      <c r="N198" s="1160"/>
      <c r="O198" s="1146"/>
    </row>
    <row r="199" spans="1:15" ht="13.5" thickBot="1">
      <c r="A199" s="1151"/>
      <c r="B199" s="1147"/>
      <c r="C199" s="1147"/>
      <c r="D199" s="1147"/>
      <c r="E199" s="1159">
        <v>2048.54</v>
      </c>
      <c r="K199" s="1159">
        <v>2049</v>
      </c>
      <c r="N199" s="1158">
        <v>-0.46000000000003638</v>
      </c>
      <c r="O199" s="1146"/>
    </row>
    <row r="200" spans="1:15" ht="13.5" thickTop="1">
      <c r="A200" s="1151"/>
      <c r="B200" s="1147"/>
      <c r="C200" s="1147"/>
      <c r="D200" s="1147"/>
      <c r="E200" s="1150"/>
      <c r="N200" s="1186"/>
      <c r="O200" s="1146"/>
    </row>
    <row r="201" spans="1:15">
      <c r="A201" s="1145" t="s">
        <v>3476</v>
      </c>
      <c r="B201" s="1147"/>
      <c r="C201" s="1147" t="s">
        <v>3475</v>
      </c>
      <c r="D201" s="1147"/>
      <c r="E201" s="1150">
        <v>166820.01</v>
      </c>
      <c r="G201" s="1145">
        <v>391</v>
      </c>
      <c r="I201" s="1147" t="s">
        <v>3474</v>
      </c>
      <c r="K201" s="1144">
        <v>166820</v>
      </c>
      <c r="M201" s="1145" t="s">
        <v>3458</v>
      </c>
      <c r="N201" s="1160"/>
      <c r="O201" s="1146"/>
    </row>
    <row r="202" spans="1:15" ht="13.5" thickBot="1">
      <c r="A202" s="1145"/>
      <c r="B202" s="1147"/>
      <c r="C202" s="1147"/>
      <c r="D202" s="1147"/>
      <c r="E202" s="1159">
        <v>166820.01</v>
      </c>
      <c r="K202" s="1159">
        <v>166820</v>
      </c>
      <c r="N202" s="1158">
        <v>1.0000000009313226E-2</v>
      </c>
      <c r="O202" s="1146"/>
    </row>
    <row r="203" spans="1:15" ht="13.5" thickTop="1">
      <c r="A203" s="1151"/>
      <c r="B203" s="1147"/>
      <c r="C203" s="1147"/>
      <c r="D203" s="1147"/>
      <c r="E203" s="1150"/>
      <c r="N203" s="1186"/>
      <c r="O203" s="1146"/>
    </row>
    <row r="204" spans="1:15">
      <c r="A204" s="1161" t="s">
        <v>3760</v>
      </c>
      <c r="B204" s="1147"/>
      <c r="C204" s="1147" t="s">
        <v>3553</v>
      </c>
      <c r="D204" s="1147"/>
      <c r="E204" s="1150">
        <v>1077.42</v>
      </c>
      <c r="N204" s="1158"/>
      <c r="O204" s="1146"/>
    </row>
    <row r="205" spans="1:15">
      <c r="A205" s="1145" t="s">
        <v>3761</v>
      </c>
      <c r="B205" s="1147"/>
      <c r="C205" s="1147" t="s">
        <v>3553</v>
      </c>
      <c r="D205" s="1147"/>
      <c r="E205" s="1150"/>
      <c r="G205" s="1145">
        <v>394</v>
      </c>
      <c r="I205" s="1147" t="s">
        <v>3762</v>
      </c>
      <c r="K205" s="1144">
        <v>1077</v>
      </c>
      <c r="M205" s="1145" t="s">
        <v>3458</v>
      </c>
      <c r="O205" s="1146"/>
    </row>
    <row r="206" spans="1:15" ht="13.5" thickBot="1">
      <c r="A206" s="1151"/>
      <c r="B206" s="1147"/>
      <c r="C206" s="1147"/>
      <c r="D206" s="1147"/>
      <c r="E206" s="1159">
        <v>1077.42</v>
      </c>
      <c r="K206" s="1159">
        <v>1077</v>
      </c>
      <c r="N206" s="1158">
        <v>0.42000000000007276</v>
      </c>
      <c r="O206" s="1146"/>
    </row>
    <row r="207" spans="1:15" ht="13.5" thickTop="1">
      <c r="A207" s="1151"/>
      <c r="B207" s="1147"/>
      <c r="C207" s="1147"/>
      <c r="D207" s="1147"/>
      <c r="E207" s="1150"/>
      <c r="K207" s="1150"/>
      <c r="N207" s="1158"/>
      <c r="O207" s="1146"/>
    </row>
    <row r="208" spans="1:15">
      <c r="A208" s="1161" t="s">
        <v>3473</v>
      </c>
      <c r="B208" s="1147"/>
      <c r="C208" s="1147" t="s">
        <v>3471</v>
      </c>
      <c r="D208" s="1147"/>
      <c r="E208" s="1150">
        <v>8660.8799999999992</v>
      </c>
      <c r="N208" s="1158"/>
      <c r="O208" s="1146"/>
    </row>
    <row r="209" spans="1:15">
      <c r="A209" s="1145" t="s">
        <v>3472</v>
      </c>
      <c r="B209" s="1147"/>
      <c r="C209" s="1147" t="s">
        <v>3471</v>
      </c>
      <c r="D209" s="1147"/>
      <c r="E209" s="1150"/>
      <c r="G209" s="1145">
        <v>394</v>
      </c>
      <c r="I209" s="1147" t="s">
        <v>3471</v>
      </c>
      <c r="K209" s="1144">
        <v>8661</v>
      </c>
      <c r="M209" s="1145" t="s">
        <v>3458</v>
      </c>
      <c r="O209" s="1146"/>
    </row>
    <row r="210" spans="1:15" ht="13.5" thickBot="1">
      <c r="A210" s="1151"/>
      <c r="B210" s="1147"/>
      <c r="C210" s="1147"/>
      <c r="D210" s="1147"/>
      <c r="E210" s="1159">
        <v>8660.8799999999992</v>
      </c>
      <c r="K210" s="1159">
        <v>8661</v>
      </c>
      <c r="N210" s="1158">
        <v>-0.12000000000080036</v>
      </c>
      <c r="O210" s="1146"/>
    </row>
    <row r="211" spans="1:15" ht="13.5" thickTop="1">
      <c r="A211" s="1151"/>
      <c r="B211" s="1147"/>
      <c r="C211" s="1147"/>
      <c r="D211" s="1147"/>
      <c r="E211" s="1150"/>
      <c r="K211" s="1150"/>
      <c r="N211" s="1160"/>
      <c r="O211" s="1146"/>
    </row>
    <row r="212" spans="1:15">
      <c r="A212" s="1161" t="s">
        <v>3470</v>
      </c>
      <c r="B212" s="1147"/>
      <c r="C212" s="1147" t="s">
        <v>3468</v>
      </c>
      <c r="D212" s="1147"/>
      <c r="E212" s="1150">
        <v>26234.76</v>
      </c>
      <c r="G212" s="1145">
        <v>395</v>
      </c>
      <c r="I212" s="1147" t="s">
        <v>3468</v>
      </c>
      <c r="K212" s="1144">
        <v>26235</v>
      </c>
      <c r="M212" s="1145" t="s">
        <v>3458</v>
      </c>
      <c r="O212" s="1146"/>
    </row>
    <row r="213" spans="1:15">
      <c r="A213" s="1145" t="s">
        <v>3469</v>
      </c>
      <c r="B213" s="1147"/>
      <c r="C213" s="1147" t="s">
        <v>3468</v>
      </c>
      <c r="D213" s="1147"/>
      <c r="E213" s="1150"/>
      <c r="K213" s="1150"/>
      <c r="O213" s="1146"/>
    </row>
    <row r="214" spans="1:15" ht="13.5" thickBot="1">
      <c r="A214" s="1151"/>
      <c r="B214" s="1147"/>
      <c r="C214" s="1147"/>
      <c r="D214" s="1147"/>
      <c r="E214" s="1159">
        <v>26234.76</v>
      </c>
      <c r="K214" s="1159">
        <v>26235</v>
      </c>
      <c r="N214" s="1158">
        <v>-0.24000000000160071</v>
      </c>
      <c r="O214" s="1146"/>
    </row>
    <row r="215" spans="1:15" ht="13.5" thickTop="1">
      <c r="A215" s="1151"/>
      <c r="B215" s="1147"/>
      <c r="C215" s="1147"/>
      <c r="D215" s="1147"/>
      <c r="E215" s="1150"/>
      <c r="N215" s="1160"/>
      <c r="O215" s="1146"/>
    </row>
    <row r="216" spans="1:15">
      <c r="A216" s="1161" t="s">
        <v>3467</v>
      </c>
      <c r="B216" s="1147"/>
      <c r="C216" s="1147" t="s">
        <v>3465</v>
      </c>
      <c r="D216" s="1147"/>
      <c r="E216" s="1150">
        <v>4480.4799999999996</v>
      </c>
      <c r="G216" s="1145">
        <v>397</v>
      </c>
      <c r="I216" s="1147" t="s">
        <v>3465</v>
      </c>
      <c r="K216" s="1144">
        <v>4480</v>
      </c>
      <c r="M216" s="1145" t="s">
        <v>3458</v>
      </c>
      <c r="N216" s="1160"/>
      <c r="O216" s="1146"/>
    </row>
    <row r="217" spans="1:15">
      <c r="A217" s="1145" t="s">
        <v>3466</v>
      </c>
      <c r="B217" s="1147"/>
      <c r="C217" s="1147" t="s">
        <v>3465</v>
      </c>
      <c r="D217" s="1147"/>
      <c r="E217" s="1150"/>
      <c r="I217" s="1147"/>
      <c r="N217" s="1160"/>
      <c r="O217" s="1146"/>
    </row>
    <row r="218" spans="1:15" ht="13.5" thickBot="1">
      <c r="A218" s="1151"/>
      <c r="B218" s="1147"/>
      <c r="C218" s="1147"/>
      <c r="D218" s="1147"/>
      <c r="E218" s="1159">
        <v>4480.4799999999996</v>
      </c>
      <c r="K218" s="1159">
        <v>4480</v>
      </c>
      <c r="N218" s="1158">
        <v>0.47999999999956344</v>
      </c>
      <c r="O218" s="1146"/>
    </row>
    <row r="219" spans="1:15" ht="13.5" thickTop="1">
      <c r="A219" s="1151"/>
      <c r="B219" s="1147"/>
      <c r="C219" s="1147"/>
      <c r="D219" s="1147"/>
      <c r="E219" s="1187"/>
      <c r="N219" s="1186"/>
      <c r="O219" s="1146"/>
    </row>
    <row r="220" spans="1:15">
      <c r="A220" s="1161" t="s">
        <v>3464</v>
      </c>
      <c r="B220" s="1147"/>
      <c r="C220" s="1147" t="s">
        <v>3459</v>
      </c>
      <c r="D220" s="1147"/>
      <c r="E220" s="1150"/>
      <c r="K220" s="1150"/>
      <c r="O220" s="1146"/>
    </row>
    <row r="221" spans="1:15">
      <c r="A221" s="1161" t="s">
        <v>3463</v>
      </c>
      <c r="B221" s="1147"/>
      <c r="C221" s="1147" t="s">
        <v>3459</v>
      </c>
      <c r="D221" s="1147"/>
      <c r="E221" s="1150">
        <v>0</v>
      </c>
      <c r="K221" s="1150"/>
      <c r="O221" s="1146"/>
    </row>
    <row r="222" spans="1:15">
      <c r="A222" s="1161" t="s">
        <v>3462</v>
      </c>
      <c r="B222" s="1147"/>
      <c r="C222" s="1147" t="s">
        <v>3459</v>
      </c>
      <c r="D222" s="1147"/>
      <c r="E222" s="1150">
        <v>6854.34</v>
      </c>
      <c r="K222" s="1150"/>
      <c r="N222" s="1158"/>
      <c r="O222" s="1146"/>
    </row>
    <row r="223" spans="1:15">
      <c r="A223" s="1161" t="s">
        <v>3461</v>
      </c>
      <c r="B223" s="1147"/>
      <c r="C223" s="1147" t="s">
        <v>3459</v>
      </c>
      <c r="D223" s="1147"/>
      <c r="E223" s="1150">
        <v>0</v>
      </c>
      <c r="K223" s="1150"/>
      <c r="N223" s="1158"/>
      <c r="O223" s="1146"/>
    </row>
    <row r="224" spans="1:15">
      <c r="A224" s="1161" t="s">
        <v>3460</v>
      </c>
      <c r="B224" s="1147"/>
      <c r="C224" s="1147" t="s">
        <v>3459</v>
      </c>
      <c r="D224" s="1147"/>
      <c r="E224" s="1150">
        <v>0</v>
      </c>
      <c r="I224" s="1147"/>
      <c r="K224" s="1150"/>
      <c r="N224" s="1158"/>
      <c r="O224" s="1146"/>
    </row>
    <row r="225" spans="1:15">
      <c r="A225" s="1161" t="s">
        <v>3773</v>
      </c>
      <c r="B225" s="1147"/>
      <c r="C225" s="1147" t="s">
        <v>3459</v>
      </c>
      <c r="D225" s="1147"/>
      <c r="E225" s="1150">
        <v>69778.38</v>
      </c>
      <c r="G225" s="1145">
        <v>389</v>
      </c>
      <c r="I225" s="1147" t="s">
        <v>3459</v>
      </c>
      <c r="K225" s="1144">
        <v>76633</v>
      </c>
      <c r="M225" s="1145" t="s">
        <v>3458</v>
      </c>
      <c r="N225" s="1158"/>
      <c r="O225" s="1146"/>
    </row>
    <row r="226" spans="1:15" ht="13.5" thickBot="1">
      <c r="A226" s="1151"/>
      <c r="B226" s="1147"/>
      <c r="C226" s="1147"/>
      <c r="D226" s="1147"/>
      <c r="E226" s="1159">
        <v>76632.72</v>
      </c>
      <c r="K226" s="1159">
        <v>76633</v>
      </c>
      <c r="N226" s="1158">
        <v>-0.27999999999883585</v>
      </c>
      <c r="O226" s="1146"/>
    </row>
    <row r="227" spans="1:15" ht="13.5" thickTop="1">
      <c r="A227" s="1151"/>
      <c r="B227" s="1147"/>
      <c r="C227" s="1147"/>
      <c r="D227" s="1147"/>
      <c r="E227" s="1150"/>
      <c r="K227" s="1150"/>
      <c r="O227" s="1146"/>
    </row>
    <row r="228" spans="1:15" ht="27" customHeight="1">
      <c r="A228" s="1151"/>
      <c r="B228" s="1147"/>
      <c r="C228" s="1177" t="s">
        <v>3457</v>
      </c>
      <c r="D228" s="1157"/>
      <c r="E228" s="1156">
        <v>17165689.520000003</v>
      </c>
      <c r="F228" s="1152"/>
      <c r="G228" s="1173"/>
      <c r="H228" s="1152"/>
      <c r="I228" s="1172" t="s">
        <v>3456</v>
      </c>
      <c r="J228" s="1152"/>
      <c r="K228" s="1156">
        <v>17165690</v>
      </c>
      <c r="N228" s="1153"/>
      <c r="O228" s="1146"/>
    </row>
    <row r="229" spans="1:15">
      <c r="A229" s="1151"/>
      <c r="B229" s="1147"/>
      <c r="C229" s="1182" t="s">
        <v>3647</v>
      </c>
      <c r="D229" s="1157"/>
      <c r="E229" s="1156">
        <v>17165689.520000003</v>
      </c>
      <c r="F229" s="1152"/>
      <c r="G229" s="1173"/>
      <c r="H229" s="1152"/>
      <c r="I229" s="1172"/>
      <c r="J229" s="1152"/>
      <c r="K229" s="1156"/>
      <c r="N229" s="1158"/>
      <c r="O229" s="1146"/>
    </row>
    <row r="230" spans="1:15">
      <c r="D230" s="1147"/>
      <c r="E230" s="1156">
        <v>66575092.889999986</v>
      </c>
      <c r="I230" s="1157" t="s">
        <v>3765</v>
      </c>
      <c r="K230" s="1156">
        <v>66575096</v>
      </c>
      <c r="N230" s="1158"/>
      <c r="O230" s="1146"/>
    </row>
    <row r="231" spans="1:15">
      <c r="A231" s="1145"/>
      <c r="D231" s="1147"/>
      <c r="E231" s="1150"/>
      <c r="K231" s="1150"/>
      <c r="N231" s="1158"/>
      <c r="O231" s="1146"/>
    </row>
    <row r="232" spans="1:15" hidden="1">
      <c r="A232" s="1151"/>
      <c r="B232" s="1147"/>
      <c r="C232" s="1147"/>
      <c r="D232" s="1147"/>
      <c r="E232" s="1150"/>
      <c r="F232" s="1147"/>
      <c r="G232" s="1161"/>
      <c r="H232" s="1147"/>
      <c r="I232" s="1147"/>
      <c r="J232" s="1147"/>
      <c r="K232" s="1150"/>
      <c r="O232" s="1146"/>
    </row>
    <row r="233" spans="1:15" hidden="1">
      <c r="A233" s="1151"/>
      <c r="B233" s="1147"/>
      <c r="C233" s="1147"/>
      <c r="D233" s="1147"/>
      <c r="E233" s="1150"/>
      <c r="F233" s="1147"/>
      <c r="G233" s="1161"/>
      <c r="H233" s="1147"/>
      <c r="I233" s="1147"/>
      <c r="J233" s="1147"/>
      <c r="K233" s="1150"/>
      <c r="O233" s="1146"/>
    </row>
    <row r="234" spans="1:15">
      <c r="A234" s="2660"/>
      <c r="B234" s="2660"/>
      <c r="C234" s="2660"/>
      <c r="D234" s="2660"/>
      <c r="E234" s="2660"/>
      <c r="F234" s="2660"/>
      <c r="G234" s="2660"/>
      <c r="H234" s="2660"/>
      <c r="I234" s="2660"/>
      <c r="J234" s="2660"/>
      <c r="K234" s="2660"/>
      <c r="L234" s="2660"/>
      <c r="M234" s="2660"/>
      <c r="O234" s="1146"/>
    </row>
    <row r="235" spans="1:15" s="1147" customFormat="1">
      <c r="A235" s="1145" t="s">
        <v>3455</v>
      </c>
      <c r="C235" s="1147" t="s">
        <v>3454</v>
      </c>
      <c r="E235" s="1150">
        <v>-9330.92</v>
      </c>
      <c r="G235" s="1161">
        <v>301</v>
      </c>
      <c r="I235" s="1147" t="s">
        <v>3454</v>
      </c>
      <c r="K235" s="1150">
        <v>-9331</v>
      </c>
      <c r="M235" s="1145" t="s">
        <v>3772</v>
      </c>
      <c r="N235" s="1148"/>
      <c r="O235" s="1151"/>
    </row>
    <row r="236" spans="1:15" s="1147" customFormat="1" ht="13.5" thickBot="1">
      <c r="A236" s="1145"/>
      <c r="E236" s="1159">
        <v>-9330.92</v>
      </c>
      <c r="G236" s="1161"/>
      <c r="K236" s="1159">
        <v>-9331</v>
      </c>
      <c r="M236" s="1145"/>
      <c r="N236" s="1158">
        <v>7.999999999992724E-2</v>
      </c>
      <c r="O236" s="1151"/>
    </row>
    <row r="237" spans="1:15" s="1147" customFormat="1" ht="13.5" thickTop="1">
      <c r="A237" s="1145"/>
      <c r="E237" s="1150"/>
      <c r="G237" s="1161"/>
      <c r="K237" s="1150"/>
      <c r="M237" s="1161"/>
      <c r="N237" s="1148"/>
      <c r="O237" s="1151"/>
    </row>
    <row r="238" spans="1:15" s="1147" customFormat="1">
      <c r="A238" s="1145" t="s">
        <v>3453</v>
      </c>
      <c r="C238" s="1147" t="s">
        <v>3452</v>
      </c>
      <c r="E238" s="1150">
        <v>4399.32</v>
      </c>
      <c r="G238" s="1161">
        <v>302</v>
      </c>
      <c r="I238" s="1147" t="s">
        <v>3452</v>
      </c>
      <c r="K238" s="1150">
        <v>4399</v>
      </c>
      <c r="M238" s="1145" t="s">
        <v>3772</v>
      </c>
      <c r="N238" s="1148"/>
      <c r="O238" s="1151"/>
    </row>
    <row r="239" spans="1:15" s="1147" customFormat="1" ht="13.5" thickBot="1">
      <c r="A239" s="1145"/>
      <c r="E239" s="1159">
        <v>4399.32</v>
      </c>
      <c r="G239" s="1161"/>
      <c r="K239" s="1159">
        <v>4399</v>
      </c>
      <c r="M239" s="1161"/>
      <c r="N239" s="1158">
        <v>0.31999999999970896</v>
      </c>
      <c r="O239" s="1151"/>
    </row>
    <row r="240" spans="1:15" s="1147" customFormat="1" ht="13.5" thickTop="1">
      <c r="A240" s="1145"/>
      <c r="E240" s="1150"/>
      <c r="G240" s="1161"/>
      <c r="K240" s="1150"/>
      <c r="M240" s="1161"/>
      <c r="N240" s="1148"/>
      <c r="O240" s="1151"/>
    </row>
    <row r="241" spans="1:15" s="1147" customFormat="1">
      <c r="A241" s="1145" t="s">
        <v>3451</v>
      </c>
      <c r="C241" s="1147" t="s">
        <v>3447</v>
      </c>
      <c r="E241" s="1150"/>
      <c r="G241" s="1161"/>
      <c r="K241" s="1150"/>
      <c r="M241" s="1161"/>
      <c r="N241" s="1148"/>
      <c r="O241" s="1151"/>
    </row>
    <row r="242" spans="1:15" s="1147" customFormat="1">
      <c r="A242" s="1145" t="s">
        <v>3450</v>
      </c>
      <c r="C242" s="1147" t="s">
        <v>3447</v>
      </c>
      <c r="E242" s="1150"/>
      <c r="G242" s="1161"/>
      <c r="K242" s="1150"/>
      <c r="M242" s="1161"/>
      <c r="N242" s="1148"/>
      <c r="O242" s="1151"/>
    </row>
    <row r="243" spans="1:15" s="1147" customFormat="1">
      <c r="A243" s="1145" t="s">
        <v>3449</v>
      </c>
      <c r="C243" s="1147" t="s">
        <v>3447</v>
      </c>
      <c r="E243" s="1150">
        <v>638.29</v>
      </c>
      <c r="G243" s="1161"/>
      <c r="K243" s="1150"/>
      <c r="M243" s="1161"/>
      <c r="N243" s="1148"/>
      <c r="O243" s="1151"/>
    </row>
    <row r="244" spans="1:15" s="1147" customFormat="1">
      <c r="A244" s="1145" t="s">
        <v>3448</v>
      </c>
      <c r="C244" s="1147" t="s">
        <v>3447</v>
      </c>
      <c r="E244" s="1150">
        <v>0</v>
      </c>
      <c r="G244" s="1161">
        <v>339</v>
      </c>
      <c r="I244" s="1147" t="s">
        <v>3447</v>
      </c>
      <c r="K244" s="1150">
        <v>638</v>
      </c>
      <c r="M244" s="1145" t="s">
        <v>3772</v>
      </c>
      <c r="N244" s="1148"/>
      <c r="O244" s="1151"/>
    </row>
    <row r="245" spans="1:15" s="1147" customFormat="1" ht="13.5" thickBot="1">
      <c r="A245" s="1145"/>
      <c r="E245" s="1159">
        <v>638.29</v>
      </c>
      <c r="G245" s="1161"/>
      <c r="K245" s="1159">
        <v>638</v>
      </c>
      <c r="M245" s="1161"/>
      <c r="N245" s="1158">
        <v>0.28999999999996362</v>
      </c>
      <c r="O245" s="1151"/>
    </row>
    <row r="246" spans="1:15" s="1147" customFormat="1" ht="13.5" thickTop="1">
      <c r="A246" s="1145"/>
      <c r="E246" s="1150"/>
      <c r="G246" s="1161"/>
      <c r="K246" s="1150"/>
      <c r="M246" s="1161"/>
      <c r="N246" s="1148"/>
      <c r="O246" s="1151"/>
    </row>
    <row r="247" spans="1:15" s="1147" customFormat="1">
      <c r="A247" s="1145" t="s">
        <v>3446</v>
      </c>
      <c r="C247" s="1147" t="s">
        <v>3442</v>
      </c>
      <c r="E247" s="1185"/>
      <c r="G247" s="1161"/>
      <c r="K247" s="1150"/>
      <c r="M247" s="1161"/>
      <c r="N247" s="1148"/>
      <c r="O247" s="1151"/>
    </row>
    <row r="248" spans="1:15" s="1147" customFormat="1">
      <c r="A248" s="1145" t="s">
        <v>3445</v>
      </c>
      <c r="C248" s="1147" t="s">
        <v>3442</v>
      </c>
      <c r="E248" s="1185"/>
      <c r="G248" s="1161"/>
      <c r="K248" s="1150"/>
      <c r="M248" s="1161"/>
      <c r="N248" s="1148"/>
      <c r="O248" s="1151"/>
    </row>
    <row r="249" spans="1:15" s="1147" customFormat="1">
      <c r="A249" s="1145" t="s">
        <v>3444</v>
      </c>
      <c r="C249" s="1147" t="s">
        <v>3442</v>
      </c>
      <c r="E249" s="1185"/>
      <c r="G249" s="1161"/>
      <c r="K249" s="1150"/>
      <c r="M249" s="1161"/>
      <c r="N249" s="1148"/>
      <c r="O249" s="1151"/>
    </row>
    <row r="250" spans="1:15" s="1147" customFormat="1">
      <c r="A250" s="1145" t="s">
        <v>3443</v>
      </c>
      <c r="C250" s="1147" t="s">
        <v>3442</v>
      </c>
      <c r="E250" s="1185"/>
      <c r="G250" s="1161">
        <v>303</v>
      </c>
      <c r="I250" s="1147" t="s">
        <v>3442</v>
      </c>
      <c r="K250" s="1150">
        <v>0</v>
      </c>
      <c r="M250" s="1161"/>
      <c r="N250" s="1148"/>
      <c r="O250" s="1151"/>
    </row>
    <row r="251" spans="1:15" s="1147" customFormat="1" ht="13.5" thickBot="1">
      <c r="A251" s="1145"/>
      <c r="E251" s="1159">
        <v>0</v>
      </c>
      <c r="G251" s="1161"/>
      <c r="K251" s="1159">
        <v>0</v>
      </c>
      <c r="M251" s="1161"/>
      <c r="N251" s="1158">
        <v>0</v>
      </c>
      <c r="O251" s="1151"/>
    </row>
    <row r="252" spans="1:15" s="1147" customFormat="1" ht="13.5" thickTop="1">
      <c r="A252" s="1145"/>
      <c r="E252" s="1150"/>
      <c r="G252" s="1161"/>
      <c r="K252" s="1150"/>
      <c r="M252" s="1161"/>
      <c r="N252" s="1148"/>
      <c r="O252" s="1151"/>
    </row>
    <row r="253" spans="1:15" s="1147" customFormat="1">
      <c r="A253" s="1145" t="s">
        <v>3441</v>
      </c>
      <c r="C253" s="1147" t="s">
        <v>3437</v>
      </c>
      <c r="E253" s="1150">
        <v>38648.89</v>
      </c>
      <c r="G253" s="1161"/>
      <c r="K253" s="1150"/>
      <c r="M253" s="1161"/>
      <c r="N253" s="1148"/>
      <c r="O253" s="1151"/>
    </row>
    <row r="254" spans="1:15" s="1147" customFormat="1">
      <c r="A254" s="1145" t="s">
        <v>3440</v>
      </c>
      <c r="C254" s="1147" t="s">
        <v>3437</v>
      </c>
      <c r="E254" s="1184">
        <v>1012266.01</v>
      </c>
      <c r="G254" s="1161"/>
      <c r="K254" s="1150"/>
      <c r="M254" s="1161"/>
      <c r="N254" s="1148"/>
      <c r="O254" s="1151"/>
    </row>
    <row r="255" spans="1:15" s="1147" customFormat="1">
      <c r="A255" s="1145" t="s">
        <v>3439</v>
      </c>
      <c r="C255" s="1147" t="s">
        <v>3437</v>
      </c>
      <c r="E255" s="1150">
        <v>599.27</v>
      </c>
      <c r="G255" s="1161"/>
      <c r="K255" s="1150"/>
      <c r="M255" s="1161"/>
      <c r="N255" s="1148"/>
      <c r="O255" s="1151"/>
    </row>
    <row r="256" spans="1:15" s="1147" customFormat="1">
      <c r="A256" s="1145" t="s">
        <v>3438</v>
      </c>
      <c r="C256" s="1147" t="s">
        <v>3437</v>
      </c>
      <c r="E256" s="1184">
        <v>3307391.23</v>
      </c>
      <c r="G256" s="1161"/>
      <c r="K256" s="1150"/>
      <c r="M256" s="1161"/>
      <c r="N256" s="1148"/>
      <c r="O256" s="1151"/>
    </row>
    <row r="257" spans="1:15" s="1147" customFormat="1">
      <c r="A257" s="1145" t="s">
        <v>3438</v>
      </c>
      <c r="C257" s="1147" t="s">
        <v>3437</v>
      </c>
      <c r="E257" s="1184"/>
      <c r="G257" s="1161">
        <v>304</v>
      </c>
      <c r="I257" s="1147" t="s">
        <v>3437</v>
      </c>
      <c r="K257" s="1150">
        <v>4358905</v>
      </c>
      <c r="M257" s="1145" t="s">
        <v>3772</v>
      </c>
      <c r="N257" s="1148"/>
      <c r="O257" s="1151"/>
    </row>
    <row r="258" spans="1:15" s="1147" customFormat="1" ht="13.5" thickBot="1">
      <c r="A258" s="1145"/>
      <c r="E258" s="1159">
        <v>4358905.4000000004</v>
      </c>
      <c r="G258" s="1161"/>
      <c r="K258" s="1159">
        <v>4358905</v>
      </c>
      <c r="M258" s="1161"/>
      <c r="N258" s="1158">
        <v>0.40000000037252903</v>
      </c>
      <c r="O258" s="1151"/>
    </row>
    <row r="259" spans="1:15" s="1147" customFormat="1" ht="13.5" thickTop="1">
      <c r="A259" s="1145"/>
      <c r="E259" s="1150"/>
      <c r="G259" s="1161"/>
      <c r="K259" s="1150"/>
      <c r="M259" s="1161"/>
      <c r="N259" s="1148"/>
      <c r="O259" s="1151"/>
    </row>
    <row r="260" spans="1:15" s="1147" customFormat="1">
      <c r="A260" s="1145" t="s">
        <v>3436</v>
      </c>
      <c r="C260" s="1147" t="s">
        <v>3435</v>
      </c>
      <c r="E260" s="1150"/>
      <c r="G260" s="1161">
        <v>305</v>
      </c>
      <c r="I260" s="1147" t="s">
        <v>3435</v>
      </c>
      <c r="K260" s="1150">
        <v>0</v>
      </c>
      <c r="M260" s="1161"/>
      <c r="N260" s="1148"/>
      <c r="O260" s="1151"/>
    </row>
    <row r="261" spans="1:15" s="1147" customFormat="1" ht="13.5" thickBot="1">
      <c r="A261" s="1145"/>
      <c r="E261" s="1159">
        <v>0</v>
      </c>
      <c r="G261" s="1161"/>
      <c r="K261" s="1159">
        <v>0</v>
      </c>
      <c r="M261" s="1161"/>
      <c r="N261" s="1158">
        <v>0</v>
      </c>
      <c r="O261" s="1151"/>
    </row>
    <row r="262" spans="1:15" s="1147" customFormat="1" ht="13.5" thickTop="1">
      <c r="A262" s="1145"/>
      <c r="E262" s="1150"/>
      <c r="G262" s="1161"/>
      <c r="K262" s="1150"/>
      <c r="M262" s="1161"/>
      <c r="N262" s="1148"/>
      <c r="O262" s="1151"/>
    </row>
    <row r="263" spans="1:15" s="1147" customFormat="1">
      <c r="A263" s="1145" t="s">
        <v>3434</v>
      </c>
      <c r="C263" s="1147" t="s">
        <v>3433</v>
      </c>
      <c r="E263" s="1150"/>
      <c r="G263" s="1161">
        <v>306</v>
      </c>
      <c r="I263" s="1147" t="s">
        <v>3433</v>
      </c>
      <c r="K263" s="1150">
        <v>0</v>
      </c>
      <c r="M263" s="1161"/>
      <c r="N263" s="1148"/>
      <c r="O263" s="1151"/>
    </row>
    <row r="264" spans="1:15" s="1147" customFormat="1" ht="13.5" thickBot="1">
      <c r="A264" s="1145"/>
      <c r="E264" s="1159">
        <v>0</v>
      </c>
      <c r="G264" s="1161"/>
      <c r="K264" s="1159">
        <v>0</v>
      </c>
      <c r="M264" s="1161"/>
      <c r="N264" s="1158">
        <v>0</v>
      </c>
      <c r="O264" s="1151"/>
    </row>
    <row r="265" spans="1:15" s="1147" customFormat="1" ht="13.5" thickTop="1">
      <c r="A265" s="1145"/>
      <c r="E265" s="1150"/>
      <c r="G265" s="1161"/>
      <c r="K265" s="1150"/>
      <c r="M265" s="1161"/>
      <c r="N265" s="1148"/>
      <c r="O265" s="1151"/>
    </row>
    <row r="266" spans="1:15" s="1147" customFormat="1">
      <c r="A266" s="1145" t="s">
        <v>3432</v>
      </c>
      <c r="C266" s="1147" t="s">
        <v>3431</v>
      </c>
      <c r="E266" s="1150">
        <v>1050066.18</v>
      </c>
      <c r="G266" s="1161">
        <v>307</v>
      </c>
      <c r="I266" s="1147" t="s">
        <v>3431</v>
      </c>
      <c r="K266" s="1150">
        <v>1050066</v>
      </c>
      <c r="M266" s="1145" t="s">
        <v>3772</v>
      </c>
      <c r="N266" s="1148"/>
      <c r="O266" s="1151"/>
    </row>
    <row r="267" spans="1:15" s="1147" customFormat="1" ht="13.5" thickBot="1">
      <c r="A267" s="1145"/>
      <c r="E267" s="1159">
        <v>1050066.18</v>
      </c>
      <c r="G267" s="1161"/>
      <c r="K267" s="1159">
        <v>1050066</v>
      </c>
      <c r="M267" s="1161"/>
      <c r="N267" s="1158">
        <v>0.17999999993480742</v>
      </c>
      <c r="O267" s="1151"/>
    </row>
    <row r="268" spans="1:15" s="1147" customFormat="1" ht="13.5" thickTop="1">
      <c r="A268" s="1145"/>
      <c r="E268" s="1150"/>
      <c r="G268" s="1161"/>
      <c r="K268" s="1150"/>
      <c r="M268" s="1161"/>
      <c r="N268" s="1148"/>
      <c r="O268" s="1151"/>
    </row>
    <row r="269" spans="1:15" s="1147" customFormat="1">
      <c r="A269" s="1145" t="s">
        <v>3430</v>
      </c>
      <c r="C269" s="1147" t="s">
        <v>3429</v>
      </c>
      <c r="E269" s="1150">
        <v>0</v>
      </c>
      <c r="G269" s="1161">
        <v>308</v>
      </c>
      <c r="I269" s="1147" t="s">
        <v>3429</v>
      </c>
      <c r="K269" s="1150"/>
      <c r="M269" s="1161"/>
      <c r="N269" s="1148"/>
      <c r="O269" s="1151"/>
    </row>
    <row r="270" spans="1:15" s="1147" customFormat="1" ht="13.5" thickBot="1">
      <c r="A270" s="1145"/>
      <c r="E270" s="1159">
        <v>0</v>
      </c>
      <c r="G270" s="1161"/>
      <c r="K270" s="1159">
        <v>0</v>
      </c>
      <c r="M270" s="1161"/>
      <c r="N270" s="1158">
        <v>0</v>
      </c>
      <c r="O270" s="1151"/>
    </row>
    <row r="271" spans="1:15" s="1147" customFormat="1" ht="13.5" thickTop="1">
      <c r="A271" s="1145"/>
      <c r="E271" s="1150"/>
      <c r="G271" s="1161"/>
      <c r="K271" s="1150"/>
      <c r="M271" s="1161"/>
      <c r="N271" s="1148"/>
      <c r="O271" s="1151"/>
    </row>
    <row r="272" spans="1:15" s="1147" customFormat="1">
      <c r="A272" s="1145" t="s">
        <v>3428</v>
      </c>
      <c r="C272" s="1147" t="s">
        <v>3427</v>
      </c>
      <c r="E272" s="1150">
        <v>77218.600000000006</v>
      </c>
      <c r="G272" s="1161">
        <v>309</v>
      </c>
      <c r="I272" s="1147" t="s">
        <v>3427</v>
      </c>
      <c r="K272" s="1150">
        <v>77219</v>
      </c>
      <c r="M272" s="1145" t="s">
        <v>3772</v>
      </c>
      <c r="N272" s="1148"/>
      <c r="O272" s="1151"/>
    </row>
    <row r="273" spans="1:15" s="1147" customFormat="1" ht="13.5" thickBot="1">
      <c r="A273" s="1145"/>
      <c r="E273" s="1159">
        <v>77218.600000000006</v>
      </c>
      <c r="G273" s="1161"/>
      <c r="K273" s="1159">
        <v>77219</v>
      </c>
      <c r="M273" s="1161"/>
      <c r="N273" s="1158">
        <v>-0.39999999999417923</v>
      </c>
      <c r="O273" s="1151"/>
    </row>
    <row r="274" spans="1:15" s="1147" customFormat="1" ht="13.5" thickTop="1">
      <c r="A274" s="1145"/>
      <c r="E274" s="1150"/>
      <c r="G274" s="1161"/>
      <c r="K274" s="1150"/>
      <c r="M274" s="1161"/>
      <c r="N274" s="1148"/>
      <c r="O274" s="1151"/>
    </row>
    <row r="275" spans="1:15" s="1147" customFormat="1">
      <c r="A275" s="1145" t="s">
        <v>3426</v>
      </c>
      <c r="C275" s="1147" t="s">
        <v>3425</v>
      </c>
      <c r="E275" s="1150">
        <v>55160.5</v>
      </c>
      <c r="G275" s="1161">
        <v>310</v>
      </c>
      <c r="I275" s="1147" t="s">
        <v>3425</v>
      </c>
      <c r="K275" s="1150">
        <v>55161</v>
      </c>
      <c r="M275" s="1145" t="s">
        <v>3772</v>
      </c>
      <c r="N275" s="1148"/>
      <c r="O275" s="1151"/>
    </row>
    <row r="276" spans="1:15" s="1147" customFormat="1" ht="13.5" thickBot="1">
      <c r="A276" s="1145"/>
      <c r="E276" s="1159">
        <v>55160.5</v>
      </c>
      <c r="G276" s="1161"/>
      <c r="K276" s="1159">
        <v>55161</v>
      </c>
      <c r="M276" s="1161"/>
      <c r="N276" s="1158">
        <v>-0.5</v>
      </c>
      <c r="O276" s="1151"/>
    </row>
    <row r="277" spans="1:15" s="1147" customFormat="1" ht="13.5" thickTop="1">
      <c r="A277" s="1145">
        <v>9</v>
      </c>
      <c r="E277" s="1150"/>
      <c r="G277" s="1161"/>
      <c r="K277" s="1150"/>
      <c r="M277" s="1161"/>
      <c r="N277" s="1148"/>
      <c r="O277" s="1151"/>
    </row>
    <row r="278" spans="1:15" s="1147" customFormat="1">
      <c r="A278" s="1145" t="s">
        <v>3424</v>
      </c>
      <c r="C278" s="1147" t="s">
        <v>3421</v>
      </c>
      <c r="E278" s="1184">
        <v>-33692.379999999997</v>
      </c>
      <c r="G278" s="1161"/>
      <c r="K278" s="1150"/>
      <c r="M278" s="1161"/>
      <c r="N278" s="1148"/>
      <c r="O278" s="1151"/>
    </row>
    <row r="279" spans="1:15" s="1147" customFormat="1">
      <c r="A279" s="1145" t="s">
        <v>3423</v>
      </c>
      <c r="C279" s="1147" t="s">
        <v>3421</v>
      </c>
      <c r="E279" s="1150">
        <v>-153648.19</v>
      </c>
      <c r="G279" s="1161"/>
      <c r="K279" s="1150"/>
      <c r="M279" s="1161"/>
      <c r="N279" s="1148"/>
      <c r="O279" s="1151"/>
    </row>
    <row r="280" spans="1:15" s="1147" customFormat="1">
      <c r="A280" s="1145" t="s">
        <v>3422</v>
      </c>
      <c r="C280" s="1147" t="s">
        <v>3421</v>
      </c>
      <c r="E280" s="1184">
        <v>-511.11</v>
      </c>
      <c r="G280" s="1161">
        <v>311</v>
      </c>
      <c r="I280" s="1147" t="s">
        <v>3421</v>
      </c>
      <c r="K280" s="1150">
        <v>-187852</v>
      </c>
      <c r="M280" s="1145" t="s">
        <v>3772</v>
      </c>
      <c r="N280" s="1148"/>
      <c r="O280" s="1151"/>
    </row>
    <row r="281" spans="1:15" s="1147" customFormat="1" ht="13.5" thickBot="1">
      <c r="A281" s="1145"/>
      <c r="E281" s="1159">
        <v>-187851.68</v>
      </c>
      <c r="G281" s="1161"/>
      <c r="K281" s="1159">
        <v>-187852</v>
      </c>
      <c r="M281" s="1161"/>
      <c r="N281" s="1158">
        <v>0.32000000000698492</v>
      </c>
      <c r="O281" s="1151"/>
    </row>
    <row r="282" spans="1:15" s="1147" customFormat="1" ht="13.5" thickTop="1">
      <c r="A282" s="1161"/>
      <c r="E282" s="1150"/>
      <c r="G282" s="1161"/>
      <c r="K282" s="1150"/>
      <c r="M282" s="1161"/>
      <c r="N282" s="1148"/>
      <c r="O282" s="1151"/>
    </row>
    <row r="283" spans="1:15" s="1147" customFormat="1">
      <c r="A283" s="1145" t="s">
        <v>3420</v>
      </c>
      <c r="C283" s="1147" t="s">
        <v>3419</v>
      </c>
      <c r="E283" s="1150">
        <v>216314.1</v>
      </c>
      <c r="G283" s="1161">
        <v>320</v>
      </c>
      <c r="I283" s="1147" t="s">
        <v>3419</v>
      </c>
      <c r="K283" s="1150">
        <v>216314</v>
      </c>
      <c r="M283" s="1145" t="s">
        <v>3772</v>
      </c>
      <c r="N283" s="1148"/>
      <c r="O283" s="1151"/>
    </row>
    <row r="284" spans="1:15" s="1147" customFormat="1" ht="13.5" thickBot="1">
      <c r="A284" s="1145"/>
      <c r="E284" s="1159">
        <v>216314.1</v>
      </c>
      <c r="G284" s="1161"/>
      <c r="K284" s="1159">
        <v>216314</v>
      </c>
      <c r="M284" s="1161"/>
      <c r="N284" s="1158">
        <v>0.10000000000582077</v>
      </c>
      <c r="O284" s="1151"/>
    </row>
    <row r="285" spans="1:15" s="1147" customFormat="1" ht="13.5" thickTop="1">
      <c r="A285" s="1145"/>
      <c r="E285" s="1150"/>
      <c r="G285" s="1161"/>
      <c r="K285" s="1150"/>
      <c r="M285" s="1161"/>
      <c r="N285" s="1148"/>
      <c r="O285" s="1151"/>
    </row>
    <row r="286" spans="1:15" s="1147" customFormat="1">
      <c r="A286" s="1145" t="s">
        <v>3418</v>
      </c>
      <c r="C286" s="1147" t="s">
        <v>3417</v>
      </c>
      <c r="E286" s="1150">
        <v>1042840.04</v>
      </c>
      <c r="G286" s="1161">
        <v>330</v>
      </c>
      <c r="I286" s="1147" t="s">
        <v>3417</v>
      </c>
      <c r="K286" s="1150">
        <v>1042840</v>
      </c>
      <c r="M286" s="1145" t="s">
        <v>3772</v>
      </c>
      <c r="N286" s="1148"/>
      <c r="O286" s="1151"/>
    </row>
    <row r="287" spans="1:15" s="1147" customFormat="1" ht="13.5" thickBot="1">
      <c r="A287" s="1145"/>
      <c r="E287" s="1159">
        <v>1042840.04</v>
      </c>
      <c r="G287" s="1161"/>
      <c r="K287" s="1159">
        <v>1042840</v>
      </c>
      <c r="M287" s="1161"/>
      <c r="N287" s="1158">
        <v>4.0000000037252903E-2</v>
      </c>
      <c r="O287" s="1151"/>
    </row>
    <row r="288" spans="1:15" s="1147" customFormat="1" ht="13.5" thickTop="1">
      <c r="A288" s="1145"/>
      <c r="E288" s="1150"/>
      <c r="G288" s="1161"/>
      <c r="K288" s="1150"/>
      <c r="M288" s="1161"/>
      <c r="N288" s="1148"/>
      <c r="O288" s="1151"/>
    </row>
    <row r="289" spans="1:15" s="1147" customFormat="1">
      <c r="A289" s="1145" t="s">
        <v>3416</v>
      </c>
      <c r="C289" s="1147" t="s">
        <v>3415</v>
      </c>
      <c r="E289" s="1150">
        <v>4510815.29</v>
      </c>
      <c r="G289" s="1161">
        <v>331</v>
      </c>
      <c r="I289" s="1147" t="s">
        <v>3415</v>
      </c>
      <c r="K289" s="1150">
        <v>4510815</v>
      </c>
      <c r="M289" s="1145" t="s">
        <v>3772</v>
      </c>
      <c r="N289" s="1148"/>
      <c r="O289" s="1151"/>
    </row>
    <row r="290" spans="1:15" s="1147" customFormat="1" ht="13.5" thickBot="1">
      <c r="A290" s="1145"/>
      <c r="E290" s="1159">
        <v>4510815.29</v>
      </c>
      <c r="G290" s="1161"/>
      <c r="K290" s="1159">
        <v>4510815</v>
      </c>
      <c r="M290" s="1161"/>
      <c r="N290" s="1158">
        <v>0.2900000000372529</v>
      </c>
      <c r="O290" s="1151"/>
    </row>
    <row r="291" spans="1:15" s="1147" customFormat="1" ht="13.5" thickTop="1">
      <c r="A291" s="1145"/>
      <c r="E291" s="1150"/>
      <c r="G291" s="1161"/>
      <c r="K291" s="1150"/>
      <c r="M291" s="1161"/>
      <c r="N291" s="1148"/>
      <c r="O291" s="1151"/>
    </row>
    <row r="292" spans="1:15" s="1147" customFormat="1">
      <c r="A292" s="1145" t="s">
        <v>3414</v>
      </c>
      <c r="C292" s="1147" t="s">
        <v>3413</v>
      </c>
      <c r="E292" s="1150">
        <v>670211.46</v>
      </c>
      <c r="G292" s="1161">
        <v>333</v>
      </c>
      <c r="I292" s="1147" t="s">
        <v>3413</v>
      </c>
      <c r="K292" s="1150">
        <v>670211</v>
      </c>
      <c r="M292" s="1145" t="s">
        <v>3772</v>
      </c>
      <c r="N292" s="1148"/>
      <c r="O292" s="1151"/>
    </row>
    <row r="293" spans="1:15" s="1147" customFormat="1" ht="13.5" thickBot="1">
      <c r="A293" s="1145"/>
      <c r="E293" s="1159">
        <v>670211.46</v>
      </c>
      <c r="G293" s="1161"/>
      <c r="K293" s="1159">
        <v>670211</v>
      </c>
      <c r="M293" s="1161"/>
      <c r="N293" s="1158">
        <v>0.4599999999627471</v>
      </c>
      <c r="O293" s="1151"/>
    </row>
    <row r="294" spans="1:15" s="1147" customFormat="1" ht="13.5" thickTop="1">
      <c r="A294" s="1145"/>
      <c r="E294" s="1150"/>
      <c r="G294" s="1161"/>
      <c r="K294" s="1150"/>
      <c r="M294" s="1161"/>
      <c r="N294" s="1148"/>
      <c r="O294" s="1151"/>
    </row>
    <row r="295" spans="1:15" s="1147" customFormat="1">
      <c r="A295" s="1145" t="s">
        <v>3412</v>
      </c>
      <c r="C295" s="1147" t="s">
        <v>3411</v>
      </c>
      <c r="E295" s="1150">
        <v>416276.04</v>
      </c>
      <c r="G295" s="1161">
        <v>334</v>
      </c>
      <c r="I295" s="1147" t="s">
        <v>3411</v>
      </c>
      <c r="K295" s="1150">
        <v>416276</v>
      </c>
      <c r="M295" s="1145" t="s">
        <v>3772</v>
      </c>
      <c r="N295" s="1148"/>
      <c r="O295" s="1151"/>
    </row>
    <row r="296" spans="1:15" s="1147" customFormat="1" ht="13.5" thickBot="1">
      <c r="A296" s="1145"/>
      <c r="E296" s="1159">
        <v>416276.04</v>
      </c>
      <c r="G296" s="1161"/>
      <c r="K296" s="1159">
        <v>416276</v>
      </c>
      <c r="M296" s="1161"/>
      <c r="N296" s="1158">
        <v>3.9999999979045242E-2</v>
      </c>
      <c r="O296" s="1151"/>
    </row>
    <row r="297" spans="1:15" s="1147" customFormat="1" ht="13.5" thickTop="1">
      <c r="A297" s="1145"/>
      <c r="E297" s="1150"/>
      <c r="G297" s="1161"/>
      <c r="K297" s="1150"/>
      <c r="M297" s="1161"/>
      <c r="N297" s="1148"/>
      <c r="O297" s="1151"/>
    </row>
    <row r="298" spans="1:15" s="1147" customFormat="1">
      <c r="A298" s="1145" t="s">
        <v>3410</v>
      </c>
      <c r="C298" s="1147" t="s">
        <v>3409</v>
      </c>
      <c r="E298" s="1150">
        <v>228717.6</v>
      </c>
      <c r="G298" s="1161">
        <v>335</v>
      </c>
      <c r="I298" s="1147" t="s">
        <v>3409</v>
      </c>
      <c r="K298" s="1150">
        <v>228718</v>
      </c>
      <c r="M298" s="1145" t="s">
        <v>3772</v>
      </c>
      <c r="N298" s="1148"/>
      <c r="O298" s="1151"/>
    </row>
    <row r="299" spans="1:15" s="1147" customFormat="1" ht="13.5" thickBot="1">
      <c r="A299" s="1145"/>
      <c r="E299" s="1159">
        <v>228717.6</v>
      </c>
      <c r="G299" s="1161"/>
      <c r="K299" s="1159">
        <v>228718</v>
      </c>
      <c r="M299" s="1161"/>
      <c r="N299" s="1158">
        <v>-0.39999999999417923</v>
      </c>
      <c r="O299" s="1151"/>
    </row>
    <row r="300" spans="1:15" s="1147" customFormat="1" ht="13.5" thickTop="1">
      <c r="A300" s="1145"/>
      <c r="E300" s="1150"/>
      <c r="G300" s="1161"/>
      <c r="K300" s="1150"/>
      <c r="M300" s="1161"/>
      <c r="N300" s="1148"/>
      <c r="O300" s="1151"/>
    </row>
    <row r="301" spans="1:15" s="1147" customFormat="1">
      <c r="A301" s="1145" t="s">
        <v>3408</v>
      </c>
      <c r="C301" s="1147" t="s">
        <v>3407</v>
      </c>
      <c r="E301" s="1150">
        <v>11526.76</v>
      </c>
      <c r="G301" s="1161">
        <v>336</v>
      </c>
      <c r="I301" s="1147" t="s">
        <v>3407</v>
      </c>
      <c r="K301" s="1150">
        <v>11527</v>
      </c>
      <c r="M301" s="1145" t="s">
        <v>3772</v>
      </c>
      <c r="N301" s="1148"/>
      <c r="O301" s="1151"/>
    </row>
    <row r="302" spans="1:15" s="1147" customFormat="1" ht="13.5" thickBot="1">
      <c r="A302" s="1145"/>
      <c r="E302" s="1159">
        <v>11526.76</v>
      </c>
      <c r="G302" s="1161"/>
      <c r="K302" s="1159">
        <v>11527</v>
      </c>
      <c r="M302" s="1161"/>
      <c r="N302" s="1158">
        <v>-0.23999999999978172</v>
      </c>
      <c r="O302" s="1151"/>
    </row>
    <row r="303" spans="1:15" s="1147" customFormat="1" ht="13.5" thickTop="1">
      <c r="A303" s="1161"/>
      <c r="E303" s="1150"/>
      <c r="G303" s="1161"/>
      <c r="K303" s="1150"/>
      <c r="M303" s="1161"/>
      <c r="N303" s="1148"/>
      <c r="O303" s="1151"/>
    </row>
    <row r="304" spans="1:15" s="1147" customFormat="1">
      <c r="A304" s="1145" t="s">
        <v>3405</v>
      </c>
      <c r="C304" s="1147" t="s">
        <v>3406</v>
      </c>
      <c r="E304" s="1150">
        <v>1743120.4300000002</v>
      </c>
      <c r="G304" s="1161"/>
      <c r="K304" s="1150"/>
      <c r="M304" s="1161"/>
      <c r="N304" s="1148"/>
      <c r="O304" s="1151"/>
    </row>
    <row r="305" spans="1:15" s="1147" customFormat="1">
      <c r="A305" s="1145" t="s">
        <v>3405</v>
      </c>
      <c r="C305" s="1147" t="s">
        <v>3404</v>
      </c>
      <c r="E305" s="1184">
        <v>-384114</v>
      </c>
      <c r="G305" s="1161">
        <v>340</v>
      </c>
      <c r="I305" s="1147" t="s">
        <v>3404</v>
      </c>
      <c r="K305" s="1150">
        <v>1359008</v>
      </c>
      <c r="M305" s="1145" t="s">
        <v>3772</v>
      </c>
      <c r="N305" s="1148"/>
      <c r="O305" s="1151"/>
    </row>
    <row r="306" spans="1:15" s="1147" customFormat="1" ht="13.5" thickBot="1">
      <c r="A306" s="1145"/>
      <c r="E306" s="1159">
        <v>1359006.4300000002</v>
      </c>
      <c r="G306" s="1161"/>
      <c r="K306" s="1159">
        <v>1359008</v>
      </c>
      <c r="M306" s="1161"/>
      <c r="N306" s="1158">
        <v>-1.5699999998323619</v>
      </c>
      <c r="O306" s="1146"/>
    </row>
    <row r="307" spans="1:15" s="1147" customFormat="1" ht="13.5" thickTop="1">
      <c r="A307" s="1145"/>
      <c r="E307" s="1150"/>
      <c r="G307" s="1161"/>
      <c r="K307" s="1150"/>
      <c r="M307" s="1161"/>
      <c r="N307" s="1148"/>
      <c r="O307" s="1151"/>
    </row>
    <row r="308" spans="1:15" s="1147" customFormat="1">
      <c r="A308" s="1145" t="s">
        <v>3402</v>
      </c>
      <c r="C308" s="1147" t="s">
        <v>3403</v>
      </c>
      <c r="E308" s="1150">
        <v>555759.64</v>
      </c>
      <c r="G308" s="1161"/>
      <c r="K308" s="1150"/>
      <c r="M308" s="1161"/>
      <c r="N308" s="1148"/>
      <c r="O308" s="1151"/>
    </row>
    <row r="309" spans="1:15" s="1147" customFormat="1">
      <c r="A309" s="1145" t="s">
        <v>3402</v>
      </c>
      <c r="C309" s="1147" t="s">
        <v>3401</v>
      </c>
      <c r="E309" s="1184">
        <v>-131270</v>
      </c>
      <c r="G309" s="1161">
        <v>341</v>
      </c>
      <c r="I309" s="1147" t="s">
        <v>3401</v>
      </c>
      <c r="K309" s="1150">
        <v>424490</v>
      </c>
      <c r="M309" s="1145" t="s">
        <v>3772</v>
      </c>
      <c r="N309" s="1148"/>
      <c r="O309" s="1151"/>
    </row>
    <row r="310" spans="1:15" s="1147" customFormat="1" ht="13.5" thickBot="1">
      <c r="A310" s="1145"/>
      <c r="E310" s="1159">
        <v>424489.64</v>
      </c>
      <c r="G310" s="1161"/>
      <c r="K310" s="1159">
        <v>424490</v>
      </c>
      <c r="M310" s="1161"/>
      <c r="N310" s="1158">
        <v>-0.35999999998603016</v>
      </c>
      <c r="O310" s="1146"/>
    </row>
    <row r="311" spans="1:15" s="1147" customFormat="1" ht="13.5" thickTop="1">
      <c r="A311" s="1145"/>
      <c r="E311" s="1150"/>
      <c r="G311" s="1161"/>
      <c r="K311" s="1150"/>
      <c r="M311" s="1161"/>
      <c r="N311" s="1148"/>
      <c r="O311" s="1151"/>
    </row>
    <row r="312" spans="1:15" s="1147" customFormat="1">
      <c r="A312" s="1145" t="s">
        <v>3400</v>
      </c>
      <c r="C312" s="1147" t="s">
        <v>3399</v>
      </c>
      <c r="E312" s="1150">
        <v>84.39</v>
      </c>
      <c r="G312" s="1161">
        <v>342</v>
      </c>
      <c r="I312" s="1147" t="s">
        <v>3399</v>
      </c>
      <c r="K312" s="1150">
        <v>84</v>
      </c>
      <c r="M312" s="1145" t="s">
        <v>3772</v>
      </c>
      <c r="N312" s="1148"/>
      <c r="O312" s="1151"/>
    </row>
    <row r="313" spans="1:15" s="1147" customFormat="1" ht="13.5" thickBot="1">
      <c r="A313" s="1145"/>
      <c r="E313" s="1159">
        <v>84.39</v>
      </c>
      <c r="G313" s="1161"/>
      <c r="K313" s="1159">
        <v>84</v>
      </c>
      <c r="M313" s="1161"/>
      <c r="N313" s="1158">
        <v>0.39000000000000057</v>
      </c>
      <c r="O313" s="1151"/>
    </row>
    <row r="314" spans="1:15" s="1147" customFormat="1" ht="13.5" thickTop="1">
      <c r="A314" s="1145"/>
      <c r="E314" s="1150"/>
      <c r="G314" s="1161"/>
      <c r="K314" s="1150"/>
      <c r="M314" s="1161"/>
      <c r="N314" s="1148"/>
      <c r="O314" s="1151"/>
    </row>
    <row r="315" spans="1:15" s="1147" customFormat="1">
      <c r="A315" s="1145" t="s">
        <v>3398</v>
      </c>
      <c r="C315" s="1147" t="s">
        <v>3397</v>
      </c>
      <c r="E315" s="1150">
        <v>123412.91</v>
      </c>
      <c r="G315" s="1161"/>
      <c r="K315" s="1150"/>
      <c r="M315" s="1161"/>
      <c r="N315" s="1148"/>
      <c r="O315" s="1151"/>
    </row>
    <row r="316" spans="1:15" s="1147" customFormat="1">
      <c r="A316" s="1145" t="s">
        <v>3398</v>
      </c>
      <c r="C316" s="1147" t="s">
        <v>3397</v>
      </c>
      <c r="E316" s="1184"/>
      <c r="G316" s="1161">
        <v>343</v>
      </c>
      <c r="I316" s="1147" t="s">
        <v>3397</v>
      </c>
      <c r="K316" s="1150">
        <v>123413</v>
      </c>
      <c r="M316" s="1145" t="s">
        <v>3772</v>
      </c>
      <c r="N316" s="1148"/>
      <c r="O316" s="1151"/>
    </row>
    <row r="317" spans="1:15" s="1147" customFormat="1" ht="13.5" thickBot="1">
      <c r="A317" s="1145"/>
      <c r="E317" s="1159">
        <v>123412.91</v>
      </c>
      <c r="G317" s="1161"/>
      <c r="K317" s="1159">
        <v>123413</v>
      </c>
      <c r="M317" s="1161"/>
      <c r="N317" s="1158">
        <v>-8.999999999650754E-2</v>
      </c>
      <c r="O317" s="1151"/>
    </row>
    <row r="318" spans="1:15" s="1147" customFormat="1" ht="13.5" thickTop="1">
      <c r="A318" s="1145"/>
      <c r="E318" s="1150"/>
      <c r="G318" s="1161"/>
      <c r="K318" s="1150"/>
      <c r="M318" s="1161"/>
      <c r="N318" s="1148"/>
      <c r="O318" s="1151"/>
    </row>
    <row r="319" spans="1:15" s="1147" customFormat="1">
      <c r="A319" s="1145" t="s">
        <v>3396</v>
      </c>
      <c r="C319" s="1147" t="s">
        <v>3395</v>
      </c>
      <c r="E319" s="1150">
        <v>2820.79</v>
      </c>
      <c r="G319" s="1161"/>
      <c r="K319" s="1150"/>
      <c r="M319" s="1161"/>
      <c r="N319" s="1148"/>
      <c r="O319" s="1151"/>
    </row>
    <row r="320" spans="1:15" s="1147" customFormat="1">
      <c r="A320" s="1145" t="s">
        <v>3396</v>
      </c>
      <c r="C320" s="1147" t="s">
        <v>3395</v>
      </c>
      <c r="E320" s="1150"/>
      <c r="G320" s="1161">
        <v>344</v>
      </c>
      <c r="I320" s="1147" t="s">
        <v>3395</v>
      </c>
      <c r="K320" s="1150">
        <v>2821</v>
      </c>
      <c r="M320" s="1145" t="s">
        <v>3772</v>
      </c>
      <c r="N320" s="1148"/>
      <c r="O320" s="1151"/>
    </row>
    <row r="321" spans="1:15" s="1147" customFormat="1" ht="13.5" thickBot="1">
      <c r="A321" s="1145"/>
      <c r="E321" s="1159">
        <v>2820.79</v>
      </c>
      <c r="G321" s="1161"/>
      <c r="K321" s="1159">
        <v>2821</v>
      </c>
      <c r="M321" s="1161"/>
      <c r="N321" s="1158">
        <v>-0.21000000000003638</v>
      </c>
      <c r="O321" s="1151"/>
    </row>
    <row r="322" spans="1:15" s="1147" customFormat="1" ht="13.5" thickTop="1">
      <c r="A322" s="1145"/>
      <c r="E322" s="1150"/>
      <c r="G322" s="1161"/>
      <c r="K322" s="1150"/>
      <c r="M322" s="1161"/>
      <c r="N322" s="1148"/>
      <c r="O322" s="1151"/>
    </row>
    <row r="323" spans="1:15" s="1147" customFormat="1">
      <c r="A323" s="1145" t="s">
        <v>3394</v>
      </c>
      <c r="C323" s="1147" t="s">
        <v>3393</v>
      </c>
      <c r="E323" s="1150">
        <v>3596.52</v>
      </c>
      <c r="G323" s="1161"/>
      <c r="K323" s="1150"/>
      <c r="M323" s="1161"/>
      <c r="N323" s="1148"/>
      <c r="O323" s="1151"/>
    </row>
    <row r="324" spans="1:15" s="1147" customFormat="1">
      <c r="A324" s="1145" t="s">
        <v>3394</v>
      </c>
      <c r="C324" s="1147" t="s">
        <v>3393</v>
      </c>
      <c r="E324" s="1150"/>
      <c r="G324" s="1161">
        <v>345</v>
      </c>
      <c r="I324" s="1147" t="s">
        <v>3393</v>
      </c>
      <c r="K324" s="1150">
        <v>3597</v>
      </c>
      <c r="M324" s="1145" t="s">
        <v>3772</v>
      </c>
      <c r="N324" s="1148"/>
      <c r="O324" s="1151"/>
    </row>
    <row r="325" spans="1:15" s="1147" customFormat="1" ht="13.5" thickBot="1">
      <c r="A325" s="1145"/>
      <c r="E325" s="1159">
        <v>3596.52</v>
      </c>
      <c r="G325" s="1161"/>
      <c r="K325" s="1159">
        <v>3597</v>
      </c>
      <c r="M325" s="1161"/>
      <c r="N325" s="1158">
        <v>-0.48000000000001819</v>
      </c>
      <c r="O325" s="1151"/>
    </row>
    <row r="326" spans="1:15" s="1147" customFormat="1" ht="13.5" thickTop="1">
      <c r="A326" s="1145"/>
      <c r="E326" s="1150"/>
      <c r="G326" s="1161"/>
      <c r="K326" s="1150"/>
      <c r="M326" s="1161"/>
      <c r="N326" s="1148"/>
      <c r="O326" s="1151"/>
    </row>
    <row r="327" spans="1:15" s="1147" customFormat="1">
      <c r="A327" s="1145" t="s">
        <v>3392</v>
      </c>
      <c r="C327" s="1147" t="s">
        <v>3391</v>
      </c>
      <c r="E327" s="1150">
        <v>10600.98</v>
      </c>
      <c r="G327" s="1161"/>
      <c r="K327" s="1150"/>
      <c r="M327" s="1161"/>
      <c r="N327" s="1148"/>
      <c r="O327" s="1151"/>
    </row>
    <row r="328" spans="1:15" s="1147" customFormat="1">
      <c r="A328" s="1145" t="s">
        <v>3392</v>
      </c>
      <c r="C328" s="1147" t="s">
        <v>3391</v>
      </c>
      <c r="E328" s="1150"/>
      <c r="G328" s="1161">
        <v>346</v>
      </c>
      <c r="I328" s="1147" t="s">
        <v>3391</v>
      </c>
      <c r="K328" s="1150">
        <v>10601</v>
      </c>
      <c r="M328" s="1145" t="s">
        <v>3772</v>
      </c>
      <c r="N328" s="1148"/>
      <c r="O328" s="1151"/>
    </row>
    <row r="329" spans="1:15" s="1147" customFormat="1" ht="13.5" thickBot="1">
      <c r="A329" s="1161"/>
      <c r="E329" s="1159">
        <v>10600.98</v>
      </c>
      <c r="G329" s="1161"/>
      <c r="K329" s="1159">
        <v>10601</v>
      </c>
      <c r="M329" s="1161"/>
      <c r="N329" s="1158">
        <v>-2.0000000000436557E-2</v>
      </c>
      <c r="O329" s="1151"/>
    </row>
    <row r="330" spans="1:15" s="1147" customFormat="1" ht="13.5" thickTop="1">
      <c r="A330" s="1145"/>
      <c r="E330" s="1150"/>
      <c r="G330" s="1161"/>
      <c r="K330" s="1150"/>
      <c r="M330" s="1161"/>
      <c r="N330" s="1148"/>
      <c r="O330" s="1151"/>
    </row>
    <row r="331" spans="1:15" s="1147" customFormat="1">
      <c r="A331" s="1145"/>
      <c r="E331" s="1150"/>
      <c r="G331" s="1161"/>
      <c r="K331" s="1150"/>
      <c r="M331" s="1161"/>
      <c r="N331" s="1148"/>
      <c r="O331" s="1151"/>
    </row>
    <row r="332" spans="1:15" s="1147" customFormat="1">
      <c r="A332" s="1145" t="s">
        <v>3389</v>
      </c>
      <c r="C332" s="1147" t="s">
        <v>3390</v>
      </c>
      <c r="E332" s="1150">
        <v>44.8</v>
      </c>
      <c r="G332" s="1161"/>
      <c r="K332" s="1150"/>
      <c r="M332" s="1161"/>
      <c r="N332" s="1148"/>
      <c r="O332" s="1151"/>
    </row>
    <row r="333" spans="1:15" s="1147" customFormat="1">
      <c r="A333" s="1145" t="s">
        <v>3389</v>
      </c>
      <c r="C333" s="1147" t="s">
        <v>3388</v>
      </c>
      <c r="E333" s="1150"/>
      <c r="G333" s="1161">
        <v>347</v>
      </c>
      <c r="I333" s="1147" t="s">
        <v>3388</v>
      </c>
      <c r="K333" s="1150">
        <v>45</v>
      </c>
      <c r="M333" s="1145" t="s">
        <v>3772</v>
      </c>
      <c r="N333" s="1148"/>
      <c r="O333" s="1151"/>
    </row>
    <row r="334" spans="1:15" s="1147" customFormat="1" ht="13.5" thickBot="1">
      <c r="A334" s="1145"/>
      <c r="E334" s="1159">
        <v>44.8</v>
      </c>
      <c r="G334" s="1161"/>
      <c r="K334" s="1159">
        <v>45</v>
      </c>
      <c r="M334" s="1161"/>
      <c r="N334" s="1158">
        <v>-0.20000000000000284</v>
      </c>
      <c r="O334" s="1151"/>
    </row>
    <row r="335" spans="1:15" s="1147" customFormat="1" ht="13.5" thickTop="1">
      <c r="A335" s="1145"/>
      <c r="E335" s="1150"/>
      <c r="G335" s="1161"/>
      <c r="K335" s="1150"/>
      <c r="M335" s="1161"/>
      <c r="N335" s="1148"/>
      <c r="O335" s="1151"/>
    </row>
    <row r="336" spans="1:15" s="1147" customFormat="1">
      <c r="A336" s="1145" t="s">
        <v>3386</v>
      </c>
      <c r="C336" s="1147" t="s">
        <v>3387</v>
      </c>
      <c r="E336" s="1150">
        <v>634013.72</v>
      </c>
      <c r="G336" s="1161"/>
      <c r="K336" s="1150"/>
      <c r="M336" s="1161"/>
      <c r="N336" s="1148"/>
      <c r="O336" s="1151"/>
    </row>
    <row r="337" spans="1:15" s="1147" customFormat="1">
      <c r="A337" s="1145" t="s">
        <v>3386</v>
      </c>
      <c r="C337" s="1147" t="s">
        <v>3385</v>
      </c>
      <c r="E337" s="1150"/>
      <c r="G337" s="1161">
        <v>348</v>
      </c>
      <c r="I337" s="1147" t="s">
        <v>3385</v>
      </c>
      <c r="K337" s="1150">
        <v>634014</v>
      </c>
      <c r="M337" s="1145" t="s">
        <v>3772</v>
      </c>
      <c r="N337" s="1148"/>
      <c r="O337" s="1151"/>
    </row>
    <row r="338" spans="1:15" s="1147" customFormat="1" ht="13.5" thickBot="1">
      <c r="A338" s="1145"/>
      <c r="E338" s="1159">
        <v>634013.72</v>
      </c>
      <c r="G338" s="1161"/>
      <c r="K338" s="1159">
        <v>634014</v>
      </c>
      <c r="M338" s="1161"/>
      <c r="N338" s="1158">
        <v>-0.28000000002793968</v>
      </c>
      <c r="O338" s="1151"/>
    </row>
    <row r="339" spans="1:15" s="1147" customFormat="1" ht="13.5" thickTop="1">
      <c r="A339" s="1145"/>
      <c r="E339" s="1150"/>
      <c r="G339" s="1161"/>
      <c r="K339" s="1150"/>
      <c r="M339" s="1161"/>
      <c r="N339" s="1148"/>
      <c r="O339" s="1151"/>
    </row>
    <row r="340" spans="1:15" s="1157" customFormat="1">
      <c r="A340" s="1578"/>
      <c r="C340" s="1177" t="s">
        <v>3384</v>
      </c>
      <c r="E340" s="1156">
        <v>15003977.16</v>
      </c>
      <c r="G340" s="1183"/>
      <c r="I340" s="1172" t="s">
        <v>3779</v>
      </c>
      <c r="K340" s="1156">
        <v>15003979</v>
      </c>
      <c r="M340" s="1578"/>
      <c r="O340" s="1578"/>
    </row>
    <row r="341" spans="1:15" s="1157" customFormat="1">
      <c r="A341" s="1578"/>
      <c r="C341" s="1177" t="s">
        <v>3648</v>
      </c>
      <c r="E341" s="1156">
        <v>15003977.160000002</v>
      </c>
      <c r="G341" s="1183"/>
      <c r="I341" s="1172"/>
      <c r="K341" s="1156"/>
      <c r="M341" s="1578"/>
      <c r="N341" s="1153"/>
      <c r="O341" s="1577"/>
    </row>
    <row r="342" spans="1:15" s="1147" customFormat="1">
      <c r="A342" s="1145"/>
      <c r="C342" s="1177"/>
      <c r="E342" s="1150"/>
      <c r="G342" s="1181"/>
      <c r="I342" s="1172"/>
      <c r="K342" s="1150"/>
      <c r="M342" s="1161"/>
      <c r="N342" s="1158"/>
      <c r="O342" s="1151"/>
    </row>
    <row r="343" spans="1:15">
      <c r="A343" s="1145" t="s">
        <v>3383</v>
      </c>
      <c r="B343" s="1147"/>
      <c r="C343" s="1142" t="s">
        <v>3621</v>
      </c>
      <c r="D343" s="1147"/>
      <c r="E343" s="1150">
        <v>298359.11</v>
      </c>
      <c r="O343" s="1146"/>
    </row>
    <row r="344" spans="1:15">
      <c r="A344" s="1145" t="s">
        <v>3382</v>
      </c>
      <c r="B344" s="1147"/>
      <c r="C344" s="1142" t="s">
        <v>3621</v>
      </c>
      <c r="D344" s="1147"/>
      <c r="E344" s="1150"/>
      <c r="G344" s="1145">
        <v>380</v>
      </c>
      <c r="I344" s="1142" t="s">
        <v>3621</v>
      </c>
      <c r="K344" s="1144">
        <v>298359</v>
      </c>
      <c r="M344" s="1145" t="s">
        <v>3326</v>
      </c>
      <c r="N344" s="1158"/>
      <c r="O344" s="1146"/>
    </row>
    <row r="345" spans="1:15" ht="13.5" thickBot="1">
      <c r="A345" s="1151"/>
      <c r="B345" s="1147"/>
      <c r="C345" s="1147"/>
      <c r="D345" s="1147"/>
      <c r="E345" s="1159">
        <v>298359.11</v>
      </c>
      <c r="K345" s="1159">
        <v>298359</v>
      </c>
      <c r="N345" s="1158">
        <v>0.10999999998603016</v>
      </c>
      <c r="O345" s="1146"/>
    </row>
    <row r="346" spans="1:15" ht="13.5" thickTop="1">
      <c r="A346" s="1151"/>
      <c r="B346" s="1147"/>
      <c r="C346" s="1147"/>
      <c r="D346" s="1147"/>
      <c r="E346" s="1150"/>
      <c r="N346" s="1158"/>
      <c r="O346" s="1146"/>
    </row>
    <row r="347" spans="1:15">
      <c r="A347" s="1145" t="s">
        <v>3381</v>
      </c>
      <c r="B347" s="1147"/>
      <c r="C347" s="1142" t="s">
        <v>3622</v>
      </c>
      <c r="D347" s="1147"/>
      <c r="E347" s="1150">
        <v>0</v>
      </c>
      <c r="O347" s="1146"/>
    </row>
    <row r="348" spans="1:15">
      <c r="A348" s="1145" t="s">
        <v>3380</v>
      </c>
      <c r="B348" s="1147"/>
      <c r="C348" s="1142" t="s">
        <v>3622</v>
      </c>
      <c r="D348" s="1147"/>
      <c r="E348" s="1150"/>
      <c r="O348" s="1146"/>
    </row>
    <row r="349" spans="1:15">
      <c r="A349" s="1145" t="s">
        <v>3379</v>
      </c>
      <c r="B349" s="1147"/>
      <c r="C349" s="1142" t="s">
        <v>3622</v>
      </c>
      <c r="D349" s="1147"/>
      <c r="E349" s="1150">
        <v>317.48</v>
      </c>
      <c r="O349" s="1146"/>
    </row>
    <row r="350" spans="1:15">
      <c r="A350" s="1145" t="s">
        <v>3378</v>
      </c>
      <c r="B350" s="1147"/>
      <c r="C350" s="1142" t="s">
        <v>3622</v>
      </c>
      <c r="D350" s="1147"/>
      <c r="E350" s="1150"/>
      <c r="O350" s="1146"/>
    </row>
    <row r="351" spans="1:15">
      <c r="A351" s="1145" t="s">
        <v>3377</v>
      </c>
      <c r="B351" s="1147"/>
      <c r="C351" s="1142" t="s">
        <v>3622</v>
      </c>
      <c r="D351" s="1147"/>
      <c r="E351" s="1150"/>
      <c r="G351" s="1145">
        <v>355</v>
      </c>
      <c r="I351" s="1142" t="s">
        <v>3622</v>
      </c>
      <c r="K351" s="1144">
        <v>317</v>
      </c>
      <c r="M351" s="1145" t="s">
        <v>3326</v>
      </c>
      <c r="N351" s="1158"/>
      <c r="O351" s="1146"/>
    </row>
    <row r="352" spans="1:15" ht="13.5" thickBot="1">
      <c r="A352" s="1151"/>
      <c r="B352" s="1147"/>
      <c r="C352" s="1147"/>
      <c r="D352" s="1147"/>
      <c r="E352" s="1159">
        <v>317.48</v>
      </c>
      <c r="K352" s="1159">
        <v>317</v>
      </c>
      <c r="N352" s="1158">
        <v>0.48000000000001819</v>
      </c>
      <c r="O352" s="1146"/>
    </row>
    <row r="353" spans="1:15" ht="13.5" thickTop="1">
      <c r="A353" s="1151"/>
      <c r="B353" s="1147"/>
      <c r="C353" s="1147"/>
      <c r="D353" s="1147"/>
      <c r="E353" s="1150"/>
      <c r="O353" s="1146"/>
    </row>
    <row r="354" spans="1:15">
      <c r="A354" s="1161" t="s">
        <v>3376</v>
      </c>
      <c r="B354" s="1147"/>
      <c r="C354" s="1142" t="s">
        <v>3623</v>
      </c>
      <c r="D354" s="1147"/>
      <c r="E354" s="1150">
        <v>87414.84</v>
      </c>
      <c r="G354" s="1145">
        <v>366</v>
      </c>
      <c r="I354" s="1142" t="s">
        <v>3623</v>
      </c>
      <c r="K354" s="1144">
        <v>87415</v>
      </c>
      <c r="M354" s="1145" t="s">
        <v>3326</v>
      </c>
      <c r="O354" s="1146"/>
    </row>
    <row r="355" spans="1:15">
      <c r="A355" s="1161" t="s">
        <v>3375</v>
      </c>
      <c r="B355" s="1147"/>
      <c r="C355" s="1142" t="s">
        <v>3624</v>
      </c>
      <c r="D355" s="1147"/>
      <c r="E355" s="1150">
        <v>10874.62</v>
      </c>
      <c r="G355" s="1145">
        <v>367</v>
      </c>
      <c r="I355" s="1142" t="s">
        <v>3624</v>
      </c>
      <c r="K355" s="1144">
        <v>10875</v>
      </c>
      <c r="M355" s="1145" t="s">
        <v>3326</v>
      </c>
      <c r="O355" s="1146"/>
    </row>
    <row r="356" spans="1:15" ht="13.5" thickBot="1">
      <c r="A356" s="1151"/>
      <c r="B356" s="1147"/>
      <c r="C356" s="1147"/>
      <c r="D356" s="1147"/>
      <c r="E356" s="1159">
        <v>98289.459999999992</v>
      </c>
      <c r="K356" s="1159">
        <v>98290</v>
      </c>
      <c r="N356" s="1158">
        <v>-0.54000000000814907</v>
      </c>
      <c r="O356" s="1146"/>
    </row>
    <row r="357" spans="1:15" ht="13.5" thickTop="1">
      <c r="A357" s="1151"/>
      <c r="B357" s="1147"/>
      <c r="C357" s="1147"/>
      <c r="D357" s="1147"/>
      <c r="E357" s="1150"/>
      <c r="O357" s="1146"/>
    </row>
    <row r="358" spans="1:15">
      <c r="A358" s="1145" t="s">
        <v>3645</v>
      </c>
      <c r="B358" s="1147"/>
      <c r="C358" s="1149" t="s">
        <v>3625</v>
      </c>
      <c r="D358" s="1147"/>
      <c r="E358" s="1150">
        <v>2459.7600000000002</v>
      </c>
      <c r="O358" s="1146"/>
    </row>
    <row r="359" spans="1:15">
      <c r="A359" s="1145" t="s">
        <v>3374</v>
      </c>
      <c r="B359" s="1147"/>
      <c r="C359" s="1160" t="s">
        <v>3626</v>
      </c>
      <c r="D359" s="1147"/>
      <c r="E359" s="1150">
        <v>509203.95</v>
      </c>
      <c r="G359" s="1145">
        <v>375</v>
      </c>
      <c r="I359" s="1142" t="s">
        <v>3626</v>
      </c>
      <c r="K359" s="1144">
        <v>511664</v>
      </c>
      <c r="M359" s="1145" t="s">
        <v>3326</v>
      </c>
      <c r="O359" s="1146"/>
    </row>
    <row r="360" spans="1:15" ht="13.5" thickBot="1">
      <c r="A360" s="1151"/>
      <c r="B360" s="1147"/>
      <c r="C360" s="1147"/>
      <c r="D360" s="1147"/>
      <c r="E360" s="1159">
        <v>511663.71</v>
      </c>
      <c r="K360" s="1159">
        <v>511664</v>
      </c>
      <c r="N360" s="1158">
        <v>-0.28999999997904524</v>
      </c>
      <c r="O360" s="1146"/>
    </row>
    <row r="361" spans="1:15" ht="13.5" thickTop="1">
      <c r="A361" s="1151"/>
      <c r="B361" s="1147"/>
      <c r="C361" s="1147"/>
      <c r="D361" s="1147"/>
      <c r="E361" s="1150"/>
      <c r="K361" s="1150"/>
      <c r="N361" s="1158"/>
      <c r="O361" s="1146"/>
    </row>
    <row r="362" spans="1:15">
      <c r="A362" s="1145" t="s">
        <v>3373</v>
      </c>
      <c r="B362" s="1147"/>
      <c r="C362" s="1160" t="s">
        <v>3627</v>
      </c>
      <c r="D362" s="1147"/>
      <c r="E362" s="1150">
        <v>257098.14</v>
      </c>
      <c r="G362" s="1145" t="s">
        <v>3759</v>
      </c>
      <c r="I362" s="1142" t="s">
        <v>3627</v>
      </c>
      <c r="K362" s="1144">
        <v>257098</v>
      </c>
      <c r="M362" s="1145" t="s">
        <v>3326</v>
      </c>
      <c r="N362" s="1158"/>
      <c r="O362" s="1146"/>
    </row>
    <row r="363" spans="1:15" ht="13.5" thickBot="1">
      <c r="A363" s="1151"/>
      <c r="B363" s="1147"/>
      <c r="C363" s="1147"/>
      <c r="D363" s="1147"/>
      <c r="E363" s="1159">
        <v>257098.14</v>
      </c>
      <c r="K363" s="1159">
        <v>257098</v>
      </c>
      <c r="N363" s="1158">
        <v>0.14000000001396984</v>
      </c>
      <c r="O363" s="1146"/>
    </row>
    <row r="364" spans="1:15" ht="13.5" thickTop="1">
      <c r="A364" s="1151"/>
      <c r="B364" s="1147"/>
      <c r="C364" s="1147"/>
      <c r="D364" s="1147"/>
      <c r="E364" s="1150"/>
      <c r="K364" s="1150"/>
      <c r="N364" s="1158"/>
      <c r="O364" s="1146"/>
    </row>
    <row r="365" spans="1:15">
      <c r="A365" s="1145" t="s">
        <v>3372</v>
      </c>
      <c r="B365" s="1147"/>
      <c r="C365" s="1180" t="s">
        <v>3628</v>
      </c>
      <c r="D365" s="1147"/>
      <c r="E365" s="1150">
        <v>31.18</v>
      </c>
      <c r="G365" s="1145" t="s">
        <v>3758</v>
      </c>
      <c r="I365" s="1142" t="s">
        <v>3628</v>
      </c>
      <c r="K365" s="1144">
        <v>31</v>
      </c>
      <c r="M365" s="1145" t="s">
        <v>3326</v>
      </c>
      <c r="N365" s="1158"/>
      <c r="O365" s="1146"/>
    </row>
    <row r="366" spans="1:15" ht="13.5" thickBot="1">
      <c r="A366" s="1151"/>
      <c r="B366" s="1147"/>
      <c r="C366" s="1147"/>
      <c r="D366" s="1147"/>
      <c r="E366" s="1159">
        <v>31.18</v>
      </c>
      <c r="K366" s="1159">
        <v>31</v>
      </c>
      <c r="N366" s="1158">
        <v>0.17999999999999972</v>
      </c>
      <c r="O366" s="1146"/>
    </row>
    <row r="367" spans="1:15" ht="13.5" thickTop="1">
      <c r="A367" s="1151"/>
      <c r="B367" s="1147"/>
      <c r="C367" s="1147"/>
      <c r="D367" s="1147"/>
      <c r="E367" s="1150"/>
      <c r="K367" s="1150"/>
      <c r="N367" s="1158"/>
      <c r="O367" s="1146"/>
    </row>
    <row r="368" spans="1:15">
      <c r="A368" s="1145" t="s">
        <v>3371</v>
      </c>
      <c r="B368" s="1147"/>
      <c r="C368" s="1142" t="s">
        <v>3629</v>
      </c>
      <c r="D368" s="1147"/>
      <c r="E368" s="1150">
        <v>0</v>
      </c>
      <c r="K368" s="1150"/>
      <c r="N368" s="1158"/>
      <c r="O368" s="1146"/>
    </row>
    <row r="369" spans="1:15">
      <c r="A369" s="1145" t="s">
        <v>3370</v>
      </c>
      <c r="B369" s="1147"/>
      <c r="C369" s="1142" t="s">
        <v>3629</v>
      </c>
      <c r="D369" s="1147"/>
      <c r="E369" s="1150">
        <v>934080.34</v>
      </c>
      <c r="K369" s="1150"/>
      <c r="N369" s="1158"/>
      <c r="O369" s="1146"/>
    </row>
    <row r="370" spans="1:15">
      <c r="A370" s="1145" t="s">
        <v>3369</v>
      </c>
      <c r="B370" s="1147"/>
      <c r="C370" s="1142" t="s">
        <v>3629</v>
      </c>
      <c r="D370" s="1147"/>
      <c r="E370" s="1150">
        <v>-6543.97</v>
      </c>
      <c r="K370" s="1150"/>
      <c r="N370" s="1158"/>
      <c r="O370" s="1146"/>
    </row>
    <row r="371" spans="1:15">
      <c r="A371" s="1145" t="s">
        <v>3368</v>
      </c>
      <c r="B371" s="1147"/>
      <c r="C371" s="1142" t="s">
        <v>3629</v>
      </c>
      <c r="D371" s="1147"/>
      <c r="E371" s="1150"/>
      <c r="K371" s="1150"/>
      <c r="N371" s="1158"/>
      <c r="O371" s="1146"/>
    </row>
    <row r="372" spans="1:15">
      <c r="A372" s="1145" t="s">
        <v>3367</v>
      </c>
      <c r="B372" s="1147"/>
      <c r="C372" s="1142" t="s">
        <v>3629</v>
      </c>
      <c r="D372" s="1147"/>
      <c r="E372" s="1150">
        <v>46.43</v>
      </c>
      <c r="K372" s="1150"/>
      <c r="N372" s="1158"/>
      <c r="O372" s="1146"/>
    </row>
    <row r="373" spans="1:15">
      <c r="A373" s="1145" t="s">
        <v>3366</v>
      </c>
      <c r="B373" s="1147"/>
      <c r="C373" s="1142" t="s">
        <v>3629</v>
      </c>
      <c r="D373" s="1147"/>
      <c r="E373" s="1150">
        <v>1278640.77</v>
      </c>
      <c r="N373" s="1158"/>
      <c r="O373" s="1146"/>
    </row>
    <row r="374" spans="1:15">
      <c r="A374" s="1145" t="s">
        <v>3365</v>
      </c>
      <c r="B374" s="1147"/>
      <c r="C374" s="1147" t="s">
        <v>3364</v>
      </c>
      <c r="D374" s="1147"/>
      <c r="E374" s="1150"/>
      <c r="G374" s="1145">
        <v>354</v>
      </c>
      <c r="I374" s="1142" t="s">
        <v>3364</v>
      </c>
      <c r="K374" s="1144">
        <v>2206224</v>
      </c>
      <c r="M374" s="1145" t="s">
        <v>3326</v>
      </c>
      <c r="N374" s="1158"/>
      <c r="O374" s="1146"/>
    </row>
    <row r="375" spans="1:15" ht="13.5" thickBot="1">
      <c r="A375" s="1151"/>
      <c r="B375" s="1147"/>
      <c r="C375" s="1147"/>
      <c r="D375" s="1147"/>
      <c r="E375" s="1159">
        <v>2206223.5700000003</v>
      </c>
      <c r="K375" s="1159">
        <v>2206224</v>
      </c>
      <c r="N375" s="1158">
        <v>-0.42999999970197678</v>
      </c>
      <c r="O375" s="1146"/>
    </row>
    <row r="376" spans="1:15" ht="13.5" thickTop="1">
      <c r="A376" s="1151"/>
      <c r="B376" s="1147"/>
      <c r="C376" s="1147"/>
      <c r="D376" s="1147"/>
      <c r="E376" s="1150"/>
      <c r="K376" s="1150"/>
      <c r="N376" s="1158"/>
      <c r="O376" s="1146"/>
    </row>
    <row r="377" spans="1:15">
      <c r="A377" s="1145" t="s">
        <v>3363</v>
      </c>
      <c r="B377" s="1147"/>
      <c r="C377" s="1142" t="s">
        <v>3630</v>
      </c>
      <c r="D377" s="1147"/>
      <c r="E377" s="1150">
        <v>2941.96</v>
      </c>
      <c r="G377" s="1145">
        <v>363</v>
      </c>
      <c r="I377" s="1142" t="s">
        <v>3630</v>
      </c>
      <c r="K377" s="1144">
        <v>2942</v>
      </c>
      <c r="M377" s="1145" t="s">
        <v>3326</v>
      </c>
      <c r="N377" s="1158"/>
      <c r="O377" s="1146"/>
    </row>
    <row r="378" spans="1:15">
      <c r="A378" s="1145" t="s">
        <v>3362</v>
      </c>
      <c r="B378" s="1147"/>
      <c r="C378" s="1142" t="s">
        <v>3631</v>
      </c>
      <c r="D378" s="1147"/>
      <c r="E378" s="1150">
        <v>540166.01</v>
      </c>
      <c r="G378" s="1145">
        <v>360</v>
      </c>
      <c r="I378" s="1142" t="s">
        <v>3631</v>
      </c>
      <c r="K378" s="1144">
        <v>540166</v>
      </c>
      <c r="M378" s="1145" t="s">
        <v>3326</v>
      </c>
      <c r="N378" s="1158"/>
      <c r="O378" s="1146"/>
    </row>
    <row r="379" spans="1:15" ht="13.5" thickBot="1">
      <c r="A379" s="1145"/>
      <c r="B379" s="1147"/>
      <c r="D379" s="1147"/>
      <c r="E379" s="1159">
        <v>543107.97</v>
      </c>
      <c r="K379" s="1159">
        <v>543108</v>
      </c>
      <c r="N379" s="1158">
        <v>-3.0000000027939677E-2</v>
      </c>
      <c r="O379" s="1146"/>
    </row>
    <row r="380" spans="1:15" ht="13.5" thickTop="1">
      <c r="A380" s="1145"/>
      <c r="B380" s="1147"/>
      <c r="D380" s="1147"/>
      <c r="E380" s="1150"/>
      <c r="N380" s="1158"/>
      <c r="O380" s="1146"/>
    </row>
    <row r="381" spans="1:15">
      <c r="A381" s="1145" t="s">
        <v>3361</v>
      </c>
      <c r="B381" s="1147"/>
      <c r="C381" s="1142" t="s">
        <v>3632</v>
      </c>
      <c r="D381" s="1147"/>
      <c r="E381" s="1150">
        <v>1070974.8800000001</v>
      </c>
      <c r="G381" s="1145">
        <v>361</v>
      </c>
      <c r="I381" s="1142" t="s">
        <v>3632</v>
      </c>
      <c r="K381" s="1144">
        <v>1070975</v>
      </c>
      <c r="M381" s="1145" t="s">
        <v>3326</v>
      </c>
      <c r="N381" s="1158"/>
      <c r="O381" s="1146"/>
    </row>
    <row r="382" spans="1:15" ht="13.5" thickBot="1">
      <c r="A382" s="1151"/>
      <c r="B382" s="1147"/>
      <c r="C382" s="1147"/>
      <c r="D382" s="1147"/>
      <c r="E382" s="1159">
        <v>1070974.8800000001</v>
      </c>
      <c r="K382" s="1159">
        <v>1070975</v>
      </c>
      <c r="N382" s="1158">
        <v>-0.11999999987892807</v>
      </c>
      <c r="O382" s="1146"/>
    </row>
    <row r="383" spans="1:15" ht="13.5" thickTop="1">
      <c r="A383" s="1151"/>
      <c r="B383" s="1147"/>
      <c r="C383" s="1147"/>
      <c r="D383" s="1147"/>
      <c r="E383" s="1150"/>
      <c r="K383" s="1150"/>
      <c r="N383" s="1158"/>
      <c r="O383" s="1146"/>
    </row>
    <row r="384" spans="1:15">
      <c r="A384" s="1145" t="s">
        <v>3642</v>
      </c>
      <c r="B384" s="1147"/>
      <c r="C384" s="1142" t="s">
        <v>3643</v>
      </c>
      <c r="D384" s="1147"/>
      <c r="E384" s="1150">
        <v>0</v>
      </c>
      <c r="G384" s="1145">
        <v>370</v>
      </c>
      <c r="I384" s="1142" t="s">
        <v>3643</v>
      </c>
      <c r="K384" s="1144">
        <v>0</v>
      </c>
      <c r="M384" s="1145" t="s">
        <v>3326</v>
      </c>
      <c r="N384" s="1158"/>
      <c r="O384" s="1146"/>
    </row>
    <row r="385" spans="1:15" ht="13.5" thickBot="1">
      <c r="A385" s="1151"/>
      <c r="B385" s="1147"/>
      <c r="C385" s="1147"/>
      <c r="D385" s="1147"/>
      <c r="E385" s="1159">
        <v>0</v>
      </c>
      <c r="K385" s="1159">
        <v>0</v>
      </c>
      <c r="N385" s="1158">
        <v>0</v>
      </c>
      <c r="O385" s="1146"/>
    </row>
    <row r="386" spans="1:15" ht="13.5" thickTop="1">
      <c r="A386" s="1151"/>
      <c r="B386" s="1147"/>
      <c r="C386" s="1147"/>
      <c r="D386" s="1147"/>
      <c r="E386" s="1150"/>
      <c r="K386" s="1150"/>
      <c r="N386" s="1158"/>
      <c r="O386" s="1146"/>
    </row>
    <row r="387" spans="1:15">
      <c r="A387" s="1145" t="s">
        <v>3360</v>
      </c>
      <c r="B387" s="1147"/>
      <c r="C387" s="1142" t="s">
        <v>3633</v>
      </c>
      <c r="D387" s="1147"/>
      <c r="E387" s="1150">
        <v>-101069.58</v>
      </c>
      <c r="K387" s="1150"/>
      <c r="N387" s="1158"/>
      <c r="O387" s="1146"/>
    </row>
    <row r="388" spans="1:15">
      <c r="A388" s="1145" t="s">
        <v>3359</v>
      </c>
      <c r="B388" s="1147"/>
      <c r="C388" s="1142" t="s">
        <v>3633</v>
      </c>
      <c r="D388" s="1147"/>
      <c r="E388" s="1150">
        <v>-10076.91</v>
      </c>
      <c r="K388" s="1150"/>
      <c r="N388" s="1158"/>
      <c r="O388" s="1146"/>
    </row>
    <row r="389" spans="1:15">
      <c r="A389" s="1145" t="s">
        <v>3358</v>
      </c>
      <c r="B389" s="1147"/>
      <c r="C389" s="1142" t="s">
        <v>3633</v>
      </c>
      <c r="D389" s="1147"/>
      <c r="E389" s="1150">
        <v>-5993.13</v>
      </c>
      <c r="G389" s="1145">
        <v>371</v>
      </c>
      <c r="I389" s="1142" t="s">
        <v>3633</v>
      </c>
      <c r="K389" s="1144">
        <v>-117140</v>
      </c>
      <c r="M389" s="1145" t="s">
        <v>3326</v>
      </c>
      <c r="N389" s="1158"/>
      <c r="O389" s="1146"/>
    </row>
    <row r="390" spans="1:15" ht="13.5" thickBot="1">
      <c r="A390" s="1151"/>
      <c r="B390" s="1147"/>
      <c r="C390" s="1147"/>
      <c r="D390" s="1147"/>
      <c r="E390" s="1159">
        <v>-117139.62000000001</v>
      </c>
      <c r="K390" s="1159">
        <v>-117140</v>
      </c>
      <c r="N390" s="1158">
        <v>0.3799999999901047</v>
      </c>
      <c r="O390" s="1146"/>
    </row>
    <row r="391" spans="1:15" ht="13.5" thickTop="1">
      <c r="A391" s="1151"/>
      <c r="B391" s="1147"/>
      <c r="C391" s="1147"/>
      <c r="D391" s="1147"/>
      <c r="E391" s="1150"/>
      <c r="K391" s="1150"/>
      <c r="N391" s="1158"/>
      <c r="O391" s="1146"/>
    </row>
    <row r="392" spans="1:15">
      <c r="A392" s="1145" t="s">
        <v>3357</v>
      </c>
      <c r="B392" s="1147"/>
      <c r="C392" s="1142" t="s">
        <v>3634</v>
      </c>
      <c r="D392" s="1147"/>
      <c r="E392" s="1150">
        <v>614.66</v>
      </c>
      <c r="G392" s="1145">
        <v>390</v>
      </c>
      <c r="I392" s="1142" t="s">
        <v>3634</v>
      </c>
      <c r="K392" s="1144">
        <v>384728</v>
      </c>
      <c r="M392" s="1145" t="s">
        <v>3326</v>
      </c>
      <c r="N392" s="1158"/>
      <c r="O392" s="1146"/>
    </row>
    <row r="393" spans="1:15">
      <c r="A393" s="1145" t="s">
        <v>3356</v>
      </c>
      <c r="B393" s="1147"/>
      <c r="C393" s="1147" t="s">
        <v>3355</v>
      </c>
      <c r="D393" s="1147"/>
      <c r="E393" s="1150">
        <v>384114</v>
      </c>
      <c r="N393" s="1158"/>
      <c r="O393" s="1146"/>
    </row>
    <row r="394" spans="1:15" ht="13.5" thickBot="1">
      <c r="A394" s="1151"/>
      <c r="B394" s="1147"/>
      <c r="C394" s="1147"/>
      <c r="D394" s="1147"/>
      <c r="E394" s="1159">
        <v>384728.66</v>
      </c>
      <c r="K394" s="1159">
        <v>384728</v>
      </c>
      <c r="N394" s="1158">
        <v>0.65999999997438863</v>
      </c>
      <c r="O394" s="1146" t="s">
        <v>2543</v>
      </c>
    </row>
    <row r="395" spans="1:15" ht="13.5" thickTop="1">
      <c r="A395" s="1145"/>
      <c r="E395" s="1142"/>
      <c r="O395" s="1146"/>
    </row>
    <row r="396" spans="1:15">
      <c r="A396" s="1161" t="s">
        <v>3354</v>
      </c>
      <c r="B396" s="1147"/>
      <c r="C396" s="1142" t="s">
        <v>3635</v>
      </c>
      <c r="D396" s="1147"/>
      <c r="E396" s="1150"/>
      <c r="O396" s="1146"/>
    </row>
    <row r="397" spans="1:15">
      <c r="A397" s="1145" t="s">
        <v>3353</v>
      </c>
      <c r="B397" s="1147"/>
      <c r="C397" s="1147" t="s">
        <v>3352</v>
      </c>
      <c r="D397" s="1147"/>
      <c r="E397" s="1150">
        <v>131270</v>
      </c>
      <c r="G397" s="1145">
        <v>391</v>
      </c>
      <c r="I397" s="1142" t="s">
        <v>3352</v>
      </c>
      <c r="K397" s="1144">
        <v>131270</v>
      </c>
      <c r="M397" s="1145" t="s">
        <v>3326</v>
      </c>
      <c r="O397" s="1146"/>
    </row>
    <row r="398" spans="1:15" ht="13.5" thickBot="1">
      <c r="A398" s="1151"/>
      <c r="B398" s="1147"/>
      <c r="C398" s="1147"/>
      <c r="D398" s="1147"/>
      <c r="E398" s="1159">
        <v>131270</v>
      </c>
      <c r="K398" s="1159">
        <v>131270</v>
      </c>
      <c r="N398" s="1158">
        <v>0</v>
      </c>
      <c r="O398" s="1146"/>
    </row>
    <row r="399" spans="1:15" ht="13.5" thickTop="1">
      <c r="A399" s="1151"/>
      <c r="B399" s="1147"/>
      <c r="C399" s="1147"/>
      <c r="D399" s="1147"/>
      <c r="E399" s="1150"/>
      <c r="K399" s="1150"/>
      <c r="N399" s="1158"/>
      <c r="O399" s="1146"/>
    </row>
    <row r="400" spans="1:15">
      <c r="A400" s="1145" t="s">
        <v>3764</v>
      </c>
      <c r="B400" s="1147"/>
      <c r="C400" s="1147" t="s">
        <v>3763</v>
      </c>
      <c r="D400" s="1147"/>
      <c r="E400" s="1150">
        <v>24.95</v>
      </c>
      <c r="G400" s="1168">
        <v>292</v>
      </c>
      <c r="I400" s="1142" t="s">
        <v>3763</v>
      </c>
      <c r="K400" s="1144">
        <v>25</v>
      </c>
      <c r="M400" s="1145" t="s">
        <v>3326</v>
      </c>
      <c r="O400" s="1146"/>
    </row>
    <row r="401" spans="1:15" ht="13.5" thickBot="1">
      <c r="A401" s="1151"/>
      <c r="B401" s="1147"/>
      <c r="C401" s="1147"/>
      <c r="D401" s="1147"/>
      <c r="E401" s="1159">
        <v>24.95</v>
      </c>
      <c r="K401" s="1159">
        <v>25</v>
      </c>
      <c r="N401" s="1158">
        <v>-5.0000000000000711E-2</v>
      </c>
      <c r="O401" s="1146"/>
    </row>
    <row r="402" spans="1:15" ht="13.5" thickTop="1">
      <c r="A402" s="1151"/>
      <c r="B402" s="1147"/>
      <c r="C402" s="1147"/>
      <c r="D402" s="1147"/>
      <c r="E402" s="1150"/>
      <c r="K402" s="1150"/>
      <c r="N402" s="1158"/>
      <c r="O402" s="1146"/>
    </row>
    <row r="403" spans="1:15">
      <c r="A403" s="1145" t="s">
        <v>3351</v>
      </c>
      <c r="B403" s="1147"/>
      <c r="C403" s="1142" t="s">
        <v>3636</v>
      </c>
      <c r="D403" s="1147"/>
      <c r="E403" s="1150">
        <v>70550.559999999998</v>
      </c>
      <c r="O403" s="1146"/>
    </row>
    <row r="404" spans="1:15">
      <c r="A404" s="1145" t="s">
        <v>3350</v>
      </c>
      <c r="B404" s="1147"/>
      <c r="C404" s="1147" t="s">
        <v>3349</v>
      </c>
      <c r="D404" s="1147"/>
      <c r="E404" s="1150"/>
      <c r="G404" s="1168">
        <v>393</v>
      </c>
      <c r="I404" s="1142" t="s">
        <v>3349</v>
      </c>
      <c r="K404" s="1144">
        <v>70551</v>
      </c>
      <c r="M404" s="1145" t="s">
        <v>3326</v>
      </c>
      <c r="O404" s="1146"/>
    </row>
    <row r="405" spans="1:15" ht="13.5" thickBot="1">
      <c r="A405" s="1151"/>
      <c r="B405" s="1147"/>
      <c r="C405" s="1147"/>
      <c r="D405" s="1147"/>
      <c r="E405" s="1159">
        <v>70550.559999999998</v>
      </c>
      <c r="K405" s="1159">
        <v>70551</v>
      </c>
      <c r="N405" s="1158">
        <v>-0.44000000000232831</v>
      </c>
      <c r="O405" s="1146"/>
    </row>
    <row r="406" spans="1:15" ht="13.5" thickTop="1">
      <c r="A406" s="1145"/>
      <c r="B406" s="1147"/>
      <c r="D406" s="1147"/>
      <c r="E406" s="1150"/>
      <c r="G406" s="1168"/>
      <c r="O406" s="1146"/>
    </row>
    <row r="407" spans="1:15">
      <c r="A407" s="1161" t="s">
        <v>3348</v>
      </c>
      <c r="B407" s="1147"/>
      <c r="C407" s="1142" t="s">
        <v>3637</v>
      </c>
      <c r="D407" s="1147"/>
      <c r="E407" s="1150">
        <v>-7464.11</v>
      </c>
      <c r="O407" s="1146"/>
    </row>
    <row r="408" spans="1:15">
      <c r="A408" s="1145" t="s">
        <v>3347</v>
      </c>
      <c r="B408" s="1147"/>
      <c r="C408" s="1142" t="s">
        <v>3637</v>
      </c>
      <c r="D408" s="1147"/>
      <c r="E408" s="1150"/>
      <c r="G408" s="1145">
        <v>394</v>
      </c>
      <c r="I408" s="1142" t="s">
        <v>3637</v>
      </c>
      <c r="K408" s="1144">
        <v>-7464</v>
      </c>
      <c r="M408" s="1145" t="s">
        <v>3326</v>
      </c>
      <c r="O408" s="1146"/>
    </row>
    <row r="409" spans="1:15" ht="13.5" thickBot="1">
      <c r="A409" s="1151"/>
      <c r="B409" s="1147"/>
      <c r="C409" s="1147"/>
      <c r="D409" s="1147"/>
      <c r="E409" s="1159">
        <v>-7464.11</v>
      </c>
      <c r="K409" s="1159">
        <v>-7464</v>
      </c>
      <c r="N409" s="1158">
        <v>-0.10999999999967258</v>
      </c>
      <c r="O409" s="1146"/>
    </row>
    <row r="410" spans="1:15" ht="13.5" thickTop="1">
      <c r="A410" s="1151"/>
      <c r="B410" s="1147"/>
      <c r="C410" s="1147"/>
      <c r="D410" s="1147"/>
      <c r="E410" s="1150"/>
      <c r="K410" s="1150"/>
      <c r="N410" s="1158"/>
      <c r="O410" s="1146"/>
    </row>
    <row r="411" spans="1:15">
      <c r="A411" s="1145" t="s">
        <v>3346</v>
      </c>
      <c r="B411" s="1147"/>
      <c r="C411" s="1142" t="s">
        <v>3344</v>
      </c>
      <c r="D411" s="1147"/>
      <c r="E411" s="1150">
        <v>-6855.35</v>
      </c>
      <c r="O411" s="1146"/>
    </row>
    <row r="412" spans="1:15">
      <c r="A412" s="1145" t="s">
        <v>3345</v>
      </c>
      <c r="B412" s="1147"/>
      <c r="C412" s="1147" t="s">
        <v>3344</v>
      </c>
      <c r="D412" s="1147"/>
      <c r="E412" s="1150"/>
      <c r="G412" s="1145">
        <v>395</v>
      </c>
      <c r="H412" s="1147"/>
      <c r="I412" s="1142" t="s">
        <v>3343</v>
      </c>
      <c r="K412" s="1144">
        <v>-6855</v>
      </c>
      <c r="M412" s="1145" t="s">
        <v>3326</v>
      </c>
      <c r="O412" s="1146"/>
    </row>
    <row r="413" spans="1:15" ht="13.5" thickBot="1">
      <c r="A413" s="1145"/>
      <c r="D413" s="1147"/>
      <c r="E413" s="1159">
        <v>-6855.35</v>
      </c>
      <c r="K413" s="1159">
        <v>-6855</v>
      </c>
      <c r="N413" s="1158">
        <v>-0.3500000000003638</v>
      </c>
      <c r="O413" s="1146"/>
    </row>
    <row r="414" spans="1:15" ht="13.5" thickTop="1">
      <c r="A414" s="1161"/>
      <c r="B414" s="1147"/>
      <c r="D414" s="1147"/>
      <c r="E414" s="1150"/>
      <c r="O414" s="1146"/>
    </row>
    <row r="415" spans="1:15">
      <c r="A415" s="1161"/>
      <c r="B415" s="1147"/>
      <c r="D415" s="1147"/>
      <c r="E415" s="1150"/>
      <c r="O415" s="1146"/>
    </row>
    <row r="416" spans="1:15">
      <c r="A416" s="1145" t="s">
        <v>3342</v>
      </c>
      <c r="B416" s="1147"/>
      <c r="C416" s="1142" t="s">
        <v>3340</v>
      </c>
      <c r="D416" s="1147"/>
      <c r="E416" s="1150">
        <v>13596.05</v>
      </c>
      <c r="O416" s="1146"/>
    </row>
    <row r="417" spans="1:15">
      <c r="A417" s="1145" t="s">
        <v>3341</v>
      </c>
      <c r="B417" s="1147"/>
      <c r="C417" s="1147" t="s">
        <v>3340</v>
      </c>
      <c r="D417" s="1147"/>
      <c r="E417" s="1150"/>
      <c r="G417" s="1145">
        <v>396</v>
      </c>
      <c r="I417" s="1142" t="s">
        <v>3340</v>
      </c>
      <c r="K417" s="1144">
        <v>13596</v>
      </c>
      <c r="M417" s="1145" t="s">
        <v>3326</v>
      </c>
      <c r="O417" s="1146"/>
    </row>
    <row r="418" spans="1:15" ht="13.5" thickBot="1">
      <c r="A418" s="1151"/>
      <c r="B418" s="1147"/>
      <c r="C418" s="1147"/>
      <c r="D418" s="1147"/>
      <c r="E418" s="1159">
        <v>13596.05</v>
      </c>
      <c r="K418" s="1159">
        <v>13596</v>
      </c>
      <c r="N418" s="1158">
        <v>4.9999999999272404E-2</v>
      </c>
      <c r="O418" s="1146"/>
    </row>
    <row r="419" spans="1:15" ht="13.5" thickTop="1">
      <c r="A419" s="1145"/>
      <c r="B419" s="1147"/>
      <c r="D419" s="1147"/>
      <c r="E419" s="1150"/>
      <c r="O419" s="1146"/>
    </row>
    <row r="420" spans="1:15">
      <c r="A420" s="1161" t="s">
        <v>3339</v>
      </c>
      <c r="B420" s="1147"/>
      <c r="C420" s="1142" t="s">
        <v>3638</v>
      </c>
      <c r="D420" s="1147"/>
      <c r="E420" s="1150">
        <v>97010.8</v>
      </c>
      <c r="G420" s="1145">
        <v>398</v>
      </c>
      <c r="I420" s="1142" t="s">
        <v>3638</v>
      </c>
      <c r="K420" s="1144">
        <v>97011</v>
      </c>
      <c r="M420" s="1145" t="s">
        <v>3326</v>
      </c>
      <c r="O420" s="1146"/>
    </row>
    <row r="421" spans="1:15" ht="13.5" thickBot="1">
      <c r="A421" s="1151"/>
      <c r="B421" s="1147"/>
      <c r="C421" s="1147"/>
      <c r="D421" s="1147"/>
      <c r="E421" s="1159">
        <v>97010.8</v>
      </c>
      <c r="K421" s="1159">
        <v>97011</v>
      </c>
      <c r="N421" s="1158">
        <v>-0.19999999999708962</v>
      </c>
      <c r="O421" s="1146"/>
    </row>
    <row r="422" spans="1:15" ht="13.5" thickTop="1">
      <c r="A422" s="1151"/>
      <c r="B422" s="1147"/>
      <c r="C422" s="1147"/>
      <c r="D422" s="1147"/>
      <c r="E422" s="1150"/>
      <c r="K422" s="1150"/>
      <c r="N422" s="1158"/>
      <c r="O422" s="1146"/>
    </row>
    <row r="423" spans="1:15">
      <c r="B423" s="1147"/>
      <c r="D423" s="1147"/>
      <c r="E423" s="1150"/>
      <c r="O423" s="1146"/>
    </row>
    <row r="424" spans="1:15">
      <c r="A424" s="1179" t="s">
        <v>3338</v>
      </c>
      <c r="B424" s="1147"/>
      <c r="C424" s="1147" t="s">
        <v>3337</v>
      </c>
      <c r="D424" s="1147"/>
      <c r="E424" s="1150">
        <v>1723.26</v>
      </c>
      <c r="G424" s="1145">
        <v>364</v>
      </c>
      <c r="I424" s="1142" t="s">
        <v>3337</v>
      </c>
      <c r="K424" s="1144">
        <v>1723</v>
      </c>
      <c r="O424" s="1146"/>
    </row>
    <row r="425" spans="1:15" ht="13.5" thickBot="1">
      <c r="B425" s="1147"/>
      <c r="C425" s="1151"/>
      <c r="D425" s="1147"/>
      <c r="E425" s="1159">
        <v>1723.26</v>
      </c>
      <c r="K425" s="1159">
        <v>1723</v>
      </c>
      <c r="N425" s="1158">
        <v>0.25999999999999091</v>
      </c>
      <c r="O425" s="1146"/>
    </row>
    <row r="426" spans="1:15" ht="13.5" thickTop="1">
      <c r="B426" s="1147"/>
      <c r="C426" s="1151"/>
      <c r="D426" s="1147"/>
      <c r="E426" s="1150"/>
      <c r="O426" s="1146"/>
    </row>
    <row r="427" spans="1:15">
      <c r="A427" s="1161" t="s">
        <v>3336</v>
      </c>
      <c r="B427" s="1147"/>
      <c r="C427" s="1142" t="s">
        <v>3334</v>
      </c>
      <c r="D427" s="1147"/>
      <c r="E427" s="1150">
        <v>2090.79</v>
      </c>
      <c r="O427" s="1146"/>
    </row>
    <row r="428" spans="1:15">
      <c r="A428" s="1145" t="s">
        <v>3335</v>
      </c>
      <c r="B428" s="1147"/>
      <c r="C428" s="1147" t="s">
        <v>3334</v>
      </c>
      <c r="D428" s="1147"/>
      <c r="E428" s="1150"/>
      <c r="G428" s="1145">
        <v>397</v>
      </c>
      <c r="I428" s="1142" t="s">
        <v>3334</v>
      </c>
      <c r="K428" s="1144">
        <v>2091</v>
      </c>
      <c r="M428" s="1145" t="s">
        <v>3326</v>
      </c>
      <c r="O428" s="1146"/>
    </row>
    <row r="429" spans="1:15" ht="13.5" thickBot="1">
      <c r="A429" s="1151"/>
      <c r="B429" s="1147"/>
      <c r="C429" s="1166"/>
      <c r="D429" s="1147"/>
      <c r="E429" s="1159">
        <v>2090.79</v>
      </c>
      <c r="K429" s="1159">
        <v>2091</v>
      </c>
      <c r="N429" s="1158">
        <v>-0.21000000000003638</v>
      </c>
      <c r="O429" s="1146"/>
    </row>
    <row r="430" spans="1:15" ht="13.5" thickTop="1">
      <c r="A430" s="1161"/>
      <c r="B430" s="1147"/>
      <c r="C430" s="1151"/>
      <c r="D430" s="1147"/>
      <c r="E430" s="1150"/>
      <c r="I430" s="1178"/>
      <c r="O430" s="1146"/>
    </row>
    <row r="431" spans="1:15">
      <c r="A431" s="1145" t="s">
        <v>3333</v>
      </c>
      <c r="B431" s="1147"/>
      <c r="C431" s="1142" t="s">
        <v>3639</v>
      </c>
      <c r="D431" s="1147"/>
      <c r="E431" s="1150">
        <v>-25067.27</v>
      </c>
      <c r="I431" s="1142" t="s">
        <v>3639</v>
      </c>
      <c r="K431" s="1144">
        <v>-25046</v>
      </c>
      <c r="M431" s="1145" t="s">
        <v>3326</v>
      </c>
      <c r="O431" s="1146"/>
    </row>
    <row r="432" spans="1:15">
      <c r="A432" s="1145" t="s">
        <v>3766</v>
      </c>
      <c r="B432" s="1147"/>
      <c r="C432" s="1142" t="s">
        <v>3639</v>
      </c>
      <c r="D432" s="1147"/>
      <c r="E432" s="1150">
        <v>21.42</v>
      </c>
      <c r="G432" s="1145">
        <v>381</v>
      </c>
      <c r="O432" s="1146"/>
    </row>
    <row r="433" spans="1:15" ht="13.5" thickBot="1">
      <c r="A433" s="1151"/>
      <c r="B433" s="1147"/>
      <c r="C433" s="1151"/>
      <c r="D433" s="1147"/>
      <c r="E433" s="1159">
        <v>-25045.850000000002</v>
      </c>
      <c r="K433" s="1159">
        <v>-25046</v>
      </c>
      <c r="N433" s="1158">
        <v>0.14999999999781721</v>
      </c>
      <c r="O433" s="1146"/>
    </row>
    <row r="434" spans="1:15" ht="13.5" thickTop="1">
      <c r="A434" s="1151"/>
      <c r="B434" s="1147"/>
      <c r="C434" s="1151"/>
      <c r="D434" s="1147"/>
      <c r="E434" s="1150"/>
      <c r="O434" s="1146"/>
    </row>
    <row r="435" spans="1:15">
      <c r="A435" s="1145" t="s">
        <v>3332</v>
      </c>
      <c r="B435" s="1147"/>
      <c r="C435" s="1142" t="s">
        <v>3640</v>
      </c>
      <c r="D435" s="1147"/>
      <c r="E435" s="1150">
        <v>-2003.49</v>
      </c>
      <c r="G435" s="1145">
        <v>382</v>
      </c>
      <c r="I435" s="1142" t="s">
        <v>3640</v>
      </c>
      <c r="K435" s="1144">
        <v>-2003</v>
      </c>
      <c r="M435" s="1145" t="s">
        <v>3326</v>
      </c>
      <c r="O435" s="1146"/>
    </row>
    <row r="436" spans="1:15" ht="13.5" thickBot="1">
      <c r="B436" s="1147"/>
      <c r="D436" s="1147"/>
      <c r="E436" s="1159">
        <v>-2003.49</v>
      </c>
      <c r="K436" s="1159">
        <v>-2003</v>
      </c>
      <c r="N436" s="1158">
        <v>-0.49000000000000909</v>
      </c>
      <c r="O436" s="1146"/>
    </row>
    <row r="437" spans="1:15" ht="13.5" thickTop="1">
      <c r="B437" s="1147"/>
      <c r="D437" s="1147"/>
      <c r="E437" s="1150"/>
      <c r="O437" s="1146"/>
    </row>
    <row r="438" spans="1:15">
      <c r="A438" s="1161" t="s">
        <v>3331</v>
      </c>
      <c r="B438" s="1147"/>
      <c r="C438" s="1142" t="s">
        <v>3641</v>
      </c>
      <c r="D438" s="1147"/>
      <c r="E438" s="1150">
        <v>0</v>
      </c>
      <c r="O438" s="1146"/>
    </row>
    <row r="439" spans="1:15">
      <c r="A439" s="1161" t="s">
        <v>3330</v>
      </c>
      <c r="B439" s="1147"/>
      <c r="C439" s="1142" t="s">
        <v>3641</v>
      </c>
      <c r="D439" s="1147"/>
      <c r="E439" s="1150">
        <v>0</v>
      </c>
      <c r="N439" s="1158"/>
      <c r="O439" s="1146"/>
    </row>
    <row r="440" spans="1:15">
      <c r="A440" s="1161" t="s">
        <v>3329</v>
      </c>
      <c r="B440" s="1147"/>
      <c r="C440" s="1142" t="s">
        <v>3641</v>
      </c>
      <c r="D440" s="1147"/>
      <c r="E440" s="1150">
        <v>984.41</v>
      </c>
      <c r="O440" s="1146"/>
    </row>
    <row r="441" spans="1:15">
      <c r="A441" s="1161" t="s">
        <v>3328</v>
      </c>
      <c r="B441" s="1147"/>
      <c r="C441" s="1142" t="s">
        <v>3641</v>
      </c>
      <c r="D441" s="1147"/>
      <c r="E441" s="1150">
        <v>0</v>
      </c>
      <c r="O441" s="1146"/>
    </row>
    <row r="442" spans="1:15">
      <c r="A442" s="1161" t="s">
        <v>3327</v>
      </c>
      <c r="B442" s="1147"/>
      <c r="C442" s="1142" t="s">
        <v>3641</v>
      </c>
      <c r="D442" s="1147"/>
      <c r="E442" s="1150">
        <v>0</v>
      </c>
      <c r="O442" s="1146"/>
    </row>
    <row r="443" spans="1:15">
      <c r="A443" s="1161" t="s">
        <v>3774</v>
      </c>
      <c r="B443" s="1147"/>
      <c r="C443" s="1142" t="s">
        <v>3641</v>
      </c>
      <c r="D443" s="1147"/>
      <c r="E443" s="1150">
        <v>275314.51</v>
      </c>
      <c r="G443" s="1145">
        <v>389</v>
      </c>
      <c r="I443" s="1142" t="s">
        <v>3641</v>
      </c>
      <c r="K443" s="1144">
        <v>276299</v>
      </c>
      <c r="M443" s="1145" t="s">
        <v>3326</v>
      </c>
      <c r="O443" s="1146"/>
    </row>
    <row r="444" spans="1:15" ht="13.5" thickBot="1">
      <c r="A444" s="1145"/>
      <c r="B444" s="1147"/>
      <c r="C444" s="1147"/>
      <c r="D444" s="1147"/>
      <c r="E444" s="1159">
        <v>276298.92</v>
      </c>
      <c r="K444" s="1159">
        <v>276299</v>
      </c>
      <c r="N444" s="1158">
        <v>-8.0000000016298145E-2</v>
      </c>
      <c r="O444" s="1146"/>
    </row>
    <row r="445" spans="1:15" ht="13.5" thickTop="1">
      <c r="A445" s="1145"/>
      <c r="B445" s="1147"/>
      <c r="C445" s="1147"/>
      <c r="D445" s="1147"/>
      <c r="E445" s="1150"/>
      <c r="K445" s="1150"/>
      <c r="N445" s="1158"/>
      <c r="O445" s="1146"/>
    </row>
    <row r="446" spans="1:15" s="1152" customFormat="1">
      <c r="A446" s="1173"/>
      <c r="B446" s="1157"/>
      <c r="C446" s="1177" t="s">
        <v>3325</v>
      </c>
      <c r="D446" s="1157"/>
      <c r="E446" s="1156">
        <v>5804851.0700000022</v>
      </c>
      <c r="G446" s="1173"/>
      <c r="I446" s="1172" t="s">
        <v>3780</v>
      </c>
      <c r="K446" s="1156">
        <v>5804852</v>
      </c>
      <c r="M446" s="1173"/>
      <c r="O446" s="1173"/>
    </row>
    <row r="447" spans="1:15" s="1147" customFormat="1">
      <c r="A447" s="1161"/>
      <c r="C447" s="1177" t="s">
        <v>3649</v>
      </c>
      <c r="E447" s="1156">
        <v>-5804850.0699999984</v>
      </c>
      <c r="G447" s="1161"/>
      <c r="I447" s="1157"/>
      <c r="K447" s="1150"/>
      <c r="M447" s="1161"/>
      <c r="N447" s="1148"/>
      <c r="O447" s="1151"/>
    </row>
    <row r="448" spans="1:15" s="1147" customFormat="1">
      <c r="A448" s="1161"/>
      <c r="E448" s="1156">
        <v>20808828.230000004</v>
      </c>
      <c r="G448" s="1161"/>
      <c r="I448" s="1157" t="s">
        <v>3765</v>
      </c>
      <c r="K448" s="1156">
        <v>20808831</v>
      </c>
      <c r="M448" s="1161"/>
      <c r="N448" s="1148"/>
      <c r="O448" s="1151"/>
    </row>
    <row r="449" spans="1:15" s="1147" customFormat="1">
      <c r="A449" s="1145"/>
      <c r="E449" s="1150"/>
      <c r="G449" s="1161"/>
      <c r="K449" s="1150"/>
      <c r="M449" s="1168"/>
      <c r="N449" s="1148"/>
      <c r="O449" s="1151"/>
    </row>
    <row r="450" spans="1:15" s="1147" customFormat="1">
      <c r="A450" s="2661"/>
      <c r="B450" s="2661"/>
      <c r="C450" s="2661"/>
      <c r="D450" s="2661"/>
      <c r="E450" s="2661"/>
      <c r="F450" s="2661"/>
      <c r="G450" s="2661"/>
      <c r="H450" s="2661"/>
      <c r="I450" s="2661"/>
      <c r="J450" s="2661"/>
      <c r="K450" s="2661"/>
      <c r="L450" s="2661"/>
      <c r="M450" s="2661"/>
      <c r="N450" s="1149"/>
      <c r="O450" s="1151"/>
    </row>
    <row r="451" spans="1:15">
      <c r="A451" s="1145" t="s">
        <v>3324</v>
      </c>
      <c r="B451" s="1147"/>
      <c r="C451" s="1176" t="s">
        <v>3293</v>
      </c>
      <c r="D451" s="1147"/>
      <c r="E451" s="1150">
        <v>627322.03153200017</v>
      </c>
      <c r="G451" s="1145">
        <v>601</v>
      </c>
      <c r="I451" s="1142" t="s">
        <v>3293</v>
      </c>
      <c r="K451" s="1144">
        <v>627323</v>
      </c>
      <c r="M451" s="1168" t="s">
        <v>3297</v>
      </c>
      <c r="O451" s="1146"/>
    </row>
    <row r="452" spans="1:15" ht="13.5" thickBot="1">
      <c r="A452" s="1145"/>
      <c r="B452" s="1147"/>
      <c r="C452" s="1176"/>
      <c r="D452" s="1147"/>
      <c r="E452" s="1159">
        <v>627322.03153200017</v>
      </c>
      <c r="K452" s="1159">
        <v>627323</v>
      </c>
      <c r="N452" s="1158">
        <v>-0.96846799983177334</v>
      </c>
      <c r="O452" s="1146"/>
    </row>
    <row r="453" spans="1:15" ht="13.5" thickTop="1">
      <c r="A453" s="1145"/>
      <c r="B453" s="1147"/>
      <c r="C453" s="1176"/>
      <c r="D453" s="1147"/>
      <c r="E453" s="1150"/>
      <c r="O453" s="1146"/>
    </row>
    <row r="454" spans="1:15">
      <c r="A454" s="1145" t="s">
        <v>3323</v>
      </c>
      <c r="B454" s="1147"/>
      <c r="C454" s="1176" t="s">
        <v>3291</v>
      </c>
      <c r="D454" s="1147"/>
      <c r="E454" s="1150">
        <v>36039.093372000003</v>
      </c>
      <c r="G454" s="1145">
        <v>603</v>
      </c>
      <c r="I454" s="1142" t="s">
        <v>3291</v>
      </c>
      <c r="K454" s="1144">
        <v>36039</v>
      </c>
      <c r="M454" s="1168" t="s">
        <v>3297</v>
      </c>
      <c r="O454" s="1146"/>
    </row>
    <row r="455" spans="1:15" ht="13.5" thickBot="1">
      <c r="A455" s="1145"/>
      <c r="B455" s="1147"/>
      <c r="C455" s="1176"/>
      <c r="D455" s="1147"/>
      <c r="E455" s="1159">
        <v>36039.093372000003</v>
      </c>
      <c r="K455" s="1159">
        <v>36039</v>
      </c>
      <c r="N455" s="1158">
        <v>9.3372000003000721E-2</v>
      </c>
      <c r="O455" s="1146"/>
    </row>
    <row r="456" spans="1:15" ht="13.5" thickTop="1">
      <c r="A456" s="1145"/>
      <c r="B456" s="1147"/>
      <c r="C456" s="1176"/>
      <c r="D456" s="1147"/>
      <c r="E456" s="1150"/>
      <c r="O456" s="1146"/>
    </row>
    <row r="457" spans="1:15">
      <c r="A457" s="1145" t="s">
        <v>3322</v>
      </c>
      <c r="B457" s="1147"/>
      <c r="C457" s="1176" t="s">
        <v>3289</v>
      </c>
      <c r="D457" s="1147"/>
      <c r="E457" s="1150">
        <v>258600.30829800005</v>
      </c>
      <c r="G457" s="1145">
        <v>604</v>
      </c>
      <c r="I457" s="1142" t="s">
        <v>3289</v>
      </c>
      <c r="K457" s="1144">
        <v>258601</v>
      </c>
      <c r="M457" s="1168" t="s">
        <v>3297</v>
      </c>
      <c r="O457" s="1146"/>
    </row>
    <row r="458" spans="1:15" ht="13.5" thickBot="1">
      <c r="A458" s="1145"/>
      <c r="B458" s="1147"/>
      <c r="C458" s="1176"/>
      <c r="D458" s="1147"/>
      <c r="E458" s="1159">
        <v>258600.30829800005</v>
      </c>
      <c r="K458" s="1159">
        <v>258601</v>
      </c>
      <c r="N458" s="1158">
        <v>-0.69170199995278381</v>
      </c>
      <c r="O458" s="1146"/>
    </row>
    <row r="459" spans="1:15" ht="13.5" thickTop="1">
      <c r="A459" s="1145"/>
      <c r="B459" s="1147"/>
      <c r="C459" s="1176"/>
      <c r="D459" s="1147"/>
      <c r="E459" s="1150"/>
      <c r="O459" s="1146"/>
    </row>
    <row r="460" spans="1:15">
      <c r="A460" s="1145" t="s">
        <v>3321</v>
      </c>
      <c r="B460" s="1147"/>
      <c r="C460" s="1176" t="s">
        <v>3320</v>
      </c>
      <c r="D460" s="1147"/>
      <c r="E460" s="1150">
        <v>0</v>
      </c>
      <c r="G460" s="1145">
        <v>610</v>
      </c>
      <c r="I460" s="1142" t="s">
        <v>3320</v>
      </c>
      <c r="K460" s="1144">
        <v>0</v>
      </c>
      <c r="M460" s="1168" t="s">
        <v>3297</v>
      </c>
      <c r="O460" s="1146"/>
    </row>
    <row r="461" spans="1:15" ht="13.5" thickBot="1">
      <c r="A461" s="1145"/>
      <c r="B461" s="1147"/>
      <c r="C461" s="1176"/>
      <c r="D461" s="1147"/>
      <c r="E461" s="1159">
        <v>0</v>
      </c>
      <c r="K461" s="1159">
        <v>0</v>
      </c>
      <c r="N461" s="1158">
        <v>0</v>
      </c>
      <c r="O461" s="1146"/>
    </row>
    <row r="462" spans="1:15" ht="13.5" thickTop="1">
      <c r="A462" s="1145"/>
      <c r="B462" s="1147"/>
      <c r="C462" s="1176"/>
      <c r="D462" s="1147"/>
      <c r="E462" s="1150"/>
      <c r="N462" s="1142"/>
      <c r="O462" s="1146"/>
    </row>
    <row r="463" spans="1:15">
      <c r="A463" s="1145" t="s">
        <v>3319</v>
      </c>
      <c r="B463" s="1147"/>
      <c r="C463" s="1176" t="s">
        <v>3283</v>
      </c>
      <c r="D463" s="1147"/>
      <c r="E463" s="1150">
        <v>325653.26</v>
      </c>
      <c r="G463" s="1145">
        <v>615</v>
      </c>
      <c r="I463" s="1142" t="s">
        <v>3283</v>
      </c>
      <c r="K463" s="1144">
        <v>325653</v>
      </c>
      <c r="M463" s="1168" t="s">
        <v>3297</v>
      </c>
      <c r="N463" s="1142"/>
      <c r="O463" s="1146"/>
    </row>
    <row r="464" spans="1:15" ht="13.5" thickBot="1">
      <c r="A464" s="1145"/>
      <c r="B464" s="1147"/>
      <c r="C464" s="1176"/>
      <c r="D464" s="1147"/>
      <c r="E464" s="1159">
        <v>325653.26</v>
      </c>
      <c r="K464" s="1159">
        <v>325653</v>
      </c>
      <c r="N464" s="1158">
        <v>0.26000000000931323</v>
      </c>
      <c r="O464" s="1146"/>
    </row>
    <row r="465" spans="1:15" ht="13.5" thickTop="1">
      <c r="A465" s="1145"/>
      <c r="B465" s="1147"/>
      <c r="C465" s="1176"/>
      <c r="D465" s="1147"/>
      <c r="E465" s="1150"/>
      <c r="N465" s="1142"/>
      <c r="O465" s="1146"/>
    </row>
    <row r="466" spans="1:15">
      <c r="A466" s="1145" t="s">
        <v>3318</v>
      </c>
      <c r="B466" s="1147"/>
      <c r="C466" s="1176" t="s">
        <v>3281</v>
      </c>
      <c r="D466" s="1147"/>
      <c r="E466" s="1150">
        <v>0</v>
      </c>
      <c r="G466" s="1145">
        <v>616</v>
      </c>
      <c r="I466" s="1142" t="s">
        <v>3281</v>
      </c>
      <c r="K466" s="1144">
        <v>0</v>
      </c>
      <c r="M466" s="1168" t="s">
        <v>3297</v>
      </c>
      <c r="N466" s="1142"/>
      <c r="O466" s="1146"/>
    </row>
    <row r="467" spans="1:15" ht="13.5" thickBot="1">
      <c r="A467" s="1145"/>
      <c r="B467" s="1147"/>
      <c r="C467" s="1176"/>
      <c r="D467" s="1147"/>
      <c r="E467" s="1159">
        <v>0</v>
      </c>
      <c r="K467" s="1159">
        <v>0</v>
      </c>
      <c r="N467" s="1158">
        <v>0</v>
      </c>
      <c r="O467" s="1146"/>
    </row>
    <row r="468" spans="1:15" ht="13.5" thickTop="1">
      <c r="A468" s="1145"/>
      <c r="B468" s="1147"/>
      <c r="C468" s="1176"/>
      <c r="D468" s="1147"/>
      <c r="E468" s="1150"/>
      <c r="N468" s="1142"/>
      <c r="O468" s="1146"/>
    </row>
    <row r="469" spans="1:15">
      <c r="A469" s="1145" t="s">
        <v>3317</v>
      </c>
      <c r="B469" s="1147"/>
      <c r="C469" s="1176" t="s">
        <v>531</v>
      </c>
      <c r="D469" s="1147"/>
      <c r="E469" s="1150">
        <v>153123.33142600002</v>
      </c>
      <c r="G469" s="1145">
        <v>618</v>
      </c>
      <c r="I469" s="1142" t="s">
        <v>531</v>
      </c>
      <c r="K469" s="1144">
        <v>153123</v>
      </c>
      <c r="M469" s="1168" t="s">
        <v>3297</v>
      </c>
      <c r="N469" s="1142"/>
      <c r="O469" s="1146"/>
    </row>
    <row r="470" spans="1:15" ht="13.5" thickBot="1">
      <c r="A470" s="1145"/>
      <c r="B470" s="1147"/>
      <c r="C470" s="1176"/>
      <c r="D470" s="1147"/>
      <c r="E470" s="1159">
        <v>153123.33142600002</v>
      </c>
      <c r="K470" s="1159">
        <v>153123</v>
      </c>
      <c r="N470" s="1158">
        <v>0.33142600001883693</v>
      </c>
      <c r="O470" s="1145"/>
    </row>
    <row r="471" spans="1:15" ht="13.5" thickTop="1">
      <c r="A471" s="1145"/>
      <c r="B471" s="1147"/>
      <c r="C471" s="1176"/>
      <c r="D471" s="1147"/>
      <c r="E471" s="1150"/>
      <c r="N471" s="1142"/>
      <c r="O471" s="1146"/>
    </row>
    <row r="472" spans="1:15">
      <c r="A472" s="1145" t="s">
        <v>3316</v>
      </c>
      <c r="B472" s="1147"/>
      <c r="C472" s="1176" t="s">
        <v>1327</v>
      </c>
      <c r="D472" s="1147"/>
      <c r="E472" s="1150">
        <v>193929.984238</v>
      </c>
      <c r="G472" s="1145">
        <v>620</v>
      </c>
      <c r="I472" s="1142" t="s">
        <v>1327</v>
      </c>
      <c r="K472" s="1144">
        <v>193930</v>
      </c>
      <c r="M472" s="1168" t="s">
        <v>3297</v>
      </c>
      <c r="N472" s="1142"/>
      <c r="O472" s="1146"/>
    </row>
    <row r="473" spans="1:15" ht="13.5" thickBot="1">
      <c r="A473" s="1145"/>
      <c r="B473" s="1147"/>
      <c r="C473" s="1176"/>
      <c r="D473" s="1147"/>
      <c r="E473" s="1159">
        <v>193929.984238</v>
      </c>
      <c r="K473" s="1159">
        <v>193930</v>
      </c>
      <c r="N473" s="1158">
        <v>-1.5761999995447695E-2</v>
      </c>
      <c r="O473" s="1146"/>
    </row>
    <row r="474" spans="1:15" ht="13.5" thickTop="1">
      <c r="A474" s="1145"/>
      <c r="B474" s="1147"/>
      <c r="C474" s="1176"/>
      <c r="D474" s="1147"/>
      <c r="E474" s="1150"/>
      <c r="N474" s="1142"/>
      <c r="O474" s="1146"/>
    </row>
    <row r="475" spans="1:15">
      <c r="A475" s="1145" t="s">
        <v>3315</v>
      </c>
      <c r="B475" s="1147"/>
      <c r="C475" s="1176" t="s">
        <v>3277</v>
      </c>
      <c r="D475" s="1147"/>
      <c r="E475" s="1150">
        <v>457.47801000000004</v>
      </c>
      <c r="G475" s="1145">
        <v>631</v>
      </c>
      <c r="I475" s="1142" t="s">
        <v>3277</v>
      </c>
      <c r="K475" s="1144">
        <v>457</v>
      </c>
      <c r="M475" s="1168" t="s">
        <v>3297</v>
      </c>
      <c r="N475" s="1142"/>
      <c r="O475" s="1146"/>
    </row>
    <row r="476" spans="1:15" ht="13.5" thickBot="1">
      <c r="A476" s="1145"/>
      <c r="B476" s="1147"/>
      <c r="C476" s="1176"/>
      <c r="D476" s="1147"/>
      <c r="E476" s="1159">
        <v>457.47801000000004</v>
      </c>
      <c r="K476" s="1159">
        <v>457</v>
      </c>
      <c r="N476" s="1158">
        <v>0.47801000000004024</v>
      </c>
      <c r="O476" s="1146"/>
    </row>
    <row r="477" spans="1:15" ht="13.5" thickTop="1">
      <c r="A477" s="1145"/>
      <c r="B477" s="1147"/>
      <c r="C477" s="1176"/>
      <c r="D477" s="1147"/>
      <c r="E477" s="1150"/>
      <c r="N477" s="1142"/>
      <c r="O477" s="1146"/>
    </row>
    <row r="478" spans="1:15">
      <c r="A478" s="1145" t="s">
        <v>3314</v>
      </c>
      <c r="B478" s="1147"/>
      <c r="C478" s="1176" t="s">
        <v>3275</v>
      </c>
      <c r="D478" s="1147"/>
      <c r="E478" s="1150">
        <v>30618.664463999998</v>
      </c>
      <c r="G478" s="1145">
        <v>632</v>
      </c>
      <c r="I478" s="1142" t="s">
        <v>3275</v>
      </c>
      <c r="K478" s="1144">
        <v>30619</v>
      </c>
      <c r="M478" s="1168" t="s">
        <v>3297</v>
      </c>
      <c r="O478" s="1146"/>
    </row>
    <row r="479" spans="1:15" ht="13.5" thickBot="1">
      <c r="A479" s="1145"/>
      <c r="B479" s="1147"/>
      <c r="C479" s="1176"/>
      <c r="D479" s="1147"/>
      <c r="E479" s="1159">
        <v>30618.664463999998</v>
      </c>
      <c r="K479" s="1159">
        <v>30619</v>
      </c>
      <c r="N479" s="1158">
        <v>-0.33553600000232109</v>
      </c>
      <c r="O479" s="1146"/>
    </row>
    <row r="480" spans="1:15" ht="13.5" thickTop="1">
      <c r="A480" s="1145"/>
      <c r="B480" s="1147"/>
      <c r="C480" s="1176"/>
      <c r="D480" s="1147"/>
      <c r="E480" s="1150"/>
      <c r="O480" s="1146"/>
    </row>
    <row r="481" spans="1:15">
      <c r="A481" s="1145" t="s">
        <v>3313</v>
      </c>
      <c r="B481" s="1147"/>
      <c r="C481" s="1176" t="s">
        <v>1785</v>
      </c>
      <c r="D481" s="1147"/>
      <c r="E481" s="1150">
        <v>-549.48535800000013</v>
      </c>
      <c r="G481" s="1145">
        <v>633</v>
      </c>
      <c r="I481" s="1142" t="s">
        <v>1785</v>
      </c>
      <c r="K481" s="1144">
        <v>-549</v>
      </c>
      <c r="M481" s="1168" t="s">
        <v>3297</v>
      </c>
      <c r="O481" s="1146"/>
    </row>
    <row r="482" spans="1:15" ht="13.5" thickBot="1">
      <c r="A482" s="1145"/>
      <c r="B482" s="1147"/>
      <c r="C482" s="1176"/>
      <c r="D482" s="1147"/>
      <c r="E482" s="1159">
        <v>-549.48535800000013</v>
      </c>
      <c r="K482" s="1159">
        <v>-549</v>
      </c>
      <c r="N482" s="1158">
        <v>-0.48535800000013296</v>
      </c>
      <c r="O482" s="1146"/>
    </row>
    <row r="483" spans="1:15" ht="13.5" thickTop="1">
      <c r="A483" s="1145"/>
      <c r="B483" s="1147"/>
      <c r="C483" s="1176"/>
      <c r="D483" s="1147"/>
      <c r="E483" s="1150"/>
      <c r="O483" s="1146"/>
    </row>
    <row r="484" spans="1:15">
      <c r="A484" s="1145" t="s">
        <v>3312</v>
      </c>
      <c r="B484" s="1147"/>
      <c r="C484" s="1176" t="s">
        <v>3272</v>
      </c>
      <c r="D484" s="1147"/>
      <c r="E484" s="1150">
        <v>0</v>
      </c>
      <c r="G484" s="1145">
        <v>634</v>
      </c>
      <c r="I484" s="1142" t="s">
        <v>3272</v>
      </c>
      <c r="K484" s="1144">
        <v>0</v>
      </c>
      <c r="M484" s="1168" t="s">
        <v>3297</v>
      </c>
      <c r="O484" s="1146"/>
    </row>
    <row r="485" spans="1:15" ht="13.5" thickBot="1">
      <c r="A485" s="1145"/>
      <c r="B485" s="1147"/>
      <c r="C485" s="1176"/>
      <c r="D485" s="1147"/>
      <c r="E485" s="1159">
        <v>0</v>
      </c>
      <c r="K485" s="1159">
        <v>0</v>
      </c>
      <c r="N485" s="1158">
        <v>0</v>
      </c>
      <c r="O485" s="1146"/>
    </row>
    <row r="486" spans="1:15" ht="13.5" thickTop="1">
      <c r="A486" s="1145"/>
      <c r="B486" s="1147"/>
      <c r="C486" s="1176"/>
      <c r="D486" s="1147"/>
      <c r="E486" s="1150"/>
      <c r="O486" s="1146"/>
    </row>
    <row r="487" spans="1:15">
      <c r="A487" s="1145" t="s">
        <v>3311</v>
      </c>
      <c r="B487" s="1147"/>
      <c r="C487" s="1176" t="s">
        <v>3270</v>
      </c>
      <c r="D487" s="1147"/>
      <c r="E487" s="1150">
        <v>38770.748247999996</v>
      </c>
      <c r="G487" s="1145">
        <v>635</v>
      </c>
      <c r="I487" s="1142" t="s">
        <v>3270</v>
      </c>
      <c r="K487" s="1144">
        <v>38771</v>
      </c>
      <c r="M487" s="1168" t="s">
        <v>3297</v>
      </c>
      <c r="N487" s="1158"/>
      <c r="O487" s="1146"/>
    </row>
    <row r="488" spans="1:15" ht="13.5" thickBot="1">
      <c r="A488" s="1145"/>
      <c r="B488" s="1147"/>
      <c r="C488" s="1176"/>
      <c r="D488" s="1147"/>
      <c r="E488" s="1159">
        <v>38770.748247999996</v>
      </c>
      <c r="K488" s="1159">
        <v>38771</v>
      </c>
      <c r="N488" s="1158">
        <v>-0.25175200000376208</v>
      </c>
      <c r="O488" s="1146"/>
    </row>
    <row r="489" spans="1:15" ht="13.5" thickTop="1">
      <c r="A489" s="1145"/>
      <c r="B489" s="1147"/>
      <c r="C489" s="1176"/>
      <c r="D489" s="1147"/>
      <c r="E489" s="1150"/>
      <c r="O489" s="1146"/>
    </row>
    <row r="490" spans="1:15">
      <c r="A490" s="1145" t="s">
        <v>3310</v>
      </c>
      <c r="B490" s="1147"/>
      <c r="C490" s="1176" t="s">
        <v>1786</v>
      </c>
      <c r="D490" s="1147"/>
      <c r="E490" s="1150">
        <v>70306.270038000017</v>
      </c>
      <c r="G490" s="1145">
        <v>636</v>
      </c>
      <c r="I490" s="1142" t="s">
        <v>1786</v>
      </c>
      <c r="K490" s="1144">
        <v>70306</v>
      </c>
      <c r="M490" s="1168" t="s">
        <v>3297</v>
      </c>
      <c r="O490" s="1146"/>
    </row>
    <row r="491" spans="1:15" ht="13.5" thickBot="1">
      <c r="A491" s="1145"/>
      <c r="B491" s="1147"/>
      <c r="C491" s="1176"/>
      <c r="D491" s="1147"/>
      <c r="E491" s="1159">
        <v>70306.270038000017</v>
      </c>
      <c r="K491" s="1159">
        <v>70306</v>
      </c>
      <c r="N491" s="1158">
        <v>0.27003800001693889</v>
      </c>
      <c r="O491" s="1146"/>
    </row>
    <row r="492" spans="1:15" ht="13.5" thickTop="1">
      <c r="A492" s="1145"/>
      <c r="B492" s="1147"/>
      <c r="C492" s="1176"/>
      <c r="D492" s="1147"/>
      <c r="E492" s="1150"/>
      <c r="O492" s="1146"/>
    </row>
    <row r="493" spans="1:15">
      <c r="A493" s="1145" t="s">
        <v>3309</v>
      </c>
      <c r="B493" s="1147"/>
      <c r="C493" s="1176" t="s">
        <v>3267</v>
      </c>
      <c r="D493" s="1147"/>
      <c r="E493" s="1150">
        <v>984.51528600000006</v>
      </c>
      <c r="G493" s="1145">
        <v>641</v>
      </c>
      <c r="I493" s="1142" t="s">
        <v>3267</v>
      </c>
      <c r="K493" s="1144">
        <v>985</v>
      </c>
      <c r="M493" s="1168" t="s">
        <v>3297</v>
      </c>
      <c r="O493" s="1146"/>
    </row>
    <row r="494" spans="1:15" ht="13.5" thickBot="1">
      <c r="A494" s="1145"/>
      <c r="B494" s="1147"/>
      <c r="C494" s="1176"/>
      <c r="D494" s="1147"/>
      <c r="E494" s="1159">
        <v>984.51528600000006</v>
      </c>
      <c r="K494" s="1159">
        <v>985</v>
      </c>
      <c r="N494" s="1158">
        <v>-0.48471399999993992</v>
      </c>
      <c r="O494" s="1146"/>
    </row>
    <row r="495" spans="1:15" ht="13.5" thickTop="1">
      <c r="A495" s="1145"/>
      <c r="B495" s="1147"/>
      <c r="C495" s="1176"/>
      <c r="D495" s="1147"/>
      <c r="E495" s="1150"/>
      <c r="N495" s="1142"/>
      <c r="O495" s="1146"/>
    </row>
    <row r="496" spans="1:15">
      <c r="A496" s="1145" t="s">
        <v>3308</v>
      </c>
      <c r="B496" s="1147"/>
      <c r="C496" s="1176" t="s">
        <v>2384</v>
      </c>
      <c r="D496" s="1147"/>
      <c r="E496" s="1150">
        <v>147.74183399999998</v>
      </c>
      <c r="G496" s="1145">
        <v>642</v>
      </c>
      <c r="I496" s="1142" t="s">
        <v>2384</v>
      </c>
      <c r="K496" s="1144">
        <v>148</v>
      </c>
      <c r="M496" s="1168" t="s">
        <v>3297</v>
      </c>
      <c r="N496" s="1142"/>
      <c r="O496" s="1146"/>
    </row>
    <row r="497" spans="1:15" ht="13.5" thickBot="1">
      <c r="A497" s="1145"/>
      <c r="B497" s="1147"/>
      <c r="C497" s="1176"/>
      <c r="D497" s="1147"/>
      <c r="E497" s="1159">
        <v>147.74183399999998</v>
      </c>
      <c r="K497" s="1159">
        <v>148</v>
      </c>
      <c r="N497" s="1158">
        <v>-0.25816600000001699</v>
      </c>
      <c r="O497" s="1146"/>
    </row>
    <row r="498" spans="1:15" ht="13.5" thickTop="1">
      <c r="A498" s="1145"/>
      <c r="B498" s="1147"/>
      <c r="C498" s="1176"/>
      <c r="D498" s="1147"/>
      <c r="E498" s="1150"/>
      <c r="N498" s="1142"/>
      <c r="O498" s="1146"/>
    </row>
    <row r="499" spans="1:15">
      <c r="A499" s="1145" t="s">
        <v>3307</v>
      </c>
      <c r="B499" s="1147"/>
      <c r="C499" s="1176" t="s">
        <v>40</v>
      </c>
      <c r="D499" s="1147"/>
      <c r="E499" s="1150">
        <v>48805.567367999996</v>
      </c>
      <c r="G499" s="1145">
        <v>650</v>
      </c>
      <c r="I499" s="1142" t="s">
        <v>40</v>
      </c>
      <c r="K499" s="1144">
        <v>48806</v>
      </c>
      <c r="M499" s="1168" t="s">
        <v>3297</v>
      </c>
      <c r="N499" s="1142"/>
      <c r="O499" s="1146"/>
    </row>
    <row r="500" spans="1:15" ht="13.5" thickBot="1">
      <c r="A500" s="1145"/>
      <c r="B500" s="1147"/>
      <c r="C500" s="1176"/>
      <c r="D500" s="1147"/>
      <c r="E500" s="1159">
        <v>48805.567367999996</v>
      </c>
      <c r="K500" s="1159">
        <v>48806</v>
      </c>
      <c r="N500" s="1158">
        <v>-0.43263200000365032</v>
      </c>
      <c r="O500" s="1146"/>
    </row>
    <row r="501" spans="1:15" ht="13.5" thickTop="1">
      <c r="A501" s="1145"/>
      <c r="B501" s="1147"/>
      <c r="C501" s="1176"/>
      <c r="D501" s="1147"/>
      <c r="E501" s="1150"/>
      <c r="N501" s="1142"/>
      <c r="O501" s="1146"/>
    </row>
    <row r="502" spans="1:15">
      <c r="A502" s="1145" t="s">
        <v>3306</v>
      </c>
      <c r="B502" s="1147"/>
      <c r="C502" s="1176" t="s">
        <v>3263</v>
      </c>
      <c r="D502" s="1147"/>
      <c r="E502" s="1150">
        <v>0</v>
      </c>
      <c r="G502" s="1145">
        <v>656</v>
      </c>
      <c r="I502" s="1142" t="s">
        <v>3263</v>
      </c>
      <c r="K502" s="1144">
        <v>0</v>
      </c>
      <c r="M502" s="1168" t="s">
        <v>3297</v>
      </c>
      <c r="N502" s="1142"/>
      <c r="O502" s="1146"/>
    </row>
    <row r="503" spans="1:15" ht="13.5" thickBot="1">
      <c r="A503" s="1145"/>
      <c r="B503" s="1147"/>
      <c r="C503" s="1176"/>
      <c r="D503" s="1147"/>
      <c r="E503" s="1159">
        <v>0</v>
      </c>
      <c r="K503" s="1159">
        <v>0</v>
      </c>
      <c r="N503" s="1158">
        <v>0</v>
      </c>
      <c r="O503" s="1146"/>
    </row>
    <row r="504" spans="1:15" ht="13.5" thickTop="1">
      <c r="A504" s="1145"/>
      <c r="B504" s="1147"/>
      <c r="C504" s="1176"/>
      <c r="D504" s="1147"/>
      <c r="E504" s="1150"/>
      <c r="N504" s="1142"/>
      <c r="O504" s="1146"/>
    </row>
    <row r="505" spans="1:15">
      <c r="A505" s="1145" t="s">
        <v>3305</v>
      </c>
      <c r="B505" s="1147"/>
      <c r="C505" s="1176" t="s">
        <v>3261</v>
      </c>
      <c r="D505" s="1147"/>
      <c r="E505" s="1150">
        <v>92809.544225999984</v>
      </c>
      <c r="G505" s="1145">
        <v>657</v>
      </c>
      <c r="I505" s="1142" t="s">
        <v>3261</v>
      </c>
      <c r="K505" s="1144">
        <v>92810</v>
      </c>
      <c r="M505" s="1168" t="s">
        <v>3297</v>
      </c>
      <c r="N505" s="1142"/>
      <c r="O505" s="1146"/>
    </row>
    <row r="506" spans="1:15" ht="13.5" thickBot="1">
      <c r="A506" s="1145"/>
      <c r="B506" s="1147"/>
      <c r="C506" s="1176"/>
      <c r="D506" s="1147"/>
      <c r="E506" s="1159">
        <v>92809.544225999984</v>
      </c>
      <c r="K506" s="1159">
        <v>92810</v>
      </c>
      <c r="N506" s="1158">
        <v>-0.45577400001639035</v>
      </c>
      <c r="O506" s="1146"/>
    </row>
    <row r="507" spans="1:15" ht="13.5" thickTop="1">
      <c r="A507" s="1145"/>
      <c r="B507" s="1147"/>
      <c r="C507" s="1176"/>
      <c r="D507" s="1147"/>
      <c r="E507" s="1150"/>
      <c r="N507" s="1142"/>
      <c r="O507" s="1146"/>
    </row>
    <row r="508" spans="1:15">
      <c r="A508" s="1145" t="s">
        <v>3304</v>
      </c>
      <c r="B508" s="1147"/>
      <c r="C508" s="1176" t="s">
        <v>3259</v>
      </c>
      <c r="D508" s="1147"/>
      <c r="E508" s="1150">
        <v>0</v>
      </c>
      <c r="G508" s="1145">
        <v>658</v>
      </c>
      <c r="I508" s="1142" t="s">
        <v>3259</v>
      </c>
      <c r="K508" s="1144">
        <v>0</v>
      </c>
      <c r="M508" s="1168" t="s">
        <v>3297</v>
      </c>
      <c r="N508" s="1142"/>
      <c r="O508" s="1146"/>
    </row>
    <row r="509" spans="1:15" ht="13.5" thickBot="1">
      <c r="A509" s="1145"/>
      <c r="B509" s="1147"/>
      <c r="C509" s="1176"/>
      <c r="D509" s="1147"/>
      <c r="E509" s="1159">
        <v>0</v>
      </c>
      <c r="K509" s="1159">
        <v>0</v>
      </c>
      <c r="N509" s="1158">
        <v>0</v>
      </c>
      <c r="O509" s="1146"/>
    </row>
    <row r="510" spans="1:15" ht="13.5" thickTop="1">
      <c r="A510" s="1145"/>
      <c r="B510" s="1147"/>
      <c r="C510" s="1176"/>
      <c r="D510" s="1147"/>
      <c r="E510" s="1150"/>
      <c r="N510" s="1142"/>
      <c r="O510" s="1146"/>
    </row>
    <row r="511" spans="1:15">
      <c r="A511" s="1145" t="s">
        <v>3303</v>
      </c>
      <c r="B511" s="1147"/>
      <c r="C511" s="1176" t="s">
        <v>3257</v>
      </c>
      <c r="D511" s="1147"/>
      <c r="E511" s="1150">
        <v>20440.578821999999</v>
      </c>
      <c r="G511" s="1145">
        <v>659</v>
      </c>
      <c r="I511" s="1142" t="s">
        <v>3257</v>
      </c>
      <c r="K511" s="1144">
        <v>20441</v>
      </c>
      <c r="M511" s="1168" t="s">
        <v>3297</v>
      </c>
      <c r="N511" s="1142"/>
      <c r="O511" s="1146"/>
    </row>
    <row r="512" spans="1:15" ht="13.5" thickBot="1">
      <c r="A512" s="1145"/>
      <c r="B512" s="1147"/>
      <c r="C512" s="1176"/>
      <c r="D512" s="1147"/>
      <c r="E512" s="1159">
        <v>20440.578821999999</v>
      </c>
      <c r="K512" s="1159">
        <v>20441</v>
      </c>
      <c r="N512" s="1158">
        <v>-0.4211780000005092</v>
      </c>
      <c r="O512" s="1549"/>
    </row>
    <row r="513" spans="1:15" ht="13.5" thickTop="1">
      <c r="A513" s="1145"/>
      <c r="B513" s="1147"/>
      <c r="C513" s="1176"/>
      <c r="D513" s="1147"/>
      <c r="E513" s="1150"/>
      <c r="N513" s="1142"/>
      <c r="O513" s="1146"/>
    </row>
    <row r="514" spans="1:15">
      <c r="A514" s="1145" t="s">
        <v>3302</v>
      </c>
      <c r="B514" s="1147"/>
      <c r="C514" s="1176" t="s">
        <v>3255</v>
      </c>
      <c r="D514" s="1147"/>
      <c r="E514" s="1150">
        <v>0</v>
      </c>
      <c r="G514" s="1145">
        <v>660</v>
      </c>
      <c r="I514" s="1142" t="s">
        <v>3255</v>
      </c>
      <c r="K514" s="1144">
        <v>0</v>
      </c>
      <c r="M514" s="1168" t="s">
        <v>3297</v>
      </c>
      <c r="N514" s="1142"/>
      <c r="O514" s="1146"/>
    </row>
    <row r="515" spans="1:15" ht="13.5" thickBot="1">
      <c r="A515" s="1145"/>
      <c r="B515" s="1147"/>
      <c r="C515" s="1176"/>
      <c r="D515" s="1147"/>
      <c r="E515" s="1159">
        <v>0</v>
      </c>
      <c r="K515" s="1159">
        <v>0</v>
      </c>
      <c r="N515" s="1158">
        <v>0</v>
      </c>
      <c r="O515" s="1146"/>
    </row>
    <row r="516" spans="1:15" ht="13.5" thickTop="1">
      <c r="A516" s="1145"/>
      <c r="B516" s="1147"/>
      <c r="C516" s="1176"/>
      <c r="D516" s="1147"/>
      <c r="E516" s="1150"/>
      <c r="N516" s="1142"/>
      <c r="O516" s="1146"/>
    </row>
    <row r="517" spans="1:15">
      <c r="A517" s="1145" t="s">
        <v>3301</v>
      </c>
      <c r="B517" s="1147"/>
      <c r="C517" s="1176" t="s">
        <v>3253</v>
      </c>
      <c r="D517" s="1147"/>
      <c r="E517" s="1150">
        <v>0</v>
      </c>
      <c r="G517" s="1145">
        <v>666</v>
      </c>
      <c r="I517" s="1142" t="s">
        <v>3253</v>
      </c>
      <c r="K517" s="1144">
        <v>0</v>
      </c>
      <c r="M517" s="1168" t="s">
        <v>3297</v>
      </c>
      <c r="N517" s="1142"/>
      <c r="O517" s="1146"/>
    </row>
    <row r="518" spans="1:15" ht="13.5" thickBot="1">
      <c r="A518" s="1145"/>
      <c r="B518" s="1147"/>
      <c r="C518" s="1176"/>
      <c r="D518" s="1147"/>
      <c r="E518" s="1159">
        <v>0</v>
      </c>
      <c r="K518" s="1159">
        <v>0</v>
      </c>
      <c r="N518" s="1158">
        <v>0</v>
      </c>
      <c r="O518" s="1146"/>
    </row>
    <row r="519" spans="1:15" ht="13.5" thickTop="1">
      <c r="A519" s="1145"/>
      <c r="B519" s="1147"/>
      <c r="C519" s="1176"/>
      <c r="D519" s="1147"/>
      <c r="E519" s="1150"/>
      <c r="N519" s="1142"/>
      <c r="O519" s="1146"/>
    </row>
    <row r="520" spans="1:15">
      <c r="A520" s="1145" t="s">
        <v>3300</v>
      </c>
      <c r="B520" s="1147"/>
      <c r="C520" s="1176" t="s">
        <v>3251</v>
      </c>
      <c r="D520" s="1147"/>
      <c r="E520" s="1150">
        <v>1310.665524</v>
      </c>
      <c r="G520" s="1145">
        <v>667</v>
      </c>
      <c r="I520" s="1142" t="s">
        <v>3251</v>
      </c>
      <c r="K520" s="1144">
        <v>1311</v>
      </c>
      <c r="M520" s="1168" t="s">
        <v>3297</v>
      </c>
      <c r="N520" s="1142"/>
      <c r="O520" s="1146"/>
    </row>
    <row r="521" spans="1:15" ht="13.5" thickBot="1">
      <c r="A521" s="1145"/>
      <c r="B521" s="1147"/>
      <c r="C521" s="1176"/>
      <c r="D521" s="1147"/>
      <c r="E521" s="1159">
        <v>1310.665524</v>
      </c>
      <c r="K521" s="1159">
        <v>1311</v>
      </c>
      <c r="N521" s="1158">
        <v>-0.33447599999999511</v>
      </c>
      <c r="O521" s="1146" t="s">
        <v>3830</v>
      </c>
    </row>
    <row r="522" spans="1:15" ht="13.5" thickTop="1">
      <c r="A522" s="1145"/>
      <c r="B522" s="1147"/>
      <c r="C522" s="1176"/>
      <c r="D522" s="1147"/>
      <c r="E522" s="1150"/>
      <c r="N522" s="1142"/>
      <c r="O522" s="1146"/>
    </row>
    <row r="523" spans="1:15">
      <c r="A523" s="1145" t="s">
        <v>3299</v>
      </c>
      <c r="B523" s="1147"/>
      <c r="C523" s="1176" t="s">
        <v>1788</v>
      </c>
      <c r="D523" s="1147"/>
      <c r="E523" s="1150">
        <v>18932.096736</v>
      </c>
      <c r="G523" s="1145">
        <v>670</v>
      </c>
      <c r="I523" s="1142" t="s">
        <v>1788</v>
      </c>
      <c r="K523" s="1144">
        <v>18932</v>
      </c>
      <c r="M523" s="1168" t="s">
        <v>3297</v>
      </c>
      <c r="N523" s="1142"/>
      <c r="O523" s="1146"/>
    </row>
    <row r="524" spans="1:15" ht="13.5" thickBot="1">
      <c r="A524" s="1145"/>
      <c r="B524" s="1147"/>
      <c r="C524" s="1176"/>
      <c r="D524" s="1147"/>
      <c r="E524" s="1159">
        <v>18932.096736</v>
      </c>
      <c r="K524" s="1159">
        <v>18932</v>
      </c>
      <c r="N524" s="1158">
        <v>9.6735999999509659E-2</v>
      </c>
      <c r="O524" s="1146"/>
    </row>
    <row r="525" spans="1:15" ht="13.5" thickTop="1">
      <c r="A525" s="1145"/>
      <c r="B525" s="1147"/>
      <c r="C525" s="1176"/>
      <c r="D525" s="1147"/>
      <c r="E525" s="1150"/>
      <c r="N525" s="1142"/>
      <c r="O525" s="1146"/>
    </row>
    <row r="526" spans="1:15">
      <c r="A526" s="1145" t="s">
        <v>3298</v>
      </c>
      <c r="B526" s="1147"/>
      <c r="C526" s="1176" t="s">
        <v>41</v>
      </c>
      <c r="D526" s="1147"/>
      <c r="E526" s="1150">
        <v>186469.13136</v>
      </c>
      <c r="G526" s="1145">
        <v>675</v>
      </c>
      <c r="I526" s="1142" t="s">
        <v>41</v>
      </c>
      <c r="K526" s="1144">
        <v>186469</v>
      </c>
      <c r="M526" s="1168" t="s">
        <v>3297</v>
      </c>
      <c r="N526" s="1158"/>
      <c r="O526" s="1146"/>
    </row>
    <row r="527" spans="1:15" ht="13.5" thickBot="1">
      <c r="A527" s="1161"/>
      <c r="B527" s="1147"/>
      <c r="D527" s="1147"/>
      <c r="E527" s="1159">
        <v>186469.13136</v>
      </c>
      <c r="K527" s="1159">
        <v>186469</v>
      </c>
      <c r="N527" s="1158">
        <v>0.13135999999940395</v>
      </c>
      <c r="O527" s="1550"/>
    </row>
    <row r="528" spans="1:15" ht="13.5" thickTop="1">
      <c r="A528" s="1161"/>
      <c r="B528" s="1147"/>
      <c r="D528" s="1147"/>
      <c r="E528" s="1150"/>
      <c r="O528" s="1146"/>
    </row>
    <row r="529" spans="1:15" s="1152" customFormat="1">
      <c r="A529" s="1578"/>
      <c r="B529" s="1157"/>
      <c r="C529" s="1172" t="s">
        <v>3296</v>
      </c>
      <c r="D529" s="1157"/>
      <c r="E529" s="1156">
        <v>2104171.5254239999</v>
      </c>
      <c r="G529" s="1175"/>
      <c r="I529" s="1172" t="s">
        <v>3295</v>
      </c>
      <c r="K529" s="1156">
        <v>2104175</v>
      </c>
      <c r="M529" s="1173"/>
      <c r="O529" s="1260">
        <v>-3.4745760001242161</v>
      </c>
    </row>
    <row r="530" spans="1:15" s="1152" customFormat="1">
      <c r="A530" s="1578"/>
      <c r="B530" s="1157"/>
      <c r="C530" s="1172" t="s">
        <v>3650</v>
      </c>
      <c r="E530" s="1156">
        <v>2104171.5254239999</v>
      </c>
      <c r="G530" s="1175"/>
      <c r="I530" s="1172"/>
      <c r="K530" s="1156"/>
      <c r="M530" s="1173"/>
      <c r="N530" s="1154"/>
      <c r="O530" s="1146"/>
    </row>
    <row r="531" spans="1:15" s="1147" customFormat="1">
      <c r="A531" s="1151"/>
      <c r="E531" s="1150"/>
      <c r="G531" s="1161"/>
      <c r="K531" s="1150"/>
      <c r="M531" s="1161"/>
      <c r="N531" s="1148"/>
      <c r="O531" s="1188"/>
    </row>
    <row r="532" spans="1:15">
      <c r="A532" s="1161" t="s">
        <v>3294</v>
      </c>
      <c r="B532" s="1147"/>
      <c r="C532" s="1142" t="s">
        <v>3293</v>
      </c>
      <c r="D532" s="1147"/>
      <c r="E532" s="1150">
        <v>193995.10846800002</v>
      </c>
      <c r="G532" s="1145">
        <v>701</v>
      </c>
      <c r="I532" s="1142" t="s">
        <v>3293</v>
      </c>
      <c r="K532" s="1150">
        <v>193995</v>
      </c>
      <c r="M532" s="1168" t="s">
        <v>3248</v>
      </c>
      <c r="O532" s="1551"/>
    </row>
    <row r="533" spans="1:15" ht="13.5" thickBot="1">
      <c r="A533" s="1145"/>
      <c r="B533" s="1147"/>
      <c r="D533" s="1147"/>
      <c r="E533" s="1159">
        <v>193995.10846800002</v>
      </c>
      <c r="K533" s="1159">
        <v>193995</v>
      </c>
      <c r="M533" s="1168"/>
      <c r="N533" s="1158">
        <v>0.10846800002036616</v>
      </c>
      <c r="O533" s="1146"/>
    </row>
    <row r="534" spans="1:15" ht="13.5" thickTop="1">
      <c r="A534" s="1161"/>
      <c r="B534" s="1147"/>
      <c r="D534" s="1147"/>
      <c r="E534" s="1150"/>
      <c r="K534" s="1150"/>
      <c r="M534" s="1168"/>
      <c r="O534" s="1146"/>
    </row>
    <row r="535" spans="1:15">
      <c r="A535" s="1161" t="s">
        <v>3292</v>
      </c>
      <c r="B535" s="1147"/>
      <c r="C535" s="1142" t="s">
        <v>3291</v>
      </c>
      <c r="D535" s="1147"/>
      <c r="E535" s="1150">
        <v>11144.846627999999</v>
      </c>
      <c r="G535" s="1145">
        <v>703</v>
      </c>
      <c r="I535" s="1142" t="s">
        <v>3291</v>
      </c>
      <c r="K535" s="1150">
        <v>11145</v>
      </c>
      <c r="M535" s="1168" t="s">
        <v>3248</v>
      </c>
      <c r="O535" s="1146"/>
    </row>
    <row r="536" spans="1:15" ht="13.5" thickBot="1">
      <c r="A536" s="1161"/>
      <c r="B536" s="1147"/>
      <c r="D536" s="1147"/>
      <c r="E536" s="1159">
        <v>11144.846627999999</v>
      </c>
      <c r="I536" s="1160"/>
      <c r="K536" s="1159">
        <v>11145</v>
      </c>
      <c r="M536" s="1168"/>
      <c r="N536" s="1158">
        <v>-0.15337200000067241</v>
      </c>
      <c r="O536" s="1146"/>
    </row>
    <row r="537" spans="1:15" ht="13.5" thickTop="1">
      <c r="A537" s="1161"/>
      <c r="B537" s="1147"/>
      <c r="D537" s="1147"/>
      <c r="E537" s="1150"/>
      <c r="I537" s="1160"/>
      <c r="K537" s="1150"/>
      <c r="M537" s="1168"/>
      <c r="O537" s="1146"/>
    </row>
    <row r="538" spans="1:15">
      <c r="A538" s="1161" t="s">
        <v>3290</v>
      </c>
      <c r="B538" s="1147"/>
      <c r="C538" s="1142" t="s">
        <v>3289</v>
      </c>
      <c r="D538" s="1147"/>
      <c r="E538" s="1150">
        <v>79970.401702000003</v>
      </c>
      <c r="G538" s="1145">
        <v>704</v>
      </c>
      <c r="I538" s="1142" t="s">
        <v>3289</v>
      </c>
      <c r="K538" s="1150">
        <v>79970</v>
      </c>
      <c r="M538" s="1168" t="s">
        <v>3248</v>
      </c>
      <c r="N538" s="1158"/>
      <c r="O538" s="1146"/>
    </row>
    <row r="539" spans="1:15" ht="13.5" thickBot="1">
      <c r="A539" s="1161"/>
      <c r="B539" s="1147"/>
      <c r="D539" s="1147"/>
      <c r="E539" s="1159">
        <v>79970.401702000003</v>
      </c>
      <c r="K539" s="1159">
        <v>79970</v>
      </c>
      <c r="N539" s="1158">
        <v>0.4017020000028424</v>
      </c>
      <c r="O539" s="1146"/>
    </row>
    <row r="540" spans="1:15" ht="13.5" thickTop="1">
      <c r="A540" s="1161"/>
      <c r="B540" s="1147"/>
      <c r="D540" s="1147"/>
      <c r="E540" s="1150"/>
      <c r="K540" s="1150"/>
      <c r="N540" s="1158"/>
      <c r="O540" s="1146"/>
    </row>
    <row r="541" spans="1:15">
      <c r="A541" s="1161" t="s">
        <v>3288</v>
      </c>
      <c r="B541" s="1147"/>
      <c r="C541" s="1142" t="s">
        <v>3287</v>
      </c>
      <c r="D541" s="1147"/>
      <c r="E541" s="1150">
        <v>0</v>
      </c>
      <c r="G541" s="1145">
        <v>710</v>
      </c>
      <c r="I541" s="1142" t="s">
        <v>3287</v>
      </c>
      <c r="K541" s="1150">
        <v>0</v>
      </c>
      <c r="M541" s="1168" t="s">
        <v>3248</v>
      </c>
      <c r="O541" s="1146"/>
    </row>
    <row r="542" spans="1:15" ht="13.5" thickBot="1">
      <c r="A542" s="1161"/>
      <c r="B542" s="1147"/>
      <c r="D542" s="1147"/>
      <c r="E542" s="1159">
        <v>0</v>
      </c>
      <c r="K542" s="1159">
        <v>0</v>
      </c>
      <c r="N542" s="1158">
        <v>0</v>
      </c>
      <c r="O542" s="1146"/>
    </row>
    <row r="543" spans="1:15" ht="13.5" thickTop="1">
      <c r="A543" s="1161"/>
      <c r="B543" s="1147"/>
      <c r="D543" s="1147"/>
      <c r="E543" s="1150"/>
      <c r="K543" s="1150"/>
      <c r="N543" s="1142"/>
      <c r="O543" s="1146"/>
    </row>
    <row r="544" spans="1:15">
      <c r="A544" s="1161" t="s">
        <v>3286</v>
      </c>
      <c r="B544" s="1147"/>
      <c r="C544" s="1142" t="s">
        <v>3285</v>
      </c>
      <c r="D544" s="1147"/>
      <c r="E544" s="1150">
        <v>45646.84</v>
      </c>
      <c r="G544" s="1145">
        <v>711</v>
      </c>
      <c r="I544" s="1142" t="s">
        <v>3285</v>
      </c>
      <c r="K544" s="1150">
        <v>45647</v>
      </c>
      <c r="M544" s="1168" t="s">
        <v>3248</v>
      </c>
      <c r="N544" s="1142"/>
      <c r="O544" s="1146"/>
    </row>
    <row r="545" spans="1:15" ht="13.5" thickBot="1">
      <c r="A545" s="1161"/>
      <c r="B545" s="1147"/>
      <c r="D545" s="1147"/>
      <c r="E545" s="1159">
        <v>45646.84</v>
      </c>
      <c r="K545" s="1159">
        <v>45647</v>
      </c>
      <c r="M545" s="1168"/>
      <c r="N545" s="1158">
        <v>-0.16000000000349246</v>
      </c>
      <c r="O545" s="1146"/>
    </row>
    <row r="546" spans="1:15" ht="13.5" thickTop="1">
      <c r="A546" s="1161"/>
      <c r="B546" s="1147"/>
      <c r="D546" s="1147"/>
      <c r="E546" s="1150"/>
      <c r="K546" s="1150"/>
      <c r="M546" s="1168"/>
      <c r="N546" s="1142"/>
      <c r="O546" s="1146"/>
    </row>
    <row r="547" spans="1:15">
      <c r="A547" s="1161" t="s">
        <v>3284</v>
      </c>
      <c r="B547" s="1147"/>
      <c r="C547" s="1142" t="s">
        <v>3283</v>
      </c>
      <c r="D547" s="1147"/>
      <c r="E547" s="1150">
        <v>175487.96999999997</v>
      </c>
      <c r="G547" s="1145">
        <v>715</v>
      </c>
      <c r="I547" s="1142" t="s">
        <v>3283</v>
      </c>
      <c r="K547" s="1150">
        <v>175488</v>
      </c>
      <c r="M547" s="1168" t="s">
        <v>3248</v>
      </c>
      <c r="N547" s="1142"/>
      <c r="O547" s="1146"/>
    </row>
    <row r="548" spans="1:15" ht="13.5" thickBot="1">
      <c r="A548" s="1161"/>
      <c r="B548" s="1147"/>
      <c r="D548" s="1147"/>
      <c r="E548" s="1159">
        <v>175487.96999999997</v>
      </c>
      <c r="K548" s="1159">
        <v>175488</v>
      </c>
      <c r="M548" s="1168"/>
      <c r="N548" s="1158">
        <v>-3.0000000027939677E-2</v>
      </c>
      <c r="O548" s="1146"/>
    </row>
    <row r="549" spans="1:15" ht="13.5" thickTop="1">
      <c r="A549" s="1161"/>
      <c r="B549" s="1147"/>
      <c r="D549" s="1147"/>
      <c r="E549" s="1150"/>
      <c r="K549" s="1150"/>
      <c r="M549" s="1168"/>
      <c r="N549" s="1142"/>
      <c r="O549" s="1146"/>
    </row>
    <row r="550" spans="1:15">
      <c r="A550" s="1161" t="s">
        <v>3282</v>
      </c>
      <c r="B550" s="1147"/>
      <c r="C550" s="1142" t="s">
        <v>3281</v>
      </c>
      <c r="D550" s="1147"/>
      <c r="E550" s="1150">
        <v>0</v>
      </c>
      <c r="G550" s="1145">
        <v>716</v>
      </c>
      <c r="I550" s="1142" t="s">
        <v>3281</v>
      </c>
      <c r="K550" s="1150">
        <v>0</v>
      </c>
      <c r="M550" s="1168" t="s">
        <v>3248</v>
      </c>
      <c r="N550" s="1142"/>
      <c r="O550" s="1146"/>
    </row>
    <row r="551" spans="1:15" ht="13.5" thickBot="1">
      <c r="A551" s="1161"/>
      <c r="B551" s="1147"/>
      <c r="D551" s="1147"/>
      <c r="E551" s="1159">
        <v>0</v>
      </c>
      <c r="K551" s="1159">
        <v>0</v>
      </c>
      <c r="M551" s="1168"/>
      <c r="N551" s="1158">
        <v>0</v>
      </c>
      <c r="O551" s="1146"/>
    </row>
    <row r="552" spans="1:15" ht="13.5" thickTop="1">
      <c r="A552" s="1161"/>
      <c r="B552" s="1147"/>
      <c r="D552" s="1147"/>
      <c r="E552" s="1150"/>
      <c r="K552" s="1150"/>
      <c r="M552" s="1168"/>
      <c r="N552" s="1142"/>
      <c r="O552" s="1146"/>
    </row>
    <row r="553" spans="1:15">
      <c r="A553" s="1161" t="s">
        <v>3280</v>
      </c>
      <c r="B553" s="1147"/>
      <c r="C553" s="1142" t="s">
        <v>531</v>
      </c>
      <c r="D553" s="1147"/>
      <c r="E553" s="1150">
        <v>14534.758574000001</v>
      </c>
      <c r="G553" s="1145">
        <v>718</v>
      </c>
      <c r="I553" s="1142" t="s">
        <v>531</v>
      </c>
      <c r="K553" s="1150">
        <v>14535</v>
      </c>
      <c r="M553" s="1168" t="s">
        <v>3248</v>
      </c>
      <c r="N553" s="1142"/>
      <c r="O553" s="1146"/>
    </row>
    <row r="554" spans="1:15" ht="13.5" thickBot="1">
      <c r="A554" s="1161"/>
      <c r="B554" s="1147"/>
      <c r="D554" s="1147"/>
      <c r="E554" s="1159">
        <v>14534.758574000001</v>
      </c>
      <c r="K554" s="1159">
        <v>14535</v>
      </c>
      <c r="M554" s="1168"/>
      <c r="N554" s="1158">
        <v>-0.24142599999868253</v>
      </c>
      <c r="O554" s="1145"/>
    </row>
    <row r="555" spans="1:15" ht="13.5" thickTop="1">
      <c r="A555" s="1161"/>
      <c r="B555" s="1147"/>
      <c r="D555" s="1147"/>
      <c r="E555" s="1150"/>
      <c r="K555" s="1150"/>
      <c r="M555" s="1168"/>
      <c r="N555" s="1142"/>
      <c r="O555" s="1146"/>
    </row>
    <row r="556" spans="1:15">
      <c r="A556" s="1161" t="s">
        <v>3279</v>
      </c>
      <c r="B556" s="1147"/>
      <c r="C556" s="1142" t="s">
        <v>1327</v>
      </c>
      <c r="D556" s="1147"/>
      <c r="E556" s="1150">
        <v>73409.865762000001</v>
      </c>
      <c r="G556" s="1145">
        <v>720</v>
      </c>
      <c r="I556" s="1142" t="s">
        <v>1327</v>
      </c>
      <c r="K556" s="1150">
        <v>73410</v>
      </c>
      <c r="M556" s="1168" t="s">
        <v>3248</v>
      </c>
      <c r="N556" s="1142"/>
      <c r="O556" s="1146"/>
    </row>
    <row r="557" spans="1:15" ht="13.5" thickBot="1">
      <c r="A557" s="1161"/>
      <c r="B557" s="1147"/>
      <c r="D557" s="1147"/>
      <c r="E557" s="1159">
        <v>73409.865762000001</v>
      </c>
      <c r="K557" s="1159">
        <v>73410</v>
      </c>
      <c r="M557" s="1168"/>
      <c r="N557" s="1158">
        <v>-0.13423799999873154</v>
      </c>
      <c r="O557" s="1146"/>
    </row>
    <row r="558" spans="1:15" ht="13.5" thickTop="1">
      <c r="A558" s="1161"/>
      <c r="B558" s="1147"/>
      <c r="D558" s="1147"/>
      <c r="E558" s="1150"/>
      <c r="K558" s="1150"/>
      <c r="M558" s="1168"/>
      <c r="N558" s="1142"/>
      <c r="O558" s="1146"/>
    </row>
    <row r="559" spans="1:15">
      <c r="A559" s="1161" t="s">
        <v>3278</v>
      </c>
      <c r="B559" s="1147"/>
      <c r="C559" s="1142" t="s">
        <v>3277</v>
      </c>
      <c r="D559" s="1147"/>
      <c r="E559" s="1150">
        <v>141.47199000000001</v>
      </c>
      <c r="G559" s="1145">
        <v>731</v>
      </c>
      <c r="I559" s="1142" t="s">
        <v>3277</v>
      </c>
      <c r="K559" s="1150">
        <v>141</v>
      </c>
      <c r="M559" s="1168" t="s">
        <v>3248</v>
      </c>
      <c r="N559" s="1158">
        <v>0.47199000000000524</v>
      </c>
      <c r="O559" s="1146"/>
    </row>
    <row r="560" spans="1:15" ht="13.5" thickBot="1">
      <c r="A560" s="1161"/>
      <c r="B560" s="1147"/>
      <c r="D560" s="1147"/>
      <c r="E560" s="1159">
        <v>141.47199000000001</v>
      </c>
      <c r="K560" s="1159">
        <v>141</v>
      </c>
      <c r="N560" s="1158">
        <v>0.47199000000000524</v>
      </c>
      <c r="O560" s="1146"/>
    </row>
    <row r="561" spans="1:15" ht="13.5" thickTop="1">
      <c r="A561" s="1161"/>
      <c r="B561" s="1147"/>
      <c r="D561" s="1147"/>
      <c r="E561" s="1150"/>
      <c r="K561" s="1150"/>
      <c r="N561" s="1158"/>
      <c r="O561" s="1146"/>
    </row>
    <row r="562" spans="1:15">
      <c r="A562" s="1161" t="s">
        <v>3276</v>
      </c>
      <c r="C562" s="1142" t="s">
        <v>3275</v>
      </c>
      <c r="E562" s="1150">
        <v>9468.6155360000012</v>
      </c>
      <c r="G562" s="1145">
        <v>732</v>
      </c>
      <c r="I562" s="1142" t="s">
        <v>3275</v>
      </c>
      <c r="K562" s="1150">
        <v>9469</v>
      </c>
      <c r="M562" s="1168" t="s">
        <v>3248</v>
      </c>
      <c r="N562" s="1142"/>
      <c r="O562" s="1146"/>
    </row>
    <row r="563" spans="1:15" ht="13.5" thickBot="1">
      <c r="A563" s="1161"/>
      <c r="E563" s="1159">
        <v>9468.6155360000012</v>
      </c>
      <c r="K563" s="1159">
        <v>9469</v>
      </c>
      <c r="N563" s="1158">
        <v>-0.38446399999884306</v>
      </c>
      <c r="O563" s="1146"/>
    </row>
    <row r="564" spans="1:15" ht="13.5" thickTop="1">
      <c r="A564" s="1161"/>
      <c r="E564" s="1150"/>
      <c r="K564" s="1150"/>
      <c r="N564" s="1142"/>
      <c r="O564" s="1146"/>
    </row>
    <row r="565" spans="1:15">
      <c r="A565" s="1161" t="s">
        <v>3274</v>
      </c>
      <c r="B565" s="1147"/>
      <c r="C565" s="1142" t="s">
        <v>1785</v>
      </c>
      <c r="D565" s="1147"/>
      <c r="E565" s="1150">
        <v>-169.92464199999998</v>
      </c>
      <c r="G565" s="1145">
        <v>733</v>
      </c>
      <c r="I565" s="1142" t="s">
        <v>1785</v>
      </c>
      <c r="K565" s="1150">
        <v>-170</v>
      </c>
      <c r="M565" s="1168" t="s">
        <v>3248</v>
      </c>
      <c r="O565" s="1146"/>
    </row>
    <row r="566" spans="1:15" ht="13.5" thickBot="1">
      <c r="A566" s="1161"/>
      <c r="B566" s="1147"/>
      <c r="D566" s="1147"/>
      <c r="E566" s="1159">
        <v>-169.92464199999998</v>
      </c>
      <c r="K566" s="1159">
        <v>-170</v>
      </c>
      <c r="M566" s="1168"/>
      <c r="N566" s="1158">
        <v>7.5358000000022685E-2</v>
      </c>
      <c r="O566" s="1146"/>
    </row>
    <row r="567" spans="1:15" ht="13.5" thickTop="1">
      <c r="A567" s="1161"/>
      <c r="B567" s="1147"/>
      <c r="D567" s="1147"/>
      <c r="E567" s="1150"/>
      <c r="K567" s="1150"/>
      <c r="M567" s="1168"/>
      <c r="O567" s="1146"/>
    </row>
    <row r="568" spans="1:15">
      <c r="A568" s="1161" t="s">
        <v>3273</v>
      </c>
      <c r="B568" s="1147"/>
      <c r="C568" s="1142" t="s">
        <v>3272</v>
      </c>
      <c r="D568" s="1147"/>
      <c r="E568" s="1150">
        <v>0</v>
      </c>
      <c r="G568" s="1145">
        <v>734</v>
      </c>
      <c r="I568" s="1142" t="s">
        <v>3272</v>
      </c>
      <c r="K568" s="1150">
        <v>0</v>
      </c>
      <c r="M568" s="1168" t="s">
        <v>3248</v>
      </c>
      <c r="N568" s="1158"/>
      <c r="O568" s="1146"/>
    </row>
    <row r="569" spans="1:15" ht="13.5" thickBot="1">
      <c r="A569" s="1161"/>
      <c r="B569" s="1147"/>
      <c r="D569" s="1147"/>
      <c r="E569" s="1159">
        <v>0</v>
      </c>
      <c r="K569" s="1159">
        <v>0</v>
      </c>
      <c r="N569" s="1158">
        <v>0</v>
      </c>
      <c r="O569" s="1146"/>
    </row>
    <row r="570" spans="1:15" ht="13.5" thickTop="1">
      <c r="A570" s="1161"/>
      <c r="B570" s="1147"/>
      <c r="D570" s="1147"/>
      <c r="E570" s="1150"/>
      <c r="K570" s="1150"/>
      <c r="N570" s="1158"/>
      <c r="O570" s="1146"/>
    </row>
    <row r="571" spans="1:15">
      <c r="A571" s="1161" t="s">
        <v>3271</v>
      </c>
      <c r="C571" s="1174" t="s">
        <v>3270</v>
      </c>
      <c r="E571" s="1150">
        <v>19581.461751999996</v>
      </c>
      <c r="G571" s="1145">
        <v>735</v>
      </c>
      <c r="I571" s="1142" t="s">
        <v>3270</v>
      </c>
      <c r="K571" s="1150">
        <v>19581</v>
      </c>
      <c r="M571" s="1168" t="s">
        <v>3248</v>
      </c>
      <c r="N571" s="1158"/>
      <c r="O571" s="1146"/>
    </row>
    <row r="572" spans="1:15" ht="13.5" thickBot="1">
      <c r="A572" s="1161"/>
      <c r="C572" s="1174"/>
      <c r="E572" s="1159">
        <v>19581.461751999996</v>
      </c>
      <c r="K572" s="1159">
        <v>19581</v>
      </c>
      <c r="N572" s="1158">
        <v>0.46175199999561301</v>
      </c>
      <c r="O572" s="1146"/>
    </row>
    <row r="573" spans="1:15" ht="13.5" thickTop="1">
      <c r="A573" s="1161"/>
      <c r="C573" s="1174"/>
      <c r="E573" s="1150"/>
      <c r="K573" s="1150"/>
      <c r="N573" s="1142"/>
      <c r="O573" s="1146"/>
    </row>
    <row r="574" spans="1:15">
      <c r="A574" s="1161" t="s">
        <v>3269</v>
      </c>
      <c r="B574" s="1147"/>
      <c r="C574" s="1174" t="s">
        <v>1786</v>
      </c>
      <c r="D574" s="1147"/>
      <c r="E574" s="1150">
        <v>21741.739961999996</v>
      </c>
      <c r="G574" s="1145">
        <v>736</v>
      </c>
      <c r="I574" s="1142" t="s">
        <v>1786</v>
      </c>
      <c r="K574" s="1150">
        <v>21742</v>
      </c>
      <c r="M574" s="1168" t="s">
        <v>3248</v>
      </c>
      <c r="O574" s="1146"/>
    </row>
    <row r="575" spans="1:15" ht="13.5" thickBot="1">
      <c r="A575" s="1161"/>
      <c r="B575" s="1147"/>
      <c r="C575" s="1174"/>
      <c r="D575" s="1147"/>
      <c r="E575" s="1159">
        <v>21741.739961999996</v>
      </c>
      <c r="K575" s="1159">
        <v>21742</v>
      </c>
      <c r="M575" s="1168"/>
      <c r="N575" s="1158">
        <v>-0.26003800000398769</v>
      </c>
      <c r="O575" s="1146"/>
    </row>
    <row r="576" spans="1:15" ht="13.5" thickTop="1">
      <c r="A576" s="1161"/>
      <c r="B576" s="1147"/>
      <c r="C576" s="1174"/>
      <c r="D576" s="1147"/>
      <c r="E576" s="1150"/>
      <c r="K576" s="1150"/>
      <c r="M576" s="1168"/>
      <c r="O576" s="1146"/>
    </row>
    <row r="577" spans="1:15">
      <c r="A577" s="1161" t="s">
        <v>3268</v>
      </c>
      <c r="B577" s="1147"/>
      <c r="C577" s="1142" t="s">
        <v>3267</v>
      </c>
      <c r="D577" s="1147"/>
      <c r="E577" s="1150">
        <v>304.45471399999997</v>
      </c>
      <c r="G577" s="1145">
        <v>741</v>
      </c>
      <c r="I577" s="1142" t="s">
        <v>3267</v>
      </c>
      <c r="K577" s="1150">
        <v>304</v>
      </c>
      <c r="M577" s="1168" t="s">
        <v>3248</v>
      </c>
      <c r="N577" s="1158"/>
      <c r="O577" s="1146"/>
    </row>
    <row r="578" spans="1:15" ht="13.5" thickBot="1">
      <c r="A578" s="1161"/>
      <c r="B578" s="1147"/>
      <c r="D578" s="1147"/>
      <c r="E578" s="1159">
        <v>304.45471399999997</v>
      </c>
      <c r="K578" s="1159">
        <v>304</v>
      </c>
      <c r="N578" s="1158">
        <v>0.4547139999999672</v>
      </c>
      <c r="O578" s="1146"/>
    </row>
    <row r="579" spans="1:15" ht="13.5" thickTop="1">
      <c r="A579" s="1161"/>
      <c r="B579" s="1147"/>
      <c r="D579" s="1147"/>
      <c r="E579" s="1150"/>
      <c r="K579" s="1150"/>
      <c r="N579" s="1158"/>
      <c r="O579" s="1146"/>
    </row>
    <row r="580" spans="1:15">
      <c r="A580" s="1161" t="s">
        <v>3266</v>
      </c>
      <c r="B580" s="1147"/>
      <c r="C580" s="1142" t="s">
        <v>2384</v>
      </c>
      <c r="D580" s="1147"/>
      <c r="E580" s="1150">
        <v>45.688165999999995</v>
      </c>
      <c r="G580" s="1145">
        <v>742</v>
      </c>
      <c r="I580" s="1142" t="s">
        <v>2384</v>
      </c>
      <c r="K580" s="1150">
        <v>46</v>
      </c>
      <c r="M580" s="1168" t="s">
        <v>3248</v>
      </c>
      <c r="O580" s="1146"/>
    </row>
    <row r="581" spans="1:15" ht="13.5" thickBot="1">
      <c r="A581" s="1161"/>
      <c r="B581" s="1147"/>
      <c r="D581" s="1147"/>
      <c r="E581" s="1159">
        <v>45.688165999999995</v>
      </c>
      <c r="K581" s="1159">
        <v>46</v>
      </c>
      <c r="N581" s="1158">
        <v>-0.31183400000000461</v>
      </c>
      <c r="O581" s="1146"/>
    </row>
    <row r="582" spans="1:15" ht="13.5" thickTop="1">
      <c r="A582" s="1161"/>
      <c r="B582" s="1147"/>
      <c r="D582" s="1147"/>
      <c r="E582" s="1150"/>
      <c r="K582" s="1150"/>
      <c r="O582" s="1146"/>
    </row>
    <row r="583" spans="1:15">
      <c r="A583" s="1161" t="s">
        <v>3265</v>
      </c>
      <c r="B583" s="1147"/>
      <c r="C583" s="1142" t="s">
        <v>40</v>
      </c>
      <c r="D583" s="1147"/>
      <c r="E583" s="1150">
        <v>15092.792632000001</v>
      </c>
      <c r="G583" s="1145">
        <v>750</v>
      </c>
      <c r="I583" s="1142" t="s">
        <v>40</v>
      </c>
      <c r="K583" s="1150">
        <v>15093</v>
      </c>
      <c r="M583" s="1168" t="s">
        <v>3248</v>
      </c>
      <c r="O583" s="1146"/>
    </row>
    <row r="584" spans="1:15" ht="13.5" thickBot="1">
      <c r="A584" s="1161"/>
      <c r="B584" s="1147"/>
      <c r="D584" s="1147"/>
      <c r="E584" s="1159">
        <v>15092.792632000001</v>
      </c>
      <c r="K584" s="1159">
        <v>15093</v>
      </c>
      <c r="M584" s="1168"/>
      <c r="N584" s="1158">
        <v>-0.20736799999940558</v>
      </c>
      <c r="O584" s="1146"/>
    </row>
    <row r="585" spans="1:15" ht="13.5" thickTop="1">
      <c r="A585" s="1161"/>
      <c r="B585" s="1147"/>
      <c r="D585" s="1147"/>
      <c r="E585" s="1150"/>
      <c r="K585" s="1150"/>
      <c r="M585" s="1168"/>
      <c r="O585" s="1146"/>
    </row>
    <row r="586" spans="1:15">
      <c r="A586" s="1161" t="s">
        <v>3264</v>
      </c>
      <c r="B586" s="1147"/>
      <c r="C586" s="1142" t="s">
        <v>3263</v>
      </c>
      <c r="D586" s="1147"/>
      <c r="E586" s="1150">
        <v>0</v>
      </c>
      <c r="G586" s="1145">
        <v>756</v>
      </c>
      <c r="I586" s="1142" t="s">
        <v>3263</v>
      </c>
      <c r="K586" s="1150">
        <v>0</v>
      </c>
      <c r="M586" s="1168" t="s">
        <v>3248</v>
      </c>
      <c r="N586" s="1158">
        <v>0</v>
      </c>
      <c r="O586" s="1146"/>
    </row>
    <row r="587" spans="1:15" ht="13.5" thickBot="1">
      <c r="A587" s="1161"/>
      <c r="B587" s="1147"/>
      <c r="D587" s="1147"/>
      <c r="E587" s="1159">
        <v>0</v>
      </c>
      <c r="K587" s="1159">
        <v>0</v>
      </c>
      <c r="N587" s="1158">
        <v>0</v>
      </c>
      <c r="O587" s="1146"/>
    </row>
    <row r="588" spans="1:15" ht="13.5" thickTop="1">
      <c r="A588" s="1161"/>
      <c r="B588" s="1147"/>
      <c r="D588" s="1147"/>
      <c r="E588" s="1150"/>
      <c r="K588" s="1150"/>
      <c r="N588" s="1158"/>
      <c r="O588" s="1146"/>
    </row>
    <row r="589" spans="1:15">
      <c r="A589" s="1161" t="s">
        <v>3262</v>
      </c>
      <c r="B589" s="1147"/>
      <c r="C589" s="1142" t="s">
        <v>3261</v>
      </c>
      <c r="D589" s="1147"/>
      <c r="E589" s="1150">
        <v>28700.725773999999</v>
      </c>
      <c r="G589" s="1145">
        <v>757</v>
      </c>
      <c r="I589" s="1142" t="s">
        <v>3261</v>
      </c>
      <c r="K589" s="1150">
        <v>28701</v>
      </c>
      <c r="M589" s="1168" t="s">
        <v>3248</v>
      </c>
      <c r="O589" s="1146"/>
    </row>
    <row r="590" spans="1:15" ht="13.5" thickBot="1">
      <c r="A590" s="1161"/>
      <c r="B590" s="1147"/>
      <c r="D590" s="1147"/>
      <c r="E590" s="1159">
        <v>28700.725773999999</v>
      </c>
      <c r="K590" s="1159">
        <v>28701</v>
      </c>
      <c r="N590" s="1158">
        <v>-0.27422600000136299</v>
      </c>
      <c r="O590" s="1146"/>
    </row>
    <row r="591" spans="1:15" ht="13.5" thickTop="1">
      <c r="A591" s="1161"/>
      <c r="B591" s="1147"/>
      <c r="D591" s="1147"/>
      <c r="E591" s="1150"/>
      <c r="K591" s="1150"/>
      <c r="O591" s="1146"/>
    </row>
    <row r="592" spans="1:15">
      <c r="A592" s="1161" t="s">
        <v>3260</v>
      </c>
      <c r="B592" s="1147"/>
      <c r="C592" s="1142" t="s">
        <v>3259</v>
      </c>
      <c r="D592" s="1147"/>
      <c r="E592" s="1150">
        <v>0</v>
      </c>
      <c r="G592" s="1145">
        <v>758</v>
      </c>
      <c r="I592" s="1142" t="s">
        <v>3259</v>
      </c>
      <c r="K592" s="1150">
        <v>0</v>
      </c>
      <c r="M592" s="1168" t="s">
        <v>3248</v>
      </c>
      <c r="O592" s="1146"/>
    </row>
    <row r="593" spans="1:15" ht="13.5" thickBot="1">
      <c r="A593" s="1161"/>
      <c r="B593" s="1147"/>
      <c r="D593" s="1147"/>
      <c r="E593" s="1159">
        <v>0</v>
      </c>
      <c r="K593" s="1159">
        <v>0</v>
      </c>
      <c r="M593" s="1168"/>
      <c r="N593" s="1158">
        <v>0</v>
      </c>
      <c r="O593" s="1146"/>
    </row>
    <row r="594" spans="1:15" ht="13.5" thickTop="1">
      <c r="A594" s="1161"/>
      <c r="B594" s="1147"/>
      <c r="D594" s="1147"/>
      <c r="E594" s="1150"/>
      <c r="K594" s="1150"/>
      <c r="M594" s="1168"/>
      <c r="O594" s="1146"/>
    </row>
    <row r="595" spans="1:15">
      <c r="A595" s="1161" t="s">
        <v>3258</v>
      </c>
      <c r="B595" s="1147"/>
      <c r="C595" s="1142" t="s">
        <v>3257</v>
      </c>
      <c r="D595" s="1147"/>
      <c r="E595" s="1150">
        <v>6321.1111779999992</v>
      </c>
      <c r="G595" s="1145">
        <v>759</v>
      </c>
      <c r="I595" s="1142" t="s">
        <v>3257</v>
      </c>
      <c r="K595" s="1150">
        <v>6321</v>
      </c>
      <c r="M595" s="1168" t="s">
        <v>3248</v>
      </c>
      <c r="N595" s="1158"/>
      <c r="O595" s="1146"/>
    </row>
    <row r="596" spans="1:15" ht="13.5" thickBot="1">
      <c r="A596" s="1161"/>
      <c r="B596" s="1147"/>
      <c r="D596" s="1147"/>
      <c r="E596" s="1159">
        <v>6321.1111779999992</v>
      </c>
      <c r="K596" s="1159">
        <v>6321</v>
      </c>
      <c r="N596" s="1158">
        <v>0.11117799999919953</v>
      </c>
      <c r="O596" s="1146"/>
    </row>
    <row r="597" spans="1:15" ht="13.5" thickTop="1">
      <c r="A597" s="1161"/>
      <c r="B597" s="1147"/>
      <c r="D597" s="1147"/>
      <c r="E597" s="1150"/>
      <c r="K597" s="1150"/>
      <c r="N597" s="1158"/>
      <c r="O597" s="1146"/>
    </row>
    <row r="598" spans="1:15">
      <c r="A598" s="1161" t="s">
        <v>3256</v>
      </c>
      <c r="B598" s="1147"/>
      <c r="C598" s="1142" t="s">
        <v>3255</v>
      </c>
      <c r="D598" s="1147"/>
      <c r="E598" s="1150">
        <v>0</v>
      </c>
      <c r="G598" s="1145">
        <v>760</v>
      </c>
      <c r="I598" s="1142" t="s">
        <v>3255</v>
      </c>
      <c r="K598" s="1150">
        <v>0</v>
      </c>
      <c r="M598" s="1168" t="s">
        <v>3248</v>
      </c>
      <c r="O598" s="1146"/>
    </row>
    <row r="599" spans="1:15" ht="13.5" thickBot="1">
      <c r="A599" s="1161"/>
      <c r="B599" s="1147"/>
      <c r="D599" s="1147"/>
      <c r="E599" s="1159">
        <v>0</v>
      </c>
      <c r="K599" s="1159">
        <v>0</v>
      </c>
      <c r="N599" s="1158">
        <v>0</v>
      </c>
      <c r="O599" s="1146"/>
    </row>
    <row r="600" spans="1:15" ht="13.5" thickTop="1">
      <c r="A600" s="1161"/>
      <c r="B600" s="1147"/>
      <c r="D600" s="1147"/>
      <c r="E600" s="1150"/>
      <c r="K600" s="1150"/>
      <c r="O600" s="1146"/>
    </row>
    <row r="601" spans="1:15">
      <c r="A601" s="1161" t="s">
        <v>3254</v>
      </c>
      <c r="B601" s="1147"/>
      <c r="C601" s="1142" t="s">
        <v>3253</v>
      </c>
      <c r="D601" s="1147"/>
      <c r="E601" s="1150">
        <v>0</v>
      </c>
      <c r="G601" s="1145">
        <v>766</v>
      </c>
      <c r="I601" s="1142" t="s">
        <v>3253</v>
      </c>
      <c r="K601" s="1150">
        <v>0</v>
      </c>
      <c r="M601" s="1168" t="s">
        <v>3248</v>
      </c>
      <c r="O601" s="1146"/>
    </row>
    <row r="602" spans="1:15" ht="13.5" thickBot="1">
      <c r="A602" s="1161"/>
      <c r="B602" s="1147"/>
      <c r="D602" s="1147"/>
      <c r="E602" s="1159">
        <v>0</v>
      </c>
      <c r="K602" s="1159">
        <v>0</v>
      </c>
      <c r="M602" s="1168"/>
      <c r="N602" s="1158">
        <v>0</v>
      </c>
      <c r="O602" s="1146"/>
    </row>
    <row r="603" spans="1:15" ht="13.5" thickTop="1">
      <c r="A603" s="1161"/>
      <c r="B603" s="1147"/>
      <c r="D603" s="1147"/>
      <c r="E603" s="1150"/>
      <c r="K603" s="1150"/>
      <c r="M603" s="1168"/>
      <c r="O603" s="1146"/>
    </row>
    <row r="604" spans="1:15">
      <c r="A604" s="1161" t="s">
        <v>3252</v>
      </c>
      <c r="B604" s="1147"/>
      <c r="C604" s="1142" t="s">
        <v>3251</v>
      </c>
      <c r="D604" s="1147"/>
      <c r="E604" s="1150">
        <v>405.31447599999996</v>
      </c>
      <c r="G604" s="1145">
        <v>767</v>
      </c>
      <c r="I604" s="1142" t="s">
        <v>3251</v>
      </c>
      <c r="K604" s="1150">
        <v>405</v>
      </c>
      <c r="M604" s="1168" t="s">
        <v>3248</v>
      </c>
      <c r="N604" s="1158"/>
      <c r="O604" s="1146"/>
    </row>
    <row r="605" spans="1:15" ht="13.5" thickBot="1">
      <c r="A605" s="1161"/>
      <c r="B605" s="1147"/>
      <c r="D605" s="1147"/>
      <c r="E605" s="1159">
        <v>405.31447599999996</v>
      </c>
      <c r="K605" s="1159">
        <v>405</v>
      </c>
      <c r="N605" s="1158">
        <v>0.31447599999995646</v>
      </c>
      <c r="O605" s="1146"/>
    </row>
    <row r="606" spans="1:15" ht="13.5" thickTop="1">
      <c r="A606" s="1161"/>
      <c r="B606" s="1147"/>
      <c r="D606" s="1147"/>
      <c r="E606" s="1150"/>
      <c r="K606" s="1150"/>
      <c r="N606" s="1158"/>
      <c r="O606" s="1146"/>
    </row>
    <row r="607" spans="1:15">
      <c r="A607" s="1161" t="s">
        <v>3250</v>
      </c>
      <c r="B607" s="1147"/>
      <c r="C607" s="1142" t="s">
        <v>1788</v>
      </c>
      <c r="D607" s="1147"/>
      <c r="E607" s="1150">
        <v>5854.6232639999998</v>
      </c>
      <c r="G607" s="1145">
        <v>770</v>
      </c>
      <c r="I607" s="1142" t="s">
        <v>1788</v>
      </c>
      <c r="K607" s="1150">
        <v>5855</v>
      </c>
      <c r="M607" s="1168" t="s">
        <v>3248</v>
      </c>
      <c r="O607" s="1146"/>
    </row>
    <row r="608" spans="1:15" ht="13.5" thickBot="1">
      <c r="A608" s="1161"/>
      <c r="B608" s="1147"/>
      <c r="D608" s="1147"/>
      <c r="E608" s="1159">
        <v>5854.6232639999998</v>
      </c>
      <c r="K608" s="1159">
        <v>5855</v>
      </c>
      <c r="N608" s="1158">
        <v>-0.37673600000016449</v>
      </c>
      <c r="O608" s="1146"/>
    </row>
    <row r="609" spans="1:15" ht="13.5" thickTop="1">
      <c r="A609" s="1161"/>
      <c r="B609" s="1147"/>
      <c r="D609" s="1147"/>
      <c r="E609" s="1150"/>
      <c r="K609" s="1150"/>
      <c r="O609" s="1146"/>
    </row>
    <row r="610" spans="1:15">
      <c r="A610" s="1161" t="s">
        <v>3249</v>
      </c>
      <c r="B610" s="1147"/>
      <c r="C610" s="1142" t="s">
        <v>41</v>
      </c>
      <c r="D610" s="1147"/>
      <c r="E610" s="1150">
        <v>58041.63863999999</v>
      </c>
      <c r="G610" s="1145">
        <v>775</v>
      </c>
      <c r="I610" s="1142" t="s">
        <v>41</v>
      </c>
      <c r="K610" s="1150">
        <v>58041</v>
      </c>
      <c r="M610" s="1168" t="s">
        <v>3248</v>
      </c>
      <c r="N610" s="1158"/>
      <c r="O610" s="1146"/>
    </row>
    <row r="611" spans="1:15" ht="13.5" thickBot="1">
      <c r="A611" s="1145"/>
      <c r="B611" s="1147"/>
      <c r="C611" s="1147"/>
      <c r="D611" s="1147"/>
      <c r="E611" s="1159">
        <v>58041.63863999999</v>
      </c>
      <c r="K611" s="1159">
        <v>58041</v>
      </c>
      <c r="N611" s="1158">
        <v>0.63863999999011867</v>
      </c>
      <c r="O611" s="1550" t="s">
        <v>2543</v>
      </c>
    </row>
    <row r="612" spans="1:15" ht="13.5" thickTop="1">
      <c r="A612" s="1161"/>
      <c r="B612" s="1147"/>
      <c r="D612" s="1147"/>
      <c r="E612" s="1150"/>
      <c r="O612" s="1551"/>
    </row>
    <row r="613" spans="1:15" s="1152" customFormat="1">
      <c r="A613" s="1578"/>
      <c r="B613" s="1157"/>
      <c r="C613" s="1172" t="s">
        <v>3247</v>
      </c>
      <c r="D613" s="1157"/>
      <c r="E613" s="1156">
        <v>759719.50457600015</v>
      </c>
      <c r="G613" s="1173"/>
      <c r="I613" s="1172" t="s">
        <v>3246</v>
      </c>
      <c r="K613" s="1156">
        <v>759719</v>
      </c>
      <c r="M613" s="1173"/>
      <c r="N613" s="1158">
        <v>0.50457600015215576</v>
      </c>
      <c r="O613" s="1550" t="s">
        <v>2543</v>
      </c>
    </row>
    <row r="614" spans="1:15">
      <c r="A614" s="1161"/>
      <c r="B614" s="1147"/>
      <c r="C614" s="1172" t="s">
        <v>3651</v>
      </c>
      <c r="D614" s="1147"/>
      <c r="E614" s="1156">
        <v>759719.50457600015</v>
      </c>
      <c r="O614" s="1146"/>
    </row>
    <row r="615" spans="1:15" s="1152" customFormat="1">
      <c r="A615" s="1258"/>
      <c r="B615" s="1258"/>
      <c r="C615" s="1258"/>
      <c r="D615" s="1258"/>
      <c r="E615" s="1259">
        <v>2863891.0300000003</v>
      </c>
      <c r="F615" s="1258"/>
      <c r="G615" s="1258"/>
      <c r="H615" s="1258"/>
      <c r="I615" s="1258" t="s">
        <v>3767</v>
      </c>
      <c r="J615" s="1258"/>
      <c r="K615" s="1259">
        <v>2863894</v>
      </c>
      <c r="L615" s="1258"/>
      <c r="M615" s="1578"/>
      <c r="N615" s="1158">
        <v>-2.9699999997392297</v>
      </c>
      <c r="O615" s="1550" t="s">
        <v>2543</v>
      </c>
    </row>
    <row r="616" spans="1:15">
      <c r="A616" s="1161"/>
      <c r="B616" s="1147"/>
      <c r="D616" s="1147"/>
      <c r="E616" s="1150"/>
      <c r="O616" s="1146"/>
    </row>
    <row r="617" spans="1:15">
      <c r="A617" s="1161"/>
      <c r="B617" s="1147"/>
      <c r="C617" s="1152" t="s">
        <v>1830</v>
      </c>
      <c r="D617" s="1147"/>
      <c r="E617" s="1150"/>
      <c r="O617" s="1146"/>
    </row>
    <row r="618" spans="1:15">
      <c r="A618" s="1161"/>
      <c r="B618" s="1147"/>
      <c r="D618" s="1147"/>
      <c r="E618" s="1150"/>
      <c r="O618" s="1146"/>
    </row>
    <row r="619" spans="1:15">
      <c r="A619" s="1161" t="s">
        <v>1145</v>
      </c>
      <c r="B619" s="1147"/>
      <c r="C619" s="1142" t="s">
        <v>4201</v>
      </c>
      <c r="D619" s="1147"/>
      <c r="E619" s="1150">
        <v>7246681.71</v>
      </c>
      <c r="O619" s="1146"/>
    </row>
    <row r="620" spans="1:15">
      <c r="A620" s="1161" t="s">
        <v>1145</v>
      </c>
      <c r="B620" s="1147"/>
      <c r="C620" s="1142" t="s">
        <v>4202</v>
      </c>
      <c r="D620" s="1147"/>
      <c r="E620" s="1150">
        <v>9331002.8100000005</v>
      </c>
      <c r="O620" s="1146"/>
    </row>
    <row r="621" spans="1:15">
      <c r="A621" s="1161" t="s">
        <v>1145</v>
      </c>
      <c r="B621" s="1147"/>
      <c r="C621" s="1142" t="s">
        <v>4205</v>
      </c>
      <c r="D621" s="1147"/>
      <c r="E621" s="1150">
        <v>949037.92</v>
      </c>
      <c r="O621" s="1146"/>
    </row>
    <row r="622" spans="1:15">
      <c r="A622" s="1161" t="s">
        <v>1145</v>
      </c>
      <c r="B622" s="1147"/>
      <c r="C622" s="1142" t="s">
        <v>4204</v>
      </c>
      <c r="D622" s="1147"/>
      <c r="E622" s="1150">
        <v>3502107.06</v>
      </c>
      <c r="O622" s="1146"/>
    </row>
    <row r="623" spans="1:15">
      <c r="A623" s="1161" t="s">
        <v>1145</v>
      </c>
      <c r="B623" s="1147"/>
      <c r="C623" s="1142" t="s">
        <v>1877</v>
      </c>
      <c r="D623" s="1147"/>
      <c r="E623" s="1150">
        <v>0</v>
      </c>
      <c r="O623" s="1146"/>
    </row>
    <row r="624" spans="1:15">
      <c r="A624" s="1161"/>
      <c r="B624" s="1147"/>
      <c r="D624" s="1147"/>
      <c r="E624" s="1150"/>
      <c r="O624" s="1146"/>
    </row>
    <row r="625" spans="1:15">
      <c r="A625" s="1161"/>
      <c r="B625" s="1147"/>
      <c r="C625" s="1152" t="s">
        <v>1835</v>
      </c>
      <c r="D625" s="1147"/>
      <c r="E625" s="1142"/>
      <c r="G625" s="1142"/>
      <c r="K625" s="1142"/>
      <c r="O625" s="1146"/>
    </row>
    <row r="626" spans="1:15">
      <c r="A626" s="1161"/>
      <c r="B626" s="1147"/>
      <c r="C626" s="1152"/>
      <c r="D626" s="1147"/>
      <c r="E626" s="1142"/>
      <c r="G626" s="1142"/>
      <c r="K626" s="1142"/>
      <c r="O626" s="1146"/>
    </row>
    <row r="627" spans="1:15">
      <c r="A627" s="1161" t="s">
        <v>1145</v>
      </c>
      <c r="B627" s="1147"/>
      <c r="C627" s="1142" t="s">
        <v>4201</v>
      </c>
      <c r="D627" s="1147"/>
      <c r="E627" s="1150">
        <v>1598278.9</v>
      </c>
      <c r="K627" s="1150"/>
      <c r="N627" s="1158"/>
      <c r="O627" s="1146"/>
    </row>
    <row r="628" spans="1:15">
      <c r="A628" s="1161" t="s">
        <v>1145</v>
      </c>
      <c r="B628" s="1147"/>
      <c r="C628" s="1142" t="s">
        <v>4213</v>
      </c>
      <c r="D628" s="1147"/>
      <c r="E628" s="1150">
        <v>224461.76</v>
      </c>
      <c r="K628" s="1150"/>
      <c r="N628" s="1158"/>
      <c r="O628" s="1146"/>
    </row>
    <row r="629" spans="1:15">
      <c r="A629" s="1161" t="s">
        <v>1145</v>
      </c>
      <c r="B629" s="1147"/>
      <c r="C629" s="1142" t="s">
        <v>4202</v>
      </c>
      <c r="D629" s="1147"/>
      <c r="E629" s="1150">
        <v>4581354.24</v>
      </c>
      <c r="O629" s="1146"/>
    </row>
    <row r="630" spans="1:15">
      <c r="A630" s="1161" t="s">
        <v>1145</v>
      </c>
      <c r="B630" s="1147"/>
      <c r="C630" s="1142" t="s">
        <v>4204</v>
      </c>
      <c r="D630" s="1147"/>
      <c r="E630" s="1150">
        <v>4713583.79</v>
      </c>
      <c r="O630" s="1146"/>
    </row>
    <row r="631" spans="1:15">
      <c r="A631" s="1161" t="s">
        <v>1145</v>
      </c>
      <c r="B631" s="1147"/>
      <c r="C631" s="1142" t="s">
        <v>4242</v>
      </c>
      <c r="D631" s="1147"/>
      <c r="E631" s="1150">
        <v>983450</v>
      </c>
      <c r="G631" s="1145">
        <v>271</v>
      </c>
      <c r="I631" s="1142" t="s">
        <v>64</v>
      </c>
      <c r="K631" s="1150">
        <v>33129958</v>
      </c>
      <c r="M631" s="1145" t="s">
        <v>3189</v>
      </c>
      <c r="O631" s="1146"/>
    </row>
    <row r="632" spans="1:15" ht="13.5" thickBot="1">
      <c r="A632" s="1161" t="s">
        <v>1145</v>
      </c>
      <c r="B632" s="1147"/>
      <c r="C632" s="1172" t="s">
        <v>3245</v>
      </c>
      <c r="D632" s="1147"/>
      <c r="E632" s="1159">
        <v>33129958.189999998</v>
      </c>
      <c r="K632" s="1159">
        <v>33129958</v>
      </c>
      <c r="N632" s="1158">
        <v>0.18999999761581421</v>
      </c>
      <c r="O632" s="1146"/>
    </row>
    <row r="633" spans="1:15" ht="13.5" thickTop="1">
      <c r="A633" s="1161"/>
      <c r="B633" s="1147"/>
      <c r="D633" s="1147"/>
      <c r="E633" s="1150"/>
      <c r="O633" s="1146"/>
    </row>
    <row r="634" spans="1:15">
      <c r="A634" s="1161"/>
      <c r="B634" s="1147"/>
      <c r="D634" s="1147"/>
      <c r="E634" s="1150"/>
      <c r="O634" s="1146"/>
    </row>
    <row r="635" spans="1:15">
      <c r="A635" s="1161"/>
      <c r="B635" s="1147"/>
      <c r="C635" s="1152" t="s">
        <v>1830</v>
      </c>
      <c r="D635" s="1147"/>
      <c r="E635" s="1150"/>
      <c r="O635" s="1146"/>
    </row>
    <row r="636" spans="1:15">
      <c r="A636" s="1161"/>
      <c r="B636" s="1147"/>
      <c r="D636" s="1147"/>
      <c r="E636" s="1150"/>
      <c r="O636" s="1146"/>
    </row>
    <row r="637" spans="1:15">
      <c r="A637" s="1161" t="s">
        <v>1146</v>
      </c>
      <c r="B637" s="1147"/>
      <c r="C637" s="1142" t="s">
        <v>4201</v>
      </c>
      <c r="D637" s="1147"/>
      <c r="E637" s="1150">
        <v>1519281.8499999999</v>
      </c>
      <c r="O637" s="1146"/>
    </row>
    <row r="638" spans="1:15">
      <c r="A638" s="1161" t="s">
        <v>1146</v>
      </c>
      <c r="B638" s="1147"/>
      <c r="C638" s="1142" t="s">
        <v>4202</v>
      </c>
      <c r="D638" s="1147"/>
      <c r="E638" s="1150">
        <v>2631760.3199999998</v>
      </c>
      <c r="O638" s="1146"/>
    </row>
    <row r="639" spans="1:15">
      <c r="A639" s="1161" t="s">
        <v>1146</v>
      </c>
      <c r="B639" s="1147"/>
      <c r="C639" s="1142" t="s">
        <v>4205</v>
      </c>
      <c r="D639" s="1147"/>
      <c r="E639" s="1150">
        <v>243891.54</v>
      </c>
      <c r="O639" s="1146"/>
    </row>
    <row r="640" spans="1:15">
      <c r="A640" s="1161" t="s">
        <v>1146</v>
      </c>
      <c r="B640" s="1147"/>
      <c r="C640" s="1142" t="s">
        <v>4204</v>
      </c>
      <c r="D640" s="1147"/>
      <c r="E640" s="1150">
        <v>3674044.13</v>
      </c>
      <c r="O640" s="1146"/>
    </row>
    <row r="641" spans="1:15">
      <c r="A641" s="1161" t="s">
        <v>1146</v>
      </c>
      <c r="B641" s="1147"/>
      <c r="C641" s="1142" t="s">
        <v>1877</v>
      </c>
      <c r="D641" s="1147"/>
      <c r="E641" s="1150"/>
      <c r="O641" s="1146"/>
    </row>
    <row r="642" spans="1:15">
      <c r="A642" s="1161"/>
      <c r="B642" s="1147"/>
      <c r="D642" s="1147"/>
      <c r="E642" s="1150"/>
      <c r="O642" s="1146"/>
    </row>
    <row r="643" spans="1:15">
      <c r="A643" s="1161"/>
      <c r="B643" s="1147"/>
      <c r="C643" s="1152" t="s">
        <v>1835</v>
      </c>
      <c r="D643" s="1147"/>
      <c r="E643" s="1150"/>
      <c r="O643" s="1146"/>
    </row>
    <row r="644" spans="1:15">
      <c r="A644" s="1161"/>
      <c r="B644" s="1147"/>
      <c r="D644" s="1147"/>
      <c r="E644" s="1150"/>
      <c r="O644" s="1146"/>
    </row>
    <row r="645" spans="1:15">
      <c r="A645" s="1161" t="s">
        <v>1146</v>
      </c>
      <c r="B645" s="1147"/>
      <c r="C645" s="1142" t="s">
        <v>4201</v>
      </c>
      <c r="D645" s="1147"/>
      <c r="E645" s="1150">
        <v>348752.24</v>
      </c>
      <c r="O645" s="1146"/>
    </row>
    <row r="646" spans="1:15">
      <c r="A646" s="1161" t="s">
        <v>1146</v>
      </c>
      <c r="B646" s="1147"/>
      <c r="C646" s="1142" t="s">
        <v>4213</v>
      </c>
      <c r="D646" s="1147"/>
      <c r="E646" s="1150">
        <v>78728.14</v>
      </c>
      <c r="O646" s="1146"/>
    </row>
    <row r="647" spans="1:15">
      <c r="A647" s="1161" t="s">
        <v>1146</v>
      </c>
      <c r="B647" s="1147"/>
      <c r="C647" s="1142" t="s">
        <v>4202</v>
      </c>
      <c r="D647" s="1147"/>
      <c r="E647" s="1150">
        <v>1268566.78</v>
      </c>
      <c r="O647" s="1146"/>
    </row>
    <row r="648" spans="1:15">
      <c r="A648" s="1161" t="s">
        <v>1146</v>
      </c>
      <c r="B648" s="1147"/>
      <c r="C648" s="1142" t="s">
        <v>4204</v>
      </c>
      <c r="D648" s="1147"/>
      <c r="E648" s="1150">
        <v>1953647.7099999997</v>
      </c>
      <c r="O648" s="1146"/>
    </row>
    <row r="649" spans="1:15">
      <c r="A649" s="1161" t="s">
        <v>1146</v>
      </c>
      <c r="B649" s="1147"/>
      <c r="C649" s="1142" t="s">
        <v>4242</v>
      </c>
      <c r="D649" s="1147"/>
      <c r="E649" s="1150">
        <v>202859.93</v>
      </c>
      <c r="G649" s="1145">
        <v>272</v>
      </c>
      <c r="I649" s="1142" t="s">
        <v>3244</v>
      </c>
      <c r="K649" s="1150">
        <v>11921533</v>
      </c>
      <c r="O649" s="1146"/>
    </row>
    <row r="650" spans="1:15" ht="13.5" thickBot="1">
      <c r="A650" s="1161" t="s">
        <v>1146</v>
      </c>
      <c r="B650" s="1147"/>
      <c r="C650" s="1172" t="s">
        <v>3243</v>
      </c>
      <c r="D650" s="1147"/>
      <c r="E650" s="1159">
        <v>11921532.639999999</v>
      </c>
      <c r="K650" s="1159">
        <v>11921533</v>
      </c>
      <c r="M650" s="1145" t="s">
        <v>3189</v>
      </c>
      <c r="N650" s="1158">
        <v>0.3600000012665987</v>
      </c>
      <c r="O650" s="1146"/>
    </row>
    <row r="651" spans="1:15" ht="13.5" thickTop="1">
      <c r="A651" s="1161"/>
      <c r="B651" s="1147"/>
      <c r="D651" s="1147"/>
      <c r="E651" s="1150"/>
      <c r="O651" s="1146"/>
    </row>
    <row r="652" spans="1:15">
      <c r="A652" s="2661"/>
      <c r="B652" s="2661"/>
      <c r="C652" s="2661"/>
      <c r="D652" s="2661"/>
      <c r="E652" s="2661"/>
      <c r="F652" s="2661"/>
      <c r="G652" s="2661"/>
      <c r="H652" s="2661"/>
      <c r="I652" s="2661"/>
      <c r="J652" s="2661"/>
      <c r="K652" s="2661"/>
      <c r="L652" s="2661"/>
      <c r="M652" s="2661"/>
      <c r="O652" s="1146"/>
    </row>
    <row r="653" spans="1:15">
      <c r="A653" s="1161"/>
      <c r="B653" s="1147"/>
      <c r="D653" s="1147"/>
      <c r="E653" s="1150"/>
      <c r="O653" s="1146"/>
    </row>
    <row r="654" spans="1:15">
      <c r="A654" s="1161"/>
      <c r="B654" s="1147"/>
      <c r="D654" s="1147"/>
      <c r="E654" s="1150"/>
      <c r="I654" s="1144"/>
      <c r="O654" s="1146"/>
    </row>
    <row r="655" spans="1:15">
      <c r="A655" s="1161" t="s">
        <v>3652</v>
      </c>
      <c r="B655" s="1147"/>
      <c r="C655" s="1142" t="s">
        <v>1613</v>
      </c>
      <c r="D655" s="1147"/>
      <c r="E655" s="1150">
        <v>67471363.00999999</v>
      </c>
      <c r="G655" s="1145" t="s">
        <v>3242</v>
      </c>
      <c r="I655" s="1171" t="s">
        <v>3241</v>
      </c>
      <c r="J655" s="1147"/>
      <c r="K655" s="1150">
        <v>67471363</v>
      </c>
      <c r="M655" s="1145" t="s">
        <v>3222</v>
      </c>
      <c r="N655" s="1158"/>
      <c r="O655" s="1146"/>
    </row>
    <row r="656" spans="1:15">
      <c r="A656" s="1161" t="s">
        <v>3240</v>
      </c>
      <c r="B656" s="1147"/>
      <c r="C656" s="1142" t="s">
        <v>1019</v>
      </c>
      <c r="D656" s="1147"/>
      <c r="E656" s="1150">
        <v>-66920.62</v>
      </c>
      <c r="G656" s="1145" t="s">
        <v>3768</v>
      </c>
      <c r="I656" s="1167" t="s">
        <v>1019</v>
      </c>
      <c r="J656" s="1147"/>
      <c r="K656" s="1150">
        <v>-66921</v>
      </c>
      <c r="M656" s="1145" t="s">
        <v>3222</v>
      </c>
      <c r="N656" s="1158"/>
      <c r="O656" s="1551"/>
    </row>
    <row r="657" spans="1:15">
      <c r="A657" s="1161" t="s">
        <v>3239</v>
      </c>
      <c r="B657" s="1147"/>
      <c r="C657" s="1142" t="s">
        <v>1021</v>
      </c>
      <c r="D657" s="1147"/>
      <c r="E657" s="1150">
        <v>-20808828.229999997</v>
      </c>
      <c r="G657" s="1145" t="s">
        <v>3238</v>
      </c>
      <c r="I657" s="1142" t="s">
        <v>1021</v>
      </c>
      <c r="J657" s="1147"/>
      <c r="K657" s="1150">
        <v>-20808829</v>
      </c>
      <c r="M657" s="1145" t="s">
        <v>3222</v>
      </c>
      <c r="N657" s="1158"/>
      <c r="O657" s="1146"/>
    </row>
    <row r="658" spans="1:15">
      <c r="A658" s="1142"/>
      <c r="D658" s="1147"/>
      <c r="E658" s="1150"/>
      <c r="J658" s="1147"/>
      <c r="K658" s="1150"/>
      <c r="N658" s="1158"/>
      <c r="O658" s="1146"/>
    </row>
    <row r="659" spans="1:15" ht="13.5" thickBot="1">
      <c r="A659" s="1161" t="s">
        <v>3237</v>
      </c>
      <c r="B659" s="1147"/>
      <c r="C659" s="1142" t="s">
        <v>1022</v>
      </c>
      <c r="D659" s="1147"/>
      <c r="E659" s="1159">
        <v>46595614.159999989</v>
      </c>
      <c r="I659" s="1167" t="s">
        <v>3236</v>
      </c>
      <c r="J659" s="1147"/>
      <c r="K659" s="1159">
        <v>46595613</v>
      </c>
      <c r="M659" s="1145" t="s">
        <v>3222</v>
      </c>
      <c r="N659" s="1158">
        <v>1.1599999889731407</v>
      </c>
      <c r="O659" s="1146"/>
    </row>
    <row r="660" spans="1:15" ht="13.5" thickTop="1">
      <c r="A660" s="1161"/>
      <c r="B660" s="1147"/>
      <c r="D660" s="1147"/>
      <c r="E660" s="1150"/>
      <c r="I660" s="1150"/>
      <c r="J660" s="1147"/>
      <c r="K660" s="1150"/>
      <c r="O660" s="1146"/>
    </row>
    <row r="661" spans="1:15">
      <c r="A661" s="1161" t="s">
        <v>3235</v>
      </c>
      <c r="B661" s="1147"/>
      <c r="C661" s="1142" t="s">
        <v>1413</v>
      </c>
      <c r="D661" s="1147"/>
      <c r="E661" s="1150">
        <v>0</v>
      </c>
      <c r="G661" s="1145">
        <v>131</v>
      </c>
      <c r="I661" s="1167" t="s">
        <v>1413</v>
      </c>
      <c r="J661" s="1147"/>
      <c r="K661" s="1150">
        <v>0</v>
      </c>
      <c r="M661" s="1145" t="s">
        <v>3222</v>
      </c>
      <c r="O661" s="1146"/>
    </row>
    <row r="662" spans="1:15" ht="13.5" thickBot="1">
      <c r="A662" s="1161"/>
      <c r="B662" s="1147"/>
      <c r="D662" s="1147"/>
      <c r="E662" s="1159">
        <v>0</v>
      </c>
      <c r="I662" s="1167"/>
      <c r="J662" s="1147"/>
      <c r="K662" s="1159">
        <v>0</v>
      </c>
      <c r="N662" s="1158">
        <v>0</v>
      </c>
      <c r="O662" s="1146"/>
    </row>
    <row r="663" spans="1:15" ht="13.5" thickTop="1">
      <c r="A663" s="1161"/>
      <c r="B663" s="1147"/>
      <c r="D663" s="1147"/>
      <c r="E663" s="1150"/>
      <c r="I663" s="1167"/>
      <c r="J663" s="1147"/>
      <c r="K663" s="1150"/>
      <c r="O663" s="1146"/>
    </row>
    <row r="664" spans="1:15">
      <c r="A664" s="1161" t="s">
        <v>3234</v>
      </c>
      <c r="B664" s="1147"/>
      <c r="C664" s="1142" t="s">
        <v>1414</v>
      </c>
      <c r="D664" s="1147"/>
      <c r="E664" s="1150">
        <v>965859.38</v>
      </c>
      <c r="I664" s="1150"/>
      <c r="J664" s="1147"/>
      <c r="K664" s="1150"/>
      <c r="O664" s="1146"/>
    </row>
    <row r="665" spans="1:15">
      <c r="A665" s="1161" t="s">
        <v>3233</v>
      </c>
      <c r="B665" s="1147"/>
      <c r="C665" s="1142" t="s">
        <v>1326</v>
      </c>
      <c r="D665" s="1147"/>
      <c r="E665" s="1150">
        <v>-10596</v>
      </c>
      <c r="I665" s="1150"/>
      <c r="J665" s="1147"/>
      <c r="K665" s="1150"/>
      <c r="O665" s="1146"/>
    </row>
    <row r="666" spans="1:15" ht="25.5">
      <c r="A666" s="1161"/>
      <c r="B666" s="1147"/>
      <c r="D666" s="1147"/>
      <c r="I666" s="1170" t="s">
        <v>3231</v>
      </c>
      <c r="J666" s="1147"/>
      <c r="K666" s="1150">
        <v>955263</v>
      </c>
      <c r="M666" s="1145" t="s">
        <v>3222</v>
      </c>
      <c r="N666" s="1158"/>
      <c r="O666" s="1146"/>
    </row>
    <row r="667" spans="1:15" ht="13.5" thickBot="1">
      <c r="A667" s="1161"/>
      <c r="B667" s="1147"/>
      <c r="D667" s="1147"/>
      <c r="E667" s="1159">
        <v>955263.38</v>
      </c>
      <c r="G667" s="1145" t="s">
        <v>3232</v>
      </c>
      <c r="I667" s="1150"/>
      <c r="J667" s="1147"/>
      <c r="K667" s="1159">
        <v>955263</v>
      </c>
      <c r="N667" s="1158">
        <v>0.38000000000465661</v>
      </c>
      <c r="O667" s="1146"/>
    </row>
    <row r="668" spans="1:15" ht="13.5" thickTop="1">
      <c r="A668" s="1161"/>
      <c r="B668" s="1147"/>
      <c r="D668" s="1147"/>
      <c r="E668" s="1150"/>
      <c r="I668" s="1150"/>
      <c r="J668" s="1147"/>
      <c r="K668" s="1150"/>
      <c r="O668" s="1146"/>
    </row>
    <row r="669" spans="1:15">
      <c r="A669" s="1161" t="s">
        <v>3230</v>
      </c>
      <c r="B669" s="1147"/>
      <c r="C669" s="1142" t="s">
        <v>957</v>
      </c>
      <c r="D669" s="1147"/>
      <c r="E669" s="1150">
        <v>25873362.420000002</v>
      </c>
      <c r="G669" s="1145">
        <v>145</v>
      </c>
      <c r="I669" s="1167" t="s">
        <v>3229</v>
      </c>
      <c r="J669" s="1147"/>
      <c r="K669" s="1150">
        <v>25873362</v>
      </c>
      <c r="M669" s="1145" t="s">
        <v>3222</v>
      </c>
      <c r="N669" s="1158"/>
      <c r="O669" s="1146"/>
    </row>
    <row r="670" spans="1:15" ht="13.5" thickBot="1">
      <c r="A670" s="1161"/>
      <c r="B670" s="1147"/>
      <c r="D670" s="1147"/>
      <c r="E670" s="1159">
        <v>25873362.420000002</v>
      </c>
      <c r="I670" s="1167"/>
      <c r="J670" s="1147"/>
      <c r="K670" s="1159">
        <v>25873362</v>
      </c>
      <c r="N670" s="1158">
        <v>0.42000000178813934</v>
      </c>
      <c r="O670" s="1146"/>
    </row>
    <row r="671" spans="1:15" ht="13.5" thickTop="1">
      <c r="A671" s="1161"/>
      <c r="B671" s="1147"/>
      <c r="D671" s="1147"/>
      <c r="E671" s="1150"/>
      <c r="I671" s="1167"/>
      <c r="J671" s="1147"/>
      <c r="K671" s="1150"/>
      <c r="N671" s="1158"/>
      <c r="O671" s="1146"/>
    </row>
    <row r="672" spans="1:15">
      <c r="A672" s="1161" t="s">
        <v>3228</v>
      </c>
      <c r="B672" s="1147"/>
      <c r="C672" s="1142" t="s">
        <v>1327</v>
      </c>
      <c r="D672" s="1147"/>
      <c r="E672" s="1150">
        <v>18668</v>
      </c>
      <c r="G672" s="1145" t="s">
        <v>3227</v>
      </c>
      <c r="I672" s="1167" t="s">
        <v>3226</v>
      </c>
      <c r="J672" s="1147"/>
      <c r="K672" s="1150">
        <v>18668</v>
      </c>
      <c r="M672" s="1145" t="s">
        <v>3222</v>
      </c>
      <c r="N672" s="1158"/>
      <c r="O672" s="1146"/>
    </row>
    <row r="673" spans="1:15" ht="13.5" thickBot="1">
      <c r="A673" s="1161"/>
      <c r="B673" s="1147"/>
      <c r="D673" s="1147"/>
      <c r="E673" s="1159">
        <v>18668</v>
      </c>
      <c r="I673" s="1150"/>
      <c r="J673" s="1147"/>
      <c r="K673" s="1159">
        <v>18668</v>
      </c>
      <c r="N673" s="1158">
        <v>0</v>
      </c>
      <c r="O673" s="1146"/>
    </row>
    <row r="674" spans="1:15" ht="13.5" thickTop="1">
      <c r="A674" s="1161"/>
      <c r="B674" s="1147"/>
      <c r="D674" s="1147"/>
      <c r="E674" s="1150"/>
      <c r="I674" s="1150"/>
      <c r="J674" s="1147"/>
      <c r="K674" s="1150"/>
      <c r="N674" s="1158"/>
      <c r="O674" s="1146"/>
    </row>
    <row r="675" spans="1:15">
      <c r="A675" s="1161" t="s">
        <v>3225</v>
      </c>
      <c r="B675" s="1147"/>
      <c r="C675" s="1142" t="s">
        <v>859</v>
      </c>
      <c r="D675" s="1147"/>
      <c r="E675" s="1150">
        <v>18235</v>
      </c>
      <c r="G675" s="1145">
        <v>132</v>
      </c>
      <c r="I675" s="1167" t="s">
        <v>3224</v>
      </c>
      <c r="J675" s="1147"/>
      <c r="K675" s="1150">
        <v>18235</v>
      </c>
      <c r="O675" s="1146"/>
    </row>
    <row r="676" spans="1:15" ht="13.5" thickBot="1">
      <c r="A676" s="1161"/>
      <c r="B676" s="1147"/>
      <c r="D676" s="1147"/>
      <c r="E676" s="1159">
        <v>18235</v>
      </c>
      <c r="G676" s="1145">
        <v>162</v>
      </c>
      <c r="I676" s="1167" t="s">
        <v>3223</v>
      </c>
      <c r="J676" s="1147"/>
      <c r="K676" s="1150">
        <v>0</v>
      </c>
      <c r="M676" s="1145" t="s">
        <v>3222</v>
      </c>
      <c r="N676" s="1158"/>
      <c r="O676" s="1146"/>
    </row>
    <row r="677" spans="1:15" ht="13.5" thickTop="1">
      <c r="A677" s="1161"/>
      <c r="B677" s="1147"/>
      <c r="D677" s="1147"/>
      <c r="E677" s="1150"/>
      <c r="I677" s="1150"/>
      <c r="J677" s="1147"/>
      <c r="K677" s="1150"/>
      <c r="O677" s="1146"/>
    </row>
    <row r="678" spans="1:15" ht="13.5" thickBot="1">
      <c r="A678" s="1161" t="s">
        <v>3188</v>
      </c>
      <c r="B678" s="1147"/>
      <c r="C678" s="1152" t="s">
        <v>860</v>
      </c>
      <c r="D678" s="1147"/>
      <c r="E678" s="1164">
        <v>26865528.800000001</v>
      </c>
      <c r="I678" s="1165" t="s">
        <v>3186</v>
      </c>
      <c r="J678" s="1157"/>
      <c r="K678" s="1164">
        <v>26865528</v>
      </c>
      <c r="N678" s="1158">
        <v>0.80000000074505806</v>
      </c>
      <c r="O678" s="1146" t="s">
        <v>2543</v>
      </c>
    </row>
    <row r="679" spans="1:15" ht="13.5" thickTop="1">
      <c r="A679" s="1161"/>
      <c r="B679" s="1147"/>
      <c r="D679" s="1147"/>
      <c r="E679" s="1150"/>
      <c r="I679" s="1150"/>
      <c r="J679" s="1147"/>
      <c r="K679" s="1150"/>
      <c r="O679" s="1146"/>
    </row>
    <row r="680" spans="1:15">
      <c r="A680" s="1161" t="s">
        <v>3221</v>
      </c>
      <c r="B680" s="1147"/>
      <c r="C680" s="1142" t="s">
        <v>1616</v>
      </c>
      <c r="D680" s="1147"/>
      <c r="E680" s="1150">
        <v>0</v>
      </c>
      <c r="G680" s="1145">
        <v>183</v>
      </c>
      <c r="I680" s="1167" t="s">
        <v>3220</v>
      </c>
      <c r="J680" s="1147"/>
      <c r="K680" s="1150">
        <v>0</v>
      </c>
      <c r="M680" s="1145" t="s">
        <v>3212</v>
      </c>
      <c r="N680" s="1158"/>
      <c r="O680" s="1146"/>
    </row>
    <row r="681" spans="1:15" ht="13.5" thickBot="1">
      <c r="A681" s="1161"/>
      <c r="B681" s="1147"/>
      <c r="D681" s="1147"/>
      <c r="E681" s="1159">
        <v>0</v>
      </c>
      <c r="I681" s="1150"/>
      <c r="J681" s="1147"/>
      <c r="K681" s="1159">
        <v>0</v>
      </c>
      <c r="N681" s="1158">
        <v>0</v>
      </c>
      <c r="O681" s="1146"/>
    </row>
    <row r="682" spans="1:15" ht="13.5" thickTop="1">
      <c r="A682" s="1161"/>
      <c r="B682" s="1147"/>
      <c r="D682" s="1147"/>
      <c r="E682" s="1150"/>
      <c r="I682" s="1150"/>
      <c r="J682" s="1147"/>
      <c r="K682" s="1150"/>
      <c r="O682" s="1146"/>
    </row>
    <row r="683" spans="1:15">
      <c r="A683" s="1161" t="s">
        <v>3219</v>
      </c>
      <c r="B683" s="1147"/>
      <c r="C683" s="1142" t="s">
        <v>1617</v>
      </c>
      <c r="D683" s="1147"/>
      <c r="E683" s="1150">
        <v>0</v>
      </c>
      <c r="I683" s="1150"/>
      <c r="J683" s="1147"/>
      <c r="K683" s="1150"/>
      <c r="O683" s="1146"/>
    </row>
    <row r="684" spans="1:15">
      <c r="A684" s="1161" t="s">
        <v>3218</v>
      </c>
      <c r="B684" s="1147"/>
      <c r="C684" s="1142" t="s">
        <v>1899</v>
      </c>
      <c r="D684" s="1147"/>
      <c r="E684" s="1150">
        <v>28813.999999999884</v>
      </c>
      <c r="I684" s="1150"/>
      <c r="J684" s="1147"/>
      <c r="K684" s="1150"/>
      <c r="O684" s="1146"/>
    </row>
    <row r="685" spans="1:15">
      <c r="A685" s="1161" t="s">
        <v>3217</v>
      </c>
      <c r="B685" s="1147"/>
      <c r="C685" s="1142" t="s">
        <v>1900</v>
      </c>
      <c r="D685" s="1147"/>
      <c r="E685" s="1150">
        <v>55892.35000000002</v>
      </c>
      <c r="G685" s="1145">
        <v>186</v>
      </c>
      <c r="I685" s="1167" t="s">
        <v>3216</v>
      </c>
      <c r="J685" s="1147"/>
      <c r="K685" s="1150">
        <v>84706</v>
      </c>
      <c r="M685" s="1145" t="s">
        <v>3212</v>
      </c>
      <c r="N685" s="1158"/>
      <c r="O685" s="1146"/>
    </row>
    <row r="686" spans="1:15" ht="13.5" thickBot="1">
      <c r="A686" s="1161"/>
      <c r="B686" s="1147"/>
      <c r="D686" s="1147"/>
      <c r="E686" s="1159">
        <v>84706.349999999904</v>
      </c>
      <c r="I686" s="1150"/>
      <c r="J686" s="1147"/>
      <c r="K686" s="1159">
        <v>84706</v>
      </c>
      <c r="N686" s="1158">
        <v>0.34999999990395736</v>
      </c>
      <c r="O686" s="1146"/>
    </row>
    <row r="687" spans="1:15" ht="13.5" thickTop="1">
      <c r="A687" s="1161"/>
      <c r="B687" s="1147"/>
      <c r="D687" s="1147"/>
      <c r="E687" s="1150"/>
      <c r="O687" s="1146"/>
    </row>
    <row r="688" spans="1:15">
      <c r="A688" s="1161"/>
      <c r="B688" s="1147"/>
      <c r="C688" s="1147"/>
      <c r="D688" s="1147"/>
      <c r="E688" s="1150"/>
      <c r="G688" s="1145">
        <v>190</v>
      </c>
      <c r="I688" s="1150" t="s">
        <v>1968</v>
      </c>
      <c r="J688" s="1147"/>
      <c r="K688" s="1150">
        <v>0</v>
      </c>
      <c r="N688" s="1158">
        <v>0</v>
      </c>
      <c r="O688" s="1146"/>
    </row>
    <row r="689" spans="1:15">
      <c r="A689" s="1161"/>
      <c r="B689" s="1147"/>
      <c r="C689" s="1147"/>
      <c r="D689" s="1147"/>
      <c r="E689" s="1150"/>
      <c r="J689" s="1147"/>
      <c r="K689" s="1150"/>
      <c r="M689" s="1145" t="s">
        <v>3212</v>
      </c>
      <c r="O689" s="1146"/>
    </row>
    <row r="690" spans="1:15" ht="13.5" thickBot="1">
      <c r="A690" s="1161"/>
      <c r="B690" s="1147"/>
      <c r="D690" s="1147"/>
      <c r="E690" s="1150"/>
      <c r="I690" s="1167" t="s">
        <v>3215</v>
      </c>
      <c r="J690" s="1147"/>
      <c r="K690" s="1159">
        <v>84706</v>
      </c>
      <c r="N690" s="1158"/>
      <c r="O690" s="1146"/>
    </row>
    <row r="691" spans="1:15" ht="13.5" thickTop="1">
      <c r="A691" s="1161" t="s">
        <v>3214</v>
      </c>
      <c r="B691" s="1147"/>
      <c r="D691" s="1147"/>
      <c r="E691" s="1150"/>
      <c r="I691" s="1150"/>
      <c r="J691" s="1147"/>
      <c r="K691" s="1150"/>
      <c r="N691" s="1158"/>
      <c r="O691" s="1146"/>
    </row>
    <row r="692" spans="1:15" ht="13.5" thickBot="1">
      <c r="A692" s="1145"/>
      <c r="B692" s="1147"/>
      <c r="C692" s="1152" t="s">
        <v>1903</v>
      </c>
      <c r="D692" s="1147"/>
      <c r="E692" s="1164">
        <v>73545849.309999987</v>
      </c>
      <c r="I692" s="1169" t="s">
        <v>3213</v>
      </c>
      <c r="J692" s="1157"/>
      <c r="K692" s="1164">
        <v>73545848</v>
      </c>
      <c r="M692" s="1145" t="s">
        <v>3212</v>
      </c>
      <c r="N692" s="1158"/>
      <c r="O692" s="1146"/>
    </row>
    <row r="693" spans="1:15" ht="13.5" thickTop="1">
      <c r="A693" s="1161"/>
      <c r="B693" s="1147"/>
      <c r="D693" s="1147"/>
      <c r="E693" s="1150"/>
      <c r="I693" s="1150"/>
      <c r="J693" s="1147"/>
      <c r="O693" s="1146"/>
    </row>
    <row r="694" spans="1:15">
      <c r="A694" s="1145"/>
      <c r="B694" s="1147"/>
      <c r="C694" s="1147"/>
      <c r="D694" s="1147"/>
      <c r="E694" s="1150"/>
      <c r="N694" s="1158"/>
      <c r="O694" s="1146"/>
    </row>
    <row r="695" spans="1:15">
      <c r="A695" s="1161" t="s">
        <v>3211</v>
      </c>
      <c r="B695" s="1147"/>
      <c r="C695" s="1142" t="s">
        <v>826</v>
      </c>
      <c r="D695" s="1147"/>
      <c r="E695" s="1150">
        <v>300</v>
      </c>
      <c r="G695" s="1145">
        <v>201</v>
      </c>
      <c r="I695" s="1142" t="s">
        <v>826</v>
      </c>
      <c r="J695" s="1147"/>
      <c r="K695" s="1150">
        <v>300</v>
      </c>
      <c r="M695" s="1145" t="s">
        <v>3196</v>
      </c>
      <c r="N695" s="1158"/>
      <c r="O695" s="1146"/>
    </row>
    <row r="696" spans="1:15">
      <c r="A696" s="1161" t="s">
        <v>3210</v>
      </c>
      <c r="B696" s="1147"/>
      <c r="C696" s="1142" t="s">
        <v>1837</v>
      </c>
      <c r="D696" s="1147"/>
      <c r="E696" s="1150">
        <v>34038075.449999996</v>
      </c>
      <c r="G696" s="1145">
        <v>211</v>
      </c>
      <c r="I696" s="1142" t="s">
        <v>1837</v>
      </c>
      <c r="J696" s="1147"/>
      <c r="K696" s="1150">
        <v>34038075</v>
      </c>
      <c r="M696" s="1145" t="s">
        <v>3196</v>
      </c>
      <c r="N696" s="1158"/>
      <c r="O696" s="1146"/>
    </row>
    <row r="697" spans="1:15">
      <c r="A697" s="1161" t="s">
        <v>3209</v>
      </c>
      <c r="B697" s="1147"/>
      <c r="C697" s="1142" t="s">
        <v>1838</v>
      </c>
      <c r="D697" s="1147"/>
      <c r="E697" s="1150">
        <v>12428928.290000001</v>
      </c>
      <c r="G697" s="1168" t="s">
        <v>3208</v>
      </c>
      <c r="I697" s="1142" t="s">
        <v>1838</v>
      </c>
      <c r="J697" s="1147"/>
      <c r="K697" s="1150">
        <v>12428928</v>
      </c>
      <c r="M697" s="1145" t="s">
        <v>3196</v>
      </c>
      <c r="N697" s="1158"/>
      <c r="O697" s="1146"/>
    </row>
    <row r="698" spans="1:15">
      <c r="A698" s="1142"/>
      <c r="D698" s="1147"/>
      <c r="E698" s="1150"/>
      <c r="J698" s="1147"/>
      <c r="K698" s="1150"/>
      <c r="N698" s="1158"/>
      <c r="O698" s="1146"/>
    </row>
    <row r="699" spans="1:15" ht="13.5" thickBot="1">
      <c r="A699" s="1161" t="s">
        <v>3207</v>
      </c>
      <c r="B699" s="1147"/>
      <c r="C699" s="1142" t="s">
        <v>1840</v>
      </c>
      <c r="D699" s="1147"/>
      <c r="E699" s="1159">
        <v>46467303.739999995</v>
      </c>
      <c r="I699" s="1142" t="s">
        <v>1840</v>
      </c>
      <c r="J699" s="1147"/>
      <c r="K699" s="1159">
        <v>46467303</v>
      </c>
      <c r="M699" s="1145" t="s">
        <v>3196</v>
      </c>
      <c r="N699" s="1158">
        <v>0.73999999463558197</v>
      </c>
      <c r="O699" s="1146" t="s">
        <v>2543</v>
      </c>
    </row>
    <row r="700" spans="1:15" ht="13.5" thickTop="1">
      <c r="A700" s="1161"/>
      <c r="B700" s="1147"/>
      <c r="D700" s="1147"/>
      <c r="E700" s="1150"/>
      <c r="I700" s="1150"/>
      <c r="J700" s="1147"/>
      <c r="K700" s="1150"/>
      <c r="N700" s="1158"/>
      <c r="O700" s="1146"/>
    </row>
    <row r="701" spans="1:15">
      <c r="A701" s="1161" t="s">
        <v>3206</v>
      </c>
      <c r="B701" s="1147"/>
      <c r="C701" s="1142" t="s">
        <v>3205</v>
      </c>
      <c r="D701" s="1147"/>
      <c r="E701" s="1150">
        <v>-4306111.03</v>
      </c>
      <c r="G701" s="1145">
        <v>223</v>
      </c>
      <c r="I701" s="1142" t="s">
        <v>3205</v>
      </c>
      <c r="J701" s="1147"/>
      <c r="K701" s="1150">
        <v>-4306111</v>
      </c>
      <c r="M701" s="1145" t="s">
        <v>3196</v>
      </c>
      <c r="N701" s="1158"/>
      <c r="O701" s="1146"/>
    </row>
    <row r="702" spans="1:15" ht="13.5" thickBot="1">
      <c r="A702" s="1161"/>
      <c r="B702" s="1147"/>
      <c r="D702" s="1147"/>
      <c r="E702" s="1159">
        <v>-4306111.03</v>
      </c>
      <c r="I702" s="1167"/>
      <c r="J702" s="1147"/>
      <c r="K702" s="1159">
        <v>-4306111</v>
      </c>
      <c r="N702" s="1158">
        <v>-3.0000000260770321E-2</v>
      </c>
      <c r="O702" s="1146"/>
    </row>
    <row r="703" spans="1:15" ht="13.5" thickTop="1">
      <c r="A703" s="1161"/>
      <c r="B703" s="1147"/>
      <c r="D703" s="1147"/>
      <c r="E703" s="1150"/>
      <c r="I703" s="1167"/>
      <c r="J703" s="1147"/>
      <c r="K703" s="1150"/>
      <c r="N703" s="1158"/>
      <c r="O703" s="1146"/>
    </row>
    <row r="704" spans="1:15">
      <c r="A704" s="1161" t="s">
        <v>3204</v>
      </c>
      <c r="B704" s="1147"/>
      <c r="C704" s="1142" t="s">
        <v>1107</v>
      </c>
      <c r="D704" s="1147"/>
      <c r="E704" s="1150">
        <v>180642.49000000002</v>
      </c>
      <c r="G704" s="1145">
        <v>231</v>
      </c>
      <c r="I704" s="1142" t="s">
        <v>1107</v>
      </c>
      <c r="J704" s="1147"/>
      <c r="K704" s="1150">
        <v>180642</v>
      </c>
      <c r="M704" s="1145" t="s">
        <v>3196</v>
      </c>
      <c r="N704" s="1158"/>
      <c r="O704" s="1146"/>
    </row>
    <row r="705" spans="1:15">
      <c r="A705" s="1161" t="s">
        <v>3203</v>
      </c>
      <c r="B705" s="1147"/>
      <c r="C705" s="1142" t="s">
        <v>3202</v>
      </c>
      <c r="D705" s="1147"/>
      <c r="E705" s="1150">
        <v>5626528.5800000001</v>
      </c>
      <c r="G705" s="1145">
        <v>233</v>
      </c>
      <c r="I705" s="1142" t="s">
        <v>3202</v>
      </c>
      <c r="J705" s="1147"/>
      <c r="K705" s="1150">
        <v>5626529</v>
      </c>
      <c r="M705" s="1145" t="s">
        <v>3196</v>
      </c>
      <c r="N705" s="1158"/>
      <c r="O705" s="1146"/>
    </row>
    <row r="706" spans="1:15">
      <c r="A706" s="1161" t="s">
        <v>3201</v>
      </c>
      <c r="B706" s="1147"/>
      <c r="C706" s="1142" t="s">
        <v>1606</v>
      </c>
      <c r="D706" s="1147"/>
      <c r="E706" s="1150">
        <v>101453.78</v>
      </c>
      <c r="G706" s="1145">
        <v>235</v>
      </c>
      <c r="I706" s="1142" t="s">
        <v>1606</v>
      </c>
      <c r="J706" s="1147"/>
      <c r="K706" s="1150">
        <v>101454</v>
      </c>
      <c r="M706" s="1145" t="s">
        <v>3196</v>
      </c>
      <c r="N706" s="1158"/>
      <c r="O706" s="1146"/>
    </row>
    <row r="707" spans="1:15">
      <c r="A707" s="1161" t="s">
        <v>3200</v>
      </c>
      <c r="B707" s="1147"/>
      <c r="C707" s="1142" t="s">
        <v>1607</v>
      </c>
      <c r="D707" s="1147"/>
      <c r="E707" s="1150">
        <v>781209.39</v>
      </c>
      <c r="G707" s="1145">
        <v>236</v>
      </c>
      <c r="I707" s="1142" t="s">
        <v>1607</v>
      </c>
      <c r="J707" s="1147"/>
      <c r="K707" s="1150">
        <v>781209</v>
      </c>
      <c r="M707" s="1145" t="s">
        <v>3196</v>
      </c>
      <c r="N707" s="1158"/>
      <c r="O707" s="1146"/>
    </row>
    <row r="708" spans="1:15">
      <c r="A708" s="1161" t="s">
        <v>3199</v>
      </c>
      <c r="B708" s="1147"/>
      <c r="C708" s="1142" t="s">
        <v>3198</v>
      </c>
      <c r="D708" s="1147"/>
      <c r="E708" s="1150">
        <v>20279.689999999999</v>
      </c>
      <c r="G708" s="1145">
        <v>237</v>
      </c>
      <c r="I708" s="1142" t="s">
        <v>3198</v>
      </c>
      <c r="J708" s="1147"/>
      <c r="K708" s="1150">
        <v>20280</v>
      </c>
      <c r="M708" s="1145" t="s">
        <v>3196</v>
      </c>
      <c r="N708" s="1158"/>
      <c r="O708" s="1146"/>
    </row>
    <row r="709" spans="1:15">
      <c r="A709" s="1161" t="s">
        <v>3197</v>
      </c>
      <c r="B709" s="1147"/>
      <c r="C709" s="1142" t="s">
        <v>1408</v>
      </c>
      <c r="D709" s="1147"/>
      <c r="E709" s="1150">
        <v>0</v>
      </c>
      <c r="G709" s="1145">
        <v>241</v>
      </c>
      <c r="I709" s="1142" t="s">
        <v>1408</v>
      </c>
      <c r="J709" s="1147"/>
      <c r="K709" s="1150">
        <v>0</v>
      </c>
      <c r="M709" s="1145" t="s">
        <v>3196</v>
      </c>
      <c r="N709" s="1158"/>
      <c r="O709" s="1146"/>
    </row>
    <row r="710" spans="1:15" ht="13.5" thickBot="1">
      <c r="A710" s="1161"/>
      <c r="B710" s="1147"/>
      <c r="C710" s="1142" t="s">
        <v>1409</v>
      </c>
      <c r="D710" s="1147"/>
      <c r="E710" s="1159">
        <v>6710113.9300000006</v>
      </c>
      <c r="I710" s="1142" t="s">
        <v>1409</v>
      </c>
      <c r="J710" s="1147"/>
      <c r="K710" s="1159">
        <v>6710114</v>
      </c>
      <c r="M710" s="1145" t="s">
        <v>3196</v>
      </c>
      <c r="N710" s="1158">
        <v>-6.9999999366700649E-2</v>
      </c>
      <c r="O710" s="1146"/>
    </row>
    <row r="711" spans="1:15" ht="13.5" thickTop="1">
      <c r="A711" s="1161"/>
      <c r="B711" s="1147"/>
      <c r="D711" s="1147"/>
      <c r="E711" s="1150"/>
      <c r="K711" s="1142"/>
      <c r="N711" s="1158"/>
      <c r="O711" s="1146"/>
    </row>
    <row r="712" spans="1:15">
      <c r="A712" s="1161"/>
      <c r="B712" s="1147"/>
      <c r="C712" s="1142" t="s">
        <v>1410</v>
      </c>
      <c r="D712" s="1147"/>
      <c r="E712" s="1150">
        <v>38400</v>
      </c>
      <c r="G712" s="1145">
        <v>252</v>
      </c>
      <c r="I712" s="1142" t="s">
        <v>1410</v>
      </c>
      <c r="K712" s="1150">
        <v>38400</v>
      </c>
      <c r="M712" s="1145" t="s">
        <v>3189</v>
      </c>
      <c r="N712" s="1158"/>
      <c r="O712" s="1260"/>
    </row>
    <row r="713" spans="1:15">
      <c r="A713" s="1161"/>
      <c r="B713" s="1147"/>
      <c r="C713" s="1142" t="s">
        <v>3769</v>
      </c>
      <c r="D713" s="1147"/>
      <c r="E713" s="1150">
        <v>1844</v>
      </c>
      <c r="G713" s="1145">
        <v>255</v>
      </c>
      <c r="I713" s="1142" t="s">
        <v>3769</v>
      </c>
      <c r="K713" s="1150">
        <v>1844</v>
      </c>
      <c r="M713" s="1145" t="s">
        <v>3189</v>
      </c>
      <c r="N713" s="1158"/>
      <c r="O713" s="1260"/>
    </row>
    <row r="714" spans="1:15" ht="13.5" thickBot="1">
      <c r="A714" s="1161"/>
      <c r="B714" s="1147"/>
      <c r="D714" s="1147"/>
      <c r="E714" s="1159">
        <v>40244</v>
      </c>
      <c r="K714" s="1159">
        <v>40244</v>
      </c>
      <c r="N714" s="1158">
        <v>0</v>
      </c>
      <c r="O714" s="1146"/>
    </row>
    <row r="715" spans="1:15" ht="13.5" thickTop="1">
      <c r="A715" s="1161"/>
      <c r="B715" s="1147"/>
      <c r="D715" s="1147"/>
      <c r="E715" s="1150"/>
      <c r="K715" s="1142"/>
      <c r="N715" s="1158"/>
      <c r="O715" s="1146"/>
    </row>
    <row r="716" spans="1:15">
      <c r="A716" s="1161" t="s">
        <v>3195</v>
      </c>
      <c r="B716" s="1147"/>
      <c r="C716" s="1142" t="s">
        <v>3194</v>
      </c>
      <c r="D716" s="1147"/>
      <c r="E716" s="1150">
        <v>33129958.190000001</v>
      </c>
      <c r="G716" s="1145">
        <v>271</v>
      </c>
      <c r="I716" s="1142" t="s">
        <v>3194</v>
      </c>
      <c r="J716" s="1147"/>
      <c r="K716" s="1150">
        <v>33129958</v>
      </c>
      <c r="M716" s="1145" t="s">
        <v>3189</v>
      </c>
      <c r="N716" s="1158">
        <v>0.19000000134110451</v>
      </c>
      <c r="O716" s="1146"/>
    </row>
    <row r="717" spans="1:15" ht="13.5" thickBot="1">
      <c r="A717" s="1161"/>
      <c r="B717" s="1147"/>
      <c r="D717" s="1147"/>
      <c r="E717" s="1159">
        <v>33129958.190000001</v>
      </c>
      <c r="I717" s="1167"/>
      <c r="J717" s="1147"/>
      <c r="K717" s="1159">
        <v>33129958</v>
      </c>
      <c r="N717" s="1158"/>
      <c r="O717" s="1551"/>
    </row>
    <row r="718" spans="1:15" ht="13.5" thickTop="1">
      <c r="A718" s="1161"/>
      <c r="B718" s="1147"/>
      <c r="D718" s="1147"/>
      <c r="E718" s="1150"/>
      <c r="I718" s="1167"/>
      <c r="J718" s="1147"/>
      <c r="K718" s="1150"/>
      <c r="N718" s="1158"/>
      <c r="O718" s="1146"/>
    </row>
    <row r="719" spans="1:15">
      <c r="A719" s="1161" t="s">
        <v>3193</v>
      </c>
      <c r="B719" s="1147"/>
      <c r="C719" s="1142" t="s">
        <v>3192</v>
      </c>
      <c r="D719" s="1147"/>
      <c r="E719" s="1150">
        <v>-11921532.639999999</v>
      </c>
      <c r="G719" s="1145">
        <v>272</v>
      </c>
      <c r="I719" s="1142" t="s">
        <v>3192</v>
      </c>
      <c r="J719" s="1147"/>
      <c r="K719" s="1150">
        <v>-11921533</v>
      </c>
      <c r="M719" s="1145" t="s">
        <v>3189</v>
      </c>
      <c r="N719" s="1158"/>
      <c r="O719" s="1552"/>
    </row>
    <row r="720" spans="1:15" ht="13.5" thickBot="1">
      <c r="A720" s="1161"/>
      <c r="B720" s="1147"/>
      <c r="D720" s="1147"/>
      <c r="E720" s="1159">
        <v>-11921532.639999999</v>
      </c>
      <c r="I720" s="1150"/>
      <c r="J720" s="1147"/>
      <c r="K720" s="1159">
        <v>-11921533</v>
      </c>
      <c r="N720" s="1158">
        <v>0.3600000012665987</v>
      </c>
      <c r="O720" s="1552"/>
    </row>
    <row r="721" spans="1:15" ht="13.5" thickTop="1">
      <c r="A721" s="1161"/>
      <c r="B721" s="1147"/>
      <c r="D721" s="1147"/>
      <c r="E721" s="1150"/>
      <c r="I721" s="1150"/>
      <c r="J721" s="1147"/>
      <c r="K721" s="1150"/>
      <c r="N721" s="1158"/>
      <c r="O721" s="1146"/>
    </row>
    <row r="722" spans="1:15">
      <c r="A722" s="1161" t="s">
        <v>3191</v>
      </c>
      <c r="B722" s="1147"/>
      <c r="C722" s="1142" t="s">
        <v>1968</v>
      </c>
      <c r="D722" s="1147"/>
      <c r="E722" s="1150">
        <v>3425873.1200000006</v>
      </c>
      <c r="G722" s="1145" t="s">
        <v>3190</v>
      </c>
      <c r="I722" s="1142" t="s">
        <v>1968</v>
      </c>
      <c r="J722" s="1147"/>
      <c r="K722" s="1150">
        <v>3425873</v>
      </c>
      <c r="M722" s="1145" t="s">
        <v>3189</v>
      </c>
      <c r="N722" s="1158"/>
      <c r="O722" s="1146"/>
    </row>
    <row r="723" spans="1:15" ht="13.5" thickBot="1">
      <c r="A723" s="1161"/>
      <c r="B723" s="1147"/>
      <c r="D723" s="1147"/>
      <c r="E723" s="1159">
        <v>3425873.1200000006</v>
      </c>
      <c r="I723" s="1150"/>
      <c r="J723" s="1147"/>
      <c r="K723" s="1159">
        <v>3425873</v>
      </c>
      <c r="N723" s="1158">
        <v>0.12000000057742</v>
      </c>
      <c r="O723" s="1146"/>
    </row>
    <row r="724" spans="1:15" ht="13.5" thickTop="1">
      <c r="A724" s="1161"/>
      <c r="B724" s="1147"/>
      <c r="D724" s="1147"/>
      <c r="E724" s="1150"/>
      <c r="I724" s="1150"/>
      <c r="J724" s="1147"/>
      <c r="K724" s="1150"/>
      <c r="O724" s="1146"/>
    </row>
    <row r="725" spans="1:15" ht="13.5" thickBot="1">
      <c r="A725" s="1161" t="s">
        <v>3188</v>
      </c>
      <c r="B725" s="1147"/>
      <c r="C725" s="1152" t="s">
        <v>3187</v>
      </c>
      <c r="D725" s="1147"/>
      <c r="E725" s="1164">
        <v>73545849.310000002</v>
      </c>
      <c r="I725" s="1152" t="s">
        <v>3187</v>
      </c>
      <c r="J725" s="1157"/>
      <c r="K725" s="1164">
        <v>73545848</v>
      </c>
      <c r="O725" s="1146"/>
    </row>
    <row r="726" spans="1:15" ht="13.5" thickTop="1">
      <c r="A726" s="1161"/>
      <c r="B726" s="1147"/>
      <c r="D726" s="1147"/>
      <c r="E726" s="1150"/>
      <c r="I726" s="1150"/>
      <c r="J726" s="1147"/>
      <c r="K726" s="1150"/>
      <c r="O726" s="1146"/>
    </row>
    <row r="727" spans="1:15">
      <c r="A727" s="1161"/>
      <c r="B727" s="1147"/>
      <c r="D727" s="1147"/>
      <c r="E727" s="1150"/>
      <c r="O727" s="1146"/>
    </row>
    <row r="728" spans="1:15">
      <c r="A728" s="1162" t="s">
        <v>3185</v>
      </c>
      <c r="B728" s="1147"/>
      <c r="C728" s="1142" t="s">
        <v>3184</v>
      </c>
      <c r="D728" s="1147"/>
      <c r="E728" s="1150">
        <v>5463208.0299999993</v>
      </c>
      <c r="G728" s="1145">
        <v>400</v>
      </c>
      <c r="I728" s="1142" t="s">
        <v>636</v>
      </c>
      <c r="K728" s="1144">
        <v>5463208</v>
      </c>
      <c r="M728" s="1145" t="s">
        <v>3177</v>
      </c>
      <c r="N728" s="1158"/>
      <c r="O728" s="1146"/>
    </row>
    <row r="729" spans="1:15" ht="13.5" thickBot="1">
      <c r="A729" s="1162"/>
      <c r="B729" s="1147"/>
      <c r="D729" s="1147"/>
      <c r="E729" s="1159">
        <v>5463208.0299999993</v>
      </c>
      <c r="K729" s="1159">
        <v>5463208</v>
      </c>
      <c r="N729" s="1158">
        <v>2.9999999329447746E-2</v>
      </c>
      <c r="O729" s="1146"/>
    </row>
    <row r="730" spans="1:15" ht="13.5" thickTop="1">
      <c r="A730" s="1162"/>
      <c r="B730" s="1147"/>
      <c r="D730" s="1147"/>
      <c r="E730" s="1150"/>
      <c r="N730" s="1158"/>
      <c r="O730" s="1146"/>
    </row>
    <row r="731" spans="1:15">
      <c r="A731" s="1162" t="s">
        <v>3183</v>
      </c>
      <c r="B731" s="1147"/>
      <c r="C731" s="1142" t="s">
        <v>638</v>
      </c>
      <c r="D731" s="1147"/>
      <c r="E731" s="1150">
        <v>2104171.5254239999</v>
      </c>
      <c r="G731" s="1145">
        <v>401</v>
      </c>
      <c r="I731" s="1142" t="s">
        <v>638</v>
      </c>
      <c r="K731" s="1144">
        <v>2104173</v>
      </c>
      <c r="M731" s="1145" t="s">
        <v>3177</v>
      </c>
      <c r="N731" s="1158"/>
      <c r="O731" s="1146"/>
    </row>
    <row r="732" spans="1:15" ht="13.5" thickBot="1">
      <c r="A732" s="1162"/>
      <c r="B732" s="1147"/>
      <c r="D732" s="1147"/>
      <c r="E732" s="1159">
        <v>2104171.5254239999</v>
      </c>
      <c r="G732" s="1260"/>
      <c r="K732" s="1159">
        <v>2104173</v>
      </c>
      <c r="N732" s="1158">
        <v>-1.4745760001242161</v>
      </c>
      <c r="O732" s="1146"/>
    </row>
    <row r="733" spans="1:15" ht="13.5" thickTop="1">
      <c r="A733" s="1162"/>
      <c r="B733" s="1147"/>
      <c r="D733" s="1147"/>
      <c r="E733" s="1150"/>
      <c r="O733" s="1146"/>
    </row>
    <row r="734" spans="1:15">
      <c r="A734" s="1162" t="s">
        <v>3182</v>
      </c>
      <c r="B734" s="1147"/>
      <c r="C734" s="1142" t="s">
        <v>639</v>
      </c>
      <c r="D734" s="1147"/>
      <c r="E734" s="1150">
        <v>991893.33000000019</v>
      </c>
      <c r="I734" s="1142" t="s">
        <v>639</v>
      </c>
      <c r="K734" s="1144">
        <v>991893</v>
      </c>
      <c r="M734" s="1145" t="s">
        <v>3177</v>
      </c>
      <c r="N734" s="1158"/>
      <c r="O734" s="1146"/>
    </row>
    <row r="735" spans="1:15" ht="13.5" thickBot="1">
      <c r="A735" s="1162"/>
      <c r="B735" s="1147"/>
      <c r="D735" s="1147"/>
      <c r="E735" s="1159">
        <v>991893.33000000019</v>
      </c>
      <c r="K735" s="1159">
        <v>991893</v>
      </c>
      <c r="N735" s="1158">
        <v>0.33000000019092113</v>
      </c>
      <c r="O735" s="1146"/>
    </row>
    <row r="736" spans="1:15" ht="13.5" thickTop="1">
      <c r="A736" s="1162"/>
      <c r="B736" s="1147"/>
      <c r="D736" s="1147"/>
      <c r="E736" s="1150"/>
      <c r="K736" s="1150"/>
      <c r="N736" s="1158"/>
      <c r="O736" s="1146"/>
    </row>
    <row r="737" spans="1:15">
      <c r="A737" s="1162" t="s">
        <v>3781</v>
      </c>
      <c r="B737" s="1147"/>
      <c r="C737" s="1142" t="s">
        <v>3770</v>
      </c>
      <c r="D737" s="1147"/>
      <c r="E737" s="1150">
        <v>-1544.8800000000003</v>
      </c>
      <c r="G737" s="1145">
        <v>406</v>
      </c>
      <c r="I737" s="1142" t="s">
        <v>3770</v>
      </c>
      <c r="K737" s="1150">
        <v>-1545</v>
      </c>
      <c r="M737" s="1145" t="s">
        <v>3177</v>
      </c>
      <c r="N737" s="1158"/>
      <c r="O737" s="1145"/>
    </row>
    <row r="738" spans="1:15" ht="13.5" thickBot="1">
      <c r="A738" s="1162"/>
      <c r="B738" s="1147"/>
      <c r="D738" s="1147"/>
      <c r="E738" s="1159">
        <v>-1544.8800000000003</v>
      </c>
      <c r="K738" s="1159">
        <v>-1545</v>
      </c>
      <c r="N738" s="1158">
        <v>0.11999999999966349</v>
      </c>
      <c r="O738" s="1551"/>
    </row>
    <row r="739" spans="1:15" ht="13.5" thickTop="1">
      <c r="A739" s="1162"/>
      <c r="B739" s="1147"/>
      <c r="D739" s="1147"/>
      <c r="E739" s="1150"/>
      <c r="K739" s="1150"/>
      <c r="N739" s="1158"/>
      <c r="O739" s="1146"/>
    </row>
    <row r="740" spans="1:15">
      <c r="A740" s="1162" t="s">
        <v>3181</v>
      </c>
      <c r="B740" s="1147"/>
      <c r="C740" s="1142" t="s">
        <v>641</v>
      </c>
      <c r="D740" s="1147"/>
      <c r="E740" s="1150">
        <v>628706.71</v>
      </c>
      <c r="G740" s="1145">
        <v>408</v>
      </c>
      <c r="I740" s="1142" t="s">
        <v>641</v>
      </c>
      <c r="K740" s="1144">
        <v>628709</v>
      </c>
      <c r="M740" s="1145" t="s">
        <v>3177</v>
      </c>
      <c r="N740" s="1158"/>
      <c r="O740" s="1146"/>
    </row>
    <row r="741" spans="1:15" ht="13.5" thickBot="1">
      <c r="A741" s="1162"/>
      <c r="B741" s="1147"/>
      <c r="D741" s="1147"/>
      <c r="E741" s="1159">
        <v>628706.71</v>
      </c>
      <c r="I741" s="1147"/>
      <c r="K741" s="1159">
        <v>628709</v>
      </c>
      <c r="N741" s="1158">
        <v>-2.2900000000372529</v>
      </c>
      <c r="O741" s="1146"/>
    </row>
    <row r="742" spans="1:15" ht="13.5" thickTop="1">
      <c r="A742" s="1162"/>
      <c r="B742" s="1147"/>
      <c r="D742" s="1147"/>
      <c r="E742" s="1150"/>
      <c r="I742" s="1147"/>
      <c r="O742" s="1146"/>
    </row>
    <row r="743" spans="1:15">
      <c r="G743" s="1145">
        <v>409.1</v>
      </c>
      <c r="I743" s="1163" t="s">
        <v>1818</v>
      </c>
      <c r="K743" s="1144">
        <v>46693</v>
      </c>
      <c r="M743" s="1145" t="s">
        <v>3177</v>
      </c>
      <c r="N743" s="1158"/>
      <c r="O743" s="1146"/>
    </row>
    <row r="744" spans="1:15">
      <c r="G744" s="1145">
        <v>410.1</v>
      </c>
      <c r="I744" s="1163" t="s">
        <v>3180</v>
      </c>
      <c r="K744" s="1144">
        <v>290692</v>
      </c>
      <c r="M744" s="1145" t="s">
        <v>3177</v>
      </c>
      <c r="N744" s="1158"/>
      <c r="O744" s="1146"/>
    </row>
    <row r="745" spans="1:15">
      <c r="A745" s="1162" t="s">
        <v>3179</v>
      </c>
      <c r="B745" s="1147"/>
      <c r="C745" s="1142" t="s">
        <v>644</v>
      </c>
      <c r="D745" s="1147"/>
      <c r="E745" s="1150">
        <v>379671.35607196577</v>
      </c>
      <c r="G745" s="1145">
        <v>410.11</v>
      </c>
      <c r="I745" s="1163" t="s">
        <v>3178</v>
      </c>
      <c r="K745" s="1144">
        <v>41442</v>
      </c>
      <c r="M745" s="1145" t="s">
        <v>3177</v>
      </c>
      <c r="N745" s="1158"/>
      <c r="O745" s="1146"/>
    </row>
    <row r="746" spans="1:15" ht="13.5" thickBot="1">
      <c r="E746" s="1159">
        <v>379671.35607196577</v>
      </c>
      <c r="I746" s="1147"/>
      <c r="K746" s="1159">
        <v>378827</v>
      </c>
      <c r="N746" s="1158">
        <v>844.35607196576893</v>
      </c>
      <c r="O746" s="1146" t="s">
        <v>4272</v>
      </c>
    </row>
    <row r="747" spans="1:15" ht="13.5" thickTop="1">
      <c r="A747" s="1162"/>
      <c r="B747" s="1147"/>
      <c r="D747" s="1147"/>
      <c r="E747" s="1150"/>
      <c r="I747" s="1147"/>
      <c r="O747" s="1146"/>
    </row>
    <row r="748" spans="1:15">
      <c r="A748" s="1162" t="s">
        <v>3176</v>
      </c>
      <c r="B748" s="1147"/>
      <c r="C748" s="1142" t="s">
        <v>3175</v>
      </c>
      <c r="D748" s="1147"/>
      <c r="E748" s="1150">
        <v>2320096.7799999998</v>
      </c>
      <c r="F748" s="1147"/>
      <c r="G748" s="1161">
        <v>400</v>
      </c>
      <c r="H748" s="1147"/>
      <c r="I748" s="1142" t="s">
        <v>3175</v>
      </c>
      <c r="J748" s="1147"/>
      <c r="K748" s="1150">
        <v>2320097</v>
      </c>
      <c r="L748" s="1147"/>
      <c r="M748" s="1145" t="s">
        <v>3170</v>
      </c>
      <c r="O748" s="1146"/>
    </row>
    <row r="749" spans="1:15" ht="13.5" thickBot="1">
      <c r="A749" s="1162"/>
      <c r="B749" s="1147"/>
      <c r="C749" s="980"/>
      <c r="D749" s="1147"/>
      <c r="E749" s="1159">
        <v>2320096.7799999998</v>
      </c>
      <c r="F749" s="1147"/>
      <c r="G749" s="1161"/>
      <c r="H749" s="1147"/>
      <c r="J749" s="1147"/>
      <c r="K749" s="1159">
        <v>2320097</v>
      </c>
      <c r="L749" s="1147"/>
      <c r="M749" s="1161"/>
      <c r="N749" s="1158">
        <v>-0.22000000020489097</v>
      </c>
      <c r="O749" s="1146"/>
    </row>
    <row r="750" spans="1:15" ht="13.5" thickTop="1">
      <c r="B750" s="1147"/>
      <c r="C750" s="980"/>
      <c r="D750" s="1147"/>
      <c r="E750" s="1150"/>
      <c r="F750" s="1147"/>
      <c r="G750" s="1161"/>
      <c r="H750" s="1147"/>
      <c r="J750" s="1147"/>
      <c r="K750" s="1150"/>
      <c r="L750" s="1147"/>
      <c r="M750" s="1161"/>
      <c r="O750" s="1146"/>
    </row>
    <row r="751" spans="1:15">
      <c r="A751" s="1162" t="s">
        <v>3174</v>
      </c>
      <c r="B751" s="1147"/>
      <c r="C751" s="1142" t="s">
        <v>638</v>
      </c>
      <c r="D751" s="1147"/>
      <c r="E751" s="1150">
        <v>759719.50457600015</v>
      </c>
      <c r="F751" s="1147"/>
      <c r="G751" s="1161">
        <v>401</v>
      </c>
      <c r="H751" s="1147"/>
      <c r="I751" s="1142" t="s">
        <v>638</v>
      </c>
      <c r="J751" s="1147"/>
      <c r="K751" s="1150">
        <v>759718</v>
      </c>
      <c r="L751" s="1147"/>
      <c r="M751" s="1145" t="s">
        <v>3170</v>
      </c>
      <c r="N751" s="1158">
        <v>1.5045760001521558</v>
      </c>
      <c r="O751" s="1146" t="s">
        <v>2543</v>
      </c>
    </row>
    <row r="752" spans="1:15" ht="13.5" thickBot="1">
      <c r="A752" s="1162"/>
      <c r="B752" s="1147"/>
      <c r="C752" s="980"/>
      <c r="D752" s="1147"/>
      <c r="E752" s="1159">
        <v>759719.50457600015</v>
      </c>
      <c r="F752" s="1147"/>
      <c r="G752" s="1161"/>
      <c r="H752" s="1147"/>
      <c r="J752" s="1147"/>
      <c r="K752" s="1159">
        <v>759718</v>
      </c>
      <c r="L752" s="1147"/>
      <c r="M752" s="1161"/>
      <c r="N752" s="1158"/>
      <c r="O752" s="1146"/>
    </row>
    <row r="753" spans="1:15" ht="13.5" thickTop="1">
      <c r="B753" s="1147"/>
      <c r="C753" s="980"/>
      <c r="D753" s="1147"/>
      <c r="E753" s="1150"/>
      <c r="F753" s="1147"/>
      <c r="G753" s="1161"/>
      <c r="H753" s="1147"/>
      <c r="J753" s="1147"/>
      <c r="K753" s="1150"/>
      <c r="L753" s="1147"/>
      <c r="M753" s="1161"/>
      <c r="O753" s="1146"/>
    </row>
    <row r="754" spans="1:15">
      <c r="A754" s="1162" t="s">
        <v>3173</v>
      </c>
      <c r="B754" s="1147"/>
      <c r="C754" s="1142" t="s">
        <v>639</v>
      </c>
      <c r="D754" s="1147"/>
      <c r="E754" s="1150">
        <v>216180.32000000012</v>
      </c>
      <c r="F754" s="1147"/>
      <c r="G754" s="1161">
        <v>403</v>
      </c>
      <c r="H754" s="1147"/>
      <c r="I754" s="1142" t="s">
        <v>639</v>
      </c>
      <c r="J754" s="1147"/>
      <c r="K754" s="1150">
        <v>216183</v>
      </c>
      <c r="L754" s="1147"/>
      <c r="M754" s="1145" t="s">
        <v>3170</v>
      </c>
      <c r="O754" s="1146"/>
    </row>
    <row r="755" spans="1:15" ht="13.5" thickBot="1">
      <c r="A755" s="1162"/>
      <c r="B755" s="1147"/>
      <c r="C755" s="980"/>
      <c r="D755" s="1147"/>
      <c r="E755" s="1159">
        <v>216180.32000000012</v>
      </c>
      <c r="F755" s="1147"/>
      <c r="G755" s="1161"/>
      <c r="H755" s="1147"/>
      <c r="J755" s="1147"/>
      <c r="K755" s="1159">
        <v>216183</v>
      </c>
      <c r="L755" s="1147"/>
      <c r="M755" s="1161"/>
      <c r="N755" s="1158">
        <v>-2.6799999998765998</v>
      </c>
      <c r="O755" s="1146" t="s">
        <v>2543</v>
      </c>
    </row>
    <row r="756" spans="1:15" ht="13.5" thickTop="1">
      <c r="A756" s="1162"/>
      <c r="B756" s="1147"/>
      <c r="C756" s="980"/>
      <c r="D756" s="1147"/>
      <c r="E756" s="1150"/>
      <c r="F756" s="1147"/>
      <c r="G756" s="1161"/>
      <c r="H756" s="1147"/>
      <c r="J756" s="1147"/>
      <c r="K756" s="1150"/>
      <c r="L756" s="1147"/>
      <c r="M756" s="1161"/>
      <c r="O756" s="1146"/>
    </row>
    <row r="757" spans="1:15">
      <c r="A757" s="1162" t="s">
        <v>3172</v>
      </c>
      <c r="B757" s="1147"/>
      <c r="C757" s="1142" t="s">
        <v>641</v>
      </c>
      <c r="D757" s="1147"/>
      <c r="E757" s="1150">
        <v>222627.33000000002</v>
      </c>
      <c r="F757" s="1147"/>
      <c r="G757" s="1161">
        <v>408</v>
      </c>
      <c r="H757" s="1147"/>
      <c r="I757" s="1142" t="s">
        <v>641</v>
      </c>
      <c r="J757" s="1147"/>
      <c r="K757" s="1150">
        <v>222625</v>
      </c>
      <c r="L757" s="1147"/>
      <c r="M757" s="1145" t="s">
        <v>3170</v>
      </c>
      <c r="O757" s="1146"/>
    </row>
    <row r="758" spans="1:15" ht="13.5" thickBot="1">
      <c r="A758" s="1162"/>
      <c r="B758" s="1147"/>
      <c r="C758" s="980"/>
      <c r="D758" s="1147"/>
      <c r="E758" s="1159">
        <v>222627.33000000002</v>
      </c>
      <c r="F758" s="1147"/>
      <c r="G758" s="1161"/>
      <c r="H758" s="1147"/>
      <c r="J758" s="1147"/>
      <c r="K758" s="1159">
        <v>222625</v>
      </c>
      <c r="L758" s="1147"/>
      <c r="M758" s="1161"/>
      <c r="N758" s="1158">
        <v>2.3300000000162981</v>
      </c>
      <c r="O758" s="1146" t="s">
        <v>2543</v>
      </c>
    </row>
    <row r="759" spans="1:15" ht="13.5" thickTop="1">
      <c r="B759" s="1147"/>
      <c r="C759" s="980"/>
      <c r="D759" s="1147"/>
      <c r="E759" s="1150"/>
      <c r="F759" s="1147"/>
      <c r="G759" s="1161"/>
      <c r="H759" s="1147"/>
      <c r="J759" s="1147"/>
      <c r="K759" s="1150"/>
      <c r="L759" s="1147"/>
      <c r="M759" s="1161"/>
      <c r="N759" s="1158"/>
      <c r="O759" s="1146"/>
    </row>
    <row r="760" spans="1:15">
      <c r="A760" s="1142"/>
      <c r="E760" s="1142"/>
      <c r="F760" s="1147"/>
      <c r="G760" s="1145">
        <v>409.1</v>
      </c>
      <c r="H760" s="1147"/>
      <c r="I760" s="1142" t="s">
        <v>1818</v>
      </c>
      <c r="J760" s="1147"/>
      <c r="K760" s="1150">
        <v>19992</v>
      </c>
      <c r="L760" s="1147"/>
      <c r="M760" s="1145" t="s">
        <v>3170</v>
      </c>
      <c r="O760" s="1146"/>
    </row>
    <row r="761" spans="1:15">
      <c r="A761" s="1162"/>
      <c r="B761" s="1147"/>
      <c r="C761" s="980"/>
      <c r="D761" s="1147"/>
      <c r="E761" s="1150"/>
      <c r="F761" s="1147"/>
      <c r="G761" s="1145">
        <v>410.1</v>
      </c>
      <c r="H761" s="1147"/>
      <c r="I761" s="1142" t="s">
        <v>3180</v>
      </c>
      <c r="J761" s="1147"/>
      <c r="K761" s="1150">
        <v>150764</v>
      </c>
      <c r="L761" s="1147"/>
      <c r="M761" s="1145" t="s">
        <v>3170</v>
      </c>
      <c r="O761" s="1146"/>
    </row>
    <row r="762" spans="1:15">
      <c r="A762" s="1162" t="s">
        <v>3171</v>
      </c>
      <c r="B762" s="1147"/>
      <c r="C762" s="1142" t="s">
        <v>644</v>
      </c>
      <c r="D762" s="1147"/>
      <c r="E762" s="1150">
        <v>191403.60392803431</v>
      </c>
      <c r="F762" s="1147"/>
      <c r="G762" s="1145">
        <v>410.11</v>
      </c>
      <c r="H762" s="1147"/>
      <c r="I762" s="1142" t="s">
        <v>3178</v>
      </c>
      <c r="J762" s="1147"/>
      <c r="K762" s="1150">
        <v>21493</v>
      </c>
      <c r="L762" s="1147"/>
      <c r="M762" s="1145" t="s">
        <v>3170</v>
      </c>
      <c r="O762" s="1146"/>
    </row>
    <row r="763" spans="1:15" ht="13.5" thickBot="1">
      <c r="A763" s="1162"/>
      <c r="B763" s="1147"/>
      <c r="D763" s="1147"/>
      <c r="E763" s="1159">
        <v>191403.60392803431</v>
      </c>
      <c r="F763" s="1147"/>
      <c r="G763" s="1161"/>
      <c r="H763" s="1147"/>
      <c r="J763" s="1147"/>
      <c r="K763" s="1159">
        <v>192249</v>
      </c>
      <c r="L763" s="1147"/>
      <c r="M763" s="1161"/>
      <c r="N763" s="1158">
        <v>-845.39607196568977</v>
      </c>
      <c r="O763" s="1146" t="s">
        <v>4273</v>
      </c>
    </row>
    <row r="764" spans="1:15" ht="13.5" thickTop="1">
      <c r="B764" s="1147"/>
      <c r="D764" s="1147"/>
      <c r="E764" s="1150"/>
      <c r="F764" s="1147"/>
      <c r="G764" s="1161"/>
      <c r="H764" s="1147"/>
      <c r="I764" s="980"/>
      <c r="J764" s="1147"/>
      <c r="K764" s="1150"/>
      <c r="L764" s="1147"/>
      <c r="M764" s="1161"/>
      <c r="O764" s="1146"/>
    </row>
    <row r="765" spans="1:15">
      <c r="A765" s="1161"/>
      <c r="B765" s="1147"/>
      <c r="D765" s="1147"/>
      <c r="E765" s="1150"/>
      <c r="O765" s="1146"/>
    </row>
    <row r="766" spans="1:15">
      <c r="A766" s="1161" t="s">
        <v>3169</v>
      </c>
      <c r="B766" s="1147"/>
      <c r="C766" s="1142" t="s">
        <v>3168</v>
      </c>
      <c r="D766" s="1147"/>
      <c r="E766" s="1150">
        <v>1039.5800000000002</v>
      </c>
      <c r="G766" s="1145">
        <v>414</v>
      </c>
      <c r="I766" s="1142" t="s">
        <v>3168</v>
      </c>
      <c r="K766" s="1144">
        <v>1040</v>
      </c>
      <c r="M766" s="1145" t="s">
        <v>3165</v>
      </c>
      <c r="O766" s="1146"/>
    </row>
    <row r="767" spans="1:15" ht="13.5" thickBot="1">
      <c r="A767" s="1161"/>
      <c r="B767" s="1147"/>
      <c r="D767" s="1147"/>
      <c r="E767" s="1159">
        <v>1039.5800000000002</v>
      </c>
      <c r="K767" s="1159">
        <v>1040</v>
      </c>
      <c r="N767" s="1158">
        <v>-0.41999999999984539</v>
      </c>
      <c r="O767" s="1146"/>
    </row>
    <row r="768" spans="1:15" ht="13.5" thickTop="1">
      <c r="A768" s="1161"/>
      <c r="B768" s="1147"/>
      <c r="D768" s="1147"/>
      <c r="E768" s="1150"/>
      <c r="O768" s="1146"/>
    </row>
    <row r="769" spans="1:15">
      <c r="A769" s="1145" t="s">
        <v>3167</v>
      </c>
      <c r="C769" s="1142" t="s">
        <v>722</v>
      </c>
      <c r="D769" s="1147"/>
      <c r="E769" s="1144">
        <v>63008.06</v>
      </c>
      <c r="G769" s="1145">
        <v>420</v>
      </c>
      <c r="I769" s="1142" t="s">
        <v>3166</v>
      </c>
      <c r="K769" s="1144">
        <v>63008</v>
      </c>
      <c r="M769" s="1145" t="s">
        <v>3165</v>
      </c>
      <c r="O769" s="1146"/>
    </row>
    <row r="770" spans="1:15" ht="13.5" thickBot="1">
      <c r="A770" s="1161"/>
      <c r="B770" s="1147"/>
      <c r="D770" s="1147"/>
      <c r="E770" s="1159">
        <v>63008.06</v>
      </c>
      <c r="K770" s="1159">
        <v>63008</v>
      </c>
      <c r="N770" s="1158">
        <v>5.9999999997671694E-2</v>
      </c>
      <c r="O770" s="1146"/>
    </row>
    <row r="771" spans="1:15" ht="13.5" thickTop="1">
      <c r="A771" s="1161"/>
      <c r="B771" s="1147"/>
      <c r="D771" s="1147"/>
      <c r="E771" s="1150"/>
      <c r="K771" s="1150"/>
      <c r="N771" s="1158"/>
      <c r="O771" s="1146"/>
    </row>
    <row r="772" spans="1:15">
      <c r="A772" s="1145" t="s">
        <v>3164</v>
      </c>
      <c r="C772" s="1142" t="s">
        <v>850</v>
      </c>
      <c r="D772" s="1147"/>
      <c r="E772" s="1144">
        <v>692398.26000000013</v>
      </c>
      <c r="O772" s="1146"/>
    </row>
    <row r="773" spans="1:15">
      <c r="A773" s="1145" t="s">
        <v>3164</v>
      </c>
      <c r="C773" s="1142" t="s">
        <v>1853</v>
      </c>
      <c r="D773" s="1147"/>
      <c r="E773" s="1144">
        <v>5863</v>
      </c>
      <c r="G773" s="1145">
        <v>427</v>
      </c>
      <c r="I773" s="1142" t="s">
        <v>2382</v>
      </c>
      <c r="K773" s="1150">
        <v>698261</v>
      </c>
      <c r="M773" s="1168" t="s">
        <v>3163</v>
      </c>
      <c r="O773" s="1146"/>
    </row>
    <row r="774" spans="1:15" ht="13.5" thickBot="1">
      <c r="A774" s="1161"/>
      <c r="B774" s="1147"/>
      <c r="D774" s="1147"/>
      <c r="E774" s="1159">
        <v>698261.26000000013</v>
      </c>
      <c r="K774" s="1159">
        <v>698261</v>
      </c>
      <c r="N774" s="1158">
        <v>0.26000000012572855</v>
      </c>
      <c r="O774" s="1146"/>
    </row>
    <row r="775" spans="1:15" ht="13.5" thickTop="1">
      <c r="A775" s="1161"/>
      <c r="B775" s="1147"/>
      <c r="D775" s="1147"/>
      <c r="E775" s="1150"/>
    </row>
    <row r="776" spans="1:15" s="1152" customFormat="1">
      <c r="A776" s="1578"/>
      <c r="B776" s="1157"/>
      <c r="C776" s="1152" t="s">
        <v>3653</v>
      </c>
      <c r="D776" s="1157"/>
      <c r="E776" s="1156"/>
      <c r="G776" s="1145"/>
      <c r="K776" s="1155"/>
      <c r="M776" s="1173"/>
      <c r="N776" s="1158"/>
      <c r="O776" s="1194"/>
    </row>
    <row r="777" spans="1:15" s="1147" customFormat="1" ht="14.45" customHeight="1">
      <c r="A777" s="1151"/>
      <c r="E777" s="1150"/>
      <c r="G777" s="1145"/>
      <c r="K777" s="1150"/>
      <c r="M777" s="1161"/>
      <c r="N777" s="1148"/>
      <c r="O777" s="1195"/>
    </row>
  </sheetData>
  <mergeCells count="4">
    <mergeCell ref="A7:M7"/>
    <mergeCell ref="A234:M234"/>
    <mergeCell ref="A450:M450"/>
    <mergeCell ref="A652:M652"/>
  </mergeCells>
  <pageMargins left="0.5" right="0.5" top="0.75" bottom="0.5" header="0.3" footer="0.3"/>
  <pageSetup scale="67" fitToHeight="0" orientation="landscape" r:id="rId1"/>
  <headerFooter>
    <oddFooter>&amp;C&amp;A&amp;RPage &amp;P of &amp;N</oddFooter>
  </headerFooter>
  <rowBreaks count="11" manualBreakCount="11">
    <brk id="60" max="14" man="1"/>
    <brk id="113" max="14" man="1"/>
    <brk id="167" max="14" man="1"/>
    <brk id="219" max="14" man="1"/>
    <brk id="274" max="14" man="1"/>
    <brk id="326" max="14" man="1"/>
    <brk id="434" max="14" man="1"/>
    <brk id="486" max="14" man="1"/>
    <brk id="642" max="14" man="1"/>
    <brk id="694" max="14" man="1"/>
    <brk id="747" max="14" man="1"/>
  </rowBreaks>
  <legacyDrawing r:id="rId2"/>
</worksheet>
</file>

<file path=xl/worksheets/sheet115.xml><?xml version="1.0" encoding="utf-8"?>
<worksheet xmlns="http://schemas.openxmlformats.org/spreadsheetml/2006/main" xmlns:r="http://schemas.openxmlformats.org/officeDocument/2006/relationships">
  <sheetPr codeName="Sheet101">
    <pageSetUpPr fitToPage="1"/>
  </sheetPr>
  <dimension ref="A1:O711"/>
  <sheetViews>
    <sheetView topLeftCell="A2" workbookViewId="0">
      <selection activeCell="A2" sqref="A2:O2"/>
    </sheetView>
  </sheetViews>
  <sheetFormatPr defaultColWidth="9.140625" defaultRowHeight="12.75"/>
  <cols>
    <col min="1" max="1" width="34" style="2249" customWidth="1"/>
    <col min="2" max="2" width="15.85546875" style="2250" customWidth="1"/>
    <col min="3" max="15" width="15" style="2249" customWidth="1"/>
    <col min="16" max="16384" width="9.140625" style="2249"/>
  </cols>
  <sheetData>
    <row r="1" spans="1:15" hidden="1">
      <c r="B1" s="2249" t="s">
        <v>2655</v>
      </c>
      <c r="C1" s="2249" t="s">
        <v>2656</v>
      </c>
    </row>
    <row r="2" spans="1:15">
      <c r="A2" s="2662" t="s">
        <v>3615</v>
      </c>
      <c r="B2" s="2663"/>
      <c r="C2" s="2663"/>
      <c r="D2" s="2663"/>
      <c r="E2" s="2663"/>
      <c r="F2" s="2663"/>
      <c r="G2" s="2663"/>
      <c r="H2" s="2663"/>
      <c r="I2" s="2663"/>
      <c r="J2" s="2663"/>
      <c r="K2" s="2663"/>
      <c r="L2" s="2663"/>
      <c r="M2" s="2663"/>
      <c r="N2" s="2663"/>
      <c r="O2" s="2664"/>
    </row>
    <row r="3" spans="1:15" s="1193" customFormat="1" ht="13.5" thickBot="1">
      <c r="A3" s="1923" t="s">
        <v>3148</v>
      </c>
      <c r="B3" s="1252" t="s">
        <v>2657</v>
      </c>
      <c r="C3" s="1921">
        <v>41974</v>
      </c>
      <c r="D3" s="1921">
        <v>42005</v>
      </c>
      <c r="E3" s="1921">
        <v>42036</v>
      </c>
      <c r="F3" s="1921">
        <v>42064</v>
      </c>
      <c r="G3" s="1921">
        <v>42095</v>
      </c>
      <c r="H3" s="1921">
        <v>42125</v>
      </c>
      <c r="I3" s="1921">
        <v>42156</v>
      </c>
      <c r="J3" s="1921">
        <v>42186</v>
      </c>
      <c r="K3" s="1921">
        <v>42217</v>
      </c>
      <c r="L3" s="1921">
        <v>42248</v>
      </c>
      <c r="M3" s="1921">
        <v>42278</v>
      </c>
      <c r="N3" s="1921">
        <v>42309</v>
      </c>
      <c r="O3" s="1922">
        <v>42339</v>
      </c>
    </row>
    <row r="4" spans="1:15">
      <c r="A4" s="2249" t="s">
        <v>3721</v>
      </c>
      <c r="B4" s="2250">
        <v>1020</v>
      </c>
      <c r="C4" s="2254">
        <v>43403.76</v>
      </c>
      <c r="D4" s="2254">
        <v>43403.76</v>
      </c>
      <c r="E4" s="2254">
        <v>43403.76</v>
      </c>
      <c r="F4" s="2254">
        <v>43403.76</v>
      </c>
      <c r="G4" s="2254">
        <v>43403.76</v>
      </c>
      <c r="H4" s="2254">
        <v>43403.76</v>
      </c>
      <c r="I4" s="2254">
        <v>43403.76</v>
      </c>
      <c r="J4" s="2254">
        <v>43403.76</v>
      </c>
      <c r="K4" s="2254">
        <v>43403.76</v>
      </c>
      <c r="L4" s="2254">
        <v>43403.76</v>
      </c>
      <c r="M4" s="2254">
        <v>43403.76</v>
      </c>
      <c r="N4" s="2254">
        <v>43403.76</v>
      </c>
      <c r="O4" s="2254">
        <v>43403.76</v>
      </c>
    </row>
    <row r="5" spans="1:15">
      <c r="A5" s="2325" t="s">
        <v>3656</v>
      </c>
      <c r="B5" s="2250">
        <v>1025</v>
      </c>
      <c r="C5" s="2254">
        <v>22507.98</v>
      </c>
      <c r="D5" s="2254">
        <v>22509.07</v>
      </c>
      <c r="E5" s="2254">
        <v>22511.09</v>
      </c>
      <c r="F5" s="2254">
        <v>22516.68</v>
      </c>
      <c r="G5" s="2254">
        <v>22517.74</v>
      </c>
      <c r="H5" s="2254">
        <v>22519.15</v>
      </c>
      <c r="I5" s="2254">
        <v>22518.74</v>
      </c>
      <c r="J5" s="2254">
        <v>22520.32</v>
      </c>
      <c r="K5" s="2254">
        <v>22521.47</v>
      </c>
      <c r="L5" s="2254">
        <v>22522.19</v>
      </c>
      <c r="M5" s="2254">
        <v>22522.33</v>
      </c>
      <c r="N5" s="2254">
        <v>22522.83</v>
      </c>
      <c r="O5" s="2254">
        <v>22523.360000000001</v>
      </c>
    </row>
    <row r="6" spans="1:15">
      <c r="B6" s="2250">
        <v>1030</v>
      </c>
      <c r="C6" s="2254">
        <v>-349935.25</v>
      </c>
      <c r="D6" s="2254">
        <v>-349935.25</v>
      </c>
      <c r="E6" s="2254">
        <v>-349935.25</v>
      </c>
      <c r="F6" s="2254">
        <v>-349935.25</v>
      </c>
      <c r="G6" s="2254">
        <v>-349935.25</v>
      </c>
      <c r="H6" s="2254">
        <v>-349935.25</v>
      </c>
      <c r="I6" s="2254">
        <v>-349935.25</v>
      </c>
      <c r="J6" s="2254">
        <v>-349935.25</v>
      </c>
      <c r="K6" s="2254">
        <v>-349935.25</v>
      </c>
      <c r="L6" s="2254">
        <v>-349935.25</v>
      </c>
      <c r="M6" s="2254">
        <v>-349935.25</v>
      </c>
      <c r="N6" s="2254">
        <v>-349935.25</v>
      </c>
      <c r="O6" s="2254">
        <v>-349935.25</v>
      </c>
    </row>
    <row r="7" spans="1:15">
      <c r="B7" s="2250">
        <v>1035</v>
      </c>
      <c r="C7" s="2254">
        <v>431790.44</v>
      </c>
      <c r="D7" s="2254">
        <v>431790.44</v>
      </c>
      <c r="E7" s="2254">
        <v>431790.44</v>
      </c>
      <c r="F7" s="2254">
        <v>431790.44</v>
      </c>
      <c r="G7" s="2254">
        <v>431790.44</v>
      </c>
      <c r="H7" s="2254">
        <v>431790.44</v>
      </c>
      <c r="I7" s="2254">
        <v>431790.44</v>
      </c>
      <c r="J7" s="2254">
        <v>431790.44</v>
      </c>
      <c r="K7" s="2254">
        <v>431790.44</v>
      </c>
      <c r="L7" s="2254">
        <v>431790.44</v>
      </c>
      <c r="M7" s="2254">
        <v>431790.44</v>
      </c>
      <c r="N7" s="2254">
        <v>431790.44</v>
      </c>
      <c r="O7" s="2254">
        <v>431790.44</v>
      </c>
    </row>
    <row r="8" spans="1:15">
      <c r="B8" s="2250">
        <v>1045</v>
      </c>
      <c r="C8" s="2254">
        <v>30929.58</v>
      </c>
      <c r="D8" s="2254">
        <v>30943.7</v>
      </c>
      <c r="E8" s="2254">
        <v>30922.61</v>
      </c>
      <c r="F8" s="2254">
        <v>30996.14</v>
      </c>
      <c r="G8" s="2254">
        <v>31027.13</v>
      </c>
      <c r="H8" s="2254">
        <v>31044.63</v>
      </c>
      <c r="I8" s="2254">
        <v>31044.880000000001</v>
      </c>
      <c r="J8" s="2254">
        <v>31058.37</v>
      </c>
      <c r="K8" s="2254">
        <v>31071.47</v>
      </c>
      <c r="L8" s="2254">
        <v>31035.599999999999</v>
      </c>
      <c r="M8" s="2254">
        <v>31038.49</v>
      </c>
      <c r="N8" s="2254">
        <v>31045.13</v>
      </c>
      <c r="O8" s="2254">
        <v>31048.55</v>
      </c>
    </row>
    <row r="9" spans="1:15">
      <c r="B9" s="2250">
        <v>1050</v>
      </c>
      <c r="C9" s="2254">
        <v>139947.9</v>
      </c>
      <c r="D9" s="2254">
        <v>139947.9</v>
      </c>
      <c r="E9" s="2254">
        <v>139947.9</v>
      </c>
      <c r="F9" s="2254">
        <v>139947.9</v>
      </c>
      <c r="G9" s="2254">
        <v>139947.9</v>
      </c>
      <c r="H9" s="2254">
        <v>140116.57</v>
      </c>
      <c r="I9" s="2254">
        <v>140544.57</v>
      </c>
      <c r="J9" s="2254">
        <v>140544.57</v>
      </c>
      <c r="K9" s="2254">
        <v>140544.57</v>
      </c>
      <c r="L9" s="2254">
        <v>140814.57</v>
      </c>
      <c r="M9" s="2254">
        <v>140814.57</v>
      </c>
      <c r="N9" s="2254">
        <v>140814.57</v>
      </c>
      <c r="O9" s="2254">
        <v>141474.57</v>
      </c>
    </row>
    <row r="10" spans="1:15">
      <c r="B10" s="2250">
        <v>1055</v>
      </c>
      <c r="C10" s="2254">
        <v>2801571.1</v>
      </c>
      <c r="D10" s="2254">
        <v>2801571.1</v>
      </c>
      <c r="E10" s="2254">
        <v>2801692.3</v>
      </c>
      <c r="F10" s="2254">
        <v>2803227.5</v>
      </c>
      <c r="G10" s="2254">
        <v>2804319.9</v>
      </c>
      <c r="H10" s="2254">
        <v>2804561.64</v>
      </c>
      <c r="I10" s="2254">
        <v>2804561.64</v>
      </c>
      <c r="J10" s="2254">
        <v>2804561.64</v>
      </c>
      <c r="K10" s="2254">
        <v>2810454.62</v>
      </c>
      <c r="L10" s="2254">
        <v>2810857.52</v>
      </c>
      <c r="M10" s="2254">
        <v>2811189.88</v>
      </c>
      <c r="N10" s="2254">
        <v>2811788.02</v>
      </c>
      <c r="O10" s="2254">
        <v>2811949.18</v>
      </c>
    </row>
    <row r="11" spans="1:15">
      <c r="B11" s="2250">
        <v>1060</v>
      </c>
      <c r="C11" s="2254">
        <v>2544.63</v>
      </c>
      <c r="D11" s="2254">
        <v>2544.63</v>
      </c>
      <c r="E11" s="2254">
        <v>2544.63</v>
      </c>
      <c r="F11" s="2254">
        <v>2544.63</v>
      </c>
      <c r="G11" s="2254">
        <v>2544.63</v>
      </c>
      <c r="H11" s="2254">
        <v>2544.63</v>
      </c>
      <c r="I11" s="2254">
        <v>2544.63</v>
      </c>
      <c r="J11" s="2254">
        <v>2544.63</v>
      </c>
      <c r="K11" s="2254">
        <v>2544.63</v>
      </c>
      <c r="L11" s="2254">
        <v>2544.63</v>
      </c>
      <c r="M11" s="2254">
        <v>2544.63</v>
      </c>
      <c r="N11" s="2254">
        <v>2544.63</v>
      </c>
      <c r="O11" s="2254">
        <v>2544.63</v>
      </c>
    </row>
    <row r="12" spans="1:15">
      <c r="B12" s="2250">
        <v>1065</v>
      </c>
      <c r="C12" s="2254">
        <v>13187113.470000001</v>
      </c>
      <c r="D12" s="2254">
        <v>13187113.470000001</v>
      </c>
      <c r="E12" s="2254">
        <v>13187113.470000001</v>
      </c>
      <c r="F12" s="2254">
        <v>13187113.470000001</v>
      </c>
      <c r="G12" s="2254">
        <v>13187113.470000001</v>
      </c>
      <c r="H12" s="2254">
        <v>13187113.470000001</v>
      </c>
      <c r="I12" s="2254">
        <v>13198753.470000001</v>
      </c>
      <c r="J12" s="2254">
        <v>13193602.060000001</v>
      </c>
      <c r="K12" s="2254">
        <v>13193602.060000001</v>
      </c>
      <c r="L12" s="2254">
        <v>13193602.060000001</v>
      </c>
      <c r="M12" s="2254">
        <v>13193602.060000001</v>
      </c>
      <c r="N12" s="2254">
        <v>13193602.060000001</v>
      </c>
      <c r="O12" s="2254">
        <v>13193602.060000001</v>
      </c>
    </row>
    <row r="13" spans="1:15">
      <c r="B13" s="2250">
        <v>1080</v>
      </c>
      <c r="C13" s="2254">
        <v>2576876.42</v>
      </c>
      <c r="D13" s="2254">
        <v>2577340.35</v>
      </c>
      <c r="E13" s="2254">
        <v>2577380.75</v>
      </c>
      <c r="F13" s="2254">
        <v>2577602.9500000002</v>
      </c>
      <c r="G13" s="2254">
        <v>2577804.9500000002</v>
      </c>
      <c r="H13" s="2254">
        <v>2578006.4</v>
      </c>
      <c r="I13" s="2254">
        <v>2578308.58</v>
      </c>
      <c r="J13" s="2254">
        <v>2578449.6</v>
      </c>
      <c r="K13" s="2254">
        <v>2578872.65</v>
      </c>
      <c r="L13" s="2254">
        <v>2579335.9900000002</v>
      </c>
      <c r="M13" s="2254">
        <v>2579557.59</v>
      </c>
      <c r="N13" s="2254">
        <v>2579658.3199999998</v>
      </c>
      <c r="O13" s="2254">
        <v>2579658.3199999998</v>
      </c>
    </row>
    <row r="14" spans="1:15">
      <c r="B14" s="2250">
        <v>1090</v>
      </c>
      <c r="C14" s="2254">
        <v>323194.07</v>
      </c>
      <c r="D14" s="2254">
        <v>323194.07</v>
      </c>
      <c r="E14" s="2254">
        <v>323194.07</v>
      </c>
      <c r="F14" s="2254">
        <v>325318.07</v>
      </c>
      <c r="G14" s="2254">
        <v>327186.82</v>
      </c>
      <c r="H14" s="2254">
        <v>327321.82</v>
      </c>
      <c r="I14" s="2254">
        <v>327321.82</v>
      </c>
      <c r="J14" s="2254">
        <v>327321.82</v>
      </c>
      <c r="K14" s="2254">
        <v>327321.82</v>
      </c>
      <c r="L14" s="2254">
        <v>327321.82</v>
      </c>
      <c r="M14" s="2254">
        <v>327321.82</v>
      </c>
      <c r="N14" s="2254">
        <v>327321.82</v>
      </c>
      <c r="O14" s="2254">
        <v>327321.82</v>
      </c>
    </row>
    <row r="15" spans="1:15">
      <c r="B15" s="2250">
        <v>1095</v>
      </c>
      <c r="C15" s="2254">
        <v>132634.07999999999</v>
      </c>
      <c r="D15" s="2254">
        <v>132634.07999999999</v>
      </c>
      <c r="E15" s="2254">
        <v>132634.07999999999</v>
      </c>
      <c r="F15" s="2254">
        <v>132634.07999999999</v>
      </c>
      <c r="G15" s="2254">
        <v>132634.07999999999</v>
      </c>
      <c r="H15" s="2254">
        <v>132634.07999999999</v>
      </c>
      <c r="I15" s="2254">
        <v>132634.07999999999</v>
      </c>
      <c r="J15" s="2254">
        <v>132634.07999999999</v>
      </c>
      <c r="K15" s="2254">
        <v>132634.07999999999</v>
      </c>
      <c r="L15" s="2254">
        <v>132634.07999999999</v>
      </c>
      <c r="M15" s="2254">
        <v>132634.07999999999</v>
      </c>
      <c r="N15" s="2254">
        <v>132634.07999999999</v>
      </c>
      <c r="O15" s="2254">
        <v>132634.07999999999</v>
      </c>
    </row>
    <row r="16" spans="1:15">
      <c r="B16" s="2250">
        <v>1100</v>
      </c>
      <c r="C16" s="2254">
        <v>11582.71</v>
      </c>
      <c r="D16" s="2254">
        <v>11582.71</v>
      </c>
      <c r="E16" s="2254">
        <v>11582.71</v>
      </c>
      <c r="F16" s="2254">
        <v>11582.71</v>
      </c>
      <c r="G16" s="2254">
        <v>12538.56</v>
      </c>
      <c r="H16" s="2254">
        <v>12538.56</v>
      </c>
      <c r="I16" s="2254">
        <v>12538.56</v>
      </c>
      <c r="J16" s="2254">
        <v>12538.56</v>
      </c>
      <c r="K16" s="2254">
        <v>12538.56</v>
      </c>
      <c r="L16" s="2254">
        <v>12998.56</v>
      </c>
      <c r="M16" s="2254">
        <v>12998.56</v>
      </c>
      <c r="N16" s="2254">
        <v>13666.51</v>
      </c>
      <c r="O16" s="2254">
        <v>14926.51</v>
      </c>
    </row>
    <row r="17" spans="2:15">
      <c r="B17" s="2250">
        <v>1105</v>
      </c>
      <c r="C17" s="2254">
        <v>935938.6</v>
      </c>
      <c r="D17" s="2254">
        <v>970530.78</v>
      </c>
      <c r="E17" s="2254">
        <v>965309.35</v>
      </c>
      <c r="F17" s="2254">
        <v>968322.44</v>
      </c>
      <c r="G17" s="2254">
        <v>956803.38</v>
      </c>
      <c r="H17" s="2254">
        <v>958794.9</v>
      </c>
      <c r="I17" s="2254">
        <v>964964.53</v>
      </c>
      <c r="J17" s="2254">
        <v>963582.96</v>
      </c>
      <c r="K17" s="2254">
        <v>979687.24</v>
      </c>
      <c r="L17" s="2254">
        <v>982563.54</v>
      </c>
      <c r="M17" s="2254">
        <v>991119.99</v>
      </c>
      <c r="N17" s="2254">
        <v>994083.59</v>
      </c>
      <c r="O17" s="2254">
        <v>997388.02</v>
      </c>
    </row>
    <row r="18" spans="2:15">
      <c r="B18" s="2250">
        <v>1110</v>
      </c>
      <c r="C18" s="2254">
        <v>30959.81</v>
      </c>
      <c r="D18" s="2254">
        <v>30959.81</v>
      </c>
      <c r="E18" s="2254">
        <v>30959.81</v>
      </c>
      <c r="F18" s="2254">
        <v>30959.81</v>
      </c>
      <c r="G18" s="2254">
        <v>28261.87</v>
      </c>
      <c r="H18" s="2254">
        <v>28261.87</v>
      </c>
      <c r="I18" s="2254">
        <v>30264.98</v>
      </c>
      <c r="J18" s="2254">
        <v>30264.98</v>
      </c>
      <c r="K18" s="2254">
        <v>30264.98</v>
      </c>
      <c r="L18" s="2254">
        <v>30264.98</v>
      </c>
      <c r="M18" s="2254">
        <v>30264.98</v>
      </c>
      <c r="N18" s="2254">
        <v>30264.98</v>
      </c>
      <c r="O18" s="2254">
        <v>30775.98</v>
      </c>
    </row>
    <row r="19" spans="2:15">
      <c r="B19" s="2250">
        <v>1115</v>
      </c>
      <c r="C19" s="2254">
        <v>663011.62</v>
      </c>
      <c r="D19" s="2254">
        <v>665058.11</v>
      </c>
      <c r="E19" s="2254">
        <v>671849.95</v>
      </c>
      <c r="F19" s="2254">
        <v>671023.93999999994</v>
      </c>
      <c r="G19" s="2254">
        <v>672235.39</v>
      </c>
      <c r="H19" s="2254">
        <v>673638.81</v>
      </c>
      <c r="I19" s="2254">
        <v>674765.7</v>
      </c>
      <c r="J19" s="2254">
        <v>674467.66</v>
      </c>
      <c r="K19" s="2254">
        <v>675861.26</v>
      </c>
      <c r="L19" s="2254">
        <v>679843.88</v>
      </c>
      <c r="M19" s="2254">
        <v>684412.9</v>
      </c>
      <c r="N19" s="2254">
        <v>685074.08</v>
      </c>
      <c r="O19" s="2254">
        <v>688010.3</v>
      </c>
    </row>
    <row r="20" spans="2:15">
      <c r="B20" s="2250">
        <v>1120</v>
      </c>
      <c r="C20" s="2254">
        <v>3224540.19</v>
      </c>
      <c r="D20" s="2254">
        <v>3224540.19</v>
      </c>
      <c r="E20" s="2254">
        <v>3224540.19</v>
      </c>
      <c r="F20" s="2254">
        <v>3224540.19</v>
      </c>
      <c r="G20" s="2254">
        <v>3224540.19</v>
      </c>
      <c r="H20" s="2254">
        <v>3224701.35</v>
      </c>
      <c r="I20" s="2254">
        <v>3229568.15</v>
      </c>
      <c r="J20" s="2254">
        <v>3228501.95</v>
      </c>
      <c r="K20" s="2254">
        <v>3230229.35</v>
      </c>
      <c r="L20" s="2254">
        <v>3230473.96</v>
      </c>
      <c r="M20" s="2254">
        <v>3233255.27</v>
      </c>
      <c r="N20" s="2254">
        <v>3238650.73</v>
      </c>
      <c r="O20" s="2254">
        <v>3236063.1</v>
      </c>
    </row>
    <row r="21" spans="2:15">
      <c r="B21" s="2250">
        <v>1125</v>
      </c>
      <c r="C21" s="2254">
        <v>16728957.369999999</v>
      </c>
      <c r="D21" s="2254">
        <v>16733284.630000001</v>
      </c>
      <c r="E21" s="2254">
        <v>16752344.43</v>
      </c>
      <c r="F21" s="2254">
        <v>16760920.16</v>
      </c>
      <c r="G21" s="2254">
        <v>16773502.98</v>
      </c>
      <c r="H21" s="2254">
        <v>16809565.940000001</v>
      </c>
      <c r="I21" s="2254">
        <v>16818957.73</v>
      </c>
      <c r="J21" s="2254">
        <v>16821535.890000001</v>
      </c>
      <c r="K21" s="2254">
        <v>16833659.140000001</v>
      </c>
      <c r="L21" s="2254">
        <v>16837019.359999999</v>
      </c>
      <c r="M21" s="2254">
        <v>16848479.52</v>
      </c>
      <c r="N21" s="2254">
        <v>16853474.68</v>
      </c>
      <c r="O21" s="2254">
        <v>16855983.129999999</v>
      </c>
    </row>
    <row r="22" spans="2:15">
      <c r="B22" s="2250">
        <v>1130</v>
      </c>
      <c r="C22" s="2254">
        <v>2346330.0299999998</v>
      </c>
      <c r="D22" s="2254">
        <v>2351198.4700000002</v>
      </c>
      <c r="E22" s="2254">
        <v>2373450.34</v>
      </c>
      <c r="F22" s="2254">
        <v>2382476.64</v>
      </c>
      <c r="G22" s="2254">
        <v>2383327.96</v>
      </c>
      <c r="H22" s="2254">
        <v>2395234.19</v>
      </c>
      <c r="I22" s="2254">
        <v>2400644.4700000002</v>
      </c>
      <c r="J22" s="2254">
        <v>2401416.21</v>
      </c>
      <c r="K22" s="2254">
        <v>2409560.34</v>
      </c>
      <c r="L22" s="2254">
        <v>2417897.39</v>
      </c>
      <c r="M22" s="2254">
        <v>2421954.09</v>
      </c>
      <c r="N22" s="2254">
        <v>2424155.59</v>
      </c>
      <c r="O22" s="2254">
        <v>2431353.8199999998</v>
      </c>
    </row>
    <row r="23" spans="2:15">
      <c r="B23" s="2250">
        <v>1135</v>
      </c>
      <c r="C23" s="2254">
        <v>648114.27</v>
      </c>
      <c r="D23" s="2254">
        <v>657027.79</v>
      </c>
      <c r="E23" s="2254">
        <v>664081.37</v>
      </c>
      <c r="F23" s="2254">
        <v>664062.14</v>
      </c>
      <c r="G23" s="2254">
        <v>664062.14</v>
      </c>
      <c r="H23" s="2254">
        <v>672865.34</v>
      </c>
      <c r="I23" s="2254">
        <v>672865.28000000003</v>
      </c>
      <c r="J23" s="2254">
        <v>681285.84</v>
      </c>
      <c r="K23" s="2254">
        <v>681285.84</v>
      </c>
      <c r="L23" s="2254">
        <v>688047.55</v>
      </c>
      <c r="M23" s="2254">
        <v>688047.55</v>
      </c>
      <c r="N23" s="2254">
        <v>689078.46</v>
      </c>
      <c r="O23" s="2254">
        <v>697989.66</v>
      </c>
    </row>
    <row r="24" spans="2:15">
      <c r="B24" s="2250">
        <v>1140</v>
      </c>
      <c r="C24" s="2254">
        <v>473975.28</v>
      </c>
      <c r="D24" s="2254">
        <v>476630.04</v>
      </c>
      <c r="E24" s="2254">
        <v>483757.63</v>
      </c>
      <c r="F24" s="2254">
        <v>492726.43</v>
      </c>
      <c r="G24" s="2254">
        <v>501364.55</v>
      </c>
      <c r="H24" s="2254">
        <v>507429.86</v>
      </c>
      <c r="I24" s="2254">
        <v>511378.28</v>
      </c>
      <c r="J24" s="2254">
        <v>515588.59</v>
      </c>
      <c r="K24" s="2254">
        <v>518831.94</v>
      </c>
      <c r="L24" s="2254">
        <v>525862.55000000005</v>
      </c>
      <c r="M24" s="2254">
        <v>530536.18999999994</v>
      </c>
      <c r="N24" s="2254">
        <v>534205.99</v>
      </c>
      <c r="O24" s="2254">
        <v>539141.54</v>
      </c>
    </row>
    <row r="25" spans="2:15">
      <c r="B25" s="2250">
        <v>1145</v>
      </c>
      <c r="C25" s="2254">
        <v>917581.76</v>
      </c>
      <c r="D25" s="2254">
        <v>917581.76</v>
      </c>
      <c r="E25" s="2254">
        <v>924107.76</v>
      </c>
      <c r="F25" s="2254">
        <v>924107.76</v>
      </c>
      <c r="G25" s="2254">
        <v>925894.81</v>
      </c>
      <c r="H25" s="2254">
        <v>933918.09</v>
      </c>
      <c r="I25" s="2254">
        <v>933918.09</v>
      </c>
      <c r="J25" s="2254">
        <v>934338.54</v>
      </c>
      <c r="K25" s="2254">
        <v>934338.54</v>
      </c>
      <c r="L25" s="2254">
        <v>934338.54</v>
      </c>
      <c r="M25" s="2254">
        <v>934338.54</v>
      </c>
      <c r="N25" s="2254">
        <v>936688.26</v>
      </c>
      <c r="O25" s="2254">
        <v>936747.35</v>
      </c>
    </row>
    <row r="26" spans="2:15">
      <c r="B26" s="2250">
        <v>1150</v>
      </c>
      <c r="C26" s="2254">
        <v>54834.57</v>
      </c>
      <c r="D26" s="2254">
        <v>57422.25</v>
      </c>
      <c r="E26" s="2254">
        <v>60009.93</v>
      </c>
      <c r="F26" s="2254">
        <v>62734.97</v>
      </c>
      <c r="G26" s="2254">
        <v>63144.97</v>
      </c>
      <c r="H26" s="2254">
        <v>63144.97</v>
      </c>
      <c r="I26" s="2254">
        <v>65197.77</v>
      </c>
      <c r="J26" s="2254">
        <v>66735.87</v>
      </c>
      <c r="K26" s="2254">
        <v>66735.87</v>
      </c>
      <c r="L26" s="2254">
        <v>67058.19</v>
      </c>
      <c r="M26" s="2254">
        <v>68807.11</v>
      </c>
      <c r="N26" s="2254">
        <v>68807.11</v>
      </c>
      <c r="O26" s="2254">
        <v>69979.66</v>
      </c>
    </row>
    <row r="27" spans="2:15">
      <c r="B27" s="2250">
        <v>1165</v>
      </c>
      <c r="C27" s="2254">
        <v>1702.5</v>
      </c>
      <c r="D27" s="2254">
        <v>1702.5</v>
      </c>
      <c r="E27" s="2254">
        <v>1702.5</v>
      </c>
      <c r="F27" s="2254">
        <v>1702.5</v>
      </c>
      <c r="G27" s="2254">
        <v>1702.5</v>
      </c>
      <c r="H27" s="2254">
        <v>1702.5</v>
      </c>
      <c r="I27" s="2254">
        <v>1702.5</v>
      </c>
      <c r="J27" s="2254">
        <v>1702.5</v>
      </c>
      <c r="K27" s="2254">
        <v>1702.5</v>
      </c>
      <c r="L27" s="2254">
        <v>1702.5</v>
      </c>
      <c r="M27" s="2254">
        <v>1702.5</v>
      </c>
      <c r="N27" s="2254">
        <v>1702.5</v>
      </c>
      <c r="O27" s="2254">
        <v>1702.5</v>
      </c>
    </row>
    <row r="28" spans="2:15">
      <c r="B28" s="2250">
        <v>1175</v>
      </c>
      <c r="C28" s="2254">
        <v>397048.17</v>
      </c>
      <c r="D28" s="2254">
        <v>398014.17</v>
      </c>
      <c r="E28" s="2254">
        <v>398328.82</v>
      </c>
      <c r="F28" s="2254">
        <v>403931.78</v>
      </c>
      <c r="G28" s="2254">
        <v>405427.61</v>
      </c>
      <c r="H28" s="2254">
        <v>406674.29</v>
      </c>
      <c r="I28" s="2254">
        <v>501174.63</v>
      </c>
      <c r="J28" s="2254">
        <v>503823.02</v>
      </c>
      <c r="K28" s="2254">
        <v>504947.62</v>
      </c>
      <c r="L28" s="2254">
        <v>504468.07</v>
      </c>
      <c r="M28" s="2254">
        <v>506323.77</v>
      </c>
      <c r="N28" s="2254">
        <v>508382.7</v>
      </c>
      <c r="O28" s="2254">
        <v>509753.15</v>
      </c>
    </row>
    <row r="29" spans="2:15">
      <c r="B29" s="2250">
        <v>1180</v>
      </c>
      <c r="C29" s="2254">
        <v>129492.14</v>
      </c>
      <c r="D29" s="2254">
        <v>130065.31</v>
      </c>
      <c r="E29" s="2254">
        <v>130083.97</v>
      </c>
      <c r="F29" s="2254">
        <v>131876.35999999999</v>
      </c>
      <c r="G29" s="2254">
        <v>132469.07</v>
      </c>
      <c r="H29" s="2254">
        <v>133698.91</v>
      </c>
      <c r="I29" s="2254">
        <v>133993.79</v>
      </c>
      <c r="J29" s="2254">
        <v>134513.82999999999</v>
      </c>
      <c r="K29" s="2254">
        <v>135132.74</v>
      </c>
      <c r="L29" s="2254">
        <v>134856.74</v>
      </c>
      <c r="M29" s="2254">
        <v>136035.88</v>
      </c>
      <c r="N29" s="2254">
        <v>136231.53</v>
      </c>
      <c r="O29" s="2254">
        <v>136848.37</v>
      </c>
    </row>
    <row r="30" spans="2:15">
      <c r="B30" s="2250">
        <v>1185</v>
      </c>
      <c r="C30" s="2254">
        <v>345.61</v>
      </c>
      <c r="D30" s="2254">
        <v>345.61</v>
      </c>
      <c r="E30" s="2254">
        <v>345.61</v>
      </c>
      <c r="F30" s="2254">
        <v>345.61</v>
      </c>
      <c r="G30" s="2254">
        <v>345.61</v>
      </c>
      <c r="H30" s="2254">
        <v>345.61</v>
      </c>
      <c r="I30" s="2254">
        <v>345.61</v>
      </c>
      <c r="J30" s="2254">
        <v>345.61</v>
      </c>
      <c r="K30" s="2254">
        <v>975.61</v>
      </c>
      <c r="L30" s="2254">
        <v>2544.92</v>
      </c>
      <c r="M30" s="2254">
        <v>2544.92</v>
      </c>
      <c r="N30" s="2254">
        <v>2544.92</v>
      </c>
      <c r="O30" s="2254">
        <v>3051.14</v>
      </c>
    </row>
    <row r="31" spans="2:15">
      <c r="B31" s="2250">
        <v>1190</v>
      </c>
      <c r="C31" s="2254">
        <v>143721.63</v>
      </c>
      <c r="D31" s="2254">
        <v>143844.49</v>
      </c>
      <c r="E31" s="2254">
        <v>144255.4</v>
      </c>
      <c r="F31" s="2254">
        <v>144886.10999999999</v>
      </c>
      <c r="G31" s="2254">
        <v>145161.78</v>
      </c>
      <c r="H31" s="2254">
        <v>145575.19</v>
      </c>
      <c r="I31" s="2254">
        <v>148031.43</v>
      </c>
      <c r="J31" s="2254">
        <v>151044.10999999999</v>
      </c>
      <c r="K31" s="2254">
        <v>151330.1</v>
      </c>
      <c r="L31" s="2254">
        <v>152335.43</v>
      </c>
      <c r="M31" s="2254">
        <v>153366.31</v>
      </c>
      <c r="N31" s="2254">
        <v>154485.68</v>
      </c>
      <c r="O31" s="2254">
        <v>156030.29999999999</v>
      </c>
    </row>
    <row r="32" spans="2:15">
      <c r="B32" s="2250">
        <v>1195</v>
      </c>
      <c r="C32" s="2254">
        <v>16672.650000000001</v>
      </c>
      <c r="D32" s="2254">
        <v>16672.650000000001</v>
      </c>
      <c r="E32" s="2254">
        <v>16672.650000000001</v>
      </c>
      <c r="F32" s="2254">
        <v>16672.650000000001</v>
      </c>
      <c r="G32" s="2254">
        <v>16672.650000000001</v>
      </c>
      <c r="H32" s="2254">
        <v>16672.650000000001</v>
      </c>
      <c r="I32" s="2254">
        <v>16672.650000000001</v>
      </c>
      <c r="J32" s="2254">
        <v>16672.650000000001</v>
      </c>
      <c r="K32" s="2254">
        <v>16672.650000000001</v>
      </c>
      <c r="L32" s="2254">
        <v>16672.650000000001</v>
      </c>
      <c r="M32" s="2254">
        <v>16672.650000000001</v>
      </c>
      <c r="N32" s="2254">
        <v>16672.650000000001</v>
      </c>
      <c r="O32" s="2254">
        <v>17016.650000000001</v>
      </c>
    </row>
    <row r="33" spans="1:15">
      <c r="B33" s="2250">
        <v>1200</v>
      </c>
      <c r="C33" s="2254">
        <v>7696.14</v>
      </c>
      <c r="D33" s="2254">
        <v>7696.14</v>
      </c>
      <c r="E33" s="2254">
        <v>7696.14</v>
      </c>
      <c r="F33" s="2254">
        <v>8396.14</v>
      </c>
      <c r="G33" s="2254">
        <v>8396.14</v>
      </c>
      <c r="H33" s="2254">
        <v>9381.93</v>
      </c>
      <c r="I33" s="2254">
        <v>11186.16</v>
      </c>
      <c r="J33" s="2254">
        <v>11186.16</v>
      </c>
      <c r="K33" s="2254">
        <v>11186.16</v>
      </c>
      <c r="L33" s="2254">
        <v>15837.39</v>
      </c>
      <c r="M33" s="2254">
        <v>15837.39</v>
      </c>
      <c r="N33" s="2254">
        <v>16712.580000000002</v>
      </c>
      <c r="O33" s="2254">
        <v>16712.580000000002</v>
      </c>
    </row>
    <row r="34" spans="1:15">
      <c r="B34" s="2250">
        <v>1205</v>
      </c>
      <c r="C34" s="2254">
        <v>16307.62</v>
      </c>
      <c r="D34" s="2254">
        <v>16360.33</v>
      </c>
      <c r="E34" s="2254">
        <v>16281.58</v>
      </c>
      <c r="F34" s="2254">
        <v>16556.18</v>
      </c>
      <c r="G34" s="2254">
        <v>16671.93</v>
      </c>
      <c r="H34" s="2254">
        <v>16737.28</v>
      </c>
      <c r="I34" s="2254">
        <v>16738.21</v>
      </c>
      <c r="J34" s="2254">
        <v>16788.59</v>
      </c>
      <c r="K34" s="2254">
        <v>16837.52</v>
      </c>
      <c r="L34" s="2254">
        <v>16703.560000000001</v>
      </c>
      <c r="M34" s="2254">
        <v>16714.37</v>
      </c>
      <c r="N34" s="2254">
        <v>16739.169999999998</v>
      </c>
      <c r="O34" s="2254">
        <v>16751.95</v>
      </c>
    </row>
    <row r="35" spans="1:15">
      <c r="A35" s="2326"/>
      <c r="B35" s="2250">
        <v>1210</v>
      </c>
      <c r="C35" s="2254">
        <v>805.67</v>
      </c>
      <c r="D35" s="2254">
        <v>805.67</v>
      </c>
      <c r="E35" s="2254">
        <v>805.67</v>
      </c>
      <c r="F35" s="2254">
        <v>805.67</v>
      </c>
      <c r="G35" s="2254">
        <v>805.67</v>
      </c>
      <c r="H35" s="2254">
        <v>805.67</v>
      </c>
      <c r="I35" s="2254">
        <v>805.67</v>
      </c>
      <c r="J35" s="2254">
        <v>805.67</v>
      </c>
      <c r="K35" s="2254">
        <v>805.67</v>
      </c>
      <c r="L35" s="2254">
        <v>805.67</v>
      </c>
      <c r="M35" s="2254">
        <v>805.67</v>
      </c>
      <c r="N35" s="2254">
        <v>805.67</v>
      </c>
      <c r="O35" s="2254">
        <v>805.67</v>
      </c>
    </row>
    <row r="36" spans="1:15">
      <c r="B36" s="2250">
        <v>1215</v>
      </c>
      <c r="C36" s="2254">
        <v>-2722</v>
      </c>
      <c r="D36" s="2254">
        <v>-2722</v>
      </c>
      <c r="E36" s="2254">
        <v>-2722</v>
      </c>
      <c r="F36" s="2254">
        <v>-2722</v>
      </c>
      <c r="G36" s="2254">
        <v>-2722</v>
      </c>
      <c r="H36" s="2254">
        <v>-2722</v>
      </c>
      <c r="I36" s="2254">
        <v>-2722</v>
      </c>
      <c r="J36" s="2254">
        <v>-2722</v>
      </c>
      <c r="K36" s="2254">
        <v>-2722</v>
      </c>
      <c r="L36" s="2254">
        <v>-2722</v>
      </c>
      <c r="M36" s="2254">
        <v>-2722</v>
      </c>
      <c r="N36" s="2254">
        <v>-2722</v>
      </c>
      <c r="O36" s="2254">
        <v>-2722</v>
      </c>
    </row>
    <row r="37" spans="1:15">
      <c r="B37" s="2250">
        <v>1220</v>
      </c>
      <c r="C37" s="2254">
        <v>785983.6</v>
      </c>
      <c r="D37" s="2254">
        <v>785983.6</v>
      </c>
      <c r="E37" s="2254">
        <v>785983.6</v>
      </c>
      <c r="F37" s="2254">
        <v>785983.6</v>
      </c>
      <c r="G37" s="2254">
        <v>785983.6</v>
      </c>
      <c r="H37" s="2254">
        <v>785983.6</v>
      </c>
      <c r="I37" s="2254">
        <v>785983.6</v>
      </c>
      <c r="J37" s="2254">
        <v>785983.6</v>
      </c>
      <c r="K37" s="2254">
        <v>785983.6</v>
      </c>
      <c r="L37" s="2254">
        <v>785983.6</v>
      </c>
      <c r="M37" s="2254">
        <v>785983.6</v>
      </c>
      <c r="N37" s="2254">
        <v>785983.6</v>
      </c>
      <c r="O37" s="2254">
        <v>785983.6</v>
      </c>
    </row>
    <row r="38" spans="1:15">
      <c r="B38" s="2250">
        <v>1245</v>
      </c>
      <c r="C38" s="2254">
        <v>8871.73</v>
      </c>
      <c r="D38" s="2254">
        <v>8871.73</v>
      </c>
      <c r="E38" s="2254">
        <v>8871.73</v>
      </c>
      <c r="F38" s="2254">
        <v>8871.73</v>
      </c>
      <c r="G38" s="2254">
        <v>8871.73</v>
      </c>
      <c r="H38" s="2254">
        <v>8871.73</v>
      </c>
      <c r="I38" s="2254">
        <v>8871.73</v>
      </c>
      <c r="J38" s="2254">
        <v>8871.73</v>
      </c>
      <c r="K38" s="2254">
        <v>8871.73</v>
      </c>
      <c r="L38" s="2254">
        <v>8871.73</v>
      </c>
      <c r="M38" s="2254">
        <v>8871.73</v>
      </c>
      <c r="N38" s="2254">
        <v>8871.73</v>
      </c>
      <c r="O38" s="2254">
        <v>8871.73</v>
      </c>
    </row>
    <row r="39" spans="1:15">
      <c r="B39" s="2250">
        <v>1250</v>
      </c>
      <c r="C39" s="2254">
        <v>-0.38</v>
      </c>
      <c r="D39" s="2254">
        <v>-0.38</v>
      </c>
      <c r="E39" s="2254">
        <v>-0.38</v>
      </c>
      <c r="F39" s="2254">
        <v>-0.38</v>
      </c>
      <c r="G39" s="2254">
        <v>0</v>
      </c>
      <c r="H39" s="2254">
        <v>0</v>
      </c>
      <c r="I39" s="2254">
        <v>0</v>
      </c>
      <c r="J39" s="2254">
        <v>0</v>
      </c>
      <c r="K39" s="2254">
        <v>0</v>
      </c>
      <c r="L39" s="2254">
        <v>0</v>
      </c>
      <c r="M39" s="2254">
        <v>0</v>
      </c>
      <c r="N39" s="2254">
        <v>0</v>
      </c>
      <c r="O39" s="2254">
        <v>0</v>
      </c>
    </row>
    <row r="40" spans="1:15">
      <c r="B40" s="2250">
        <v>1270</v>
      </c>
      <c r="C40" s="2254">
        <v>-806994</v>
      </c>
      <c r="D40" s="2254">
        <v>-806994</v>
      </c>
      <c r="E40" s="2254">
        <v>-806994</v>
      </c>
      <c r="F40" s="2254">
        <v>-806994</v>
      </c>
      <c r="G40" s="2254">
        <v>-806994</v>
      </c>
      <c r="H40" s="2254">
        <v>-806994</v>
      </c>
      <c r="I40" s="2254">
        <v>-806994</v>
      </c>
      <c r="J40" s="2254">
        <v>-806994</v>
      </c>
      <c r="K40" s="2254">
        <v>-806994</v>
      </c>
      <c r="L40" s="2254">
        <v>-806994</v>
      </c>
      <c r="M40" s="2254">
        <v>-806994</v>
      </c>
      <c r="N40" s="2254">
        <v>-806994</v>
      </c>
      <c r="O40" s="2254">
        <v>-806994</v>
      </c>
    </row>
    <row r="41" spans="1:15">
      <c r="B41" s="2250">
        <v>1285</v>
      </c>
      <c r="C41" s="2254">
        <v>826452.88</v>
      </c>
      <c r="D41" s="2254">
        <v>826452.88</v>
      </c>
      <c r="E41" s="2254">
        <v>826452.88</v>
      </c>
      <c r="F41" s="2254">
        <v>826452.88</v>
      </c>
      <c r="G41" s="2254">
        <v>826452.88</v>
      </c>
      <c r="H41" s="2254">
        <v>826452.88</v>
      </c>
      <c r="I41" s="2254">
        <v>826452.88</v>
      </c>
      <c r="J41" s="2254">
        <v>826452.88</v>
      </c>
      <c r="K41" s="2254">
        <v>826452.88</v>
      </c>
      <c r="L41" s="2254">
        <v>826452.88</v>
      </c>
      <c r="M41" s="2254">
        <v>826452.88</v>
      </c>
      <c r="N41" s="2254">
        <v>826452.88</v>
      </c>
      <c r="O41" s="2254">
        <v>826452.88</v>
      </c>
    </row>
    <row r="42" spans="1:15">
      <c r="B42" s="2250">
        <v>1295</v>
      </c>
      <c r="C42" s="2254">
        <v>2185806.58</v>
      </c>
      <c r="D42" s="2254">
        <v>2185806.58</v>
      </c>
      <c r="E42" s="2254">
        <v>2185806.58</v>
      </c>
      <c r="F42" s="2254">
        <v>2185806.58</v>
      </c>
      <c r="G42" s="2254">
        <v>2185806.58</v>
      </c>
      <c r="H42" s="2254">
        <v>2185806.58</v>
      </c>
      <c r="I42" s="2254">
        <v>2185806.58</v>
      </c>
      <c r="J42" s="2254">
        <v>2185806.58</v>
      </c>
      <c r="K42" s="2254">
        <v>2185806.58</v>
      </c>
      <c r="L42" s="2254">
        <v>2185806.58</v>
      </c>
      <c r="M42" s="2254">
        <v>2185806.58</v>
      </c>
      <c r="N42" s="2254">
        <v>2185806.58</v>
      </c>
      <c r="O42" s="2254">
        <v>2185806.58</v>
      </c>
    </row>
    <row r="43" spans="1:15">
      <c r="B43" s="2250">
        <v>1300</v>
      </c>
      <c r="C43" s="2254">
        <v>1097.57</v>
      </c>
      <c r="D43" s="2254">
        <v>1097.57</v>
      </c>
      <c r="E43" s="2254">
        <v>1097.57</v>
      </c>
      <c r="F43" s="2254">
        <v>1097.57</v>
      </c>
      <c r="G43" s="2254">
        <v>1097.57</v>
      </c>
      <c r="H43" s="2254">
        <v>2079.06</v>
      </c>
      <c r="I43" s="2254">
        <v>3228.26</v>
      </c>
      <c r="J43" s="2254">
        <v>8665.56</v>
      </c>
      <c r="K43" s="2254">
        <v>8665.56</v>
      </c>
      <c r="L43" s="2254">
        <v>8665.56</v>
      </c>
      <c r="M43" s="2254">
        <v>8665.56</v>
      </c>
      <c r="N43" s="2254">
        <v>8665.56</v>
      </c>
      <c r="O43" s="2254">
        <v>8665.56</v>
      </c>
    </row>
    <row r="44" spans="1:15">
      <c r="B44" s="2250">
        <v>1305</v>
      </c>
      <c r="C44" s="2254"/>
      <c r="D44" s="2254"/>
      <c r="E44" s="2254"/>
      <c r="F44" s="2254"/>
      <c r="G44" s="2254"/>
      <c r="H44" s="2254"/>
      <c r="I44" s="2254">
        <v>2898.23</v>
      </c>
      <c r="J44" s="2254">
        <v>2898.23</v>
      </c>
      <c r="K44" s="2254">
        <v>2898.23</v>
      </c>
      <c r="L44" s="2254">
        <v>2271</v>
      </c>
      <c r="M44" s="2254">
        <v>2271</v>
      </c>
      <c r="N44" s="2254">
        <v>2271</v>
      </c>
      <c r="O44" s="2254">
        <v>2271</v>
      </c>
    </row>
    <row r="45" spans="1:15">
      <c r="B45" s="2250">
        <v>1315</v>
      </c>
      <c r="C45" s="2254">
        <v>2661007.7599999998</v>
      </c>
      <c r="D45" s="2254">
        <v>2661128.69</v>
      </c>
      <c r="E45" s="2254">
        <v>2661128.69</v>
      </c>
      <c r="F45" s="2254">
        <v>2661209.4900000002</v>
      </c>
      <c r="G45" s="2254">
        <v>2656990.9700000002</v>
      </c>
      <c r="H45" s="2254">
        <v>2658199.67</v>
      </c>
      <c r="I45" s="2254">
        <v>2659247.21</v>
      </c>
      <c r="J45" s="2254">
        <v>2661152.71</v>
      </c>
      <c r="K45" s="2254">
        <v>2661757.06</v>
      </c>
      <c r="L45" s="2254">
        <v>2664093.88</v>
      </c>
      <c r="M45" s="2254">
        <v>2664134.17</v>
      </c>
      <c r="N45" s="2254">
        <v>2664214.75</v>
      </c>
      <c r="O45" s="2254">
        <v>2664214.75</v>
      </c>
    </row>
    <row r="46" spans="1:15">
      <c r="B46" s="2250">
        <v>1330</v>
      </c>
      <c r="C46" s="2254">
        <v>906.94</v>
      </c>
      <c r="D46" s="2254">
        <v>906.94</v>
      </c>
      <c r="E46" s="2254">
        <v>906.94</v>
      </c>
      <c r="F46" s="2254">
        <v>906.94</v>
      </c>
      <c r="G46" s="2254">
        <v>906.94</v>
      </c>
      <c r="H46" s="2254">
        <v>906.94</v>
      </c>
      <c r="I46" s="2254">
        <v>906.94</v>
      </c>
      <c r="J46" s="2254">
        <v>906.94</v>
      </c>
      <c r="K46" s="2254">
        <v>906.94</v>
      </c>
      <c r="L46" s="2254">
        <v>906.94</v>
      </c>
      <c r="M46" s="2254">
        <v>906.94</v>
      </c>
      <c r="N46" s="2254">
        <v>906.94</v>
      </c>
      <c r="O46" s="2254">
        <v>906.94</v>
      </c>
    </row>
    <row r="47" spans="1:15">
      <c r="B47" s="2250">
        <v>1345</v>
      </c>
      <c r="C47" s="2254">
        <v>1635545.75</v>
      </c>
      <c r="D47" s="2254">
        <v>1635545.75</v>
      </c>
      <c r="E47" s="2254">
        <v>1635571.42</v>
      </c>
      <c r="F47" s="2254">
        <v>1635571.42</v>
      </c>
      <c r="G47" s="2254">
        <v>1635474.87</v>
      </c>
      <c r="H47" s="2254">
        <v>1635474.87</v>
      </c>
      <c r="I47" s="2254">
        <v>1635579.33</v>
      </c>
      <c r="J47" s="2254">
        <v>1635579.33</v>
      </c>
      <c r="K47" s="2254">
        <v>1635821.07</v>
      </c>
      <c r="L47" s="2254">
        <v>1635821.07</v>
      </c>
      <c r="M47" s="2254">
        <v>1636385.13</v>
      </c>
      <c r="N47" s="2254">
        <v>1637241.29</v>
      </c>
      <c r="O47" s="2254">
        <v>1637296.72</v>
      </c>
    </row>
    <row r="48" spans="1:15">
      <c r="B48" s="2250">
        <v>1350</v>
      </c>
      <c r="C48" s="2254">
        <v>2884380.5</v>
      </c>
      <c r="D48" s="2254">
        <v>2885025.46</v>
      </c>
      <c r="E48" s="2254">
        <v>2885469.23</v>
      </c>
      <c r="F48" s="2254">
        <v>2885832.83</v>
      </c>
      <c r="G48" s="2254">
        <v>2889336.26</v>
      </c>
      <c r="H48" s="2254">
        <v>2914689.03</v>
      </c>
      <c r="I48" s="2254">
        <v>2914850.19</v>
      </c>
      <c r="J48" s="2254">
        <v>2913772.51</v>
      </c>
      <c r="K48" s="2254">
        <v>2913973.96</v>
      </c>
      <c r="L48" s="2254">
        <v>2916552.52</v>
      </c>
      <c r="M48" s="2254">
        <v>2916834.55</v>
      </c>
      <c r="N48" s="2254">
        <v>2916894.99</v>
      </c>
      <c r="O48" s="2254">
        <v>2917177.02</v>
      </c>
    </row>
    <row r="49" spans="2:15">
      <c r="B49" s="2250">
        <v>1353</v>
      </c>
      <c r="C49" s="2254">
        <v>806883.38</v>
      </c>
      <c r="D49" s="2254">
        <v>806883.38</v>
      </c>
      <c r="E49" s="2254">
        <v>806883.38</v>
      </c>
      <c r="F49" s="2254">
        <v>806883.38</v>
      </c>
      <c r="G49" s="2254">
        <v>806883.38</v>
      </c>
      <c r="H49" s="2254">
        <v>819878.38</v>
      </c>
      <c r="I49" s="2254">
        <v>819878.38</v>
      </c>
      <c r="J49" s="2254">
        <v>819878.38</v>
      </c>
      <c r="K49" s="2254">
        <v>819878.38</v>
      </c>
      <c r="L49" s="2254">
        <v>819878.38</v>
      </c>
      <c r="M49" s="2254">
        <v>819878.38</v>
      </c>
      <c r="N49" s="2254">
        <v>819878.38</v>
      </c>
      <c r="O49" s="2254">
        <v>819878.38</v>
      </c>
    </row>
    <row r="50" spans="2:15">
      <c r="B50" s="2250">
        <v>1360</v>
      </c>
      <c r="C50" s="2254">
        <v>42647</v>
      </c>
      <c r="D50" s="2254">
        <v>42647</v>
      </c>
      <c r="E50" s="2254">
        <v>42647</v>
      </c>
      <c r="F50" s="2254">
        <v>42647</v>
      </c>
      <c r="G50" s="2254">
        <v>63347</v>
      </c>
      <c r="H50" s="2254">
        <v>69292.160000000003</v>
      </c>
      <c r="I50" s="2254">
        <v>69292.160000000003</v>
      </c>
      <c r="J50" s="2254">
        <v>47892.160000000003</v>
      </c>
      <c r="K50" s="2254">
        <v>47892.160000000003</v>
      </c>
      <c r="L50" s="2254">
        <v>47892.160000000003</v>
      </c>
      <c r="M50" s="2254">
        <v>48222.79</v>
      </c>
      <c r="N50" s="2254">
        <v>48804.18</v>
      </c>
      <c r="O50" s="2254">
        <v>48804.18</v>
      </c>
    </row>
    <row r="51" spans="2:15">
      <c r="B51" s="2250">
        <v>1365</v>
      </c>
      <c r="C51" s="2254">
        <v>2123.9299999999998</v>
      </c>
      <c r="D51" s="2254">
        <v>2123.9299999999998</v>
      </c>
      <c r="E51" s="2254">
        <v>2123.9299999999998</v>
      </c>
      <c r="F51" s="2254">
        <v>2123.9299999999998</v>
      </c>
      <c r="G51" s="2254">
        <v>2123.9299999999998</v>
      </c>
      <c r="H51" s="2254">
        <v>2123.9299999999998</v>
      </c>
      <c r="I51" s="2254">
        <v>2123.9299999999998</v>
      </c>
      <c r="J51" s="2254">
        <v>2123.9299999999998</v>
      </c>
      <c r="K51" s="2254">
        <v>2123.9299999999998</v>
      </c>
      <c r="L51" s="2254">
        <v>2123.9299999999998</v>
      </c>
      <c r="M51" s="2254">
        <v>2123.9299999999998</v>
      </c>
      <c r="N51" s="2254">
        <v>2123.9299999999998</v>
      </c>
      <c r="O51" s="2254">
        <v>2123.9299999999998</v>
      </c>
    </row>
    <row r="52" spans="2:15">
      <c r="B52" s="2250">
        <v>1380</v>
      </c>
      <c r="C52" s="2254">
        <v>247001.83</v>
      </c>
      <c r="D52" s="2254">
        <v>248194.68</v>
      </c>
      <c r="E52" s="2254">
        <v>256337.27</v>
      </c>
      <c r="F52" s="2254">
        <v>255417.16</v>
      </c>
      <c r="G52" s="2254">
        <v>255981.22</v>
      </c>
      <c r="H52" s="2254">
        <v>263659.31</v>
      </c>
      <c r="I52" s="2254">
        <v>263659.31</v>
      </c>
      <c r="J52" s="2254">
        <v>263927.3</v>
      </c>
      <c r="K52" s="2254">
        <v>268899.87</v>
      </c>
      <c r="L52" s="2254">
        <v>268774.21000000002</v>
      </c>
      <c r="M52" s="2254">
        <v>274067.83</v>
      </c>
      <c r="N52" s="2254">
        <v>272327.88</v>
      </c>
      <c r="O52" s="2254">
        <v>292736.3</v>
      </c>
    </row>
    <row r="53" spans="2:15">
      <c r="B53" s="2250">
        <v>1385</v>
      </c>
      <c r="C53" s="2254">
        <v>4584.18</v>
      </c>
      <c r="D53" s="2254">
        <v>5269.31</v>
      </c>
      <c r="E53" s="2254">
        <v>5644.31</v>
      </c>
      <c r="F53" s="2254">
        <v>5644.31</v>
      </c>
      <c r="G53" s="2254">
        <v>5644.31</v>
      </c>
      <c r="H53" s="2254">
        <v>5644.31</v>
      </c>
      <c r="I53" s="2254">
        <v>5644.31</v>
      </c>
      <c r="J53" s="2254">
        <v>5644.31</v>
      </c>
      <c r="K53" s="2254">
        <v>5644.31</v>
      </c>
      <c r="L53" s="2254">
        <v>5644.31</v>
      </c>
      <c r="M53" s="2254">
        <v>5644.31</v>
      </c>
      <c r="N53" s="2254">
        <v>5644.31</v>
      </c>
      <c r="O53" s="2254">
        <v>5644.31</v>
      </c>
    </row>
    <row r="54" spans="2:15">
      <c r="B54" s="2250">
        <v>1390</v>
      </c>
      <c r="C54" s="2254">
        <v>8075.78</v>
      </c>
      <c r="D54" s="2254">
        <v>15724.08</v>
      </c>
      <c r="E54" s="2254">
        <v>9053.07</v>
      </c>
      <c r="F54" s="2254">
        <v>9053.07</v>
      </c>
      <c r="G54" s="2254">
        <v>9053.07</v>
      </c>
      <c r="H54" s="2254">
        <v>9053.07</v>
      </c>
      <c r="I54" s="2254">
        <v>9053.07</v>
      </c>
      <c r="J54" s="2254">
        <v>9053.07</v>
      </c>
      <c r="K54" s="2254">
        <v>9053.07</v>
      </c>
      <c r="L54" s="2254">
        <v>9053.07</v>
      </c>
      <c r="M54" s="2254">
        <v>9053.07</v>
      </c>
      <c r="N54" s="2254">
        <v>9053.07</v>
      </c>
      <c r="O54" s="2254">
        <v>9053.07</v>
      </c>
    </row>
    <row r="55" spans="2:15">
      <c r="B55" s="2250">
        <v>1395</v>
      </c>
      <c r="C55" s="2254">
        <v>104386.62</v>
      </c>
      <c r="D55" s="2254">
        <v>104386.62</v>
      </c>
      <c r="E55" s="2254">
        <v>104386.62</v>
      </c>
      <c r="F55" s="2254">
        <v>104386.62</v>
      </c>
      <c r="G55" s="2254">
        <v>104386.62</v>
      </c>
      <c r="H55" s="2254">
        <v>104386.62</v>
      </c>
      <c r="I55" s="2254">
        <v>104386.62</v>
      </c>
      <c r="J55" s="2254">
        <v>104386.62</v>
      </c>
      <c r="K55" s="2254">
        <v>104386.62</v>
      </c>
      <c r="L55" s="2254">
        <v>104386.62</v>
      </c>
      <c r="M55" s="2254">
        <v>104386.62</v>
      </c>
      <c r="N55" s="2254">
        <v>104386.62</v>
      </c>
      <c r="O55" s="2254">
        <v>104386.62</v>
      </c>
    </row>
    <row r="56" spans="2:15">
      <c r="B56" s="2250">
        <v>1400</v>
      </c>
      <c r="C56" s="2254">
        <v>1172121.97</v>
      </c>
      <c r="D56" s="2254">
        <v>1450287.81</v>
      </c>
      <c r="E56" s="2254">
        <v>1455555.76</v>
      </c>
      <c r="F56" s="2254">
        <v>1454616.48</v>
      </c>
      <c r="G56" s="2254">
        <v>1898052.89</v>
      </c>
      <c r="H56" s="2254">
        <v>1900114.4</v>
      </c>
      <c r="I56" s="2254">
        <v>1902610.36</v>
      </c>
      <c r="J56" s="2254">
        <v>1903593.55</v>
      </c>
      <c r="K56" s="2254">
        <v>1900566.7</v>
      </c>
      <c r="L56" s="2254">
        <v>1897256.08</v>
      </c>
      <c r="M56" s="2254">
        <v>1898154.54</v>
      </c>
      <c r="N56" s="2254">
        <v>1899963.27</v>
      </c>
      <c r="O56" s="2254">
        <v>1901133.48</v>
      </c>
    </row>
    <row r="57" spans="2:15">
      <c r="B57" s="2250">
        <v>1410</v>
      </c>
      <c r="C57" s="2254">
        <v>67534.960000000006</v>
      </c>
      <c r="D57" s="2254">
        <v>67534.960000000006</v>
      </c>
      <c r="E57" s="2254">
        <v>67534.960000000006</v>
      </c>
      <c r="F57" s="2254">
        <v>67534.960000000006</v>
      </c>
      <c r="G57" s="2254">
        <v>67534.960000000006</v>
      </c>
      <c r="H57" s="2254">
        <v>67534.960000000006</v>
      </c>
      <c r="I57" s="2254">
        <v>67534.960000000006</v>
      </c>
      <c r="J57" s="2254">
        <v>99484.96</v>
      </c>
      <c r="K57" s="2254">
        <v>71806.990000000005</v>
      </c>
      <c r="L57" s="2254">
        <v>71806.990000000005</v>
      </c>
      <c r="M57" s="2254">
        <v>72760.710000000006</v>
      </c>
      <c r="N57" s="2254">
        <v>72760.710000000006</v>
      </c>
      <c r="O57" s="2254">
        <v>72036.52</v>
      </c>
    </row>
    <row r="58" spans="2:15">
      <c r="B58" s="2250">
        <v>1415</v>
      </c>
      <c r="C58" s="2254"/>
      <c r="D58" s="2254"/>
      <c r="E58" s="2254"/>
      <c r="F58" s="2254"/>
      <c r="G58" s="2254"/>
      <c r="H58" s="2254"/>
      <c r="I58" s="2254"/>
      <c r="J58" s="2254"/>
      <c r="K58" s="2254"/>
      <c r="L58" s="2254"/>
      <c r="M58" s="2254">
        <v>4500</v>
      </c>
      <c r="N58" s="2254">
        <v>4500</v>
      </c>
      <c r="O58" s="2254">
        <v>4500</v>
      </c>
    </row>
    <row r="59" spans="2:15">
      <c r="B59" s="2250">
        <v>1420</v>
      </c>
      <c r="C59" s="2254">
        <v>2048.54</v>
      </c>
      <c r="D59" s="2254">
        <v>2048.54</v>
      </c>
      <c r="E59" s="2254">
        <v>2048.54</v>
      </c>
      <c r="F59" s="2254">
        <v>2048.54</v>
      </c>
      <c r="G59" s="2254">
        <v>2048.54</v>
      </c>
      <c r="H59" s="2254">
        <v>2048.54</v>
      </c>
      <c r="I59" s="2254">
        <v>2048.54</v>
      </c>
      <c r="J59" s="2254">
        <v>2048.54</v>
      </c>
      <c r="K59" s="2254">
        <v>2048.54</v>
      </c>
      <c r="L59" s="2254">
        <v>2048.54</v>
      </c>
      <c r="M59" s="2254">
        <v>2048.54</v>
      </c>
      <c r="N59" s="2254">
        <v>2048.54</v>
      </c>
      <c r="O59" s="2254">
        <v>2048.54</v>
      </c>
    </row>
    <row r="60" spans="2:15">
      <c r="B60" s="2250">
        <v>1425</v>
      </c>
      <c r="C60" s="2254">
        <v>69778.38</v>
      </c>
      <c r="D60" s="2254">
        <v>69778.38</v>
      </c>
      <c r="E60" s="2254">
        <v>69778.38</v>
      </c>
      <c r="F60" s="2254">
        <v>69778.38</v>
      </c>
      <c r="G60" s="2254">
        <v>69778.38</v>
      </c>
      <c r="H60" s="2254">
        <v>69778.38</v>
      </c>
      <c r="I60" s="2254">
        <v>69778.38</v>
      </c>
      <c r="J60" s="2254">
        <v>69778.38</v>
      </c>
      <c r="K60" s="2254">
        <v>69778.38</v>
      </c>
      <c r="L60" s="2254">
        <v>69778.38</v>
      </c>
      <c r="M60" s="2254">
        <v>69778.38</v>
      </c>
      <c r="N60" s="2254">
        <v>69778.38</v>
      </c>
      <c r="O60" s="2254">
        <v>69778.38</v>
      </c>
    </row>
    <row r="61" spans="2:15">
      <c r="B61" s="2250">
        <v>1435</v>
      </c>
      <c r="C61" s="2254">
        <v>6854.34</v>
      </c>
      <c r="D61" s="2254">
        <v>6854.34</v>
      </c>
      <c r="E61" s="2254">
        <v>6854.34</v>
      </c>
      <c r="F61" s="2254">
        <v>6854.34</v>
      </c>
      <c r="G61" s="2254">
        <v>6854.34</v>
      </c>
      <c r="H61" s="2254">
        <v>6854.34</v>
      </c>
      <c r="I61" s="2254">
        <v>6854.34</v>
      </c>
      <c r="J61" s="2254">
        <v>6854.34</v>
      </c>
      <c r="K61" s="2254">
        <v>6854.34</v>
      </c>
      <c r="L61" s="2254">
        <v>6854.34</v>
      </c>
      <c r="M61" s="2254">
        <v>6854.34</v>
      </c>
      <c r="N61" s="2254">
        <v>6854.34</v>
      </c>
      <c r="O61" s="2254">
        <v>6854.34</v>
      </c>
    </row>
    <row r="62" spans="2:15">
      <c r="B62" s="2250">
        <v>1460</v>
      </c>
      <c r="C62" s="2254">
        <v>770.75</v>
      </c>
      <c r="D62" s="2254">
        <v>770.75</v>
      </c>
      <c r="E62" s="2254">
        <v>770.75</v>
      </c>
      <c r="F62" s="2254">
        <v>770.75</v>
      </c>
      <c r="G62" s="2254">
        <v>770.75</v>
      </c>
      <c r="H62" s="2254">
        <v>770.75</v>
      </c>
      <c r="I62" s="2254">
        <v>770.75</v>
      </c>
      <c r="J62" s="2254">
        <v>770.75</v>
      </c>
      <c r="K62" s="2254">
        <v>770.75</v>
      </c>
      <c r="L62" s="2254">
        <v>1514.87</v>
      </c>
      <c r="M62" s="2254">
        <v>1514.87</v>
      </c>
      <c r="N62" s="2254">
        <v>1514.87</v>
      </c>
      <c r="O62" s="2254">
        <v>1514.87</v>
      </c>
    </row>
    <row r="63" spans="2:15">
      <c r="B63" s="2250">
        <v>1465</v>
      </c>
      <c r="C63" s="2254"/>
      <c r="D63" s="2254"/>
      <c r="E63" s="2254"/>
      <c r="F63" s="2254"/>
      <c r="G63" s="2254"/>
      <c r="H63" s="2254"/>
      <c r="I63" s="2254"/>
      <c r="J63" s="2254"/>
      <c r="K63" s="2254">
        <v>1077.42</v>
      </c>
      <c r="L63" s="2254">
        <v>1077.42</v>
      </c>
      <c r="M63" s="2254">
        <v>1077.42</v>
      </c>
      <c r="N63" s="2254">
        <v>1077.42</v>
      </c>
      <c r="O63" s="2254">
        <v>1077.42</v>
      </c>
    </row>
    <row r="64" spans="2:15">
      <c r="B64" s="2250">
        <v>1470</v>
      </c>
      <c r="C64" s="2254">
        <v>15377.41</v>
      </c>
      <c r="D64" s="2254">
        <v>15377.63</v>
      </c>
      <c r="E64" s="2254">
        <v>15378.04</v>
      </c>
      <c r="F64" s="2254">
        <v>15379.19</v>
      </c>
      <c r="G64" s="2254">
        <v>15929.41</v>
      </c>
      <c r="H64" s="2254">
        <v>15929.7</v>
      </c>
      <c r="I64" s="2254">
        <v>16567.650000000001</v>
      </c>
      <c r="J64" s="2254">
        <v>17797.349999999999</v>
      </c>
      <c r="K64" s="2254">
        <v>17797.580000000002</v>
      </c>
      <c r="L64" s="2254">
        <v>17797.73</v>
      </c>
      <c r="M64" s="2254">
        <v>17797.759999999998</v>
      </c>
      <c r="N64" s="2254">
        <v>18483.990000000002</v>
      </c>
      <c r="O64" s="2254">
        <v>20222.07</v>
      </c>
    </row>
    <row r="65" spans="1:15">
      <c r="B65" s="2250">
        <v>1475</v>
      </c>
      <c r="C65" s="2254">
        <v>7199.36</v>
      </c>
      <c r="D65" s="2254">
        <v>6455.88</v>
      </c>
      <c r="E65" s="2254">
        <v>6455.88</v>
      </c>
      <c r="F65" s="2254">
        <v>6455.88</v>
      </c>
      <c r="G65" s="2254">
        <v>6455.88</v>
      </c>
      <c r="H65" s="2254">
        <v>6455.88</v>
      </c>
      <c r="I65" s="2254">
        <v>6455.88</v>
      </c>
      <c r="J65" s="2254">
        <v>6455.88</v>
      </c>
      <c r="K65" s="2254">
        <v>6455.88</v>
      </c>
      <c r="L65" s="2254">
        <v>6455.88</v>
      </c>
      <c r="M65" s="2254">
        <v>6455.88</v>
      </c>
      <c r="N65" s="2254">
        <v>6455.88</v>
      </c>
      <c r="O65" s="2254">
        <v>8660.8799999999992</v>
      </c>
    </row>
    <row r="66" spans="1:15">
      <c r="B66" s="2250">
        <v>1480</v>
      </c>
      <c r="C66" s="2254">
        <v>18256.39</v>
      </c>
      <c r="D66" s="2254">
        <v>17549.830000000002</v>
      </c>
      <c r="E66" s="2254">
        <v>17549.830000000002</v>
      </c>
      <c r="F66" s="2254">
        <v>17549.830000000002</v>
      </c>
      <c r="G66" s="2254">
        <v>25466.03</v>
      </c>
      <c r="H66" s="2254">
        <v>25394.84</v>
      </c>
      <c r="I66" s="2254">
        <v>25951.06</v>
      </c>
      <c r="J66" s="2254">
        <v>25951.06</v>
      </c>
      <c r="K66" s="2254">
        <v>26256.06</v>
      </c>
      <c r="L66" s="2254">
        <v>26561.06</v>
      </c>
      <c r="M66" s="2254">
        <v>26303.06</v>
      </c>
      <c r="N66" s="2254">
        <v>26539.759999999998</v>
      </c>
      <c r="O66" s="2254">
        <v>26234.76</v>
      </c>
    </row>
    <row r="67" spans="1:15">
      <c r="B67" s="2250">
        <v>1485</v>
      </c>
      <c r="C67" s="2254">
        <v>15988</v>
      </c>
      <c r="D67" s="2254">
        <v>15988</v>
      </c>
      <c r="E67" s="2254">
        <v>15988</v>
      </c>
      <c r="F67" s="2254">
        <v>15988</v>
      </c>
      <c r="G67" s="2254">
        <v>15988</v>
      </c>
      <c r="H67" s="2254">
        <v>15988</v>
      </c>
      <c r="I67" s="2254">
        <v>15988</v>
      </c>
      <c r="J67" s="2254">
        <v>15988</v>
      </c>
      <c r="K67" s="2254">
        <v>15988</v>
      </c>
      <c r="L67" s="2254">
        <v>15988</v>
      </c>
      <c r="M67" s="2254">
        <v>15988</v>
      </c>
      <c r="N67" s="2254">
        <v>15988</v>
      </c>
      <c r="O67" s="2254">
        <v>15988</v>
      </c>
    </row>
    <row r="68" spans="1:15">
      <c r="B68" s="2250">
        <v>1490</v>
      </c>
      <c r="C68" s="2254">
        <v>4480.4799999999996</v>
      </c>
      <c r="D68" s="2254">
        <v>4480.4799999999996</v>
      </c>
      <c r="E68" s="2254">
        <v>4480.4799999999996</v>
      </c>
      <c r="F68" s="2254">
        <v>4480.4799999999996</v>
      </c>
      <c r="G68" s="2254">
        <v>4480.4799999999996</v>
      </c>
      <c r="H68" s="2254">
        <v>4480.4799999999996</v>
      </c>
      <c r="I68" s="2254">
        <v>4480.4799999999996</v>
      </c>
      <c r="J68" s="2254">
        <v>4480.4799999999996</v>
      </c>
      <c r="K68" s="2254">
        <v>4480.4799999999996</v>
      </c>
      <c r="L68" s="2254">
        <v>4480.4799999999996</v>
      </c>
      <c r="M68" s="2254">
        <v>4480.4799999999996</v>
      </c>
      <c r="N68" s="2254">
        <v>4480.4799999999996</v>
      </c>
      <c r="O68" s="2254">
        <v>4480.4799999999996</v>
      </c>
    </row>
    <row r="69" spans="1:15">
      <c r="B69" s="2250">
        <v>1495</v>
      </c>
      <c r="C69" s="2254">
        <v>8512.2099999999991</v>
      </c>
      <c r="D69" s="2254">
        <v>8512.2099999999991</v>
      </c>
      <c r="E69" s="2254">
        <v>8512.2099999999991</v>
      </c>
      <c r="F69" s="2254">
        <v>8512.2099999999991</v>
      </c>
      <c r="G69" s="2254">
        <v>8512.2099999999991</v>
      </c>
      <c r="H69" s="2254">
        <v>8512.2099999999991</v>
      </c>
      <c r="I69" s="2254">
        <v>8512.2099999999991</v>
      </c>
      <c r="J69" s="2254">
        <v>8512.2099999999991</v>
      </c>
      <c r="K69" s="2254">
        <v>8512.2099999999991</v>
      </c>
      <c r="L69" s="2254">
        <v>8512.2099999999991</v>
      </c>
      <c r="M69" s="2254">
        <v>8512.2099999999991</v>
      </c>
      <c r="N69" s="2254">
        <v>8512.2099999999991</v>
      </c>
      <c r="O69" s="2254">
        <v>8512.2099999999991</v>
      </c>
    </row>
    <row r="70" spans="1:15">
      <c r="B70" s="2250">
        <v>1500</v>
      </c>
      <c r="C70" s="2254">
        <v>367888.58</v>
      </c>
      <c r="D70" s="2254">
        <v>367888.58</v>
      </c>
      <c r="E70" s="2254">
        <v>367888.58</v>
      </c>
      <c r="F70" s="2254">
        <v>367888.58</v>
      </c>
      <c r="G70" s="2254">
        <v>367888.58</v>
      </c>
      <c r="H70" s="2254">
        <v>367888.58</v>
      </c>
      <c r="I70" s="2254">
        <v>367888.58</v>
      </c>
      <c r="J70" s="2254">
        <v>367888.58</v>
      </c>
      <c r="K70" s="2254">
        <v>367888.58</v>
      </c>
      <c r="L70" s="2254">
        <v>367888.58</v>
      </c>
      <c r="M70" s="2254">
        <v>367888.58</v>
      </c>
      <c r="N70" s="2254">
        <v>367888.58</v>
      </c>
      <c r="O70" s="2254">
        <v>367888.58</v>
      </c>
    </row>
    <row r="71" spans="1:15">
      <c r="B71" s="2250">
        <v>1525</v>
      </c>
      <c r="C71" s="2254">
        <v>492303.04</v>
      </c>
      <c r="D71" s="2254">
        <v>492303.04</v>
      </c>
      <c r="E71" s="2254">
        <v>492303.04</v>
      </c>
      <c r="F71" s="2254">
        <v>494381.44</v>
      </c>
      <c r="G71" s="2254">
        <v>494381.44</v>
      </c>
      <c r="H71" s="2254">
        <v>528436.77</v>
      </c>
      <c r="I71" s="2254">
        <v>528780.21</v>
      </c>
      <c r="J71" s="2254">
        <v>529813.06999999995</v>
      </c>
      <c r="K71" s="2254">
        <v>529813.06999999995</v>
      </c>
      <c r="L71" s="2254">
        <v>529813.06999999995</v>
      </c>
      <c r="M71" s="2254">
        <v>532089.4</v>
      </c>
      <c r="N71" s="2254">
        <v>533087.18000000005</v>
      </c>
      <c r="O71" s="2254">
        <v>533246.4</v>
      </c>
    </row>
    <row r="72" spans="1:15">
      <c r="B72" s="2250">
        <v>1530</v>
      </c>
      <c r="C72" s="2254">
        <v>59507.59</v>
      </c>
      <c r="D72" s="2254">
        <v>59507.59</v>
      </c>
      <c r="E72" s="2254">
        <v>59507.59</v>
      </c>
      <c r="F72" s="2254">
        <v>62739.59</v>
      </c>
      <c r="G72" s="2254">
        <v>67723.78</v>
      </c>
      <c r="H72" s="2254">
        <v>73564.78</v>
      </c>
      <c r="I72" s="2254">
        <v>73565.2</v>
      </c>
      <c r="J72" s="2254">
        <v>73565.2</v>
      </c>
      <c r="K72" s="2254">
        <v>73565.2</v>
      </c>
      <c r="L72" s="2254">
        <v>73565.2</v>
      </c>
      <c r="M72" s="2254">
        <v>73565.2</v>
      </c>
      <c r="N72" s="2254">
        <v>80009.91</v>
      </c>
      <c r="O72" s="2254">
        <v>80009.91</v>
      </c>
    </row>
    <row r="73" spans="1:15">
      <c r="B73" s="2250">
        <v>1535</v>
      </c>
      <c r="C73" s="2254">
        <v>23863.79</v>
      </c>
      <c r="D73" s="2254">
        <v>23863.79</v>
      </c>
      <c r="E73" s="2254">
        <v>24712.19</v>
      </c>
      <c r="F73" s="2254">
        <v>25318.19</v>
      </c>
      <c r="G73" s="2254">
        <v>25641.39</v>
      </c>
      <c r="H73" s="2254">
        <v>25802.55</v>
      </c>
      <c r="I73" s="2254">
        <v>25842.84</v>
      </c>
      <c r="J73" s="2254">
        <v>25842.84</v>
      </c>
      <c r="K73" s="2254">
        <v>25842.84</v>
      </c>
      <c r="L73" s="2254">
        <v>25842.84</v>
      </c>
      <c r="M73" s="2254">
        <v>25842.84</v>
      </c>
      <c r="N73" s="2254">
        <v>25923.42</v>
      </c>
      <c r="O73" s="2254">
        <v>30963.71</v>
      </c>
    </row>
    <row r="74" spans="1:15">
      <c r="B74" s="2250">
        <v>1540</v>
      </c>
      <c r="C74" s="2254">
        <v>2690381.09</v>
      </c>
      <c r="D74" s="2254">
        <v>2690421.4</v>
      </c>
      <c r="E74" s="2254">
        <v>2690542.6</v>
      </c>
      <c r="F74" s="2254">
        <v>2691431.4</v>
      </c>
      <c r="G74" s="2254">
        <v>2691633.4</v>
      </c>
      <c r="H74" s="2254">
        <v>2692922.68</v>
      </c>
      <c r="I74" s="2254">
        <v>2692922.68</v>
      </c>
      <c r="J74" s="2254">
        <v>2693003.26</v>
      </c>
      <c r="K74" s="2254">
        <v>2693543.55</v>
      </c>
      <c r="L74" s="2254">
        <v>2693785.29</v>
      </c>
      <c r="M74" s="2254">
        <v>2694027.03</v>
      </c>
      <c r="N74" s="2254">
        <v>2694268.77</v>
      </c>
      <c r="O74" s="2254">
        <v>2695342.99</v>
      </c>
    </row>
    <row r="75" spans="1:15">
      <c r="B75" s="2250">
        <v>1555</v>
      </c>
      <c r="C75" s="2254">
        <v>654226.15</v>
      </c>
      <c r="D75" s="2254">
        <v>655842.36</v>
      </c>
      <c r="E75" s="2254">
        <v>658765.41</v>
      </c>
      <c r="F75" s="2254">
        <v>712013.48</v>
      </c>
      <c r="G75" s="2254">
        <v>707254.83</v>
      </c>
      <c r="H75" s="2254">
        <v>709443.15</v>
      </c>
      <c r="I75" s="2254">
        <v>710700.89</v>
      </c>
      <c r="J75" s="2254">
        <v>693765.2</v>
      </c>
      <c r="K75" s="2254">
        <v>694203.92</v>
      </c>
      <c r="L75" s="2254">
        <v>704340.96</v>
      </c>
      <c r="M75" s="2254">
        <v>704575.76</v>
      </c>
      <c r="N75" s="2254">
        <v>705456.19</v>
      </c>
      <c r="O75" s="2254">
        <v>706267.01</v>
      </c>
    </row>
    <row r="76" spans="1:15">
      <c r="B76" s="2250">
        <v>1580</v>
      </c>
      <c r="C76" s="2254">
        <v>62751.41</v>
      </c>
      <c r="D76" s="2254">
        <v>62924.23</v>
      </c>
      <c r="E76" s="2254">
        <v>62704.11</v>
      </c>
      <c r="F76" s="2254">
        <v>63603.49</v>
      </c>
      <c r="G76" s="2254">
        <v>63969.01</v>
      </c>
      <c r="H76" s="2254">
        <v>64183.9</v>
      </c>
      <c r="I76" s="2254">
        <v>64182.52</v>
      </c>
      <c r="J76" s="2254">
        <v>64372.75</v>
      </c>
      <c r="K76" s="2254">
        <v>64534.7</v>
      </c>
      <c r="L76" s="2254">
        <v>64131.76</v>
      </c>
      <c r="M76" s="2254">
        <v>64166.36</v>
      </c>
      <c r="N76" s="2254">
        <v>64247.51</v>
      </c>
      <c r="O76" s="2254">
        <v>64292.22</v>
      </c>
    </row>
    <row r="77" spans="1:15">
      <c r="B77" s="2250">
        <v>1585</v>
      </c>
      <c r="C77" s="2254">
        <v>275476.94</v>
      </c>
      <c r="D77" s="2254">
        <v>275015.09999999998</v>
      </c>
      <c r="E77" s="2254">
        <v>275698.7</v>
      </c>
      <c r="F77" s="2254">
        <v>281820.77</v>
      </c>
      <c r="G77" s="2254">
        <v>284483.69</v>
      </c>
      <c r="H77" s="2254">
        <v>286005.53000000003</v>
      </c>
      <c r="I77" s="2254">
        <v>293758.59999999998</v>
      </c>
      <c r="J77" s="2254">
        <v>298677.92</v>
      </c>
      <c r="K77" s="2254">
        <v>306198.15999999997</v>
      </c>
      <c r="L77" s="2254">
        <v>306810.64</v>
      </c>
      <c r="M77" s="2254">
        <v>307047.40000000002</v>
      </c>
      <c r="N77" s="2254">
        <v>307642.28000000003</v>
      </c>
      <c r="O77" s="2254">
        <v>311416.26</v>
      </c>
    </row>
    <row r="78" spans="1:15">
      <c r="A78" s="2327"/>
      <c r="B78" s="2250">
        <v>1590</v>
      </c>
      <c r="C78" s="2254">
        <v>1337035.33</v>
      </c>
      <c r="D78" s="2254">
        <v>1340749.78</v>
      </c>
      <c r="E78" s="2254">
        <v>1336139.92</v>
      </c>
      <c r="F78" s="2254">
        <v>1355867.86</v>
      </c>
      <c r="G78" s="2254">
        <v>1364006.9</v>
      </c>
      <c r="H78" s="2254">
        <v>1368866.72</v>
      </c>
      <c r="I78" s="2254">
        <v>1368952.73</v>
      </c>
      <c r="J78" s="2254">
        <v>1372994.63</v>
      </c>
      <c r="K78" s="2254">
        <v>1376868.77</v>
      </c>
      <c r="L78" s="2254">
        <v>1368580.79</v>
      </c>
      <c r="M78" s="2254">
        <v>1369343.09</v>
      </c>
      <c r="N78" s="2254">
        <v>1371094.64</v>
      </c>
      <c r="O78" s="2254">
        <v>1372002.58</v>
      </c>
    </row>
    <row r="79" spans="1:15">
      <c r="B79" s="2250">
        <v>1595</v>
      </c>
      <c r="C79" s="2254">
        <v>34171.54</v>
      </c>
      <c r="D79" s="2254">
        <v>34265.1</v>
      </c>
      <c r="E79" s="2254">
        <v>34158.82</v>
      </c>
      <c r="F79" s="2254">
        <v>34645.39</v>
      </c>
      <c r="G79" s="2254">
        <v>34838.54</v>
      </c>
      <c r="H79" s="2254">
        <v>34955.089999999997</v>
      </c>
      <c r="I79" s="2254">
        <v>34952.839999999997</v>
      </c>
      <c r="J79" s="2254">
        <v>35047.17</v>
      </c>
      <c r="K79" s="2254">
        <v>35135.31</v>
      </c>
      <c r="L79" s="2254">
        <v>34929.550000000003</v>
      </c>
      <c r="M79" s="2254">
        <v>34947.980000000003</v>
      </c>
      <c r="N79" s="2254">
        <v>34991.839999999997</v>
      </c>
      <c r="O79" s="2254">
        <v>35017</v>
      </c>
    </row>
    <row r="80" spans="1:15">
      <c r="C80" s="2254"/>
      <c r="D80" s="2254"/>
      <c r="E80" s="2254"/>
      <c r="F80" s="2254"/>
      <c r="G80" s="2254"/>
      <c r="H80" s="2254"/>
      <c r="I80" s="2254"/>
      <c r="J80" s="2254"/>
      <c r="K80" s="2254"/>
      <c r="L80" s="2254"/>
      <c r="M80" s="2254"/>
      <c r="N80" s="2254"/>
      <c r="O80" s="2254"/>
    </row>
    <row r="81" spans="1:15">
      <c r="B81" s="2250">
        <v>1665</v>
      </c>
      <c r="C81" s="2254">
        <v>126243.66000000003</v>
      </c>
      <c r="D81" s="2254">
        <v>128316.19000000003</v>
      </c>
      <c r="E81" s="2254">
        <v>130598.34000000003</v>
      </c>
      <c r="F81" s="2254">
        <v>134557.54</v>
      </c>
      <c r="G81" s="2254">
        <v>137180.35</v>
      </c>
      <c r="H81" s="2254">
        <v>138470.89000000001</v>
      </c>
      <c r="I81" s="2254">
        <v>139276.69000000003</v>
      </c>
      <c r="J81" s="2254">
        <v>139881.04</v>
      </c>
      <c r="K81" s="2254">
        <v>141653.80000000002</v>
      </c>
      <c r="L81" s="2254">
        <v>145239.55000000002</v>
      </c>
      <c r="M81" s="2254">
        <v>150134.79</v>
      </c>
      <c r="N81" s="2254">
        <v>155251.62000000002</v>
      </c>
      <c r="O81" s="2254">
        <v>160066.23000000001</v>
      </c>
    </row>
    <row r="82" spans="1:15">
      <c r="B82" s="2250">
        <v>1666</v>
      </c>
      <c r="C82" s="2254">
        <v>522497.75000000012</v>
      </c>
      <c r="D82" s="2254">
        <v>524665.39000000013</v>
      </c>
      <c r="E82" s="2254">
        <v>527362.4700000002</v>
      </c>
      <c r="F82" s="2254">
        <v>530462.28</v>
      </c>
      <c r="G82" s="2254">
        <v>533604.67000000016</v>
      </c>
      <c r="H82" s="2254">
        <v>537320.35000000021</v>
      </c>
      <c r="I82" s="2254">
        <v>541113.7200000002</v>
      </c>
      <c r="J82" s="2254">
        <v>544317.09000000008</v>
      </c>
      <c r="K82" s="2254">
        <v>547533.80000000016</v>
      </c>
      <c r="L82" s="2254">
        <v>550848.59000000008</v>
      </c>
      <c r="M82" s="2254">
        <v>554420.41</v>
      </c>
      <c r="N82" s="2254">
        <v>558043.07000000007</v>
      </c>
      <c r="O82" s="2254">
        <v>561850.62000000023</v>
      </c>
    </row>
    <row r="83" spans="1:15">
      <c r="B83" s="2250">
        <v>1667</v>
      </c>
      <c r="C83" s="2254">
        <v>-45316.149999999994</v>
      </c>
      <c r="D83" s="2254">
        <v>-45316.149999999994</v>
      </c>
      <c r="E83" s="2254">
        <v>-45316.149999999994</v>
      </c>
      <c r="F83" s="2254">
        <v>-45316.149999999965</v>
      </c>
      <c r="G83" s="2254">
        <v>-45316.149999999994</v>
      </c>
      <c r="H83" s="2254">
        <v>-45316.149999999994</v>
      </c>
      <c r="I83" s="2254">
        <v>-45316.149999999994</v>
      </c>
      <c r="J83" s="2254">
        <v>-45316.149999999994</v>
      </c>
      <c r="K83" s="2254">
        <v>-45316.149999999994</v>
      </c>
      <c r="L83" s="2254">
        <v>-45316.149999999994</v>
      </c>
      <c r="M83" s="2254">
        <v>-45316.149999999994</v>
      </c>
      <c r="N83" s="2254">
        <v>-45316.149999999994</v>
      </c>
      <c r="O83" s="2254">
        <v>-37416.149999999994</v>
      </c>
    </row>
    <row r="84" spans="1:15">
      <c r="B84" s="2250">
        <v>1668</v>
      </c>
      <c r="C84" s="2254">
        <v>1791903.19</v>
      </c>
      <c r="D84" s="2254">
        <v>1791903.19</v>
      </c>
      <c r="E84" s="2254">
        <v>1791903.19</v>
      </c>
      <c r="F84" s="2254">
        <v>1791903.19</v>
      </c>
      <c r="G84" s="2254">
        <v>1791903.19</v>
      </c>
      <c r="H84" s="2254">
        <v>1791903.19</v>
      </c>
      <c r="I84" s="2254">
        <v>1791903.19</v>
      </c>
      <c r="J84" s="2254">
        <v>1791903.19</v>
      </c>
      <c r="K84" s="2254">
        <v>1791903.19</v>
      </c>
      <c r="L84" s="2254">
        <v>1791903.19</v>
      </c>
      <c r="M84" s="2254">
        <v>1791903.19</v>
      </c>
      <c r="N84" s="2254">
        <v>1791903.19</v>
      </c>
      <c r="O84" s="2254">
        <v>1791903.19</v>
      </c>
    </row>
    <row r="85" spans="1:15">
      <c r="B85" s="2250">
        <v>1669</v>
      </c>
      <c r="C85" s="2254">
        <v>320370.84999999998</v>
      </c>
      <c r="D85" s="2254">
        <v>351243.92</v>
      </c>
      <c r="E85" s="2254">
        <v>419320.38</v>
      </c>
      <c r="F85" s="2254">
        <v>427878.21</v>
      </c>
      <c r="G85" s="2254">
        <v>430915.21</v>
      </c>
      <c r="H85" s="2254">
        <v>469609.06</v>
      </c>
      <c r="I85" s="2254">
        <v>469609.06</v>
      </c>
      <c r="J85" s="2254">
        <v>469609.06</v>
      </c>
      <c r="K85" s="2254">
        <v>469609.06</v>
      </c>
      <c r="L85" s="2254">
        <v>469609.06</v>
      </c>
      <c r="M85" s="2254">
        <v>495720.16000000003</v>
      </c>
      <c r="N85" s="2254">
        <v>497360.16000000003</v>
      </c>
      <c r="O85" s="2254">
        <v>502767.66000000003</v>
      </c>
    </row>
    <row r="86" spans="1:15">
      <c r="B86" s="2250">
        <v>1670</v>
      </c>
      <c r="C86" s="2254">
        <v>79887.72</v>
      </c>
      <c r="D86" s="2254">
        <v>79887.72</v>
      </c>
      <c r="E86" s="2254">
        <v>79887.72</v>
      </c>
      <c r="F86" s="2254">
        <v>79887.72</v>
      </c>
      <c r="G86" s="2254">
        <v>79887.72</v>
      </c>
      <c r="H86" s="2254">
        <v>79887.72</v>
      </c>
      <c r="I86" s="2254">
        <v>79887.72</v>
      </c>
      <c r="J86" s="2254">
        <v>79887.72</v>
      </c>
      <c r="K86" s="2254">
        <v>79887.72</v>
      </c>
      <c r="L86" s="2254">
        <v>79887.72</v>
      </c>
      <c r="M86" s="2254">
        <v>79887.72</v>
      </c>
      <c r="N86" s="2254">
        <v>79887.72</v>
      </c>
      <c r="O86" s="2254">
        <v>79887.72</v>
      </c>
    </row>
    <row r="87" spans="1:15">
      <c r="B87" s="2250">
        <v>1671</v>
      </c>
      <c r="C87" s="2254">
        <v>155379.6</v>
      </c>
      <c r="D87" s="2254">
        <v>155379.6</v>
      </c>
      <c r="E87" s="2254">
        <v>155379.6</v>
      </c>
      <c r="F87" s="2254">
        <v>155379.6</v>
      </c>
      <c r="G87" s="2254">
        <v>155379.6</v>
      </c>
      <c r="H87" s="2254">
        <v>155379.6</v>
      </c>
      <c r="I87" s="2254">
        <v>155379.6</v>
      </c>
      <c r="J87" s="2254">
        <v>155379.6</v>
      </c>
      <c r="K87" s="2254">
        <v>155379.6</v>
      </c>
      <c r="L87" s="2254">
        <v>155379.6</v>
      </c>
      <c r="M87" s="2254">
        <v>155379.6</v>
      </c>
      <c r="N87" s="2254">
        <v>155379.6</v>
      </c>
      <c r="O87" s="2254">
        <v>155379.6</v>
      </c>
    </row>
    <row r="88" spans="1:15">
      <c r="B88" s="2250">
        <v>1672</v>
      </c>
      <c r="C88" s="2254">
        <v>1452992.08</v>
      </c>
      <c r="D88" s="2254">
        <v>1452992.08</v>
      </c>
      <c r="E88" s="2254">
        <v>1452992.08</v>
      </c>
      <c r="F88" s="2254">
        <v>1452992.08</v>
      </c>
      <c r="G88" s="2254">
        <v>1452992.08</v>
      </c>
      <c r="H88" s="2254">
        <v>1452992.08</v>
      </c>
      <c r="I88" s="2254">
        <v>1462509.8699999999</v>
      </c>
      <c r="J88" s="2254">
        <v>1475038.58</v>
      </c>
      <c r="K88" s="2254">
        <v>1475038.58</v>
      </c>
      <c r="L88" s="2254">
        <v>1484487.08</v>
      </c>
      <c r="M88" s="2254">
        <v>1487636.58</v>
      </c>
      <c r="N88" s="2254">
        <v>1487636.58</v>
      </c>
      <c r="O88" s="2254">
        <v>1497085.08</v>
      </c>
    </row>
    <row r="89" spans="1:15">
      <c r="B89" s="2250">
        <v>1673</v>
      </c>
      <c r="C89" s="2254">
        <v>162767.53</v>
      </c>
      <c r="D89" s="2254">
        <v>162767.53</v>
      </c>
      <c r="E89" s="2254">
        <v>162767.53</v>
      </c>
      <c r="F89" s="2254">
        <v>203767.53</v>
      </c>
      <c r="G89" s="2254">
        <v>203767.53</v>
      </c>
      <c r="H89" s="2254">
        <v>239967.53</v>
      </c>
      <c r="I89" s="2254">
        <v>239967.53</v>
      </c>
      <c r="J89" s="2254">
        <v>239967.53</v>
      </c>
      <c r="K89" s="2254">
        <v>239967.53</v>
      </c>
      <c r="L89" s="2254">
        <v>239967.53</v>
      </c>
      <c r="M89" s="2254">
        <v>239967.53</v>
      </c>
      <c r="N89" s="2254">
        <v>239967.53</v>
      </c>
      <c r="O89" s="2254">
        <v>239967.53</v>
      </c>
    </row>
    <row r="90" spans="1:15">
      <c r="B90" s="2250">
        <v>1674</v>
      </c>
      <c r="C90" s="2254">
        <v>5245388.7999999998</v>
      </c>
      <c r="D90" s="2254">
        <v>5245388.7999999998</v>
      </c>
      <c r="E90" s="2254">
        <v>5245388.7999999998</v>
      </c>
      <c r="F90" s="2254">
        <v>5245388.7999999998</v>
      </c>
      <c r="G90" s="2254">
        <v>5245388.7999999998</v>
      </c>
      <c r="H90" s="2254">
        <v>5245388.7999999998</v>
      </c>
      <c r="I90" s="2254">
        <v>5245388.7999999998</v>
      </c>
      <c r="J90" s="2254">
        <v>5245388.7999999998</v>
      </c>
      <c r="K90" s="2254">
        <v>5245388.7999999998</v>
      </c>
      <c r="L90" s="2254">
        <v>5245388.7999999998</v>
      </c>
      <c r="M90" s="2254">
        <v>5245388.7999999998</v>
      </c>
      <c r="N90" s="2254">
        <v>5245388.7999999998</v>
      </c>
      <c r="O90" s="2254">
        <v>5245388.7999999998</v>
      </c>
    </row>
    <row r="91" spans="1:15">
      <c r="B91" s="2250">
        <v>1679</v>
      </c>
      <c r="C91" s="2254">
        <v>1000</v>
      </c>
      <c r="D91" s="2254">
        <v>1000</v>
      </c>
      <c r="E91" s="2254">
        <v>1000</v>
      </c>
      <c r="F91" s="2254">
        <v>1000</v>
      </c>
      <c r="G91" s="2254">
        <v>1000</v>
      </c>
      <c r="H91" s="2254">
        <v>1000</v>
      </c>
      <c r="I91" s="2254">
        <v>1000</v>
      </c>
      <c r="J91" s="2254">
        <v>1000</v>
      </c>
      <c r="K91" s="2254">
        <v>1000</v>
      </c>
      <c r="L91" s="2254">
        <v>1000</v>
      </c>
      <c r="M91" s="2254">
        <v>1000</v>
      </c>
      <c r="N91" s="2254">
        <v>1000</v>
      </c>
      <c r="O91" s="2254">
        <v>1000</v>
      </c>
    </row>
    <row r="92" spans="1:15">
      <c r="B92" s="2250">
        <v>1683</v>
      </c>
      <c r="C92" s="2254">
        <v>26779.84</v>
      </c>
      <c r="D92" s="2254">
        <v>26779.84</v>
      </c>
      <c r="E92" s="2254">
        <v>26779.84</v>
      </c>
      <c r="F92" s="2254">
        <v>26779.84</v>
      </c>
      <c r="G92" s="2254">
        <v>26779.84</v>
      </c>
      <c r="H92" s="2254">
        <v>26779.84</v>
      </c>
      <c r="I92" s="2254">
        <v>26779.84</v>
      </c>
      <c r="J92" s="2254">
        <v>26779.84</v>
      </c>
      <c r="K92" s="2254">
        <v>26779.84</v>
      </c>
      <c r="L92" s="2254">
        <v>26779.84</v>
      </c>
      <c r="M92" s="2254">
        <v>26779.84</v>
      </c>
      <c r="N92" s="2254">
        <v>26779.84</v>
      </c>
      <c r="O92" s="2254">
        <v>26779.84</v>
      </c>
    </row>
    <row r="93" spans="1:15">
      <c r="B93" s="2250">
        <v>1687</v>
      </c>
      <c r="C93" s="2254">
        <v>51884.03</v>
      </c>
      <c r="D93" s="2254">
        <v>51884.03</v>
      </c>
      <c r="E93" s="2254">
        <v>51884.03</v>
      </c>
      <c r="F93" s="2254">
        <v>51884.03</v>
      </c>
      <c r="G93" s="2254">
        <v>51884.03</v>
      </c>
      <c r="H93" s="2254">
        <v>51884.03</v>
      </c>
      <c r="I93" s="2254">
        <v>51884.03</v>
      </c>
      <c r="J93" s="2254">
        <v>51884.03</v>
      </c>
      <c r="K93" s="2254">
        <v>51884.03</v>
      </c>
      <c r="L93" s="2254">
        <v>51884.03</v>
      </c>
      <c r="M93" s="2254">
        <v>51884.03</v>
      </c>
      <c r="N93" s="2254">
        <v>51884.03</v>
      </c>
      <c r="O93" s="2254">
        <v>51884.03</v>
      </c>
    </row>
    <row r="94" spans="1:15">
      <c r="B94" s="2250">
        <v>1699</v>
      </c>
      <c r="C94" s="2254">
        <v>-9631530.3900000006</v>
      </c>
      <c r="D94" s="2254">
        <v>-9631530.3900000006</v>
      </c>
      <c r="E94" s="2254">
        <v>-9631530.3900000006</v>
      </c>
      <c r="F94" s="2254">
        <v>-9631530.3900000025</v>
      </c>
      <c r="G94" s="2254">
        <v>-9631530.3900000006</v>
      </c>
      <c r="H94" s="2254">
        <v>-9631530.3900000006</v>
      </c>
      <c r="I94" s="2254">
        <v>-9725502.2999999989</v>
      </c>
      <c r="J94" s="2254">
        <v>-9725502.2999999989</v>
      </c>
      <c r="K94" s="2254">
        <v>-9725502.2999999989</v>
      </c>
      <c r="L94" s="2254">
        <v>-9725502.2999999989</v>
      </c>
      <c r="M94" s="2254">
        <v>-9725502.2999999989</v>
      </c>
      <c r="N94" s="2254">
        <v>-9725502.2999999989</v>
      </c>
      <c r="O94" s="2254">
        <v>-9725502.2999999989</v>
      </c>
    </row>
    <row r="95" spans="1:15">
      <c r="A95" s="2249" t="s">
        <v>3657</v>
      </c>
      <c r="B95" s="2250">
        <v>1705</v>
      </c>
      <c r="C95" s="2254">
        <v>136877.06</v>
      </c>
      <c r="D95" s="2254">
        <v>138784.57</v>
      </c>
      <c r="E95" s="2254">
        <v>139148.17000000001</v>
      </c>
      <c r="F95" s="2254">
        <v>140663.16999999998</v>
      </c>
      <c r="G95" s="2254">
        <v>141713.35</v>
      </c>
      <c r="H95" s="2254">
        <v>146620.56999999998</v>
      </c>
      <c r="I95" s="2254">
        <v>156975.1</v>
      </c>
      <c r="J95" s="2254">
        <v>166141.07999999999</v>
      </c>
      <c r="K95" s="2254">
        <v>167450.50999999998</v>
      </c>
      <c r="L95" s="2254">
        <v>168610.75999999998</v>
      </c>
      <c r="M95" s="2254">
        <v>173183.6</v>
      </c>
      <c r="N95" s="2254">
        <v>177534.92</v>
      </c>
      <c r="O95" s="2254">
        <v>181845.91</v>
      </c>
    </row>
    <row r="96" spans="1:15">
      <c r="B96" s="2250">
        <v>1706</v>
      </c>
      <c r="C96" s="2254">
        <v>724158.55999999994</v>
      </c>
      <c r="D96" s="2254">
        <v>726314.41999999993</v>
      </c>
      <c r="E96" s="2254">
        <v>729075.00999999989</v>
      </c>
      <c r="F96" s="2254">
        <v>732884.58</v>
      </c>
      <c r="G96" s="2254">
        <v>733487.19</v>
      </c>
      <c r="H96" s="2254">
        <v>734668.5199999999</v>
      </c>
      <c r="I96" s="2254">
        <v>735960.09</v>
      </c>
      <c r="J96" s="2254">
        <v>737621.63</v>
      </c>
      <c r="K96" s="2254">
        <v>739293.02999999991</v>
      </c>
      <c r="L96" s="2254">
        <v>740973.15999999992</v>
      </c>
      <c r="M96" s="2254">
        <v>742687.7</v>
      </c>
      <c r="N96" s="2254">
        <v>744434.99</v>
      </c>
      <c r="O96" s="2254">
        <v>746801.65999999992</v>
      </c>
    </row>
    <row r="97" spans="1:15">
      <c r="B97" s="2250">
        <v>1707</v>
      </c>
      <c r="C97" s="2254">
        <v>226413.54</v>
      </c>
      <c r="D97" s="2254">
        <v>226413.54</v>
      </c>
      <c r="E97" s="2254">
        <v>226413.54</v>
      </c>
      <c r="F97" s="2254">
        <v>226413.54</v>
      </c>
      <c r="G97" s="2254">
        <v>226413.54</v>
      </c>
      <c r="H97" s="2254">
        <v>226413.54</v>
      </c>
      <c r="I97" s="2254">
        <v>226413.54</v>
      </c>
      <c r="J97" s="2254">
        <v>226413.54</v>
      </c>
      <c r="K97" s="2254">
        <v>226413.54</v>
      </c>
      <c r="L97" s="2254">
        <v>226413.54</v>
      </c>
      <c r="M97" s="2254">
        <v>226413.54</v>
      </c>
      <c r="N97" s="2254">
        <v>226413.54</v>
      </c>
      <c r="O97" s="2254">
        <v>226413.54</v>
      </c>
    </row>
    <row r="98" spans="1:15">
      <c r="B98" s="2250">
        <v>1708</v>
      </c>
      <c r="C98" s="2254">
        <v>5799177.1100000003</v>
      </c>
      <c r="D98" s="2254">
        <v>5799177.1100000003</v>
      </c>
      <c r="E98" s="2254">
        <v>5799177.1100000003</v>
      </c>
      <c r="F98" s="2254">
        <v>5799177.1100000003</v>
      </c>
      <c r="G98" s="2254">
        <v>5799177.1100000003</v>
      </c>
      <c r="H98" s="2254">
        <v>5799177.1100000003</v>
      </c>
      <c r="I98" s="2254">
        <v>5799177.1100000003</v>
      </c>
      <c r="J98" s="2254">
        <v>5799177.1100000003</v>
      </c>
      <c r="K98" s="2254">
        <v>5799177.1100000003</v>
      </c>
      <c r="L98" s="2254">
        <v>5799177.1100000003</v>
      </c>
      <c r="M98" s="2254">
        <v>5799177.1100000003</v>
      </c>
      <c r="N98" s="2254">
        <v>5799177.1100000003</v>
      </c>
      <c r="O98" s="2254">
        <v>5799177.1100000003</v>
      </c>
    </row>
    <row r="99" spans="1:15">
      <c r="B99" s="2250">
        <v>1709</v>
      </c>
      <c r="C99" s="2254">
        <v>804488.17999999993</v>
      </c>
      <c r="D99" s="2254">
        <v>1079732.26</v>
      </c>
      <c r="E99" s="2254">
        <v>1159732.26</v>
      </c>
      <c r="F99" s="2254">
        <v>1159732.26</v>
      </c>
      <c r="G99" s="2254">
        <v>1159732.26</v>
      </c>
      <c r="H99" s="2254">
        <v>1231732.26</v>
      </c>
      <c r="I99" s="2254">
        <v>1236027.26</v>
      </c>
      <c r="J99" s="2254">
        <v>1276027.24</v>
      </c>
      <c r="K99" s="2254">
        <v>1276027.24</v>
      </c>
      <c r="L99" s="2254">
        <v>1276027.24</v>
      </c>
      <c r="M99" s="2254">
        <v>1276027.24</v>
      </c>
      <c r="N99" s="2254">
        <v>1276027.24</v>
      </c>
      <c r="O99" s="2254">
        <v>1354027.24</v>
      </c>
    </row>
    <row r="100" spans="1:15">
      <c r="B100" s="2250">
        <v>1722</v>
      </c>
      <c r="C100" s="2254">
        <v>278993.45</v>
      </c>
      <c r="D100" s="2254">
        <v>278993.45</v>
      </c>
      <c r="E100" s="2254">
        <v>278993.45</v>
      </c>
      <c r="F100" s="2254">
        <v>416878</v>
      </c>
      <c r="G100" s="2254">
        <v>416878</v>
      </c>
      <c r="H100" s="2254">
        <v>416878</v>
      </c>
      <c r="I100" s="2254">
        <v>416878</v>
      </c>
      <c r="J100" s="2254">
        <v>416878</v>
      </c>
      <c r="K100" s="2254">
        <v>416878</v>
      </c>
      <c r="L100" s="2254">
        <v>416878</v>
      </c>
      <c r="M100" s="2254">
        <v>416878</v>
      </c>
      <c r="N100" s="2254">
        <v>416878</v>
      </c>
      <c r="O100" s="2254">
        <v>416878</v>
      </c>
    </row>
    <row r="101" spans="1:15">
      <c r="B101" s="2250">
        <v>1730</v>
      </c>
      <c r="C101" s="2254">
        <v>550</v>
      </c>
      <c r="D101" s="2254">
        <v>550</v>
      </c>
      <c r="E101" s="2254">
        <v>550</v>
      </c>
      <c r="F101" s="2254">
        <v>550</v>
      </c>
      <c r="G101" s="2254">
        <v>550</v>
      </c>
      <c r="H101" s="2254">
        <v>550</v>
      </c>
      <c r="I101" s="2254">
        <v>550</v>
      </c>
      <c r="J101" s="2254">
        <v>550</v>
      </c>
      <c r="K101" s="2254">
        <v>550</v>
      </c>
      <c r="L101" s="2254">
        <v>550</v>
      </c>
      <c r="M101" s="2254">
        <v>550</v>
      </c>
      <c r="N101" s="2254">
        <v>550</v>
      </c>
      <c r="O101" s="2254">
        <v>550</v>
      </c>
    </row>
    <row r="102" spans="1:15">
      <c r="B102" s="2250">
        <v>1739</v>
      </c>
      <c r="C102" s="2254">
        <v>-7685100.2400000002</v>
      </c>
      <c r="D102" s="2254">
        <v>-7960344.3200000003</v>
      </c>
      <c r="E102" s="2254">
        <v>-7960344.3200000003</v>
      </c>
      <c r="F102" s="2254">
        <v>-7960344.3200000003</v>
      </c>
      <c r="G102" s="2254">
        <v>-8396064.2599999998</v>
      </c>
      <c r="H102" s="2254">
        <v>-8396064.2599999998</v>
      </c>
      <c r="I102" s="2254">
        <v>-8396064.2599999998</v>
      </c>
      <c r="J102" s="2254">
        <v>-8396064.2599999998</v>
      </c>
      <c r="K102" s="2254">
        <v>-8396064.2599999998</v>
      </c>
      <c r="L102" s="2254">
        <v>-8396064.2599999998</v>
      </c>
      <c r="M102" s="2254">
        <v>-8396064.2599999998</v>
      </c>
      <c r="N102" s="2254">
        <v>-8396064.2599999998</v>
      </c>
      <c r="O102" s="2254">
        <v>-8396064.2599999998</v>
      </c>
    </row>
    <row r="103" spans="1:15">
      <c r="B103" s="2250">
        <v>1745</v>
      </c>
      <c r="C103" s="2254">
        <v>19914.18</v>
      </c>
      <c r="D103" s="2254">
        <v>19914.580000000002</v>
      </c>
      <c r="E103" s="2254">
        <v>19915.309999999998</v>
      </c>
      <c r="F103" s="2254">
        <v>20029.099999999999</v>
      </c>
      <c r="G103" s="2254">
        <v>20029.739999999998</v>
      </c>
      <c r="H103" s="2254">
        <v>19824.849999999999</v>
      </c>
      <c r="I103" s="2254">
        <v>19824.78</v>
      </c>
      <c r="J103" s="2254">
        <v>19825.04</v>
      </c>
      <c r="K103" s="2254">
        <v>19825.23</v>
      </c>
      <c r="L103" s="2254">
        <v>19825.34</v>
      </c>
      <c r="M103" s="2254">
        <v>19825.36</v>
      </c>
      <c r="N103" s="2254">
        <v>19825.449999999997</v>
      </c>
      <c r="O103" s="2254">
        <v>19825.53</v>
      </c>
    </row>
    <row r="104" spans="1:15">
      <c r="B104" s="2250">
        <v>1746</v>
      </c>
      <c r="C104" s="2254">
        <v>6632.88</v>
      </c>
      <c r="D104" s="2254">
        <v>6632.88</v>
      </c>
      <c r="E104" s="2254">
        <v>6632.88</v>
      </c>
      <c r="F104" s="2254">
        <v>6632.88</v>
      </c>
      <c r="G104" s="2254">
        <v>6632.88</v>
      </c>
      <c r="H104" s="2254">
        <v>6632.88</v>
      </c>
      <c r="I104" s="2254">
        <v>6632.88</v>
      </c>
      <c r="J104" s="2254">
        <v>6632.88</v>
      </c>
      <c r="K104" s="2254">
        <v>6632.88</v>
      </c>
      <c r="L104" s="2254">
        <v>6632.88</v>
      </c>
      <c r="M104" s="2254">
        <v>6632.88</v>
      </c>
      <c r="N104" s="2254">
        <v>6632.88</v>
      </c>
      <c r="O104" s="2254">
        <v>6632.88</v>
      </c>
    </row>
    <row r="105" spans="1:15">
      <c r="B105" s="2250">
        <v>1748</v>
      </c>
      <c r="C105" s="2254">
        <v>250</v>
      </c>
      <c r="D105" s="2254">
        <v>250</v>
      </c>
      <c r="E105" s="2254">
        <v>250</v>
      </c>
      <c r="F105" s="2254">
        <v>250</v>
      </c>
      <c r="G105" s="2254">
        <v>250</v>
      </c>
      <c r="H105" s="2254">
        <v>250</v>
      </c>
      <c r="I105" s="2254">
        <v>250</v>
      </c>
      <c r="J105" s="2254">
        <v>250</v>
      </c>
      <c r="K105" s="2254">
        <v>250</v>
      </c>
      <c r="L105" s="2254">
        <v>250</v>
      </c>
      <c r="M105" s="2254">
        <v>250</v>
      </c>
      <c r="N105" s="2254">
        <v>250</v>
      </c>
      <c r="O105" s="2254">
        <v>250</v>
      </c>
    </row>
    <row r="106" spans="1:15">
      <c r="B106" s="2250">
        <v>1753</v>
      </c>
      <c r="C106" s="2254">
        <v>76565.070000000007</v>
      </c>
      <c r="D106" s="2254">
        <v>76565.070000000007</v>
      </c>
      <c r="E106" s="2254">
        <v>76565.070000000007</v>
      </c>
      <c r="F106" s="2254">
        <v>76565.070000000007</v>
      </c>
      <c r="G106" s="2254">
        <v>76565.070000000007</v>
      </c>
      <c r="H106" s="2254">
        <v>76565.070000000007</v>
      </c>
      <c r="I106" s="2254">
        <v>76565.070000000007</v>
      </c>
      <c r="J106" s="2254">
        <v>76565.070000000007</v>
      </c>
      <c r="K106" s="2254">
        <v>76565.070000000007</v>
      </c>
      <c r="L106" s="2254">
        <v>76565.070000000007</v>
      </c>
      <c r="M106" s="2254">
        <v>76565.070000000007</v>
      </c>
      <c r="N106" s="2254">
        <v>76565.070000000007</v>
      </c>
      <c r="O106" s="2254">
        <v>76565.070000000007</v>
      </c>
    </row>
    <row r="107" spans="1:15">
      <c r="B107" s="2250">
        <v>1769</v>
      </c>
      <c r="C107" s="2254">
        <v>-87674.6</v>
      </c>
      <c r="D107" s="2254">
        <v>-87674.6</v>
      </c>
      <c r="E107" s="2254">
        <v>-87674.6</v>
      </c>
      <c r="F107" s="2254">
        <v>-87674.6</v>
      </c>
      <c r="G107" s="2254">
        <v>-87674.6</v>
      </c>
      <c r="H107" s="2254">
        <v>-87674.6</v>
      </c>
      <c r="I107" s="2254">
        <v>-87674.6</v>
      </c>
      <c r="J107" s="2254">
        <v>-87674.6</v>
      </c>
      <c r="K107" s="2254">
        <v>-87674.6</v>
      </c>
      <c r="L107" s="2254">
        <v>-87674.6</v>
      </c>
      <c r="M107" s="2254">
        <v>-87674.6</v>
      </c>
      <c r="N107" s="2254">
        <v>-87674.6</v>
      </c>
      <c r="O107" s="2254">
        <v>-87674.6</v>
      </c>
    </row>
    <row r="108" spans="1:15">
      <c r="C108" s="2254"/>
      <c r="D108" s="2254"/>
      <c r="E108" s="2254"/>
      <c r="F108" s="2254"/>
      <c r="G108" s="2254"/>
      <c r="H108" s="2254"/>
      <c r="I108" s="2254"/>
      <c r="J108" s="2254"/>
      <c r="K108" s="2254"/>
      <c r="L108" s="2254"/>
      <c r="M108" s="2254"/>
      <c r="N108" s="2254"/>
      <c r="O108" s="2254"/>
    </row>
    <row r="109" spans="1:15" ht="15">
      <c r="A109" s="2328" t="s">
        <v>3658</v>
      </c>
      <c r="B109" s="2250">
        <v>1835</v>
      </c>
      <c r="C109" s="2254">
        <v>10416.200000000001</v>
      </c>
      <c r="D109" s="2254">
        <v>10325.76</v>
      </c>
      <c r="E109" s="2254">
        <v>10235.32</v>
      </c>
      <c r="F109" s="2254">
        <v>10144.879999999999</v>
      </c>
      <c r="G109" s="2254">
        <v>10054.44</v>
      </c>
      <c r="H109" s="2254">
        <v>9964</v>
      </c>
      <c r="I109" s="2254">
        <v>9873.56</v>
      </c>
      <c r="J109" s="2254">
        <v>9783.1200000000008</v>
      </c>
      <c r="K109" s="2254">
        <v>9692.68</v>
      </c>
      <c r="L109" s="2254">
        <v>9602.24</v>
      </c>
      <c r="M109" s="2254">
        <v>9511.7999999999993</v>
      </c>
      <c r="N109" s="2254">
        <v>9421.36</v>
      </c>
      <c r="O109" s="2254">
        <v>9330.92</v>
      </c>
    </row>
    <row r="110" spans="1:15">
      <c r="B110" s="2250">
        <v>1840</v>
      </c>
      <c r="C110" s="2254">
        <v>-3833.45</v>
      </c>
      <c r="D110" s="2254">
        <v>-3880.55</v>
      </c>
      <c r="E110" s="2254">
        <v>-3927.81</v>
      </c>
      <c r="F110" s="2254">
        <v>-3975.74</v>
      </c>
      <c r="G110" s="2254">
        <v>-4022.85</v>
      </c>
      <c r="H110" s="2254">
        <v>-4070.03</v>
      </c>
      <c r="I110" s="2254">
        <v>-4116.87</v>
      </c>
      <c r="J110" s="2254">
        <v>-4164.09</v>
      </c>
      <c r="K110" s="2254">
        <v>-4211.24</v>
      </c>
      <c r="L110" s="2254">
        <v>-4258.3</v>
      </c>
      <c r="M110" s="2254">
        <v>-4305.26</v>
      </c>
      <c r="N110" s="2254">
        <v>-4352.28</v>
      </c>
      <c r="O110" s="2254">
        <v>-4399.32</v>
      </c>
    </row>
    <row r="111" spans="1:15">
      <c r="B111" s="2250">
        <v>1845</v>
      </c>
      <c r="C111" s="2254">
        <v>-34248.480000000003</v>
      </c>
      <c r="D111" s="2254">
        <v>-34613.86</v>
      </c>
      <c r="E111" s="2254">
        <v>-34979.24</v>
      </c>
      <c r="F111" s="2254">
        <v>-35344.620000000003</v>
      </c>
      <c r="G111" s="2254">
        <v>-35710</v>
      </c>
      <c r="H111" s="2254">
        <v>-36075.82</v>
      </c>
      <c r="I111" s="2254">
        <v>-36442.75</v>
      </c>
      <c r="J111" s="2254">
        <v>-36809.68</v>
      </c>
      <c r="K111" s="2254">
        <v>-37176.61</v>
      </c>
      <c r="L111" s="2254">
        <v>-37544.25</v>
      </c>
      <c r="M111" s="2254">
        <v>-37911.89</v>
      </c>
      <c r="N111" s="2254">
        <v>-38279.53</v>
      </c>
      <c r="O111" s="2254">
        <v>-38648.89</v>
      </c>
    </row>
    <row r="112" spans="1:15">
      <c r="B112" s="2250">
        <v>1850</v>
      </c>
      <c r="C112" s="2254">
        <v>-926376.94</v>
      </c>
      <c r="D112" s="2254">
        <v>-933691.73</v>
      </c>
      <c r="E112" s="2254">
        <v>-941006.84</v>
      </c>
      <c r="F112" s="2254">
        <v>-948325.95</v>
      </c>
      <c r="G112" s="2254">
        <v>-955647.91</v>
      </c>
      <c r="H112" s="2254">
        <v>-962970.5</v>
      </c>
      <c r="I112" s="2254">
        <v>-970293.09</v>
      </c>
      <c r="J112" s="2254">
        <v>-977615.68</v>
      </c>
      <c r="K112" s="2254">
        <v>-983264.67</v>
      </c>
      <c r="L112" s="2254">
        <v>-990603.7</v>
      </c>
      <c r="M112" s="2254">
        <v>-997943.59</v>
      </c>
      <c r="N112" s="2254">
        <v>-1004924.13</v>
      </c>
      <c r="O112" s="2254">
        <v>-1012266.01</v>
      </c>
    </row>
    <row r="113" spans="1:15">
      <c r="B113" s="2250">
        <v>1855</v>
      </c>
      <c r="C113" s="2254">
        <v>-519.59</v>
      </c>
      <c r="D113" s="2254">
        <v>-526.23</v>
      </c>
      <c r="E113" s="2254">
        <v>-532.87</v>
      </c>
      <c r="F113" s="2254">
        <v>-539.51</v>
      </c>
      <c r="G113" s="2254">
        <v>-546.15</v>
      </c>
      <c r="H113" s="2254">
        <v>-552.79</v>
      </c>
      <c r="I113" s="2254">
        <v>-559.42999999999995</v>
      </c>
      <c r="J113" s="2254">
        <v>-566.07000000000005</v>
      </c>
      <c r="K113" s="2254">
        <v>-572.71</v>
      </c>
      <c r="L113" s="2254">
        <v>-579.35</v>
      </c>
      <c r="M113" s="2254">
        <v>-585.99</v>
      </c>
      <c r="N113" s="2254">
        <v>-592.63</v>
      </c>
      <c r="O113" s="2254">
        <v>-599.27</v>
      </c>
    </row>
    <row r="114" spans="1:15">
      <c r="B114" s="2250">
        <v>1860</v>
      </c>
      <c r="C114" s="2254">
        <v>-2719646.06</v>
      </c>
      <c r="D114" s="2254">
        <v>-2754077.17</v>
      </c>
      <c r="E114" s="2254">
        <v>-2788508.28</v>
      </c>
      <c r="F114" s="2254">
        <v>-2822939.39</v>
      </c>
      <c r="G114" s="2254">
        <v>-2857370.5</v>
      </c>
      <c r="H114" s="2254">
        <v>-2891801.61</v>
      </c>
      <c r="I114" s="2254">
        <v>-2926263.11</v>
      </c>
      <c r="J114" s="2254">
        <v>-2955573.2</v>
      </c>
      <c r="K114" s="2254">
        <v>-2990021.25</v>
      </c>
      <c r="L114" s="2254">
        <v>-3024469.3</v>
      </c>
      <c r="M114" s="2254">
        <v>-3058917.35</v>
      </c>
      <c r="N114" s="2254">
        <v>-3093365.4</v>
      </c>
      <c r="O114" s="2254">
        <v>-3127813.45</v>
      </c>
    </row>
    <row r="115" spans="1:15">
      <c r="B115" s="2250">
        <v>1875</v>
      </c>
      <c r="C115" s="2254">
        <v>-964116.45</v>
      </c>
      <c r="D115" s="2254">
        <v>-971275.71</v>
      </c>
      <c r="E115" s="2254">
        <v>-978435.09</v>
      </c>
      <c r="F115" s="2254">
        <v>-985595.08</v>
      </c>
      <c r="G115" s="2254">
        <v>-992755.63</v>
      </c>
      <c r="H115" s="2254">
        <v>-999916.74</v>
      </c>
      <c r="I115" s="2254">
        <v>-1007078.69</v>
      </c>
      <c r="J115" s="2254">
        <v>-1014241.03</v>
      </c>
      <c r="K115" s="2254">
        <v>-1021404.55</v>
      </c>
      <c r="L115" s="2254">
        <v>-1028569.36</v>
      </c>
      <c r="M115" s="2254">
        <v>-1035734.78</v>
      </c>
      <c r="N115" s="2254">
        <v>-1042900.48</v>
      </c>
      <c r="O115" s="2254">
        <v>-1050066.18</v>
      </c>
    </row>
    <row r="116" spans="1:15">
      <c r="A116" s="2327"/>
      <c r="B116" s="2250">
        <v>1885</v>
      </c>
      <c r="C116" s="2254">
        <v>-67899.3</v>
      </c>
      <c r="D116" s="2254">
        <v>-68668.820000000007</v>
      </c>
      <c r="E116" s="2254">
        <v>-69438.34</v>
      </c>
      <c r="F116" s="2254">
        <v>-70207.86</v>
      </c>
      <c r="G116" s="2254">
        <v>-70983.88</v>
      </c>
      <c r="H116" s="2254">
        <v>-71763.22</v>
      </c>
      <c r="I116" s="2254">
        <v>-72542.559999999998</v>
      </c>
      <c r="J116" s="2254">
        <v>-73321.899999999994</v>
      </c>
      <c r="K116" s="2254">
        <v>-74101.240000000005</v>
      </c>
      <c r="L116" s="2254">
        <v>-74880.58</v>
      </c>
      <c r="M116" s="2254">
        <v>-75659.92</v>
      </c>
      <c r="N116" s="2254">
        <v>-76439.259999999995</v>
      </c>
      <c r="O116" s="2254">
        <v>-77218.600000000006</v>
      </c>
    </row>
    <row r="117" spans="1:15">
      <c r="B117" s="2250">
        <v>1890</v>
      </c>
      <c r="C117" s="2254">
        <v>-48528.82</v>
      </c>
      <c r="D117" s="2254">
        <v>-49081.46</v>
      </c>
      <c r="E117" s="2254">
        <v>-49634.1</v>
      </c>
      <c r="F117" s="2254">
        <v>-50186.74</v>
      </c>
      <c r="G117" s="2254">
        <v>-50739.38</v>
      </c>
      <c r="H117" s="2254">
        <v>-51292.02</v>
      </c>
      <c r="I117" s="2254">
        <v>-51844.66</v>
      </c>
      <c r="J117" s="2254">
        <v>-52397.3</v>
      </c>
      <c r="K117" s="2254">
        <v>-52949.94</v>
      </c>
      <c r="L117" s="2254">
        <v>-53502.58</v>
      </c>
      <c r="M117" s="2254">
        <v>-54055.22</v>
      </c>
      <c r="N117" s="2254">
        <v>-54607.86</v>
      </c>
      <c r="O117" s="2254">
        <v>-55160.5</v>
      </c>
    </row>
    <row r="118" spans="1:15">
      <c r="B118" s="2250">
        <v>1895</v>
      </c>
      <c r="C118" s="2254">
        <v>34325.910000000003</v>
      </c>
      <c r="D118" s="2254">
        <v>34277.64</v>
      </c>
      <c r="E118" s="2254">
        <v>34229.370000000003</v>
      </c>
      <c r="F118" s="2254">
        <v>34181.1</v>
      </c>
      <c r="G118" s="2254">
        <v>34128.85</v>
      </c>
      <c r="H118" s="2254">
        <v>34076.6</v>
      </c>
      <c r="I118" s="2254">
        <v>34024.35</v>
      </c>
      <c r="J118" s="2254">
        <v>33972.1</v>
      </c>
      <c r="K118" s="2254">
        <v>33919.85</v>
      </c>
      <c r="L118" s="2254">
        <v>33865.69</v>
      </c>
      <c r="M118" s="2254">
        <v>33811.53</v>
      </c>
      <c r="N118" s="2254">
        <v>33754.58</v>
      </c>
      <c r="O118" s="2254">
        <v>33692.379999999997</v>
      </c>
    </row>
    <row r="119" spans="1:15">
      <c r="B119" s="2250">
        <v>1900</v>
      </c>
      <c r="C119" s="2254">
        <v>143235.85</v>
      </c>
      <c r="D119" s="2254">
        <v>141087.62</v>
      </c>
      <c r="E119" s="2254">
        <v>147180.78</v>
      </c>
      <c r="F119" s="2254">
        <v>147958.66</v>
      </c>
      <c r="G119" s="2254">
        <v>147373.79</v>
      </c>
      <c r="H119" s="2254">
        <v>146071.78</v>
      </c>
      <c r="I119" s="2254">
        <v>154160.91</v>
      </c>
      <c r="J119" s="2254">
        <v>154023.6</v>
      </c>
      <c r="K119" s="2254">
        <v>150699.87</v>
      </c>
      <c r="L119" s="2254">
        <v>152909.37</v>
      </c>
      <c r="M119" s="2254">
        <v>159381.76000000001</v>
      </c>
      <c r="N119" s="2254">
        <v>157174.23000000001</v>
      </c>
      <c r="O119" s="2254">
        <v>153648.19</v>
      </c>
    </row>
    <row r="120" spans="1:15">
      <c r="B120" s="2250">
        <v>1905</v>
      </c>
      <c r="C120" s="2254">
        <v>-5078.7</v>
      </c>
      <c r="D120" s="2254">
        <v>-5207.71</v>
      </c>
      <c r="E120" s="2254">
        <v>-5336.72</v>
      </c>
      <c r="F120" s="2254">
        <v>-5465.73</v>
      </c>
      <c r="G120" s="2254">
        <v>-2896.8</v>
      </c>
      <c r="H120" s="2254">
        <v>-3014.57</v>
      </c>
      <c r="I120" s="2254">
        <v>1269.9000000000001</v>
      </c>
      <c r="J120" s="2254">
        <v>1143.79</v>
      </c>
      <c r="K120" s="2254">
        <v>1017.68</v>
      </c>
      <c r="L120" s="2254">
        <v>891.57</v>
      </c>
      <c r="M120" s="2254">
        <v>765.46</v>
      </c>
      <c r="N120" s="2254">
        <v>639.35</v>
      </c>
      <c r="O120" s="2254">
        <v>511.11</v>
      </c>
    </row>
    <row r="121" spans="1:15">
      <c r="B121" s="2250">
        <v>1910</v>
      </c>
      <c r="C121" s="2254">
        <v>-195676.7</v>
      </c>
      <c r="D121" s="2254">
        <v>-196872.95999999999</v>
      </c>
      <c r="E121" s="2254">
        <v>-199417.86</v>
      </c>
      <c r="F121" s="2254">
        <v>-198326.62</v>
      </c>
      <c r="G121" s="2254">
        <v>-200872.95999999999</v>
      </c>
      <c r="H121" s="2254">
        <v>-202044.01</v>
      </c>
      <c r="I121" s="2254">
        <v>-203942.89</v>
      </c>
      <c r="J121" s="2254">
        <v>-206497.68</v>
      </c>
      <c r="K121" s="2254">
        <v>-209057.76</v>
      </c>
      <c r="L121" s="2254">
        <v>-211632.92</v>
      </c>
      <c r="M121" s="2254">
        <v>-211702.81</v>
      </c>
      <c r="N121" s="2254">
        <v>-213993.15</v>
      </c>
      <c r="O121" s="2254">
        <v>-216314.1</v>
      </c>
    </row>
    <row r="122" spans="1:15">
      <c r="B122" s="2250">
        <v>1915</v>
      </c>
      <c r="C122" s="2254">
        <v>-961260.79</v>
      </c>
      <c r="D122" s="2254">
        <v>-968523.26</v>
      </c>
      <c r="E122" s="2254">
        <v>-975785.73</v>
      </c>
      <c r="F122" s="2254">
        <v>-983048.2</v>
      </c>
      <c r="G122" s="2254">
        <v>-990310.67</v>
      </c>
      <c r="H122" s="2254">
        <v>-997573.51</v>
      </c>
      <c r="I122" s="2254">
        <v>-1004847.31</v>
      </c>
      <c r="J122" s="2254">
        <v>-1010882.77</v>
      </c>
      <c r="K122" s="2254">
        <v>-1018158.06</v>
      </c>
      <c r="L122" s="2254">
        <v>-1025433.9</v>
      </c>
      <c r="M122" s="2254">
        <v>-1032716</v>
      </c>
      <c r="N122" s="2254">
        <v>-1040010.25</v>
      </c>
      <c r="O122" s="2254">
        <v>-1042840.04</v>
      </c>
    </row>
    <row r="123" spans="1:15">
      <c r="B123" s="2250">
        <v>1920</v>
      </c>
      <c r="C123" s="2254">
        <v>-4136932.77</v>
      </c>
      <c r="D123" s="2254">
        <v>-4169424.55</v>
      </c>
      <c r="E123" s="2254">
        <v>-4201660.4000000004</v>
      </c>
      <c r="F123" s="2254">
        <v>-4234205.84</v>
      </c>
      <c r="G123" s="2254">
        <v>-4264367.5999999996</v>
      </c>
      <c r="H123" s="2254">
        <v>-4294374.38</v>
      </c>
      <c r="I123" s="2254">
        <v>-4325721.67</v>
      </c>
      <c r="J123" s="2254">
        <v>-4358384.82</v>
      </c>
      <c r="K123" s="2254">
        <v>-4386651.34</v>
      </c>
      <c r="L123" s="2254">
        <v>-4418063.54</v>
      </c>
      <c r="M123" s="2254">
        <v>-4450778.99</v>
      </c>
      <c r="N123" s="2254">
        <v>-4478085.26</v>
      </c>
      <c r="O123" s="2254">
        <v>-4510815.29</v>
      </c>
    </row>
    <row r="124" spans="1:15">
      <c r="B124" s="2250">
        <v>1925</v>
      </c>
      <c r="C124" s="2254">
        <v>-623112.41</v>
      </c>
      <c r="D124" s="2254">
        <v>-627623.43000000005</v>
      </c>
      <c r="E124" s="2254">
        <v>-630813.02</v>
      </c>
      <c r="F124" s="2254">
        <v>-635776.56000000006</v>
      </c>
      <c r="G124" s="2254">
        <v>-640004.56000000006</v>
      </c>
      <c r="H124" s="2254">
        <v>-642651.79</v>
      </c>
      <c r="I124" s="2254">
        <v>-646501.57999999996</v>
      </c>
      <c r="J124" s="2254">
        <v>-651504.57999999996</v>
      </c>
      <c r="K124" s="2254">
        <v>-656524.54</v>
      </c>
      <c r="L124" s="2254">
        <v>-655623.62</v>
      </c>
      <c r="M124" s="2254">
        <v>-660669.4</v>
      </c>
      <c r="N124" s="2254">
        <v>-665147.56999999995</v>
      </c>
      <c r="O124" s="2254">
        <v>-670211.46</v>
      </c>
    </row>
    <row r="125" spans="1:15">
      <c r="B125" s="2250">
        <v>1930</v>
      </c>
      <c r="C125" s="2254">
        <v>-271123.73</v>
      </c>
      <c r="D125" s="2254">
        <v>-273861.34000000003</v>
      </c>
      <c r="E125" s="2254">
        <v>-276628.34000000003</v>
      </c>
      <c r="F125" s="2254">
        <v>-279398.33</v>
      </c>
      <c r="G125" s="2254">
        <v>-282165.25</v>
      </c>
      <c r="H125" s="2254">
        <v>-284968.84999999998</v>
      </c>
      <c r="I125" s="2254">
        <v>-287772.45</v>
      </c>
      <c r="J125" s="2254">
        <v>-290611.14</v>
      </c>
      <c r="K125" s="2254">
        <v>-293449.83</v>
      </c>
      <c r="L125" s="2254">
        <v>-296316.69</v>
      </c>
      <c r="M125" s="2254">
        <v>-299183.55</v>
      </c>
      <c r="N125" s="2254">
        <v>-302054.71000000002</v>
      </c>
      <c r="O125" s="2254">
        <v>-304925.87</v>
      </c>
    </row>
    <row r="126" spans="1:15">
      <c r="B126" s="2250">
        <v>1935</v>
      </c>
      <c r="C126" s="2254">
        <v>-85777.23</v>
      </c>
      <c r="D126" s="2254">
        <v>-87763.199999999997</v>
      </c>
      <c r="E126" s="2254">
        <v>-89778.87</v>
      </c>
      <c r="F126" s="2254">
        <v>-91831.91</v>
      </c>
      <c r="G126" s="2254">
        <v>-93920.95</v>
      </c>
      <c r="H126" s="2254">
        <v>-96035.26</v>
      </c>
      <c r="I126" s="2254">
        <v>-98166.02</v>
      </c>
      <c r="J126" s="2254">
        <v>-100314.32</v>
      </c>
      <c r="K126" s="2254">
        <v>-102476.14</v>
      </c>
      <c r="L126" s="2254">
        <v>-104667.26</v>
      </c>
      <c r="M126" s="2254">
        <v>-106877.85</v>
      </c>
      <c r="N126" s="2254">
        <v>-109103.73</v>
      </c>
      <c r="O126" s="2254">
        <v>-111350.17</v>
      </c>
    </row>
    <row r="127" spans="1:15">
      <c r="B127" s="2250">
        <v>1940</v>
      </c>
      <c r="C127" s="2254">
        <v>-208615.92</v>
      </c>
      <c r="D127" s="2254">
        <v>-210312</v>
      </c>
      <c r="E127" s="2254">
        <v>-212020.14</v>
      </c>
      <c r="F127" s="2254">
        <v>-213728.28</v>
      </c>
      <c r="G127" s="2254">
        <v>-215439.73</v>
      </c>
      <c r="H127" s="2254">
        <v>-216620.3</v>
      </c>
      <c r="I127" s="2254">
        <v>-218346.57</v>
      </c>
      <c r="J127" s="2254">
        <v>-220073.61</v>
      </c>
      <c r="K127" s="2254">
        <v>-221800.65</v>
      </c>
      <c r="L127" s="2254">
        <v>-223527.69</v>
      </c>
      <c r="M127" s="2254">
        <v>-225254.73</v>
      </c>
      <c r="N127" s="2254">
        <v>-226986.11</v>
      </c>
      <c r="O127" s="2254">
        <v>-228717.6</v>
      </c>
    </row>
    <row r="128" spans="1:15">
      <c r="B128" s="2250">
        <v>1945</v>
      </c>
      <c r="C128" s="2254">
        <v>-7201.23</v>
      </c>
      <c r="D128" s="2254">
        <v>-7520.24</v>
      </c>
      <c r="E128" s="2254">
        <v>-7853.62</v>
      </c>
      <c r="F128" s="2254">
        <v>-8202.14</v>
      </c>
      <c r="G128" s="2254">
        <v>-8552.94</v>
      </c>
      <c r="H128" s="2254">
        <v>-8903.74</v>
      </c>
      <c r="I128" s="2254">
        <v>-9265.94</v>
      </c>
      <c r="J128" s="2254">
        <v>-9636.69</v>
      </c>
      <c r="K128" s="2254">
        <v>-10007.44</v>
      </c>
      <c r="L128" s="2254">
        <v>-10379.98</v>
      </c>
      <c r="M128" s="2254">
        <v>-10762.24</v>
      </c>
      <c r="N128" s="2254">
        <v>-11144.5</v>
      </c>
      <c r="O128" s="2254">
        <v>-11526.76</v>
      </c>
    </row>
    <row r="129" spans="2:15">
      <c r="B129" s="2250">
        <v>1960</v>
      </c>
      <c r="C129" s="2254">
        <v>-555.26</v>
      </c>
      <c r="D129" s="2254">
        <v>-563.14</v>
      </c>
      <c r="E129" s="2254">
        <v>-571.02</v>
      </c>
      <c r="F129" s="2254">
        <v>-578.9</v>
      </c>
      <c r="G129" s="2254">
        <v>-586.78</v>
      </c>
      <c r="H129" s="2254">
        <v>-594.66</v>
      </c>
      <c r="I129" s="2254">
        <v>-591.01</v>
      </c>
      <c r="J129" s="2254">
        <v>-598.89</v>
      </c>
      <c r="K129" s="2254">
        <v>-606.77</v>
      </c>
      <c r="L129" s="2254">
        <v>-614.65</v>
      </c>
      <c r="M129" s="2254">
        <v>-622.53</v>
      </c>
      <c r="N129" s="2254">
        <v>-630.41</v>
      </c>
      <c r="O129" s="2254">
        <v>-638.29</v>
      </c>
    </row>
    <row r="130" spans="2:15">
      <c r="B130" s="2250">
        <v>1970</v>
      </c>
      <c r="C130" s="2254">
        <v>-165089.85999999999</v>
      </c>
      <c r="D130" s="2254">
        <v>-166195.26</v>
      </c>
      <c r="E130" s="2254">
        <v>-166899</v>
      </c>
      <c r="F130" s="2254">
        <v>-169757.04</v>
      </c>
      <c r="G130" s="2254">
        <v>-171146.03</v>
      </c>
      <c r="H130" s="2254">
        <v>-172384.38</v>
      </c>
      <c r="I130" s="2254">
        <v>-173219.85</v>
      </c>
      <c r="J130" s="2254">
        <v>-174626.45</v>
      </c>
      <c r="K130" s="2254">
        <v>-175954.8</v>
      </c>
      <c r="L130" s="2254">
        <v>-176406.61</v>
      </c>
      <c r="M130" s="2254">
        <v>-177391.65</v>
      </c>
      <c r="N130" s="2254">
        <v>-178506.41</v>
      </c>
      <c r="O130" s="2254">
        <v>-179577.78</v>
      </c>
    </row>
    <row r="131" spans="2:15">
      <c r="B131" s="2250">
        <v>1975</v>
      </c>
      <c r="C131" s="2254">
        <v>-108709.54</v>
      </c>
      <c r="D131" s="2254">
        <v>-109410.69</v>
      </c>
      <c r="E131" s="2254">
        <v>-109741.59</v>
      </c>
      <c r="F131" s="2254">
        <v>-111655.17</v>
      </c>
      <c r="G131" s="2254">
        <v>-112584.53</v>
      </c>
      <c r="H131" s="2254">
        <v>-113377.5</v>
      </c>
      <c r="I131" s="2254">
        <v>-113770.31</v>
      </c>
      <c r="J131" s="2254">
        <v>-114532.28</v>
      </c>
      <c r="K131" s="2254">
        <v>-115251.48</v>
      </c>
      <c r="L131" s="2254">
        <v>-115282.42</v>
      </c>
      <c r="M131" s="2254">
        <v>-115775.1</v>
      </c>
      <c r="N131" s="2254">
        <v>-116353.92</v>
      </c>
      <c r="O131" s="2254">
        <v>-116897.34</v>
      </c>
    </row>
    <row r="132" spans="2:15">
      <c r="B132" s="2250">
        <v>1980</v>
      </c>
      <c r="C132" s="2254">
        <v>-19.2</v>
      </c>
      <c r="D132" s="2254">
        <v>-20.8</v>
      </c>
      <c r="E132" s="2254">
        <v>-22.4</v>
      </c>
      <c r="F132" s="2254">
        <v>-24</v>
      </c>
      <c r="G132" s="2254">
        <v>-25.6</v>
      </c>
      <c r="H132" s="2254">
        <v>-27.2</v>
      </c>
      <c r="I132" s="2254">
        <v>-28.8</v>
      </c>
      <c r="J132" s="2254">
        <v>-30.4</v>
      </c>
      <c r="K132" s="2254">
        <v>-34.92</v>
      </c>
      <c r="L132" s="2254">
        <v>-46.7</v>
      </c>
      <c r="M132" s="2254">
        <v>-58.48</v>
      </c>
      <c r="N132" s="2254">
        <v>-70.260000000000005</v>
      </c>
      <c r="O132" s="2254">
        <v>-84.39</v>
      </c>
    </row>
    <row r="133" spans="2:15">
      <c r="B133" s="2250">
        <v>1985</v>
      </c>
      <c r="C133" s="2254">
        <v>-113551.21</v>
      </c>
      <c r="D133" s="2254">
        <v>-114426.25</v>
      </c>
      <c r="E133" s="2254">
        <v>-115406.81</v>
      </c>
      <c r="F133" s="2254">
        <v>-116837.9</v>
      </c>
      <c r="G133" s="2254">
        <v>-117722.29</v>
      </c>
      <c r="H133" s="2254">
        <v>-118082.04</v>
      </c>
      <c r="I133" s="2254">
        <v>-118799.57</v>
      </c>
      <c r="J133" s="2254">
        <v>-119774.44</v>
      </c>
      <c r="K133" s="2254">
        <v>-120701.51</v>
      </c>
      <c r="L133" s="2254">
        <v>-121570.7</v>
      </c>
      <c r="M133" s="2254">
        <v>-122382.83</v>
      </c>
      <c r="N133" s="2254">
        <v>-123245.86</v>
      </c>
      <c r="O133" s="2254">
        <v>-123412.91</v>
      </c>
    </row>
    <row r="134" spans="2:15">
      <c r="B134" s="2250">
        <v>1990</v>
      </c>
      <c r="C134" s="2254">
        <v>-1940.71</v>
      </c>
      <c r="D134" s="2254">
        <v>-2014.05</v>
      </c>
      <c r="E134" s="2254">
        <v>-2087.39</v>
      </c>
      <c r="F134" s="2254">
        <v>-2160.73</v>
      </c>
      <c r="G134" s="2254">
        <v>-2234.0700000000002</v>
      </c>
      <c r="H134" s="2254">
        <v>-2307.41</v>
      </c>
      <c r="I134" s="2254">
        <v>-2380.75</v>
      </c>
      <c r="J134" s="2254">
        <v>-2454.09</v>
      </c>
      <c r="K134" s="2254">
        <v>-2527.4299999999998</v>
      </c>
      <c r="L134" s="2254">
        <v>-2600.77</v>
      </c>
      <c r="M134" s="2254">
        <v>-2674.11</v>
      </c>
      <c r="N134" s="2254">
        <v>-2747.45</v>
      </c>
      <c r="O134" s="2254">
        <v>-2820.79</v>
      </c>
    </row>
    <row r="135" spans="2:15">
      <c r="B135" s="2250">
        <v>1995</v>
      </c>
      <c r="C135" s="2254">
        <v>-2622.77</v>
      </c>
      <c r="D135" s="2254">
        <v>-2676.21</v>
      </c>
      <c r="E135" s="2254">
        <v>-2729.65</v>
      </c>
      <c r="F135" s="2254">
        <v>-2787.95</v>
      </c>
      <c r="G135" s="2254">
        <v>-2846.25</v>
      </c>
      <c r="H135" s="2254">
        <v>-2911.4</v>
      </c>
      <c r="I135" s="2254">
        <v>-2989.08</v>
      </c>
      <c r="J135" s="2254">
        <v>-3066.76</v>
      </c>
      <c r="K135" s="2254">
        <v>-3144.44</v>
      </c>
      <c r="L135" s="2254">
        <v>-3254.42</v>
      </c>
      <c r="M135" s="2254">
        <v>-3364.4</v>
      </c>
      <c r="N135" s="2254">
        <v>-3480.46</v>
      </c>
      <c r="O135" s="2254">
        <v>-3596.52</v>
      </c>
    </row>
    <row r="136" spans="2:15">
      <c r="B136" s="2250">
        <v>2000</v>
      </c>
      <c r="C136" s="2254">
        <v>-8634.09</v>
      </c>
      <c r="D136" s="2254">
        <v>-8821.43</v>
      </c>
      <c r="E136" s="2254">
        <v>-8943.74</v>
      </c>
      <c r="F136" s="2254">
        <v>-9244.7999999999993</v>
      </c>
      <c r="G136" s="2254">
        <v>-9442.7199999999993</v>
      </c>
      <c r="H136" s="2254">
        <v>-9616.0499999999993</v>
      </c>
      <c r="I136" s="2254">
        <v>-9756.02</v>
      </c>
      <c r="J136" s="2254">
        <v>-9922.86</v>
      </c>
      <c r="K136" s="2254">
        <v>-10089.75</v>
      </c>
      <c r="L136" s="2254">
        <v>-10155.1</v>
      </c>
      <c r="M136" s="2254">
        <v>-10300.44</v>
      </c>
      <c r="N136" s="2254">
        <v>-10454.02</v>
      </c>
      <c r="O136" s="2254">
        <v>-10600.98</v>
      </c>
    </row>
    <row r="137" spans="2:15">
      <c r="B137" s="2250">
        <v>2005</v>
      </c>
      <c r="C137" s="2254">
        <v>-4.4800000000000004</v>
      </c>
      <c r="D137" s="2254">
        <v>-4.4800000000000004</v>
      </c>
      <c r="E137" s="2254">
        <v>-4.4800000000000004</v>
      </c>
      <c r="F137" s="2254">
        <v>-4.4800000000000004</v>
      </c>
      <c r="G137" s="2254">
        <v>-8.9600000000000009</v>
      </c>
      <c r="H137" s="2254">
        <v>-13.44</v>
      </c>
      <c r="I137" s="2254">
        <v>-17.920000000000002</v>
      </c>
      <c r="J137" s="2254">
        <v>-22.4</v>
      </c>
      <c r="K137" s="2254">
        <v>-26.88</v>
      </c>
      <c r="L137" s="2254">
        <v>-31.36</v>
      </c>
      <c r="M137" s="2254">
        <v>-35.840000000000003</v>
      </c>
      <c r="N137" s="2254">
        <v>-40.32</v>
      </c>
      <c r="O137" s="2254">
        <v>-44.8</v>
      </c>
    </row>
    <row r="138" spans="2:15">
      <c r="B138" s="2250">
        <v>2010</v>
      </c>
      <c r="C138" s="2254">
        <v>-555500.6</v>
      </c>
      <c r="D138" s="2254">
        <v>-562043.36</v>
      </c>
      <c r="E138" s="2254">
        <v>-568586.12</v>
      </c>
      <c r="F138" s="2254">
        <v>-575128.88</v>
      </c>
      <c r="G138" s="2254">
        <v>-581671.64</v>
      </c>
      <c r="H138" s="2254">
        <v>-588214.4</v>
      </c>
      <c r="I138" s="2254">
        <v>-594757.16</v>
      </c>
      <c r="J138" s="2254">
        <v>-601299.92000000004</v>
      </c>
      <c r="K138" s="2254">
        <v>-607842.68000000005</v>
      </c>
      <c r="L138" s="2254">
        <v>-614385.43999999994</v>
      </c>
      <c r="M138" s="2254">
        <v>-620928.19999999995</v>
      </c>
      <c r="N138" s="2254">
        <v>-627470.96</v>
      </c>
      <c r="O138" s="2254">
        <v>-634013.72</v>
      </c>
    </row>
    <row r="139" spans="2:15">
      <c r="B139" s="2250">
        <v>2030</v>
      </c>
      <c r="C139" s="2254">
        <v>-256969.24</v>
      </c>
      <c r="D139" s="2254">
        <v>-256969.24</v>
      </c>
      <c r="E139" s="2254">
        <v>-256969.24</v>
      </c>
      <c r="F139" s="2254">
        <v>-256969.24</v>
      </c>
      <c r="G139" s="2254">
        <v>-256984.03</v>
      </c>
      <c r="H139" s="2254">
        <v>-256998.82</v>
      </c>
      <c r="I139" s="2254">
        <v>-257013.61</v>
      </c>
      <c r="J139" s="2254">
        <v>-257028.4</v>
      </c>
      <c r="K139" s="2254">
        <v>-257043.19</v>
      </c>
      <c r="L139" s="2254">
        <v>-257057.98</v>
      </c>
      <c r="M139" s="2254">
        <v>-257072.77</v>
      </c>
      <c r="N139" s="2254">
        <v>-257087.56</v>
      </c>
      <c r="O139" s="2254">
        <v>-257102.35</v>
      </c>
    </row>
    <row r="140" spans="2:15">
      <c r="B140" s="2250">
        <v>2035</v>
      </c>
      <c r="C140" s="2254">
        <v>4.21</v>
      </c>
      <c r="D140" s="2254">
        <v>4.21</v>
      </c>
      <c r="E140" s="2254">
        <v>4.21</v>
      </c>
      <c r="F140" s="2254">
        <v>4.21</v>
      </c>
      <c r="G140" s="2254">
        <v>4.21</v>
      </c>
      <c r="H140" s="2254">
        <v>4.21</v>
      </c>
      <c r="I140" s="2254">
        <v>4.21</v>
      </c>
      <c r="J140" s="2254">
        <v>4.21</v>
      </c>
      <c r="K140" s="2254">
        <v>4.21</v>
      </c>
      <c r="L140" s="2254">
        <v>4.21</v>
      </c>
      <c r="M140" s="2254">
        <v>4.21</v>
      </c>
      <c r="N140" s="2254">
        <v>4.21</v>
      </c>
      <c r="O140" s="2254">
        <v>4.21</v>
      </c>
    </row>
    <row r="141" spans="2:15">
      <c r="B141" s="2250">
        <v>2040</v>
      </c>
      <c r="C141" s="2254">
        <v>-30.8</v>
      </c>
      <c r="D141" s="2254">
        <v>-30.8</v>
      </c>
      <c r="E141" s="2254">
        <v>-30.8</v>
      </c>
      <c r="F141" s="2254">
        <v>-30.8</v>
      </c>
      <c r="G141" s="2254">
        <v>-31.18</v>
      </c>
      <c r="H141" s="2254">
        <v>-31.18</v>
      </c>
      <c r="I141" s="2254">
        <v>-31.18</v>
      </c>
      <c r="J141" s="2254">
        <v>-31.18</v>
      </c>
      <c r="K141" s="2254">
        <v>-31.18</v>
      </c>
      <c r="L141" s="2254">
        <v>-31.18</v>
      </c>
      <c r="M141" s="2254">
        <v>-31.18</v>
      </c>
      <c r="N141" s="2254">
        <v>-31.18</v>
      </c>
      <c r="O141" s="2254">
        <v>-31.18</v>
      </c>
    </row>
    <row r="142" spans="2:15">
      <c r="B142" s="2250">
        <v>2055</v>
      </c>
      <c r="C142" s="2254">
        <v>-846824.11</v>
      </c>
      <c r="D142" s="2254">
        <v>-854084.61</v>
      </c>
      <c r="E142" s="2254">
        <v>-861345.11</v>
      </c>
      <c r="F142" s="2254">
        <v>-868605.61</v>
      </c>
      <c r="G142" s="2254">
        <v>-875880.58</v>
      </c>
      <c r="H142" s="2254">
        <v>-883155.55</v>
      </c>
      <c r="I142" s="2254">
        <v>-890430.52</v>
      </c>
      <c r="J142" s="2254">
        <v>-897705.49</v>
      </c>
      <c r="K142" s="2254">
        <v>-904980.46</v>
      </c>
      <c r="L142" s="2254">
        <v>-912255.43</v>
      </c>
      <c r="M142" s="2254">
        <v>-919530.4</v>
      </c>
      <c r="N142" s="2254">
        <v>-926805.37</v>
      </c>
      <c r="O142" s="2254">
        <v>-934080.34</v>
      </c>
    </row>
    <row r="143" spans="2:15">
      <c r="B143" s="2250">
        <v>2060</v>
      </c>
      <c r="C143" s="2254">
        <v>6705.09</v>
      </c>
      <c r="D143" s="2254">
        <v>6702.22</v>
      </c>
      <c r="E143" s="2254">
        <v>6699.35</v>
      </c>
      <c r="F143" s="2254">
        <v>6696.48</v>
      </c>
      <c r="G143" s="2254">
        <v>6693.61</v>
      </c>
      <c r="H143" s="2254">
        <v>6688.18</v>
      </c>
      <c r="I143" s="2254">
        <v>6679.75</v>
      </c>
      <c r="J143" s="2254">
        <v>6657.12</v>
      </c>
      <c r="K143" s="2254">
        <v>6634.49</v>
      </c>
      <c r="L143" s="2254">
        <v>6611.86</v>
      </c>
      <c r="M143" s="2254">
        <v>6589.23</v>
      </c>
      <c r="N143" s="2254">
        <v>6566.6</v>
      </c>
      <c r="O143" s="2254">
        <v>6543.97</v>
      </c>
    </row>
    <row r="144" spans="2:15">
      <c r="B144" s="2250">
        <v>2065</v>
      </c>
      <c r="C144" s="2254"/>
      <c r="D144" s="2254"/>
      <c r="E144" s="2254"/>
      <c r="F144" s="2254"/>
      <c r="G144" s="2254"/>
      <c r="H144" s="2254"/>
      <c r="I144" s="2254">
        <v>-7.57</v>
      </c>
      <c r="J144" s="2254">
        <v>-15.14</v>
      </c>
      <c r="K144" s="2254">
        <v>-22.71</v>
      </c>
      <c r="L144" s="2254">
        <v>-28.64</v>
      </c>
      <c r="M144" s="2254">
        <v>-34.57</v>
      </c>
      <c r="N144" s="2254">
        <v>-40.5</v>
      </c>
      <c r="O144" s="2254">
        <v>-46.43</v>
      </c>
    </row>
    <row r="145" spans="2:15">
      <c r="B145" s="2250">
        <v>2075</v>
      </c>
      <c r="C145" s="2254">
        <v>-1199460.6000000001</v>
      </c>
      <c r="D145" s="2254">
        <v>-1206408.71</v>
      </c>
      <c r="E145" s="2254">
        <v>-1213356.82</v>
      </c>
      <c r="F145" s="2254">
        <v>-1220305.1499999999</v>
      </c>
      <c r="G145" s="2254">
        <v>-1223034.96</v>
      </c>
      <c r="H145" s="2254">
        <v>-1229975.43</v>
      </c>
      <c r="I145" s="2254">
        <v>-1236918.6399999999</v>
      </c>
      <c r="J145" s="2254">
        <v>-1243866.82</v>
      </c>
      <c r="K145" s="2254">
        <v>-1250816.58</v>
      </c>
      <c r="L145" s="2254">
        <v>-1257772.44</v>
      </c>
      <c r="M145" s="2254">
        <v>-1264728.4099999999</v>
      </c>
      <c r="N145" s="2254">
        <v>-1271684.5900000001</v>
      </c>
      <c r="O145" s="2254">
        <v>-1278640.77</v>
      </c>
    </row>
    <row r="146" spans="2:15">
      <c r="B146" s="2250">
        <v>2090</v>
      </c>
      <c r="C146" s="2254">
        <v>-272.12</v>
      </c>
      <c r="D146" s="2254">
        <v>-275.89999999999998</v>
      </c>
      <c r="E146" s="2254">
        <v>-279.68</v>
      </c>
      <c r="F146" s="2254">
        <v>-283.45999999999998</v>
      </c>
      <c r="G146" s="2254">
        <v>-287.24</v>
      </c>
      <c r="H146" s="2254">
        <v>-291.02</v>
      </c>
      <c r="I146" s="2254">
        <v>-294.8</v>
      </c>
      <c r="J146" s="2254">
        <v>-298.58</v>
      </c>
      <c r="K146" s="2254">
        <v>-302.36</v>
      </c>
      <c r="L146" s="2254">
        <v>-306.14</v>
      </c>
      <c r="M146" s="2254">
        <v>-309.92</v>
      </c>
      <c r="N146" s="2254">
        <v>-313.7</v>
      </c>
      <c r="O146" s="2254">
        <v>-317.48</v>
      </c>
    </row>
    <row r="147" spans="2:15">
      <c r="B147" s="2250">
        <v>2105</v>
      </c>
      <c r="C147" s="2254">
        <v>-485731.01</v>
      </c>
      <c r="D147" s="2254">
        <v>-490274.18</v>
      </c>
      <c r="E147" s="2254">
        <v>-494817.42</v>
      </c>
      <c r="F147" s="2254">
        <v>-499360.66</v>
      </c>
      <c r="G147" s="2254">
        <v>-503807.35</v>
      </c>
      <c r="H147" s="2254">
        <v>-508350.32</v>
      </c>
      <c r="I147" s="2254">
        <v>-512893.58</v>
      </c>
      <c r="J147" s="2254">
        <v>-517436.84</v>
      </c>
      <c r="K147" s="2254">
        <v>-521980.78</v>
      </c>
      <c r="L147" s="2254">
        <v>-526524.72</v>
      </c>
      <c r="M147" s="2254">
        <v>-531070.23</v>
      </c>
      <c r="N147" s="2254">
        <v>-535618.12</v>
      </c>
      <c r="O147" s="2254">
        <v>-540166.01</v>
      </c>
    </row>
    <row r="148" spans="2:15">
      <c r="B148" s="2250">
        <v>2110</v>
      </c>
      <c r="C148" s="2254">
        <v>-812064.6</v>
      </c>
      <c r="D148" s="2254">
        <v>-817397.38</v>
      </c>
      <c r="E148" s="2254">
        <v>-822730.98</v>
      </c>
      <c r="F148" s="2254">
        <v>-828065.25</v>
      </c>
      <c r="G148" s="2254">
        <v>-833405.99</v>
      </c>
      <c r="H148" s="2254">
        <v>-838793.59</v>
      </c>
      <c r="I148" s="2254">
        <v>-844181.49</v>
      </c>
      <c r="J148" s="2254">
        <v>-849567.4</v>
      </c>
      <c r="K148" s="2254">
        <v>-854953.68</v>
      </c>
      <c r="L148" s="2254">
        <v>-860344.73</v>
      </c>
      <c r="M148" s="2254">
        <v>-865736.3</v>
      </c>
      <c r="N148" s="2254">
        <v>-871127.98</v>
      </c>
      <c r="O148" s="2254">
        <v>-876520.18</v>
      </c>
    </row>
    <row r="149" spans="2:15">
      <c r="B149" s="2250">
        <v>2113</v>
      </c>
      <c r="C149" s="2254">
        <v>-175738.22</v>
      </c>
      <c r="D149" s="2254">
        <v>-177273.86</v>
      </c>
      <c r="E149" s="2254">
        <v>-178809.5</v>
      </c>
      <c r="F149" s="2254">
        <v>-180345.14</v>
      </c>
      <c r="G149" s="2254">
        <v>-181880.78</v>
      </c>
      <c r="H149" s="2254">
        <v>-183452.52</v>
      </c>
      <c r="I149" s="2254">
        <v>-185024.26</v>
      </c>
      <c r="J149" s="2254">
        <v>-186596</v>
      </c>
      <c r="K149" s="2254">
        <v>-188167.74</v>
      </c>
      <c r="L149" s="2254">
        <v>-189739.48</v>
      </c>
      <c r="M149" s="2254">
        <v>-191311.22</v>
      </c>
      <c r="N149" s="2254">
        <v>-192882.96</v>
      </c>
      <c r="O149" s="2254">
        <v>-194454.7</v>
      </c>
    </row>
    <row r="150" spans="2:15">
      <c r="B150" s="2250">
        <v>2120</v>
      </c>
      <c r="C150" s="2254">
        <v>-1842.7</v>
      </c>
      <c r="D150" s="2254">
        <v>-1917.36</v>
      </c>
      <c r="E150" s="2254">
        <v>-1992.02</v>
      </c>
      <c r="F150" s="2254">
        <v>-2066.6799999999998</v>
      </c>
      <c r="G150" s="2254">
        <v>-2167.21</v>
      </c>
      <c r="H150" s="2254">
        <v>-2280.7800000000002</v>
      </c>
      <c r="I150" s="2254">
        <v>-2394.35</v>
      </c>
      <c r="J150" s="2254">
        <v>-2506.39</v>
      </c>
      <c r="K150" s="2254">
        <v>-2592.56</v>
      </c>
      <c r="L150" s="2254">
        <v>-2678.73</v>
      </c>
      <c r="M150" s="2254">
        <v>-2765.62</v>
      </c>
      <c r="N150" s="2254">
        <v>-2853.79</v>
      </c>
      <c r="O150" s="2254">
        <v>-2941.96</v>
      </c>
    </row>
    <row r="151" spans="2:15">
      <c r="B151" s="2250">
        <v>2125</v>
      </c>
      <c r="C151" s="2254">
        <v>-1298.46</v>
      </c>
      <c r="D151" s="2254">
        <v>-1333.86</v>
      </c>
      <c r="E151" s="2254">
        <v>-1369.26</v>
      </c>
      <c r="F151" s="2254">
        <v>-1404.66</v>
      </c>
      <c r="G151" s="2254">
        <v>-1440.06</v>
      </c>
      <c r="H151" s="2254">
        <v>-1475.46</v>
      </c>
      <c r="I151" s="2254">
        <v>-1510.86</v>
      </c>
      <c r="J151" s="2254">
        <v>-1546.26</v>
      </c>
      <c r="K151" s="2254">
        <v>-1581.66</v>
      </c>
      <c r="L151" s="2254">
        <v>-1617.06</v>
      </c>
      <c r="M151" s="2254">
        <v>-1652.46</v>
      </c>
      <c r="N151" s="2254">
        <v>-1687.86</v>
      </c>
      <c r="O151" s="2254">
        <v>-1723.26</v>
      </c>
    </row>
    <row r="152" spans="2:15">
      <c r="B152" s="2250">
        <v>2140</v>
      </c>
      <c r="C152" s="2254">
        <v>47272.49</v>
      </c>
      <c r="D152" s="2254">
        <v>51908.84</v>
      </c>
      <c r="E152" s="2254">
        <v>53080.42</v>
      </c>
      <c r="F152" s="2254">
        <v>64000.55</v>
      </c>
      <c r="G152" s="2254">
        <v>62815.45</v>
      </c>
      <c r="H152" s="2254">
        <v>66707.61</v>
      </c>
      <c r="I152" s="2254">
        <v>65486.96</v>
      </c>
      <c r="J152" s="2254">
        <v>64902.59</v>
      </c>
      <c r="K152" s="2254">
        <v>68352.600000000006</v>
      </c>
      <c r="L152" s="2254">
        <v>70073.570000000007</v>
      </c>
      <c r="M152" s="2254">
        <v>82018.59</v>
      </c>
      <c r="N152" s="2254">
        <v>93505.79</v>
      </c>
      <c r="O152" s="2254">
        <v>101069.58</v>
      </c>
    </row>
    <row r="153" spans="2:15">
      <c r="B153" s="2250">
        <v>2145</v>
      </c>
      <c r="C153" s="2254">
        <v>10080.94</v>
      </c>
      <c r="D153" s="2254">
        <v>10364.34</v>
      </c>
      <c r="E153" s="2254">
        <v>10338.209999999999</v>
      </c>
      <c r="F153" s="2254">
        <v>10312.08</v>
      </c>
      <c r="G153" s="2254">
        <v>10285.950000000001</v>
      </c>
      <c r="H153" s="2254">
        <v>10259.82</v>
      </c>
      <c r="I153" s="2254">
        <v>10233.69</v>
      </c>
      <c r="J153" s="2254">
        <v>10207.56</v>
      </c>
      <c r="K153" s="2254">
        <v>10181.43</v>
      </c>
      <c r="L153" s="2254">
        <v>10155.299999999999</v>
      </c>
      <c r="M153" s="2254">
        <v>10129.17</v>
      </c>
      <c r="N153" s="2254">
        <v>10103.040000000001</v>
      </c>
      <c r="O153" s="2254">
        <v>10076.91</v>
      </c>
    </row>
    <row r="154" spans="2:15">
      <c r="B154" s="2250">
        <v>2150</v>
      </c>
      <c r="C154" s="2254">
        <v>-113.2</v>
      </c>
      <c r="D154" s="2254">
        <v>-185.99</v>
      </c>
      <c r="E154" s="2254">
        <v>6412.23</v>
      </c>
      <c r="F154" s="2254">
        <v>6370.32</v>
      </c>
      <c r="G154" s="2254">
        <v>6328.41</v>
      </c>
      <c r="H154" s="2254">
        <v>6286.5</v>
      </c>
      <c r="I154" s="2254">
        <v>6244.59</v>
      </c>
      <c r="J154" s="2254">
        <v>6202.68</v>
      </c>
      <c r="K154" s="2254">
        <v>6160.77</v>
      </c>
      <c r="L154" s="2254">
        <v>6118.86</v>
      </c>
      <c r="M154" s="2254">
        <v>6076.95</v>
      </c>
      <c r="N154" s="2254">
        <v>6035.04</v>
      </c>
      <c r="O154" s="2254">
        <v>5993.13</v>
      </c>
    </row>
    <row r="155" spans="2:15">
      <c r="B155" s="2250">
        <v>2155</v>
      </c>
      <c r="C155" s="2254">
        <v>-52199.08</v>
      </c>
      <c r="D155" s="2254">
        <v>-52682.35</v>
      </c>
      <c r="E155" s="2254">
        <v>-53165.62</v>
      </c>
      <c r="F155" s="2254">
        <v>-53648.89</v>
      </c>
      <c r="G155" s="2254">
        <v>-54132.160000000003</v>
      </c>
      <c r="H155" s="2254">
        <v>-54615.43</v>
      </c>
      <c r="I155" s="2254">
        <v>-55098.7</v>
      </c>
      <c r="J155" s="2254">
        <v>-55581.97</v>
      </c>
      <c r="K155" s="2254">
        <v>-56065.24</v>
      </c>
      <c r="L155" s="2254">
        <v>-56548.51</v>
      </c>
      <c r="M155" s="2254">
        <v>-57031.78</v>
      </c>
      <c r="N155" s="2254">
        <v>-57515.05</v>
      </c>
      <c r="O155" s="2254">
        <v>-57998.32</v>
      </c>
    </row>
    <row r="156" spans="2:15">
      <c r="B156" s="2250">
        <v>2160</v>
      </c>
      <c r="C156" s="2254">
        <v>-158070.57</v>
      </c>
      <c r="D156" s="2254">
        <v>-164389.79999999999</v>
      </c>
      <c r="E156" s="2254">
        <v>-170432.17</v>
      </c>
      <c r="F156" s="2254">
        <v>-174742.89</v>
      </c>
      <c r="G156" s="2254">
        <v>-182911.94</v>
      </c>
      <c r="H156" s="2254">
        <v>-190266.98</v>
      </c>
      <c r="I156" s="2254">
        <v>-199075.35</v>
      </c>
      <c r="J156" s="2254">
        <v>-207431.84</v>
      </c>
      <c r="K156" s="2254">
        <v>-216230.75</v>
      </c>
      <c r="L156" s="2254">
        <v>-221709.09</v>
      </c>
      <c r="M156" s="2254">
        <v>-224856.01</v>
      </c>
      <c r="N156" s="2254">
        <v>-231562.95</v>
      </c>
      <c r="O156" s="2254">
        <v>-240360.79</v>
      </c>
    </row>
    <row r="157" spans="2:15">
      <c r="B157" s="2250">
        <v>2170</v>
      </c>
      <c r="C157" s="2254">
        <v>-1205.6600000000001</v>
      </c>
      <c r="D157" s="2254">
        <v>-1366.46</v>
      </c>
      <c r="E157" s="2254">
        <v>-1527.26</v>
      </c>
      <c r="F157" s="2254">
        <v>-1688.06</v>
      </c>
      <c r="G157" s="2254">
        <v>-1848.86</v>
      </c>
      <c r="H157" s="2254">
        <v>-2009.66</v>
      </c>
      <c r="I157" s="2254">
        <v>-2170.46</v>
      </c>
      <c r="J157" s="2254">
        <v>-2407.33</v>
      </c>
      <c r="K157" s="2254">
        <v>25033.77</v>
      </c>
      <c r="L157" s="2254">
        <v>24862.799999999999</v>
      </c>
      <c r="M157" s="2254">
        <v>24689.56</v>
      </c>
      <c r="N157" s="2254">
        <v>24516.32</v>
      </c>
      <c r="O157" s="2254">
        <v>25067.27</v>
      </c>
    </row>
    <row r="158" spans="2:15">
      <c r="B158" s="2250">
        <v>2175</v>
      </c>
      <c r="C158" s="2254"/>
      <c r="D158" s="2254"/>
      <c r="E158" s="2254"/>
      <c r="F158" s="2254"/>
      <c r="G158" s="2254"/>
      <c r="H158" s="2254"/>
      <c r="I158" s="2254"/>
      <c r="J158" s="2254"/>
      <c r="K158" s="2254"/>
      <c r="L158" s="2254"/>
      <c r="M158" s="2254"/>
      <c r="N158" s="2254">
        <v>-10.71</v>
      </c>
      <c r="O158" s="2254">
        <v>-21.42</v>
      </c>
    </row>
    <row r="159" spans="2:15">
      <c r="B159" s="2250">
        <v>2180</v>
      </c>
      <c r="C159" s="2254">
        <v>2071.65</v>
      </c>
      <c r="D159" s="2254">
        <v>2065.9699999999998</v>
      </c>
      <c r="E159" s="2254">
        <v>2060.29</v>
      </c>
      <c r="F159" s="2254">
        <v>2054.61</v>
      </c>
      <c r="G159" s="2254">
        <v>2048.9299999999998</v>
      </c>
      <c r="H159" s="2254">
        <v>2043.25</v>
      </c>
      <c r="I159" s="2254">
        <v>2037.57</v>
      </c>
      <c r="J159" s="2254">
        <v>2031.89</v>
      </c>
      <c r="K159" s="2254">
        <v>2026.21</v>
      </c>
      <c r="L159" s="2254">
        <v>2020.53</v>
      </c>
      <c r="M159" s="2254">
        <v>2014.85</v>
      </c>
      <c r="N159" s="2254">
        <v>2009.17</v>
      </c>
      <c r="O159" s="2254">
        <v>2003.49</v>
      </c>
    </row>
    <row r="160" spans="2:15">
      <c r="B160" s="2250">
        <v>2185</v>
      </c>
      <c r="C160" s="2254">
        <v>-268336.63</v>
      </c>
      <c r="D160" s="2254">
        <v>-268918.12</v>
      </c>
      <c r="E160" s="2254">
        <v>-269499.61</v>
      </c>
      <c r="F160" s="2254">
        <v>-270081.09999999998</v>
      </c>
      <c r="G160" s="2254">
        <v>-270662.59000000003</v>
      </c>
      <c r="H160" s="2254">
        <v>-271244.08</v>
      </c>
      <c r="I160" s="2254">
        <v>-271825.57</v>
      </c>
      <c r="J160" s="2254">
        <v>-272407.06</v>
      </c>
      <c r="K160" s="2254">
        <v>-272988.55</v>
      </c>
      <c r="L160" s="2254">
        <v>-273570.03999999998</v>
      </c>
      <c r="M160" s="2254">
        <v>-274151.53000000003</v>
      </c>
      <c r="N160" s="2254">
        <v>-274733.02</v>
      </c>
      <c r="O160" s="2254">
        <v>-275314.51</v>
      </c>
    </row>
    <row r="161" spans="2:15">
      <c r="B161" s="2250">
        <v>2195</v>
      </c>
      <c r="C161" s="2254">
        <v>-665.03</v>
      </c>
      <c r="D161" s="2254">
        <v>-676.3</v>
      </c>
      <c r="E161" s="2254">
        <v>-687.57</v>
      </c>
      <c r="F161" s="2254">
        <v>-698.84</v>
      </c>
      <c r="G161" s="2254">
        <v>-730.57</v>
      </c>
      <c r="H161" s="2254">
        <v>-762.3</v>
      </c>
      <c r="I161" s="2254">
        <v>-794.03</v>
      </c>
      <c r="J161" s="2254">
        <v>-825.76</v>
      </c>
      <c r="K161" s="2254">
        <v>-857.49</v>
      </c>
      <c r="L161" s="2254">
        <v>-889.22</v>
      </c>
      <c r="M161" s="2254">
        <v>-920.95</v>
      </c>
      <c r="N161" s="2254">
        <v>-952.68</v>
      </c>
      <c r="O161" s="2254">
        <v>-984.41</v>
      </c>
    </row>
    <row r="162" spans="2:15">
      <c r="B162" s="2250">
        <v>2220</v>
      </c>
      <c r="C162" s="2254">
        <v>-546.74</v>
      </c>
      <c r="D162" s="2254">
        <v>-551.02</v>
      </c>
      <c r="E162" s="2254">
        <v>-555.29999999999995</v>
      </c>
      <c r="F162" s="2254">
        <v>-559.58000000000004</v>
      </c>
      <c r="G162" s="2254">
        <v>-563.86</v>
      </c>
      <c r="H162" s="2254">
        <v>-568.14</v>
      </c>
      <c r="I162" s="2254">
        <v>-572.41999999999996</v>
      </c>
      <c r="J162" s="2254">
        <v>-576.70000000000005</v>
      </c>
      <c r="K162" s="2254">
        <v>-580.98</v>
      </c>
      <c r="L162" s="2254">
        <v>-589.4</v>
      </c>
      <c r="M162" s="2254">
        <v>-597.82000000000005</v>
      </c>
      <c r="N162" s="2254">
        <v>-606.24</v>
      </c>
      <c r="O162" s="2254">
        <v>-614.66</v>
      </c>
    </row>
    <row r="163" spans="2:15">
      <c r="B163" s="2250">
        <v>2225</v>
      </c>
      <c r="C163" s="2254"/>
      <c r="D163" s="2254"/>
      <c r="E163" s="2254"/>
      <c r="F163" s="2254"/>
      <c r="G163" s="2254"/>
      <c r="H163" s="2254"/>
      <c r="I163" s="2254"/>
      <c r="J163" s="2254"/>
      <c r="K163" s="2254">
        <v>-4.99</v>
      </c>
      <c r="L163" s="2254">
        <v>-9.98</v>
      </c>
      <c r="M163" s="2254">
        <v>-14.97</v>
      </c>
      <c r="N163" s="2254">
        <v>-19.96</v>
      </c>
      <c r="O163" s="2254">
        <v>-24.95</v>
      </c>
    </row>
    <row r="164" spans="2:15">
      <c r="B164" s="2250">
        <v>2230</v>
      </c>
      <c r="C164" s="2254">
        <v>-69484.240000000005</v>
      </c>
      <c r="D164" s="2254">
        <v>-69564.429999999993</v>
      </c>
      <c r="E164" s="2254">
        <v>-69644.710000000006</v>
      </c>
      <c r="F164" s="2254">
        <v>-69725.33</v>
      </c>
      <c r="G164" s="2254">
        <v>-69808.39</v>
      </c>
      <c r="H164" s="2254">
        <v>-69891.48</v>
      </c>
      <c r="I164" s="2254">
        <v>-69977.740000000005</v>
      </c>
      <c r="J164" s="2254">
        <v>-70070.58</v>
      </c>
      <c r="K164" s="2254">
        <v>-70163.39</v>
      </c>
      <c r="L164" s="2254">
        <v>-70256.149999999994</v>
      </c>
      <c r="M164" s="2254">
        <v>-70348.86</v>
      </c>
      <c r="N164" s="2254">
        <v>-70445.179999999993</v>
      </c>
      <c r="O164" s="2254">
        <v>-70550.559999999998</v>
      </c>
    </row>
    <row r="165" spans="2:15">
      <c r="B165" s="2250">
        <v>2235</v>
      </c>
      <c r="C165" s="2254">
        <v>7139.44</v>
      </c>
      <c r="D165" s="2254">
        <v>7845.42</v>
      </c>
      <c r="E165" s="2254">
        <v>7811.8</v>
      </c>
      <c r="F165" s="2254">
        <v>7778.18</v>
      </c>
      <c r="G165" s="2254">
        <v>7744.56</v>
      </c>
      <c r="H165" s="2254">
        <v>7710.94</v>
      </c>
      <c r="I165" s="2254">
        <v>7677.32</v>
      </c>
      <c r="J165" s="2254">
        <v>7643.7</v>
      </c>
      <c r="K165" s="2254">
        <v>7610.08</v>
      </c>
      <c r="L165" s="2254">
        <v>7576.46</v>
      </c>
      <c r="M165" s="2254">
        <v>7542.84</v>
      </c>
      <c r="N165" s="2254">
        <v>7509.22</v>
      </c>
      <c r="O165" s="2254">
        <v>7464.11</v>
      </c>
    </row>
    <row r="166" spans="2:15">
      <c r="B166" s="2250">
        <v>2240</v>
      </c>
      <c r="C166" s="2254">
        <v>7842.27</v>
      </c>
      <c r="D166" s="2254">
        <v>7720.4</v>
      </c>
      <c r="E166" s="2254">
        <v>7598.53</v>
      </c>
      <c r="F166" s="2254">
        <v>7476.66</v>
      </c>
      <c r="G166" s="2254">
        <v>7299.82</v>
      </c>
      <c r="H166" s="2254">
        <v>7123.47</v>
      </c>
      <c r="I166" s="2254">
        <v>6943.26</v>
      </c>
      <c r="J166" s="2254">
        <v>6763.05</v>
      </c>
      <c r="K166" s="2254">
        <v>6580.73</v>
      </c>
      <c r="L166" s="2254">
        <v>6396.29</v>
      </c>
      <c r="M166" s="2254">
        <v>6469.85</v>
      </c>
      <c r="N166" s="2254">
        <v>7037.53</v>
      </c>
      <c r="O166" s="2254">
        <v>6855.35</v>
      </c>
    </row>
    <row r="167" spans="2:15">
      <c r="B167" s="2250">
        <v>2245</v>
      </c>
      <c r="C167" s="2254">
        <v>-11997.29</v>
      </c>
      <c r="D167" s="2254">
        <v>-12130.52</v>
      </c>
      <c r="E167" s="2254">
        <v>-12263.75</v>
      </c>
      <c r="F167" s="2254">
        <v>-12396.98</v>
      </c>
      <c r="G167" s="2254">
        <v>-12530.21</v>
      </c>
      <c r="H167" s="2254">
        <v>-12663.44</v>
      </c>
      <c r="I167" s="2254">
        <v>-12796.67</v>
      </c>
      <c r="J167" s="2254">
        <v>-12929.9</v>
      </c>
      <c r="K167" s="2254">
        <v>-13063.13</v>
      </c>
      <c r="L167" s="2254">
        <v>-13196.36</v>
      </c>
      <c r="M167" s="2254">
        <v>-13329.59</v>
      </c>
      <c r="N167" s="2254">
        <v>-13462.82</v>
      </c>
      <c r="O167" s="2254">
        <v>-13596.05</v>
      </c>
    </row>
    <row r="168" spans="2:15">
      <c r="B168" s="2250">
        <v>2250</v>
      </c>
      <c r="C168" s="2254">
        <v>-1792.11</v>
      </c>
      <c r="D168" s="2254">
        <v>-1817</v>
      </c>
      <c r="E168" s="2254">
        <v>-1841.89</v>
      </c>
      <c r="F168" s="2254">
        <v>-1866.78</v>
      </c>
      <c r="G168" s="2254">
        <v>-1891.67</v>
      </c>
      <c r="H168" s="2254">
        <v>-1916.56</v>
      </c>
      <c r="I168" s="2254">
        <v>-1941.45</v>
      </c>
      <c r="J168" s="2254">
        <v>-1966.34</v>
      </c>
      <c r="K168" s="2254">
        <v>-1991.23</v>
      </c>
      <c r="L168" s="2254">
        <v>-2016.12</v>
      </c>
      <c r="M168" s="2254">
        <v>-2041.01</v>
      </c>
      <c r="N168" s="2254">
        <v>-2065.9</v>
      </c>
      <c r="O168" s="2254">
        <v>-2090.79</v>
      </c>
    </row>
    <row r="169" spans="2:15">
      <c r="B169" s="2250">
        <v>2255</v>
      </c>
      <c r="C169" s="2254">
        <v>-59370.64</v>
      </c>
      <c r="D169" s="2254">
        <v>-62507.32</v>
      </c>
      <c r="E169" s="2254">
        <v>-65644</v>
      </c>
      <c r="F169" s="2254">
        <v>-68780.679999999993</v>
      </c>
      <c r="G169" s="2254">
        <v>-71917.36</v>
      </c>
      <c r="H169" s="2254">
        <v>-75054.039999999994</v>
      </c>
      <c r="I169" s="2254">
        <v>-78190.720000000001</v>
      </c>
      <c r="J169" s="2254">
        <v>-81327.399999999994</v>
      </c>
      <c r="K169" s="2254">
        <v>-84464.08</v>
      </c>
      <c r="L169" s="2254">
        <v>-87600.76</v>
      </c>
      <c r="M169" s="2254">
        <v>-90737.44</v>
      </c>
      <c r="N169" s="2254">
        <v>-93874.12</v>
      </c>
      <c r="O169" s="2254">
        <v>-97010.8</v>
      </c>
    </row>
    <row r="170" spans="2:15">
      <c r="B170" s="2250">
        <v>2270</v>
      </c>
      <c r="C170" s="2254">
        <v>-76722.14</v>
      </c>
      <c r="D170" s="2254">
        <v>-77747.759999999995</v>
      </c>
      <c r="E170" s="2254">
        <v>-78773.38</v>
      </c>
      <c r="F170" s="2254">
        <v>-79803.33</v>
      </c>
      <c r="G170" s="2254">
        <v>-80833.279999999999</v>
      </c>
      <c r="H170" s="2254">
        <v>-79672.23</v>
      </c>
      <c r="I170" s="2254">
        <v>-80773.84</v>
      </c>
      <c r="J170" s="2254">
        <v>-81877.61</v>
      </c>
      <c r="K170" s="2254">
        <v>-82981.38</v>
      </c>
      <c r="L170" s="2254">
        <v>-84085.15</v>
      </c>
      <c r="M170" s="2254">
        <v>-85193.66</v>
      </c>
      <c r="N170" s="2254">
        <v>-86304.25</v>
      </c>
      <c r="O170" s="2254">
        <v>-87414.84</v>
      </c>
    </row>
    <row r="171" spans="2:15">
      <c r="B171" s="2250">
        <v>2275</v>
      </c>
      <c r="C171" s="2254">
        <v>-7329.15</v>
      </c>
      <c r="D171" s="2254">
        <v>-7577.11</v>
      </c>
      <c r="E171" s="2254">
        <v>-7825.07</v>
      </c>
      <c r="F171" s="2254">
        <v>-8086.49</v>
      </c>
      <c r="G171" s="2254">
        <v>-8368.68</v>
      </c>
      <c r="H171" s="2254">
        <v>-8675.2099999999991</v>
      </c>
      <c r="I171" s="2254">
        <v>-8981.74</v>
      </c>
      <c r="J171" s="2254">
        <v>-9288.27</v>
      </c>
      <c r="K171" s="2254">
        <v>-9594.7999999999993</v>
      </c>
      <c r="L171" s="2254">
        <v>-9901.33</v>
      </c>
      <c r="M171" s="2254">
        <v>-10207.86</v>
      </c>
      <c r="N171" s="2254">
        <v>-10541.24</v>
      </c>
      <c r="O171" s="2254">
        <v>-10874.62</v>
      </c>
    </row>
    <row r="172" spans="2:15">
      <c r="B172" s="2250">
        <v>2280</v>
      </c>
      <c r="C172" s="2254">
        <v>-1758.3</v>
      </c>
      <c r="D172" s="2254">
        <v>-1812.04</v>
      </c>
      <c r="E172" s="2254">
        <v>-1867.69</v>
      </c>
      <c r="F172" s="2254">
        <v>-1924.72</v>
      </c>
      <c r="G172" s="2254">
        <v>-1982.47</v>
      </c>
      <c r="H172" s="2254">
        <v>-2040.58</v>
      </c>
      <c r="I172" s="2254">
        <v>-2098.79</v>
      </c>
      <c r="J172" s="2254">
        <v>-2157</v>
      </c>
      <c r="K172" s="2254">
        <v>-2215.21</v>
      </c>
      <c r="L172" s="2254">
        <v>-2273.42</v>
      </c>
      <c r="M172" s="2254">
        <v>-2331.63</v>
      </c>
      <c r="N172" s="2254">
        <v>-2390.02</v>
      </c>
      <c r="O172" s="2254">
        <v>-2459.7600000000002</v>
      </c>
    </row>
    <row r="173" spans="2:15">
      <c r="B173" s="2250">
        <v>2285</v>
      </c>
      <c r="C173" s="2254">
        <v>-446458.39</v>
      </c>
      <c r="D173" s="2254">
        <v>-451682.53</v>
      </c>
      <c r="E173" s="2254">
        <v>-456906.91</v>
      </c>
      <c r="F173" s="2254">
        <v>-462133.01</v>
      </c>
      <c r="G173" s="2254">
        <v>-467359.5</v>
      </c>
      <c r="H173" s="2254">
        <v>-472588.5</v>
      </c>
      <c r="I173" s="2254">
        <v>-477817.5</v>
      </c>
      <c r="J173" s="2254">
        <v>-483046.65</v>
      </c>
      <c r="K173" s="2254">
        <v>-488276.85</v>
      </c>
      <c r="L173" s="2254">
        <v>-493507.52</v>
      </c>
      <c r="M173" s="2254">
        <v>-498738.65</v>
      </c>
      <c r="N173" s="2254">
        <v>-503970.26</v>
      </c>
      <c r="O173" s="2254">
        <v>-509203.95</v>
      </c>
    </row>
    <row r="174" spans="2:15">
      <c r="B174" s="2250">
        <v>2300</v>
      </c>
      <c r="C174" s="2254">
        <v>-526096.72</v>
      </c>
      <c r="D174" s="2254">
        <v>-534594.24</v>
      </c>
      <c r="E174" s="2254">
        <v>-540676.66</v>
      </c>
      <c r="F174" s="2254">
        <v>-572879.26</v>
      </c>
      <c r="G174" s="2254">
        <v>-572356.68999999994</v>
      </c>
      <c r="H174" s="2254">
        <v>-578791.56999999995</v>
      </c>
      <c r="I174" s="2254">
        <v>-582933.73</v>
      </c>
      <c r="J174" s="2254">
        <v>-525936.98</v>
      </c>
      <c r="K174" s="2254">
        <v>-531989.91</v>
      </c>
      <c r="L174" s="2254">
        <v>-538005.98</v>
      </c>
      <c r="M174" s="2254">
        <v>-543687.18999999994</v>
      </c>
      <c r="N174" s="2254">
        <v>-549301.88</v>
      </c>
      <c r="O174" s="2254">
        <v>-555759.64</v>
      </c>
    </row>
    <row r="175" spans="2:15">
      <c r="B175" s="2250">
        <v>2320</v>
      </c>
      <c r="C175" s="2254">
        <v>-62663.37</v>
      </c>
      <c r="D175" s="2254">
        <v>-62841.84</v>
      </c>
      <c r="E175" s="2254">
        <v>-62627.95</v>
      </c>
      <c r="F175" s="2254">
        <v>-63532.18</v>
      </c>
      <c r="G175" s="2254">
        <v>-63903.27</v>
      </c>
      <c r="H175" s="2254">
        <v>-64123.96</v>
      </c>
      <c r="I175" s="2254">
        <v>-64128.59</v>
      </c>
      <c r="J175" s="2254">
        <v>-64305.57</v>
      </c>
      <c r="K175" s="2254">
        <v>-64473.73</v>
      </c>
      <c r="L175" s="2254">
        <v>-64077.54</v>
      </c>
      <c r="M175" s="2254">
        <v>-64118.44</v>
      </c>
      <c r="N175" s="2254">
        <v>-64205.88</v>
      </c>
      <c r="O175" s="2254">
        <v>-64256.92</v>
      </c>
    </row>
    <row r="176" spans="2:15">
      <c r="B176" s="2250">
        <v>2325</v>
      </c>
      <c r="C176" s="2254">
        <v>-203327.78</v>
      </c>
      <c r="D176" s="2254">
        <v>-206195.06</v>
      </c>
      <c r="E176" s="2254">
        <v>-208712.91</v>
      </c>
      <c r="F176" s="2254">
        <v>-214144.97</v>
      </c>
      <c r="G176" s="2254">
        <v>-217482.03</v>
      </c>
      <c r="H176" s="2254">
        <v>-220833.81</v>
      </c>
      <c r="I176" s="2254">
        <v>-223606.49</v>
      </c>
      <c r="J176" s="2254">
        <v>-227205.64</v>
      </c>
      <c r="K176" s="2254">
        <v>-230917.4</v>
      </c>
      <c r="L176" s="2254">
        <v>-233340.83</v>
      </c>
      <c r="M176" s="2254">
        <v>-236597.99</v>
      </c>
      <c r="N176" s="2254">
        <v>-240045.24</v>
      </c>
      <c r="O176" s="2254">
        <v>-243518.88</v>
      </c>
    </row>
    <row r="177" spans="1:15">
      <c r="B177" s="2250">
        <v>2330</v>
      </c>
      <c r="C177" s="2254">
        <v>-1085482.19</v>
      </c>
      <c r="D177" s="2254">
        <v>-1102340.8700000001</v>
      </c>
      <c r="E177" s="2254">
        <v>-1111634.56</v>
      </c>
      <c r="F177" s="2254">
        <v>-1141747.57</v>
      </c>
      <c r="G177" s="2254">
        <v>-1164763.47</v>
      </c>
      <c r="H177" s="2254">
        <v>-1183002.54</v>
      </c>
      <c r="I177" s="2254">
        <v>-1196084.1499999999</v>
      </c>
      <c r="J177" s="2254">
        <v>-1213674.6399999999</v>
      </c>
      <c r="K177" s="2254">
        <v>-1231518.3400000001</v>
      </c>
      <c r="L177" s="2254">
        <v>-1237608.4099999999</v>
      </c>
      <c r="M177" s="2254">
        <v>-1252787.46</v>
      </c>
      <c r="N177" s="2254">
        <v>-1268898.24</v>
      </c>
      <c r="O177" s="2254">
        <v>-1283430.29</v>
      </c>
    </row>
    <row r="178" spans="1:15">
      <c r="B178" s="2250">
        <v>2335</v>
      </c>
      <c r="C178" s="2254">
        <v>-34171.54</v>
      </c>
      <c r="D178" s="2254">
        <v>-34265.1</v>
      </c>
      <c r="E178" s="2254">
        <v>-34158.82</v>
      </c>
      <c r="F178" s="2254">
        <v>-34645.39</v>
      </c>
      <c r="G178" s="2254">
        <v>-34838.54</v>
      </c>
      <c r="H178" s="2254">
        <v>-34955.089999999997</v>
      </c>
      <c r="I178" s="2254">
        <v>-34952.839999999997</v>
      </c>
      <c r="J178" s="2254">
        <v>-35047.17</v>
      </c>
      <c r="K178" s="2254">
        <v>-35135.31</v>
      </c>
      <c r="L178" s="2254">
        <v>-34929.550000000003</v>
      </c>
      <c r="M178" s="2254">
        <v>-34947.980000000003</v>
      </c>
      <c r="N178" s="2254">
        <v>-34991.839999999997</v>
      </c>
      <c r="O178" s="2254">
        <v>-35017</v>
      </c>
    </row>
    <row r="179" spans="1:15">
      <c r="C179" s="2254"/>
      <c r="D179" s="2254"/>
      <c r="E179" s="2254"/>
      <c r="F179" s="2254"/>
      <c r="G179" s="2254"/>
      <c r="H179" s="2254"/>
      <c r="I179" s="2254"/>
      <c r="J179" s="2254"/>
      <c r="K179" s="2254"/>
      <c r="L179" s="2254"/>
      <c r="M179" s="2254"/>
      <c r="N179" s="2254"/>
      <c r="O179" s="2254"/>
    </row>
    <row r="180" spans="1:15" ht="15">
      <c r="A180" s="2322" t="s">
        <v>3659</v>
      </c>
      <c r="B180" s="2250">
        <v>2400</v>
      </c>
      <c r="C180" s="2254">
        <v>-80978.42</v>
      </c>
      <c r="D180" s="2254">
        <v>-80978.42</v>
      </c>
      <c r="E180" s="2254">
        <v>-80978.42</v>
      </c>
      <c r="F180" s="2254">
        <v>-80978.42</v>
      </c>
      <c r="G180" s="2254">
        <v>-80978.42</v>
      </c>
      <c r="H180" s="2254">
        <v>-80978.42</v>
      </c>
      <c r="I180" s="2254">
        <v>-80978.42</v>
      </c>
      <c r="J180" s="2254">
        <v>-80978.42</v>
      </c>
      <c r="K180" s="2254">
        <v>-80978.42</v>
      </c>
      <c r="L180" s="2254">
        <v>-80978.42</v>
      </c>
      <c r="M180" s="2254">
        <v>-80978.42</v>
      </c>
      <c r="N180" s="2254">
        <v>-80978.42</v>
      </c>
      <c r="O180" s="2254">
        <v>-80978.42</v>
      </c>
    </row>
    <row r="181" spans="1:15" ht="15">
      <c r="A181" s="2322" t="s">
        <v>3659</v>
      </c>
      <c r="B181" s="2250">
        <v>2420</v>
      </c>
      <c r="C181" s="2254">
        <v>7188.03</v>
      </c>
      <c r="D181" s="2254">
        <v>7316.77</v>
      </c>
      <c r="E181" s="2254">
        <v>7445.51</v>
      </c>
      <c r="F181" s="2254">
        <v>7574.25</v>
      </c>
      <c r="G181" s="2254">
        <v>7702.99</v>
      </c>
      <c r="H181" s="2254">
        <v>7831.73</v>
      </c>
      <c r="I181" s="2254">
        <v>7960.47</v>
      </c>
      <c r="J181" s="2254">
        <v>8089.21</v>
      </c>
      <c r="K181" s="2254">
        <v>8217.9500000000007</v>
      </c>
      <c r="L181" s="2254">
        <v>8346.69</v>
      </c>
      <c r="M181" s="2254">
        <v>8475.43</v>
      </c>
      <c r="N181" s="2254">
        <v>8604.17</v>
      </c>
      <c r="O181" s="2254">
        <v>8732.91</v>
      </c>
    </row>
    <row r="182" spans="1:15" ht="15">
      <c r="A182" s="2322" t="s">
        <v>3659</v>
      </c>
      <c r="B182" s="2250">
        <v>2620</v>
      </c>
      <c r="C182" s="2254">
        <v>5324.89</v>
      </c>
      <c r="D182" s="2254">
        <v>5324.89</v>
      </c>
      <c r="E182" s="2254">
        <v>5324.89</v>
      </c>
      <c r="F182" s="2254">
        <v>5324.89</v>
      </c>
      <c r="G182" s="2254">
        <v>5324.89</v>
      </c>
      <c r="H182" s="2254">
        <v>5324.89</v>
      </c>
      <c r="I182" s="2254">
        <v>5324.89</v>
      </c>
      <c r="J182" s="2254">
        <v>5324.89</v>
      </c>
      <c r="K182" s="2254">
        <v>5324.89</v>
      </c>
      <c r="L182" s="2254">
        <v>5324.89</v>
      </c>
      <c r="M182" s="2254">
        <v>5324.89</v>
      </c>
      <c r="N182" s="2254">
        <v>5324.89</v>
      </c>
      <c r="O182" s="2254">
        <v>5324.89</v>
      </c>
    </row>
    <row r="183" spans="1:15">
      <c r="B183" s="2250">
        <v>2675</v>
      </c>
      <c r="C183" s="2254">
        <v>515032.91</v>
      </c>
      <c r="D183" s="2254">
        <v>532459.25</v>
      </c>
      <c r="E183" s="2254">
        <v>509251.29</v>
      </c>
      <c r="F183" s="2254">
        <v>435949.55</v>
      </c>
      <c r="G183" s="2254">
        <v>558875.37</v>
      </c>
      <c r="H183" s="2254">
        <v>642803.07999999996</v>
      </c>
      <c r="I183" s="2254">
        <v>646219.36</v>
      </c>
      <c r="J183" s="2254">
        <v>597070.5</v>
      </c>
      <c r="K183" s="2254">
        <v>552869.22</v>
      </c>
      <c r="L183" s="2254">
        <v>563295.87</v>
      </c>
      <c r="M183" s="2254">
        <v>530757.07999999996</v>
      </c>
      <c r="N183" s="2254">
        <v>613670.52</v>
      </c>
      <c r="O183" s="2254">
        <v>569737.38</v>
      </c>
    </row>
    <row r="184" spans="1:15">
      <c r="B184" s="2250">
        <v>2680</v>
      </c>
      <c r="C184" s="2254">
        <v>336131</v>
      </c>
      <c r="D184" s="2254">
        <v>300626</v>
      </c>
      <c r="E184" s="2254">
        <v>267082</v>
      </c>
      <c r="F184" s="2254">
        <v>362301</v>
      </c>
      <c r="G184" s="2254">
        <v>426033</v>
      </c>
      <c r="H184" s="2254">
        <v>473319</v>
      </c>
      <c r="I184" s="2254">
        <v>406949</v>
      </c>
      <c r="J184" s="2254">
        <v>352667</v>
      </c>
      <c r="K184" s="2254">
        <v>331213</v>
      </c>
      <c r="L184" s="2254">
        <v>319605</v>
      </c>
      <c r="M184" s="2254">
        <v>409028</v>
      </c>
      <c r="N184" s="2254">
        <v>415936</v>
      </c>
      <c r="O184" s="2254">
        <v>396122</v>
      </c>
    </row>
    <row r="185" spans="1:15">
      <c r="A185" s="2327"/>
      <c r="B185" s="2250">
        <v>2685</v>
      </c>
      <c r="C185" s="2254">
        <v>-4492.93</v>
      </c>
      <c r="D185" s="2254">
        <v>-4492.93</v>
      </c>
      <c r="E185" s="2254">
        <v>-4492.93</v>
      </c>
      <c r="F185" s="2254">
        <v>-4492.93</v>
      </c>
      <c r="G185" s="2254">
        <v>-4492.93</v>
      </c>
      <c r="H185" s="2254">
        <v>-4492.93</v>
      </c>
      <c r="I185" s="2254">
        <v>-4492.93</v>
      </c>
      <c r="J185" s="2254">
        <v>0</v>
      </c>
      <c r="K185" s="2254">
        <v>0</v>
      </c>
      <c r="L185" s="2254">
        <v>0</v>
      </c>
      <c r="M185" s="2254">
        <v>0</v>
      </c>
      <c r="N185" s="2254">
        <v>0</v>
      </c>
      <c r="O185" s="2254">
        <v>0</v>
      </c>
    </row>
    <row r="186" spans="1:15">
      <c r="B186" s="2250">
        <v>2690</v>
      </c>
      <c r="C186" s="2254">
        <v>-9717</v>
      </c>
      <c r="D186" s="2254">
        <v>-9437</v>
      </c>
      <c r="E186" s="2254">
        <v>-10306</v>
      </c>
      <c r="F186" s="2254">
        <v>-9145</v>
      </c>
      <c r="G186" s="2254">
        <v>-9126</v>
      </c>
      <c r="H186" s="2254">
        <v>-8825</v>
      </c>
      <c r="I186" s="2254">
        <v>-9094</v>
      </c>
      <c r="J186" s="2254">
        <v>-8810</v>
      </c>
      <c r="K186" s="2254">
        <v>-9571</v>
      </c>
      <c r="L186" s="2254">
        <v>-9375</v>
      </c>
      <c r="M186" s="2254">
        <v>-10731</v>
      </c>
      <c r="N186" s="2254">
        <v>-11127</v>
      </c>
      <c r="O186" s="2254">
        <v>-10596</v>
      </c>
    </row>
    <row r="187" spans="1:15">
      <c r="B187" s="2250">
        <v>2710</v>
      </c>
      <c r="C187" s="2254">
        <v>24368484.300000001</v>
      </c>
      <c r="D187" s="2254">
        <v>23946830.02</v>
      </c>
      <c r="E187" s="2254">
        <v>24175509.52</v>
      </c>
      <c r="F187" s="2254">
        <v>24060431.739999998</v>
      </c>
      <c r="G187" s="2254">
        <v>24212919.77</v>
      </c>
      <c r="H187" s="2254">
        <v>24546568.199999999</v>
      </c>
      <c r="I187" s="2254">
        <v>24681233.489999998</v>
      </c>
      <c r="J187" s="2254">
        <v>24896671.43</v>
      </c>
      <c r="K187" s="2254">
        <v>25252121.210000001</v>
      </c>
      <c r="L187" s="2254">
        <v>25380502.77</v>
      </c>
      <c r="M187" s="2254">
        <v>25654968.640000001</v>
      </c>
      <c r="N187" s="2254">
        <v>25762777.399999999</v>
      </c>
      <c r="O187" s="2254">
        <v>25873362.420000002</v>
      </c>
    </row>
    <row r="188" spans="1:15">
      <c r="B188" s="2250">
        <v>2755</v>
      </c>
      <c r="C188" s="2254">
        <v>16667</v>
      </c>
      <c r="D188" s="2254">
        <v>16667</v>
      </c>
      <c r="E188" s="2254">
        <v>16667</v>
      </c>
      <c r="F188" s="2254">
        <v>16667</v>
      </c>
      <c r="G188" s="2254">
        <v>16667</v>
      </c>
      <c r="H188" s="2254">
        <v>16667</v>
      </c>
      <c r="I188" s="2254">
        <v>16667</v>
      </c>
      <c r="J188" s="2254">
        <v>16667</v>
      </c>
      <c r="K188" s="2254">
        <v>16667</v>
      </c>
      <c r="L188" s="2254">
        <v>16667</v>
      </c>
      <c r="M188" s="2254">
        <v>16667</v>
      </c>
      <c r="N188" s="2254">
        <v>16667</v>
      </c>
      <c r="O188" s="2254">
        <v>18668</v>
      </c>
    </row>
    <row r="189" spans="1:15">
      <c r="B189" s="2250">
        <v>2775</v>
      </c>
      <c r="C189" s="2254">
        <v>18235</v>
      </c>
      <c r="D189" s="2254">
        <v>18235</v>
      </c>
      <c r="E189" s="2254">
        <v>18235</v>
      </c>
      <c r="F189" s="2254">
        <v>18235</v>
      </c>
      <c r="G189" s="2254">
        <v>18235</v>
      </c>
      <c r="H189" s="2254">
        <v>18235</v>
      </c>
      <c r="I189" s="2254">
        <v>18235</v>
      </c>
      <c r="J189" s="2254">
        <v>18235</v>
      </c>
      <c r="K189" s="2254">
        <v>18235</v>
      </c>
      <c r="L189" s="2254">
        <v>18235</v>
      </c>
      <c r="M189" s="2254">
        <v>18235</v>
      </c>
      <c r="N189" s="2254">
        <v>18235</v>
      </c>
      <c r="O189" s="2254">
        <v>18235</v>
      </c>
    </row>
    <row r="190" spans="1:15">
      <c r="B190" s="2250">
        <v>2906</v>
      </c>
      <c r="C190" s="2254">
        <v>182576.21000000002</v>
      </c>
      <c r="D190" s="2254">
        <v>182576.21000000002</v>
      </c>
      <c r="E190" s="2254">
        <v>182576.21000000002</v>
      </c>
      <c r="F190" s="2254">
        <v>182576.21000000002</v>
      </c>
      <c r="G190" s="2254">
        <v>182576.21000000002</v>
      </c>
      <c r="H190" s="2254">
        <v>182576.21000000002</v>
      </c>
      <c r="I190" s="2254">
        <v>182576.21000000002</v>
      </c>
      <c r="J190" s="2254">
        <v>182576.21000000002</v>
      </c>
      <c r="K190" s="2254">
        <v>182576.21000000002</v>
      </c>
      <c r="L190" s="2254">
        <v>182576.21000000002</v>
      </c>
      <c r="M190" s="2254">
        <v>182576.21000000002</v>
      </c>
      <c r="N190" s="2254">
        <v>182576.21000000002</v>
      </c>
      <c r="O190" s="2254">
        <v>182576.21000000002</v>
      </c>
    </row>
    <row r="191" spans="1:15">
      <c r="B191" s="2250">
        <v>2907</v>
      </c>
      <c r="C191" s="2254">
        <v>168583.94999999998</v>
      </c>
      <c r="D191" s="2254">
        <v>168583.94999999998</v>
      </c>
      <c r="E191" s="2254">
        <v>168583.94999999998</v>
      </c>
      <c r="F191" s="2254">
        <v>168583.95</v>
      </c>
      <c r="G191" s="2254">
        <v>168583.94999999998</v>
      </c>
      <c r="H191" s="2254">
        <v>168583.94999999998</v>
      </c>
      <c r="I191" s="2254">
        <v>168583.94999999998</v>
      </c>
      <c r="J191" s="2254">
        <v>168583.94999999998</v>
      </c>
      <c r="K191" s="2254">
        <v>168583.94999999998</v>
      </c>
      <c r="L191" s="2254">
        <v>168583.94999999998</v>
      </c>
      <c r="M191" s="2254">
        <v>168583.94999999998</v>
      </c>
      <c r="N191" s="2254">
        <v>168583.94999999998</v>
      </c>
      <c r="O191" s="2254">
        <v>168583.94999999998</v>
      </c>
    </row>
    <row r="192" spans="1:15">
      <c r="B192" s="2250">
        <v>2908</v>
      </c>
      <c r="C192" s="2254">
        <v>81926.23</v>
      </c>
      <c r="D192" s="2254">
        <v>81926.23</v>
      </c>
      <c r="E192" s="2254">
        <v>81926.23</v>
      </c>
      <c r="F192" s="2254">
        <v>81926.23</v>
      </c>
      <c r="G192" s="2254">
        <v>81926.23</v>
      </c>
      <c r="H192" s="2254">
        <v>81926.23</v>
      </c>
      <c r="I192" s="2254">
        <v>81926.23</v>
      </c>
      <c r="J192" s="2254">
        <v>81926.23</v>
      </c>
      <c r="K192" s="2254">
        <v>81926.23</v>
      </c>
      <c r="L192" s="2254">
        <v>81926.23</v>
      </c>
      <c r="M192" s="2254">
        <v>81926.23</v>
      </c>
      <c r="N192" s="2254">
        <v>81926.23</v>
      </c>
      <c r="O192" s="2254">
        <v>81926.23</v>
      </c>
    </row>
    <row r="193" spans="2:15">
      <c r="B193" s="2250">
        <v>2909</v>
      </c>
      <c r="C193" s="2254">
        <v>353.31</v>
      </c>
      <c r="D193" s="2254">
        <v>353.31</v>
      </c>
      <c r="E193" s="2254">
        <v>353.31</v>
      </c>
      <c r="F193" s="2254">
        <v>353.31</v>
      </c>
      <c r="G193" s="2254">
        <v>353.31</v>
      </c>
      <c r="H193" s="2254">
        <v>353.31</v>
      </c>
      <c r="I193" s="2254">
        <v>353.31</v>
      </c>
      <c r="J193" s="2254">
        <v>353.31</v>
      </c>
      <c r="K193" s="2254">
        <v>353.31</v>
      </c>
      <c r="L193" s="2254">
        <v>353.31</v>
      </c>
      <c r="M193" s="2254">
        <v>353.31</v>
      </c>
      <c r="N193" s="2254">
        <v>353.31</v>
      </c>
      <c r="O193" s="2254">
        <v>353.31</v>
      </c>
    </row>
    <row r="194" spans="2:15">
      <c r="B194" s="2250">
        <v>2910</v>
      </c>
      <c r="C194" s="2254">
        <v>328472.2</v>
      </c>
      <c r="D194" s="2254">
        <v>328472.2</v>
      </c>
      <c r="E194" s="2254">
        <v>328472.2</v>
      </c>
      <c r="F194" s="2254">
        <v>328472.2</v>
      </c>
      <c r="G194" s="2254">
        <v>328472.2</v>
      </c>
      <c r="H194" s="2254">
        <v>328472.2</v>
      </c>
      <c r="I194" s="2254">
        <v>328472.2</v>
      </c>
      <c r="J194" s="2254">
        <v>328472.2</v>
      </c>
      <c r="K194" s="2254">
        <v>328472.2</v>
      </c>
      <c r="L194" s="2254">
        <v>328472.2</v>
      </c>
      <c r="M194" s="2254">
        <v>328472.2</v>
      </c>
      <c r="N194" s="2254">
        <v>328472.2</v>
      </c>
      <c r="O194" s="2254">
        <v>328472.2</v>
      </c>
    </row>
    <row r="195" spans="2:15">
      <c r="B195" s="2250">
        <v>2914</v>
      </c>
      <c r="C195" s="2254">
        <v>-761911.90000000014</v>
      </c>
      <c r="D195" s="2254">
        <v>-761911.90000000014</v>
      </c>
      <c r="E195" s="2254">
        <v>-761911.90000000014</v>
      </c>
      <c r="F195" s="2254">
        <v>-761911.90000000014</v>
      </c>
      <c r="G195" s="2254">
        <v>-761911.90000000014</v>
      </c>
      <c r="H195" s="2254">
        <v>-761911.90000000014</v>
      </c>
      <c r="I195" s="2254">
        <v>-761911.90000000014</v>
      </c>
      <c r="J195" s="2254">
        <v>-761911.90000000014</v>
      </c>
      <c r="K195" s="2254">
        <v>-761911.90000000014</v>
      </c>
      <c r="L195" s="2254">
        <v>-761911.90000000014</v>
      </c>
      <c r="M195" s="2254">
        <v>-761911.90000000014</v>
      </c>
      <c r="N195" s="2254">
        <v>-761911.90000000014</v>
      </c>
      <c r="O195" s="2254">
        <v>-761911.90000000014</v>
      </c>
    </row>
    <row r="196" spans="2:15">
      <c r="B196" s="2250">
        <v>2915</v>
      </c>
      <c r="C196" s="2254">
        <v>11652.55</v>
      </c>
      <c r="D196" s="2254">
        <v>11680.84</v>
      </c>
      <c r="E196" s="2254">
        <v>11733.19</v>
      </c>
      <c r="F196" s="2254">
        <v>11878.34</v>
      </c>
      <c r="G196" s="2254">
        <v>11905.72</v>
      </c>
      <c r="H196" s="2254">
        <v>11942.4</v>
      </c>
      <c r="I196" s="2254">
        <v>11931.9</v>
      </c>
      <c r="J196" s="2254">
        <v>11972.81</v>
      </c>
      <c r="K196" s="2254">
        <v>12002.71</v>
      </c>
      <c r="L196" s="2254">
        <v>12021.28</v>
      </c>
      <c r="M196" s="2254">
        <v>12024.92</v>
      </c>
      <c r="N196" s="2254">
        <v>12037.82</v>
      </c>
      <c r="O196" s="2254">
        <v>12051.65</v>
      </c>
    </row>
    <row r="197" spans="2:15">
      <c r="B197" s="2250">
        <v>2920</v>
      </c>
      <c r="C197" s="2254">
        <v>743973.07</v>
      </c>
      <c r="D197" s="2254">
        <v>743973.07</v>
      </c>
      <c r="E197" s="2254">
        <v>743973.07</v>
      </c>
      <c r="F197" s="2254">
        <v>743973.07</v>
      </c>
      <c r="G197" s="2254">
        <v>743973.07</v>
      </c>
      <c r="H197" s="2254">
        <v>743973.07</v>
      </c>
      <c r="I197" s="2254">
        <v>743973.07</v>
      </c>
      <c r="J197" s="2254">
        <v>743973.07</v>
      </c>
      <c r="K197" s="2254">
        <v>743973.07</v>
      </c>
      <c r="L197" s="2254">
        <v>743973.07</v>
      </c>
      <c r="M197" s="2254">
        <v>743973.07</v>
      </c>
      <c r="N197" s="2254">
        <v>743973.07</v>
      </c>
      <c r="O197" s="2254">
        <v>743973.07</v>
      </c>
    </row>
    <row r="198" spans="2:15">
      <c r="B198" s="2250">
        <v>2930</v>
      </c>
      <c r="C198" s="2254">
        <v>-726811.62</v>
      </c>
      <c r="D198" s="2254">
        <v>-726839.91</v>
      </c>
      <c r="E198" s="2254">
        <v>-726892.26</v>
      </c>
      <c r="F198" s="2254">
        <v>-727037.41</v>
      </c>
      <c r="G198" s="2254">
        <v>-727064.79</v>
      </c>
      <c r="H198" s="2254">
        <v>-727101.47</v>
      </c>
      <c r="I198" s="2254">
        <v>-727090.97</v>
      </c>
      <c r="J198" s="2254">
        <v>-727131.88</v>
      </c>
      <c r="K198" s="2254">
        <v>-727161.78</v>
      </c>
      <c r="L198" s="2254">
        <v>-727180.35</v>
      </c>
      <c r="M198" s="2254">
        <v>-727183.99</v>
      </c>
      <c r="N198" s="2254">
        <v>-727196.89</v>
      </c>
      <c r="O198" s="2254">
        <v>-727210.72</v>
      </c>
    </row>
    <row r="199" spans="2:15">
      <c r="B199" s="2250">
        <v>2960</v>
      </c>
      <c r="C199" s="2254">
        <v>55101.59</v>
      </c>
      <c r="D199" s="2254">
        <v>55101.59</v>
      </c>
      <c r="E199" s="2254">
        <v>55101.59</v>
      </c>
      <c r="F199" s="2254">
        <v>55101.59</v>
      </c>
      <c r="G199" s="2254">
        <v>55101.59</v>
      </c>
      <c r="H199" s="2254">
        <v>55101.59</v>
      </c>
      <c r="I199" s="2254">
        <v>55101.59</v>
      </c>
      <c r="J199" s="2254">
        <v>55101.59</v>
      </c>
      <c r="K199" s="2254">
        <v>55101.59</v>
      </c>
      <c r="L199" s="2254">
        <v>55101.59</v>
      </c>
      <c r="M199" s="2254">
        <v>55101.59</v>
      </c>
      <c r="N199" s="2254">
        <v>55101.59</v>
      </c>
      <c r="O199" s="2254">
        <v>55101.59</v>
      </c>
    </row>
    <row r="200" spans="2:15">
      <c r="B200" s="2250">
        <v>2985</v>
      </c>
      <c r="C200" s="2254">
        <v>43859.360000000001</v>
      </c>
      <c r="D200" s="2254">
        <v>43859.360000000001</v>
      </c>
      <c r="E200" s="2254">
        <v>43859.360000000001</v>
      </c>
      <c r="F200" s="2254">
        <v>43859.360000000001</v>
      </c>
      <c r="G200" s="2254">
        <v>43859.360000000001</v>
      </c>
      <c r="H200" s="2254">
        <v>43859.360000000001</v>
      </c>
      <c r="I200" s="2254">
        <v>43859.360000000001</v>
      </c>
      <c r="J200" s="2254">
        <v>43859.360000000001</v>
      </c>
      <c r="K200" s="2254">
        <v>43859.360000000001</v>
      </c>
      <c r="L200" s="2254">
        <v>43859.360000000001</v>
      </c>
      <c r="M200" s="2254">
        <v>43859.360000000001</v>
      </c>
      <c r="N200" s="2254">
        <v>43859.360000000001</v>
      </c>
      <c r="O200" s="2254">
        <v>43859.360000000001</v>
      </c>
    </row>
    <row r="201" spans="2:15">
      <c r="B201" s="2250">
        <v>3000</v>
      </c>
      <c r="C201" s="2254">
        <v>272295.23</v>
      </c>
      <c r="D201" s="2254">
        <v>272295.23</v>
      </c>
      <c r="E201" s="2254">
        <v>272295.23</v>
      </c>
      <c r="F201" s="2254">
        <v>272295.23</v>
      </c>
      <c r="G201" s="2254">
        <v>272295.23</v>
      </c>
      <c r="H201" s="2254">
        <v>272295.23</v>
      </c>
      <c r="I201" s="2254">
        <v>272295.23</v>
      </c>
      <c r="J201" s="2254">
        <v>272295.23</v>
      </c>
      <c r="K201" s="2254">
        <v>272295.23</v>
      </c>
      <c r="L201" s="2254">
        <v>272295.23</v>
      </c>
      <c r="M201" s="2254">
        <v>272295.23</v>
      </c>
      <c r="N201" s="2254">
        <v>272295.23</v>
      </c>
      <c r="O201" s="2254">
        <v>272295.23</v>
      </c>
    </row>
    <row r="202" spans="2:15">
      <c r="B202" s="2250">
        <v>3005</v>
      </c>
      <c r="C202" s="2254">
        <v>150</v>
      </c>
      <c r="D202" s="2254">
        <v>150</v>
      </c>
      <c r="E202" s="2254">
        <v>150</v>
      </c>
      <c r="F202" s="2254">
        <v>150</v>
      </c>
      <c r="G202" s="2254">
        <v>150</v>
      </c>
      <c r="H202" s="2254">
        <v>150</v>
      </c>
      <c r="I202" s="2254">
        <v>150</v>
      </c>
      <c r="J202" s="2254">
        <v>150</v>
      </c>
      <c r="K202" s="2254">
        <v>150</v>
      </c>
      <c r="L202" s="2254">
        <v>150</v>
      </c>
      <c r="M202" s="2254">
        <v>150</v>
      </c>
      <c r="N202" s="2254">
        <v>150</v>
      </c>
      <c r="O202" s="2254">
        <v>150</v>
      </c>
    </row>
    <row r="203" spans="2:15">
      <c r="B203" s="2250">
        <v>3040</v>
      </c>
      <c r="C203" s="2254">
        <v>28350</v>
      </c>
      <c r="D203" s="2254">
        <v>28350</v>
      </c>
      <c r="E203" s="2254">
        <v>28350</v>
      </c>
      <c r="F203" s="2254">
        <v>28350</v>
      </c>
      <c r="G203" s="2254">
        <v>28350</v>
      </c>
      <c r="H203" s="2254">
        <v>28350</v>
      </c>
      <c r="I203" s="2254">
        <v>28350</v>
      </c>
      <c r="J203" s="2254">
        <v>28350</v>
      </c>
      <c r="K203" s="2254">
        <v>28350</v>
      </c>
      <c r="L203" s="2254">
        <v>28350</v>
      </c>
      <c r="M203" s="2254">
        <v>28350</v>
      </c>
      <c r="N203" s="2254">
        <v>28350</v>
      </c>
      <c r="O203" s="2254">
        <v>28350</v>
      </c>
    </row>
    <row r="204" spans="2:15">
      <c r="B204" s="2250">
        <v>3110</v>
      </c>
      <c r="C204" s="2254">
        <v>-44277.88</v>
      </c>
      <c r="D204" s="2254">
        <v>-44719.91</v>
      </c>
      <c r="E204" s="2254">
        <v>-45161.94</v>
      </c>
      <c r="F204" s="2254">
        <v>-45603.98</v>
      </c>
      <c r="G204" s="2254">
        <v>-46046.01</v>
      </c>
      <c r="H204" s="2254">
        <v>-46488.04</v>
      </c>
      <c r="I204" s="2254">
        <v>-46930.07</v>
      </c>
      <c r="J204" s="2254">
        <v>-47372.1</v>
      </c>
      <c r="K204" s="2254">
        <v>-47814.13</v>
      </c>
      <c r="L204" s="2254">
        <v>-48256.17</v>
      </c>
      <c r="M204" s="2254">
        <v>-48698.2</v>
      </c>
      <c r="N204" s="2254">
        <v>-49140.23</v>
      </c>
      <c r="O204" s="2254">
        <v>-49582.26</v>
      </c>
    </row>
    <row r="205" spans="2:15">
      <c r="B205" s="2250">
        <v>3140</v>
      </c>
      <c r="C205" s="2254">
        <v>-1838.49</v>
      </c>
      <c r="D205" s="2254">
        <v>-2203.9699999999998</v>
      </c>
      <c r="E205" s="2254">
        <v>-2569.4699999999998</v>
      </c>
      <c r="F205" s="2254">
        <v>-2934.96</v>
      </c>
      <c r="G205" s="2254">
        <v>-3300.46</v>
      </c>
      <c r="H205" s="2254">
        <v>-3665.95</v>
      </c>
      <c r="I205" s="2254">
        <v>-4031.45</v>
      </c>
      <c r="J205" s="2254">
        <v>-4396.9399999999996</v>
      </c>
      <c r="K205" s="2254">
        <v>-4762.4399999999996</v>
      </c>
      <c r="L205" s="2254">
        <v>-5127.93</v>
      </c>
      <c r="M205" s="2254">
        <v>-5493.43</v>
      </c>
      <c r="N205" s="2254">
        <v>-5858.92</v>
      </c>
      <c r="O205" s="2254">
        <v>-6224.42</v>
      </c>
    </row>
    <row r="206" spans="2:15">
      <c r="B206" s="2250">
        <v>3155</v>
      </c>
      <c r="C206" s="2254">
        <v>-271004.82</v>
      </c>
      <c r="D206" s="2254">
        <v>-271327.42</v>
      </c>
      <c r="E206" s="2254">
        <v>-271650.02</v>
      </c>
      <c r="F206" s="2254">
        <v>-271972.63</v>
      </c>
      <c r="G206" s="2254">
        <v>-272295.23</v>
      </c>
      <c r="H206" s="2254">
        <v>-272295.23</v>
      </c>
      <c r="I206" s="2254">
        <v>-272295.23</v>
      </c>
      <c r="J206" s="2254">
        <v>-272295.23</v>
      </c>
      <c r="K206" s="2254">
        <v>-272295.23</v>
      </c>
      <c r="L206" s="2254">
        <v>-272295.23</v>
      </c>
      <c r="M206" s="2254">
        <v>-272295.23</v>
      </c>
      <c r="N206" s="2254">
        <v>-272295.23</v>
      </c>
      <c r="O206" s="2254">
        <v>-272295.23</v>
      </c>
    </row>
    <row r="207" spans="2:15">
      <c r="B207" s="2250">
        <v>3160</v>
      </c>
      <c r="C207" s="2254">
        <v>-1832</v>
      </c>
      <c r="D207" s="2254">
        <v>-1832</v>
      </c>
      <c r="E207" s="2254">
        <v>-1832</v>
      </c>
      <c r="F207" s="2254">
        <v>-1832</v>
      </c>
      <c r="G207" s="2254">
        <v>-1832</v>
      </c>
      <c r="H207" s="2254">
        <v>-1832</v>
      </c>
      <c r="I207" s="2254">
        <v>-1832</v>
      </c>
      <c r="J207" s="2254">
        <v>-1832</v>
      </c>
      <c r="K207" s="2254">
        <v>-150</v>
      </c>
      <c r="L207" s="2254">
        <v>-150</v>
      </c>
      <c r="M207" s="2254">
        <v>-150</v>
      </c>
      <c r="N207" s="2254">
        <v>-150</v>
      </c>
      <c r="O207" s="2254">
        <v>-150</v>
      </c>
    </row>
    <row r="208" spans="2:15">
      <c r="B208" s="2250">
        <v>3195</v>
      </c>
      <c r="C208" s="2254">
        <v>-4142.47</v>
      </c>
      <c r="D208" s="2254">
        <v>-4339.34</v>
      </c>
      <c r="E208" s="2254">
        <v>-4536.22</v>
      </c>
      <c r="F208" s="2254">
        <v>-4733.09</v>
      </c>
      <c r="G208" s="2254">
        <v>-4929.97</v>
      </c>
      <c r="H208" s="2254">
        <v>-5126.84</v>
      </c>
      <c r="I208" s="2254">
        <v>-5323.72</v>
      </c>
      <c r="J208" s="2254">
        <v>-5520.59</v>
      </c>
      <c r="K208" s="2254">
        <v>-5717.47</v>
      </c>
      <c r="L208" s="2254">
        <v>-14194.42</v>
      </c>
      <c r="M208" s="2254">
        <v>-14666.92</v>
      </c>
      <c r="N208" s="2254">
        <v>-15139.42</v>
      </c>
      <c r="O208" s="2254">
        <v>-15611.92</v>
      </c>
    </row>
    <row r="209" spans="1:15">
      <c r="C209" s="2254"/>
      <c r="D209" s="2254"/>
      <c r="E209" s="2254"/>
      <c r="F209" s="2254"/>
      <c r="G209" s="2254"/>
      <c r="H209" s="2254"/>
      <c r="I209" s="2254"/>
      <c r="J209" s="2254"/>
      <c r="K209" s="2254"/>
      <c r="L209" s="2254"/>
      <c r="M209" s="2254"/>
      <c r="N209" s="2254"/>
      <c r="O209" s="2254"/>
    </row>
    <row r="210" spans="1:15" ht="15">
      <c r="A210" s="2328" t="s">
        <v>3660</v>
      </c>
      <c r="B210" s="2250">
        <v>3225</v>
      </c>
      <c r="C210" s="2254">
        <v>-38400</v>
      </c>
      <c r="D210" s="2254">
        <v>-38400</v>
      </c>
      <c r="E210" s="2254">
        <v>-38400</v>
      </c>
      <c r="F210" s="2254">
        <v>-38400</v>
      </c>
      <c r="G210" s="2254">
        <v>-38400</v>
      </c>
      <c r="H210" s="2254">
        <v>-38400</v>
      </c>
      <c r="I210" s="2254">
        <v>-38400</v>
      </c>
      <c r="J210" s="2254">
        <v>-38400</v>
      </c>
      <c r="K210" s="2254">
        <v>-38400</v>
      </c>
      <c r="L210" s="2254">
        <v>-38400</v>
      </c>
      <c r="M210" s="2254">
        <v>-38400</v>
      </c>
      <c r="N210" s="2254">
        <v>-38400</v>
      </c>
      <c r="O210" s="2254">
        <v>-38400</v>
      </c>
    </row>
    <row r="211" spans="1:15">
      <c r="B211" s="2250">
        <v>3265</v>
      </c>
      <c r="C211" s="2254">
        <v>-14764.64</v>
      </c>
      <c r="D211" s="2254">
        <v>-14764.64</v>
      </c>
      <c r="E211" s="2254">
        <v>-14764.64</v>
      </c>
      <c r="F211" s="2254">
        <v>-14764.64</v>
      </c>
      <c r="G211" s="2254">
        <v>-14764.64</v>
      </c>
      <c r="H211" s="2254">
        <v>-14764.64</v>
      </c>
      <c r="I211" s="2254">
        <v>-14764.64</v>
      </c>
      <c r="J211" s="2254">
        <v>-14764.64</v>
      </c>
      <c r="K211" s="2254">
        <v>-14764.64</v>
      </c>
      <c r="L211" s="2254">
        <v>-14764.64</v>
      </c>
      <c r="M211" s="2254">
        <v>-14764.64</v>
      </c>
      <c r="N211" s="2254">
        <v>-14764.64</v>
      </c>
      <c r="O211" s="2254">
        <v>-14764.64</v>
      </c>
    </row>
    <row r="212" spans="1:15">
      <c r="B212" s="2250">
        <v>3270</v>
      </c>
      <c r="C212" s="2254">
        <v>-229137.67</v>
      </c>
      <c r="D212" s="2254">
        <v>-229137.67</v>
      </c>
      <c r="E212" s="2254">
        <v>-229137.67</v>
      </c>
      <c r="F212" s="2254">
        <v>-229137.67</v>
      </c>
      <c r="G212" s="2254">
        <v>-229137.67</v>
      </c>
      <c r="H212" s="2254">
        <v>-229137.67</v>
      </c>
      <c r="I212" s="2254">
        <v>-229137.67</v>
      </c>
      <c r="J212" s="2254">
        <v>-229137.67</v>
      </c>
      <c r="K212" s="2254">
        <v>-229137.67</v>
      </c>
      <c r="L212" s="2254">
        <v>-229137.67</v>
      </c>
      <c r="M212" s="2254">
        <v>-229137.67</v>
      </c>
      <c r="N212" s="2254">
        <v>-229137.67</v>
      </c>
      <c r="O212" s="2254">
        <v>-229137.67</v>
      </c>
    </row>
    <row r="213" spans="1:15">
      <c r="B213" s="2250">
        <v>3295</v>
      </c>
      <c r="C213" s="2254">
        <v>-217344.52</v>
      </c>
      <c r="D213" s="2254">
        <v>-217344.52</v>
      </c>
      <c r="E213" s="2254">
        <v>-217344.52</v>
      </c>
      <c r="F213" s="2254">
        <v>-217344.52</v>
      </c>
      <c r="G213" s="2254">
        <v>-217344.52</v>
      </c>
      <c r="H213" s="2254">
        <v>-217344.52</v>
      </c>
      <c r="I213" s="2254">
        <v>-217344.52</v>
      </c>
      <c r="J213" s="2254">
        <v>-217344.52</v>
      </c>
      <c r="K213" s="2254">
        <v>-217344.52</v>
      </c>
      <c r="L213" s="2254">
        <v>-217344.52</v>
      </c>
      <c r="M213" s="2254">
        <v>-217344.52</v>
      </c>
      <c r="N213" s="2254">
        <v>-217344.52</v>
      </c>
      <c r="O213" s="2254">
        <v>-217344.52</v>
      </c>
    </row>
    <row r="214" spans="1:15">
      <c r="B214" s="2250">
        <v>3305</v>
      </c>
      <c r="C214" s="2254">
        <v>-3897</v>
      </c>
      <c r="D214" s="2254">
        <v>-3897</v>
      </c>
      <c r="E214" s="2254">
        <v>-3897</v>
      </c>
      <c r="F214" s="2254">
        <v>-3897</v>
      </c>
      <c r="G214" s="2254">
        <v>-3897</v>
      </c>
      <c r="H214" s="2254">
        <v>-3897</v>
      </c>
      <c r="I214" s="2254">
        <v>-3897</v>
      </c>
      <c r="J214" s="2254">
        <v>-3897</v>
      </c>
      <c r="K214" s="2254">
        <v>-3897</v>
      </c>
      <c r="L214" s="2254">
        <v>-3897</v>
      </c>
      <c r="M214" s="2254">
        <v>-3897</v>
      </c>
      <c r="N214" s="2254">
        <v>-3897</v>
      </c>
      <c r="O214" s="2254">
        <v>-3897</v>
      </c>
    </row>
    <row r="215" spans="1:15">
      <c r="B215" s="2250">
        <v>3315</v>
      </c>
      <c r="C215" s="2254">
        <v>-42439.81</v>
      </c>
      <c r="D215" s="2254">
        <v>-42439.81</v>
      </c>
      <c r="E215" s="2254">
        <v>-42439.81</v>
      </c>
      <c r="F215" s="2254">
        <v>-42439.81</v>
      </c>
      <c r="G215" s="2254">
        <v>-42439.81</v>
      </c>
      <c r="H215" s="2254">
        <v>-42439.81</v>
      </c>
      <c r="I215" s="2254">
        <v>-42439.81</v>
      </c>
      <c r="J215" s="2254">
        <v>-42439.81</v>
      </c>
      <c r="K215" s="2254">
        <v>-42439.81</v>
      </c>
      <c r="L215" s="2254">
        <v>-42439.81</v>
      </c>
      <c r="M215" s="2254">
        <v>-42439.81</v>
      </c>
      <c r="N215" s="2254">
        <v>-42439.81</v>
      </c>
      <c r="O215" s="2254">
        <v>-42439.81</v>
      </c>
    </row>
    <row r="216" spans="1:15">
      <c r="B216" s="2250">
        <v>3320</v>
      </c>
      <c r="C216" s="2254">
        <v>159.21</v>
      </c>
      <c r="D216" s="2254">
        <v>159.21</v>
      </c>
      <c r="E216" s="2254">
        <v>159.21</v>
      </c>
      <c r="F216" s="2254">
        <v>159.21</v>
      </c>
      <c r="G216" s="2254">
        <v>159.21</v>
      </c>
      <c r="H216" s="2254">
        <v>159.21</v>
      </c>
      <c r="I216" s="2254">
        <v>159.21</v>
      </c>
      <c r="J216" s="2254">
        <v>159.21</v>
      </c>
      <c r="K216" s="2254">
        <v>159.21</v>
      </c>
      <c r="L216" s="2254">
        <v>159.21</v>
      </c>
      <c r="M216" s="2254">
        <v>159.21</v>
      </c>
      <c r="N216" s="2254">
        <v>159.21</v>
      </c>
      <c r="O216" s="2254">
        <v>159.21</v>
      </c>
    </row>
    <row r="217" spans="1:15">
      <c r="B217" s="2250">
        <v>3330</v>
      </c>
      <c r="C217" s="2254">
        <v>-29527.79</v>
      </c>
      <c r="D217" s="2254">
        <v>-29527.79</v>
      </c>
      <c r="E217" s="2254">
        <v>-29527.79</v>
      </c>
      <c r="F217" s="2254">
        <v>-29527.79</v>
      </c>
      <c r="G217" s="2254">
        <v>-29527.79</v>
      </c>
      <c r="H217" s="2254">
        <v>-29527.79</v>
      </c>
      <c r="I217" s="2254">
        <v>-29527.79</v>
      </c>
      <c r="J217" s="2254">
        <v>-29527.79</v>
      </c>
      <c r="K217" s="2254">
        <v>-29527.79</v>
      </c>
      <c r="L217" s="2254">
        <v>-29527.79</v>
      </c>
      <c r="M217" s="2254">
        <v>-29527.79</v>
      </c>
      <c r="N217" s="2254">
        <v>-29527.79</v>
      </c>
      <c r="O217" s="2254">
        <v>-29527.79</v>
      </c>
    </row>
    <row r="218" spans="1:15">
      <c r="B218" s="2250">
        <v>3335</v>
      </c>
      <c r="C218" s="2254">
        <v>-111636.02</v>
      </c>
      <c r="D218" s="2254">
        <v>-111636.02</v>
      </c>
      <c r="E218" s="2254">
        <v>-111636.02</v>
      </c>
      <c r="F218" s="2254">
        <v>-111636.02</v>
      </c>
      <c r="G218" s="2254">
        <v>-111636.02</v>
      </c>
      <c r="H218" s="2254">
        <v>-111636.02</v>
      </c>
      <c r="I218" s="2254">
        <v>-111636.02</v>
      </c>
      <c r="J218" s="2254">
        <v>-111636.02</v>
      </c>
      <c r="K218" s="2254">
        <v>-111636.02</v>
      </c>
      <c r="L218" s="2254">
        <v>-111636.02</v>
      </c>
      <c r="M218" s="2254">
        <v>-111636.02</v>
      </c>
      <c r="N218" s="2254">
        <v>-111636.02</v>
      </c>
      <c r="O218" s="2254">
        <v>-111636.02</v>
      </c>
    </row>
    <row r="219" spans="1:15">
      <c r="B219" s="2250">
        <v>3340</v>
      </c>
      <c r="C219" s="2254">
        <v>-7657957.0800000001</v>
      </c>
      <c r="D219" s="2254">
        <v>-7657957.0800000001</v>
      </c>
      <c r="E219" s="2254">
        <v>-7671950.4800000004</v>
      </c>
      <c r="F219" s="2254">
        <v>-7671950.4800000004</v>
      </c>
      <c r="G219" s="2254">
        <v>-7671950.4800000004</v>
      </c>
      <c r="H219" s="2254">
        <v>-7707008.4800000004</v>
      </c>
      <c r="I219" s="2254">
        <v>-7707008.4800000004</v>
      </c>
      <c r="J219" s="2254">
        <v>-7707008.4800000004</v>
      </c>
      <c r="K219" s="2254">
        <v>-7707008.4800000004</v>
      </c>
      <c r="L219" s="2254">
        <v>-7707008.4800000004</v>
      </c>
      <c r="M219" s="2254">
        <v>-7707008.4800000004</v>
      </c>
      <c r="N219" s="2254">
        <v>-7707008.4800000004</v>
      </c>
      <c r="O219" s="2254">
        <v>-7707008.4800000004</v>
      </c>
    </row>
    <row r="220" spans="1:15">
      <c r="B220" s="2250">
        <v>3345</v>
      </c>
      <c r="C220" s="2254">
        <v>-1594659.43</v>
      </c>
      <c r="D220" s="2254">
        <v>-1594659.43</v>
      </c>
      <c r="E220" s="2254">
        <v>-1615805.33</v>
      </c>
      <c r="F220" s="2254">
        <v>-1615805.33</v>
      </c>
      <c r="G220" s="2254">
        <v>-1615805.33</v>
      </c>
      <c r="H220" s="2254">
        <v>-1620097.33</v>
      </c>
      <c r="I220" s="2254">
        <v>-1620097.33</v>
      </c>
      <c r="J220" s="2254">
        <v>-1620097.33</v>
      </c>
      <c r="K220" s="2254">
        <v>-1620097.33</v>
      </c>
      <c r="L220" s="2254">
        <v>-1620097.33</v>
      </c>
      <c r="M220" s="2254">
        <v>-1620097.33</v>
      </c>
      <c r="N220" s="2254">
        <v>-1620097.33</v>
      </c>
      <c r="O220" s="2254">
        <v>-1620097.33</v>
      </c>
    </row>
    <row r="221" spans="1:15">
      <c r="B221" s="2250">
        <v>3350</v>
      </c>
      <c r="C221" s="2254">
        <v>-56230.47</v>
      </c>
      <c r="D221" s="2254">
        <v>-56230.47</v>
      </c>
      <c r="E221" s="2254">
        <v>-56230.47</v>
      </c>
      <c r="F221" s="2254">
        <v>-56230.47</v>
      </c>
      <c r="G221" s="2254">
        <v>-56230.47</v>
      </c>
      <c r="H221" s="2254">
        <v>-56230.47</v>
      </c>
      <c r="I221" s="2254">
        <v>-56230.47</v>
      </c>
      <c r="J221" s="2254">
        <v>-56230.47</v>
      </c>
      <c r="K221" s="2254">
        <v>-56230.47</v>
      </c>
      <c r="L221" s="2254">
        <v>-56230.47</v>
      </c>
      <c r="M221" s="2254">
        <v>-56230.47</v>
      </c>
      <c r="N221" s="2254">
        <v>-56230.47</v>
      </c>
      <c r="O221" s="2254">
        <v>-56230.47</v>
      </c>
    </row>
    <row r="222" spans="1:15">
      <c r="B222" s="2250">
        <v>3355</v>
      </c>
      <c r="C222" s="2254">
        <v>-10435.27</v>
      </c>
      <c r="D222" s="2254">
        <v>-10435.27</v>
      </c>
      <c r="E222" s="2254">
        <v>-10435.27</v>
      </c>
      <c r="F222" s="2254">
        <v>-10435.27</v>
      </c>
      <c r="G222" s="2254">
        <v>-10435.27</v>
      </c>
      <c r="H222" s="2254">
        <v>-10435.27</v>
      </c>
      <c r="I222" s="2254">
        <v>-10435.27</v>
      </c>
      <c r="J222" s="2254">
        <v>-10435.27</v>
      </c>
      <c r="K222" s="2254">
        <v>-10435.27</v>
      </c>
      <c r="L222" s="2254">
        <v>-10435.27</v>
      </c>
      <c r="M222" s="2254">
        <v>-10435.27</v>
      </c>
      <c r="N222" s="2254">
        <v>-10435.27</v>
      </c>
      <c r="O222" s="2254">
        <v>-10435.27</v>
      </c>
    </row>
    <row r="223" spans="1:15">
      <c r="B223" s="2250">
        <v>3360</v>
      </c>
      <c r="C223" s="2254">
        <v>-867276.18</v>
      </c>
      <c r="D223" s="2254">
        <v>-867276.18</v>
      </c>
      <c r="E223" s="2254">
        <v>-873802.18</v>
      </c>
      <c r="F223" s="2254">
        <v>-873802.18</v>
      </c>
      <c r="G223" s="2254">
        <v>-873802.18</v>
      </c>
      <c r="H223" s="2254">
        <v>-882372.18</v>
      </c>
      <c r="I223" s="2254">
        <v>-882372.18</v>
      </c>
      <c r="J223" s="2254">
        <v>-882372.18</v>
      </c>
      <c r="K223" s="2254">
        <v>-882372.18</v>
      </c>
      <c r="L223" s="2254">
        <v>-882372.18</v>
      </c>
      <c r="M223" s="2254">
        <v>-882372.18</v>
      </c>
      <c r="N223" s="2254">
        <v>-882372.18</v>
      </c>
      <c r="O223" s="2254">
        <v>-882372.18</v>
      </c>
    </row>
    <row r="224" spans="1:15">
      <c r="B224" s="2250">
        <v>3430</v>
      </c>
      <c r="C224" s="2254">
        <v>-2857415.82</v>
      </c>
      <c r="D224" s="2254">
        <v>-2857415.82</v>
      </c>
      <c r="E224" s="2254">
        <v>-2857415.82</v>
      </c>
      <c r="F224" s="2254">
        <v>-2857415.82</v>
      </c>
      <c r="G224" s="2254">
        <v>-2857415.82</v>
      </c>
      <c r="H224" s="2254">
        <v>-2857415.82</v>
      </c>
      <c r="I224" s="2254">
        <v>-2857415.82</v>
      </c>
      <c r="J224" s="2254">
        <v>-2857415.82</v>
      </c>
      <c r="K224" s="2254">
        <v>-2857415.82</v>
      </c>
      <c r="L224" s="2254">
        <v>-2857415.82</v>
      </c>
      <c r="M224" s="2254">
        <v>-2857415.82</v>
      </c>
      <c r="N224" s="2254">
        <v>-2857415.82</v>
      </c>
      <c r="O224" s="2254">
        <v>-2857415.82</v>
      </c>
    </row>
    <row r="225" spans="1:15">
      <c r="B225" s="2250">
        <v>3435</v>
      </c>
      <c r="C225" s="2254">
        <v>-6633193.96</v>
      </c>
      <c r="D225" s="2254">
        <v>-6643525.96</v>
      </c>
      <c r="E225" s="2254">
        <v>-6652777.96</v>
      </c>
      <c r="F225" s="2254">
        <v>-6681706.96</v>
      </c>
      <c r="G225" s="2254">
        <v>-6700147.96</v>
      </c>
      <c r="H225" s="2254">
        <v>-6717426.96</v>
      </c>
      <c r="I225" s="2254">
        <v>-6728520.96</v>
      </c>
      <c r="J225" s="2254">
        <v>-6755710.96</v>
      </c>
      <c r="K225" s="2254">
        <v>-6779491.96</v>
      </c>
      <c r="L225" s="2254">
        <v>-6808121.96</v>
      </c>
      <c r="M225" s="2254">
        <v>-6819789.96</v>
      </c>
      <c r="N225" s="2254">
        <v>-6858970.4900000002</v>
      </c>
      <c r="O225" s="2254">
        <v>-6884310.4900000002</v>
      </c>
    </row>
    <row r="226" spans="1:15">
      <c r="B226" s="2250">
        <v>3445</v>
      </c>
      <c r="C226" s="2254">
        <v>-1350</v>
      </c>
      <c r="D226" s="2254">
        <v>-1350</v>
      </c>
      <c r="E226" s="2254">
        <v>-2793</v>
      </c>
      <c r="F226" s="2254">
        <v>-2793</v>
      </c>
      <c r="G226" s="2254">
        <v>-2793</v>
      </c>
      <c r="H226" s="2254">
        <v>-2793</v>
      </c>
      <c r="I226" s="2254">
        <v>-2793</v>
      </c>
      <c r="J226" s="2254">
        <v>-2793</v>
      </c>
      <c r="K226" s="2254">
        <v>-2793</v>
      </c>
      <c r="L226" s="2254">
        <v>-2793</v>
      </c>
      <c r="M226" s="2254">
        <v>-2793</v>
      </c>
      <c r="N226" s="2254">
        <v>-211709</v>
      </c>
      <c r="O226" s="2254">
        <v>-211709</v>
      </c>
    </row>
    <row r="227" spans="1:15">
      <c r="B227" s="2250">
        <v>3450</v>
      </c>
      <c r="C227" s="2254">
        <v>-97013.81</v>
      </c>
      <c r="D227" s="2254">
        <v>-97013.81</v>
      </c>
      <c r="E227" s="2254">
        <v>-97013.81</v>
      </c>
      <c r="F227" s="2254">
        <v>-97013.81</v>
      </c>
      <c r="G227" s="2254">
        <v>-97013.81</v>
      </c>
      <c r="H227" s="2254">
        <v>-97013.81</v>
      </c>
      <c r="I227" s="2254">
        <v>-97013.81</v>
      </c>
      <c r="J227" s="2254">
        <v>-97013.81</v>
      </c>
      <c r="K227" s="2254">
        <v>-97013.81</v>
      </c>
      <c r="L227" s="2254">
        <v>-97013.81</v>
      </c>
      <c r="M227" s="2254">
        <v>-97013.81</v>
      </c>
      <c r="N227" s="2254">
        <v>-109480.22</v>
      </c>
      <c r="O227" s="2254">
        <v>-109480.22</v>
      </c>
    </row>
    <row r="228" spans="1:15">
      <c r="B228" s="2250">
        <v>3455</v>
      </c>
      <c r="C228" s="2254">
        <v>-33149</v>
      </c>
      <c r="D228" s="2254">
        <v>-33149</v>
      </c>
      <c r="E228" s="2254">
        <v>-33149</v>
      </c>
      <c r="F228" s="2254">
        <v>-33149</v>
      </c>
      <c r="G228" s="2254">
        <v>-33149</v>
      </c>
      <c r="H228" s="2254">
        <v>-33149</v>
      </c>
      <c r="I228" s="2254">
        <v>-33149</v>
      </c>
      <c r="J228" s="2254">
        <v>-33149</v>
      </c>
      <c r="K228" s="2254">
        <v>-33149</v>
      </c>
      <c r="L228" s="2254">
        <v>-33149</v>
      </c>
      <c r="M228" s="2254">
        <v>-33749</v>
      </c>
      <c r="N228" s="2254">
        <v>-38532</v>
      </c>
      <c r="O228" s="2254">
        <v>-41182</v>
      </c>
    </row>
    <row r="229" spans="1:15">
      <c r="B229" s="2250">
        <v>3500</v>
      </c>
      <c r="C229" s="2254">
        <v>-1818929.81</v>
      </c>
      <c r="D229" s="2254">
        <v>-1818929.81</v>
      </c>
      <c r="E229" s="2254">
        <v>-1818929.81</v>
      </c>
      <c r="F229" s="2254">
        <v>-1818929.81</v>
      </c>
      <c r="G229" s="2254">
        <v>-1818929.81</v>
      </c>
      <c r="H229" s="2254">
        <v>-1818929.81</v>
      </c>
      <c r="I229" s="2254">
        <v>-1818929.81</v>
      </c>
      <c r="J229" s="2254">
        <v>-1818929.81</v>
      </c>
      <c r="K229" s="2254">
        <v>-1818929.81</v>
      </c>
      <c r="L229" s="2254">
        <v>-1818929.81</v>
      </c>
      <c r="M229" s="2254">
        <v>-1818929.81</v>
      </c>
      <c r="N229" s="2254">
        <v>-1818929.81</v>
      </c>
      <c r="O229" s="2254">
        <v>-1818929.81</v>
      </c>
    </row>
    <row r="230" spans="1:15">
      <c r="B230" s="2250">
        <v>3520</v>
      </c>
      <c r="C230" s="2254">
        <v>-1241845.49</v>
      </c>
      <c r="D230" s="2254">
        <v>-1241845.49</v>
      </c>
      <c r="E230" s="2254">
        <v>-1241845.49</v>
      </c>
      <c r="F230" s="2254">
        <v>-1241845.49</v>
      </c>
      <c r="G230" s="2254">
        <v>-1241845.49</v>
      </c>
      <c r="H230" s="2254">
        <v>-1241845.49</v>
      </c>
      <c r="I230" s="2254">
        <v>-1241845.49</v>
      </c>
      <c r="J230" s="2254">
        <v>-1241845.49</v>
      </c>
      <c r="K230" s="2254">
        <v>-1241845.49</v>
      </c>
      <c r="L230" s="2254">
        <v>-1241845.49</v>
      </c>
      <c r="M230" s="2254">
        <v>-1241845.49</v>
      </c>
      <c r="N230" s="2254">
        <v>-1241845.49</v>
      </c>
      <c r="O230" s="2254">
        <v>-1241845.49</v>
      </c>
    </row>
    <row r="231" spans="1:15">
      <c r="B231" s="2250">
        <v>3530</v>
      </c>
      <c r="C231" s="2254">
        <v>653.70000000000005</v>
      </c>
      <c r="D231" s="2254">
        <v>653.70000000000005</v>
      </c>
      <c r="E231" s="2254">
        <v>653.70000000000005</v>
      </c>
      <c r="F231" s="2254">
        <v>653.70000000000005</v>
      </c>
      <c r="G231" s="2254">
        <v>653.70000000000005</v>
      </c>
      <c r="H231" s="2254">
        <v>653.70000000000005</v>
      </c>
      <c r="I231" s="2254">
        <v>653.70000000000005</v>
      </c>
      <c r="J231" s="2254">
        <v>653.70000000000005</v>
      </c>
      <c r="K231" s="2254">
        <v>653.70000000000005</v>
      </c>
      <c r="L231" s="2254">
        <v>653.70000000000005</v>
      </c>
      <c r="M231" s="2254">
        <v>653.70000000000005</v>
      </c>
      <c r="N231" s="2254">
        <v>653.70000000000005</v>
      </c>
      <c r="O231" s="2254">
        <v>653.70000000000005</v>
      </c>
    </row>
    <row r="232" spans="1:15">
      <c r="B232" s="2250">
        <v>3535</v>
      </c>
      <c r="C232" s="2254">
        <v>222.69</v>
      </c>
      <c r="D232" s="2254">
        <v>222.69</v>
      </c>
      <c r="E232" s="2254">
        <v>222.69</v>
      </c>
      <c r="F232" s="2254">
        <v>222.69</v>
      </c>
      <c r="G232" s="2254">
        <v>222.69</v>
      </c>
      <c r="H232" s="2254">
        <v>222.69</v>
      </c>
      <c r="I232" s="2254">
        <v>222.69</v>
      </c>
      <c r="J232" s="2254">
        <v>222.69</v>
      </c>
      <c r="K232" s="2254">
        <v>222.69</v>
      </c>
      <c r="L232" s="2254">
        <v>222.69</v>
      </c>
      <c r="M232" s="2254">
        <v>222.69</v>
      </c>
      <c r="N232" s="2254">
        <v>222.69</v>
      </c>
      <c r="O232" s="2254">
        <v>222.69</v>
      </c>
    </row>
    <row r="233" spans="1:15">
      <c r="B233" s="2250">
        <v>3550</v>
      </c>
      <c r="C233" s="2254">
        <v>-1506283.35</v>
      </c>
      <c r="D233" s="2254">
        <v>-1506283.35</v>
      </c>
      <c r="E233" s="2254">
        <v>-1506283.35</v>
      </c>
      <c r="F233" s="2254">
        <v>-1506283.35</v>
      </c>
      <c r="G233" s="2254">
        <v>-1506283.35</v>
      </c>
      <c r="H233" s="2254">
        <v>-1506283.35</v>
      </c>
      <c r="I233" s="2254">
        <v>-1506283.35</v>
      </c>
      <c r="J233" s="2254">
        <v>-1506283.35</v>
      </c>
      <c r="K233" s="2254">
        <v>-1506283.35</v>
      </c>
      <c r="L233" s="2254">
        <v>-1506283.35</v>
      </c>
      <c r="M233" s="2254">
        <v>-1506283.35</v>
      </c>
      <c r="N233" s="2254">
        <v>-1506283.35</v>
      </c>
      <c r="O233" s="2254">
        <v>-1506283.35</v>
      </c>
    </row>
    <row r="234" spans="1:15">
      <c r="B234" s="2250">
        <v>3555</v>
      </c>
      <c r="C234" s="2254">
        <v>-2967714.21</v>
      </c>
      <c r="D234" s="2254">
        <v>-2967714.21</v>
      </c>
      <c r="E234" s="2254">
        <v>-2967714.21</v>
      </c>
      <c r="F234" s="2254">
        <v>-2967714.21</v>
      </c>
      <c r="G234" s="2254">
        <v>-2967714.21</v>
      </c>
      <c r="H234" s="2254">
        <v>-2992543.21</v>
      </c>
      <c r="I234" s="2254">
        <v>-2992543.21</v>
      </c>
      <c r="J234" s="2254">
        <v>-2992543.21</v>
      </c>
      <c r="K234" s="2254">
        <v>-2992543.21</v>
      </c>
      <c r="L234" s="2254">
        <v>-2992543.21</v>
      </c>
      <c r="M234" s="2254">
        <v>-2992543.21</v>
      </c>
      <c r="N234" s="2254">
        <v>-2992543.21</v>
      </c>
      <c r="O234" s="2254">
        <v>-2992543.21</v>
      </c>
    </row>
    <row r="235" spans="1:15">
      <c r="B235" s="2250">
        <v>3557</v>
      </c>
      <c r="C235" s="2254">
        <v>-21663.88</v>
      </c>
      <c r="D235" s="2254">
        <v>-21663.88</v>
      </c>
      <c r="E235" s="2254">
        <v>-21663.88</v>
      </c>
      <c r="F235" s="2254">
        <v>-21663.88</v>
      </c>
      <c r="G235" s="2254">
        <v>-21663.88</v>
      </c>
      <c r="H235" s="2254">
        <v>-34658.879999999997</v>
      </c>
      <c r="I235" s="2254">
        <v>-34658.879999999997</v>
      </c>
      <c r="J235" s="2254">
        <v>-34658.879999999997</v>
      </c>
      <c r="K235" s="2254">
        <v>-34658.879999999997</v>
      </c>
      <c r="L235" s="2254">
        <v>-34658.879999999997</v>
      </c>
      <c r="M235" s="2254">
        <v>-34658.879999999997</v>
      </c>
      <c r="N235" s="2254">
        <v>-34658.879999999997</v>
      </c>
      <c r="O235" s="2254">
        <v>-34658.879999999997</v>
      </c>
    </row>
    <row r="236" spans="1:15">
      <c r="B236" s="2250">
        <v>3565</v>
      </c>
      <c r="C236" s="2254">
        <v>-43469.8</v>
      </c>
      <c r="D236" s="2254">
        <v>-43469.8</v>
      </c>
      <c r="E236" s="2254">
        <v>-43469.8</v>
      </c>
      <c r="F236" s="2254">
        <v>-43469.8</v>
      </c>
      <c r="G236" s="2254">
        <v>-43469.8</v>
      </c>
      <c r="H236" s="2254">
        <v>-47868.800000000003</v>
      </c>
      <c r="I236" s="2254">
        <v>-47868.800000000003</v>
      </c>
      <c r="J236" s="2254">
        <v>-47868.800000000003</v>
      </c>
      <c r="K236" s="2254">
        <v>-47868.800000000003</v>
      </c>
      <c r="L236" s="2254">
        <v>-47868.800000000003</v>
      </c>
      <c r="M236" s="2254">
        <v>-47868.800000000003</v>
      </c>
      <c r="N236" s="2254">
        <v>-47868.800000000003</v>
      </c>
      <c r="O236" s="2254">
        <v>-47868.800000000003</v>
      </c>
    </row>
    <row r="237" spans="1:15">
      <c r="B237" s="2250">
        <v>3600</v>
      </c>
      <c r="C237" s="2254">
        <v>-14951.39</v>
      </c>
      <c r="D237" s="2254">
        <v>-14951.39</v>
      </c>
      <c r="E237" s="2254">
        <v>-14951.39</v>
      </c>
      <c r="F237" s="2254">
        <v>-14951.39</v>
      </c>
      <c r="G237" s="2254">
        <v>-14951.39</v>
      </c>
      <c r="H237" s="2254">
        <v>-14951.39</v>
      </c>
      <c r="I237" s="2254">
        <v>-14951.39</v>
      </c>
      <c r="J237" s="2254">
        <v>-14951.39</v>
      </c>
      <c r="K237" s="2254">
        <v>-14951.39</v>
      </c>
      <c r="L237" s="2254">
        <v>-14951.39</v>
      </c>
      <c r="M237" s="2254">
        <v>-14951.39</v>
      </c>
      <c r="N237" s="2254">
        <v>-14951.39</v>
      </c>
      <c r="O237" s="2254">
        <v>-14951.39</v>
      </c>
    </row>
    <row r="238" spans="1:15">
      <c r="A238" s="2327"/>
      <c r="B238" s="2250">
        <v>3605</v>
      </c>
      <c r="C238" s="2254">
        <v>-207364.17</v>
      </c>
      <c r="D238" s="2254">
        <v>-207364.17</v>
      </c>
      <c r="E238" s="2254">
        <v>-207364.17</v>
      </c>
      <c r="F238" s="2254">
        <v>-207364.17</v>
      </c>
      <c r="G238" s="2254">
        <v>-207364.17</v>
      </c>
      <c r="H238" s="2254">
        <v>-207364.17</v>
      </c>
      <c r="I238" s="2254">
        <v>-207364.17</v>
      </c>
      <c r="J238" s="2254">
        <v>-207364.17</v>
      </c>
      <c r="K238" s="2254">
        <v>-207364.17</v>
      </c>
      <c r="L238" s="2254">
        <v>-207364.17</v>
      </c>
      <c r="M238" s="2254">
        <v>-207364.17</v>
      </c>
      <c r="N238" s="2254">
        <v>-207364.17</v>
      </c>
      <c r="O238" s="2254">
        <v>-207364.17</v>
      </c>
    </row>
    <row r="239" spans="1:15">
      <c r="B239" s="2250">
        <v>3625</v>
      </c>
      <c r="C239" s="2254">
        <v>-2368.89</v>
      </c>
      <c r="D239" s="2254">
        <v>-2368.89</v>
      </c>
      <c r="E239" s="2254">
        <v>-2368.89</v>
      </c>
      <c r="F239" s="2254">
        <v>-2368.89</v>
      </c>
      <c r="G239" s="2254">
        <v>-2368.89</v>
      </c>
      <c r="H239" s="2254">
        <v>-2368.89</v>
      </c>
      <c r="I239" s="2254">
        <v>-2368.89</v>
      </c>
      <c r="J239" s="2254">
        <v>-2368.89</v>
      </c>
      <c r="K239" s="2254">
        <v>-2368.89</v>
      </c>
      <c r="L239" s="2254">
        <v>-2368.89</v>
      </c>
      <c r="M239" s="2254">
        <v>-2368.89</v>
      </c>
      <c r="N239" s="2254">
        <v>-2368.89</v>
      </c>
      <c r="O239" s="2254">
        <v>-2368.89</v>
      </c>
    </row>
    <row r="240" spans="1:15">
      <c r="B240" s="2250">
        <v>3705</v>
      </c>
      <c r="C240" s="2254">
        <v>-1099283.71</v>
      </c>
      <c r="D240" s="2254">
        <v>-1099283.71</v>
      </c>
      <c r="E240" s="2254">
        <v>-1099283.71</v>
      </c>
      <c r="F240" s="2254">
        <v>-1099283.71</v>
      </c>
      <c r="G240" s="2254">
        <v>-1099283.71</v>
      </c>
      <c r="H240" s="2254">
        <v>-1099283.71</v>
      </c>
      <c r="I240" s="2254">
        <v>-1099283.71</v>
      </c>
      <c r="J240" s="2254">
        <v>-1099283.71</v>
      </c>
      <c r="K240" s="2254">
        <v>-1099283.71</v>
      </c>
      <c r="L240" s="2254">
        <v>-1099283.71</v>
      </c>
      <c r="M240" s="2254">
        <v>-1099283.71</v>
      </c>
      <c r="N240" s="2254">
        <v>-1099283.71</v>
      </c>
      <c r="O240" s="2254">
        <v>-1099283.71</v>
      </c>
    </row>
    <row r="241" spans="2:15">
      <c r="B241" s="2250">
        <v>3715</v>
      </c>
      <c r="C241" s="2254">
        <v>-471015.79</v>
      </c>
      <c r="D241" s="2254">
        <v>-471015.79</v>
      </c>
      <c r="E241" s="2254">
        <v>-471015.79</v>
      </c>
      <c r="F241" s="2254">
        <v>-471015.79</v>
      </c>
      <c r="G241" s="2254">
        <v>-471015.79</v>
      </c>
      <c r="H241" s="2254">
        <v>-471015.79</v>
      </c>
      <c r="I241" s="2254">
        <v>-471015.79</v>
      </c>
      <c r="J241" s="2254">
        <v>-471015.79</v>
      </c>
      <c r="K241" s="2254">
        <v>-471015.79</v>
      </c>
      <c r="L241" s="2254">
        <v>-471015.79</v>
      </c>
      <c r="M241" s="2254">
        <v>-471015.79</v>
      </c>
      <c r="N241" s="2254">
        <v>-471015.79</v>
      </c>
      <c r="O241" s="2254">
        <v>-471015.79</v>
      </c>
    </row>
    <row r="242" spans="2:15">
      <c r="B242" s="2250">
        <v>3720</v>
      </c>
      <c r="C242" s="2254">
        <v>-27979.4</v>
      </c>
      <c r="D242" s="2254">
        <v>-27979.4</v>
      </c>
      <c r="E242" s="2254">
        <v>-27979.4</v>
      </c>
      <c r="F242" s="2254">
        <v>-27979.4</v>
      </c>
      <c r="G242" s="2254">
        <v>-27979.4</v>
      </c>
      <c r="H242" s="2254">
        <v>-27979.4</v>
      </c>
      <c r="I242" s="2254">
        <v>-27979.4</v>
      </c>
      <c r="J242" s="2254">
        <v>-27979.4</v>
      </c>
      <c r="K242" s="2254">
        <v>-27979.4</v>
      </c>
      <c r="L242" s="2254">
        <v>-27979.4</v>
      </c>
      <c r="M242" s="2254">
        <v>-27979.4</v>
      </c>
      <c r="N242" s="2254">
        <v>-27979.4</v>
      </c>
      <c r="O242" s="2254">
        <v>-27979.4</v>
      </c>
    </row>
    <row r="243" spans="2:15">
      <c r="B243" s="2250">
        <v>3750</v>
      </c>
      <c r="C243" s="2254">
        <v>-1518175.79</v>
      </c>
      <c r="D243" s="2254">
        <v>-1518175.79</v>
      </c>
      <c r="E243" s="2254">
        <v>-1518175.79</v>
      </c>
      <c r="F243" s="2254">
        <v>-1518175.79</v>
      </c>
      <c r="G243" s="2254">
        <v>-1518175.79</v>
      </c>
      <c r="H243" s="2254">
        <v>-1550417.79</v>
      </c>
      <c r="I243" s="2254">
        <v>-1550417.79</v>
      </c>
      <c r="J243" s="2254">
        <v>-1550417.79</v>
      </c>
      <c r="K243" s="2254">
        <v>-1550417.79</v>
      </c>
      <c r="L243" s="2254">
        <v>-1550417.79</v>
      </c>
      <c r="M243" s="2254">
        <v>-1550417.79</v>
      </c>
      <c r="N243" s="2254">
        <v>-1550417.79</v>
      </c>
      <c r="O243" s="2254">
        <v>-1550417.79</v>
      </c>
    </row>
    <row r="244" spans="2:15">
      <c r="B244" s="2250">
        <v>3760</v>
      </c>
      <c r="C244" s="2254">
        <v>-2295</v>
      </c>
      <c r="D244" s="2254">
        <v>-2295</v>
      </c>
      <c r="E244" s="2254">
        <v>-2295</v>
      </c>
      <c r="F244" s="2254">
        <v>-2295</v>
      </c>
      <c r="G244" s="2254">
        <v>-2295</v>
      </c>
      <c r="H244" s="2254">
        <v>-2295</v>
      </c>
      <c r="I244" s="2254">
        <v>-2295</v>
      </c>
      <c r="J244" s="2254">
        <v>-2295</v>
      </c>
      <c r="K244" s="2254">
        <v>-2295</v>
      </c>
      <c r="L244" s="2254">
        <v>-2295</v>
      </c>
      <c r="M244" s="2254">
        <v>-2295</v>
      </c>
      <c r="N244" s="2254">
        <v>-2295</v>
      </c>
      <c r="O244" s="2254">
        <v>-2295</v>
      </c>
    </row>
    <row r="245" spans="2:15">
      <c r="B245" s="2250">
        <v>3765</v>
      </c>
      <c r="C245" s="2254">
        <v>-100749.4</v>
      </c>
      <c r="D245" s="2254">
        <v>-100749.4</v>
      </c>
      <c r="E245" s="2254">
        <v>-100749.4</v>
      </c>
      <c r="F245" s="2254">
        <v>-100749.4</v>
      </c>
      <c r="G245" s="2254">
        <v>-100749.4</v>
      </c>
      <c r="H245" s="2254">
        <v>-100749.4</v>
      </c>
      <c r="I245" s="2254">
        <v>-100749.4</v>
      </c>
      <c r="J245" s="2254">
        <v>-100749.4</v>
      </c>
      <c r="K245" s="2254">
        <v>-100749.4</v>
      </c>
      <c r="L245" s="2254">
        <v>-100749.4</v>
      </c>
      <c r="M245" s="2254">
        <v>-100749.4</v>
      </c>
      <c r="N245" s="2254">
        <v>-100749.4</v>
      </c>
      <c r="O245" s="2254">
        <v>-100749.4</v>
      </c>
    </row>
    <row r="246" spans="2:15">
      <c r="B246" s="2250">
        <v>3770</v>
      </c>
      <c r="C246" s="2254"/>
      <c r="D246" s="2254"/>
      <c r="E246" s="2254"/>
      <c r="F246" s="2254"/>
      <c r="G246" s="2254"/>
      <c r="H246" s="2254"/>
      <c r="I246" s="2254"/>
      <c r="J246" s="2254"/>
      <c r="K246" s="2254"/>
      <c r="L246" s="2254"/>
      <c r="M246" s="2254"/>
      <c r="N246" s="2254">
        <v>-1200</v>
      </c>
      <c r="O246" s="2254">
        <v>-1200</v>
      </c>
    </row>
    <row r="247" spans="2:15">
      <c r="B247" s="2250">
        <v>3775</v>
      </c>
      <c r="C247" s="2254">
        <v>-980450</v>
      </c>
      <c r="D247" s="2254">
        <v>-980450</v>
      </c>
      <c r="E247" s="2254">
        <v>-980450</v>
      </c>
      <c r="F247" s="2254">
        <v>-980450</v>
      </c>
      <c r="G247" s="2254">
        <v>-980450</v>
      </c>
      <c r="H247" s="2254">
        <v>-980450</v>
      </c>
      <c r="I247" s="2254">
        <v>-980450</v>
      </c>
      <c r="J247" s="2254">
        <v>-980450</v>
      </c>
      <c r="K247" s="2254">
        <v>-980450</v>
      </c>
      <c r="L247" s="2254">
        <v>-980450</v>
      </c>
      <c r="M247" s="2254">
        <v>-980450</v>
      </c>
      <c r="N247" s="2254">
        <v>-980450</v>
      </c>
      <c r="O247" s="2254">
        <v>-980450</v>
      </c>
    </row>
    <row r="248" spans="2:15">
      <c r="B248" s="2250">
        <v>3790</v>
      </c>
      <c r="C248" s="2254"/>
      <c r="D248" s="2254"/>
      <c r="E248" s="2254"/>
      <c r="F248" s="2254"/>
      <c r="G248" s="2254"/>
      <c r="H248" s="2254"/>
      <c r="I248" s="2254"/>
      <c r="J248" s="2254"/>
      <c r="K248" s="2254"/>
      <c r="L248" s="2254"/>
      <c r="M248" s="2254"/>
      <c r="N248" s="2254"/>
      <c r="O248" s="2254">
        <v>-1800</v>
      </c>
    </row>
    <row r="249" spans="2:15">
      <c r="C249" s="2254"/>
      <c r="D249" s="2254"/>
      <c r="E249" s="2254"/>
      <c r="F249" s="2254"/>
      <c r="G249" s="2254"/>
      <c r="H249" s="2254"/>
      <c r="I249" s="2254"/>
      <c r="J249" s="2254"/>
      <c r="K249" s="2254"/>
      <c r="L249" s="2254"/>
      <c r="M249" s="2254"/>
      <c r="N249" s="2254"/>
      <c r="O249" s="2254"/>
    </row>
    <row r="250" spans="2:15">
      <c r="B250" s="2250">
        <v>3800</v>
      </c>
      <c r="C250" s="2254">
        <v>-103077.14</v>
      </c>
      <c r="D250" s="2254">
        <v>-103077.14</v>
      </c>
      <c r="E250" s="2254">
        <v>-103077.14</v>
      </c>
      <c r="F250" s="2254">
        <v>-103077.14</v>
      </c>
      <c r="G250" s="2254">
        <v>-103077.14</v>
      </c>
      <c r="H250" s="2254">
        <v>-103077.14</v>
      </c>
      <c r="I250" s="2254">
        <v>-103077.14</v>
      </c>
      <c r="J250" s="2254">
        <v>-103077.14</v>
      </c>
      <c r="K250" s="2254">
        <v>-103077.14</v>
      </c>
      <c r="L250" s="2254">
        <v>-103077.14</v>
      </c>
      <c r="M250" s="2254">
        <v>-103077.14</v>
      </c>
      <c r="N250" s="2254">
        <v>-103077.14</v>
      </c>
      <c r="O250" s="2254">
        <v>-103077.14</v>
      </c>
    </row>
    <row r="251" spans="2:15">
      <c r="B251" s="2250">
        <v>3810</v>
      </c>
      <c r="C251" s="2254">
        <v>6679.56</v>
      </c>
      <c r="D251" s="2254">
        <v>6718.12</v>
      </c>
      <c r="E251" s="2254">
        <v>6756.68</v>
      </c>
      <c r="F251" s="2254">
        <v>6795.24</v>
      </c>
      <c r="G251" s="2254">
        <v>6833.8</v>
      </c>
      <c r="H251" s="2254">
        <v>6872.36</v>
      </c>
      <c r="I251" s="2254">
        <v>6910.92</v>
      </c>
      <c r="J251" s="2254">
        <v>6949.48</v>
      </c>
      <c r="K251" s="2254">
        <v>6988.04</v>
      </c>
      <c r="L251" s="2254">
        <v>7026.6</v>
      </c>
      <c r="M251" s="2254">
        <v>7065.16</v>
      </c>
      <c r="N251" s="2254">
        <v>7103.72</v>
      </c>
      <c r="O251" s="2254">
        <v>7142.28</v>
      </c>
    </row>
    <row r="252" spans="2:15">
      <c r="B252" s="2250">
        <v>3815</v>
      </c>
      <c r="C252" s="2254">
        <v>115247.75</v>
      </c>
      <c r="D252" s="2254">
        <v>115846.01</v>
      </c>
      <c r="E252" s="2254">
        <v>116444.27</v>
      </c>
      <c r="F252" s="2254">
        <v>117042.53</v>
      </c>
      <c r="G252" s="2254">
        <v>117640.79</v>
      </c>
      <c r="H252" s="2254">
        <v>118239.05</v>
      </c>
      <c r="I252" s="2254">
        <v>118837.31</v>
      </c>
      <c r="J252" s="2254">
        <v>119435.57</v>
      </c>
      <c r="K252" s="2254">
        <v>120033.83</v>
      </c>
      <c r="L252" s="2254">
        <v>120632.09</v>
      </c>
      <c r="M252" s="2254">
        <v>121230.35</v>
      </c>
      <c r="N252" s="2254">
        <v>121828.61</v>
      </c>
      <c r="O252" s="2254">
        <v>122426.87</v>
      </c>
    </row>
    <row r="253" spans="2:15">
      <c r="B253" s="2250">
        <v>3840</v>
      </c>
      <c r="C253" s="2254">
        <v>98968.43</v>
      </c>
      <c r="D253" s="2254">
        <v>99572.160000000003</v>
      </c>
      <c r="E253" s="2254">
        <v>100175.89</v>
      </c>
      <c r="F253" s="2254">
        <v>100779.62</v>
      </c>
      <c r="G253" s="2254">
        <v>101383.35</v>
      </c>
      <c r="H253" s="2254">
        <v>101987.08</v>
      </c>
      <c r="I253" s="2254">
        <v>102590.81</v>
      </c>
      <c r="J253" s="2254">
        <v>103194.54</v>
      </c>
      <c r="K253" s="2254">
        <v>103798.27</v>
      </c>
      <c r="L253" s="2254">
        <v>104402</v>
      </c>
      <c r="M253" s="2254">
        <v>105005.73</v>
      </c>
      <c r="N253" s="2254">
        <v>105609.46</v>
      </c>
      <c r="O253" s="2254">
        <v>106213.19</v>
      </c>
    </row>
    <row r="254" spans="2:15">
      <c r="B254" s="2250">
        <v>3850</v>
      </c>
      <c r="C254" s="2254">
        <v>140.79</v>
      </c>
      <c r="D254" s="2254">
        <v>151.62</v>
      </c>
      <c r="E254" s="2254">
        <v>162.44999999999999</v>
      </c>
      <c r="F254" s="2254">
        <v>173.28</v>
      </c>
      <c r="G254" s="2254">
        <v>184.11</v>
      </c>
      <c r="H254" s="2254">
        <v>194.94</v>
      </c>
      <c r="I254" s="2254">
        <v>205.77</v>
      </c>
      <c r="J254" s="2254">
        <v>216.6</v>
      </c>
      <c r="K254" s="2254">
        <v>227.43</v>
      </c>
      <c r="L254" s="2254">
        <v>238.26</v>
      </c>
      <c r="M254" s="2254">
        <v>249.09</v>
      </c>
      <c r="N254" s="2254">
        <v>259.92</v>
      </c>
      <c r="O254" s="2254">
        <v>270.75</v>
      </c>
    </row>
    <row r="255" spans="2:15">
      <c r="B255" s="2250">
        <v>3860</v>
      </c>
      <c r="C255" s="2254">
        <v>28531.9</v>
      </c>
      <c r="D255" s="2254">
        <v>28708.73</v>
      </c>
      <c r="E255" s="2254">
        <v>28885.56</v>
      </c>
      <c r="F255" s="2254">
        <v>29062.39</v>
      </c>
      <c r="G255" s="2254">
        <v>29239.22</v>
      </c>
      <c r="H255" s="2254">
        <v>29416.05</v>
      </c>
      <c r="I255" s="2254">
        <v>29592.880000000001</v>
      </c>
      <c r="J255" s="2254">
        <v>29769.71</v>
      </c>
      <c r="K255" s="2254">
        <v>29946.54</v>
      </c>
      <c r="L255" s="2254">
        <v>30123.37</v>
      </c>
      <c r="M255" s="2254">
        <v>30300.2</v>
      </c>
      <c r="N255" s="2254">
        <v>30477.03</v>
      </c>
      <c r="O255" s="2254">
        <v>30653.86</v>
      </c>
    </row>
    <row r="256" spans="2:15">
      <c r="B256" s="2250">
        <v>3865</v>
      </c>
      <c r="C256" s="2254">
        <v>-11.36</v>
      </c>
      <c r="D256" s="2254">
        <v>-11.7</v>
      </c>
      <c r="E256" s="2254">
        <v>-12.04</v>
      </c>
      <c r="F256" s="2254">
        <v>-12.38</v>
      </c>
      <c r="G256" s="2254">
        <v>-12.72</v>
      </c>
      <c r="H256" s="2254">
        <v>-13.06</v>
      </c>
      <c r="I256" s="2254">
        <v>-13.4</v>
      </c>
      <c r="J256" s="2254">
        <v>-13.74</v>
      </c>
      <c r="K256" s="2254">
        <v>-14.08</v>
      </c>
      <c r="L256" s="2254">
        <v>-14.42</v>
      </c>
      <c r="M256" s="2254">
        <v>-14.76</v>
      </c>
      <c r="N256" s="2254">
        <v>-15.1</v>
      </c>
      <c r="O256" s="2254">
        <v>-15.44</v>
      </c>
    </row>
    <row r="257" spans="1:15">
      <c r="B257" s="2250">
        <v>3870</v>
      </c>
      <c r="C257" s="2254">
        <v>932.25</v>
      </c>
      <c r="D257" s="2254">
        <v>932.25</v>
      </c>
      <c r="E257" s="2254">
        <v>932.25</v>
      </c>
      <c r="F257" s="2254">
        <v>932.25</v>
      </c>
      <c r="G257" s="2254">
        <v>932.25</v>
      </c>
      <c r="H257" s="2254">
        <v>932.25</v>
      </c>
      <c r="I257" s="2254">
        <v>932.25</v>
      </c>
      <c r="J257" s="2254">
        <v>932.25</v>
      </c>
      <c r="K257" s="2254">
        <v>932.25</v>
      </c>
      <c r="L257" s="2254">
        <v>932.25</v>
      </c>
      <c r="M257" s="2254">
        <v>932.25</v>
      </c>
      <c r="N257" s="2254">
        <v>932.25</v>
      </c>
      <c r="O257" s="2254">
        <v>932.25</v>
      </c>
    </row>
    <row r="258" spans="1:15">
      <c r="B258" s="2250">
        <v>3875</v>
      </c>
      <c r="C258" s="2254">
        <v>17572.53</v>
      </c>
      <c r="D258" s="2254">
        <v>17684.39</v>
      </c>
      <c r="E258" s="2254">
        <v>17796.25</v>
      </c>
      <c r="F258" s="2254">
        <v>17908.11</v>
      </c>
      <c r="G258" s="2254">
        <v>18019.97</v>
      </c>
      <c r="H258" s="2254">
        <v>18131.830000000002</v>
      </c>
      <c r="I258" s="2254">
        <v>18243.689999999999</v>
      </c>
      <c r="J258" s="2254">
        <v>18355.55</v>
      </c>
      <c r="K258" s="2254">
        <v>18467.41</v>
      </c>
      <c r="L258" s="2254">
        <v>18579.27</v>
      </c>
      <c r="M258" s="2254">
        <v>18691.13</v>
      </c>
      <c r="N258" s="2254">
        <v>18802.990000000002</v>
      </c>
      <c r="O258" s="2254">
        <v>18914.849999999999</v>
      </c>
    </row>
    <row r="259" spans="1:15">
      <c r="B259" s="2250">
        <v>3880</v>
      </c>
      <c r="C259" s="2254">
        <v>46105.46</v>
      </c>
      <c r="D259" s="2254">
        <v>46356.89</v>
      </c>
      <c r="E259" s="2254">
        <v>46608.33</v>
      </c>
      <c r="F259" s="2254">
        <v>46859.76</v>
      </c>
      <c r="G259" s="2254">
        <v>47111.199999999997</v>
      </c>
      <c r="H259" s="2254">
        <v>47362.64</v>
      </c>
      <c r="I259" s="2254">
        <v>47614.080000000002</v>
      </c>
      <c r="J259" s="2254">
        <v>47865.52</v>
      </c>
      <c r="K259" s="2254">
        <v>48116.95</v>
      </c>
      <c r="L259" s="2254">
        <v>48368.39</v>
      </c>
      <c r="M259" s="2254">
        <v>48619.83</v>
      </c>
      <c r="N259" s="2254">
        <v>48871.27</v>
      </c>
      <c r="O259" s="2254">
        <v>49122.71</v>
      </c>
    </row>
    <row r="260" spans="1:15">
      <c r="B260" s="2250">
        <v>3885</v>
      </c>
      <c r="C260" s="2254">
        <v>1990056.62</v>
      </c>
      <c r="D260" s="2254">
        <v>2004926.45</v>
      </c>
      <c r="E260" s="2254">
        <v>2019823.45</v>
      </c>
      <c r="F260" s="2254">
        <v>2034720.45</v>
      </c>
      <c r="G260" s="2254">
        <v>2049617.44</v>
      </c>
      <c r="H260" s="2254">
        <v>2064582.5</v>
      </c>
      <c r="I260" s="2254">
        <v>2079547.57</v>
      </c>
      <c r="J260" s="2254">
        <v>2094512.64</v>
      </c>
      <c r="K260" s="2254">
        <v>2109477.7000000002</v>
      </c>
      <c r="L260" s="2254">
        <v>2124442.77</v>
      </c>
      <c r="M260" s="2254">
        <v>2139407.83</v>
      </c>
      <c r="N260" s="2254">
        <v>2154372.9</v>
      </c>
      <c r="O260" s="2254">
        <v>2169337.96</v>
      </c>
    </row>
    <row r="261" spans="1:15" ht="15">
      <c r="A261" s="2328" t="s">
        <v>3665</v>
      </c>
      <c r="B261" s="2250">
        <v>3890</v>
      </c>
      <c r="C261" s="2254">
        <v>421728.94</v>
      </c>
      <c r="D261" s="2254">
        <v>425051.15</v>
      </c>
      <c r="E261" s="2254">
        <v>428417.41</v>
      </c>
      <c r="F261" s="2254">
        <v>431783.69</v>
      </c>
      <c r="G261" s="2254">
        <v>435149.95</v>
      </c>
      <c r="H261" s="2254">
        <v>438525.16</v>
      </c>
      <c r="I261" s="2254">
        <v>441900.36</v>
      </c>
      <c r="J261" s="2254">
        <v>445275.57</v>
      </c>
      <c r="K261" s="2254">
        <v>448650.79</v>
      </c>
      <c r="L261" s="2254">
        <v>452025.99</v>
      </c>
      <c r="M261" s="2254">
        <v>455401.2</v>
      </c>
      <c r="N261" s="2254">
        <v>458776.4</v>
      </c>
      <c r="O261" s="2254">
        <v>462151.61</v>
      </c>
    </row>
    <row r="262" spans="1:15">
      <c r="B262" s="2250">
        <v>3895</v>
      </c>
      <c r="C262" s="2254">
        <v>36086.54</v>
      </c>
      <c r="D262" s="2254">
        <v>36320.83</v>
      </c>
      <c r="E262" s="2254">
        <v>36555.120000000003</v>
      </c>
      <c r="F262" s="2254">
        <v>36789.410000000003</v>
      </c>
      <c r="G262" s="2254">
        <v>37023.699999999997</v>
      </c>
      <c r="H262" s="2254">
        <v>37257.99</v>
      </c>
      <c r="I262" s="2254">
        <v>37492.28</v>
      </c>
      <c r="J262" s="2254">
        <v>37726.57</v>
      </c>
      <c r="K262" s="2254">
        <v>37960.86</v>
      </c>
      <c r="L262" s="2254">
        <v>38195.15</v>
      </c>
      <c r="M262" s="2254">
        <v>38429.440000000002</v>
      </c>
      <c r="N262" s="2254">
        <v>38663.730000000003</v>
      </c>
      <c r="O262" s="2254">
        <v>38898.019999999997</v>
      </c>
    </row>
    <row r="263" spans="1:15">
      <c r="B263" s="2250">
        <v>3900</v>
      </c>
      <c r="C263" s="2254">
        <v>2094.31</v>
      </c>
      <c r="D263" s="2254">
        <v>2137.79</v>
      </c>
      <c r="E263" s="2254">
        <v>2181.27</v>
      </c>
      <c r="F263" s="2254">
        <v>2224.75</v>
      </c>
      <c r="G263" s="2254">
        <v>2268.23</v>
      </c>
      <c r="H263" s="2254">
        <v>2311.71</v>
      </c>
      <c r="I263" s="2254">
        <v>2355.19</v>
      </c>
      <c r="J263" s="2254">
        <v>2398.67</v>
      </c>
      <c r="K263" s="2254">
        <v>2442.15</v>
      </c>
      <c r="L263" s="2254">
        <v>2485.63</v>
      </c>
      <c r="M263" s="2254">
        <v>2529.11</v>
      </c>
      <c r="N263" s="2254">
        <v>2572.59</v>
      </c>
      <c r="O263" s="2254">
        <v>2616.0700000000002</v>
      </c>
    </row>
    <row r="264" spans="1:15">
      <c r="B264" s="2250">
        <v>3905</v>
      </c>
      <c r="C264" s="2254">
        <v>182880.8</v>
      </c>
      <c r="D264" s="2254">
        <v>184483.9</v>
      </c>
      <c r="E264" s="2254">
        <v>186099.07</v>
      </c>
      <c r="F264" s="2254">
        <v>187714.23</v>
      </c>
      <c r="G264" s="2254">
        <v>189329.4</v>
      </c>
      <c r="H264" s="2254">
        <v>190960.4</v>
      </c>
      <c r="I264" s="2254">
        <v>192591.41</v>
      </c>
      <c r="J264" s="2254">
        <v>194222.41</v>
      </c>
      <c r="K264" s="2254">
        <v>195853.42</v>
      </c>
      <c r="L264" s="2254">
        <v>197484.42</v>
      </c>
      <c r="M264" s="2254">
        <v>199115.43</v>
      </c>
      <c r="N264" s="2254">
        <v>200746.43</v>
      </c>
      <c r="O264" s="2254">
        <v>202377.45</v>
      </c>
    </row>
    <row r="265" spans="1:15">
      <c r="B265" s="2250">
        <v>3975</v>
      </c>
      <c r="C265" s="2254">
        <v>3155989.22</v>
      </c>
      <c r="D265" s="2254">
        <v>3179801.01</v>
      </c>
      <c r="E265" s="2254">
        <v>3203612.8</v>
      </c>
      <c r="F265" s="2254">
        <v>3227424.59</v>
      </c>
      <c r="G265" s="2254">
        <v>3251236.38</v>
      </c>
      <c r="H265" s="2254">
        <v>3275048.17</v>
      </c>
      <c r="I265" s="2254">
        <v>3298859.96</v>
      </c>
      <c r="J265" s="2254">
        <v>3322671.75</v>
      </c>
      <c r="K265" s="2254">
        <v>3346483.54</v>
      </c>
      <c r="L265" s="2254">
        <v>3370295.33</v>
      </c>
      <c r="M265" s="2254">
        <v>3394107.12</v>
      </c>
      <c r="N265" s="2254">
        <v>3417918.91</v>
      </c>
      <c r="O265" s="2254">
        <v>3441730.7</v>
      </c>
    </row>
    <row r="266" spans="1:15">
      <c r="B266" s="2250">
        <v>3980</v>
      </c>
      <c r="C266" s="2254">
        <v>1309360.79</v>
      </c>
      <c r="D266" s="2254">
        <v>1323201.55</v>
      </c>
      <c r="E266" s="2254">
        <v>1337061.58</v>
      </c>
      <c r="F266" s="2254">
        <v>1350981.88</v>
      </c>
      <c r="G266" s="2254">
        <v>1364940.6</v>
      </c>
      <c r="H266" s="2254">
        <v>1378935.32</v>
      </c>
      <c r="I266" s="2254">
        <v>1392953.15</v>
      </c>
      <c r="J266" s="2254">
        <v>1407027.63</v>
      </c>
      <c r="K266" s="2254">
        <v>1421151.65</v>
      </c>
      <c r="L266" s="2254">
        <v>1435331.41</v>
      </c>
      <c r="M266" s="2254">
        <v>1449539.39</v>
      </c>
      <c r="N266" s="2254">
        <v>1463829</v>
      </c>
      <c r="O266" s="2254">
        <v>1478171.39</v>
      </c>
    </row>
    <row r="267" spans="1:15">
      <c r="B267" s="2250">
        <v>3995</v>
      </c>
      <c r="C267" s="2254">
        <v>15412.14</v>
      </c>
      <c r="D267" s="2254">
        <v>15414.96</v>
      </c>
      <c r="E267" s="2254">
        <v>15420.78</v>
      </c>
      <c r="F267" s="2254">
        <v>15426.6</v>
      </c>
      <c r="G267" s="2254">
        <v>15432.42</v>
      </c>
      <c r="H267" s="2254">
        <v>15438.24</v>
      </c>
      <c r="I267" s="2254">
        <v>15444.06</v>
      </c>
      <c r="J267" s="2254">
        <v>15449.88</v>
      </c>
      <c r="K267" s="2254">
        <v>15455.7</v>
      </c>
      <c r="L267" s="2254">
        <v>15461.52</v>
      </c>
      <c r="M267" s="2254">
        <v>15467.34</v>
      </c>
      <c r="N267" s="2254">
        <v>15908.4</v>
      </c>
      <c r="O267" s="2254">
        <v>16349.46</v>
      </c>
    </row>
    <row r="268" spans="1:15">
      <c r="B268" s="2250">
        <v>4000</v>
      </c>
      <c r="C268" s="2254">
        <v>16205.9</v>
      </c>
      <c r="D268" s="2254">
        <v>16408</v>
      </c>
      <c r="E268" s="2254">
        <v>16610.099999999999</v>
      </c>
      <c r="F268" s="2254">
        <v>16812.2</v>
      </c>
      <c r="G268" s="2254">
        <v>17014.3</v>
      </c>
      <c r="H268" s="2254">
        <v>17216.400000000001</v>
      </c>
      <c r="I268" s="2254">
        <v>17418.5</v>
      </c>
      <c r="J268" s="2254">
        <v>17620.599999999999</v>
      </c>
      <c r="K268" s="2254">
        <v>17822.7</v>
      </c>
      <c r="L268" s="2254">
        <v>18024.8</v>
      </c>
      <c r="M268" s="2254">
        <v>18226.900000000001</v>
      </c>
      <c r="N268" s="2254">
        <v>18454.97</v>
      </c>
      <c r="O268" s="2254">
        <v>18683.04</v>
      </c>
    </row>
    <row r="269" spans="1:15">
      <c r="B269" s="2250">
        <v>4005</v>
      </c>
      <c r="C269" s="2254">
        <v>5220.29</v>
      </c>
      <c r="D269" s="2254">
        <v>5289.33</v>
      </c>
      <c r="E269" s="2254">
        <v>5358.37</v>
      </c>
      <c r="F269" s="2254">
        <v>5427.41</v>
      </c>
      <c r="G269" s="2254">
        <v>5496.45</v>
      </c>
      <c r="H269" s="2254">
        <v>5565.49</v>
      </c>
      <c r="I269" s="2254">
        <v>5634.53</v>
      </c>
      <c r="J269" s="2254">
        <v>5703.57</v>
      </c>
      <c r="K269" s="2254">
        <v>5772.61</v>
      </c>
      <c r="L269" s="2254">
        <v>5841.65</v>
      </c>
      <c r="M269" s="2254">
        <v>5911.94</v>
      </c>
      <c r="N269" s="2254">
        <v>5992.19</v>
      </c>
      <c r="O269" s="2254">
        <v>6077.96</v>
      </c>
    </row>
    <row r="270" spans="1:15">
      <c r="B270" s="2250">
        <v>4030</v>
      </c>
      <c r="C270" s="2254">
        <v>23143</v>
      </c>
      <c r="D270" s="2254">
        <v>23143</v>
      </c>
      <c r="E270" s="2254">
        <v>23143</v>
      </c>
      <c r="F270" s="2254">
        <v>23143</v>
      </c>
      <c r="G270" s="2254">
        <v>23143</v>
      </c>
      <c r="H270" s="2254">
        <v>23143</v>
      </c>
      <c r="I270" s="2254">
        <v>23143</v>
      </c>
      <c r="J270" s="2254">
        <v>23143</v>
      </c>
      <c r="K270" s="2254">
        <v>23143</v>
      </c>
      <c r="L270" s="2254">
        <v>23143</v>
      </c>
      <c r="M270" s="2254">
        <v>23143</v>
      </c>
      <c r="N270" s="2254">
        <v>23143</v>
      </c>
      <c r="O270" s="2254">
        <v>23143</v>
      </c>
    </row>
    <row r="271" spans="1:15">
      <c r="B271" s="2250">
        <v>4050</v>
      </c>
      <c r="C271" s="2254">
        <v>642729.18999999994</v>
      </c>
      <c r="D271" s="2254">
        <v>648792.29</v>
      </c>
      <c r="E271" s="2254">
        <v>654855.39</v>
      </c>
      <c r="F271" s="2254">
        <v>660918.49</v>
      </c>
      <c r="G271" s="2254">
        <v>666981.59</v>
      </c>
      <c r="H271" s="2254">
        <v>673044.69</v>
      </c>
      <c r="I271" s="2254">
        <v>679107.79</v>
      </c>
      <c r="J271" s="2254">
        <v>685170.89</v>
      </c>
      <c r="K271" s="2254">
        <v>691233.99</v>
      </c>
      <c r="L271" s="2254">
        <v>697297.09</v>
      </c>
      <c r="M271" s="2254">
        <v>703360.19</v>
      </c>
      <c r="N271" s="2254">
        <v>709423.29</v>
      </c>
      <c r="O271" s="2254">
        <v>715486.39</v>
      </c>
    </row>
    <row r="272" spans="1:15">
      <c r="B272" s="2250">
        <v>4070</v>
      </c>
      <c r="C272" s="2254">
        <v>762203.11</v>
      </c>
      <c r="D272" s="2254">
        <v>765445.53</v>
      </c>
      <c r="E272" s="2254">
        <v>768687.95</v>
      </c>
      <c r="F272" s="2254">
        <v>771930.37</v>
      </c>
      <c r="G272" s="2254">
        <v>775172.79</v>
      </c>
      <c r="H272" s="2254">
        <v>778415.21</v>
      </c>
      <c r="I272" s="2254">
        <v>781657.63</v>
      </c>
      <c r="J272" s="2254">
        <v>784900.05</v>
      </c>
      <c r="K272" s="2254">
        <v>788142.47</v>
      </c>
      <c r="L272" s="2254">
        <v>791384.89</v>
      </c>
      <c r="M272" s="2254">
        <v>794627.31</v>
      </c>
      <c r="N272" s="2254">
        <v>797869.73</v>
      </c>
      <c r="O272" s="2254">
        <v>801112.15</v>
      </c>
    </row>
    <row r="273" spans="2:15">
      <c r="B273" s="2250">
        <v>4075</v>
      </c>
      <c r="C273" s="2254">
        <v>14336.23</v>
      </c>
      <c r="D273" s="2254">
        <v>14336.23</v>
      </c>
      <c r="E273" s="2254">
        <v>14336.23</v>
      </c>
      <c r="F273" s="2254">
        <v>14336.23</v>
      </c>
      <c r="G273" s="2254">
        <v>14336.23</v>
      </c>
      <c r="H273" s="2254">
        <v>14336.23</v>
      </c>
      <c r="I273" s="2254">
        <v>14336.23</v>
      </c>
      <c r="J273" s="2254">
        <v>14336.23</v>
      </c>
      <c r="K273" s="2254">
        <v>14336.23</v>
      </c>
      <c r="L273" s="2254">
        <v>14336.23</v>
      </c>
      <c r="M273" s="2254">
        <v>14336.23</v>
      </c>
      <c r="N273" s="2254">
        <v>14336.23</v>
      </c>
      <c r="O273" s="2254">
        <v>14336.23</v>
      </c>
    </row>
    <row r="274" spans="2:15">
      <c r="B274" s="2250">
        <v>4080</v>
      </c>
      <c r="C274" s="2254">
        <v>-59.89</v>
      </c>
      <c r="D274" s="2254">
        <v>-62.61</v>
      </c>
      <c r="E274" s="2254">
        <v>-65.33</v>
      </c>
      <c r="F274" s="2254">
        <v>-68.05</v>
      </c>
      <c r="G274" s="2254">
        <v>-70.77</v>
      </c>
      <c r="H274" s="2254">
        <v>-73.489999999999995</v>
      </c>
      <c r="I274" s="2254">
        <v>-76.209999999999994</v>
      </c>
      <c r="J274" s="2254">
        <v>-78.930000000000007</v>
      </c>
      <c r="K274" s="2254">
        <v>-81.650000000000006</v>
      </c>
      <c r="L274" s="2254">
        <v>-84.37</v>
      </c>
      <c r="M274" s="2254">
        <v>-87.09</v>
      </c>
      <c r="N274" s="2254">
        <v>-89.81</v>
      </c>
      <c r="O274" s="2254">
        <v>-92.53</v>
      </c>
    </row>
    <row r="275" spans="2:15">
      <c r="B275" s="2250">
        <v>4085</v>
      </c>
      <c r="C275" s="2254">
        <v>4863.33</v>
      </c>
      <c r="D275" s="2254">
        <v>4862.3999999999996</v>
      </c>
      <c r="E275" s="2254">
        <v>4861.47</v>
      </c>
      <c r="F275" s="2254">
        <v>4860.54</v>
      </c>
      <c r="G275" s="2254">
        <v>4859.6099999999997</v>
      </c>
      <c r="H275" s="2254">
        <v>4858.68</v>
      </c>
      <c r="I275" s="2254">
        <v>4857.75</v>
      </c>
      <c r="J275" s="2254">
        <v>4856.82</v>
      </c>
      <c r="K275" s="2254">
        <v>4855.8900000000003</v>
      </c>
      <c r="L275" s="2254">
        <v>4854.96</v>
      </c>
      <c r="M275" s="2254">
        <v>4854.03</v>
      </c>
      <c r="N275" s="2254">
        <v>4853.1000000000004</v>
      </c>
      <c r="O275" s="2254">
        <v>4852.17</v>
      </c>
    </row>
    <row r="276" spans="2:15">
      <c r="B276" s="2250">
        <v>4100</v>
      </c>
      <c r="C276" s="2254">
        <v>475938.88</v>
      </c>
      <c r="D276" s="2254">
        <v>480123</v>
      </c>
      <c r="E276" s="2254">
        <v>484307.12</v>
      </c>
      <c r="F276" s="2254">
        <v>488491.24</v>
      </c>
      <c r="G276" s="2254">
        <v>492675.36</v>
      </c>
      <c r="H276" s="2254">
        <v>496859.48</v>
      </c>
      <c r="I276" s="2254">
        <v>501043.6</v>
      </c>
      <c r="J276" s="2254">
        <v>505227.72</v>
      </c>
      <c r="K276" s="2254">
        <v>509411.84000000003</v>
      </c>
      <c r="L276" s="2254">
        <v>513595.96</v>
      </c>
      <c r="M276" s="2254">
        <v>517780.08</v>
      </c>
      <c r="N276" s="2254">
        <v>521964.2</v>
      </c>
      <c r="O276" s="2254">
        <v>526148.31999999995</v>
      </c>
    </row>
    <row r="277" spans="2:15">
      <c r="B277" s="2250">
        <v>4105</v>
      </c>
      <c r="C277" s="2254">
        <v>658129.29</v>
      </c>
      <c r="D277" s="2254">
        <v>663614.89</v>
      </c>
      <c r="E277" s="2254">
        <v>669100.49</v>
      </c>
      <c r="F277" s="2254">
        <v>674586.09</v>
      </c>
      <c r="G277" s="2254">
        <v>680071.69</v>
      </c>
      <c r="H277" s="2254">
        <v>685603.18</v>
      </c>
      <c r="I277" s="2254">
        <v>691134.67</v>
      </c>
      <c r="J277" s="2254">
        <v>696666.16</v>
      </c>
      <c r="K277" s="2254">
        <v>702197.65</v>
      </c>
      <c r="L277" s="2254">
        <v>707729.14</v>
      </c>
      <c r="M277" s="2254">
        <v>713260.63</v>
      </c>
      <c r="N277" s="2254">
        <v>718792.12</v>
      </c>
      <c r="O277" s="2254">
        <v>724323.61</v>
      </c>
    </row>
    <row r="278" spans="2:15">
      <c r="B278" s="2250">
        <v>4107</v>
      </c>
      <c r="C278" s="2254">
        <v>10360.51</v>
      </c>
      <c r="D278" s="2254">
        <v>10420.69</v>
      </c>
      <c r="E278" s="2254">
        <v>10480.870000000001</v>
      </c>
      <c r="F278" s="2254">
        <v>10541.05</v>
      </c>
      <c r="G278" s="2254">
        <v>10601.23</v>
      </c>
      <c r="H278" s="2254">
        <v>10697.52</v>
      </c>
      <c r="I278" s="2254">
        <v>10793.8</v>
      </c>
      <c r="J278" s="2254">
        <v>10890.08</v>
      </c>
      <c r="K278" s="2254">
        <v>10986.36</v>
      </c>
      <c r="L278" s="2254">
        <v>11082.64</v>
      </c>
      <c r="M278" s="2254">
        <v>11178.92</v>
      </c>
      <c r="N278" s="2254">
        <v>11275.2</v>
      </c>
      <c r="O278" s="2254">
        <v>11371.48</v>
      </c>
    </row>
    <row r="279" spans="2:15">
      <c r="B279" s="2250">
        <v>4115</v>
      </c>
      <c r="C279" s="2254">
        <v>5738.01</v>
      </c>
      <c r="D279" s="2254">
        <v>5813.69</v>
      </c>
      <c r="E279" s="2254">
        <v>5889.37</v>
      </c>
      <c r="F279" s="2254">
        <v>5965.05</v>
      </c>
      <c r="G279" s="2254">
        <v>6040.73</v>
      </c>
      <c r="H279" s="2254">
        <v>6126.06</v>
      </c>
      <c r="I279" s="2254">
        <v>6211.39</v>
      </c>
      <c r="J279" s="2254">
        <v>6296.72</v>
      </c>
      <c r="K279" s="2254">
        <v>6382.05</v>
      </c>
      <c r="L279" s="2254">
        <v>6467.38</v>
      </c>
      <c r="M279" s="2254">
        <v>6552.71</v>
      </c>
      <c r="N279" s="2254">
        <v>6638.04</v>
      </c>
      <c r="O279" s="2254">
        <v>6723.37</v>
      </c>
    </row>
    <row r="280" spans="2:15">
      <c r="B280" s="2250">
        <v>4150</v>
      </c>
      <c r="C280" s="2254">
        <v>7614.06</v>
      </c>
      <c r="D280" s="2254">
        <v>7683.28</v>
      </c>
      <c r="E280" s="2254">
        <v>7752.5</v>
      </c>
      <c r="F280" s="2254">
        <v>7821.72</v>
      </c>
      <c r="G280" s="2254">
        <v>7890.94</v>
      </c>
      <c r="H280" s="2254">
        <v>7960.16</v>
      </c>
      <c r="I280" s="2254">
        <v>8029.38</v>
      </c>
      <c r="J280" s="2254">
        <v>8098.6</v>
      </c>
      <c r="K280" s="2254">
        <v>8167.82</v>
      </c>
      <c r="L280" s="2254">
        <v>8237.0400000000009</v>
      </c>
      <c r="M280" s="2254">
        <v>8306.26</v>
      </c>
      <c r="N280" s="2254">
        <v>8375.48</v>
      </c>
      <c r="O280" s="2254">
        <v>8444.7000000000007</v>
      </c>
    </row>
    <row r="281" spans="2:15">
      <c r="B281" s="2250">
        <v>4155</v>
      </c>
      <c r="C281" s="2254">
        <v>52853.18</v>
      </c>
      <c r="D281" s="2254">
        <v>53813.2</v>
      </c>
      <c r="E281" s="2254">
        <v>54773.22</v>
      </c>
      <c r="F281" s="2254">
        <v>55733.24</v>
      </c>
      <c r="G281" s="2254">
        <v>56693.26</v>
      </c>
      <c r="H281" s="2254">
        <v>57653.279999999999</v>
      </c>
      <c r="I281" s="2254">
        <v>58613.3</v>
      </c>
      <c r="J281" s="2254">
        <v>59573.32</v>
      </c>
      <c r="K281" s="2254">
        <v>60533.34</v>
      </c>
      <c r="L281" s="2254">
        <v>61493.36</v>
      </c>
      <c r="M281" s="2254">
        <v>62453.38</v>
      </c>
      <c r="N281" s="2254">
        <v>63413.4</v>
      </c>
      <c r="O281" s="2254">
        <v>64373.42</v>
      </c>
    </row>
    <row r="282" spans="2:15">
      <c r="B282" s="2250">
        <v>4175</v>
      </c>
      <c r="C282" s="2254">
        <v>978.89</v>
      </c>
      <c r="D282" s="2254">
        <v>985.47</v>
      </c>
      <c r="E282" s="2254">
        <v>992.05</v>
      </c>
      <c r="F282" s="2254">
        <v>998.63</v>
      </c>
      <c r="G282" s="2254">
        <v>1005.21</v>
      </c>
      <c r="H282" s="2254">
        <v>1011.79</v>
      </c>
      <c r="I282" s="2254">
        <v>1018.37</v>
      </c>
      <c r="J282" s="2254">
        <v>1024.95</v>
      </c>
      <c r="K282" s="2254">
        <v>1031.53</v>
      </c>
      <c r="L282" s="2254">
        <v>1038.1099999999999</v>
      </c>
      <c r="M282" s="2254">
        <v>1044.69</v>
      </c>
      <c r="N282" s="2254">
        <v>1051.27</v>
      </c>
      <c r="O282" s="2254">
        <v>1057.8499999999999</v>
      </c>
    </row>
    <row r="283" spans="2:15">
      <c r="B283" s="2250">
        <v>4260</v>
      </c>
      <c r="C283" s="2254">
        <v>72491.399999999994</v>
      </c>
      <c r="D283" s="2254">
        <v>72491.399999999994</v>
      </c>
      <c r="E283" s="2254">
        <v>72491.399999999994</v>
      </c>
      <c r="F283" s="2254">
        <v>72491.399999999994</v>
      </c>
      <c r="G283" s="2254">
        <v>72491.399999999994</v>
      </c>
      <c r="H283" s="2254">
        <v>72491.399999999994</v>
      </c>
      <c r="I283" s="2254">
        <v>72491.399999999994</v>
      </c>
      <c r="J283" s="2254">
        <v>72491.399999999994</v>
      </c>
      <c r="K283" s="2254">
        <v>72491.399999999994</v>
      </c>
      <c r="L283" s="2254">
        <v>72491.399999999994</v>
      </c>
      <c r="M283" s="2254">
        <v>72491.399999999994</v>
      </c>
      <c r="N283" s="2254">
        <v>72491.399999999994</v>
      </c>
      <c r="O283" s="2254">
        <v>72491.399999999994</v>
      </c>
    </row>
    <row r="284" spans="2:15">
      <c r="B284" s="2250">
        <v>4265</v>
      </c>
      <c r="C284" s="2254">
        <v>284065.96999999997</v>
      </c>
      <c r="D284" s="2254">
        <v>286356.14</v>
      </c>
      <c r="E284" s="2254">
        <v>288646.31</v>
      </c>
      <c r="F284" s="2254">
        <v>290936.48</v>
      </c>
      <c r="G284" s="2254">
        <v>293226.65000000002</v>
      </c>
      <c r="H284" s="2254">
        <v>295516.82</v>
      </c>
      <c r="I284" s="2254">
        <v>297806.99</v>
      </c>
      <c r="J284" s="2254">
        <v>300097.15999999997</v>
      </c>
      <c r="K284" s="2254">
        <v>302387.33</v>
      </c>
      <c r="L284" s="2254">
        <v>304677.5</v>
      </c>
      <c r="M284" s="2254">
        <v>306967.67</v>
      </c>
      <c r="N284" s="2254">
        <v>309257.84000000003</v>
      </c>
      <c r="O284" s="2254">
        <v>311548.01</v>
      </c>
    </row>
    <row r="285" spans="2:15">
      <c r="B285" s="2250">
        <v>4275</v>
      </c>
      <c r="C285" s="2254">
        <v>19541.580000000002</v>
      </c>
      <c r="D285" s="2254">
        <v>20522.86</v>
      </c>
      <c r="E285" s="2254">
        <v>21504.14</v>
      </c>
      <c r="F285" s="2254">
        <v>22485.42</v>
      </c>
      <c r="G285" s="2254">
        <v>23466.7</v>
      </c>
      <c r="H285" s="2254">
        <v>24447.98</v>
      </c>
      <c r="I285" s="2254">
        <v>25429.26</v>
      </c>
      <c r="J285" s="2254">
        <v>26410.54</v>
      </c>
      <c r="K285" s="2254">
        <v>27391.82</v>
      </c>
      <c r="L285" s="2254">
        <v>28373.1</v>
      </c>
      <c r="M285" s="2254">
        <v>29354.38</v>
      </c>
      <c r="N285" s="2254">
        <v>30335.66</v>
      </c>
      <c r="O285" s="2254">
        <v>31316.94</v>
      </c>
    </row>
    <row r="286" spans="2:15">
      <c r="B286" s="2250">
        <v>4280</v>
      </c>
      <c r="C286" s="2254">
        <v>5187.8100000000004</v>
      </c>
      <c r="D286" s="2254">
        <v>5246.1</v>
      </c>
      <c r="E286" s="2254">
        <v>5304.39</v>
      </c>
      <c r="F286" s="2254">
        <v>5362.68</v>
      </c>
      <c r="G286" s="2254">
        <v>5420.97</v>
      </c>
      <c r="H286" s="2254">
        <v>5479.26</v>
      </c>
      <c r="I286" s="2254">
        <v>5537.55</v>
      </c>
      <c r="J286" s="2254">
        <v>5595.84</v>
      </c>
      <c r="K286" s="2254">
        <v>5654.13</v>
      </c>
      <c r="L286" s="2254">
        <v>5712.42</v>
      </c>
      <c r="M286" s="2254">
        <v>5770.71</v>
      </c>
      <c r="N286" s="2254">
        <v>5829</v>
      </c>
      <c r="O286" s="2254">
        <v>5887.29</v>
      </c>
    </row>
    <row r="287" spans="2:15">
      <c r="B287" s="2250">
        <v>4310</v>
      </c>
      <c r="C287" s="2254">
        <v>282251.17</v>
      </c>
      <c r="D287" s="2254">
        <v>285414.03000000003</v>
      </c>
      <c r="E287" s="2254">
        <v>288576.89</v>
      </c>
      <c r="F287" s="2254">
        <v>291739.75</v>
      </c>
      <c r="G287" s="2254">
        <v>294902.61</v>
      </c>
      <c r="H287" s="2254">
        <v>298132.64</v>
      </c>
      <c r="I287" s="2254">
        <v>301362.67</v>
      </c>
      <c r="J287" s="2254">
        <v>304592.7</v>
      </c>
      <c r="K287" s="2254">
        <v>307822.73</v>
      </c>
      <c r="L287" s="2254">
        <v>311052.76</v>
      </c>
      <c r="M287" s="2254">
        <v>314282.78999999998</v>
      </c>
      <c r="N287" s="2254">
        <v>317512.82</v>
      </c>
      <c r="O287" s="2254">
        <v>320742.84999999998</v>
      </c>
    </row>
    <row r="288" spans="2:15">
      <c r="B288" s="2250">
        <v>4320</v>
      </c>
      <c r="C288" s="2254">
        <v>67.209999999999994</v>
      </c>
      <c r="D288" s="2254">
        <v>72.38</v>
      </c>
      <c r="E288" s="2254">
        <v>77.55</v>
      </c>
      <c r="F288" s="2254">
        <v>82.72</v>
      </c>
      <c r="G288" s="2254">
        <v>87.89</v>
      </c>
      <c r="H288" s="2254">
        <v>93.06</v>
      </c>
      <c r="I288" s="2254">
        <v>98.23</v>
      </c>
      <c r="J288" s="2254">
        <v>103.4</v>
      </c>
      <c r="K288" s="2254">
        <v>108.57</v>
      </c>
      <c r="L288" s="2254">
        <v>113.74</v>
      </c>
      <c r="M288" s="2254">
        <v>118.91</v>
      </c>
      <c r="N288" s="2254">
        <v>124.08</v>
      </c>
      <c r="O288" s="2254">
        <v>129.25</v>
      </c>
    </row>
    <row r="289" spans="1:15">
      <c r="B289" s="2250">
        <v>4325</v>
      </c>
      <c r="C289" s="2254">
        <v>3951.41</v>
      </c>
      <c r="D289" s="2254">
        <v>4147.04</v>
      </c>
      <c r="E289" s="2254">
        <v>4342.67</v>
      </c>
      <c r="F289" s="2254">
        <v>4538.3</v>
      </c>
      <c r="G289" s="2254">
        <v>4733.93</v>
      </c>
      <c r="H289" s="2254">
        <v>4929.5600000000004</v>
      </c>
      <c r="I289" s="2254">
        <v>5125.1899999999996</v>
      </c>
      <c r="J289" s="2254">
        <v>5320.82</v>
      </c>
      <c r="K289" s="2254">
        <v>5516.45</v>
      </c>
      <c r="L289" s="2254">
        <v>5712.08</v>
      </c>
      <c r="M289" s="2254">
        <v>5907.71</v>
      </c>
      <c r="N289" s="2254">
        <v>6103.34</v>
      </c>
      <c r="O289" s="2254">
        <v>6298.97</v>
      </c>
    </row>
    <row r="290" spans="1:15">
      <c r="B290" s="2250">
        <v>4330</v>
      </c>
      <c r="C290" s="2254">
        <v>4777.6499999999996</v>
      </c>
      <c r="D290" s="2254">
        <v>4777.6499999999996</v>
      </c>
      <c r="E290" s="2254">
        <v>4777.6499999999996</v>
      </c>
      <c r="F290" s="2254">
        <v>4777.6499999999996</v>
      </c>
      <c r="G290" s="2254">
        <v>4777.6499999999996</v>
      </c>
      <c r="H290" s="2254">
        <v>4777.6499999999996</v>
      </c>
      <c r="I290" s="2254">
        <v>4777.6499999999996</v>
      </c>
      <c r="J290" s="2254">
        <v>4777.6499999999996</v>
      </c>
      <c r="K290" s="2254">
        <v>4777.6499999999996</v>
      </c>
      <c r="L290" s="2254">
        <v>4777.6499999999996</v>
      </c>
      <c r="M290" s="2254">
        <v>4777.6499999999996</v>
      </c>
      <c r="N290" s="2254">
        <v>4780.1499999999996</v>
      </c>
      <c r="O290" s="2254">
        <v>4782.6499999999996</v>
      </c>
    </row>
    <row r="291" spans="1:15">
      <c r="B291" s="2250">
        <v>4335</v>
      </c>
      <c r="C291" s="2254">
        <v>173562.33</v>
      </c>
      <c r="D291" s="2254">
        <v>175604.93</v>
      </c>
      <c r="E291" s="2254">
        <v>177647.53</v>
      </c>
      <c r="F291" s="2254">
        <v>179690.13</v>
      </c>
      <c r="G291" s="2254">
        <v>181732.73</v>
      </c>
      <c r="H291" s="2254">
        <v>183775.33</v>
      </c>
      <c r="I291" s="2254">
        <v>185817.93</v>
      </c>
      <c r="J291" s="2254">
        <v>187860.53</v>
      </c>
      <c r="K291" s="2254">
        <v>189903.13</v>
      </c>
      <c r="L291" s="2254">
        <v>191945.73</v>
      </c>
      <c r="M291" s="2254">
        <v>193988.33</v>
      </c>
      <c r="N291" s="2254">
        <v>196030.93</v>
      </c>
      <c r="O291" s="2254">
        <v>198073.53</v>
      </c>
    </row>
    <row r="292" spans="1:15">
      <c r="B292" s="2250">
        <v>4350</v>
      </c>
      <c r="C292" s="2254"/>
      <c r="D292" s="2254"/>
      <c r="E292" s="2254"/>
      <c r="F292" s="2254"/>
      <c r="G292" s="2254"/>
      <c r="H292" s="2254"/>
      <c r="I292" s="2254"/>
      <c r="J292" s="2254"/>
      <c r="K292" s="2254"/>
      <c r="L292" s="2254"/>
      <c r="M292" s="2254"/>
      <c r="N292" s="2254"/>
      <c r="O292" s="2254">
        <v>3.75</v>
      </c>
    </row>
    <row r="293" spans="1:15">
      <c r="C293" s="2254"/>
      <c r="D293" s="2254"/>
      <c r="E293" s="2254"/>
      <c r="F293" s="2254"/>
      <c r="G293" s="2254"/>
      <c r="H293" s="2254"/>
      <c r="I293" s="2254"/>
      <c r="J293" s="2254"/>
      <c r="K293" s="2254"/>
      <c r="L293" s="2254"/>
      <c r="M293" s="2254"/>
      <c r="N293" s="2254"/>
      <c r="O293" s="2254"/>
    </row>
    <row r="294" spans="1:15" ht="15">
      <c r="A294" s="2322" t="s">
        <v>3661</v>
      </c>
      <c r="B294" s="2250">
        <v>4367</v>
      </c>
      <c r="C294" s="2254"/>
      <c r="D294" s="2254"/>
      <c r="E294" s="2254"/>
      <c r="F294" s="2254"/>
      <c r="G294" s="2254"/>
      <c r="H294" s="2254"/>
      <c r="I294" s="2254"/>
      <c r="J294" s="2254"/>
      <c r="K294" s="2254"/>
      <c r="L294" s="2254"/>
      <c r="M294" s="2254"/>
      <c r="N294" s="2254"/>
      <c r="O294" s="2254">
        <v>4394.96</v>
      </c>
    </row>
    <row r="295" spans="1:15">
      <c r="B295" s="2250">
        <v>4369</v>
      </c>
      <c r="C295" s="2254">
        <v>-108079.12</v>
      </c>
      <c r="D295" s="2254">
        <v>-108079.12</v>
      </c>
      <c r="E295" s="2254">
        <v>-108079.12</v>
      </c>
      <c r="F295" s="2254">
        <v>-108079.12</v>
      </c>
      <c r="G295" s="2254">
        <v>-108079.12</v>
      </c>
      <c r="H295" s="2254">
        <v>-108079.12</v>
      </c>
      <c r="I295" s="2254">
        <v>-108079.12</v>
      </c>
      <c r="J295" s="2254">
        <v>-108079.12</v>
      </c>
      <c r="K295" s="2254">
        <v>-108079.12</v>
      </c>
      <c r="L295" s="2254">
        <v>-108079.12</v>
      </c>
      <c r="M295" s="2254">
        <v>-108079.12</v>
      </c>
      <c r="N295" s="2254">
        <v>-108079.12</v>
      </c>
      <c r="O295" s="2254">
        <v>-108079.12</v>
      </c>
    </row>
    <row r="296" spans="1:15">
      <c r="B296" s="2250">
        <v>4371</v>
      </c>
      <c r="C296" s="2254">
        <v>1950474.34</v>
      </c>
      <c r="D296" s="2254">
        <v>1950474.34</v>
      </c>
      <c r="E296" s="2254">
        <v>1950474.34</v>
      </c>
      <c r="F296" s="2254">
        <v>1950474.34</v>
      </c>
      <c r="G296" s="2254">
        <v>1950474.34</v>
      </c>
      <c r="H296" s="2254">
        <v>1950474.34</v>
      </c>
      <c r="I296" s="2254">
        <v>1950474.34</v>
      </c>
      <c r="J296" s="2254">
        <v>1950474.34</v>
      </c>
      <c r="K296" s="2254">
        <v>1950474.34</v>
      </c>
      <c r="L296" s="2254">
        <v>1950474.34</v>
      </c>
      <c r="M296" s="2254">
        <v>1950474.34</v>
      </c>
      <c r="N296" s="2254">
        <v>1950474.34</v>
      </c>
      <c r="O296" s="2254">
        <v>1950474.34</v>
      </c>
    </row>
    <row r="297" spans="1:15">
      <c r="B297" s="2250">
        <v>4375</v>
      </c>
      <c r="C297" s="2254">
        <v>-30759.11</v>
      </c>
      <c r="D297" s="2254">
        <v>-30759.11</v>
      </c>
      <c r="E297" s="2254">
        <v>-30759.11</v>
      </c>
      <c r="F297" s="2254">
        <v>-30759.11</v>
      </c>
      <c r="G297" s="2254">
        <v>-30759.11</v>
      </c>
      <c r="H297" s="2254">
        <v>-30759.11</v>
      </c>
      <c r="I297" s="2254">
        <v>-30759.11</v>
      </c>
      <c r="J297" s="2254">
        <v>-30759.11</v>
      </c>
      <c r="K297" s="2254">
        <v>-30759.11</v>
      </c>
      <c r="L297" s="2254">
        <v>-30759.11</v>
      </c>
      <c r="M297" s="2254">
        <v>-30759.11</v>
      </c>
      <c r="N297" s="2254">
        <v>-30759.11</v>
      </c>
      <c r="O297" s="2254">
        <v>-30759.11</v>
      </c>
    </row>
    <row r="298" spans="1:15">
      <c r="B298" s="2250">
        <v>4377</v>
      </c>
      <c r="C298" s="2254">
        <v>-22479.83</v>
      </c>
      <c r="D298" s="2254">
        <v>-22479.83</v>
      </c>
      <c r="E298" s="2254">
        <v>-22479.83</v>
      </c>
      <c r="F298" s="2254">
        <v>-22479.83</v>
      </c>
      <c r="G298" s="2254">
        <v>-22479.83</v>
      </c>
      <c r="H298" s="2254">
        <v>-22479.83</v>
      </c>
      <c r="I298" s="2254">
        <v>-22479.83</v>
      </c>
      <c r="J298" s="2254">
        <v>-22479.83</v>
      </c>
      <c r="K298" s="2254">
        <v>-22479.83</v>
      </c>
      <c r="L298" s="2254">
        <v>-22479.83</v>
      </c>
      <c r="M298" s="2254">
        <v>-22479.83</v>
      </c>
      <c r="N298" s="2254">
        <v>-22479.83</v>
      </c>
      <c r="O298" s="2254">
        <v>-15643.48</v>
      </c>
    </row>
    <row r="299" spans="1:15">
      <c r="B299" s="2250">
        <v>4383</v>
      </c>
      <c r="C299" s="2254">
        <v>-40697.160000000003</v>
      </c>
      <c r="D299" s="2254">
        <v>-40697.160000000003</v>
      </c>
      <c r="E299" s="2254">
        <v>-40697.160000000003</v>
      </c>
      <c r="F299" s="2254">
        <v>-40697.160000000003</v>
      </c>
      <c r="G299" s="2254">
        <v>-40697.160000000003</v>
      </c>
      <c r="H299" s="2254">
        <v>-40697.160000000003</v>
      </c>
      <c r="I299" s="2254">
        <v>-40697.160000000003</v>
      </c>
      <c r="J299" s="2254">
        <v>-40697.160000000003</v>
      </c>
      <c r="K299" s="2254">
        <v>-40697.160000000003</v>
      </c>
      <c r="L299" s="2254">
        <v>-40697.160000000003</v>
      </c>
      <c r="M299" s="2254">
        <v>-40697.160000000003</v>
      </c>
      <c r="N299" s="2254">
        <v>-40697.160000000003</v>
      </c>
      <c r="O299" s="2254">
        <v>-40109.22</v>
      </c>
    </row>
    <row r="300" spans="1:15">
      <c r="B300" s="2250">
        <v>4385</v>
      </c>
      <c r="C300" s="2254">
        <v>3010</v>
      </c>
      <c r="D300" s="2254">
        <v>3010</v>
      </c>
      <c r="E300" s="2254">
        <v>3010</v>
      </c>
      <c r="F300" s="2254">
        <v>3010</v>
      </c>
      <c r="G300" s="2254">
        <v>3010</v>
      </c>
      <c r="H300" s="2254">
        <v>3010</v>
      </c>
      <c r="I300" s="2254">
        <v>3010</v>
      </c>
      <c r="J300" s="2254">
        <v>3010</v>
      </c>
      <c r="K300" s="2254">
        <v>3010</v>
      </c>
      <c r="L300" s="2254">
        <v>3010</v>
      </c>
      <c r="M300" s="2254">
        <v>3010</v>
      </c>
      <c r="N300" s="2254">
        <v>3010</v>
      </c>
      <c r="O300" s="2254">
        <v>3299.34</v>
      </c>
    </row>
    <row r="301" spans="1:15">
      <c r="B301" s="2250">
        <v>4387</v>
      </c>
      <c r="C301" s="2254">
        <v>-4157789.58</v>
      </c>
      <c r="D301" s="2254">
        <v>-4157789.58</v>
      </c>
      <c r="E301" s="2254">
        <v>-4157755.68</v>
      </c>
      <c r="F301" s="2254">
        <v>-4158113.28</v>
      </c>
      <c r="G301" s="2254">
        <v>-4158264.02</v>
      </c>
      <c r="H301" s="2254">
        <v>-4158349.12</v>
      </c>
      <c r="I301" s="2254">
        <v>-4158350.33</v>
      </c>
      <c r="J301" s="2254">
        <v>-4158415.94</v>
      </c>
      <c r="K301" s="2254">
        <v>-4158479.67</v>
      </c>
      <c r="L301" s="2254">
        <v>-4158305.21</v>
      </c>
      <c r="M301" s="2254">
        <v>-4158319.29</v>
      </c>
      <c r="N301" s="2254">
        <v>-4158351.58</v>
      </c>
      <c r="O301" s="2254">
        <v>-4612978.87</v>
      </c>
    </row>
    <row r="302" spans="1:15">
      <c r="B302" s="2250">
        <v>4389</v>
      </c>
      <c r="C302" s="2254">
        <v>-459312.78</v>
      </c>
      <c r="D302" s="2254">
        <v>-459312.06</v>
      </c>
      <c r="E302" s="2254">
        <v>-459313.14</v>
      </c>
      <c r="F302" s="2254">
        <v>-459309.39</v>
      </c>
      <c r="G302" s="2254">
        <v>-459307.8</v>
      </c>
      <c r="H302" s="2254">
        <v>-459306.91</v>
      </c>
      <c r="I302" s="2254">
        <v>-459306.9</v>
      </c>
      <c r="J302" s="2254">
        <v>-459306.21</v>
      </c>
      <c r="K302" s="2254">
        <v>-459305.54</v>
      </c>
      <c r="L302" s="2254">
        <v>-459307.37</v>
      </c>
      <c r="M302" s="2254">
        <v>-459307.22</v>
      </c>
      <c r="N302" s="2254">
        <v>-459306.88</v>
      </c>
      <c r="O302" s="2254">
        <v>-458259.93</v>
      </c>
    </row>
    <row r="303" spans="1:15">
      <c r="B303" s="2250">
        <v>4417</v>
      </c>
      <c r="C303" s="2254">
        <v>10360.9</v>
      </c>
      <c r="D303" s="2254">
        <v>10360.93</v>
      </c>
      <c r="E303" s="2254">
        <v>10360.89</v>
      </c>
      <c r="F303" s="2254">
        <v>10361.040000000001</v>
      </c>
      <c r="G303" s="2254">
        <v>10361.11</v>
      </c>
      <c r="H303" s="2254">
        <v>10361.15</v>
      </c>
      <c r="I303" s="2254">
        <v>10361.15</v>
      </c>
      <c r="J303" s="2254">
        <v>10361.18</v>
      </c>
      <c r="K303" s="2254">
        <v>10361.209999999999</v>
      </c>
      <c r="L303" s="2254">
        <v>10361.129999999999</v>
      </c>
      <c r="M303" s="2254">
        <v>10361.129999999999</v>
      </c>
      <c r="N303" s="2254">
        <v>10361.15</v>
      </c>
      <c r="O303" s="2254">
        <v>10208.790000000001</v>
      </c>
    </row>
    <row r="304" spans="1:15">
      <c r="B304" s="2250">
        <v>4419</v>
      </c>
      <c r="C304" s="2254">
        <v>5442</v>
      </c>
      <c r="D304" s="2254">
        <v>5442</v>
      </c>
      <c r="E304" s="2254">
        <v>5442</v>
      </c>
      <c r="F304" s="2254">
        <v>5442</v>
      </c>
      <c r="G304" s="2254">
        <v>5442</v>
      </c>
      <c r="H304" s="2254">
        <v>5442</v>
      </c>
      <c r="I304" s="2254">
        <v>5442</v>
      </c>
      <c r="J304" s="2254">
        <v>5442</v>
      </c>
      <c r="K304" s="2254">
        <v>5442</v>
      </c>
      <c r="L304" s="2254">
        <v>5442</v>
      </c>
      <c r="M304" s="2254">
        <v>5442</v>
      </c>
      <c r="N304" s="2254">
        <v>5442</v>
      </c>
      <c r="O304" s="2254">
        <v>5442</v>
      </c>
    </row>
    <row r="305" spans="2:15">
      <c r="B305" s="2250">
        <v>4421</v>
      </c>
      <c r="C305" s="2254">
        <v>333881.58</v>
      </c>
      <c r="D305" s="2254">
        <v>333881.58</v>
      </c>
      <c r="E305" s="2254">
        <v>333881.58</v>
      </c>
      <c r="F305" s="2254">
        <v>333881.58</v>
      </c>
      <c r="G305" s="2254">
        <v>333881.58</v>
      </c>
      <c r="H305" s="2254">
        <v>333881.58</v>
      </c>
      <c r="I305" s="2254">
        <v>333881.58</v>
      </c>
      <c r="J305" s="2254">
        <v>333881.58</v>
      </c>
      <c r="K305" s="2254">
        <v>333881.58</v>
      </c>
      <c r="L305" s="2254">
        <v>333881.58</v>
      </c>
      <c r="M305" s="2254">
        <v>333881.58</v>
      </c>
      <c r="N305" s="2254">
        <v>333881.58</v>
      </c>
      <c r="O305" s="2254">
        <v>333881.58</v>
      </c>
    </row>
    <row r="306" spans="2:15">
      <c r="B306" s="2250">
        <v>4425</v>
      </c>
      <c r="C306" s="2254">
        <v>-5263.35</v>
      </c>
      <c r="D306" s="2254">
        <v>-5263.35</v>
      </c>
      <c r="E306" s="2254">
        <v>-5263.35</v>
      </c>
      <c r="F306" s="2254">
        <v>-5263.35</v>
      </c>
      <c r="G306" s="2254">
        <v>-5263.35</v>
      </c>
      <c r="H306" s="2254">
        <v>-5263.35</v>
      </c>
      <c r="I306" s="2254">
        <v>-5263.35</v>
      </c>
      <c r="J306" s="2254">
        <v>-5263.35</v>
      </c>
      <c r="K306" s="2254">
        <v>-5263.35</v>
      </c>
      <c r="L306" s="2254">
        <v>-5263.35</v>
      </c>
      <c r="M306" s="2254">
        <v>-5263.35</v>
      </c>
      <c r="N306" s="2254">
        <v>-5263.35</v>
      </c>
      <c r="O306" s="2254">
        <v>-5263.35</v>
      </c>
    </row>
    <row r="307" spans="2:15">
      <c r="B307" s="2250">
        <v>4427</v>
      </c>
      <c r="C307" s="2254">
        <v>-3848.6</v>
      </c>
      <c r="D307" s="2254">
        <v>-3848.6</v>
      </c>
      <c r="E307" s="2254">
        <v>-3848.6</v>
      </c>
      <c r="F307" s="2254">
        <v>-3848.6</v>
      </c>
      <c r="G307" s="2254">
        <v>-3848.6</v>
      </c>
      <c r="H307" s="2254">
        <v>-3848.6</v>
      </c>
      <c r="I307" s="2254">
        <v>-3848.6</v>
      </c>
      <c r="J307" s="2254">
        <v>-3848.6</v>
      </c>
      <c r="K307" s="2254">
        <v>-3848.6</v>
      </c>
      <c r="L307" s="2254">
        <v>-3848.6</v>
      </c>
      <c r="M307" s="2254">
        <v>-3848.6</v>
      </c>
      <c r="N307" s="2254">
        <v>-3848.6</v>
      </c>
      <c r="O307" s="2254">
        <v>-2612.86</v>
      </c>
    </row>
    <row r="308" spans="2:15">
      <c r="B308" s="2250">
        <v>4433</v>
      </c>
      <c r="C308" s="2254">
        <v>-6123.75</v>
      </c>
      <c r="D308" s="2254">
        <v>-6123.75</v>
      </c>
      <c r="E308" s="2254">
        <v>-6123.75</v>
      </c>
      <c r="F308" s="2254">
        <v>-6123.75</v>
      </c>
      <c r="G308" s="2254">
        <v>-6123.75</v>
      </c>
      <c r="H308" s="2254">
        <v>-6123.75</v>
      </c>
      <c r="I308" s="2254">
        <v>-6123.75</v>
      </c>
      <c r="J308" s="2254">
        <v>-6123.75</v>
      </c>
      <c r="K308" s="2254">
        <v>-6123.75</v>
      </c>
      <c r="L308" s="2254">
        <v>-6123.75</v>
      </c>
      <c r="M308" s="2254">
        <v>-6123.75</v>
      </c>
      <c r="N308" s="2254">
        <v>-6123.75</v>
      </c>
      <c r="O308" s="2254">
        <v>-6017.47</v>
      </c>
    </row>
    <row r="309" spans="2:15">
      <c r="B309" s="2250">
        <v>4435</v>
      </c>
      <c r="C309" s="2254">
        <v>516</v>
      </c>
      <c r="D309" s="2254">
        <v>516</v>
      </c>
      <c r="E309" s="2254">
        <v>516</v>
      </c>
      <c r="F309" s="2254">
        <v>516</v>
      </c>
      <c r="G309" s="2254">
        <v>516</v>
      </c>
      <c r="H309" s="2254">
        <v>516</v>
      </c>
      <c r="I309" s="2254">
        <v>516</v>
      </c>
      <c r="J309" s="2254">
        <v>516</v>
      </c>
      <c r="K309" s="2254">
        <v>516</v>
      </c>
      <c r="L309" s="2254">
        <v>516</v>
      </c>
      <c r="M309" s="2254">
        <v>516</v>
      </c>
      <c r="N309" s="2254">
        <v>516</v>
      </c>
      <c r="O309" s="2254">
        <v>568.29999999999995</v>
      </c>
    </row>
    <row r="310" spans="2:15">
      <c r="B310" s="2250">
        <v>4437</v>
      </c>
      <c r="C310" s="2254">
        <v>-389610.21</v>
      </c>
      <c r="D310" s="2254">
        <v>-389612.01</v>
      </c>
      <c r="E310" s="2254">
        <v>-389609.32</v>
      </c>
      <c r="F310" s="2254">
        <v>-389618.7</v>
      </c>
      <c r="G310" s="2254">
        <v>-389622.66</v>
      </c>
      <c r="H310" s="2254">
        <v>-389624.89</v>
      </c>
      <c r="I310" s="2254">
        <v>-389624.92</v>
      </c>
      <c r="J310" s="2254">
        <v>-389626.64</v>
      </c>
      <c r="K310" s="2254">
        <v>-389628.32</v>
      </c>
      <c r="L310" s="2254">
        <v>-389623.74</v>
      </c>
      <c r="M310" s="2254">
        <v>-389624.11</v>
      </c>
      <c r="N310" s="2254">
        <v>-389624.96</v>
      </c>
      <c r="O310" s="2254">
        <v>-453905.87</v>
      </c>
    </row>
    <row r="311" spans="2:15">
      <c r="B311" s="2250">
        <v>4439</v>
      </c>
      <c r="C311" s="2254">
        <v>-617</v>
      </c>
      <c r="D311" s="2254">
        <v>-617</v>
      </c>
      <c r="E311" s="2254">
        <v>-617</v>
      </c>
      <c r="F311" s="2254">
        <v>-617</v>
      </c>
      <c r="G311" s="2254">
        <v>-617</v>
      </c>
      <c r="H311" s="2254">
        <v>-617</v>
      </c>
      <c r="I311" s="2254">
        <v>-617</v>
      </c>
      <c r="J311" s="2254">
        <v>-617</v>
      </c>
      <c r="K311" s="2254">
        <v>-617</v>
      </c>
      <c r="L311" s="2254">
        <v>-617</v>
      </c>
      <c r="M311" s="2254">
        <v>-617</v>
      </c>
      <c r="N311" s="2254">
        <v>-617</v>
      </c>
      <c r="O311" s="2254">
        <v>-513.15</v>
      </c>
    </row>
    <row r="312" spans="2:15">
      <c r="B312" s="2250">
        <v>4460</v>
      </c>
      <c r="C312" s="2254">
        <v>-1844</v>
      </c>
      <c r="D312" s="2254">
        <v>-1844</v>
      </c>
      <c r="E312" s="2254">
        <v>-1844</v>
      </c>
      <c r="F312" s="2254">
        <v>-1844</v>
      </c>
      <c r="G312" s="2254">
        <v>-1844</v>
      </c>
      <c r="H312" s="2254">
        <v>-1844</v>
      </c>
      <c r="I312" s="2254">
        <v>-1844</v>
      </c>
      <c r="J312" s="2254">
        <v>-1844</v>
      </c>
      <c r="K312" s="2254">
        <v>-1844</v>
      </c>
      <c r="L312" s="2254">
        <v>-1844</v>
      </c>
      <c r="M312" s="2254">
        <v>-1844</v>
      </c>
      <c r="N312" s="2254">
        <v>-1844</v>
      </c>
      <c r="O312" s="2254">
        <v>-1844</v>
      </c>
    </row>
    <row r="313" spans="2:15">
      <c r="B313" s="2250">
        <v>4515</v>
      </c>
      <c r="C313" s="2254">
        <v>-17847.73</v>
      </c>
      <c r="D313" s="2254">
        <v>-15758.9</v>
      </c>
      <c r="E313" s="2254">
        <v>-80287.92</v>
      </c>
      <c r="F313" s="2254">
        <v>-75166.2</v>
      </c>
      <c r="G313" s="2254">
        <v>-4290.8500000000004</v>
      </c>
      <c r="H313" s="2254">
        <v>-124116.73</v>
      </c>
      <c r="I313" s="2254">
        <v>-22123.02</v>
      </c>
      <c r="J313" s="2254">
        <v>-25657.22</v>
      </c>
      <c r="K313" s="2254">
        <v>-19664.71</v>
      </c>
      <c r="L313" s="2254">
        <v>-57688.46</v>
      </c>
      <c r="M313" s="2254">
        <v>-35027.480000000003</v>
      </c>
      <c r="N313" s="2254">
        <v>-18128.490000000002</v>
      </c>
      <c r="O313" s="2254">
        <v>-21818.74</v>
      </c>
    </row>
    <row r="314" spans="2:15">
      <c r="B314" s="2250">
        <v>4525</v>
      </c>
      <c r="C314" s="2254">
        <v>-273703.12</v>
      </c>
      <c r="D314" s="2254">
        <v>-50645.79</v>
      </c>
      <c r="E314" s="2254">
        <v>-55493.35</v>
      </c>
      <c r="F314" s="2254">
        <v>-37250.89</v>
      </c>
      <c r="G314" s="2254">
        <v>-41286.620000000003</v>
      </c>
      <c r="H314" s="2254">
        <v>-53723.32</v>
      </c>
      <c r="I314" s="2254">
        <v>-51601.37</v>
      </c>
      <c r="J314" s="2254">
        <v>-60521.41</v>
      </c>
      <c r="K314" s="2254">
        <v>-60926.26</v>
      </c>
      <c r="L314" s="2254">
        <v>-35840.94</v>
      </c>
      <c r="M314" s="2254">
        <v>-41943.87</v>
      </c>
      <c r="N314" s="2254">
        <v>-49984.63</v>
      </c>
      <c r="O314" s="2254">
        <v>-89614.97</v>
      </c>
    </row>
    <row r="315" spans="2:15">
      <c r="B315" s="2250">
        <v>4527</v>
      </c>
      <c r="C315" s="2254">
        <v>-25309.27</v>
      </c>
      <c r="D315" s="2254">
        <v>-46897.79</v>
      </c>
      <c r="E315" s="2254">
        <v>-49263.77</v>
      </c>
      <c r="F315" s="2254">
        <v>-46499.57</v>
      </c>
      <c r="G315" s="2254">
        <v>-47524.52</v>
      </c>
      <c r="H315" s="2254">
        <v>-52199</v>
      </c>
      <c r="I315" s="2254">
        <v>-69141.38</v>
      </c>
      <c r="J315" s="2254">
        <v>-56843.38</v>
      </c>
      <c r="K315" s="2254">
        <v>-43909.3</v>
      </c>
      <c r="L315" s="2254">
        <v>-14922.78</v>
      </c>
      <c r="M315" s="2254">
        <v>-35278.769999999997</v>
      </c>
      <c r="N315" s="2254">
        <v>-41934.129999999997</v>
      </c>
      <c r="O315" s="2254">
        <v>-31636.7</v>
      </c>
    </row>
    <row r="316" spans="2:15">
      <c r="B316" s="2250">
        <v>4535</v>
      </c>
      <c r="C316" s="2254">
        <v>-5626528.5800000001</v>
      </c>
      <c r="D316" s="2254">
        <v>-5626528.5800000001</v>
      </c>
      <c r="E316" s="2254">
        <v>-5626528.5800000001</v>
      </c>
      <c r="F316" s="2254">
        <v>-5626528.5800000001</v>
      </c>
      <c r="G316" s="2254">
        <v>-5626528.5800000001</v>
      </c>
      <c r="H316" s="2254">
        <v>-5626528.5800000001</v>
      </c>
      <c r="I316" s="2254">
        <v>-5626528.5800000001</v>
      </c>
      <c r="J316" s="2254">
        <v>-5626528.5800000001</v>
      </c>
      <c r="K316" s="2254">
        <v>-5626528.5800000001</v>
      </c>
      <c r="L316" s="2254">
        <v>-5626528.5800000001</v>
      </c>
      <c r="M316" s="2254">
        <v>-5626528.5800000001</v>
      </c>
      <c r="N316" s="2254">
        <v>-5626528.5800000001</v>
      </c>
      <c r="O316" s="2254">
        <v>-5626528.5800000001</v>
      </c>
    </row>
    <row r="317" spans="2:15">
      <c r="B317" s="2250">
        <v>4545</v>
      </c>
      <c r="C317" s="2254">
        <v>-34202.089999999997</v>
      </c>
      <c r="D317" s="2254">
        <v>-35582.06</v>
      </c>
      <c r="E317" s="2254">
        <v>-39573.58</v>
      </c>
      <c r="F317" s="2254">
        <v>-36520.44</v>
      </c>
      <c r="G317" s="2254">
        <v>-32255.66</v>
      </c>
      <c r="H317" s="2254">
        <v>-35500.949999999997</v>
      </c>
      <c r="I317" s="2254">
        <v>-40492.04</v>
      </c>
      <c r="J317" s="2254">
        <v>-36267.519999999997</v>
      </c>
      <c r="K317" s="2254">
        <v>-37504.74</v>
      </c>
      <c r="L317" s="2254">
        <v>-36482.65</v>
      </c>
      <c r="M317" s="2254">
        <v>-37200.36</v>
      </c>
      <c r="N317" s="2254">
        <v>-35733.01</v>
      </c>
      <c r="O317" s="2254">
        <v>-37572.080000000002</v>
      </c>
    </row>
    <row r="318" spans="2:15">
      <c r="B318" s="2250">
        <v>4565</v>
      </c>
      <c r="C318" s="2254">
        <v>4306111.03</v>
      </c>
      <c r="D318" s="2254">
        <v>4306111.03</v>
      </c>
      <c r="E318" s="2254">
        <v>4306111.03</v>
      </c>
      <c r="F318" s="2254">
        <v>4306111.03</v>
      </c>
      <c r="G318" s="2254">
        <v>4306111.03</v>
      </c>
      <c r="H318" s="2254">
        <v>4306111.03</v>
      </c>
      <c r="I318" s="2254">
        <v>4306111.03</v>
      </c>
      <c r="J318" s="2254">
        <v>4306111.03</v>
      </c>
      <c r="K318" s="2254">
        <v>4306111.03</v>
      </c>
      <c r="L318" s="2254">
        <v>4306111.03</v>
      </c>
      <c r="M318" s="2254">
        <v>4306111.03</v>
      </c>
      <c r="N318" s="2254">
        <v>4306111.03</v>
      </c>
      <c r="O318" s="2254">
        <v>4306111.03</v>
      </c>
    </row>
    <row r="319" spans="2:15">
      <c r="B319" s="2250">
        <v>4595</v>
      </c>
      <c r="C319" s="2254">
        <v>-100149.66</v>
      </c>
      <c r="D319" s="2254">
        <v>-100415.29</v>
      </c>
      <c r="E319" s="2254">
        <v>-101399.46</v>
      </c>
      <c r="F319" s="2254">
        <v>-101838.18</v>
      </c>
      <c r="G319" s="2254">
        <v>-100441.86</v>
      </c>
      <c r="H319" s="2254">
        <v>-100005.73</v>
      </c>
      <c r="I319" s="2254">
        <v>-99801.63</v>
      </c>
      <c r="J319" s="2254">
        <v>-99640.07</v>
      </c>
      <c r="K319" s="2254">
        <v>-99370.87</v>
      </c>
      <c r="L319" s="2254">
        <v>-100440.27</v>
      </c>
      <c r="M319" s="2254">
        <v>-102990.1</v>
      </c>
      <c r="N319" s="2254">
        <v>-102136.52</v>
      </c>
      <c r="O319" s="2254">
        <v>-101453.78</v>
      </c>
    </row>
    <row r="320" spans="2:15">
      <c r="B320" s="2250">
        <v>4612</v>
      </c>
      <c r="C320" s="2254">
        <v>0</v>
      </c>
      <c r="D320" s="2254">
        <v>99369.72</v>
      </c>
      <c r="E320" s="2254">
        <v>35019.57</v>
      </c>
      <c r="F320" s="2254">
        <v>-31422.01</v>
      </c>
      <c r="G320" s="2254">
        <v>-97862.94</v>
      </c>
      <c r="H320" s="2254">
        <v>-164181.4</v>
      </c>
      <c r="I320" s="2254">
        <v>-230661.92</v>
      </c>
      <c r="J320" s="2254">
        <v>-120294.77</v>
      </c>
      <c r="K320" s="2254">
        <v>-186547.81</v>
      </c>
      <c r="L320" s="2254">
        <v>-253032.42</v>
      </c>
      <c r="M320" s="2254">
        <v>-319512.28000000003</v>
      </c>
      <c r="N320" s="2254">
        <v>33122.83</v>
      </c>
      <c r="O320" s="2254">
        <v>0</v>
      </c>
    </row>
    <row r="321" spans="1:15">
      <c r="B321" s="2250">
        <v>4614</v>
      </c>
      <c r="C321" s="2254">
        <v>-170501.73</v>
      </c>
      <c r="D321" s="2254">
        <v>-170501.73</v>
      </c>
      <c r="E321" s="2254">
        <v>-170501.73</v>
      </c>
      <c r="F321" s="2254">
        <v>-170501.73</v>
      </c>
      <c r="G321" s="2254">
        <v>-170501.73</v>
      </c>
      <c r="H321" s="2254">
        <v>-170501.73</v>
      </c>
      <c r="I321" s="2254">
        <v>-170501.73</v>
      </c>
      <c r="J321" s="2254">
        <v>-170501.73</v>
      </c>
      <c r="K321" s="2254">
        <v>-170501.73</v>
      </c>
      <c r="L321" s="2254">
        <v>-170501.73</v>
      </c>
      <c r="M321" s="2254">
        <v>-170501.73</v>
      </c>
      <c r="N321" s="2254">
        <v>-170501.73</v>
      </c>
      <c r="O321" s="2254">
        <v>-176786</v>
      </c>
    </row>
    <row r="322" spans="1:15">
      <c r="B322" s="2250">
        <v>4628</v>
      </c>
      <c r="C322" s="2254">
        <v>-3991.68</v>
      </c>
      <c r="D322" s="2254">
        <v>-4002.78</v>
      </c>
      <c r="E322" s="2254">
        <v>-3986.2</v>
      </c>
      <c r="F322" s="2254">
        <v>-4044.02</v>
      </c>
      <c r="G322" s="2254">
        <v>-4068.39</v>
      </c>
      <c r="H322" s="2254">
        <v>-4082.15</v>
      </c>
      <c r="I322" s="2254">
        <v>-4082.34</v>
      </c>
      <c r="J322" s="2254">
        <v>-4092.95</v>
      </c>
      <c r="K322" s="2254">
        <v>-4103.25</v>
      </c>
      <c r="L322" s="2254">
        <v>-4075.05</v>
      </c>
      <c r="M322" s="2254">
        <v>-4077.32</v>
      </c>
      <c r="N322" s="2254">
        <v>-4082.54</v>
      </c>
      <c r="O322" s="2254">
        <v>-4265.82</v>
      </c>
    </row>
    <row r="323" spans="1:15">
      <c r="B323" s="2250">
        <v>4634</v>
      </c>
      <c r="C323" s="2254">
        <v>-10.86</v>
      </c>
      <c r="D323" s="2254">
        <v>-10.86</v>
      </c>
      <c r="E323" s="2254">
        <v>-10.86</v>
      </c>
      <c r="F323" s="2254">
        <v>-10.86</v>
      </c>
      <c r="G323" s="2254">
        <v>-10.86</v>
      </c>
      <c r="H323" s="2254">
        <v>-10.86</v>
      </c>
      <c r="I323" s="2254">
        <v>-10.86</v>
      </c>
      <c r="J323" s="2254">
        <v>-10.86</v>
      </c>
      <c r="K323" s="2254">
        <v>-10.86</v>
      </c>
      <c r="L323" s="2254">
        <v>-10.86</v>
      </c>
      <c r="M323" s="2254">
        <v>-10.86</v>
      </c>
      <c r="N323" s="2254">
        <v>-10.86</v>
      </c>
      <c r="O323" s="2254">
        <v>-10.86</v>
      </c>
    </row>
    <row r="324" spans="1:15">
      <c r="B324" s="2250">
        <v>4635</v>
      </c>
      <c r="C324" s="2254">
        <v>-432.54</v>
      </c>
      <c r="D324" s="2254">
        <v>-32.5</v>
      </c>
      <c r="E324" s="2254">
        <v>-46.16</v>
      </c>
      <c r="F324" s="2254">
        <v>-66.8</v>
      </c>
      <c r="G324" s="2254">
        <v>-91.37</v>
      </c>
      <c r="H324" s="2254">
        <v>-150.66999999999999</v>
      </c>
      <c r="I324" s="2254">
        <v>-213.16</v>
      </c>
      <c r="J324" s="2254">
        <v>-53.42</v>
      </c>
      <c r="K324" s="2254">
        <v>-108.56</v>
      </c>
      <c r="L324" s="2254">
        <v>-187.23</v>
      </c>
      <c r="M324" s="2254">
        <v>-221.74</v>
      </c>
      <c r="N324" s="2254">
        <v>-318.2</v>
      </c>
      <c r="O324" s="2254">
        <v>-291.85000000000002</v>
      </c>
    </row>
    <row r="325" spans="1:15">
      <c r="B325" s="2250">
        <v>4638</v>
      </c>
      <c r="C325" s="2254">
        <v>-1966.48</v>
      </c>
      <c r="D325" s="2254">
        <v>-2049.9</v>
      </c>
      <c r="E325" s="2254">
        <v>-1937.1</v>
      </c>
      <c r="F325" s="2254">
        <v>-1691.54</v>
      </c>
      <c r="G325" s="2254">
        <v>-2197.5100000000002</v>
      </c>
      <c r="H325" s="2254">
        <v>-2344.14</v>
      </c>
      <c r="I325" s="2254">
        <v>-2741.13</v>
      </c>
      <c r="J325" s="2254">
        <v>-2510.25</v>
      </c>
      <c r="K325" s="2254">
        <v>-2211.71</v>
      </c>
      <c r="L325" s="2254">
        <v>-1876.48</v>
      </c>
      <c r="M325" s="2254">
        <v>-1962.53</v>
      </c>
      <c r="N325" s="2254">
        <v>-2480.7800000000002</v>
      </c>
      <c r="O325" s="2254">
        <v>64.53</v>
      </c>
    </row>
    <row r="326" spans="1:15">
      <c r="B326" s="2250">
        <v>4659</v>
      </c>
      <c r="C326" s="2254">
        <v>-602382</v>
      </c>
      <c r="D326" s="2254">
        <v>-602382</v>
      </c>
      <c r="E326" s="2254">
        <v>-602382</v>
      </c>
      <c r="F326" s="2254">
        <v>-602382</v>
      </c>
      <c r="G326" s="2254">
        <v>-602382</v>
      </c>
      <c r="H326" s="2254">
        <v>-602382</v>
      </c>
      <c r="I326" s="2254">
        <v>-602382</v>
      </c>
      <c r="J326" s="2254">
        <v>-602382</v>
      </c>
      <c r="K326" s="2254">
        <v>-602382</v>
      </c>
      <c r="L326" s="2254">
        <v>-602382</v>
      </c>
      <c r="M326" s="2254">
        <v>-602382</v>
      </c>
      <c r="N326" s="2254">
        <v>-602382</v>
      </c>
      <c r="O326" s="2254">
        <v>-602382</v>
      </c>
    </row>
    <row r="327" spans="1:15">
      <c r="B327" s="2250">
        <v>4661</v>
      </c>
      <c r="C327" s="2254">
        <v>31645.7</v>
      </c>
      <c r="D327" s="2254">
        <v>31645.7</v>
      </c>
      <c r="E327" s="2254">
        <v>31645.19</v>
      </c>
      <c r="F327" s="2254">
        <v>31690.29</v>
      </c>
      <c r="G327" s="2254">
        <v>31692.77</v>
      </c>
      <c r="H327" s="2254">
        <v>31694.17</v>
      </c>
      <c r="I327" s="2254">
        <v>31694.19</v>
      </c>
      <c r="J327" s="2254">
        <v>31695.27</v>
      </c>
      <c r="K327" s="2254">
        <v>31696.32</v>
      </c>
      <c r="L327" s="2254">
        <v>49693.45</v>
      </c>
      <c r="M327" s="2254">
        <v>49693.68</v>
      </c>
      <c r="N327" s="2254">
        <v>49694.21</v>
      </c>
      <c r="O327" s="2254">
        <v>2462.61</v>
      </c>
    </row>
    <row r="328" spans="1:15">
      <c r="B328" s="2250">
        <v>4685</v>
      </c>
      <c r="C328" s="2254">
        <v>-16406.11</v>
      </c>
      <c r="D328" s="2254">
        <v>-16793.25</v>
      </c>
      <c r="E328" s="2254">
        <v>-16318.81</v>
      </c>
      <c r="F328" s="2254">
        <v>-16734.95</v>
      </c>
      <c r="G328" s="2254">
        <v>-17140.810000000001</v>
      </c>
      <c r="H328" s="2254">
        <v>-17545.39</v>
      </c>
      <c r="I328" s="2254">
        <v>-17926.22</v>
      </c>
      <c r="J328" s="2254">
        <v>-18313.990000000002</v>
      </c>
      <c r="K328" s="2254">
        <v>-18701.2</v>
      </c>
      <c r="L328" s="2254">
        <v>-19117.939999999999</v>
      </c>
      <c r="M328" s="2254">
        <v>-19505.060000000001</v>
      </c>
      <c r="N328" s="2254">
        <v>-19901.310000000001</v>
      </c>
      <c r="O328" s="2254">
        <v>-20279.689999999999</v>
      </c>
    </row>
    <row r="329" spans="1:15">
      <c r="B329" s="2250">
        <v>4760</v>
      </c>
      <c r="C329" s="2254">
        <v>-300</v>
      </c>
      <c r="D329" s="2254">
        <v>-300</v>
      </c>
      <c r="E329" s="2254">
        <v>-300</v>
      </c>
      <c r="F329" s="2254">
        <v>-300</v>
      </c>
      <c r="G329" s="2254">
        <v>-300</v>
      </c>
      <c r="H329" s="2254">
        <v>-300</v>
      </c>
      <c r="I329" s="2254">
        <v>-300</v>
      </c>
      <c r="J329" s="2254">
        <v>-300</v>
      </c>
      <c r="K329" s="2254">
        <v>-300</v>
      </c>
      <c r="L329" s="2254">
        <v>-300</v>
      </c>
      <c r="M329" s="2254">
        <v>-300</v>
      </c>
      <c r="N329" s="2254">
        <v>-300</v>
      </c>
      <c r="O329" s="2254">
        <v>-300</v>
      </c>
    </row>
    <row r="330" spans="1:15">
      <c r="B330" s="2250">
        <v>4780</v>
      </c>
      <c r="C330" s="2254">
        <v>-47624.08</v>
      </c>
      <c r="D330" s="2254">
        <v>-47624.08</v>
      </c>
      <c r="E330" s="2254">
        <v>-47624.08</v>
      </c>
      <c r="F330" s="2254">
        <v>-47624.08</v>
      </c>
      <c r="G330" s="2254">
        <v>-47624.08</v>
      </c>
      <c r="H330" s="2254">
        <v>-47624.08</v>
      </c>
      <c r="I330" s="2254">
        <v>-47624.08</v>
      </c>
      <c r="J330" s="2254">
        <v>-47624.08</v>
      </c>
      <c r="K330" s="2254">
        <v>-47624.08</v>
      </c>
      <c r="L330" s="2254">
        <v>-47624.08</v>
      </c>
      <c r="M330" s="2254">
        <v>-47624.08</v>
      </c>
      <c r="N330" s="2254">
        <v>-47624.08</v>
      </c>
      <c r="O330" s="2254">
        <v>-47624.08</v>
      </c>
    </row>
    <row r="331" spans="1:15">
      <c r="B331" s="2250">
        <v>4785</v>
      </c>
      <c r="C331" s="2254">
        <v>-33990451.369999997</v>
      </c>
      <c r="D331" s="2254">
        <v>-33990451.369999997</v>
      </c>
      <c r="E331" s="2254">
        <v>-33990451.369999997</v>
      </c>
      <c r="F331" s="2254">
        <v>-33990451.369999997</v>
      </c>
      <c r="G331" s="2254">
        <v>-33990451.369999997</v>
      </c>
      <c r="H331" s="2254">
        <v>-33990451.369999997</v>
      </c>
      <c r="I331" s="2254">
        <v>-33990451.369999997</v>
      </c>
      <c r="J331" s="2254">
        <v>-33990451.369999997</v>
      </c>
      <c r="K331" s="2254">
        <v>-33990451.369999997</v>
      </c>
      <c r="L331" s="2254">
        <v>-33990451.369999997</v>
      </c>
      <c r="M331" s="2254">
        <v>-33990451.369999997</v>
      </c>
      <c r="N331" s="2254">
        <v>-33990451.369999997</v>
      </c>
      <c r="O331" s="2254">
        <v>-33990451.369999997</v>
      </c>
    </row>
    <row r="332" spans="1:15">
      <c r="B332" s="2250">
        <v>4998</v>
      </c>
      <c r="C332" s="2254">
        <v>-9601358.2200000007</v>
      </c>
      <c r="D332" s="2254">
        <v>-10752829.4</v>
      </c>
      <c r="E332" s="2254">
        <v>-10752829.4</v>
      </c>
      <c r="F332" s="2254">
        <v>-10752829.4</v>
      </c>
      <c r="G332" s="2254">
        <v>-10752829.4</v>
      </c>
      <c r="H332" s="2254">
        <v>-10752829.4</v>
      </c>
      <c r="I332" s="2254">
        <v>-10752829.4</v>
      </c>
      <c r="J332" s="2254">
        <v>-10752829.4</v>
      </c>
      <c r="K332" s="2254">
        <v>-10752829.4</v>
      </c>
      <c r="L332" s="2254">
        <v>-10752829.4</v>
      </c>
      <c r="M332" s="2254">
        <v>-10752829.4</v>
      </c>
      <c r="N332" s="2254">
        <v>-10752829.4</v>
      </c>
      <c r="O332" s="2254">
        <v>-10752829.4</v>
      </c>
    </row>
    <row r="333" spans="1:15">
      <c r="C333" s="2254"/>
      <c r="D333" s="2254"/>
      <c r="E333" s="2254"/>
      <c r="F333" s="2254"/>
      <c r="G333" s="2254"/>
      <c r="H333" s="2254"/>
      <c r="I333" s="2254"/>
      <c r="J333" s="2254"/>
      <c r="K333" s="2254"/>
      <c r="L333" s="2254"/>
      <c r="M333" s="2254"/>
      <c r="N333" s="2254"/>
      <c r="O333" s="2254"/>
    </row>
    <row r="334" spans="1:15" s="2327" customFormat="1" ht="15">
      <c r="A334" s="2322" t="s">
        <v>3662</v>
      </c>
      <c r="B334" s="2323">
        <v>5025</v>
      </c>
      <c r="C334" s="2329">
        <v>-4656267.8</v>
      </c>
      <c r="D334" s="2329">
        <v>-361477.9</v>
      </c>
      <c r="E334" s="2329">
        <v>-684703.66</v>
      </c>
      <c r="F334" s="2329">
        <v>-1007437.94</v>
      </c>
      <c r="G334" s="2329">
        <v>-1428703.1199999999</v>
      </c>
      <c r="H334" s="2329">
        <v>-1908156.9100000001</v>
      </c>
      <c r="I334" s="2329">
        <v>-2438471.7999999998</v>
      </c>
      <c r="J334" s="2329">
        <v>-2916133.44</v>
      </c>
      <c r="K334" s="2329">
        <v>-3305779.7800000003</v>
      </c>
      <c r="L334" s="2329">
        <v>-3674716.3200000003</v>
      </c>
      <c r="M334" s="2329">
        <v>-4052749.79</v>
      </c>
      <c r="N334" s="2329">
        <v>-4530420.42</v>
      </c>
      <c r="O334" s="2329">
        <v>-4952547.3099999996</v>
      </c>
    </row>
    <row r="335" spans="1:15" ht="15">
      <c r="A335" s="2330" t="s">
        <v>3663</v>
      </c>
      <c r="B335" s="2250">
        <v>5030</v>
      </c>
      <c r="C335" s="2254">
        <v>-9597</v>
      </c>
      <c r="D335" s="2254">
        <v>29658</v>
      </c>
      <c r="E335" s="2254">
        <v>56184</v>
      </c>
      <c r="F335" s="2254">
        <v>-16842</v>
      </c>
      <c r="G335" s="2254">
        <v>-75503</v>
      </c>
      <c r="H335" s="2254">
        <v>-121667</v>
      </c>
      <c r="I335" s="2254">
        <v>-71203</v>
      </c>
      <c r="J335" s="2254">
        <v>-19825</v>
      </c>
      <c r="K335" s="2254">
        <v>1090</v>
      </c>
      <c r="L335" s="2254">
        <v>7527</v>
      </c>
      <c r="M335" s="2254">
        <v>-59859</v>
      </c>
      <c r="N335" s="2254">
        <v>-67743</v>
      </c>
      <c r="O335" s="2254">
        <v>-49467</v>
      </c>
    </row>
    <row r="336" spans="1:15">
      <c r="B336" s="2250">
        <v>5035</v>
      </c>
      <c r="C336" s="2254">
        <v>-272116.03000000003</v>
      </c>
      <c r="D336" s="2254">
        <v>-26887.47</v>
      </c>
      <c r="E336" s="2254">
        <v>-51419.92</v>
      </c>
      <c r="F336" s="2254">
        <v>-74220.45</v>
      </c>
      <c r="G336" s="2254">
        <v>-105671.97</v>
      </c>
      <c r="H336" s="2254">
        <v>-134227.1</v>
      </c>
      <c r="I336" s="2254">
        <v>-169927.45</v>
      </c>
      <c r="J336" s="2254">
        <v>-204199.87</v>
      </c>
      <c r="K336" s="2254">
        <v>-236803.99</v>
      </c>
      <c r="L336" s="2254">
        <v>-231705.56</v>
      </c>
      <c r="M336" s="2254">
        <v>-256428.59000000003</v>
      </c>
      <c r="N336" s="2254">
        <v>-276759.12</v>
      </c>
      <c r="O336" s="2254">
        <v>-306577.43</v>
      </c>
    </row>
    <row r="337" spans="2:15">
      <c r="B337" s="2250">
        <v>5050</v>
      </c>
      <c r="C337" s="2254">
        <v>-5511.78</v>
      </c>
      <c r="D337" s="2254">
        <v>-383.32000000000005</v>
      </c>
      <c r="E337" s="2254">
        <v>-707.25</v>
      </c>
      <c r="F337" s="2254">
        <v>-989.03</v>
      </c>
      <c r="G337" s="2254">
        <v>-1289.3400000000001</v>
      </c>
      <c r="H337" s="2254">
        <v>-714.82</v>
      </c>
      <c r="I337" s="2254">
        <v>-956.73</v>
      </c>
      <c r="J337" s="2254">
        <v>-1184.06</v>
      </c>
      <c r="K337" s="2254">
        <v>-1184.06</v>
      </c>
      <c r="L337" s="2254">
        <v>-36756.32</v>
      </c>
      <c r="M337" s="2254">
        <v>-43690.590000000004</v>
      </c>
      <c r="N337" s="2254">
        <v>-49546.920000000006</v>
      </c>
      <c r="O337" s="2254">
        <v>-56047.29</v>
      </c>
    </row>
    <row r="338" spans="2:15">
      <c r="B338" s="2250">
        <v>5100</v>
      </c>
      <c r="C338" s="2254">
        <v>48.49</v>
      </c>
      <c r="D338" s="2254"/>
      <c r="E338" s="2254">
        <v>2.2799999999999998</v>
      </c>
      <c r="F338" s="2254">
        <v>2.2799999999999998</v>
      </c>
      <c r="G338" s="2254">
        <v>2.2799999999999998</v>
      </c>
      <c r="H338" s="2254">
        <v>2.2799999999999998</v>
      </c>
      <c r="I338" s="2254">
        <v>2.2799999999999998</v>
      </c>
      <c r="J338" s="2254">
        <v>2.2799999999999998</v>
      </c>
      <c r="K338" s="2254">
        <v>2.2799999999999998</v>
      </c>
      <c r="L338" s="2254">
        <v>35.700000000000003</v>
      </c>
      <c r="M338" s="2254">
        <v>35.700000000000003</v>
      </c>
      <c r="N338" s="2254">
        <v>35.700000000000003</v>
      </c>
      <c r="O338" s="2254">
        <v>35.700000000000003</v>
      </c>
    </row>
    <row r="339" spans="2:15">
      <c r="B339" s="2250">
        <v>5105</v>
      </c>
      <c r="C339" s="2254">
        <v>-13342</v>
      </c>
      <c r="D339" s="2254">
        <v>5847</v>
      </c>
      <c r="E339" s="2254">
        <v>12865</v>
      </c>
      <c r="F339" s="2254">
        <v>-9328</v>
      </c>
      <c r="G339" s="2254">
        <v>-14400</v>
      </c>
      <c r="H339" s="2254">
        <v>-15522</v>
      </c>
      <c r="I339" s="2254">
        <v>385</v>
      </c>
      <c r="J339" s="2254">
        <v>3289</v>
      </c>
      <c r="K339" s="2254">
        <v>3828</v>
      </c>
      <c r="L339" s="2254">
        <v>8999</v>
      </c>
      <c r="M339" s="2254">
        <v>-13038</v>
      </c>
      <c r="N339" s="2254">
        <v>-12062</v>
      </c>
      <c r="O339" s="2254">
        <v>-10524</v>
      </c>
    </row>
    <row r="340" spans="2:15">
      <c r="B340" s="2250">
        <v>5140</v>
      </c>
      <c r="C340" s="2254">
        <v>-1852642.15</v>
      </c>
      <c r="D340" s="2254">
        <v>-154748.68</v>
      </c>
      <c r="E340" s="2254">
        <v>-304022.65999999997</v>
      </c>
      <c r="F340" s="2254">
        <v>-455082.81</v>
      </c>
      <c r="G340" s="2254">
        <v>-617825.37</v>
      </c>
      <c r="H340" s="2254">
        <v>-784874.71</v>
      </c>
      <c r="I340" s="2254">
        <v>-952858.59</v>
      </c>
      <c r="J340" s="2254">
        <v>-1116238.3400000001</v>
      </c>
      <c r="K340" s="2254">
        <v>-1274986.3999999999</v>
      </c>
      <c r="L340" s="2254">
        <v>-1431039.68</v>
      </c>
      <c r="M340" s="2254">
        <v>-1585939.8499999999</v>
      </c>
      <c r="N340" s="2254">
        <v>-1747761.92</v>
      </c>
      <c r="O340" s="2254">
        <v>-1908111.04</v>
      </c>
    </row>
    <row r="341" spans="2:15">
      <c r="B341" s="2250">
        <v>5155</v>
      </c>
      <c r="C341" s="2254">
        <v>-175593.06</v>
      </c>
      <c r="D341" s="2254">
        <v>-16237.77</v>
      </c>
      <c r="E341" s="2254">
        <v>-33382.94</v>
      </c>
      <c r="F341" s="2254">
        <v>-49726.9</v>
      </c>
      <c r="G341" s="2254">
        <v>-69123.06</v>
      </c>
      <c r="H341" s="2254">
        <v>-87255.57</v>
      </c>
      <c r="I341" s="2254">
        <v>-107779.13</v>
      </c>
      <c r="J341" s="2254">
        <v>-125085.75999999999</v>
      </c>
      <c r="K341" s="2254">
        <v>-141568.81</v>
      </c>
      <c r="L341" s="2254">
        <v>-158246.53</v>
      </c>
      <c r="M341" s="2254">
        <v>-174091.47</v>
      </c>
      <c r="N341" s="2254">
        <v>-183588.1</v>
      </c>
      <c r="O341" s="2254">
        <v>-209814.51</v>
      </c>
    </row>
    <row r="342" spans="2:15">
      <c r="B342" s="2250">
        <v>5170</v>
      </c>
      <c r="C342" s="2254">
        <v>-9079.99</v>
      </c>
      <c r="D342" s="2254">
        <v>-728.27</v>
      </c>
      <c r="E342" s="2254">
        <v>-1373.82</v>
      </c>
      <c r="F342" s="2254">
        <v>-1965.51</v>
      </c>
      <c r="G342" s="2254">
        <v>-2589.84</v>
      </c>
      <c r="H342" s="2254">
        <v>-1662.83</v>
      </c>
      <c r="I342" s="2254">
        <v>-2182.35</v>
      </c>
      <c r="J342" s="2254">
        <v>-2681.38</v>
      </c>
      <c r="K342" s="2254">
        <v>-2681.38</v>
      </c>
      <c r="L342" s="2254">
        <v>-2681.38</v>
      </c>
      <c r="M342" s="2254">
        <v>-2681.38</v>
      </c>
      <c r="N342" s="2254">
        <v>-2681.38</v>
      </c>
      <c r="O342" s="2254">
        <v>-2681.38</v>
      </c>
    </row>
    <row r="343" spans="2:15">
      <c r="B343" s="2250">
        <v>5230</v>
      </c>
      <c r="C343" s="2254">
        <v>-114328.94</v>
      </c>
      <c r="D343" s="2254">
        <v>-10084.42</v>
      </c>
      <c r="E343" s="2254">
        <v>-19962.009999999998</v>
      </c>
      <c r="F343" s="2254">
        <v>-29890.63</v>
      </c>
      <c r="G343" s="2254">
        <v>-43059.01</v>
      </c>
      <c r="H343" s="2254">
        <v>-59132.15</v>
      </c>
      <c r="I343" s="2254">
        <v>-75597.42</v>
      </c>
      <c r="J343" s="2254">
        <v>-92531.06</v>
      </c>
      <c r="K343" s="2254">
        <v>-107342.96</v>
      </c>
      <c r="L343" s="2254">
        <v>-121525.65000000001</v>
      </c>
      <c r="M343" s="2254">
        <v>-136390.78</v>
      </c>
      <c r="N343" s="2254">
        <v>-152034.75999999998</v>
      </c>
      <c r="O343" s="2254">
        <v>-165902.44999999998</v>
      </c>
    </row>
    <row r="344" spans="2:15">
      <c r="B344" s="2250">
        <v>5235</v>
      </c>
      <c r="C344" s="2254">
        <v>-545.21</v>
      </c>
      <c r="D344" s="2254">
        <v>-34.119999999999997</v>
      </c>
      <c r="E344" s="2254">
        <v>-84.23</v>
      </c>
      <c r="F344" s="2254">
        <v>-245.43</v>
      </c>
      <c r="G344" s="2254">
        <v>-428.88</v>
      </c>
      <c r="H344" s="2254">
        <v>-601.66999999999996</v>
      </c>
      <c r="I344" s="2254">
        <v>-778.36</v>
      </c>
      <c r="J344" s="2254">
        <v>-985.1</v>
      </c>
      <c r="K344" s="2254">
        <v>-1384.16</v>
      </c>
      <c r="L344" s="2254">
        <v>-1495.51</v>
      </c>
      <c r="M344" s="2254">
        <v>-1596.62</v>
      </c>
      <c r="N344" s="2254">
        <v>-1660.38</v>
      </c>
      <c r="O344" s="2254">
        <v>-1855.04</v>
      </c>
    </row>
    <row r="345" spans="2:15">
      <c r="B345" s="2250">
        <v>5270</v>
      </c>
      <c r="C345" s="2254">
        <v>-6.61</v>
      </c>
      <c r="D345" s="2254">
        <v>-10.31</v>
      </c>
      <c r="E345" s="2254">
        <v>-460.31</v>
      </c>
      <c r="F345" s="2254">
        <v>-460.31</v>
      </c>
      <c r="G345" s="2254">
        <v>-460.31</v>
      </c>
      <c r="H345" s="2254">
        <v>-460.31</v>
      </c>
      <c r="I345" s="2254">
        <v>-460.31</v>
      </c>
      <c r="J345" s="2254">
        <v>-465.06</v>
      </c>
      <c r="K345" s="2254">
        <v>-465.06</v>
      </c>
      <c r="L345" s="2254">
        <v>-465.06</v>
      </c>
      <c r="M345" s="2254">
        <v>-465.06</v>
      </c>
      <c r="N345" s="2254">
        <v>-915.06</v>
      </c>
      <c r="O345" s="2254">
        <v>-915.06</v>
      </c>
    </row>
    <row r="346" spans="2:15">
      <c r="B346" s="2250">
        <v>5285</v>
      </c>
      <c r="C346" s="2254">
        <v>-153307.22999999998</v>
      </c>
      <c r="D346" s="2254">
        <v>-9834.5</v>
      </c>
      <c r="E346" s="2254">
        <v>-25696.5</v>
      </c>
      <c r="F346" s="2254">
        <v>-38737</v>
      </c>
      <c r="G346" s="2254">
        <v>-49534.5</v>
      </c>
      <c r="H346" s="2254">
        <v>-58650</v>
      </c>
      <c r="I346" s="2254">
        <v>-68729.5</v>
      </c>
      <c r="J346" s="2254">
        <v>-81806.5</v>
      </c>
      <c r="K346" s="2254">
        <v>-91761</v>
      </c>
      <c r="L346" s="2254">
        <v>-100381</v>
      </c>
      <c r="M346" s="2254">
        <v>-106484</v>
      </c>
      <c r="N346" s="2254">
        <v>-111721</v>
      </c>
      <c r="O346" s="2254">
        <v>-118898</v>
      </c>
    </row>
    <row r="347" spans="2:15">
      <c r="B347" s="2250">
        <v>5405</v>
      </c>
      <c r="C347" s="2254">
        <v>-19075.64</v>
      </c>
      <c r="D347" s="2254">
        <v>-1642.27</v>
      </c>
      <c r="E347" s="2254">
        <v>-3284.54</v>
      </c>
      <c r="F347" s="2254">
        <v>-4926.8100000000004</v>
      </c>
      <c r="G347" s="2254">
        <v>-6569.08</v>
      </c>
      <c r="H347" s="2254">
        <v>-8211.35</v>
      </c>
      <c r="I347" s="2254">
        <v>-9853.6200000000008</v>
      </c>
      <c r="J347" s="2254">
        <v>-11495.89</v>
      </c>
      <c r="K347" s="2254">
        <v>-13138.16</v>
      </c>
      <c r="L347" s="2254">
        <v>-14780.43</v>
      </c>
      <c r="M347" s="2254">
        <v>-16422.7</v>
      </c>
      <c r="N347" s="2254">
        <v>-18130.66</v>
      </c>
      <c r="O347" s="2254">
        <v>-19838.62</v>
      </c>
    </row>
    <row r="348" spans="2:15">
      <c r="B348" s="2250">
        <v>5465</v>
      </c>
      <c r="C348" s="2254">
        <v>316819.74</v>
      </c>
      <c r="D348" s="2254">
        <v>11747.720000000001</v>
      </c>
      <c r="E348" s="2254">
        <v>43522.5</v>
      </c>
      <c r="F348" s="2254">
        <v>69518.69</v>
      </c>
      <c r="G348" s="2254">
        <v>99893.4</v>
      </c>
      <c r="H348" s="2254">
        <v>132197.87</v>
      </c>
      <c r="I348" s="2254">
        <v>168497.81</v>
      </c>
      <c r="J348" s="2254">
        <v>197237.31</v>
      </c>
      <c r="K348" s="2254">
        <v>220215.35</v>
      </c>
      <c r="L348" s="2254">
        <v>242065.19</v>
      </c>
      <c r="M348" s="2254">
        <v>269431.06</v>
      </c>
      <c r="N348" s="2254">
        <v>297034.69</v>
      </c>
      <c r="O348" s="2254">
        <v>325653.26</v>
      </c>
    </row>
    <row r="349" spans="2:15">
      <c r="B349" s="2250">
        <v>5470</v>
      </c>
      <c r="C349" s="2254">
        <v>159693.29</v>
      </c>
      <c r="D349" s="2254">
        <v>25221.1</v>
      </c>
      <c r="E349" s="2254">
        <v>34841.199999999997</v>
      </c>
      <c r="F349" s="2254">
        <v>52867.82</v>
      </c>
      <c r="G349" s="2254">
        <v>65411.01</v>
      </c>
      <c r="H349" s="2254">
        <v>85899.41</v>
      </c>
      <c r="I349" s="2254">
        <v>95647.85</v>
      </c>
      <c r="J349" s="2254">
        <v>110007.84</v>
      </c>
      <c r="K349" s="2254">
        <v>123797.49</v>
      </c>
      <c r="L349" s="2254">
        <v>135752.4</v>
      </c>
      <c r="M349" s="2254">
        <v>149477.51999999999</v>
      </c>
      <c r="N349" s="2254">
        <v>162469.85</v>
      </c>
      <c r="O349" s="2254">
        <v>175487.97</v>
      </c>
    </row>
    <row r="350" spans="2:15">
      <c r="B350" s="2250">
        <v>5480</v>
      </c>
      <c r="C350" s="2254">
        <v>88893.33</v>
      </c>
      <c r="D350" s="2254">
        <v>9162.9600000000009</v>
      </c>
      <c r="E350" s="2254">
        <v>15863.460000000001</v>
      </c>
      <c r="F350" s="2254">
        <v>23908.86</v>
      </c>
      <c r="G350" s="2254">
        <v>33890.960000000006</v>
      </c>
      <c r="H350" s="2254">
        <v>43965.259999999995</v>
      </c>
      <c r="I350" s="2254">
        <v>56339.460000000006</v>
      </c>
      <c r="J350" s="2254">
        <v>67087.360000000001</v>
      </c>
      <c r="K350" s="2254">
        <v>76302.559999999998</v>
      </c>
      <c r="L350" s="2254">
        <v>84889.22</v>
      </c>
      <c r="M350" s="2254">
        <v>96840.320000000007</v>
      </c>
      <c r="N350" s="2254">
        <v>107260.72</v>
      </c>
      <c r="O350" s="2254">
        <v>119703.82</v>
      </c>
    </row>
    <row r="351" spans="2:15">
      <c r="B351" s="2250">
        <v>5485</v>
      </c>
      <c r="C351" s="2254">
        <v>11835</v>
      </c>
      <c r="D351" s="2254"/>
      <c r="E351" s="2254">
        <v>850</v>
      </c>
      <c r="F351" s="2254">
        <v>1625</v>
      </c>
      <c r="G351" s="2254">
        <v>1625</v>
      </c>
      <c r="H351" s="2254">
        <v>1625</v>
      </c>
      <c r="I351" s="2254">
        <v>1625</v>
      </c>
      <c r="J351" s="2254">
        <v>2400</v>
      </c>
      <c r="K351" s="2254">
        <v>2400</v>
      </c>
      <c r="L351" s="2254">
        <v>3775</v>
      </c>
      <c r="M351" s="2254">
        <v>3775</v>
      </c>
      <c r="N351" s="2254">
        <v>4200</v>
      </c>
      <c r="O351" s="2254">
        <v>4200</v>
      </c>
    </row>
    <row r="352" spans="2:15">
      <c r="B352" s="2250">
        <v>5490</v>
      </c>
      <c r="C352" s="2254">
        <v>48531.369999999995</v>
      </c>
      <c r="D352" s="2254">
        <v>4204.84</v>
      </c>
      <c r="E352" s="2254">
        <v>8328.75</v>
      </c>
      <c r="F352" s="2254">
        <v>12453.9</v>
      </c>
      <c r="G352" s="2254">
        <v>17083.740000000002</v>
      </c>
      <c r="H352" s="2254">
        <v>17065.04</v>
      </c>
      <c r="I352" s="2254">
        <v>21781.05</v>
      </c>
      <c r="J352" s="2254">
        <v>26034.47</v>
      </c>
      <c r="K352" s="2254">
        <v>30310.469999999998</v>
      </c>
      <c r="L352" s="2254">
        <v>30161.25</v>
      </c>
      <c r="M352" s="2254">
        <v>33792.97</v>
      </c>
      <c r="N352" s="2254">
        <v>38014.14</v>
      </c>
      <c r="O352" s="2254">
        <v>43754.27</v>
      </c>
    </row>
    <row r="353" spans="2:15">
      <c r="B353" s="2250">
        <v>5505</v>
      </c>
      <c r="C353" s="2254">
        <v>1396.99</v>
      </c>
      <c r="D353" s="2254">
        <v>54.510000000000005</v>
      </c>
      <c r="E353" s="2254">
        <v>9.01</v>
      </c>
      <c r="F353" s="2254">
        <v>132.63</v>
      </c>
      <c r="G353" s="2254">
        <v>241.91</v>
      </c>
      <c r="H353" s="2254">
        <v>318.19</v>
      </c>
      <c r="I353" s="2254">
        <v>387.6</v>
      </c>
      <c r="J353" s="2254">
        <v>448.49</v>
      </c>
      <c r="K353" s="2254">
        <v>514.22</v>
      </c>
      <c r="L353" s="2254">
        <v>564.57999999999993</v>
      </c>
      <c r="M353" s="2254">
        <v>640.34</v>
      </c>
      <c r="N353" s="2254">
        <v>710.84999999999991</v>
      </c>
      <c r="O353" s="2254">
        <v>772.85</v>
      </c>
    </row>
    <row r="354" spans="2:15">
      <c r="B354" s="2250">
        <v>5510</v>
      </c>
      <c r="C354" s="2254">
        <v>22638.11</v>
      </c>
      <c r="D354" s="2254">
        <v>2260.7799999999997</v>
      </c>
      <c r="E354" s="2254">
        <v>3946.6800000000003</v>
      </c>
      <c r="F354" s="2254">
        <v>7145.7300000000005</v>
      </c>
      <c r="G354" s="2254">
        <v>8919.6099999999988</v>
      </c>
      <c r="H354" s="2254">
        <v>10681.82</v>
      </c>
      <c r="I354" s="2254">
        <v>11312.17</v>
      </c>
      <c r="J354" s="2254">
        <v>12050.67</v>
      </c>
      <c r="K354" s="2254">
        <v>14590</v>
      </c>
      <c r="L354" s="2254">
        <v>16134.470000000001</v>
      </c>
      <c r="M354" s="2254">
        <v>17129.22</v>
      </c>
      <c r="N354" s="2254">
        <v>19774.329999999998</v>
      </c>
      <c r="O354" s="2254">
        <v>23134.87</v>
      </c>
    </row>
    <row r="355" spans="2:15">
      <c r="B355" s="2250">
        <v>5515</v>
      </c>
      <c r="C355" s="2254">
        <v>347</v>
      </c>
      <c r="D355" s="2254">
        <v>-280</v>
      </c>
      <c r="E355" s="2254">
        <v>589</v>
      </c>
      <c r="F355" s="2254">
        <v>-572</v>
      </c>
      <c r="G355" s="2254">
        <v>-591</v>
      </c>
      <c r="H355" s="2254">
        <v>-892</v>
      </c>
      <c r="I355" s="2254">
        <v>-623</v>
      </c>
      <c r="J355" s="2254">
        <v>-907</v>
      </c>
      <c r="K355" s="2254">
        <v>-146</v>
      </c>
      <c r="L355" s="2254">
        <v>-342</v>
      </c>
      <c r="M355" s="2254">
        <v>1014</v>
      </c>
      <c r="N355" s="2254">
        <v>1410</v>
      </c>
      <c r="O355" s="2254">
        <v>879</v>
      </c>
    </row>
    <row r="356" spans="2:15">
      <c r="B356" s="2250">
        <v>5525</v>
      </c>
      <c r="C356" s="2254">
        <v>1282.1400000000001</v>
      </c>
      <c r="D356" s="2254">
        <v>122.36</v>
      </c>
      <c r="E356" s="2254">
        <v>243.93</v>
      </c>
      <c r="F356" s="2254">
        <v>374.81</v>
      </c>
      <c r="G356" s="2254">
        <v>510.60999999999996</v>
      </c>
      <c r="H356" s="2254">
        <v>649.33000000000004</v>
      </c>
      <c r="I356" s="2254">
        <v>789.54</v>
      </c>
      <c r="J356" s="2254">
        <v>886.12</v>
      </c>
      <c r="K356" s="2254">
        <v>1009.8299999999999</v>
      </c>
      <c r="L356" s="2254">
        <v>1074.57</v>
      </c>
      <c r="M356" s="2254">
        <v>1251.9299999999998</v>
      </c>
      <c r="N356" s="2254">
        <v>1335.18</v>
      </c>
      <c r="O356" s="2254">
        <v>1440.34</v>
      </c>
    </row>
    <row r="357" spans="2:15">
      <c r="B357" s="2250">
        <v>5535</v>
      </c>
      <c r="C357" s="2254">
        <v>2448.6499999999996</v>
      </c>
      <c r="D357" s="2254">
        <v>215.4</v>
      </c>
      <c r="E357" s="2254">
        <v>440.35</v>
      </c>
      <c r="F357" s="2254">
        <v>650.45000000000005</v>
      </c>
      <c r="G357" s="2254">
        <v>847.85</v>
      </c>
      <c r="H357" s="2254">
        <v>1071</v>
      </c>
      <c r="I357" s="2254">
        <v>1266.6400000000001</v>
      </c>
      <c r="J357" s="2254">
        <v>1455.0900000000001</v>
      </c>
      <c r="K357" s="2254">
        <v>1693.1799999999998</v>
      </c>
      <c r="L357" s="2254">
        <v>1831.04</v>
      </c>
      <c r="M357" s="2254">
        <v>2177.59</v>
      </c>
      <c r="N357" s="2254">
        <v>2355.3000000000002</v>
      </c>
      <c r="O357" s="2254">
        <v>2550.4899999999998</v>
      </c>
    </row>
    <row r="358" spans="2:15">
      <c r="B358" s="2250">
        <v>5540</v>
      </c>
      <c r="C358" s="2254">
        <v>38382.399999999994</v>
      </c>
      <c r="D358" s="2254">
        <v>4350.97</v>
      </c>
      <c r="E358" s="2254">
        <v>7152.76</v>
      </c>
      <c r="F358" s="2254">
        <v>10681.380000000001</v>
      </c>
      <c r="G358" s="2254">
        <v>14330.61</v>
      </c>
      <c r="H358" s="2254">
        <v>17489.77</v>
      </c>
      <c r="I358" s="2254">
        <v>21452.52</v>
      </c>
      <c r="J358" s="2254">
        <v>24580.560000000001</v>
      </c>
      <c r="K358" s="2254">
        <v>28834.31</v>
      </c>
      <c r="L358" s="2254">
        <v>32310</v>
      </c>
      <c r="M358" s="2254">
        <v>35652.57</v>
      </c>
      <c r="N358" s="2254">
        <v>38824.380000000005</v>
      </c>
      <c r="O358" s="2254">
        <v>42761.31</v>
      </c>
    </row>
    <row r="359" spans="2:15">
      <c r="B359" s="2250">
        <v>5545</v>
      </c>
      <c r="C359" s="2254">
        <v>2507.6999999999998</v>
      </c>
      <c r="D359" s="2254">
        <v>44.72</v>
      </c>
      <c r="E359" s="2254">
        <v>44.72</v>
      </c>
      <c r="F359" s="2254">
        <v>993.53</v>
      </c>
      <c r="G359" s="2254">
        <v>2172.06</v>
      </c>
      <c r="H359" s="2254">
        <v>2275.42</v>
      </c>
      <c r="I359" s="2254">
        <v>2370.2800000000002</v>
      </c>
      <c r="J359" s="2254">
        <v>2481.21</v>
      </c>
      <c r="K359" s="2254">
        <v>2644.65</v>
      </c>
      <c r="L359" s="2254">
        <v>3409.54</v>
      </c>
      <c r="M359" s="2254">
        <v>9492.2899999999991</v>
      </c>
      <c r="N359" s="2254">
        <v>9605.8100000000013</v>
      </c>
      <c r="O359" s="2254">
        <v>14388</v>
      </c>
    </row>
    <row r="360" spans="2:15">
      <c r="B360" s="2250">
        <v>5625</v>
      </c>
      <c r="C360" s="2254">
        <v>47237.65</v>
      </c>
      <c r="D360" s="2254">
        <v>4097.2199999999993</v>
      </c>
      <c r="E360" s="2254">
        <v>8177.48</v>
      </c>
      <c r="F360" s="2254">
        <v>12316.91</v>
      </c>
      <c r="G360" s="2254">
        <v>16526.09</v>
      </c>
      <c r="H360" s="2254">
        <v>20749.5</v>
      </c>
      <c r="I360" s="2254">
        <v>24973.130000000005</v>
      </c>
      <c r="J360" s="2254">
        <v>29207.730000000003</v>
      </c>
      <c r="K360" s="2254">
        <v>34603.979999999996</v>
      </c>
      <c r="L360" s="2254">
        <v>39065</v>
      </c>
      <c r="M360" s="2254">
        <v>43446.82</v>
      </c>
      <c r="N360" s="2254">
        <v>47834.25</v>
      </c>
      <c r="O360" s="2254">
        <v>52224.57</v>
      </c>
    </row>
    <row r="361" spans="2:15">
      <c r="B361" s="2250">
        <v>5630</v>
      </c>
      <c r="C361" s="2254">
        <v>32642.800000000003</v>
      </c>
      <c r="D361" s="2254">
        <v>3837.1499999999996</v>
      </c>
      <c r="E361" s="2254">
        <v>6710.1200000000008</v>
      </c>
      <c r="F361" s="2254">
        <v>9646.76</v>
      </c>
      <c r="G361" s="2254">
        <v>12648.919999999998</v>
      </c>
      <c r="H361" s="2254">
        <v>15668.869999999999</v>
      </c>
      <c r="I361" s="2254">
        <v>18656.39</v>
      </c>
      <c r="J361" s="2254">
        <v>21698.73</v>
      </c>
      <c r="K361" s="2254">
        <v>24738.78</v>
      </c>
      <c r="L361" s="2254">
        <v>27661.46</v>
      </c>
      <c r="M361" s="2254">
        <v>31212.989999999998</v>
      </c>
      <c r="N361" s="2254">
        <v>34830.22</v>
      </c>
      <c r="O361" s="2254">
        <v>38359.229999999996</v>
      </c>
    </row>
    <row r="362" spans="2:15">
      <c r="B362" s="2250">
        <v>5635</v>
      </c>
      <c r="C362" s="2254">
        <v>6858.25</v>
      </c>
      <c r="D362" s="2254">
        <v>612.23</v>
      </c>
      <c r="E362" s="2254">
        <v>1069.67</v>
      </c>
      <c r="F362" s="2254">
        <v>1736.71</v>
      </c>
      <c r="G362" s="2254">
        <v>2083.7199999999998</v>
      </c>
      <c r="H362" s="2254">
        <v>2764.23</v>
      </c>
      <c r="I362" s="2254">
        <v>3404.1399999999994</v>
      </c>
      <c r="J362" s="2254">
        <v>4134.1900000000005</v>
      </c>
      <c r="K362" s="2254">
        <v>4882.7800000000007</v>
      </c>
      <c r="L362" s="2254">
        <v>5150.2900000000009</v>
      </c>
      <c r="M362" s="2254">
        <v>5690.9</v>
      </c>
      <c r="N362" s="2254">
        <v>6085.99</v>
      </c>
      <c r="O362" s="2254">
        <v>6570.87</v>
      </c>
    </row>
    <row r="363" spans="2:15">
      <c r="B363" s="2250">
        <v>5645</v>
      </c>
      <c r="C363" s="2254">
        <v>-51782.93</v>
      </c>
      <c r="D363" s="2254">
        <v>-4139.54</v>
      </c>
      <c r="E363" s="2254">
        <v>-8458.0400000000009</v>
      </c>
      <c r="F363" s="2254">
        <v>-14393.61</v>
      </c>
      <c r="G363" s="2254">
        <v>-18709.740000000002</v>
      </c>
      <c r="H363" s="2254">
        <v>-23150.339999999997</v>
      </c>
      <c r="I363" s="2254">
        <v>-27720.25</v>
      </c>
      <c r="J363" s="2254">
        <v>-32612.78</v>
      </c>
      <c r="K363" s="2254">
        <v>-37329.29</v>
      </c>
      <c r="L363" s="2254">
        <v>-43472.4</v>
      </c>
      <c r="M363" s="2254">
        <v>-48057</v>
      </c>
      <c r="N363" s="2254">
        <v>-52688.3</v>
      </c>
      <c r="O363" s="2254">
        <v>-55607.570000000007</v>
      </c>
    </row>
    <row r="364" spans="2:15">
      <c r="B364" s="2250">
        <v>5650</v>
      </c>
      <c r="C364" s="2254">
        <v>1202.98</v>
      </c>
      <c r="D364" s="2254">
        <v>4.5</v>
      </c>
      <c r="E364" s="2254">
        <v>101.25</v>
      </c>
      <c r="F364" s="2254">
        <v>223.01</v>
      </c>
      <c r="G364" s="2254">
        <v>225.19</v>
      </c>
      <c r="H364" s="2254">
        <v>352.94000000000005</v>
      </c>
      <c r="I364" s="2254">
        <v>572.72</v>
      </c>
      <c r="J364" s="2254">
        <v>812.69</v>
      </c>
      <c r="K364" s="2254">
        <v>1036.58</v>
      </c>
      <c r="L364" s="2254">
        <v>1224.21</v>
      </c>
      <c r="M364" s="2254">
        <v>1312.5</v>
      </c>
      <c r="N364" s="2254">
        <v>1328.9499999999998</v>
      </c>
      <c r="O364" s="2254">
        <v>1585.96</v>
      </c>
    </row>
    <row r="365" spans="2:15">
      <c r="B365" s="2250">
        <v>5655</v>
      </c>
      <c r="C365" s="2254">
        <v>206901.52000000002</v>
      </c>
      <c r="D365" s="2254">
        <v>31373.589999999997</v>
      </c>
      <c r="E365" s="2254">
        <v>53273.64</v>
      </c>
      <c r="F365" s="2254">
        <v>72230.95</v>
      </c>
      <c r="G365" s="2254">
        <v>88232.78</v>
      </c>
      <c r="H365" s="2254">
        <v>106668.42</v>
      </c>
      <c r="I365" s="2254">
        <v>133753.65</v>
      </c>
      <c r="J365" s="2254">
        <v>153198.29</v>
      </c>
      <c r="K365" s="2254">
        <v>175613.91999999998</v>
      </c>
      <c r="L365" s="2254">
        <v>191385.65</v>
      </c>
      <c r="M365" s="2254">
        <v>213604.01</v>
      </c>
      <c r="N365" s="2254">
        <v>237081.98</v>
      </c>
      <c r="O365" s="2254">
        <v>266986.75</v>
      </c>
    </row>
    <row r="366" spans="2:15">
      <c r="B366" s="2250">
        <v>5660</v>
      </c>
      <c r="C366" s="2254">
        <v>1916.14</v>
      </c>
      <c r="D366" s="2254">
        <v>12.31</v>
      </c>
      <c r="E366" s="2254">
        <v>105.47999999999999</v>
      </c>
      <c r="F366" s="2254">
        <v>313.06</v>
      </c>
      <c r="G366" s="2254">
        <v>425.07</v>
      </c>
      <c r="H366" s="2254">
        <v>490.44000000000005</v>
      </c>
      <c r="I366" s="2254">
        <v>718.37999999999988</v>
      </c>
      <c r="J366" s="2254">
        <v>769.14</v>
      </c>
      <c r="K366" s="2254">
        <v>893.14</v>
      </c>
      <c r="L366" s="2254">
        <v>928.61999999999989</v>
      </c>
      <c r="M366" s="2254">
        <v>1037.42</v>
      </c>
      <c r="N366" s="2254">
        <v>1180.27</v>
      </c>
      <c r="O366" s="2254">
        <v>1474.2000000000003</v>
      </c>
    </row>
    <row r="367" spans="2:15">
      <c r="B367" s="2250">
        <v>5665</v>
      </c>
      <c r="C367" s="2254">
        <v>16897.61</v>
      </c>
      <c r="D367" s="2254">
        <v>1435.74</v>
      </c>
      <c r="E367" s="2254">
        <v>3096.97</v>
      </c>
      <c r="F367" s="2254">
        <v>4887.49</v>
      </c>
      <c r="G367" s="2254">
        <v>6183.01</v>
      </c>
      <c r="H367" s="2254">
        <v>7994.25</v>
      </c>
      <c r="I367" s="2254">
        <v>9474.5</v>
      </c>
      <c r="J367" s="2254">
        <v>10930.810000000001</v>
      </c>
      <c r="K367" s="2254">
        <v>12341.759999999998</v>
      </c>
      <c r="L367" s="2254">
        <v>14024.89</v>
      </c>
      <c r="M367" s="2254">
        <v>15408.6</v>
      </c>
      <c r="N367" s="2254">
        <v>16759.48</v>
      </c>
      <c r="O367" s="2254">
        <v>18133.919999999998</v>
      </c>
    </row>
    <row r="368" spans="2:15">
      <c r="B368" s="2250">
        <v>5670</v>
      </c>
      <c r="C368" s="2254">
        <v>8091</v>
      </c>
      <c r="D368" s="2254">
        <v>709.54</v>
      </c>
      <c r="E368" s="2254">
        <v>1427.28</v>
      </c>
      <c r="F368" s="2254">
        <v>2159.4300000000003</v>
      </c>
      <c r="G368" s="2254">
        <v>2893.81</v>
      </c>
      <c r="H368" s="2254">
        <v>3138.3900000000003</v>
      </c>
      <c r="I368" s="2254">
        <v>4379.4699999999993</v>
      </c>
      <c r="J368" s="2254">
        <v>5117.3999999999996</v>
      </c>
      <c r="K368" s="2254">
        <v>5863.75</v>
      </c>
      <c r="L368" s="2254">
        <v>6616.23</v>
      </c>
      <c r="M368" s="2254">
        <v>7370.62</v>
      </c>
      <c r="N368" s="2254">
        <v>8128.4500000000007</v>
      </c>
      <c r="O368" s="2254">
        <v>8869.51</v>
      </c>
    </row>
    <row r="369" spans="2:15">
      <c r="B369" s="2250">
        <v>5675</v>
      </c>
      <c r="C369" s="2254">
        <v>-1742.25</v>
      </c>
      <c r="D369" s="2254">
        <v>-148.43</v>
      </c>
      <c r="E369" s="2254">
        <v>-298.49</v>
      </c>
      <c r="F369" s="2254">
        <v>-487.28</v>
      </c>
      <c r="G369" s="2254">
        <v>-639.69000000000005</v>
      </c>
      <c r="H369" s="2254">
        <v>-786.73</v>
      </c>
      <c r="I369" s="2254">
        <v>-934.27</v>
      </c>
      <c r="J369" s="2254">
        <v>-1071.6599999999999</v>
      </c>
      <c r="K369" s="2254">
        <v>-1212.8499999999999</v>
      </c>
      <c r="L369" s="2254">
        <v>-1401.19</v>
      </c>
      <c r="M369" s="2254">
        <v>-1549.4</v>
      </c>
      <c r="N369" s="2254">
        <v>-1696.94</v>
      </c>
      <c r="O369" s="2254">
        <v>-1805.44</v>
      </c>
    </row>
    <row r="370" spans="2:15">
      <c r="B370" s="2250">
        <v>5680</v>
      </c>
      <c r="C370" s="2254">
        <v>-921.17000000000007</v>
      </c>
      <c r="D370" s="2254">
        <v>-74.08</v>
      </c>
      <c r="E370" s="2254">
        <v>-148.08999999999997</v>
      </c>
      <c r="F370" s="2254">
        <v>-243.11</v>
      </c>
      <c r="G370" s="2254">
        <v>-321.26</v>
      </c>
      <c r="H370" s="2254">
        <v>-399.53999999999996</v>
      </c>
      <c r="I370" s="2254">
        <v>-478.21000000000004</v>
      </c>
      <c r="J370" s="2254">
        <v>-549.06999999999994</v>
      </c>
      <c r="K370" s="2254">
        <v>-623.65000000000009</v>
      </c>
      <c r="L370" s="2254">
        <v>-717.76</v>
      </c>
      <c r="M370" s="2254">
        <v>-792.96</v>
      </c>
      <c r="N370" s="2254">
        <v>-869.73</v>
      </c>
      <c r="O370" s="2254">
        <v>-927.16000000000008</v>
      </c>
    </row>
    <row r="371" spans="2:15">
      <c r="B371" s="2250">
        <v>5690</v>
      </c>
      <c r="C371" s="2254">
        <v>2.1800000000000002</v>
      </c>
      <c r="D371" s="2254"/>
      <c r="E371" s="2254"/>
      <c r="F371" s="2254">
        <v>32.269999999999996</v>
      </c>
      <c r="G371" s="2254">
        <v>32.269999999999996</v>
      </c>
      <c r="H371" s="2254">
        <v>32.269999999999996</v>
      </c>
      <c r="I371" s="2254">
        <v>32.269999999999996</v>
      </c>
      <c r="J371" s="2254">
        <v>32.269999999999996</v>
      </c>
      <c r="K371" s="2254">
        <v>32.269999999999996</v>
      </c>
      <c r="L371" s="2254">
        <v>32.269999999999996</v>
      </c>
      <c r="M371" s="2254">
        <v>32.269999999999996</v>
      </c>
      <c r="N371" s="2254">
        <v>32.269999999999996</v>
      </c>
      <c r="O371" s="2254">
        <v>32.269999999999996</v>
      </c>
    </row>
    <row r="372" spans="2:15">
      <c r="B372" s="2250">
        <v>5705</v>
      </c>
      <c r="C372" s="2254">
        <v>120970.59</v>
      </c>
      <c r="D372" s="2254">
        <v>9964.48</v>
      </c>
      <c r="E372" s="2254">
        <v>18730.07</v>
      </c>
      <c r="F372" s="2254">
        <v>28748.43</v>
      </c>
      <c r="G372" s="2254">
        <v>38988.700000000004</v>
      </c>
      <c r="H372" s="2254">
        <v>49096.06</v>
      </c>
      <c r="I372" s="2254">
        <v>59227.13</v>
      </c>
      <c r="J372" s="2254">
        <v>69361.26999999999</v>
      </c>
      <c r="K372" s="2254">
        <v>79526.489999999991</v>
      </c>
      <c r="L372" s="2254">
        <v>89616.28</v>
      </c>
      <c r="M372" s="2254">
        <v>100397.67</v>
      </c>
      <c r="N372" s="2254">
        <v>110945.28</v>
      </c>
      <c r="O372" s="2254">
        <v>121510.26999999999</v>
      </c>
    </row>
    <row r="373" spans="2:15">
      <c r="B373" s="2250">
        <v>5715</v>
      </c>
      <c r="C373" s="2254">
        <v>21804.2</v>
      </c>
      <c r="D373" s="2254">
        <v>326.90999999999997</v>
      </c>
      <c r="E373" s="2254">
        <v>921.99</v>
      </c>
      <c r="F373" s="2254">
        <v>1252.71</v>
      </c>
      <c r="G373" s="2254">
        <v>2507.0699999999997</v>
      </c>
      <c r="H373" s="2254">
        <v>3983.92</v>
      </c>
      <c r="I373" s="2254">
        <v>6886.59</v>
      </c>
      <c r="J373" s="2254">
        <v>10388.02</v>
      </c>
      <c r="K373" s="2254">
        <v>11186.75</v>
      </c>
      <c r="L373" s="2254">
        <v>14041.58</v>
      </c>
      <c r="M373" s="2254">
        <v>19268.239999999998</v>
      </c>
      <c r="N373" s="2254">
        <v>28216.94</v>
      </c>
      <c r="O373" s="2254">
        <v>26761.690000000002</v>
      </c>
    </row>
    <row r="374" spans="2:15">
      <c r="B374" s="2250">
        <v>5735</v>
      </c>
      <c r="C374" s="2254">
        <v>39061.819999999992</v>
      </c>
      <c r="D374" s="2254">
        <v>2287.08</v>
      </c>
      <c r="E374" s="2254">
        <v>4698.26</v>
      </c>
      <c r="F374" s="2254">
        <v>9349.36</v>
      </c>
      <c r="G374" s="2254">
        <v>13337.300000000001</v>
      </c>
      <c r="H374" s="2254">
        <v>17246.979999999996</v>
      </c>
      <c r="I374" s="2254">
        <v>21085.63</v>
      </c>
      <c r="J374" s="2254">
        <v>24467.82</v>
      </c>
      <c r="K374" s="2254">
        <v>28674.730000000003</v>
      </c>
      <c r="L374" s="2254">
        <v>32763.38</v>
      </c>
      <c r="M374" s="2254">
        <v>36219.839999999997</v>
      </c>
      <c r="N374" s="2254">
        <v>40035.429999999993</v>
      </c>
      <c r="O374" s="2254">
        <v>44140.619999999995</v>
      </c>
    </row>
    <row r="375" spans="2:15">
      <c r="B375" s="2250">
        <v>5740</v>
      </c>
      <c r="C375" s="2254">
        <v>17.34</v>
      </c>
      <c r="D375" s="2254"/>
      <c r="E375" s="2254"/>
      <c r="F375" s="2254"/>
      <c r="G375" s="2254"/>
      <c r="H375" s="2254"/>
      <c r="I375" s="2254"/>
      <c r="J375" s="2254"/>
      <c r="K375" s="2254"/>
      <c r="L375" s="2254"/>
      <c r="M375" s="2254"/>
      <c r="N375" s="2254">
        <v>10.5</v>
      </c>
      <c r="O375" s="2254">
        <v>-5.89</v>
      </c>
    </row>
    <row r="376" spans="2:15">
      <c r="B376" s="2250">
        <v>5745</v>
      </c>
      <c r="C376" s="2254">
        <v>0.11</v>
      </c>
      <c r="D376" s="2254"/>
      <c r="E376" s="2254"/>
      <c r="F376" s="2254"/>
      <c r="G376" s="2254"/>
      <c r="H376" s="2254"/>
      <c r="I376" s="2254"/>
      <c r="J376" s="2254"/>
      <c r="K376" s="2254"/>
      <c r="L376" s="2254"/>
      <c r="M376" s="2254"/>
      <c r="N376" s="2254"/>
      <c r="O376" s="2254"/>
    </row>
    <row r="377" spans="2:15">
      <c r="B377" s="2250">
        <v>5750</v>
      </c>
      <c r="C377" s="2254">
        <v>6242.2199999999993</v>
      </c>
      <c r="D377" s="2254">
        <v>513.41999999999996</v>
      </c>
      <c r="E377" s="2254">
        <v>1051.04</v>
      </c>
      <c r="F377" s="2254">
        <v>1572.6399999999999</v>
      </c>
      <c r="G377" s="2254">
        <v>2067.87</v>
      </c>
      <c r="H377" s="2254">
        <v>2695.55</v>
      </c>
      <c r="I377" s="2254">
        <v>3276.4300000000003</v>
      </c>
      <c r="J377" s="2254">
        <v>3899.14</v>
      </c>
      <c r="K377" s="2254">
        <v>4557.7700000000004</v>
      </c>
      <c r="L377" s="2254">
        <v>5273.6100000000006</v>
      </c>
      <c r="M377" s="2254">
        <v>7675.46</v>
      </c>
      <c r="N377" s="2254">
        <v>8797.89</v>
      </c>
      <c r="O377" s="2254">
        <v>9341.99</v>
      </c>
    </row>
    <row r="378" spans="2:15">
      <c r="B378" s="2250">
        <v>5785</v>
      </c>
      <c r="C378" s="2254">
        <v>3026.49</v>
      </c>
      <c r="D378" s="2254"/>
      <c r="E378" s="2254"/>
      <c r="F378" s="2254"/>
      <c r="G378" s="2254"/>
      <c r="H378" s="2254"/>
      <c r="I378" s="2254"/>
      <c r="J378" s="2254"/>
      <c r="K378" s="2254"/>
      <c r="L378" s="2254"/>
      <c r="M378" s="2254"/>
      <c r="N378" s="2254"/>
      <c r="O378" s="2254"/>
    </row>
    <row r="379" spans="2:15">
      <c r="B379" s="2250">
        <v>5790</v>
      </c>
      <c r="C379" s="2254">
        <v>5518.11</v>
      </c>
      <c r="D379" s="2254">
        <v>350.53000000000003</v>
      </c>
      <c r="E379" s="2254">
        <v>636.32999999999993</v>
      </c>
      <c r="F379" s="2254">
        <v>1131.9100000000001</v>
      </c>
      <c r="G379" s="2254">
        <v>1548.15</v>
      </c>
      <c r="H379" s="2254">
        <v>1976.6999999999998</v>
      </c>
      <c r="I379" s="2254">
        <v>2369.7700000000004</v>
      </c>
      <c r="J379" s="2254">
        <v>2815.53</v>
      </c>
      <c r="K379" s="2254">
        <v>3279.2799999999997</v>
      </c>
      <c r="L379" s="2254">
        <v>3730.8599999999997</v>
      </c>
      <c r="M379" s="2254">
        <v>4178.63</v>
      </c>
      <c r="N379" s="2254">
        <v>4613.7000000000007</v>
      </c>
      <c r="O379" s="2254">
        <v>5042.5599999999995</v>
      </c>
    </row>
    <row r="380" spans="2:15">
      <c r="B380" s="2250">
        <v>5795</v>
      </c>
      <c r="C380" s="2254">
        <v>-0.31</v>
      </c>
      <c r="D380" s="2254"/>
      <c r="E380" s="2254"/>
      <c r="F380" s="2254"/>
      <c r="G380" s="2254"/>
      <c r="H380" s="2254">
        <v>27.31</v>
      </c>
      <c r="I380" s="2254">
        <v>27.31</v>
      </c>
      <c r="J380" s="2254">
        <v>27.31</v>
      </c>
      <c r="K380" s="2254">
        <v>27.31</v>
      </c>
      <c r="L380" s="2254">
        <v>27.31</v>
      </c>
      <c r="M380" s="2254">
        <v>27.31</v>
      </c>
      <c r="N380" s="2254">
        <v>27.31</v>
      </c>
      <c r="O380" s="2254">
        <v>111.47</v>
      </c>
    </row>
    <row r="381" spans="2:15">
      <c r="B381" s="2250">
        <v>5800</v>
      </c>
      <c r="C381" s="2254"/>
      <c r="D381" s="2254"/>
      <c r="E381" s="2254"/>
      <c r="F381" s="2254">
        <v>7.0600000000000005</v>
      </c>
      <c r="G381" s="2254">
        <v>7.0600000000000005</v>
      </c>
      <c r="H381" s="2254">
        <v>7.0600000000000005</v>
      </c>
      <c r="I381" s="2254">
        <v>7.0600000000000005</v>
      </c>
      <c r="J381" s="2254">
        <v>7.0600000000000005</v>
      </c>
      <c r="K381" s="2254">
        <v>7.0600000000000005</v>
      </c>
      <c r="L381" s="2254">
        <v>7.0600000000000005</v>
      </c>
      <c r="M381" s="2254">
        <v>7.0600000000000005</v>
      </c>
      <c r="N381" s="2254">
        <v>7.0600000000000005</v>
      </c>
      <c r="O381" s="2254">
        <v>7.0600000000000005</v>
      </c>
    </row>
    <row r="382" spans="2:15">
      <c r="B382" s="2250">
        <v>5805</v>
      </c>
      <c r="C382" s="2254">
        <v>9162.23</v>
      </c>
      <c r="D382" s="2254">
        <v>130</v>
      </c>
      <c r="E382" s="2254">
        <v>130</v>
      </c>
      <c r="F382" s="2254">
        <v>130</v>
      </c>
      <c r="G382" s="2254">
        <v>1215.78</v>
      </c>
      <c r="H382" s="2254">
        <v>1215.78</v>
      </c>
      <c r="I382" s="2254">
        <v>1215.78</v>
      </c>
      <c r="J382" s="2254">
        <v>1420.9099999999999</v>
      </c>
      <c r="K382" s="2254">
        <v>10420.91</v>
      </c>
      <c r="L382" s="2254">
        <v>10920.91</v>
      </c>
      <c r="M382" s="2254">
        <v>10920.91</v>
      </c>
      <c r="N382" s="2254">
        <v>10928.84</v>
      </c>
      <c r="O382" s="2254">
        <v>10944.45</v>
      </c>
    </row>
    <row r="383" spans="2:15">
      <c r="B383" s="2250">
        <v>5810</v>
      </c>
      <c r="C383" s="2254">
        <v>11680.91</v>
      </c>
      <c r="D383" s="2254">
        <v>5367.26</v>
      </c>
      <c r="E383" s="2254">
        <v>5722.14</v>
      </c>
      <c r="F383" s="2254">
        <v>8397.630000000001</v>
      </c>
      <c r="G383" s="2254">
        <v>10737.3</v>
      </c>
      <c r="H383" s="2254">
        <v>10873.929999999998</v>
      </c>
      <c r="I383" s="2254">
        <v>11242.53</v>
      </c>
      <c r="J383" s="2254">
        <v>11475.880000000001</v>
      </c>
      <c r="K383" s="2254">
        <v>10874.59</v>
      </c>
      <c r="L383" s="2254">
        <v>11766.96</v>
      </c>
      <c r="M383" s="2254">
        <v>11777.34</v>
      </c>
      <c r="N383" s="2254">
        <v>12547.8</v>
      </c>
      <c r="O383" s="2254">
        <v>15289.93</v>
      </c>
    </row>
    <row r="384" spans="2:15">
      <c r="B384" s="2250">
        <v>5815</v>
      </c>
      <c r="C384" s="2254">
        <v>7.6099999999999994</v>
      </c>
      <c r="D384" s="2254"/>
      <c r="E384" s="2254"/>
      <c r="F384" s="2254"/>
      <c r="G384" s="2254"/>
      <c r="H384" s="2254"/>
      <c r="I384" s="2254"/>
      <c r="J384" s="2254"/>
      <c r="K384" s="2254"/>
      <c r="L384" s="2254"/>
      <c r="M384" s="2254"/>
      <c r="N384" s="2254"/>
      <c r="O384" s="2254"/>
    </row>
    <row r="385" spans="2:15">
      <c r="B385" s="2250">
        <v>5820</v>
      </c>
      <c r="C385" s="2254">
        <v>2450.63</v>
      </c>
      <c r="D385" s="2254">
        <v>560</v>
      </c>
      <c r="E385" s="2254">
        <v>560</v>
      </c>
      <c r="F385" s="2254">
        <v>620.16</v>
      </c>
      <c r="G385" s="2254">
        <v>728.74</v>
      </c>
      <c r="H385" s="2254">
        <v>858.98</v>
      </c>
      <c r="I385" s="2254">
        <v>1167.03</v>
      </c>
      <c r="J385" s="2254">
        <v>1883.56</v>
      </c>
      <c r="K385" s="2254">
        <v>2426.62</v>
      </c>
      <c r="L385" s="2254">
        <v>2554.87</v>
      </c>
      <c r="M385" s="2254">
        <v>2667.63</v>
      </c>
      <c r="N385" s="2254">
        <v>2696.53</v>
      </c>
      <c r="O385" s="2254">
        <v>2673.6</v>
      </c>
    </row>
    <row r="386" spans="2:15">
      <c r="B386" s="2250">
        <v>5825</v>
      </c>
      <c r="C386" s="2254">
        <v>10385.130000000001</v>
      </c>
      <c r="D386" s="2254">
        <v>122.72</v>
      </c>
      <c r="E386" s="2254">
        <v>182.89999999999998</v>
      </c>
      <c r="F386" s="2254">
        <v>213.98000000000002</v>
      </c>
      <c r="G386" s="2254">
        <v>473.96</v>
      </c>
      <c r="H386" s="2254">
        <v>479.94</v>
      </c>
      <c r="I386" s="2254">
        <v>508.81</v>
      </c>
      <c r="J386" s="2254">
        <v>211.79000000000002</v>
      </c>
      <c r="K386" s="2254">
        <v>277.52999999999997</v>
      </c>
      <c r="L386" s="2254">
        <v>370.77</v>
      </c>
      <c r="M386" s="2254">
        <v>402.5</v>
      </c>
      <c r="N386" s="2254">
        <v>513.29</v>
      </c>
      <c r="O386" s="2254">
        <v>332.09</v>
      </c>
    </row>
    <row r="387" spans="2:15">
      <c r="B387" s="2250">
        <v>5855</v>
      </c>
      <c r="C387" s="2254">
        <v>1326.46</v>
      </c>
      <c r="D387" s="2254"/>
      <c r="E387" s="2254">
        <v>224.13</v>
      </c>
      <c r="F387" s="2254">
        <v>286.48</v>
      </c>
      <c r="G387" s="2254">
        <v>463.58000000000004</v>
      </c>
      <c r="H387" s="2254">
        <v>463.58000000000004</v>
      </c>
      <c r="I387" s="2254">
        <v>632.36</v>
      </c>
      <c r="J387" s="2254">
        <v>748.51</v>
      </c>
      <c r="K387" s="2254">
        <v>748.51</v>
      </c>
      <c r="L387" s="2254">
        <v>864.15000000000009</v>
      </c>
      <c r="M387" s="2254">
        <v>1102.33</v>
      </c>
      <c r="N387" s="2254">
        <v>1223.8699999999999</v>
      </c>
      <c r="O387" s="2254">
        <v>1362.76</v>
      </c>
    </row>
    <row r="388" spans="2:15">
      <c r="B388" s="2250">
        <v>5860</v>
      </c>
      <c r="C388" s="2254">
        <v>5304.9699999999993</v>
      </c>
      <c r="D388" s="2254">
        <v>694.43</v>
      </c>
      <c r="E388" s="2254">
        <v>1402.2399999999998</v>
      </c>
      <c r="F388" s="2254">
        <v>1605.5700000000002</v>
      </c>
      <c r="G388" s="2254">
        <v>2578.0600000000004</v>
      </c>
      <c r="H388" s="2254">
        <v>2935.16</v>
      </c>
      <c r="I388" s="2254">
        <v>3320.3399999999997</v>
      </c>
      <c r="J388" s="2254">
        <v>3760.21</v>
      </c>
      <c r="K388" s="2254">
        <v>3952.28</v>
      </c>
      <c r="L388" s="2254">
        <v>4550.3600000000006</v>
      </c>
      <c r="M388" s="2254">
        <v>5143.87</v>
      </c>
      <c r="N388" s="2254">
        <v>5734.64</v>
      </c>
      <c r="O388" s="2254">
        <v>6603.0499999999993</v>
      </c>
    </row>
    <row r="389" spans="2:15">
      <c r="B389" s="2250">
        <v>5865</v>
      </c>
      <c r="C389" s="2254">
        <v>548.48</v>
      </c>
      <c r="D389" s="2254"/>
      <c r="E389" s="2254">
        <v>36.93</v>
      </c>
      <c r="F389" s="2254">
        <v>52.760000000000005</v>
      </c>
      <c r="G389" s="2254">
        <v>111.91999999999999</v>
      </c>
      <c r="H389" s="2254">
        <v>134.33999999999997</v>
      </c>
      <c r="I389" s="2254">
        <v>148.19</v>
      </c>
      <c r="J389" s="2254">
        <v>168.92000000000002</v>
      </c>
      <c r="K389" s="2254">
        <v>202.23</v>
      </c>
      <c r="L389" s="2254">
        <v>530.58999999999992</v>
      </c>
      <c r="M389" s="2254">
        <v>599.65</v>
      </c>
      <c r="N389" s="2254">
        <v>672.37</v>
      </c>
      <c r="O389" s="2254">
        <v>689.78</v>
      </c>
    </row>
    <row r="390" spans="2:15">
      <c r="B390" s="2250">
        <v>5870</v>
      </c>
      <c r="C390" s="2254">
        <v>3427.89</v>
      </c>
      <c r="D390" s="2254">
        <v>423.47</v>
      </c>
      <c r="E390" s="2254">
        <v>553.73</v>
      </c>
      <c r="F390" s="2254">
        <v>553.73</v>
      </c>
      <c r="G390" s="2254">
        <v>553.73</v>
      </c>
      <c r="H390" s="2254">
        <v>563.16999999999996</v>
      </c>
      <c r="I390" s="2254">
        <v>575.29999999999995</v>
      </c>
      <c r="J390" s="2254">
        <v>575.29999999999995</v>
      </c>
      <c r="K390" s="2254">
        <v>575.29999999999995</v>
      </c>
      <c r="L390" s="2254">
        <v>575.29999999999995</v>
      </c>
      <c r="M390" s="2254">
        <v>583.74</v>
      </c>
      <c r="N390" s="2254">
        <v>612.32999999999993</v>
      </c>
      <c r="O390" s="2254">
        <v>3288.2299999999996</v>
      </c>
    </row>
    <row r="391" spans="2:15">
      <c r="B391" s="2250">
        <v>5875</v>
      </c>
      <c r="C391" s="2254">
        <v>376.81000000000006</v>
      </c>
      <c r="D391" s="2254">
        <v>17.329999999999998</v>
      </c>
      <c r="E391" s="2254">
        <v>26.05</v>
      </c>
      <c r="F391" s="2254">
        <v>51.49</v>
      </c>
      <c r="G391" s="2254">
        <v>54.36</v>
      </c>
      <c r="H391" s="2254">
        <v>70.710000000000008</v>
      </c>
      <c r="I391" s="2254">
        <v>83.37</v>
      </c>
      <c r="J391" s="2254">
        <v>269.94</v>
      </c>
      <c r="K391" s="2254">
        <v>333.57</v>
      </c>
      <c r="L391" s="2254">
        <v>350.66999999999996</v>
      </c>
      <c r="M391" s="2254">
        <v>370.09000000000003</v>
      </c>
      <c r="N391" s="2254">
        <v>391.27</v>
      </c>
      <c r="O391" s="2254">
        <v>410.08</v>
      </c>
    </row>
    <row r="392" spans="2:15">
      <c r="B392" s="2250">
        <v>5880</v>
      </c>
      <c r="C392" s="2254">
        <v>6175.88</v>
      </c>
      <c r="D392" s="2254">
        <v>388.66</v>
      </c>
      <c r="E392" s="2254">
        <v>676.45999999999992</v>
      </c>
      <c r="F392" s="2254">
        <v>1072</v>
      </c>
      <c r="G392" s="2254">
        <v>1519.66</v>
      </c>
      <c r="H392" s="2254">
        <v>2214.4899999999998</v>
      </c>
      <c r="I392" s="2254">
        <v>2849.37</v>
      </c>
      <c r="J392" s="2254">
        <v>3420.77</v>
      </c>
      <c r="K392" s="2254">
        <v>4017.85</v>
      </c>
      <c r="L392" s="2254">
        <v>4378.62</v>
      </c>
      <c r="M392" s="2254">
        <v>4743.6499999999996</v>
      </c>
      <c r="N392" s="2254">
        <v>5418.5400000000009</v>
      </c>
      <c r="O392" s="2254">
        <v>5589.54</v>
      </c>
    </row>
    <row r="393" spans="2:15">
      <c r="B393" s="2250">
        <v>5885</v>
      </c>
      <c r="C393" s="2254">
        <v>709.85</v>
      </c>
      <c r="D393" s="2254">
        <v>1.81</v>
      </c>
      <c r="E393" s="2254">
        <v>30.71</v>
      </c>
      <c r="F393" s="2254">
        <v>382.84</v>
      </c>
      <c r="G393" s="2254">
        <v>382.84</v>
      </c>
      <c r="H393" s="2254">
        <v>391.93</v>
      </c>
      <c r="I393" s="2254">
        <v>401.27000000000004</v>
      </c>
      <c r="J393" s="2254">
        <v>665.74</v>
      </c>
      <c r="K393" s="2254">
        <v>914.78</v>
      </c>
      <c r="L393" s="2254">
        <v>967.99</v>
      </c>
      <c r="M393" s="2254">
        <v>967.99</v>
      </c>
      <c r="N393" s="2254">
        <v>1048.8499999999999</v>
      </c>
      <c r="O393" s="2254">
        <v>1048.8499999999999</v>
      </c>
    </row>
    <row r="394" spans="2:15">
      <c r="B394" s="2250">
        <v>5890</v>
      </c>
      <c r="C394" s="2254">
        <v>268.43</v>
      </c>
      <c r="D394" s="2254">
        <v>99.359999999999985</v>
      </c>
      <c r="E394" s="2254">
        <v>115.06</v>
      </c>
      <c r="F394" s="2254">
        <v>130.96</v>
      </c>
      <c r="G394" s="2254">
        <v>146.88999999999999</v>
      </c>
      <c r="H394" s="2254">
        <v>162.87</v>
      </c>
      <c r="I394" s="2254">
        <v>178.84</v>
      </c>
      <c r="J394" s="2254">
        <v>196.55</v>
      </c>
      <c r="K394" s="2254">
        <v>212.63</v>
      </c>
      <c r="L394" s="2254">
        <v>228.72</v>
      </c>
      <c r="M394" s="2254">
        <v>355.82000000000005</v>
      </c>
      <c r="N394" s="2254">
        <v>371.93</v>
      </c>
      <c r="O394" s="2254">
        <v>388.06</v>
      </c>
    </row>
    <row r="395" spans="2:15">
      <c r="B395" s="2250">
        <v>5895</v>
      </c>
      <c r="C395" s="2254">
        <v>3481.1499999999996</v>
      </c>
      <c r="D395" s="2254">
        <v>64.88</v>
      </c>
      <c r="E395" s="2254">
        <v>160.38</v>
      </c>
      <c r="F395" s="2254">
        <v>396.76</v>
      </c>
      <c r="G395" s="2254">
        <v>529.89</v>
      </c>
      <c r="H395" s="2254">
        <v>774.95</v>
      </c>
      <c r="I395" s="2254">
        <v>902</v>
      </c>
      <c r="J395" s="2254">
        <v>1169.8000000000002</v>
      </c>
      <c r="K395" s="2254">
        <v>1233.1500000000001</v>
      </c>
      <c r="L395" s="2254">
        <v>1304.6599999999999</v>
      </c>
      <c r="M395" s="2254">
        <v>2182.88</v>
      </c>
      <c r="N395" s="2254">
        <v>2247.9899999999998</v>
      </c>
      <c r="O395" s="2254">
        <v>2502.12</v>
      </c>
    </row>
    <row r="396" spans="2:15">
      <c r="B396" s="2250">
        <v>5900</v>
      </c>
      <c r="C396" s="2254">
        <v>2655.24</v>
      </c>
      <c r="D396" s="2254">
        <v>114.07</v>
      </c>
      <c r="E396" s="2254">
        <v>472.18999999999994</v>
      </c>
      <c r="F396" s="2254">
        <v>1467.6200000000001</v>
      </c>
      <c r="G396" s="2254">
        <v>1506.18</v>
      </c>
      <c r="H396" s="2254">
        <v>2194.09</v>
      </c>
      <c r="I396" s="2254">
        <v>2332.14</v>
      </c>
      <c r="J396" s="2254">
        <v>2100.13</v>
      </c>
      <c r="K396" s="2254">
        <v>2472.4</v>
      </c>
      <c r="L396" s="2254">
        <v>2983.56</v>
      </c>
      <c r="M396" s="2254">
        <v>3114.55</v>
      </c>
      <c r="N396" s="2254">
        <v>3492.66</v>
      </c>
      <c r="O396" s="2254">
        <v>4080.86</v>
      </c>
    </row>
    <row r="397" spans="2:15">
      <c r="B397" s="2250">
        <v>5930</v>
      </c>
      <c r="C397" s="2254">
        <v>4126.97</v>
      </c>
      <c r="D397" s="2254">
        <v>380.82</v>
      </c>
      <c r="E397" s="2254">
        <v>739.71</v>
      </c>
      <c r="F397" s="2254">
        <v>1095.94</v>
      </c>
      <c r="G397" s="2254">
        <v>1461.4899999999998</v>
      </c>
      <c r="H397" s="2254">
        <v>1789.04</v>
      </c>
      <c r="I397" s="2254">
        <v>2161.7200000000003</v>
      </c>
      <c r="J397" s="2254">
        <v>2547.8500000000004</v>
      </c>
      <c r="K397" s="2254">
        <v>2956.2799999999997</v>
      </c>
      <c r="L397" s="2254">
        <v>3347.79</v>
      </c>
      <c r="M397" s="2254">
        <v>3686.92</v>
      </c>
      <c r="N397" s="2254">
        <v>4009.79</v>
      </c>
      <c r="O397" s="2254">
        <v>4333.1900000000005</v>
      </c>
    </row>
    <row r="398" spans="2:15">
      <c r="B398" s="2250">
        <v>5935</v>
      </c>
      <c r="C398" s="2254">
        <v>401.8</v>
      </c>
      <c r="D398" s="2254">
        <v>116.35000000000001</v>
      </c>
      <c r="E398" s="2254">
        <v>175.46</v>
      </c>
      <c r="F398" s="2254">
        <v>228.95000000000002</v>
      </c>
      <c r="G398" s="2254">
        <v>257.39999999999998</v>
      </c>
      <c r="H398" s="2254">
        <v>273.58000000000004</v>
      </c>
      <c r="I398" s="2254">
        <v>285.83</v>
      </c>
      <c r="J398" s="2254">
        <v>290.86</v>
      </c>
      <c r="K398" s="2254">
        <v>296.12</v>
      </c>
      <c r="L398" s="2254">
        <v>296.12</v>
      </c>
      <c r="M398" s="2254">
        <v>306.99</v>
      </c>
      <c r="N398" s="2254">
        <v>306.99</v>
      </c>
      <c r="O398" s="2254">
        <v>328.40999999999997</v>
      </c>
    </row>
    <row r="399" spans="2:15">
      <c r="B399" s="2250">
        <v>5940</v>
      </c>
      <c r="C399" s="2254">
        <v>51.680000000000007</v>
      </c>
      <c r="D399" s="2254"/>
      <c r="E399" s="2254">
        <v>18.689999999999998</v>
      </c>
      <c r="F399" s="2254">
        <v>18.689999999999998</v>
      </c>
      <c r="G399" s="2254">
        <v>18.689999999999998</v>
      </c>
      <c r="H399" s="2254">
        <v>44.760000000000005</v>
      </c>
      <c r="I399" s="2254">
        <v>44.760000000000005</v>
      </c>
      <c r="J399" s="2254">
        <v>44.760000000000005</v>
      </c>
      <c r="K399" s="2254">
        <v>69.11</v>
      </c>
      <c r="L399" s="2254">
        <v>69.11</v>
      </c>
      <c r="M399" s="2254">
        <v>69.11</v>
      </c>
      <c r="N399" s="2254">
        <v>89.62</v>
      </c>
      <c r="O399" s="2254">
        <v>87.67</v>
      </c>
    </row>
    <row r="400" spans="2:15">
      <c r="B400" s="2250">
        <v>5945</v>
      </c>
      <c r="C400" s="2254">
        <v>59921.41</v>
      </c>
      <c r="D400" s="2254">
        <v>5056.3899999999994</v>
      </c>
      <c r="E400" s="2254">
        <v>10582.52</v>
      </c>
      <c r="F400" s="2254">
        <v>16484.02</v>
      </c>
      <c r="G400" s="2254">
        <v>22358.33</v>
      </c>
      <c r="H400" s="2254">
        <v>28169.9</v>
      </c>
      <c r="I400" s="2254">
        <v>34004.300000000003</v>
      </c>
      <c r="J400" s="2254">
        <v>39877.479999999996</v>
      </c>
      <c r="K400" s="2254">
        <v>45420.67</v>
      </c>
      <c r="L400" s="2254">
        <v>50813.87</v>
      </c>
      <c r="M400" s="2254">
        <v>57015.729999999996</v>
      </c>
      <c r="N400" s="2254">
        <v>62390.31</v>
      </c>
      <c r="O400" s="2254">
        <v>71284.98</v>
      </c>
    </row>
    <row r="401" spans="2:15">
      <c r="B401" s="2250">
        <v>5950</v>
      </c>
      <c r="C401" s="2254">
        <v>8245.39</v>
      </c>
      <c r="D401" s="2254">
        <v>1414.27</v>
      </c>
      <c r="E401" s="2254">
        <v>2189.34</v>
      </c>
      <c r="F401" s="2254">
        <v>2308.2500000000005</v>
      </c>
      <c r="G401" s="2254">
        <v>2965.3900000000003</v>
      </c>
      <c r="H401" s="2254">
        <v>3622.2199999999993</v>
      </c>
      <c r="I401" s="2254">
        <v>4293.0599999999995</v>
      </c>
      <c r="J401" s="2254">
        <v>5190.8999999999996</v>
      </c>
      <c r="K401" s="2254">
        <v>5748.7599999999993</v>
      </c>
      <c r="L401" s="2254">
        <v>6576.08</v>
      </c>
      <c r="M401" s="2254">
        <v>7993.37</v>
      </c>
      <c r="N401" s="2254">
        <v>8702.3900000000012</v>
      </c>
      <c r="O401" s="2254">
        <v>9537.9700000000012</v>
      </c>
    </row>
    <row r="402" spans="2:15">
      <c r="B402" s="2250">
        <v>5955</v>
      </c>
      <c r="C402" s="2254">
        <v>37974.69</v>
      </c>
      <c r="D402" s="2254">
        <v>2570.67</v>
      </c>
      <c r="E402" s="2254">
        <v>5552.67</v>
      </c>
      <c r="F402" s="2254">
        <v>8354.91</v>
      </c>
      <c r="G402" s="2254">
        <v>11061.08</v>
      </c>
      <c r="H402" s="2254">
        <v>13735.419999999998</v>
      </c>
      <c r="I402" s="2254">
        <v>16821.739999999998</v>
      </c>
      <c r="J402" s="2254">
        <v>19651.47</v>
      </c>
      <c r="K402" s="2254">
        <v>22269.39</v>
      </c>
      <c r="L402" s="2254">
        <v>24842.690000000002</v>
      </c>
      <c r="M402" s="2254">
        <v>30318.859999999997</v>
      </c>
      <c r="N402" s="2254">
        <v>33031.5</v>
      </c>
      <c r="O402" s="2254">
        <v>35975.699999999997</v>
      </c>
    </row>
    <row r="403" spans="2:15">
      <c r="B403" s="2250">
        <v>5960</v>
      </c>
      <c r="C403" s="2254">
        <v>11269.939999999999</v>
      </c>
      <c r="D403" s="2254">
        <v>304.91000000000003</v>
      </c>
      <c r="E403" s="2254">
        <v>324.75</v>
      </c>
      <c r="F403" s="2254">
        <v>2987.5000000000005</v>
      </c>
      <c r="G403" s="2254">
        <v>4094.2300000000005</v>
      </c>
      <c r="H403" s="2254">
        <v>4980.1900000000005</v>
      </c>
      <c r="I403" s="2254">
        <v>5866.15</v>
      </c>
      <c r="J403" s="2254">
        <v>6953.4500000000007</v>
      </c>
      <c r="K403" s="2254">
        <v>7839.4100000000008</v>
      </c>
      <c r="L403" s="2254">
        <v>7839.4100000000008</v>
      </c>
      <c r="M403" s="2254">
        <v>9812.7999999999993</v>
      </c>
      <c r="N403" s="2254">
        <v>10698.76</v>
      </c>
      <c r="O403" s="2254">
        <v>10698.76</v>
      </c>
    </row>
    <row r="404" spans="2:15">
      <c r="B404" s="2250">
        <v>5965</v>
      </c>
      <c r="C404" s="2254">
        <v>6137.75</v>
      </c>
      <c r="D404" s="2254">
        <v>590.42999999999995</v>
      </c>
      <c r="E404" s="2254">
        <v>866.14999999999986</v>
      </c>
      <c r="F404" s="2254">
        <v>1268.53</v>
      </c>
      <c r="G404" s="2254">
        <v>3677.76</v>
      </c>
      <c r="H404" s="2254">
        <v>4167.1900000000005</v>
      </c>
      <c r="I404" s="2254">
        <v>4709.8099999999995</v>
      </c>
      <c r="J404" s="2254">
        <v>4919.72</v>
      </c>
      <c r="K404" s="2254">
        <v>5479.130000000001</v>
      </c>
      <c r="L404" s="2254">
        <v>7318.2999999999993</v>
      </c>
      <c r="M404" s="2254">
        <v>8914.48</v>
      </c>
      <c r="N404" s="2254">
        <v>10449.42</v>
      </c>
      <c r="O404" s="2254">
        <v>10909.73</v>
      </c>
    </row>
    <row r="405" spans="2:15">
      <c r="B405" s="2250">
        <v>5970</v>
      </c>
      <c r="C405" s="2254">
        <v>5694.7199999999993</v>
      </c>
      <c r="D405" s="2254">
        <v>220.95999999999998</v>
      </c>
      <c r="E405" s="2254">
        <v>441.74</v>
      </c>
      <c r="F405" s="2254">
        <v>665.55</v>
      </c>
      <c r="G405" s="2254">
        <v>890.38</v>
      </c>
      <c r="H405" s="2254">
        <v>1115.9499999999998</v>
      </c>
      <c r="I405" s="2254">
        <v>1341.4299999999998</v>
      </c>
      <c r="J405" s="2254">
        <v>1567.5900000000001</v>
      </c>
      <c r="K405" s="2254">
        <v>1794.3000000000002</v>
      </c>
      <c r="L405" s="2254">
        <v>2020.23</v>
      </c>
      <c r="M405" s="2254">
        <v>2246.2600000000002</v>
      </c>
      <c r="N405" s="2254">
        <v>2608.2199999999998</v>
      </c>
      <c r="O405" s="2254">
        <v>2834.71</v>
      </c>
    </row>
    <row r="406" spans="2:15">
      <c r="B406" s="2250">
        <v>5975</v>
      </c>
      <c r="C406" s="2254">
        <v>1012.0799999999999</v>
      </c>
      <c r="D406" s="2254">
        <v>379.5</v>
      </c>
      <c r="E406" s="2254">
        <v>446.83</v>
      </c>
      <c r="F406" s="2254">
        <v>387.59000000000003</v>
      </c>
      <c r="G406" s="2254">
        <v>387.59000000000003</v>
      </c>
      <c r="H406" s="2254">
        <v>533.85</v>
      </c>
      <c r="I406" s="2254">
        <v>533.85</v>
      </c>
      <c r="J406" s="2254">
        <v>628.62</v>
      </c>
      <c r="K406" s="2254">
        <v>712.58999999999992</v>
      </c>
      <c r="L406" s="2254">
        <v>712.58999999999992</v>
      </c>
      <c r="M406" s="2254">
        <v>712.58999999999992</v>
      </c>
      <c r="N406" s="2254">
        <v>1252.81</v>
      </c>
      <c r="O406" s="2254">
        <v>2791.5599999999995</v>
      </c>
    </row>
    <row r="407" spans="2:15">
      <c r="B407" s="2250">
        <v>5980</v>
      </c>
      <c r="C407" s="2254">
        <v>8.4</v>
      </c>
      <c r="D407" s="2254"/>
      <c r="E407" s="2254"/>
      <c r="F407" s="2254">
        <v>2.98</v>
      </c>
      <c r="G407" s="2254">
        <v>2.98</v>
      </c>
      <c r="H407" s="2254">
        <v>2.98</v>
      </c>
      <c r="I407" s="2254">
        <v>5.92</v>
      </c>
      <c r="J407" s="2254">
        <v>5.92</v>
      </c>
      <c r="K407" s="2254">
        <v>5.92</v>
      </c>
      <c r="L407" s="2254">
        <v>8.32</v>
      </c>
      <c r="M407" s="2254">
        <v>8.32</v>
      </c>
      <c r="N407" s="2254">
        <v>8.32</v>
      </c>
      <c r="O407" s="2254">
        <v>-437.78</v>
      </c>
    </row>
    <row r="408" spans="2:15">
      <c r="B408" s="2250">
        <v>6010</v>
      </c>
      <c r="C408" s="2254">
        <v>23148.770000000004</v>
      </c>
      <c r="D408" s="2254">
        <v>1183.32</v>
      </c>
      <c r="E408" s="2254">
        <v>2421.02</v>
      </c>
      <c r="F408" s="2254">
        <v>3626.8599999999997</v>
      </c>
      <c r="G408" s="2254">
        <v>4829.57</v>
      </c>
      <c r="H408" s="2254">
        <v>6036.35</v>
      </c>
      <c r="I408" s="2254">
        <v>7243.1900000000005</v>
      </c>
      <c r="J408" s="2254">
        <v>9001.07</v>
      </c>
      <c r="K408" s="2254">
        <v>10763.369999999999</v>
      </c>
      <c r="L408" s="2254">
        <v>12513.57</v>
      </c>
      <c r="M408" s="2254">
        <v>14264.73</v>
      </c>
      <c r="N408" s="2254">
        <v>16671.97</v>
      </c>
      <c r="O408" s="2254">
        <v>19261.150000000001</v>
      </c>
    </row>
    <row r="409" spans="2:15">
      <c r="B409" s="2250">
        <v>6015</v>
      </c>
      <c r="C409" s="2254">
        <v>131.63999999999999</v>
      </c>
      <c r="D409" s="2254">
        <v>8.76</v>
      </c>
      <c r="E409" s="2254">
        <v>9.7100000000000009</v>
      </c>
      <c r="F409" s="2254">
        <v>16.829999999999998</v>
      </c>
      <c r="G409" s="2254">
        <v>16.829999999999998</v>
      </c>
      <c r="H409" s="2254">
        <v>18.2</v>
      </c>
      <c r="I409" s="2254">
        <v>18.2</v>
      </c>
      <c r="J409" s="2254">
        <v>19.57</v>
      </c>
      <c r="K409" s="2254">
        <v>19.57</v>
      </c>
      <c r="L409" s="2254">
        <v>20.93</v>
      </c>
      <c r="M409" s="2254">
        <v>20.93</v>
      </c>
      <c r="N409" s="2254">
        <v>86.47</v>
      </c>
      <c r="O409" s="2254">
        <v>86.47</v>
      </c>
    </row>
    <row r="410" spans="2:15">
      <c r="B410" s="2250">
        <v>6020</v>
      </c>
      <c r="C410" s="2254">
        <v>-4122.21</v>
      </c>
      <c r="D410" s="2254"/>
      <c r="E410" s="2254"/>
      <c r="F410" s="2254">
        <v>600</v>
      </c>
      <c r="G410" s="2254">
        <v>600</v>
      </c>
      <c r="H410" s="2254">
        <v>600</v>
      </c>
      <c r="I410" s="2254">
        <v>600</v>
      </c>
      <c r="J410" s="2254">
        <v>600</v>
      </c>
      <c r="K410" s="2254">
        <v>1279.21</v>
      </c>
      <c r="L410" s="2254">
        <v>598.95000000000005</v>
      </c>
      <c r="M410" s="2254">
        <v>598.95000000000005</v>
      </c>
      <c r="N410" s="2254">
        <v>598.95000000000005</v>
      </c>
      <c r="O410" s="2254">
        <v>598.95000000000005</v>
      </c>
    </row>
    <row r="411" spans="2:15">
      <c r="B411" s="2250">
        <v>6025</v>
      </c>
      <c r="C411" s="2254">
        <v>6459.28</v>
      </c>
      <c r="D411" s="2254">
        <v>-420</v>
      </c>
      <c r="E411" s="2254">
        <v>-387.71999999999997</v>
      </c>
      <c r="F411" s="2254">
        <v>-387.71999999999997</v>
      </c>
      <c r="G411" s="2254">
        <v>-387.71999999999997</v>
      </c>
      <c r="H411" s="2254">
        <v>-387.71999999999997</v>
      </c>
      <c r="I411" s="2254">
        <v>-387.71999999999997</v>
      </c>
      <c r="J411" s="2254">
        <v>-387.71999999999997</v>
      </c>
      <c r="K411" s="2254">
        <v>-1781.0100000000002</v>
      </c>
      <c r="L411" s="2254">
        <v>-1781.0100000000002</v>
      </c>
      <c r="M411" s="2254">
        <v>-1624.9299999999998</v>
      </c>
      <c r="N411" s="2254">
        <v>-1624.9299999999998</v>
      </c>
      <c r="O411" s="2254">
        <v>-719.41</v>
      </c>
    </row>
    <row r="412" spans="2:15">
      <c r="B412" s="2250">
        <v>6035</v>
      </c>
      <c r="C412" s="2254">
        <v>4834.6100000000006</v>
      </c>
      <c r="D412" s="2254">
        <v>629.04999999999995</v>
      </c>
      <c r="E412" s="2254">
        <v>995.25</v>
      </c>
      <c r="F412" s="2254">
        <v>1374.8700000000001</v>
      </c>
      <c r="G412" s="2254">
        <v>1858.79</v>
      </c>
      <c r="H412" s="2254">
        <v>2251.6400000000003</v>
      </c>
      <c r="I412" s="2254">
        <v>2708.71</v>
      </c>
      <c r="J412" s="2254">
        <v>3195.3999999999996</v>
      </c>
      <c r="K412" s="2254">
        <v>3587.61</v>
      </c>
      <c r="L412" s="2254">
        <v>3966.9300000000003</v>
      </c>
      <c r="M412" s="2254">
        <v>4398.2299999999996</v>
      </c>
      <c r="N412" s="2254">
        <v>4802.6499999999996</v>
      </c>
      <c r="O412" s="2254">
        <v>5235.45</v>
      </c>
    </row>
    <row r="413" spans="2:15">
      <c r="B413" s="2250">
        <v>6040</v>
      </c>
      <c r="C413" s="2254">
        <v>49487.72</v>
      </c>
      <c r="D413" s="2254">
        <v>1705.76</v>
      </c>
      <c r="E413" s="2254">
        <v>3404.4399999999996</v>
      </c>
      <c r="F413" s="2254">
        <v>5331.91</v>
      </c>
      <c r="G413" s="2254">
        <v>7065.61</v>
      </c>
      <c r="H413" s="2254">
        <v>8805.18</v>
      </c>
      <c r="I413" s="2254">
        <v>10544.84</v>
      </c>
      <c r="J413" s="2254">
        <v>12289.02</v>
      </c>
      <c r="K413" s="2254">
        <v>14037.59</v>
      </c>
      <c r="L413" s="2254">
        <v>15774.119999999999</v>
      </c>
      <c r="M413" s="2254">
        <v>17511.63</v>
      </c>
      <c r="N413" s="2254">
        <v>19251.37</v>
      </c>
      <c r="O413" s="2254">
        <v>20826.129999999997</v>
      </c>
    </row>
    <row r="414" spans="2:15">
      <c r="B414" s="2250">
        <v>6045</v>
      </c>
      <c r="C414" s="2254">
        <v>976.25</v>
      </c>
      <c r="D414" s="2254"/>
      <c r="E414" s="2254"/>
      <c r="F414" s="2254">
        <v>7.4399999999999995</v>
      </c>
      <c r="G414" s="2254">
        <v>7.4399999999999995</v>
      </c>
      <c r="H414" s="2254">
        <v>7.4399999999999995</v>
      </c>
      <c r="I414" s="2254">
        <v>7.4399999999999995</v>
      </c>
      <c r="J414" s="2254">
        <v>7.4399999999999995</v>
      </c>
      <c r="K414" s="2254">
        <v>7.4399999999999995</v>
      </c>
      <c r="L414" s="2254">
        <v>82.53</v>
      </c>
      <c r="M414" s="2254">
        <v>419.14</v>
      </c>
      <c r="N414" s="2254">
        <v>558.53</v>
      </c>
      <c r="O414" s="2254">
        <v>866.61</v>
      </c>
    </row>
    <row r="415" spans="2:15">
      <c r="B415" s="2250">
        <v>6050</v>
      </c>
      <c r="C415" s="2254">
        <v>23284.770000000004</v>
      </c>
      <c r="D415" s="2254">
        <v>928.05000000000007</v>
      </c>
      <c r="E415" s="2254">
        <v>2518.3000000000002</v>
      </c>
      <c r="F415" s="2254">
        <v>4512.7800000000007</v>
      </c>
      <c r="G415" s="2254">
        <v>11397.27</v>
      </c>
      <c r="H415" s="2254">
        <v>16180.23</v>
      </c>
      <c r="I415" s="2254">
        <v>17474.43</v>
      </c>
      <c r="J415" s="2254">
        <v>20608.78</v>
      </c>
      <c r="K415" s="2254">
        <v>22083.599999999999</v>
      </c>
      <c r="L415" s="2254">
        <v>23556.82</v>
      </c>
      <c r="M415" s="2254">
        <v>25130.89</v>
      </c>
      <c r="N415" s="2254">
        <v>29154.29</v>
      </c>
      <c r="O415" s="2254">
        <v>32376.870000000003</v>
      </c>
    </row>
    <row r="416" spans="2:15">
      <c r="B416" s="2250">
        <v>6065</v>
      </c>
      <c r="C416" s="2254">
        <v>100617.88</v>
      </c>
      <c r="D416" s="2254"/>
      <c r="E416" s="2254"/>
      <c r="F416" s="2254"/>
      <c r="G416" s="2254"/>
      <c r="H416" s="2254"/>
      <c r="I416" s="2254"/>
      <c r="J416" s="2254"/>
      <c r="K416" s="2254"/>
      <c r="L416" s="2254"/>
      <c r="M416" s="2254"/>
      <c r="N416" s="2254"/>
      <c r="O416" s="2254"/>
    </row>
    <row r="417" spans="2:15">
      <c r="B417" s="2250">
        <v>6070</v>
      </c>
      <c r="C417" s="2254">
        <v>23933.119999999999</v>
      </c>
      <c r="D417" s="2254">
        <v>-1245.4699999999998</v>
      </c>
      <c r="E417" s="2254">
        <v>-1164.3800000000001</v>
      </c>
      <c r="F417" s="2254">
        <v>-1088.21</v>
      </c>
      <c r="G417" s="2254">
        <v>-1016.21</v>
      </c>
      <c r="H417" s="2254">
        <v>-790.97</v>
      </c>
      <c r="I417" s="2254">
        <v>-161.57999999999998</v>
      </c>
      <c r="J417" s="2254">
        <v>-82.550000000000068</v>
      </c>
      <c r="K417" s="2254">
        <v>-7.0899999999999181</v>
      </c>
      <c r="L417" s="2254">
        <v>-7.0899999999999181</v>
      </c>
      <c r="M417" s="2254">
        <v>896.71</v>
      </c>
      <c r="N417" s="2254">
        <v>921.93999999999994</v>
      </c>
      <c r="O417" s="2254">
        <v>1715.98</v>
      </c>
    </row>
    <row r="418" spans="2:15">
      <c r="B418" s="2250">
        <v>6090</v>
      </c>
      <c r="C418" s="2254">
        <v>1038.9299999999998</v>
      </c>
      <c r="D418" s="2254">
        <v>91.300000000000011</v>
      </c>
      <c r="E418" s="2254">
        <v>182.23000000000002</v>
      </c>
      <c r="F418" s="2254">
        <v>277.25</v>
      </c>
      <c r="G418" s="2254">
        <v>372.83000000000004</v>
      </c>
      <c r="H418" s="2254">
        <v>472.13</v>
      </c>
      <c r="I418" s="2254">
        <v>571.44000000000005</v>
      </c>
      <c r="J418" s="2254">
        <v>674.12999999999988</v>
      </c>
      <c r="K418" s="2254">
        <v>777.07</v>
      </c>
      <c r="L418" s="2254">
        <v>879.3</v>
      </c>
      <c r="M418" s="2254">
        <v>981.59</v>
      </c>
      <c r="N418" s="2254">
        <v>1084</v>
      </c>
      <c r="O418" s="2254">
        <v>1288.9699999999998</v>
      </c>
    </row>
    <row r="419" spans="2:15">
      <c r="B419" s="2250">
        <v>6110</v>
      </c>
      <c r="C419" s="2254">
        <v>53126.7</v>
      </c>
      <c r="D419" s="2254">
        <v>4497.6399999999994</v>
      </c>
      <c r="E419" s="2254">
        <v>8614.4500000000007</v>
      </c>
      <c r="F419" s="2254">
        <v>13759.51</v>
      </c>
      <c r="G419" s="2254">
        <v>19476.919999999998</v>
      </c>
      <c r="H419" s="2254">
        <v>24248.93</v>
      </c>
      <c r="I419" s="2254">
        <v>29083.15</v>
      </c>
      <c r="J419" s="2254">
        <v>33984.129999999997</v>
      </c>
      <c r="K419" s="2254">
        <v>38678.14</v>
      </c>
      <c r="L419" s="2254">
        <v>43517.04</v>
      </c>
      <c r="M419" s="2254">
        <v>48418.429999999993</v>
      </c>
      <c r="N419" s="2254">
        <v>52664.509999999995</v>
      </c>
      <c r="O419" s="2254">
        <v>57635.289999999994</v>
      </c>
    </row>
    <row r="420" spans="2:15">
      <c r="B420" s="2250">
        <v>6115</v>
      </c>
      <c r="C420" s="2254">
        <v>8033.07</v>
      </c>
      <c r="D420" s="2254">
        <v>835</v>
      </c>
      <c r="E420" s="2254">
        <v>1445.7199999999998</v>
      </c>
      <c r="F420" s="2254">
        <v>2250.46</v>
      </c>
      <c r="G420" s="2254">
        <v>3304.71</v>
      </c>
      <c r="H420" s="2254">
        <v>4012.36</v>
      </c>
      <c r="I420" s="2254">
        <v>4739.59</v>
      </c>
      <c r="J420" s="2254">
        <v>5541.64</v>
      </c>
      <c r="K420" s="2254">
        <v>6429.1399999999994</v>
      </c>
      <c r="L420" s="2254">
        <v>7338.5599999999995</v>
      </c>
      <c r="M420" s="2254">
        <v>8264.2100000000009</v>
      </c>
      <c r="N420" s="2254">
        <v>9176.630000000001</v>
      </c>
      <c r="O420" s="2254">
        <v>10202.57</v>
      </c>
    </row>
    <row r="421" spans="2:15">
      <c r="B421" s="2250">
        <v>6120</v>
      </c>
      <c r="C421" s="2254">
        <v>55749.270000000004</v>
      </c>
      <c r="D421" s="2254">
        <v>3634.33</v>
      </c>
      <c r="E421" s="2254">
        <v>7366.4</v>
      </c>
      <c r="F421" s="2254">
        <v>11014.07</v>
      </c>
      <c r="G421" s="2254">
        <v>14821.5</v>
      </c>
      <c r="H421" s="2254">
        <v>18580.12</v>
      </c>
      <c r="I421" s="2254">
        <v>22344</v>
      </c>
      <c r="J421" s="2254">
        <v>27183.75</v>
      </c>
      <c r="K421" s="2254">
        <v>30095.510000000002</v>
      </c>
      <c r="L421" s="2254">
        <v>33803.760000000002</v>
      </c>
      <c r="M421" s="2254">
        <v>37595.760000000002</v>
      </c>
      <c r="N421" s="2254">
        <v>46857.8</v>
      </c>
      <c r="O421" s="2254">
        <v>47183.939999999995</v>
      </c>
    </row>
    <row r="422" spans="2:15">
      <c r="B422" s="2250">
        <v>6125</v>
      </c>
      <c r="C422" s="2254">
        <v>7871.25</v>
      </c>
      <c r="D422" s="2254">
        <v>708.44999999999993</v>
      </c>
      <c r="E422" s="2254">
        <v>1424.04</v>
      </c>
      <c r="F422" s="2254">
        <v>2155.8500000000004</v>
      </c>
      <c r="G422" s="2254">
        <v>2897.8199999999997</v>
      </c>
      <c r="H422" s="2254">
        <v>3665.96</v>
      </c>
      <c r="I422" s="2254">
        <v>4432.16</v>
      </c>
      <c r="J422" s="2254">
        <v>5200.37</v>
      </c>
      <c r="K422" s="2254">
        <v>5964.57</v>
      </c>
      <c r="L422" s="2254">
        <v>6725.4699999999993</v>
      </c>
      <c r="M422" s="2254">
        <v>7509.75</v>
      </c>
      <c r="N422" s="2254">
        <v>8277.9500000000007</v>
      </c>
      <c r="O422" s="2254">
        <v>9044.6899999999987</v>
      </c>
    </row>
    <row r="423" spans="2:15">
      <c r="B423" s="2250">
        <v>6130</v>
      </c>
      <c r="C423" s="2254">
        <v>19439.47</v>
      </c>
      <c r="D423" s="2254">
        <v>1686.2599999999998</v>
      </c>
      <c r="E423" s="2254">
        <v>3298.8</v>
      </c>
      <c r="F423" s="2254">
        <v>4865.3900000000003</v>
      </c>
      <c r="G423" s="2254">
        <v>6565.67</v>
      </c>
      <c r="H423" s="2254">
        <v>8262.2200000000012</v>
      </c>
      <c r="I423" s="2254">
        <v>9968.2899999999991</v>
      </c>
      <c r="J423" s="2254">
        <v>11717.900000000001</v>
      </c>
      <c r="K423" s="2254">
        <v>13561.5</v>
      </c>
      <c r="L423" s="2254">
        <v>15484.91</v>
      </c>
      <c r="M423" s="2254">
        <v>17335.93</v>
      </c>
      <c r="N423" s="2254">
        <v>19209.199999999997</v>
      </c>
      <c r="O423" s="2254">
        <v>21095.379999999997</v>
      </c>
    </row>
    <row r="424" spans="2:15">
      <c r="B424" s="2250">
        <v>6135</v>
      </c>
      <c r="C424" s="2254">
        <v>101025.38</v>
      </c>
      <c r="D424" s="2254">
        <v>9430.82</v>
      </c>
      <c r="E424" s="2254">
        <v>19259.23</v>
      </c>
      <c r="F424" s="2254">
        <v>30029.75</v>
      </c>
      <c r="G424" s="2254">
        <v>40166.520000000004</v>
      </c>
      <c r="H424" s="2254">
        <v>51381.17</v>
      </c>
      <c r="I424" s="2254">
        <v>64855.210000000006</v>
      </c>
      <c r="J424" s="2254">
        <v>79392.510000000009</v>
      </c>
      <c r="K424" s="2254">
        <v>93802.950000000012</v>
      </c>
      <c r="L424" s="2254">
        <v>107701.39</v>
      </c>
      <c r="M424" s="2254">
        <v>121219.76999999999</v>
      </c>
      <c r="N424" s="2254">
        <v>135419.45000000001</v>
      </c>
      <c r="O424" s="2254">
        <v>152287.71999999997</v>
      </c>
    </row>
    <row r="425" spans="2:15">
      <c r="B425" s="2250">
        <v>6140</v>
      </c>
      <c r="C425" s="2254">
        <v>24460.66</v>
      </c>
      <c r="D425" s="2254">
        <v>964.27</v>
      </c>
      <c r="E425" s="2254">
        <v>2230.86</v>
      </c>
      <c r="F425" s="2254">
        <v>3676.11</v>
      </c>
      <c r="G425" s="2254">
        <v>5222.01</v>
      </c>
      <c r="H425" s="2254">
        <v>6550.3499999999995</v>
      </c>
      <c r="I425" s="2254">
        <v>8001.75</v>
      </c>
      <c r="J425" s="2254">
        <v>9436.9700000000012</v>
      </c>
      <c r="K425" s="2254">
        <v>10902.72</v>
      </c>
      <c r="L425" s="2254">
        <v>12412.96</v>
      </c>
      <c r="M425" s="2254">
        <v>13869.46</v>
      </c>
      <c r="N425" s="2254">
        <v>15341.5</v>
      </c>
      <c r="O425" s="2254">
        <v>16800.830000000002</v>
      </c>
    </row>
    <row r="426" spans="2:15">
      <c r="B426" s="2250">
        <v>6145</v>
      </c>
      <c r="C426" s="2254">
        <v>54409.020000000004</v>
      </c>
      <c r="D426" s="2254">
        <v>4655.6400000000003</v>
      </c>
      <c r="E426" s="2254">
        <v>8962.82</v>
      </c>
      <c r="F426" s="2254">
        <v>13426.57</v>
      </c>
      <c r="G426" s="2254">
        <v>18128.43</v>
      </c>
      <c r="H426" s="2254">
        <v>22768.720000000001</v>
      </c>
      <c r="I426" s="2254">
        <v>27684.22</v>
      </c>
      <c r="J426" s="2254">
        <v>32673.47</v>
      </c>
      <c r="K426" s="2254">
        <v>37337.149999999994</v>
      </c>
      <c r="L426" s="2254">
        <v>42085.36</v>
      </c>
      <c r="M426" s="2254">
        <v>46786.02</v>
      </c>
      <c r="N426" s="2254">
        <v>51517.43</v>
      </c>
      <c r="O426" s="2254">
        <v>56588.31</v>
      </c>
    </row>
    <row r="427" spans="2:15">
      <c r="B427" s="2250">
        <v>6146</v>
      </c>
      <c r="C427" s="2254">
        <v>24184.14</v>
      </c>
      <c r="D427" s="2254">
        <v>1951.9299999999998</v>
      </c>
      <c r="E427" s="2254">
        <v>3782.08</v>
      </c>
      <c r="F427" s="2254">
        <v>5732.6</v>
      </c>
      <c r="G427" s="2254">
        <v>8111.71</v>
      </c>
      <c r="H427" s="2254">
        <v>10075.170000000002</v>
      </c>
      <c r="I427" s="2254">
        <v>12094.48</v>
      </c>
      <c r="J427" s="2254">
        <v>13953.119999999999</v>
      </c>
      <c r="K427" s="2254">
        <v>15780.259999999998</v>
      </c>
      <c r="L427" s="2254">
        <v>17933.52</v>
      </c>
      <c r="M427" s="2254">
        <v>19822.64</v>
      </c>
      <c r="N427" s="2254">
        <v>21745.5</v>
      </c>
      <c r="O427" s="2254">
        <v>23811.14</v>
      </c>
    </row>
    <row r="428" spans="2:15">
      <c r="B428" s="2250">
        <v>6150</v>
      </c>
      <c r="C428" s="2254">
        <v>655601.24</v>
      </c>
      <c r="D428" s="2254">
        <v>57522.2</v>
      </c>
      <c r="E428" s="2254">
        <v>106939.04000000001</v>
      </c>
      <c r="F428" s="2254">
        <v>165489.26</v>
      </c>
      <c r="G428" s="2254">
        <v>227242.56</v>
      </c>
      <c r="H428" s="2254">
        <v>285741.32</v>
      </c>
      <c r="I428" s="2254">
        <v>346766.58999999997</v>
      </c>
      <c r="J428" s="2254">
        <v>409661.33999999997</v>
      </c>
      <c r="K428" s="2254">
        <v>465639.93</v>
      </c>
      <c r="L428" s="2254">
        <v>521960.64</v>
      </c>
      <c r="M428" s="2254">
        <v>584307.21</v>
      </c>
      <c r="N428" s="2254">
        <v>642428.38</v>
      </c>
      <c r="O428" s="2254">
        <v>708604.39000000013</v>
      </c>
    </row>
    <row r="429" spans="2:15">
      <c r="B429" s="2250">
        <v>6155</v>
      </c>
      <c r="C429" s="2254">
        <v>15284.060000000001</v>
      </c>
      <c r="D429" s="2254">
        <v>1101.29</v>
      </c>
      <c r="E429" s="2254">
        <v>2228.63</v>
      </c>
      <c r="F429" s="2254">
        <v>3575.01</v>
      </c>
      <c r="G429" s="2254">
        <v>4971.59</v>
      </c>
      <c r="H429" s="2254">
        <v>6308.93</v>
      </c>
      <c r="I429" s="2254">
        <v>7777.26</v>
      </c>
      <c r="J429" s="2254">
        <v>9243.5999999999985</v>
      </c>
      <c r="K429" s="2254">
        <v>10589.13</v>
      </c>
      <c r="L429" s="2254">
        <v>12001.880000000001</v>
      </c>
      <c r="M429" s="2254">
        <v>13305.060000000001</v>
      </c>
      <c r="N429" s="2254">
        <v>14555.34</v>
      </c>
      <c r="O429" s="2254">
        <v>15853.69</v>
      </c>
    </row>
    <row r="430" spans="2:15">
      <c r="B430" s="2250">
        <v>6165</v>
      </c>
      <c r="C430" s="2254">
        <v>-261859.57</v>
      </c>
      <c r="D430" s="2254">
        <v>-13803.55</v>
      </c>
      <c r="E430" s="2254">
        <v>-32112.79</v>
      </c>
      <c r="F430" s="2254">
        <v>-63348.460000000006</v>
      </c>
      <c r="G430" s="2254">
        <v>-84718.06</v>
      </c>
      <c r="H430" s="2254">
        <v>-105177.81</v>
      </c>
      <c r="I430" s="2254">
        <v>-126907.70999999999</v>
      </c>
      <c r="J430" s="2254">
        <v>-144803.26</v>
      </c>
      <c r="K430" s="2254">
        <v>-161809.98000000001</v>
      </c>
      <c r="L430" s="2254">
        <v>-188445.42</v>
      </c>
      <c r="M430" s="2254">
        <v>-212953.55000000002</v>
      </c>
      <c r="N430" s="2254">
        <v>-231701.12</v>
      </c>
      <c r="O430" s="2254">
        <v>-250606.87</v>
      </c>
    </row>
    <row r="431" spans="2:15">
      <c r="B431" s="2250">
        <v>6185</v>
      </c>
      <c r="C431" s="2254">
        <v>2997.99</v>
      </c>
      <c r="D431" s="2254">
        <v>22.15</v>
      </c>
      <c r="E431" s="2254">
        <v>275.77999999999997</v>
      </c>
      <c r="F431" s="2254">
        <v>896.95</v>
      </c>
      <c r="G431" s="2254">
        <v>971.34</v>
      </c>
      <c r="H431" s="2254">
        <v>1004.54</v>
      </c>
      <c r="I431" s="2254">
        <v>1159.8900000000001</v>
      </c>
      <c r="J431" s="2254">
        <v>1547.4</v>
      </c>
      <c r="K431" s="2254">
        <v>1836.2599999999998</v>
      </c>
      <c r="L431" s="2254">
        <v>2006.3799999999997</v>
      </c>
      <c r="M431" s="2254">
        <v>2162.31</v>
      </c>
      <c r="N431" s="2254">
        <v>2775.58</v>
      </c>
      <c r="O431" s="2254">
        <v>2866.6800000000003</v>
      </c>
    </row>
    <row r="432" spans="2:15">
      <c r="B432" s="2250">
        <v>6190</v>
      </c>
      <c r="C432" s="2254">
        <v>2356.4399999999996</v>
      </c>
      <c r="D432" s="2254">
        <v>29.8</v>
      </c>
      <c r="E432" s="2254">
        <v>130.04</v>
      </c>
      <c r="F432" s="2254">
        <v>342.85</v>
      </c>
      <c r="G432" s="2254">
        <v>385.67999999999995</v>
      </c>
      <c r="H432" s="2254">
        <v>565.72</v>
      </c>
      <c r="I432" s="2254">
        <v>651.15000000000009</v>
      </c>
      <c r="J432" s="2254">
        <v>974.37</v>
      </c>
      <c r="K432" s="2254">
        <v>1007.1800000000001</v>
      </c>
      <c r="L432" s="2254">
        <v>1359.1799999999998</v>
      </c>
      <c r="M432" s="2254">
        <v>1918.96</v>
      </c>
      <c r="N432" s="2254">
        <v>2120.9699999999998</v>
      </c>
      <c r="O432" s="2254">
        <v>2256.38</v>
      </c>
    </row>
    <row r="433" spans="2:15">
      <c r="B433" s="2250">
        <v>6195</v>
      </c>
      <c r="C433" s="2254">
        <v>567.89</v>
      </c>
      <c r="D433" s="2254">
        <v>1.49</v>
      </c>
      <c r="E433" s="2254">
        <v>24.56</v>
      </c>
      <c r="F433" s="2254">
        <v>44.72</v>
      </c>
      <c r="G433" s="2254">
        <v>81.430000000000007</v>
      </c>
      <c r="H433" s="2254">
        <v>95.91</v>
      </c>
      <c r="I433" s="2254">
        <v>111.69999999999999</v>
      </c>
      <c r="J433" s="2254">
        <v>417.89</v>
      </c>
      <c r="K433" s="2254">
        <v>432.21000000000004</v>
      </c>
      <c r="L433" s="2254">
        <v>484.08000000000004</v>
      </c>
      <c r="M433" s="2254">
        <v>532.55999999999995</v>
      </c>
      <c r="N433" s="2254">
        <v>587.97</v>
      </c>
      <c r="O433" s="2254">
        <v>636.61</v>
      </c>
    </row>
    <row r="434" spans="2:15">
      <c r="B434" s="2250">
        <v>6200</v>
      </c>
      <c r="C434" s="2254">
        <v>2191.1999999999998</v>
      </c>
      <c r="D434" s="2254">
        <v>29.45</v>
      </c>
      <c r="E434" s="2254">
        <v>115.24000000000001</v>
      </c>
      <c r="F434" s="2254">
        <v>755.18999999999994</v>
      </c>
      <c r="G434" s="2254">
        <v>818.51</v>
      </c>
      <c r="H434" s="2254">
        <v>1046.74</v>
      </c>
      <c r="I434" s="2254">
        <v>1145.8699999999999</v>
      </c>
      <c r="J434" s="2254">
        <v>1337.57</v>
      </c>
      <c r="K434" s="2254">
        <v>1362.02</v>
      </c>
      <c r="L434" s="2254">
        <v>1376.03</v>
      </c>
      <c r="M434" s="2254">
        <v>1447.52</v>
      </c>
      <c r="N434" s="2254">
        <v>1668.78</v>
      </c>
      <c r="O434" s="2254">
        <v>1840.8200000000002</v>
      </c>
    </row>
    <row r="435" spans="2:15">
      <c r="B435" s="2250">
        <v>6205</v>
      </c>
      <c r="C435" s="2254">
        <v>129.70999999999998</v>
      </c>
      <c r="D435" s="2254"/>
      <c r="E435" s="2254">
        <v>4.96</v>
      </c>
      <c r="F435" s="2254">
        <v>4.96</v>
      </c>
      <c r="G435" s="2254">
        <v>43.910000000000004</v>
      </c>
      <c r="H435" s="2254">
        <v>46.599999999999994</v>
      </c>
      <c r="I435" s="2254">
        <v>56.39</v>
      </c>
      <c r="J435" s="2254">
        <v>60.34</v>
      </c>
      <c r="K435" s="2254">
        <v>76.22</v>
      </c>
      <c r="L435" s="2254">
        <v>77.949999999999989</v>
      </c>
      <c r="M435" s="2254">
        <v>77.949999999999989</v>
      </c>
      <c r="N435" s="2254">
        <v>145</v>
      </c>
      <c r="O435" s="2254">
        <v>145</v>
      </c>
    </row>
    <row r="436" spans="2:15">
      <c r="B436" s="2250">
        <v>6207</v>
      </c>
      <c r="C436" s="2254">
        <v>2365.04</v>
      </c>
      <c r="D436" s="2254">
        <v>236.51999999999998</v>
      </c>
      <c r="E436" s="2254">
        <v>695.55</v>
      </c>
      <c r="F436" s="2254">
        <v>979.3599999999999</v>
      </c>
      <c r="G436" s="2254">
        <v>2492.66</v>
      </c>
      <c r="H436" s="2254">
        <v>1398.07</v>
      </c>
      <c r="I436" s="2254">
        <v>1424.79</v>
      </c>
      <c r="J436" s="2254">
        <v>1918.08</v>
      </c>
      <c r="K436" s="2254">
        <v>2154.7199999999998</v>
      </c>
      <c r="L436" s="2254">
        <v>2346.1</v>
      </c>
      <c r="M436" s="2254">
        <v>2589.33</v>
      </c>
      <c r="N436" s="2254">
        <v>3094.8100000000004</v>
      </c>
      <c r="O436" s="2254">
        <v>3276.58</v>
      </c>
    </row>
    <row r="437" spans="2:15">
      <c r="B437" s="2250">
        <v>6215</v>
      </c>
      <c r="C437" s="2254">
        <v>54610.32</v>
      </c>
      <c r="D437" s="2254">
        <v>2756.84</v>
      </c>
      <c r="E437" s="2254">
        <v>5485.48</v>
      </c>
      <c r="F437" s="2254">
        <v>8895.24</v>
      </c>
      <c r="G437" s="2254">
        <v>12251.43</v>
      </c>
      <c r="H437" s="2254">
        <v>15795.84</v>
      </c>
      <c r="I437" s="2254">
        <v>19709.849999999999</v>
      </c>
      <c r="J437" s="2254">
        <v>23540.059999999998</v>
      </c>
      <c r="K437" s="2254">
        <v>27154.23</v>
      </c>
      <c r="L437" s="2254">
        <v>30203.4</v>
      </c>
      <c r="M437" s="2254">
        <v>33408.240000000005</v>
      </c>
      <c r="N437" s="2254">
        <v>36317.899999999994</v>
      </c>
      <c r="O437" s="2254">
        <v>39126.550000000003</v>
      </c>
    </row>
    <row r="438" spans="2:15">
      <c r="B438" s="2250">
        <v>6220</v>
      </c>
      <c r="C438" s="2254">
        <v>22035.58</v>
      </c>
      <c r="D438" s="2254">
        <v>1130.9000000000001</v>
      </c>
      <c r="E438" s="2254">
        <v>2657.69</v>
      </c>
      <c r="F438" s="2254">
        <v>3619.27</v>
      </c>
      <c r="G438" s="2254">
        <v>6108.63</v>
      </c>
      <c r="H438" s="2254">
        <v>7883.0599999999995</v>
      </c>
      <c r="I438" s="2254">
        <v>9317.98</v>
      </c>
      <c r="J438" s="2254">
        <v>11191.27</v>
      </c>
      <c r="K438" s="2254">
        <v>12591.26</v>
      </c>
      <c r="L438" s="2254">
        <v>14399.64</v>
      </c>
      <c r="M438" s="2254">
        <v>15714.369999999999</v>
      </c>
      <c r="N438" s="2254">
        <v>17446.239999999998</v>
      </c>
      <c r="O438" s="2254">
        <v>18854.73</v>
      </c>
    </row>
    <row r="439" spans="2:15">
      <c r="B439" s="2250">
        <v>6225</v>
      </c>
      <c r="C439" s="2254">
        <v>1850.28</v>
      </c>
      <c r="D439" s="2254"/>
      <c r="E439" s="2254"/>
      <c r="F439" s="2254"/>
      <c r="G439" s="2254"/>
      <c r="H439" s="2254">
        <v>942.83999999999992</v>
      </c>
      <c r="I439" s="2254">
        <v>936.11</v>
      </c>
      <c r="J439" s="2254">
        <v>936.11</v>
      </c>
      <c r="K439" s="2254">
        <v>936.11</v>
      </c>
      <c r="L439" s="2254">
        <v>936.11</v>
      </c>
      <c r="M439" s="2254">
        <v>936.11</v>
      </c>
      <c r="N439" s="2254">
        <v>1489.4</v>
      </c>
      <c r="O439" s="2254">
        <v>1490.1100000000001</v>
      </c>
    </row>
    <row r="440" spans="2:15">
      <c r="B440" s="2250">
        <v>6230</v>
      </c>
      <c r="C440" s="2254">
        <v>2037.46</v>
      </c>
      <c r="D440" s="2254">
        <v>299.08000000000004</v>
      </c>
      <c r="E440" s="2254">
        <v>657.05</v>
      </c>
      <c r="F440" s="2254">
        <v>962.26</v>
      </c>
      <c r="G440" s="2254">
        <v>1267.0900000000001</v>
      </c>
      <c r="H440" s="2254">
        <v>1759.9099999999999</v>
      </c>
      <c r="I440" s="2254">
        <v>2147.94</v>
      </c>
      <c r="J440" s="2254">
        <v>2147.94</v>
      </c>
      <c r="K440" s="2254">
        <v>2490.37</v>
      </c>
      <c r="L440" s="2254">
        <v>2490.37</v>
      </c>
      <c r="M440" s="2254">
        <v>3797.95</v>
      </c>
      <c r="N440" s="2254">
        <v>3797.95</v>
      </c>
      <c r="O440" s="2254">
        <v>4426.97</v>
      </c>
    </row>
    <row r="441" spans="2:15">
      <c r="B441" s="2250">
        <v>6255</v>
      </c>
      <c r="C441" s="2254">
        <v>35805</v>
      </c>
      <c r="D441" s="2254"/>
      <c r="E441" s="2254">
        <v>10235</v>
      </c>
      <c r="F441" s="2254">
        <v>15430</v>
      </c>
      <c r="G441" s="2254">
        <v>17595.059999999998</v>
      </c>
      <c r="H441" s="2254">
        <v>19505.059999999998</v>
      </c>
      <c r="I441" s="2254">
        <v>22170.059999999998</v>
      </c>
      <c r="J441" s="2254">
        <v>23690.059999999998</v>
      </c>
      <c r="K441" s="2254">
        <v>26740.06</v>
      </c>
      <c r="L441" s="2254">
        <v>28165.06</v>
      </c>
      <c r="M441" s="2254">
        <v>28665</v>
      </c>
      <c r="N441" s="2254">
        <v>30405</v>
      </c>
      <c r="O441" s="2254">
        <v>30920</v>
      </c>
    </row>
    <row r="442" spans="2:15">
      <c r="B442" s="2250">
        <v>6260</v>
      </c>
      <c r="C442" s="2254">
        <v>8289.16</v>
      </c>
      <c r="D442" s="2254">
        <v>1389.56</v>
      </c>
      <c r="E442" s="2254">
        <v>1562.6599999999999</v>
      </c>
      <c r="F442" s="2254">
        <v>2565.1799999999998</v>
      </c>
      <c r="G442" s="2254">
        <v>3123.98</v>
      </c>
      <c r="H442" s="2254">
        <v>3788.64</v>
      </c>
      <c r="I442" s="2254">
        <v>4371.6899999999996</v>
      </c>
      <c r="J442" s="2254">
        <v>4842.75</v>
      </c>
      <c r="K442" s="2254">
        <v>5995.36</v>
      </c>
      <c r="L442" s="2254">
        <v>6471.7099999999991</v>
      </c>
      <c r="M442" s="2254">
        <v>6683.03</v>
      </c>
      <c r="N442" s="2254">
        <v>7554.27</v>
      </c>
      <c r="O442" s="2254">
        <v>8425.9599999999991</v>
      </c>
    </row>
    <row r="443" spans="2:15">
      <c r="B443" s="2250">
        <v>6265</v>
      </c>
      <c r="C443" s="2254">
        <v>495</v>
      </c>
      <c r="D443" s="2254"/>
      <c r="E443" s="2254"/>
      <c r="F443" s="2254"/>
      <c r="G443" s="2254"/>
      <c r="H443" s="2254">
        <v>430</v>
      </c>
      <c r="I443" s="2254">
        <v>430</v>
      </c>
      <c r="J443" s="2254">
        <v>430</v>
      </c>
      <c r="K443" s="2254">
        <v>430</v>
      </c>
      <c r="L443" s="2254">
        <v>995</v>
      </c>
      <c r="M443" s="2254">
        <v>995</v>
      </c>
      <c r="N443" s="2254">
        <v>1415</v>
      </c>
      <c r="O443" s="2254">
        <v>1415</v>
      </c>
    </row>
    <row r="444" spans="2:15">
      <c r="B444" s="2250">
        <v>6270</v>
      </c>
      <c r="C444" s="2254">
        <v>19820</v>
      </c>
      <c r="D444" s="2254">
        <v>383.83</v>
      </c>
      <c r="E444" s="2254">
        <v>2816.25</v>
      </c>
      <c r="F444" s="2254">
        <v>2816.25</v>
      </c>
      <c r="G444" s="2254">
        <v>5361.25</v>
      </c>
      <c r="H444" s="2254">
        <v>5361.25</v>
      </c>
      <c r="I444" s="2254">
        <v>8226.25</v>
      </c>
      <c r="J444" s="2254">
        <v>9456.25</v>
      </c>
      <c r="K444" s="2254">
        <v>9456.25</v>
      </c>
      <c r="L444" s="2254">
        <v>12651.25</v>
      </c>
      <c r="M444" s="2254">
        <v>14126.25</v>
      </c>
      <c r="N444" s="2254">
        <v>15956.25</v>
      </c>
      <c r="O444" s="2254">
        <v>17591.25</v>
      </c>
    </row>
    <row r="445" spans="2:15">
      <c r="B445" s="2250">
        <v>6285</v>
      </c>
      <c r="C445" s="2254">
        <v>24734.799999999999</v>
      </c>
      <c r="D445" s="2254">
        <v>2940.5600000000004</v>
      </c>
      <c r="E445" s="2254">
        <v>5401.13</v>
      </c>
      <c r="F445" s="2254">
        <v>9373.9699999999993</v>
      </c>
      <c r="G445" s="2254">
        <v>10278.34</v>
      </c>
      <c r="H445" s="2254">
        <v>11630.96</v>
      </c>
      <c r="I445" s="2254">
        <v>13678.92</v>
      </c>
      <c r="J445" s="2254">
        <v>16775.150000000001</v>
      </c>
      <c r="K445" s="2254">
        <v>17932.690000000002</v>
      </c>
      <c r="L445" s="2254">
        <v>19788.13</v>
      </c>
      <c r="M445" s="2254">
        <v>20656.05</v>
      </c>
      <c r="N445" s="2254">
        <v>22434.089999999997</v>
      </c>
      <c r="O445" s="2254">
        <v>24170.78</v>
      </c>
    </row>
    <row r="446" spans="2:15">
      <c r="B446" s="2250">
        <v>6290</v>
      </c>
      <c r="C446" s="2254">
        <v>36065.85</v>
      </c>
      <c r="D446" s="2254">
        <v>1641</v>
      </c>
      <c r="E446" s="2254">
        <v>2798</v>
      </c>
      <c r="F446" s="2254">
        <v>3785.68</v>
      </c>
      <c r="G446" s="2254">
        <v>5417.73</v>
      </c>
      <c r="H446" s="2254">
        <v>7938.93</v>
      </c>
      <c r="I446" s="2254">
        <v>13788.310000000001</v>
      </c>
      <c r="J446" s="2254">
        <v>15868.31</v>
      </c>
      <c r="K446" s="2254">
        <v>15488.31</v>
      </c>
      <c r="L446" s="2254">
        <v>15626.54</v>
      </c>
      <c r="M446" s="2254">
        <v>18966.64</v>
      </c>
      <c r="N446" s="2254">
        <v>36132.009999999995</v>
      </c>
      <c r="O446" s="2254">
        <v>36783.85</v>
      </c>
    </row>
    <row r="447" spans="2:15">
      <c r="B447" s="2250">
        <v>6300</v>
      </c>
      <c r="C447" s="2254">
        <v>6836.5300000000007</v>
      </c>
      <c r="D447" s="2254">
        <v>1042.94</v>
      </c>
      <c r="E447" s="2254">
        <v>1200.44</v>
      </c>
      <c r="F447" s="2254">
        <v>2022.49</v>
      </c>
      <c r="G447" s="2254">
        <v>2022.49</v>
      </c>
      <c r="H447" s="2254">
        <v>3249.49</v>
      </c>
      <c r="I447" s="2254">
        <v>4239.49</v>
      </c>
      <c r="J447" s="2254">
        <v>4419.49</v>
      </c>
      <c r="K447" s="2254">
        <v>4834.49</v>
      </c>
      <c r="L447" s="2254">
        <v>5994.49</v>
      </c>
      <c r="M447" s="2254">
        <v>7189.49</v>
      </c>
      <c r="N447" s="2254">
        <v>8386.99</v>
      </c>
      <c r="O447" s="2254">
        <v>10354.49</v>
      </c>
    </row>
    <row r="448" spans="2:15">
      <c r="B448" s="2250">
        <v>6305</v>
      </c>
      <c r="C448" s="2254"/>
      <c r="D448" s="2254"/>
      <c r="E448" s="2254"/>
      <c r="F448" s="2254">
        <v>2000</v>
      </c>
      <c r="G448" s="2254">
        <v>2000</v>
      </c>
      <c r="H448" s="2254">
        <v>2000</v>
      </c>
      <c r="I448" s="2254">
        <v>2000</v>
      </c>
      <c r="J448" s="2254">
        <v>2000</v>
      </c>
      <c r="K448" s="2254">
        <v>2000</v>
      </c>
      <c r="L448" s="2254">
        <v>2000</v>
      </c>
      <c r="M448" s="2254">
        <v>2013.57</v>
      </c>
      <c r="N448" s="2254">
        <v>2013.57</v>
      </c>
      <c r="O448" s="2254">
        <v>2013.57</v>
      </c>
    </row>
    <row r="449" spans="2:15">
      <c r="B449" s="2250">
        <v>6310</v>
      </c>
      <c r="C449" s="2254">
        <v>39596.729999999996</v>
      </c>
      <c r="D449" s="2254">
        <v>1871.92</v>
      </c>
      <c r="E449" s="2254">
        <v>4059.2200000000003</v>
      </c>
      <c r="F449" s="2254">
        <v>8543.2200000000012</v>
      </c>
      <c r="G449" s="2254">
        <v>18509.849999999999</v>
      </c>
      <c r="H449" s="2254">
        <v>20673.77</v>
      </c>
      <c r="I449" s="2254">
        <v>37893.479999999996</v>
      </c>
      <c r="J449" s="2254">
        <v>40030.050000000003</v>
      </c>
      <c r="K449" s="2254">
        <v>52344.899999999994</v>
      </c>
      <c r="L449" s="2254">
        <v>54240.9</v>
      </c>
      <c r="M449" s="2254">
        <v>57555.17</v>
      </c>
      <c r="N449" s="2254">
        <v>59705.36</v>
      </c>
      <c r="O449" s="2254">
        <v>61740.65</v>
      </c>
    </row>
    <row r="450" spans="2:15">
      <c r="B450" s="2250">
        <v>6320</v>
      </c>
      <c r="C450" s="2254">
        <v>14745.71</v>
      </c>
      <c r="D450" s="2254">
        <v>1138.3400000000001</v>
      </c>
      <c r="E450" s="2254">
        <v>1482.8200000000002</v>
      </c>
      <c r="F450" s="2254">
        <v>2865.62</v>
      </c>
      <c r="G450" s="2254">
        <v>7312.33</v>
      </c>
      <c r="H450" s="2254">
        <v>8270.380000000001</v>
      </c>
      <c r="I450" s="2254">
        <v>10616.619999999999</v>
      </c>
      <c r="J450" s="2254">
        <v>11601.86</v>
      </c>
      <c r="K450" s="2254">
        <v>12239.93</v>
      </c>
      <c r="L450" s="2254">
        <v>12781.8</v>
      </c>
      <c r="M450" s="2254">
        <v>14057.449999999999</v>
      </c>
      <c r="N450" s="2254">
        <v>14057.449999999999</v>
      </c>
      <c r="O450" s="2254">
        <v>14776.89</v>
      </c>
    </row>
    <row r="451" spans="2:15">
      <c r="B451" s="2250">
        <v>6325</v>
      </c>
      <c r="C451" s="2254">
        <v>23536.579999999998</v>
      </c>
      <c r="D451" s="2254">
        <v>234.38</v>
      </c>
      <c r="E451" s="2254">
        <v>479.38</v>
      </c>
      <c r="F451" s="2254">
        <v>2299.38</v>
      </c>
      <c r="G451" s="2254">
        <v>3651.58</v>
      </c>
      <c r="H451" s="2254">
        <v>6503.38</v>
      </c>
      <c r="I451" s="2254">
        <v>7297.38</v>
      </c>
      <c r="J451" s="2254">
        <v>7297.38</v>
      </c>
      <c r="K451" s="2254">
        <v>8347.380000000001</v>
      </c>
      <c r="L451" s="2254">
        <v>8347.380000000001</v>
      </c>
      <c r="M451" s="2254">
        <v>8918.380000000001</v>
      </c>
      <c r="N451" s="2254">
        <v>9986.380000000001</v>
      </c>
      <c r="O451" s="2254">
        <v>9986.380000000001</v>
      </c>
    </row>
    <row r="452" spans="2:15">
      <c r="B452" s="2250">
        <v>6330</v>
      </c>
      <c r="C452" s="2254">
        <v>300</v>
      </c>
      <c r="D452" s="2254"/>
      <c r="E452" s="2254"/>
      <c r="F452" s="2254"/>
      <c r="G452" s="2254"/>
      <c r="H452" s="2254"/>
      <c r="I452" s="2254"/>
      <c r="J452" s="2254"/>
      <c r="K452" s="2254"/>
      <c r="L452" s="2254"/>
      <c r="M452" s="2254"/>
      <c r="N452" s="2254"/>
      <c r="O452" s="2254"/>
    </row>
    <row r="453" spans="2:15">
      <c r="B453" s="2250">
        <v>6335</v>
      </c>
      <c r="C453" s="2254">
        <v>4137.21</v>
      </c>
      <c r="D453" s="2254">
        <v>847</v>
      </c>
      <c r="E453" s="2254">
        <v>927</v>
      </c>
      <c r="F453" s="2254">
        <v>1957</v>
      </c>
      <c r="G453" s="2254">
        <v>2492</v>
      </c>
      <c r="H453" s="2254">
        <v>3397</v>
      </c>
      <c r="I453" s="2254">
        <v>4497</v>
      </c>
      <c r="J453" s="2254">
        <v>5539.5</v>
      </c>
      <c r="K453" s="2254">
        <v>5764.5</v>
      </c>
      <c r="L453" s="2254">
        <v>5764.5</v>
      </c>
      <c r="M453" s="2254">
        <v>6169.5</v>
      </c>
      <c r="N453" s="2254">
        <v>6864.5</v>
      </c>
      <c r="O453" s="2254">
        <v>7628.5</v>
      </c>
    </row>
    <row r="454" spans="2:15">
      <c r="B454" s="2250">
        <v>6340</v>
      </c>
      <c r="C454" s="2254"/>
      <c r="D454" s="2254"/>
      <c r="E454" s="2254"/>
      <c r="F454" s="2254">
        <v>500</v>
      </c>
      <c r="G454" s="2254">
        <v>500</v>
      </c>
      <c r="H454" s="2254">
        <v>0</v>
      </c>
      <c r="I454" s="2254"/>
      <c r="J454" s="2254"/>
      <c r="K454" s="2254">
        <v>1000</v>
      </c>
      <c r="L454" s="2254">
        <v>1000</v>
      </c>
      <c r="M454" s="2254">
        <v>1000</v>
      </c>
      <c r="N454" s="2254">
        <v>1000</v>
      </c>
      <c r="O454" s="2254">
        <v>1000</v>
      </c>
    </row>
    <row r="455" spans="2:15">
      <c r="B455" s="2250">
        <v>6345</v>
      </c>
      <c r="C455" s="2254">
        <v>15848.55</v>
      </c>
      <c r="D455" s="2254">
        <v>966.5</v>
      </c>
      <c r="E455" s="2254">
        <v>3885.73</v>
      </c>
      <c r="F455" s="2254">
        <v>5933.92</v>
      </c>
      <c r="G455" s="2254">
        <v>8396.01</v>
      </c>
      <c r="H455" s="2254">
        <v>9484.5400000000009</v>
      </c>
      <c r="I455" s="2254">
        <v>11987.66</v>
      </c>
      <c r="J455" s="2254">
        <v>14269.3</v>
      </c>
      <c r="K455" s="2254">
        <v>15272.65</v>
      </c>
      <c r="L455" s="2254">
        <v>17161.68</v>
      </c>
      <c r="M455" s="2254">
        <v>19762.199999999997</v>
      </c>
      <c r="N455" s="2254">
        <v>20804.39</v>
      </c>
      <c r="O455" s="2254">
        <v>22191.3</v>
      </c>
    </row>
    <row r="456" spans="2:15">
      <c r="B456" s="2250">
        <v>6355</v>
      </c>
      <c r="C456" s="2254">
        <v>39322.65</v>
      </c>
      <c r="D456" s="2254">
        <v>1326.98</v>
      </c>
      <c r="E456" s="2254">
        <v>2653.99</v>
      </c>
      <c r="F456" s="2254">
        <v>3981</v>
      </c>
      <c r="G456" s="2254">
        <v>5308.01</v>
      </c>
      <c r="H456" s="2254">
        <v>6312.4</v>
      </c>
      <c r="I456" s="2254">
        <v>7316.8099999999995</v>
      </c>
      <c r="J456" s="2254">
        <v>8321.2000000000007</v>
      </c>
      <c r="K456" s="2254">
        <v>7643.61</v>
      </c>
      <c r="L456" s="2254">
        <v>16928.09</v>
      </c>
      <c r="M456" s="2254">
        <v>18208.12</v>
      </c>
      <c r="N456" s="2254">
        <v>19488.14</v>
      </c>
      <c r="O456" s="2254">
        <v>20768.170000000002</v>
      </c>
    </row>
    <row r="457" spans="2:15">
      <c r="B457" s="2250">
        <v>6360</v>
      </c>
      <c r="C457" s="2254">
        <v>179.16</v>
      </c>
      <c r="D457" s="2254"/>
      <c r="E457" s="2254"/>
      <c r="F457" s="2254"/>
      <c r="G457" s="2254"/>
      <c r="H457" s="2254"/>
      <c r="I457" s="2254"/>
      <c r="J457" s="2254"/>
      <c r="K457" s="2254">
        <v>313.63</v>
      </c>
      <c r="L457" s="2254">
        <v>313.63</v>
      </c>
      <c r="M457" s="2254">
        <v>313.63</v>
      </c>
      <c r="N457" s="2254">
        <v>313.63</v>
      </c>
      <c r="O457" s="2254">
        <v>136.12</v>
      </c>
    </row>
    <row r="458" spans="2:15">
      <c r="B458" s="2250">
        <v>6365</v>
      </c>
      <c r="C458" s="2254"/>
      <c r="D458" s="2254"/>
      <c r="E458" s="2254"/>
      <c r="F458" s="2254">
        <v>128.13999999999999</v>
      </c>
      <c r="G458" s="2254">
        <v>128.13999999999999</v>
      </c>
      <c r="H458" s="2254">
        <v>128.13999999999999</v>
      </c>
      <c r="I458" s="2254">
        <v>128.13999999999999</v>
      </c>
      <c r="J458" s="2254">
        <v>128.13999999999999</v>
      </c>
      <c r="K458" s="2254">
        <v>128.13999999999999</v>
      </c>
      <c r="L458" s="2254">
        <v>128.13999999999999</v>
      </c>
      <c r="M458" s="2254">
        <v>128.13999999999999</v>
      </c>
      <c r="N458" s="2254">
        <v>128.13999999999999</v>
      </c>
      <c r="O458" s="2254">
        <v>193.43</v>
      </c>
    </row>
    <row r="459" spans="2:15">
      <c r="B459" s="2250">
        <v>6385</v>
      </c>
      <c r="C459" s="2254">
        <v>3870.13</v>
      </c>
      <c r="D459" s="2254">
        <v>481.06999999999994</v>
      </c>
      <c r="E459" s="2254">
        <v>481.06999999999994</v>
      </c>
      <c r="F459" s="2254">
        <v>597.4899999999999</v>
      </c>
      <c r="G459" s="2254">
        <v>736.71</v>
      </c>
      <c r="H459" s="2254">
        <v>930</v>
      </c>
      <c r="I459" s="2254">
        <v>1836.42</v>
      </c>
      <c r="J459" s="2254">
        <v>1890.62</v>
      </c>
      <c r="K459" s="2254">
        <v>2349.4699999999998</v>
      </c>
      <c r="L459" s="2254">
        <v>2704.12</v>
      </c>
      <c r="M459" s="2254">
        <v>3288.89</v>
      </c>
      <c r="N459" s="2254">
        <v>3419.3599999999997</v>
      </c>
      <c r="O459" s="2254">
        <v>3642.81</v>
      </c>
    </row>
    <row r="460" spans="2:15">
      <c r="B460" s="2250">
        <v>6390</v>
      </c>
      <c r="C460" s="2254">
        <v>29761.120000000003</v>
      </c>
      <c r="D460" s="2254">
        <v>33.010000000000005</v>
      </c>
      <c r="E460" s="2254">
        <v>60.650000000000006</v>
      </c>
      <c r="F460" s="2254">
        <v>120.56</v>
      </c>
      <c r="G460" s="2254">
        <v>162</v>
      </c>
      <c r="H460" s="2254">
        <v>224.82999999999998</v>
      </c>
      <c r="I460" s="2254">
        <v>9656.66</v>
      </c>
      <c r="J460" s="2254">
        <v>9737.66</v>
      </c>
      <c r="K460" s="2254">
        <v>9784.2800000000007</v>
      </c>
      <c r="L460" s="2254">
        <v>9809.18</v>
      </c>
      <c r="M460" s="2254">
        <v>9838.9599999999991</v>
      </c>
      <c r="N460" s="2254">
        <v>18430.91</v>
      </c>
      <c r="O460" s="2254">
        <v>18465</v>
      </c>
    </row>
    <row r="461" spans="2:15">
      <c r="B461" s="2250">
        <v>6400</v>
      </c>
      <c r="C461" s="2254">
        <v>249.31</v>
      </c>
      <c r="D461" s="2254"/>
      <c r="E461" s="2254"/>
      <c r="F461" s="2254"/>
      <c r="G461" s="2254"/>
      <c r="H461" s="2254"/>
      <c r="I461" s="2254"/>
      <c r="J461" s="2254"/>
      <c r="K461" s="2254"/>
      <c r="L461" s="2254"/>
      <c r="M461" s="2254"/>
      <c r="N461" s="2254"/>
      <c r="O461" s="2254">
        <v>3937.5</v>
      </c>
    </row>
    <row r="462" spans="2:15">
      <c r="B462" s="2250">
        <v>6410</v>
      </c>
      <c r="C462" s="2254">
        <v>57335</v>
      </c>
      <c r="D462" s="2254">
        <v>2711.77</v>
      </c>
      <c r="E462" s="2254">
        <v>4694.9900000000007</v>
      </c>
      <c r="F462" s="2254">
        <v>9394.99</v>
      </c>
      <c r="G462" s="2254">
        <v>13769.99</v>
      </c>
      <c r="H462" s="2254">
        <v>15134.34</v>
      </c>
      <c r="I462" s="2254">
        <v>18373.689999999999</v>
      </c>
      <c r="J462" s="2254">
        <v>20573.689999999999</v>
      </c>
      <c r="K462" s="2254">
        <v>23698.69</v>
      </c>
      <c r="L462" s="2254">
        <v>26709.34</v>
      </c>
      <c r="M462" s="2254">
        <v>30459.34</v>
      </c>
      <c r="N462" s="2254">
        <v>34209.340000000004</v>
      </c>
      <c r="O462" s="2254">
        <v>41709.340000000004</v>
      </c>
    </row>
    <row r="463" spans="2:15">
      <c r="B463" s="2250">
        <v>6445</v>
      </c>
      <c r="C463" s="2254">
        <v>1491.9</v>
      </c>
      <c r="D463" s="2254">
        <v>90.44</v>
      </c>
      <c r="E463" s="2254">
        <v>180.88</v>
      </c>
      <c r="F463" s="2254">
        <v>271.32</v>
      </c>
      <c r="G463" s="2254">
        <v>361.76</v>
      </c>
      <c r="H463" s="2254">
        <v>452.2</v>
      </c>
      <c r="I463" s="2254">
        <v>542.64</v>
      </c>
      <c r="J463" s="2254">
        <v>633.07999999999993</v>
      </c>
      <c r="K463" s="2254">
        <v>723.52</v>
      </c>
      <c r="L463" s="2254">
        <v>813.96</v>
      </c>
      <c r="M463" s="2254">
        <v>904.4</v>
      </c>
      <c r="N463" s="2254">
        <v>994.84000000000015</v>
      </c>
      <c r="O463" s="2254">
        <v>1085.28</v>
      </c>
    </row>
    <row r="464" spans="2:15">
      <c r="B464" s="2250">
        <v>6450</v>
      </c>
      <c r="C464" s="2254">
        <v>568.01</v>
      </c>
      <c r="D464" s="2254">
        <v>47.290000000000006</v>
      </c>
      <c r="E464" s="2254">
        <v>94.59</v>
      </c>
      <c r="F464" s="2254">
        <v>141.9</v>
      </c>
      <c r="G464" s="2254">
        <v>189.21</v>
      </c>
      <c r="H464" s="2254">
        <v>236.52999999999997</v>
      </c>
      <c r="I464" s="2254">
        <v>283.84000000000003</v>
      </c>
      <c r="J464" s="2254">
        <v>331.15</v>
      </c>
      <c r="K464" s="2254">
        <v>378.46</v>
      </c>
      <c r="L464" s="2254">
        <v>425.78</v>
      </c>
      <c r="M464" s="2254">
        <v>473.09000000000003</v>
      </c>
      <c r="N464" s="2254">
        <v>520.4</v>
      </c>
      <c r="O464" s="2254">
        <v>567.72</v>
      </c>
    </row>
    <row r="465" spans="2:15">
      <c r="B465" s="2250">
        <v>6455</v>
      </c>
      <c r="C465" s="2254">
        <v>4456.54</v>
      </c>
      <c r="D465" s="2254">
        <v>365.38</v>
      </c>
      <c r="E465" s="2254">
        <v>730.76</v>
      </c>
      <c r="F465" s="2254">
        <v>1096.1399999999999</v>
      </c>
      <c r="G465" s="2254">
        <v>1461.52</v>
      </c>
      <c r="H465" s="2254">
        <v>1827.3400000000001</v>
      </c>
      <c r="I465" s="2254">
        <v>2194.27</v>
      </c>
      <c r="J465" s="2254">
        <v>2561.1999999999998</v>
      </c>
      <c r="K465" s="2254">
        <v>2928.13</v>
      </c>
      <c r="L465" s="2254">
        <v>3295.77</v>
      </c>
      <c r="M465" s="2254">
        <v>3663.41</v>
      </c>
      <c r="N465" s="2254">
        <v>4031.05</v>
      </c>
      <c r="O465" s="2254">
        <v>4400.41</v>
      </c>
    </row>
    <row r="466" spans="2:15">
      <c r="B466" s="2250">
        <v>6460</v>
      </c>
      <c r="C466" s="2254">
        <v>87889.279999999999</v>
      </c>
      <c r="D466" s="2254">
        <v>7314.79</v>
      </c>
      <c r="E466" s="2254">
        <v>14629.9</v>
      </c>
      <c r="F466" s="2254">
        <v>21949.010000000002</v>
      </c>
      <c r="G466" s="2254">
        <v>29270.97</v>
      </c>
      <c r="H466" s="2254">
        <v>36593.56</v>
      </c>
      <c r="I466" s="2254">
        <v>43916.149999999994</v>
      </c>
      <c r="J466" s="2254">
        <v>51238.74</v>
      </c>
      <c r="K466" s="2254">
        <v>58581.14</v>
      </c>
      <c r="L466" s="2254">
        <v>65920.17</v>
      </c>
      <c r="M466" s="2254">
        <v>73260.06</v>
      </c>
      <c r="N466" s="2254">
        <v>80602.459999999992</v>
      </c>
      <c r="O466" s="2254">
        <v>87944.34</v>
      </c>
    </row>
    <row r="467" spans="2:15">
      <c r="B467" s="2250">
        <v>6465</v>
      </c>
      <c r="C467" s="2254">
        <v>79.680000000000007</v>
      </c>
      <c r="D467" s="2254">
        <v>6.64</v>
      </c>
      <c r="E467" s="2254">
        <v>13.28</v>
      </c>
      <c r="F467" s="2254">
        <v>19.920000000000002</v>
      </c>
      <c r="G467" s="2254">
        <v>26.56</v>
      </c>
      <c r="H467" s="2254">
        <v>33.200000000000003</v>
      </c>
      <c r="I467" s="2254">
        <v>39.840000000000003</v>
      </c>
      <c r="J467" s="2254">
        <v>46.48</v>
      </c>
      <c r="K467" s="2254">
        <v>53.12</v>
      </c>
      <c r="L467" s="2254">
        <v>59.76</v>
      </c>
      <c r="M467" s="2254">
        <v>66.400000000000006</v>
      </c>
      <c r="N467" s="2254">
        <v>73.040000000000006</v>
      </c>
      <c r="O467" s="2254">
        <v>79.680000000000007</v>
      </c>
    </row>
    <row r="468" spans="2:15">
      <c r="B468" s="2250">
        <v>6470</v>
      </c>
      <c r="C468" s="2254">
        <v>413173.32</v>
      </c>
      <c r="D468" s="2254">
        <v>34431.11</v>
      </c>
      <c r="E468" s="2254">
        <v>68862.22</v>
      </c>
      <c r="F468" s="2254">
        <v>103293.33</v>
      </c>
      <c r="G468" s="2254">
        <v>137724.44</v>
      </c>
      <c r="H468" s="2254">
        <v>172155.55</v>
      </c>
      <c r="I468" s="2254">
        <v>206617.05000000002</v>
      </c>
      <c r="J468" s="2254">
        <v>241078.55000000002</v>
      </c>
      <c r="K468" s="2254">
        <v>275526.59999999998</v>
      </c>
      <c r="L468" s="2254">
        <v>309974.65000000002</v>
      </c>
      <c r="M468" s="2254">
        <v>344422.7</v>
      </c>
      <c r="N468" s="2254">
        <v>378870.75</v>
      </c>
      <c r="O468" s="2254">
        <v>413318.80000000005</v>
      </c>
    </row>
    <row r="469" spans="2:15">
      <c r="B469" s="2250">
        <v>6485</v>
      </c>
      <c r="C469" s="2254">
        <v>86151.16</v>
      </c>
      <c r="D469" s="2254">
        <v>7159.26</v>
      </c>
      <c r="E469" s="2254">
        <v>14318.64</v>
      </c>
      <c r="F469" s="2254">
        <v>21478.63</v>
      </c>
      <c r="G469" s="2254">
        <v>28639.18</v>
      </c>
      <c r="H469" s="2254">
        <v>35800.29</v>
      </c>
      <c r="I469" s="2254">
        <v>42962.240000000005</v>
      </c>
      <c r="J469" s="2254">
        <v>50124.58</v>
      </c>
      <c r="K469" s="2254">
        <v>57288.1</v>
      </c>
      <c r="L469" s="2254">
        <v>64452.91</v>
      </c>
      <c r="M469" s="2254">
        <v>71618.33</v>
      </c>
      <c r="N469" s="2254">
        <v>78784.03</v>
      </c>
      <c r="O469" s="2254">
        <v>85949.73000000001</v>
      </c>
    </row>
    <row r="470" spans="2:15">
      <c r="B470" s="2250">
        <v>6495</v>
      </c>
      <c r="C470" s="2254">
        <v>9047.94</v>
      </c>
      <c r="D470" s="2254">
        <v>769.51999999999987</v>
      </c>
      <c r="E470" s="2254">
        <v>1539.0399999999997</v>
      </c>
      <c r="F470" s="2254">
        <v>2308.56</v>
      </c>
      <c r="G470" s="2254">
        <v>3084.58</v>
      </c>
      <c r="H470" s="2254">
        <v>3863.92</v>
      </c>
      <c r="I470" s="2254">
        <v>4643.26</v>
      </c>
      <c r="J470" s="2254">
        <v>5422.5999999999995</v>
      </c>
      <c r="K470" s="2254">
        <v>6201.9400000000005</v>
      </c>
      <c r="L470" s="2254">
        <v>6981.28</v>
      </c>
      <c r="M470" s="2254">
        <v>7760.62</v>
      </c>
      <c r="N470" s="2254">
        <v>8539.9600000000009</v>
      </c>
      <c r="O470" s="2254">
        <v>9319.3000000000011</v>
      </c>
    </row>
    <row r="471" spans="2:15">
      <c r="B471" s="2250">
        <v>6500</v>
      </c>
      <c r="C471" s="2254">
        <v>6296.5199999999995</v>
      </c>
      <c r="D471" s="2254">
        <v>552.64</v>
      </c>
      <c r="E471" s="2254">
        <v>1105.28</v>
      </c>
      <c r="F471" s="2254">
        <v>1657.92</v>
      </c>
      <c r="G471" s="2254">
        <v>2210.56</v>
      </c>
      <c r="H471" s="2254">
        <v>2763.2</v>
      </c>
      <c r="I471" s="2254">
        <v>3315.84</v>
      </c>
      <c r="J471" s="2254">
        <v>3868.4799999999996</v>
      </c>
      <c r="K471" s="2254">
        <v>4421.12</v>
      </c>
      <c r="L471" s="2254">
        <v>4973.76</v>
      </c>
      <c r="M471" s="2254">
        <v>5526.4</v>
      </c>
      <c r="N471" s="2254">
        <v>6079.04</v>
      </c>
      <c r="O471" s="2254">
        <v>6631.68</v>
      </c>
    </row>
    <row r="472" spans="2:15">
      <c r="B472" s="2250">
        <v>6505</v>
      </c>
      <c r="C472" s="2254">
        <v>574.61</v>
      </c>
      <c r="D472" s="2254">
        <v>48.269999999999996</v>
      </c>
      <c r="E472" s="2254">
        <v>96.539999999999992</v>
      </c>
      <c r="F472" s="2254">
        <v>144.81</v>
      </c>
      <c r="G472" s="2254">
        <v>197.06</v>
      </c>
      <c r="H472" s="2254">
        <v>249.31</v>
      </c>
      <c r="I472" s="2254">
        <v>301.56</v>
      </c>
      <c r="J472" s="2254">
        <v>353.80999999999995</v>
      </c>
      <c r="K472" s="2254">
        <v>406.06</v>
      </c>
      <c r="L472" s="2254">
        <v>460.21999999999997</v>
      </c>
      <c r="M472" s="2254">
        <v>514.38</v>
      </c>
      <c r="N472" s="2254">
        <v>571.32999999999993</v>
      </c>
      <c r="O472" s="2254">
        <v>633.53</v>
      </c>
    </row>
    <row r="473" spans="2:15">
      <c r="B473" s="2250">
        <v>6510</v>
      </c>
      <c r="C473" s="2254">
        <v>44984.79</v>
      </c>
      <c r="D473" s="2254">
        <v>4051.78</v>
      </c>
      <c r="E473" s="2254">
        <v>8116.2</v>
      </c>
      <c r="F473" s="2254">
        <v>12170.990000000002</v>
      </c>
      <c r="G473" s="2254">
        <v>16171.880000000001</v>
      </c>
      <c r="H473" s="2254">
        <v>20178.11</v>
      </c>
      <c r="I473" s="2254">
        <v>24249.440000000002</v>
      </c>
      <c r="J473" s="2254">
        <v>28277.38</v>
      </c>
      <c r="K473" s="2254">
        <v>32362.560000000001</v>
      </c>
      <c r="L473" s="2254">
        <v>36482.93</v>
      </c>
      <c r="M473" s="2254">
        <v>40656.94</v>
      </c>
      <c r="N473" s="2254">
        <v>44807.020000000004</v>
      </c>
      <c r="O473" s="2254">
        <v>48951.75</v>
      </c>
    </row>
    <row r="474" spans="2:15">
      <c r="B474" s="2250">
        <v>6515</v>
      </c>
      <c r="C474" s="2254">
        <v>4088.69</v>
      </c>
      <c r="D474" s="2254">
        <v>129.01</v>
      </c>
      <c r="E474" s="2254">
        <v>258.02</v>
      </c>
      <c r="F474" s="2254">
        <v>387.03</v>
      </c>
      <c r="G474" s="2254">
        <v>516.04</v>
      </c>
      <c r="H474" s="2254">
        <v>633.80999999999995</v>
      </c>
      <c r="I474" s="2254">
        <v>778.38</v>
      </c>
      <c r="J474" s="2254">
        <v>904.49</v>
      </c>
      <c r="K474" s="2254">
        <v>1030.5999999999999</v>
      </c>
      <c r="L474" s="2254">
        <v>1156.71</v>
      </c>
      <c r="M474" s="2254">
        <v>1282.82</v>
      </c>
      <c r="N474" s="2254">
        <v>1408.93</v>
      </c>
      <c r="O474" s="2254">
        <v>1537.1699999999998</v>
      </c>
    </row>
    <row r="475" spans="2:15">
      <c r="B475" s="2250">
        <v>6520</v>
      </c>
      <c r="C475" s="2254">
        <v>29378.34</v>
      </c>
      <c r="D475" s="2254">
        <v>2524.19</v>
      </c>
      <c r="E475" s="2254">
        <v>5069.09</v>
      </c>
      <c r="F475" s="2254">
        <v>7624.66</v>
      </c>
      <c r="G475" s="2254">
        <v>10171</v>
      </c>
      <c r="H475" s="2254">
        <v>12727.91</v>
      </c>
      <c r="I475" s="2254">
        <v>15286.329999999998</v>
      </c>
      <c r="J475" s="2254">
        <v>17841.120000000003</v>
      </c>
      <c r="K475" s="2254">
        <v>20401.2</v>
      </c>
      <c r="L475" s="2254">
        <v>22976.36</v>
      </c>
      <c r="M475" s="2254">
        <v>25578.42</v>
      </c>
      <c r="N475" s="2254">
        <v>28174.54</v>
      </c>
      <c r="O475" s="2254">
        <v>30778.059999999998</v>
      </c>
    </row>
    <row r="476" spans="2:15">
      <c r="B476" s="2250">
        <v>6525</v>
      </c>
      <c r="C476" s="2254">
        <v>87964.54</v>
      </c>
      <c r="D476" s="2254">
        <v>7262.78</v>
      </c>
      <c r="E476" s="2254">
        <v>14525.56</v>
      </c>
      <c r="F476" s="2254">
        <v>21788.34</v>
      </c>
      <c r="G476" s="2254">
        <v>29051.119999999999</v>
      </c>
      <c r="H476" s="2254">
        <v>36314.269999999997</v>
      </c>
      <c r="I476" s="2254">
        <v>43588.38</v>
      </c>
      <c r="J476" s="2254">
        <v>50862.879999999997</v>
      </c>
      <c r="K476" s="2254">
        <v>58138.479999999996</v>
      </c>
      <c r="L476" s="2254">
        <v>65414.630000000005</v>
      </c>
      <c r="M476" s="2254">
        <v>72697.040000000008</v>
      </c>
      <c r="N476" s="2254">
        <v>79991.600000000006</v>
      </c>
      <c r="O476" s="2254">
        <v>87283.950000000012</v>
      </c>
    </row>
    <row r="477" spans="2:15">
      <c r="B477" s="2250">
        <v>6530</v>
      </c>
      <c r="C477" s="2254">
        <v>394630.27999999997</v>
      </c>
      <c r="D477" s="2254">
        <v>32491.78</v>
      </c>
      <c r="E477" s="2254">
        <v>65021.14</v>
      </c>
      <c r="F477" s="2254">
        <v>97566.579999999987</v>
      </c>
      <c r="G477" s="2254">
        <v>130141.14</v>
      </c>
      <c r="H477" s="2254">
        <v>162786.17000000001</v>
      </c>
      <c r="I477" s="2254">
        <v>195446.86</v>
      </c>
      <c r="J477" s="2254">
        <v>228110.01</v>
      </c>
      <c r="K477" s="2254">
        <v>260805.3</v>
      </c>
      <c r="L477" s="2254">
        <v>293501</v>
      </c>
      <c r="M477" s="2254">
        <v>326216.45</v>
      </c>
      <c r="N477" s="2254">
        <v>358952.15</v>
      </c>
      <c r="O477" s="2254">
        <v>391682.18</v>
      </c>
    </row>
    <row r="478" spans="2:15">
      <c r="B478" s="2250">
        <v>6535</v>
      </c>
      <c r="C478" s="2254">
        <v>57600.05</v>
      </c>
      <c r="D478" s="2254">
        <v>4899.16</v>
      </c>
      <c r="E478" s="2254">
        <v>9847.5499999999993</v>
      </c>
      <c r="F478" s="2254">
        <v>14811.09</v>
      </c>
      <c r="G478" s="2254">
        <v>19777.940000000002</v>
      </c>
      <c r="H478" s="2254">
        <v>24772.94</v>
      </c>
      <c r="I478" s="2254">
        <v>29776.730000000003</v>
      </c>
      <c r="J478" s="2254">
        <v>34779.729999999996</v>
      </c>
      <c r="K478" s="2254">
        <v>39799.69</v>
      </c>
      <c r="L478" s="2254">
        <v>44849.42</v>
      </c>
      <c r="M478" s="2254">
        <v>49895.199999999997</v>
      </c>
      <c r="N478" s="2254">
        <v>54946.759999999995</v>
      </c>
      <c r="O478" s="2254">
        <v>60010.65</v>
      </c>
    </row>
    <row r="479" spans="2:15">
      <c r="B479" s="2250">
        <v>6540</v>
      </c>
      <c r="C479" s="2254">
        <v>30299.91</v>
      </c>
      <c r="D479" s="2254">
        <v>2737.61</v>
      </c>
      <c r="E479" s="2254">
        <v>5504.61</v>
      </c>
      <c r="F479" s="2254">
        <v>8274.5999999999985</v>
      </c>
      <c r="G479" s="2254">
        <v>11041.52</v>
      </c>
      <c r="H479" s="2254">
        <v>13845.119999999999</v>
      </c>
      <c r="I479" s="2254">
        <v>16648.72</v>
      </c>
      <c r="J479" s="2254">
        <v>19487.41</v>
      </c>
      <c r="K479" s="2254">
        <v>22326.1</v>
      </c>
      <c r="L479" s="2254">
        <v>25192.959999999999</v>
      </c>
      <c r="M479" s="2254">
        <v>28059.82</v>
      </c>
      <c r="N479" s="2254">
        <v>30930.980000000003</v>
      </c>
      <c r="O479" s="2254">
        <v>33802.14</v>
      </c>
    </row>
    <row r="480" spans="2:15">
      <c r="B480" s="2250">
        <v>6545</v>
      </c>
      <c r="C480" s="2254">
        <v>21874.829999999998</v>
      </c>
      <c r="D480" s="2254">
        <v>1985.97</v>
      </c>
      <c r="E480" s="2254">
        <v>4001.6400000000003</v>
      </c>
      <c r="F480" s="2254">
        <v>6054.68</v>
      </c>
      <c r="G480" s="2254">
        <v>8143.72</v>
      </c>
      <c r="H480" s="2254">
        <v>10258.029999999999</v>
      </c>
      <c r="I480" s="2254">
        <v>12388.789999999999</v>
      </c>
      <c r="J480" s="2254">
        <v>14537.09</v>
      </c>
      <c r="K480" s="2254">
        <v>16698.91</v>
      </c>
      <c r="L480" s="2254">
        <v>18890.03</v>
      </c>
      <c r="M480" s="2254">
        <v>21100.620000000003</v>
      </c>
      <c r="N480" s="2254">
        <v>23326.5</v>
      </c>
      <c r="O480" s="2254">
        <v>25572.940000000002</v>
      </c>
    </row>
    <row r="481" spans="2:15">
      <c r="B481" s="2250">
        <v>6550</v>
      </c>
      <c r="C481" s="2254">
        <v>20247.760000000002</v>
      </c>
      <c r="D481" s="2254">
        <v>1696.08</v>
      </c>
      <c r="E481" s="2254">
        <v>3404.22</v>
      </c>
      <c r="F481" s="2254">
        <v>5112.3600000000006</v>
      </c>
      <c r="G481" s="2254">
        <v>6823.8099999999995</v>
      </c>
      <c r="H481" s="2254">
        <v>8551.1</v>
      </c>
      <c r="I481" s="2254">
        <v>10277.369999999999</v>
      </c>
      <c r="J481" s="2254">
        <v>12004.41</v>
      </c>
      <c r="K481" s="2254">
        <v>13731.45</v>
      </c>
      <c r="L481" s="2254">
        <v>15458.49</v>
      </c>
      <c r="M481" s="2254">
        <v>17185.53</v>
      </c>
      <c r="N481" s="2254">
        <v>18916.91</v>
      </c>
      <c r="O481" s="2254">
        <v>20648.400000000001</v>
      </c>
    </row>
    <row r="482" spans="2:15">
      <c r="B482" s="2250">
        <v>6555</v>
      </c>
      <c r="C482" s="2254">
        <v>3030.86</v>
      </c>
      <c r="D482" s="2254">
        <v>319.01</v>
      </c>
      <c r="E482" s="2254">
        <v>652.39</v>
      </c>
      <c r="F482" s="2254">
        <v>1000.91</v>
      </c>
      <c r="G482" s="2254">
        <v>1351.7099999999998</v>
      </c>
      <c r="H482" s="2254">
        <v>1702.51</v>
      </c>
      <c r="I482" s="2254">
        <v>2064.71</v>
      </c>
      <c r="J482" s="2254">
        <v>2435.46</v>
      </c>
      <c r="K482" s="2254">
        <v>2806.21</v>
      </c>
      <c r="L482" s="2254">
        <v>3178.75</v>
      </c>
      <c r="M482" s="2254">
        <v>3561.01</v>
      </c>
      <c r="N482" s="2254">
        <v>3943.27</v>
      </c>
      <c r="O482" s="2254">
        <v>4325.53</v>
      </c>
    </row>
    <row r="483" spans="2:15">
      <c r="B483" s="2250">
        <v>6570</v>
      </c>
      <c r="C483" s="2254">
        <v>94.56</v>
      </c>
      <c r="D483" s="2254">
        <v>7.88</v>
      </c>
      <c r="E483" s="2254">
        <v>15.76</v>
      </c>
      <c r="F483" s="2254">
        <v>23.64</v>
      </c>
      <c r="G483" s="2254">
        <v>31.52</v>
      </c>
      <c r="H483" s="2254">
        <v>39.4</v>
      </c>
      <c r="I483" s="2254">
        <v>35.75</v>
      </c>
      <c r="J483" s="2254">
        <v>43.629999999999995</v>
      </c>
      <c r="K483" s="2254">
        <v>51.51</v>
      </c>
      <c r="L483" s="2254">
        <v>59.39</v>
      </c>
      <c r="M483" s="2254">
        <v>67.27</v>
      </c>
      <c r="N483" s="2254">
        <v>75.150000000000006</v>
      </c>
      <c r="O483" s="2254">
        <v>83.03</v>
      </c>
    </row>
    <row r="484" spans="2:15">
      <c r="B484" s="2250">
        <v>6580</v>
      </c>
      <c r="C484" s="2254">
        <v>10603.859999999999</v>
      </c>
      <c r="D484" s="2254">
        <v>913.47</v>
      </c>
      <c r="E484" s="2254">
        <v>1829.42</v>
      </c>
      <c r="F484" s="2254">
        <v>2758.6800000000003</v>
      </c>
      <c r="G484" s="2254">
        <v>3689.17</v>
      </c>
      <c r="H484" s="2254">
        <v>4621.37</v>
      </c>
      <c r="I484" s="2254">
        <v>5749.4500000000007</v>
      </c>
      <c r="J484" s="2254">
        <v>6881.34</v>
      </c>
      <c r="K484" s="2254">
        <v>8013.66</v>
      </c>
      <c r="L484" s="2254">
        <v>9146.7200000000012</v>
      </c>
      <c r="M484" s="2254">
        <v>10283.82</v>
      </c>
      <c r="N484" s="2254">
        <v>11423.98</v>
      </c>
      <c r="O484" s="2254">
        <v>12567.11</v>
      </c>
    </row>
    <row r="485" spans="2:15">
      <c r="B485" s="2250">
        <v>6585</v>
      </c>
      <c r="C485" s="2254">
        <v>6403.63</v>
      </c>
      <c r="D485" s="2254">
        <v>551.79</v>
      </c>
      <c r="E485" s="2254">
        <v>1105.23</v>
      </c>
      <c r="F485" s="2254">
        <v>1666.29</v>
      </c>
      <c r="G485" s="2254">
        <v>2228.1</v>
      </c>
      <c r="H485" s="2254">
        <v>2795.99</v>
      </c>
      <c r="I485" s="2254">
        <v>3365.3999999999996</v>
      </c>
      <c r="J485" s="2254">
        <v>3936.9300000000003</v>
      </c>
      <c r="K485" s="2254">
        <v>4510.1900000000005</v>
      </c>
      <c r="L485" s="2254">
        <v>5084.3600000000006</v>
      </c>
      <c r="M485" s="2254">
        <v>5665.37</v>
      </c>
      <c r="N485" s="2254">
        <v>6246.6</v>
      </c>
      <c r="O485" s="2254">
        <v>6832.42</v>
      </c>
    </row>
    <row r="486" spans="2:15">
      <c r="B486" s="2250">
        <v>6590</v>
      </c>
      <c r="C486" s="2254">
        <v>19.2</v>
      </c>
      <c r="D486" s="2254">
        <v>1.6</v>
      </c>
      <c r="E486" s="2254">
        <v>3.2</v>
      </c>
      <c r="F486" s="2254">
        <v>4.8</v>
      </c>
      <c r="G486" s="2254">
        <v>6.4</v>
      </c>
      <c r="H486" s="2254">
        <v>8</v>
      </c>
      <c r="I486" s="2254">
        <v>9.6</v>
      </c>
      <c r="J486" s="2254">
        <v>11.2</v>
      </c>
      <c r="K486" s="2254">
        <v>15.72</v>
      </c>
      <c r="L486" s="2254">
        <v>27.5</v>
      </c>
      <c r="M486" s="2254">
        <v>39.28</v>
      </c>
      <c r="N486" s="2254">
        <v>51.06</v>
      </c>
      <c r="O486" s="2254">
        <v>65.19</v>
      </c>
    </row>
    <row r="487" spans="2:15">
      <c r="B487" s="2250">
        <v>6595</v>
      </c>
      <c r="C487" s="2254">
        <v>10013.25</v>
      </c>
      <c r="D487" s="2254">
        <v>849.91</v>
      </c>
      <c r="E487" s="2254">
        <v>1701.84</v>
      </c>
      <c r="F487" s="2254">
        <v>2558.5299999999997</v>
      </c>
      <c r="G487" s="2254">
        <v>3418.26</v>
      </c>
      <c r="H487" s="2254">
        <v>4282.91</v>
      </c>
      <c r="I487" s="2254">
        <v>5157.17</v>
      </c>
      <c r="J487" s="2254">
        <v>6045.26</v>
      </c>
      <c r="K487" s="2254">
        <v>6935.9600000000009</v>
      </c>
      <c r="L487" s="2254">
        <v>7831.9299999999994</v>
      </c>
      <c r="M487" s="2254">
        <v>8733.3700000000008</v>
      </c>
      <c r="N487" s="2254">
        <v>9640.23</v>
      </c>
      <c r="O487" s="2254">
        <v>10555.76</v>
      </c>
    </row>
    <row r="488" spans="2:15">
      <c r="B488" s="2250">
        <v>6600</v>
      </c>
      <c r="C488" s="2254">
        <v>903.12000000000012</v>
      </c>
      <c r="D488" s="2254">
        <v>73.34</v>
      </c>
      <c r="E488" s="2254">
        <v>146.68</v>
      </c>
      <c r="F488" s="2254">
        <v>220.02</v>
      </c>
      <c r="G488" s="2254">
        <v>293.36</v>
      </c>
      <c r="H488" s="2254">
        <v>366.70000000000005</v>
      </c>
      <c r="I488" s="2254">
        <v>440.04</v>
      </c>
      <c r="J488" s="2254">
        <v>513.38</v>
      </c>
      <c r="K488" s="2254">
        <v>586.72</v>
      </c>
      <c r="L488" s="2254">
        <v>660.06</v>
      </c>
      <c r="M488" s="2254">
        <v>733.40000000000009</v>
      </c>
      <c r="N488" s="2254">
        <v>806.74</v>
      </c>
      <c r="O488" s="2254">
        <v>880.08</v>
      </c>
    </row>
    <row r="489" spans="2:15">
      <c r="B489" s="2250">
        <v>6605</v>
      </c>
      <c r="C489" s="2254">
        <v>641.28</v>
      </c>
      <c r="D489" s="2254">
        <v>53.44</v>
      </c>
      <c r="E489" s="2254">
        <v>106.88</v>
      </c>
      <c r="F489" s="2254">
        <v>165.18</v>
      </c>
      <c r="G489" s="2254">
        <v>223.48</v>
      </c>
      <c r="H489" s="2254">
        <v>288.63</v>
      </c>
      <c r="I489" s="2254">
        <v>366.31</v>
      </c>
      <c r="J489" s="2254">
        <v>443.99</v>
      </c>
      <c r="K489" s="2254">
        <v>521.66999999999996</v>
      </c>
      <c r="L489" s="2254">
        <v>631.65</v>
      </c>
      <c r="M489" s="2254">
        <v>741.63</v>
      </c>
      <c r="N489" s="2254">
        <v>857.68999999999994</v>
      </c>
      <c r="O489" s="2254">
        <v>973.75</v>
      </c>
    </row>
    <row r="490" spans="2:15">
      <c r="B490" s="2250">
        <v>6610</v>
      </c>
      <c r="C490" s="2254">
        <v>2259.46</v>
      </c>
      <c r="D490" s="2254">
        <v>190.78</v>
      </c>
      <c r="E490" s="2254">
        <v>382.16</v>
      </c>
      <c r="F490" s="2254">
        <v>576.82000000000005</v>
      </c>
      <c r="G490" s="2254">
        <v>746.24</v>
      </c>
      <c r="H490" s="2254">
        <v>916.11999999999989</v>
      </c>
      <c r="I490" s="2254">
        <v>1085.83</v>
      </c>
      <c r="J490" s="2254">
        <v>1255.81</v>
      </c>
      <c r="K490" s="2254">
        <v>1425.83</v>
      </c>
      <c r="L490" s="2254">
        <v>1595.54</v>
      </c>
      <c r="M490" s="2254">
        <v>1765.3899999999999</v>
      </c>
      <c r="N490" s="2254">
        <v>1935.3200000000002</v>
      </c>
      <c r="O490" s="2254">
        <v>2105.4500000000003</v>
      </c>
    </row>
    <row r="491" spans="2:15">
      <c r="B491" s="2250">
        <v>6615</v>
      </c>
      <c r="C491" s="2254"/>
      <c r="D491" s="2254"/>
      <c r="E491" s="2254"/>
      <c r="F491" s="2254"/>
      <c r="G491" s="2254">
        <v>4.4800000000000004</v>
      </c>
      <c r="H491" s="2254">
        <v>8.9600000000000009</v>
      </c>
      <c r="I491" s="2254">
        <v>13.44</v>
      </c>
      <c r="J491" s="2254">
        <v>17.920000000000002</v>
      </c>
      <c r="K491" s="2254">
        <v>22.4</v>
      </c>
      <c r="L491" s="2254">
        <v>26.88</v>
      </c>
      <c r="M491" s="2254">
        <v>31.36</v>
      </c>
      <c r="N491" s="2254">
        <v>35.840000000000003</v>
      </c>
      <c r="O491" s="2254">
        <v>40.32</v>
      </c>
    </row>
    <row r="492" spans="2:15">
      <c r="B492" s="2250">
        <v>6620</v>
      </c>
      <c r="C492" s="2254">
        <v>66014.740000000005</v>
      </c>
      <c r="D492" s="2254">
        <v>6542.76</v>
      </c>
      <c r="E492" s="2254">
        <v>13085.52</v>
      </c>
      <c r="F492" s="2254">
        <v>19628.28</v>
      </c>
      <c r="G492" s="2254">
        <v>26171.040000000001</v>
      </c>
      <c r="H492" s="2254">
        <v>32713.8</v>
      </c>
      <c r="I492" s="2254">
        <v>39256.559999999998</v>
      </c>
      <c r="J492" s="2254">
        <v>45799.32</v>
      </c>
      <c r="K492" s="2254">
        <v>52342.080000000002</v>
      </c>
      <c r="L492" s="2254">
        <v>58884.840000000004</v>
      </c>
      <c r="M492" s="2254">
        <v>65427.6</v>
      </c>
      <c r="N492" s="2254">
        <v>71970.36</v>
      </c>
      <c r="O492" s="2254">
        <v>78513.119999999995</v>
      </c>
    </row>
    <row r="493" spans="2:15">
      <c r="B493" s="2250">
        <v>6640</v>
      </c>
      <c r="C493" s="2254"/>
      <c r="D493" s="2254"/>
      <c r="E493" s="2254"/>
      <c r="F493" s="2254"/>
      <c r="G493" s="2254">
        <v>14.79</v>
      </c>
      <c r="H493" s="2254">
        <v>29.58</v>
      </c>
      <c r="I493" s="2254">
        <v>44.37</v>
      </c>
      <c r="J493" s="2254">
        <v>59.16</v>
      </c>
      <c r="K493" s="2254">
        <v>73.95</v>
      </c>
      <c r="L493" s="2254">
        <v>88.74</v>
      </c>
      <c r="M493" s="2254">
        <v>103.53</v>
      </c>
      <c r="N493" s="2254">
        <v>118.32</v>
      </c>
      <c r="O493" s="2254">
        <v>133.11000000000001</v>
      </c>
    </row>
    <row r="494" spans="2:15">
      <c r="B494" s="2250">
        <v>6645</v>
      </c>
      <c r="C494" s="2254">
        <v>7.56</v>
      </c>
      <c r="D494" s="2254"/>
      <c r="E494" s="2254"/>
      <c r="F494" s="2254"/>
      <c r="G494" s="2254"/>
      <c r="H494" s="2254"/>
      <c r="I494" s="2254"/>
      <c r="J494" s="2254"/>
      <c r="K494" s="2254"/>
      <c r="L494" s="2254"/>
      <c r="M494" s="2254"/>
      <c r="N494" s="2254"/>
      <c r="O494" s="2254"/>
    </row>
    <row r="495" spans="2:15">
      <c r="B495" s="2250">
        <v>6660</v>
      </c>
      <c r="C495" s="2254">
        <v>88056.53</v>
      </c>
      <c r="D495" s="2254">
        <v>7260.5</v>
      </c>
      <c r="E495" s="2254">
        <v>14521</v>
      </c>
      <c r="F495" s="2254">
        <v>21781.5</v>
      </c>
      <c r="G495" s="2254">
        <v>29056.47</v>
      </c>
      <c r="H495" s="2254">
        <v>36331.440000000002</v>
      </c>
      <c r="I495" s="2254">
        <v>43606.41</v>
      </c>
      <c r="J495" s="2254">
        <v>50881.38</v>
      </c>
      <c r="K495" s="2254">
        <v>58156.35</v>
      </c>
      <c r="L495" s="2254">
        <v>65431.32</v>
      </c>
      <c r="M495" s="2254">
        <v>72706.289999999994</v>
      </c>
      <c r="N495" s="2254">
        <v>79981.259999999995</v>
      </c>
      <c r="O495" s="2254">
        <v>87256.23</v>
      </c>
    </row>
    <row r="496" spans="2:15">
      <c r="B496" s="2250">
        <v>6665</v>
      </c>
      <c r="C496" s="2254">
        <v>79.62</v>
      </c>
      <c r="D496" s="2254">
        <v>2.87</v>
      </c>
      <c r="E496" s="2254">
        <v>5.74</v>
      </c>
      <c r="F496" s="2254">
        <v>8.61</v>
      </c>
      <c r="G496" s="2254">
        <v>11.48</v>
      </c>
      <c r="H496" s="2254">
        <v>16.91</v>
      </c>
      <c r="I496" s="2254">
        <v>25.34</v>
      </c>
      <c r="J496" s="2254">
        <v>47.97</v>
      </c>
      <c r="K496" s="2254">
        <v>70.599999999999994</v>
      </c>
      <c r="L496" s="2254">
        <v>93.23</v>
      </c>
      <c r="M496" s="2254">
        <v>115.86</v>
      </c>
      <c r="N496" s="2254">
        <v>138.49</v>
      </c>
      <c r="O496" s="2254">
        <v>161.12</v>
      </c>
    </row>
    <row r="497" spans="2:15">
      <c r="B497" s="2250">
        <v>6670</v>
      </c>
      <c r="C497" s="2254"/>
      <c r="D497" s="2254"/>
      <c r="E497" s="2254"/>
      <c r="F497" s="2254"/>
      <c r="G497" s="2254"/>
      <c r="H497" s="2254"/>
      <c r="I497" s="2254">
        <v>7.57</v>
      </c>
      <c r="J497" s="2254">
        <v>15.14</v>
      </c>
      <c r="K497" s="2254">
        <v>22.71</v>
      </c>
      <c r="L497" s="2254">
        <v>28.64</v>
      </c>
      <c r="M497" s="2254">
        <v>34.57</v>
      </c>
      <c r="N497" s="2254">
        <v>40.5</v>
      </c>
      <c r="O497" s="2254">
        <v>46.43</v>
      </c>
    </row>
    <row r="498" spans="2:15">
      <c r="B498" s="2250">
        <v>6680</v>
      </c>
      <c r="C498" s="2254">
        <v>83362.41</v>
      </c>
      <c r="D498" s="2254">
        <v>6948.1100000000006</v>
      </c>
      <c r="E498" s="2254">
        <v>13896.220000000001</v>
      </c>
      <c r="F498" s="2254">
        <v>20844.55</v>
      </c>
      <c r="G498" s="2254">
        <v>27792.880000000001</v>
      </c>
      <c r="H498" s="2254">
        <v>34733.35</v>
      </c>
      <c r="I498" s="2254">
        <v>41676.560000000005</v>
      </c>
      <c r="J498" s="2254">
        <v>48624.74</v>
      </c>
      <c r="K498" s="2254">
        <v>55574.5</v>
      </c>
      <c r="L498" s="2254">
        <v>62530.36</v>
      </c>
      <c r="M498" s="2254">
        <v>69486.33</v>
      </c>
      <c r="N498" s="2254">
        <v>76442.509999999995</v>
      </c>
      <c r="O498" s="2254">
        <v>83398.69</v>
      </c>
    </row>
    <row r="499" spans="2:15">
      <c r="B499" s="2250">
        <v>6695</v>
      </c>
      <c r="C499" s="2254">
        <v>45.36</v>
      </c>
      <c r="D499" s="2254">
        <v>3.78</v>
      </c>
      <c r="E499" s="2254">
        <v>7.56</v>
      </c>
      <c r="F499" s="2254">
        <v>11.34</v>
      </c>
      <c r="G499" s="2254">
        <v>15.12</v>
      </c>
      <c r="H499" s="2254">
        <v>18.899999999999999</v>
      </c>
      <c r="I499" s="2254">
        <v>22.68</v>
      </c>
      <c r="J499" s="2254">
        <v>26.46</v>
      </c>
      <c r="K499" s="2254">
        <v>30.24</v>
      </c>
      <c r="L499" s="2254">
        <v>34.020000000000003</v>
      </c>
      <c r="M499" s="2254">
        <v>37.799999999999997</v>
      </c>
      <c r="N499" s="2254">
        <v>41.58</v>
      </c>
      <c r="O499" s="2254">
        <v>45.36</v>
      </c>
    </row>
    <row r="500" spans="2:15">
      <c r="B500" s="2250">
        <v>6710</v>
      </c>
      <c r="C500" s="2254">
        <v>54821.049999999996</v>
      </c>
      <c r="D500" s="2254">
        <v>4543.17</v>
      </c>
      <c r="E500" s="2254">
        <v>9086.41</v>
      </c>
      <c r="F500" s="2254">
        <v>13629.65</v>
      </c>
      <c r="G500" s="2254">
        <v>18172.89</v>
      </c>
      <c r="H500" s="2254">
        <v>22715.86</v>
      </c>
      <c r="I500" s="2254">
        <v>27259.119999999999</v>
      </c>
      <c r="J500" s="2254">
        <v>31802.379999999997</v>
      </c>
      <c r="K500" s="2254">
        <v>36346.32</v>
      </c>
      <c r="L500" s="2254">
        <v>40890.259999999995</v>
      </c>
      <c r="M500" s="2254">
        <v>45435.770000000004</v>
      </c>
      <c r="N500" s="2254">
        <v>49983.66</v>
      </c>
      <c r="O500" s="2254">
        <v>54531.55</v>
      </c>
    </row>
    <row r="501" spans="2:15">
      <c r="B501" s="2250">
        <v>6715</v>
      </c>
      <c r="C501" s="2254">
        <v>63795.02</v>
      </c>
      <c r="D501" s="2254">
        <v>5332.78</v>
      </c>
      <c r="E501" s="2254">
        <v>10666.38</v>
      </c>
      <c r="F501" s="2254">
        <v>16000.65</v>
      </c>
      <c r="G501" s="2254">
        <v>21341.39</v>
      </c>
      <c r="H501" s="2254">
        <v>26728.99</v>
      </c>
      <c r="I501" s="2254">
        <v>32116.89</v>
      </c>
      <c r="J501" s="2254">
        <v>37502.800000000003</v>
      </c>
      <c r="K501" s="2254">
        <v>42889.08</v>
      </c>
      <c r="L501" s="2254">
        <v>48280.13</v>
      </c>
      <c r="M501" s="2254">
        <v>53671.7</v>
      </c>
      <c r="N501" s="2254">
        <v>59063.380000000005</v>
      </c>
      <c r="O501" s="2254">
        <v>64455.579999999994</v>
      </c>
    </row>
    <row r="502" spans="2:15">
      <c r="B502" s="2250">
        <v>6717</v>
      </c>
      <c r="C502" s="2254">
        <v>18432.919999999998</v>
      </c>
      <c r="D502" s="2254">
        <v>1535.64</v>
      </c>
      <c r="E502" s="2254">
        <v>3071.28</v>
      </c>
      <c r="F502" s="2254">
        <v>4606.92</v>
      </c>
      <c r="G502" s="2254">
        <v>6142.56</v>
      </c>
      <c r="H502" s="2254">
        <v>7714.3</v>
      </c>
      <c r="I502" s="2254">
        <v>9286.0400000000009</v>
      </c>
      <c r="J502" s="2254">
        <v>10857.78</v>
      </c>
      <c r="K502" s="2254">
        <v>12429.52</v>
      </c>
      <c r="L502" s="2254">
        <v>14001.26</v>
      </c>
      <c r="M502" s="2254">
        <v>15573</v>
      </c>
      <c r="N502" s="2254">
        <v>17144.740000000002</v>
      </c>
      <c r="O502" s="2254">
        <v>18716.48</v>
      </c>
    </row>
    <row r="503" spans="2:15">
      <c r="B503" s="2250">
        <v>6725</v>
      </c>
      <c r="C503" s="2254">
        <v>898.4</v>
      </c>
      <c r="D503" s="2254">
        <v>74.66</v>
      </c>
      <c r="E503" s="2254">
        <v>149.32</v>
      </c>
      <c r="F503" s="2254">
        <v>223.98</v>
      </c>
      <c r="G503" s="2254">
        <v>324.51</v>
      </c>
      <c r="H503" s="2254">
        <v>438.08</v>
      </c>
      <c r="I503" s="2254">
        <v>551.65</v>
      </c>
      <c r="J503" s="2254">
        <v>663.69</v>
      </c>
      <c r="K503" s="2254">
        <v>749.86</v>
      </c>
      <c r="L503" s="2254">
        <v>836.03</v>
      </c>
      <c r="M503" s="2254">
        <v>922.92</v>
      </c>
      <c r="N503" s="2254">
        <v>1011.09</v>
      </c>
      <c r="O503" s="2254">
        <v>1099.26</v>
      </c>
    </row>
    <row r="504" spans="2:15">
      <c r="B504" s="2250">
        <v>6730</v>
      </c>
      <c r="C504" s="2254">
        <v>424.8</v>
      </c>
      <c r="D504" s="2254">
        <v>35.4</v>
      </c>
      <c r="E504" s="2254">
        <v>70.8</v>
      </c>
      <c r="F504" s="2254">
        <v>106.2</v>
      </c>
      <c r="G504" s="2254">
        <v>141.6</v>
      </c>
      <c r="H504" s="2254">
        <v>177</v>
      </c>
      <c r="I504" s="2254">
        <v>212.4</v>
      </c>
      <c r="J504" s="2254">
        <v>247.8</v>
      </c>
      <c r="K504" s="2254">
        <v>283.2</v>
      </c>
      <c r="L504" s="2254">
        <v>318.60000000000002</v>
      </c>
      <c r="M504" s="2254">
        <v>354</v>
      </c>
      <c r="N504" s="2254">
        <v>389.4</v>
      </c>
      <c r="O504" s="2254">
        <v>424.8</v>
      </c>
    </row>
    <row r="505" spans="2:15">
      <c r="B505" s="2250">
        <v>6745</v>
      </c>
      <c r="C505" s="2254">
        <v>12933.08</v>
      </c>
      <c r="D505" s="2254">
        <v>1180</v>
      </c>
      <c r="E505" s="2254">
        <v>2377.7200000000003</v>
      </c>
      <c r="F505" s="2254">
        <v>3616.5</v>
      </c>
      <c r="G505" s="2254">
        <v>4801.6000000000004</v>
      </c>
      <c r="H505" s="2254">
        <v>6046.03</v>
      </c>
      <c r="I505" s="2254">
        <v>7266.68</v>
      </c>
      <c r="J505" s="2254">
        <v>8491.5300000000007</v>
      </c>
      <c r="K505" s="2254">
        <v>9758.2799999999988</v>
      </c>
      <c r="L505" s="2254">
        <v>11016.4</v>
      </c>
      <c r="M505" s="2254">
        <v>12346.69</v>
      </c>
      <c r="N505" s="2254">
        <v>13666.76</v>
      </c>
      <c r="O505" s="2254">
        <v>15056.34</v>
      </c>
    </row>
    <row r="506" spans="2:15">
      <c r="B506" s="2250">
        <v>6750</v>
      </c>
      <c r="C506" s="2254">
        <v>283.95999999999998</v>
      </c>
      <c r="D506" s="2254">
        <v>21.22</v>
      </c>
      <c r="E506" s="2254">
        <v>47.349999999999994</v>
      </c>
      <c r="F506" s="2254">
        <v>73.48</v>
      </c>
      <c r="G506" s="2254">
        <v>99.61</v>
      </c>
      <c r="H506" s="2254">
        <v>125.74</v>
      </c>
      <c r="I506" s="2254">
        <v>151.87</v>
      </c>
      <c r="J506" s="2254">
        <v>178</v>
      </c>
      <c r="K506" s="2254">
        <v>204.13</v>
      </c>
      <c r="L506" s="2254">
        <v>230.26</v>
      </c>
      <c r="M506" s="2254">
        <v>256.39</v>
      </c>
      <c r="N506" s="2254">
        <v>282.52</v>
      </c>
      <c r="O506" s="2254">
        <v>308.64999999999998</v>
      </c>
    </row>
    <row r="507" spans="2:15">
      <c r="B507" s="2250">
        <v>6755</v>
      </c>
      <c r="C507" s="2254">
        <v>424.21999999999997</v>
      </c>
      <c r="D507" s="2254">
        <v>72.790000000000006</v>
      </c>
      <c r="E507" s="2254">
        <v>145.58000000000001</v>
      </c>
      <c r="F507" s="2254">
        <v>187.49</v>
      </c>
      <c r="G507" s="2254">
        <v>229.4</v>
      </c>
      <c r="H507" s="2254">
        <v>271.31</v>
      </c>
      <c r="I507" s="2254">
        <v>313.22000000000003</v>
      </c>
      <c r="J507" s="2254">
        <v>355.13</v>
      </c>
      <c r="K507" s="2254">
        <v>397.04</v>
      </c>
      <c r="L507" s="2254">
        <v>438.95</v>
      </c>
      <c r="M507" s="2254">
        <v>480.86</v>
      </c>
      <c r="N507" s="2254">
        <v>522.77</v>
      </c>
      <c r="O507" s="2254">
        <v>564.68000000000006</v>
      </c>
    </row>
    <row r="508" spans="2:15">
      <c r="B508" s="2250">
        <v>6760</v>
      </c>
      <c r="C508" s="2254">
        <v>5801.86</v>
      </c>
      <c r="D508" s="2254">
        <v>483.27</v>
      </c>
      <c r="E508" s="2254">
        <v>966.54</v>
      </c>
      <c r="F508" s="2254">
        <v>1449.81</v>
      </c>
      <c r="G508" s="2254">
        <v>1933.08</v>
      </c>
      <c r="H508" s="2254">
        <v>2416.35</v>
      </c>
      <c r="I508" s="2254">
        <v>2899.62</v>
      </c>
      <c r="J508" s="2254">
        <v>3382.89</v>
      </c>
      <c r="K508" s="2254">
        <v>3866.16</v>
      </c>
      <c r="L508" s="2254">
        <v>4349.43</v>
      </c>
      <c r="M508" s="2254">
        <v>4832.7</v>
      </c>
      <c r="N508" s="2254">
        <v>5315.97</v>
      </c>
      <c r="O508" s="2254">
        <v>5799.24</v>
      </c>
    </row>
    <row r="509" spans="2:15">
      <c r="B509" s="2250">
        <v>6765</v>
      </c>
      <c r="C509" s="2254">
        <v>48569.990000000005</v>
      </c>
      <c r="D509" s="2254">
        <v>6716.13</v>
      </c>
      <c r="E509" s="2254">
        <v>13458.050000000001</v>
      </c>
      <c r="F509" s="2254">
        <v>20203.66</v>
      </c>
      <c r="G509" s="2254">
        <v>28993.81</v>
      </c>
      <c r="H509" s="2254">
        <v>37797.340000000004</v>
      </c>
      <c r="I509" s="2254">
        <v>46605.71</v>
      </c>
      <c r="J509" s="2254">
        <v>55418.3</v>
      </c>
      <c r="K509" s="2254">
        <v>64217.21</v>
      </c>
      <c r="L509" s="2254">
        <v>73016.17</v>
      </c>
      <c r="M509" s="2254">
        <v>81830.149999999994</v>
      </c>
      <c r="N509" s="2254">
        <v>90635.98</v>
      </c>
      <c r="O509" s="2254">
        <v>99433.819999999992</v>
      </c>
    </row>
    <row r="510" spans="2:15">
      <c r="B510" s="2250">
        <v>6775</v>
      </c>
      <c r="C510" s="2254">
        <v>1931.9</v>
      </c>
      <c r="D510" s="2254">
        <v>160.80000000000001</v>
      </c>
      <c r="E510" s="2254">
        <v>321.60000000000002</v>
      </c>
      <c r="F510" s="2254">
        <v>482.4</v>
      </c>
      <c r="G510" s="2254">
        <v>643.20000000000005</v>
      </c>
      <c r="H510" s="2254">
        <v>804</v>
      </c>
      <c r="I510" s="2254">
        <v>964.8</v>
      </c>
      <c r="J510" s="2254">
        <v>1201.67</v>
      </c>
      <c r="K510" s="2254">
        <v>1438.54</v>
      </c>
      <c r="L510" s="2254">
        <v>1609.51</v>
      </c>
      <c r="M510" s="2254">
        <v>1782.75</v>
      </c>
      <c r="N510" s="2254">
        <v>1955.99</v>
      </c>
      <c r="O510" s="2254">
        <v>2129.23</v>
      </c>
    </row>
    <row r="511" spans="2:15">
      <c r="B511" s="2250">
        <v>6780</v>
      </c>
      <c r="C511" s="2254"/>
      <c r="D511" s="2254"/>
      <c r="E511" s="2254"/>
      <c r="F511" s="2254"/>
      <c r="G511" s="2254"/>
      <c r="H511" s="2254"/>
      <c r="I511" s="2254"/>
      <c r="J511" s="2254"/>
      <c r="K511" s="2254"/>
      <c r="L511" s="2254"/>
      <c r="M511" s="2254"/>
      <c r="N511" s="2254">
        <v>10.71</v>
      </c>
      <c r="O511" s="2254">
        <v>21.42</v>
      </c>
    </row>
    <row r="512" spans="2:15">
      <c r="B512" s="2250">
        <v>6785</v>
      </c>
      <c r="C512" s="2254">
        <v>161.04</v>
      </c>
      <c r="D512" s="2254">
        <v>5.68</v>
      </c>
      <c r="E512" s="2254">
        <v>11.36</v>
      </c>
      <c r="F512" s="2254">
        <v>17.04</v>
      </c>
      <c r="G512" s="2254">
        <v>22.72</v>
      </c>
      <c r="H512" s="2254">
        <v>28.4</v>
      </c>
      <c r="I512" s="2254">
        <v>34.08</v>
      </c>
      <c r="J512" s="2254">
        <v>39.76</v>
      </c>
      <c r="K512" s="2254">
        <v>45.44</v>
      </c>
      <c r="L512" s="2254">
        <v>51.12</v>
      </c>
      <c r="M512" s="2254">
        <v>56.8</v>
      </c>
      <c r="N512" s="2254">
        <v>62.48</v>
      </c>
      <c r="O512" s="2254">
        <v>68.16</v>
      </c>
    </row>
    <row r="513" spans="2:15">
      <c r="B513" s="2250">
        <v>6790</v>
      </c>
      <c r="C513" s="2254">
        <v>6977.88</v>
      </c>
      <c r="D513" s="2254">
        <v>581.49</v>
      </c>
      <c r="E513" s="2254">
        <v>1162.98</v>
      </c>
      <c r="F513" s="2254">
        <v>1744.47</v>
      </c>
      <c r="G513" s="2254">
        <v>2325.96</v>
      </c>
      <c r="H513" s="2254">
        <v>2907.45</v>
      </c>
      <c r="I513" s="2254">
        <v>3488.94</v>
      </c>
      <c r="J513" s="2254">
        <v>4070.43</v>
      </c>
      <c r="K513" s="2254">
        <v>4651.92</v>
      </c>
      <c r="L513" s="2254">
        <v>5233.41</v>
      </c>
      <c r="M513" s="2254">
        <v>5814.9</v>
      </c>
      <c r="N513" s="2254">
        <v>6396.39</v>
      </c>
      <c r="O513" s="2254">
        <v>6977.88</v>
      </c>
    </row>
    <row r="514" spans="2:15">
      <c r="B514" s="2250">
        <v>6800</v>
      </c>
      <c r="C514" s="2254">
        <v>135.24</v>
      </c>
      <c r="D514" s="2254">
        <v>11.27</v>
      </c>
      <c r="E514" s="2254">
        <v>22.54</v>
      </c>
      <c r="F514" s="2254">
        <v>33.81</v>
      </c>
      <c r="G514" s="2254">
        <v>65.540000000000006</v>
      </c>
      <c r="H514" s="2254">
        <v>97.27</v>
      </c>
      <c r="I514" s="2254">
        <v>129</v>
      </c>
      <c r="J514" s="2254">
        <v>160.72999999999999</v>
      </c>
      <c r="K514" s="2254">
        <v>192.46</v>
      </c>
      <c r="L514" s="2254">
        <v>224.19</v>
      </c>
      <c r="M514" s="2254">
        <v>255.92</v>
      </c>
      <c r="N514" s="2254">
        <v>287.64999999999998</v>
      </c>
      <c r="O514" s="2254">
        <v>319.38</v>
      </c>
    </row>
    <row r="515" spans="2:15">
      <c r="B515" s="2250">
        <v>6825</v>
      </c>
      <c r="C515" s="2254">
        <v>51.38</v>
      </c>
      <c r="D515" s="2254">
        <v>4.28</v>
      </c>
      <c r="E515" s="2254">
        <v>8.56</v>
      </c>
      <c r="F515" s="2254">
        <v>12.84</v>
      </c>
      <c r="G515" s="2254">
        <v>17.12</v>
      </c>
      <c r="H515" s="2254">
        <v>21.4</v>
      </c>
      <c r="I515" s="2254">
        <v>25.68</v>
      </c>
      <c r="J515" s="2254">
        <v>29.96</v>
      </c>
      <c r="K515" s="2254">
        <v>34.24</v>
      </c>
      <c r="L515" s="2254">
        <v>42.66</v>
      </c>
      <c r="M515" s="2254">
        <v>51.08</v>
      </c>
      <c r="N515" s="2254">
        <v>59.5</v>
      </c>
      <c r="O515" s="2254">
        <v>67.92</v>
      </c>
    </row>
    <row r="516" spans="2:15">
      <c r="B516" s="2250">
        <v>6830</v>
      </c>
      <c r="C516" s="2254"/>
      <c r="D516" s="2254"/>
      <c r="E516" s="2254"/>
      <c r="F516" s="2254"/>
      <c r="G516" s="2254"/>
      <c r="H516" s="2254"/>
      <c r="I516" s="2254"/>
      <c r="J516" s="2254"/>
      <c r="K516" s="2254">
        <v>4.99</v>
      </c>
      <c r="L516" s="2254">
        <v>9.98</v>
      </c>
      <c r="M516" s="2254">
        <v>14.97</v>
      </c>
      <c r="N516" s="2254">
        <v>19.96</v>
      </c>
      <c r="O516" s="2254">
        <v>24.95</v>
      </c>
    </row>
    <row r="517" spans="2:15">
      <c r="B517" s="2250">
        <v>6835</v>
      </c>
      <c r="C517" s="2254">
        <v>900.7</v>
      </c>
      <c r="D517" s="2254">
        <v>79.88</v>
      </c>
      <c r="E517" s="2254">
        <v>159.76</v>
      </c>
      <c r="F517" s="2254">
        <v>239.65</v>
      </c>
      <c r="G517" s="2254">
        <v>322.39999999999998</v>
      </c>
      <c r="H517" s="2254">
        <v>405.15000000000003</v>
      </c>
      <c r="I517" s="2254">
        <v>491.23</v>
      </c>
      <c r="J517" s="2254">
        <v>583.71</v>
      </c>
      <c r="K517" s="2254">
        <v>676.18999999999994</v>
      </c>
      <c r="L517" s="2254">
        <v>768.67000000000007</v>
      </c>
      <c r="M517" s="2254">
        <v>861.15</v>
      </c>
      <c r="N517" s="2254">
        <v>957.19999999999993</v>
      </c>
      <c r="O517" s="2254">
        <v>1062.31</v>
      </c>
    </row>
    <row r="518" spans="2:15">
      <c r="B518" s="2250">
        <v>6840</v>
      </c>
      <c r="C518" s="2254">
        <v>393.24</v>
      </c>
      <c r="D518" s="2254">
        <v>37.5</v>
      </c>
      <c r="E518" s="2254">
        <v>71.12</v>
      </c>
      <c r="F518" s="2254">
        <v>104.74</v>
      </c>
      <c r="G518" s="2254">
        <v>138.36000000000001</v>
      </c>
      <c r="H518" s="2254">
        <v>171.98</v>
      </c>
      <c r="I518" s="2254">
        <v>205.6</v>
      </c>
      <c r="J518" s="2254">
        <v>239.22</v>
      </c>
      <c r="K518" s="2254">
        <v>272.83999999999997</v>
      </c>
      <c r="L518" s="2254">
        <v>306.45999999999998</v>
      </c>
      <c r="M518" s="2254">
        <v>340.08</v>
      </c>
      <c r="N518" s="2254">
        <v>373.7</v>
      </c>
      <c r="O518" s="2254">
        <v>418.81</v>
      </c>
    </row>
    <row r="519" spans="2:15">
      <c r="B519" s="2250">
        <v>6845</v>
      </c>
      <c r="C519" s="2254">
        <v>1265.25</v>
      </c>
      <c r="D519" s="2254">
        <v>121.87</v>
      </c>
      <c r="E519" s="2254">
        <v>243.74</v>
      </c>
      <c r="F519" s="2254">
        <v>365.61</v>
      </c>
      <c r="G519" s="2254">
        <v>542.45000000000005</v>
      </c>
      <c r="H519" s="2254">
        <v>718.8</v>
      </c>
      <c r="I519" s="2254">
        <v>899.01</v>
      </c>
      <c r="J519" s="2254">
        <v>1079.22</v>
      </c>
      <c r="K519" s="2254">
        <v>1261.54</v>
      </c>
      <c r="L519" s="2254">
        <v>1445.98</v>
      </c>
      <c r="M519" s="2254">
        <v>1630.42</v>
      </c>
      <c r="N519" s="2254">
        <v>1819.97</v>
      </c>
      <c r="O519" s="2254">
        <v>2002.15</v>
      </c>
    </row>
    <row r="520" spans="2:15">
      <c r="B520" s="2250">
        <v>6850</v>
      </c>
      <c r="C520" s="2254">
        <v>1598.76</v>
      </c>
      <c r="D520" s="2254">
        <v>133.22999999999999</v>
      </c>
      <c r="E520" s="2254">
        <v>266.45999999999998</v>
      </c>
      <c r="F520" s="2254">
        <v>399.69</v>
      </c>
      <c r="G520" s="2254">
        <v>532.91999999999996</v>
      </c>
      <c r="H520" s="2254">
        <v>666.15</v>
      </c>
      <c r="I520" s="2254">
        <v>799.38</v>
      </c>
      <c r="J520" s="2254">
        <v>932.61</v>
      </c>
      <c r="K520" s="2254">
        <v>1065.8399999999999</v>
      </c>
      <c r="L520" s="2254">
        <v>1199.07</v>
      </c>
      <c r="M520" s="2254">
        <v>1332.3</v>
      </c>
      <c r="N520" s="2254">
        <v>1465.53</v>
      </c>
      <c r="O520" s="2254">
        <v>1598.76</v>
      </c>
    </row>
    <row r="521" spans="2:15">
      <c r="B521" s="2250">
        <v>6855</v>
      </c>
      <c r="C521" s="2254">
        <v>298.68</v>
      </c>
      <c r="D521" s="2254">
        <v>24.89</v>
      </c>
      <c r="E521" s="2254">
        <v>49.78</v>
      </c>
      <c r="F521" s="2254">
        <v>74.67</v>
      </c>
      <c r="G521" s="2254">
        <v>99.56</v>
      </c>
      <c r="H521" s="2254">
        <v>124.45</v>
      </c>
      <c r="I521" s="2254">
        <v>149.34</v>
      </c>
      <c r="J521" s="2254">
        <v>174.23</v>
      </c>
      <c r="K521" s="2254">
        <v>199.12</v>
      </c>
      <c r="L521" s="2254">
        <v>224.01</v>
      </c>
      <c r="M521" s="2254">
        <v>248.9</v>
      </c>
      <c r="N521" s="2254">
        <v>273.79000000000002</v>
      </c>
      <c r="O521" s="2254">
        <v>298.68</v>
      </c>
    </row>
    <row r="522" spans="2:15">
      <c r="B522" s="2250">
        <v>6860</v>
      </c>
      <c r="C522" s="2254">
        <v>30610.42</v>
      </c>
      <c r="D522" s="2254">
        <v>3136.68</v>
      </c>
      <c r="E522" s="2254">
        <v>6273.36</v>
      </c>
      <c r="F522" s="2254">
        <v>9410.0400000000009</v>
      </c>
      <c r="G522" s="2254">
        <v>12546.72</v>
      </c>
      <c r="H522" s="2254">
        <v>15683.4</v>
      </c>
      <c r="I522" s="2254">
        <v>18820.080000000002</v>
      </c>
      <c r="J522" s="2254">
        <v>21956.76</v>
      </c>
      <c r="K522" s="2254">
        <v>25093.439999999999</v>
      </c>
      <c r="L522" s="2254">
        <v>28230.12</v>
      </c>
      <c r="M522" s="2254">
        <v>31366.799999999999</v>
      </c>
      <c r="N522" s="2254">
        <v>34503.480000000003</v>
      </c>
      <c r="O522" s="2254">
        <v>37640.160000000003</v>
      </c>
    </row>
    <row r="523" spans="2:15">
      <c r="B523" s="2250">
        <v>6875</v>
      </c>
      <c r="C523" s="2254">
        <v>12107.27</v>
      </c>
      <c r="D523" s="2254">
        <v>1025.6199999999999</v>
      </c>
      <c r="E523" s="2254">
        <v>2051.2399999999998</v>
      </c>
      <c r="F523" s="2254">
        <v>3081.19</v>
      </c>
      <c r="G523" s="2254">
        <v>4111.1399999999994</v>
      </c>
      <c r="H523" s="2254">
        <v>5216.76</v>
      </c>
      <c r="I523" s="2254">
        <v>6318.3700000000008</v>
      </c>
      <c r="J523" s="2254">
        <v>7422.1399999999994</v>
      </c>
      <c r="K523" s="2254">
        <v>8525.91</v>
      </c>
      <c r="L523" s="2254">
        <v>9629.68</v>
      </c>
      <c r="M523" s="2254">
        <v>10738.19</v>
      </c>
      <c r="N523" s="2254">
        <v>11848.78</v>
      </c>
      <c r="O523" s="2254">
        <v>12959.37</v>
      </c>
    </row>
    <row r="524" spans="2:15">
      <c r="B524" s="2250">
        <v>6880</v>
      </c>
      <c r="C524" s="2254">
        <v>2737.6</v>
      </c>
      <c r="D524" s="2254">
        <v>247.95999999999998</v>
      </c>
      <c r="E524" s="2254">
        <v>495.91999999999996</v>
      </c>
      <c r="F524" s="2254">
        <v>757.34</v>
      </c>
      <c r="G524" s="2254">
        <v>1039.53</v>
      </c>
      <c r="H524" s="2254">
        <v>1346.0600000000002</v>
      </c>
      <c r="I524" s="2254">
        <v>1652.59</v>
      </c>
      <c r="J524" s="2254">
        <v>1959.12</v>
      </c>
      <c r="K524" s="2254">
        <v>2265.65</v>
      </c>
      <c r="L524" s="2254">
        <v>2572.1799999999998</v>
      </c>
      <c r="M524" s="2254">
        <v>2878.71</v>
      </c>
      <c r="N524" s="2254">
        <v>3212.09</v>
      </c>
      <c r="O524" s="2254">
        <v>3545.4700000000003</v>
      </c>
    </row>
    <row r="525" spans="2:15">
      <c r="B525" s="2250">
        <v>6885</v>
      </c>
      <c r="C525" s="2254">
        <v>639.27</v>
      </c>
      <c r="D525" s="2254">
        <v>53.74</v>
      </c>
      <c r="E525" s="2254">
        <v>109.39</v>
      </c>
      <c r="F525" s="2254">
        <v>166.42</v>
      </c>
      <c r="G525" s="2254">
        <v>224.17000000000002</v>
      </c>
      <c r="H525" s="2254">
        <v>282.27999999999997</v>
      </c>
      <c r="I525" s="2254">
        <v>340.49</v>
      </c>
      <c r="J525" s="2254">
        <v>398.7</v>
      </c>
      <c r="K525" s="2254">
        <v>456.90999999999997</v>
      </c>
      <c r="L525" s="2254">
        <v>515.12</v>
      </c>
      <c r="M525" s="2254">
        <v>573.33000000000004</v>
      </c>
      <c r="N525" s="2254">
        <v>631.72</v>
      </c>
      <c r="O525" s="2254">
        <v>701.46</v>
      </c>
    </row>
    <row r="526" spans="2:15">
      <c r="B526" s="2250">
        <v>6890</v>
      </c>
      <c r="C526" s="2254">
        <v>62655.3</v>
      </c>
      <c r="D526" s="2254">
        <v>5224.1399999999994</v>
      </c>
      <c r="E526" s="2254">
        <v>10448.52</v>
      </c>
      <c r="F526" s="2254">
        <v>15674.619999999999</v>
      </c>
      <c r="G526" s="2254">
        <v>20901.11</v>
      </c>
      <c r="H526" s="2254">
        <v>26130.11</v>
      </c>
      <c r="I526" s="2254">
        <v>31359.11</v>
      </c>
      <c r="J526" s="2254">
        <v>36588.259999999995</v>
      </c>
      <c r="K526" s="2254">
        <v>41818.460000000006</v>
      </c>
      <c r="L526" s="2254">
        <v>47049.130000000005</v>
      </c>
      <c r="M526" s="2254">
        <v>52280.259999999995</v>
      </c>
      <c r="N526" s="2254">
        <v>57511.87</v>
      </c>
      <c r="O526" s="2254">
        <v>62745.56</v>
      </c>
    </row>
    <row r="527" spans="2:15">
      <c r="B527" s="2250">
        <v>6905</v>
      </c>
      <c r="C527" s="2254">
        <v>44227</v>
      </c>
      <c r="D527" s="2254">
        <v>7219.76</v>
      </c>
      <c r="E527" s="2254">
        <v>10922.58</v>
      </c>
      <c r="F527" s="2254">
        <v>36432.36</v>
      </c>
      <c r="G527" s="2254">
        <v>41064.070000000007</v>
      </c>
      <c r="H527" s="2254">
        <v>45734.69</v>
      </c>
      <c r="I527" s="2254">
        <v>50384.21</v>
      </c>
      <c r="J527" s="2254">
        <v>55452.599999999991</v>
      </c>
      <c r="K527" s="2254">
        <v>60192.11</v>
      </c>
      <c r="L527" s="2254">
        <v>65384.800000000003</v>
      </c>
      <c r="M527" s="2254">
        <v>70903.37</v>
      </c>
      <c r="N527" s="2254">
        <v>75934.92</v>
      </c>
      <c r="O527" s="2254">
        <v>81761.33</v>
      </c>
    </row>
    <row r="528" spans="2:15">
      <c r="B528" s="2250">
        <v>6920</v>
      </c>
      <c r="C528" s="2254">
        <v>190938.14</v>
      </c>
      <c r="D528" s="2254">
        <v>16186.85</v>
      </c>
      <c r="E528" s="2254">
        <v>32484.59</v>
      </c>
      <c r="F528" s="2254">
        <v>49119.210000000006</v>
      </c>
      <c r="G528" s="2254">
        <v>67719.33</v>
      </c>
      <c r="H528" s="2254">
        <v>84675.07</v>
      </c>
      <c r="I528" s="2254">
        <v>100571.69</v>
      </c>
      <c r="J528" s="2254">
        <v>117986.34</v>
      </c>
      <c r="K528" s="2254">
        <v>135923.16999999998</v>
      </c>
      <c r="L528" s="2254">
        <v>153551.88</v>
      </c>
      <c r="M528" s="2254">
        <v>171201.46</v>
      </c>
      <c r="N528" s="2254">
        <v>188882.11</v>
      </c>
      <c r="O528" s="2254">
        <v>205844.56</v>
      </c>
    </row>
    <row r="529" spans="2:15">
      <c r="B529" s="2250">
        <v>6960</v>
      </c>
      <c r="C529" s="2254">
        <v>-1544.8800000000003</v>
      </c>
      <c r="D529" s="2254">
        <v>-128.74</v>
      </c>
      <c r="E529" s="2254">
        <v>-257.48</v>
      </c>
      <c r="F529" s="2254">
        <v>-386.22000000000008</v>
      </c>
      <c r="G529" s="2254">
        <v>-514.96</v>
      </c>
      <c r="H529" s="2254">
        <v>-643.70000000000016</v>
      </c>
      <c r="I529" s="2254">
        <v>-772.44000000000017</v>
      </c>
      <c r="J529" s="2254">
        <v>-901.17999999999984</v>
      </c>
      <c r="K529" s="2254">
        <v>-1029.92</v>
      </c>
      <c r="L529" s="2254">
        <v>-1158.6600000000003</v>
      </c>
      <c r="M529" s="2254">
        <v>-1287.4000000000003</v>
      </c>
      <c r="N529" s="2254">
        <v>-1416.1400000000003</v>
      </c>
      <c r="O529" s="2254">
        <v>-1544.8800000000003</v>
      </c>
    </row>
    <row r="530" spans="2:15">
      <c r="B530" s="2250">
        <v>6995</v>
      </c>
      <c r="C530" s="2254">
        <v>-463.02</v>
      </c>
      <c r="D530" s="2254">
        <v>-38.56</v>
      </c>
      <c r="E530" s="2254">
        <v>-77.12</v>
      </c>
      <c r="F530" s="2254">
        <v>-115.68</v>
      </c>
      <c r="G530" s="2254">
        <v>-154.24</v>
      </c>
      <c r="H530" s="2254">
        <v>-192.8</v>
      </c>
      <c r="I530" s="2254">
        <v>-231.36</v>
      </c>
      <c r="J530" s="2254">
        <v>-269.91999999999996</v>
      </c>
      <c r="K530" s="2254">
        <v>-308.48</v>
      </c>
      <c r="L530" s="2254">
        <v>-347.03999999999996</v>
      </c>
      <c r="M530" s="2254">
        <v>-385.6</v>
      </c>
      <c r="N530" s="2254">
        <v>-424.15999999999997</v>
      </c>
      <c r="O530" s="2254">
        <v>-462.72</v>
      </c>
    </row>
    <row r="531" spans="2:15">
      <c r="B531" s="2250">
        <v>7000</v>
      </c>
      <c r="C531" s="2254">
        <v>-7183.62</v>
      </c>
      <c r="D531" s="2254">
        <v>-598.26</v>
      </c>
      <c r="E531" s="2254">
        <v>-1196.52</v>
      </c>
      <c r="F531" s="2254">
        <v>-1794.78</v>
      </c>
      <c r="G531" s="2254">
        <v>-2393.04</v>
      </c>
      <c r="H531" s="2254">
        <v>-2991.2999999999997</v>
      </c>
      <c r="I531" s="2254">
        <v>-3589.56</v>
      </c>
      <c r="J531" s="2254">
        <v>-4187.82</v>
      </c>
      <c r="K531" s="2254">
        <v>-4786.08</v>
      </c>
      <c r="L531" s="2254">
        <v>-5384.3399999999992</v>
      </c>
      <c r="M531" s="2254">
        <v>-5982.5999999999995</v>
      </c>
      <c r="N531" s="2254">
        <v>-6580.86</v>
      </c>
      <c r="O531" s="2254">
        <v>-7179.12</v>
      </c>
    </row>
    <row r="532" spans="2:15">
      <c r="B532" s="2250">
        <v>7025</v>
      </c>
      <c r="C532" s="2254">
        <v>-7249.3</v>
      </c>
      <c r="D532" s="2254">
        <v>-603.73</v>
      </c>
      <c r="E532" s="2254">
        <v>-1207.46</v>
      </c>
      <c r="F532" s="2254">
        <v>-1811.19</v>
      </c>
      <c r="G532" s="2254">
        <v>-2414.92</v>
      </c>
      <c r="H532" s="2254">
        <v>-3018.65</v>
      </c>
      <c r="I532" s="2254">
        <v>-3622.38</v>
      </c>
      <c r="J532" s="2254">
        <v>-4226.1099999999997</v>
      </c>
      <c r="K532" s="2254">
        <v>-4829.84</v>
      </c>
      <c r="L532" s="2254">
        <v>-5433.57</v>
      </c>
      <c r="M532" s="2254">
        <v>-6037.3</v>
      </c>
      <c r="N532" s="2254">
        <v>-6641.0300000000007</v>
      </c>
      <c r="O532" s="2254">
        <v>-7244.76</v>
      </c>
    </row>
    <row r="533" spans="2:15">
      <c r="B533" s="2250">
        <v>7035</v>
      </c>
      <c r="C533" s="2254">
        <v>-129.96</v>
      </c>
      <c r="D533" s="2254">
        <v>-10.83</v>
      </c>
      <c r="E533" s="2254">
        <v>-21.66</v>
      </c>
      <c r="F533" s="2254">
        <v>-32.49</v>
      </c>
      <c r="G533" s="2254">
        <v>-43.32</v>
      </c>
      <c r="H533" s="2254">
        <v>-54.15</v>
      </c>
      <c r="I533" s="2254">
        <v>-64.98</v>
      </c>
      <c r="J533" s="2254">
        <v>-75.81</v>
      </c>
      <c r="K533" s="2254">
        <v>-86.64</v>
      </c>
      <c r="L533" s="2254">
        <v>-97.47</v>
      </c>
      <c r="M533" s="2254">
        <v>-108.3</v>
      </c>
      <c r="N533" s="2254">
        <v>-119.13</v>
      </c>
      <c r="O533" s="2254">
        <v>-129.96</v>
      </c>
    </row>
    <row r="534" spans="2:15">
      <c r="B534" s="2250">
        <v>7045</v>
      </c>
      <c r="C534" s="2254">
        <v>-2121.96</v>
      </c>
      <c r="D534" s="2254">
        <v>-176.83</v>
      </c>
      <c r="E534" s="2254">
        <v>-353.66</v>
      </c>
      <c r="F534" s="2254">
        <v>-530.49</v>
      </c>
      <c r="G534" s="2254">
        <v>-707.32</v>
      </c>
      <c r="H534" s="2254">
        <v>-884.15</v>
      </c>
      <c r="I534" s="2254">
        <v>-1060.98</v>
      </c>
      <c r="J534" s="2254">
        <v>-1237.81</v>
      </c>
      <c r="K534" s="2254">
        <v>-1414.64</v>
      </c>
      <c r="L534" s="2254">
        <v>-1591.47</v>
      </c>
      <c r="M534" s="2254">
        <v>-1768.3</v>
      </c>
      <c r="N534" s="2254">
        <v>-1945.13</v>
      </c>
      <c r="O534" s="2254">
        <v>-2121.96</v>
      </c>
    </row>
    <row r="535" spans="2:15">
      <c r="B535" s="2250">
        <v>7050</v>
      </c>
      <c r="C535" s="2254">
        <v>3.4</v>
      </c>
      <c r="D535" s="2254">
        <v>0.34</v>
      </c>
      <c r="E535" s="2254">
        <v>0.68</v>
      </c>
      <c r="F535" s="2254">
        <v>1.02</v>
      </c>
      <c r="G535" s="2254">
        <v>1.36</v>
      </c>
      <c r="H535" s="2254">
        <v>1.7</v>
      </c>
      <c r="I535" s="2254">
        <v>2.04</v>
      </c>
      <c r="J535" s="2254">
        <v>2.38</v>
      </c>
      <c r="K535" s="2254">
        <v>2.72</v>
      </c>
      <c r="L535" s="2254">
        <v>3.06</v>
      </c>
      <c r="M535" s="2254">
        <v>3.4</v>
      </c>
      <c r="N535" s="2254">
        <v>3.74</v>
      </c>
      <c r="O535" s="2254">
        <v>4.08</v>
      </c>
    </row>
    <row r="536" spans="2:15">
      <c r="B536" s="2250">
        <v>7060</v>
      </c>
      <c r="C536" s="2254">
        <v>-1343.1599999999999</v>
      </c>
      <c r="D536" s="2254">
        <v>-111.86</v>
      </c>
      <c r="E536" s="2254">
        <v>-223.72</v>
      </c>
      <c r="F536" s="2254">
        <v>-335.58</v>
      </c>
      <c r="G536" s="2254">
        <v>-447.44</v>
      </c>
      <c r="H536" s="2254">
        <v>-559.29999999999995</v>
      </c>
      <c r="I536" s="2254">
        <v>-671.16</v>
      </c>
      <c r="J536" s="2254">
        <v>-783.02</v>
      </c>
      <c r="K536" s="2254">
        <v>-894.88</v>
      </c>
      <c r="L536" s="2254">
        <v>-1006.74</v>
      </c>
      <c r="M536" s="2254">
        <v>-1118.5999999999999</v>
      </c>
      <c r="N536" s="2254">
        <v>-1230.46</v>
      </c>
      <c r="O536" s="2254">
        <v>-1342.32</v>
      </c>
    </row>
    <row r="537" spans="2:15">
      <c r="B537" s="2250">
        <v>7065</v>
      </c>
      <c r="C537" s="2254">
        <v>-3019.08</v>
      </c>
      <c r="D537" s="2254">
        <v>-251.42999999999998</v>
      </c>
      <c r="E537" s="2254">
        <v>-502.87</v>
      </c>
      <c r="F537" s="2254">
        <v>-754.3</v>
      </c>
      <c r="G537" s="2254">
        <v>-1005.74</v>
      </c>
      <c r="H537" s="2254">
        <v>-1257.18</v>
      </c>
      <c r="I537" s="2254">
        <v>-1508.62</v>
      </c>
      <c r="J537" s="2254">
        <v>-1760.06</v>
      </c>
      <c r="K537" s="2254">
        <v>-2011.49</v>
      </c>
      <c r="L537" s="2254">
        <v>-2262.9299999999998</v>
      </c>
      <c r="M537" s="2254">
        <v>-2514.3700000000003</v>
      </c>
      <c r="N537" s="2254">
        <v>-2765.8100000000004</v>
      </c>
      <c r="O537" s="2254">
        <v>-3017.25</v>
      </c>
    </row>
    <row r="538" spans="2:15">
      <c r="B538" s="2250">
        <v>7070</v>
      </c>
      <c r="C538" s="2254">
        <v>-178430.95</v>
      </c>
      <c r="D538" s="2254">
        <v>-14869.83</v>
      </c>
      <c r="E538" s="2254">
        <v>-29766.83</v>
      </c>
      <c r="F538" s="2254">
        <v>-44663.83</v>
      </c>
      <c r="G538" s="2254">
        <v>-59560.82</v>
      </c>
      <c r="H538" s="2254">
        <v>-74525.88</v>
      </c>
      <c r="I538" s="2254">
        <v>-89490.95</v>
      </c>
      <c r="J538" s="2254">
        <v>-104456.02</v>
      </c>
      <c r="K538" s="2254">
        <v>-119421.08</v>
      </c>
      <c r="L538" s="2254">
        <v>-134386.15</v>
      </c>
      <c r="M538" s="2254">
        <v>-149351.21</v>
      </c>
      <c r="N538" s="2254">
        <v>-164316.27999999997</v>
      </c>
      <c r="O538" s="2254">
        <v>-179281.34</v>
      </c>
    </row>
    <row r="539" spans="2:15">
      <c r="B539" s="2250">
        <v>7075</v>
      </c>
      <c r="C539" s="2254">
        <v>-39445.67</v>
      </c>
      <c r="D539" s="2254">
        <v>-3322.21</v>
      </c>
      <c r="E539" s="2254">
        <v>-6688.4699999999993</v>
      </c>
      <c r="F539" s="2254">
        <v>-10054.75</v>
      </c>
      <c r="G539" s="2254">
        <v>-13421.009999999998</v>
      </c>
      <c r="H539" s="2254">
        <v>-16796.22</v>
      </c>
      <c r="I539" s="2254">
        <v>-20171.419999999998</v>
      </c>
      <c r="J539" s="2254">
        <v>-23546.63</v>
      </c>
      <c r="K539" s="2254">
        <v>-26921.85</v>
      </c>
      <c r="L539" s="2254">
        <v>-30297.050000000003</v>
      </c>
      <c r="M539" s="2254">
        <v>-33672.26</v>
      </c>
      <c r="N539" s="2254">
        <v>-37047.459999999992</v>
      </c>
      <c r="O539" s="2254">
        <v>-40422.67</v>
      </c>
    </row>
    <row r="540" spans="2:15">
      <c r="B540" s="2250">
        <v>7080</v>
      </c>
      <c r="C540" s="2254">
        <v>-2813</v>
      </c>
      <c r="D540" s="2254">
        <v>-234.29</v>
      </c>
      <c r="E540" s="2254">
        <v>-468.58</v>
      </c>
      <c r="F540" s="2254">
        <v>-702.87</v>
      </c>
      <c r="G540" s="2254">
        <v>-937.16</v>
      </c>
      <c r="H540" s="2254">
        <v>-1171.45</v>
      </c>
      <c r="I540" s="2254">
        <v>-1405.74</v>
      </c>
      <c r="J540" s="2254">
        <v>-1640.0300000000002</v>
      </c>
      <c r="K540" s="2254">
        <v>-1874.32</v>
      </c>
      <c r="L540" s="2254">
        <v>-2108.6099999999997</v>
      </c>
      <c r="M540" s="2254">
        <v>-2342.9</v>
      </c>
      <c r="N540" s="2254">
        <v>-2577.19</v>
      </c>
      <c r="O540" s="2254">
        <v>-2811.48</v>
      </c>
    </row>
    <row r="541" spans="2:15">
      <c r="B541" s="2250">
        <v>7085</v>
      </c>
      <c r="C541" s="2254">
        <v>-521.81999999999994</v>
      </c>
      <c r="D541" s="2254">
        <v>-43.48</v>
      </c>
      <c r="E541" s="2254">
        <v>-86.96</v>
      </c>
      <c r="F541" s="2254">
        <v>-130.44</v>
      </c>
      <c r="G541" s="2254">
        <v>-173.92</v>
      </c>
      <c r="H541" s="2254">
        <v>-217.39999999999998</v>
      </c>
      <c r="I541" s="2254">
        <v>-260.88</v>
      </c>
      <c r="J541" s="2254">
        <v>-304.35999999999996</v>
      </c>
      <c r="K541" s="2254">
        <v>-347.84</v>
      </c>
      <c r="L541" s="2254">
        <v>-391.32</v>
      </c>
      <c r="M541" s="2254">
        <v>-434.79999999999995</v>
      </c>
      <c r="N541" s="2254">
        <v>-478.28</v>
      </c>
      <c r="O541" s="2254">
        <v>-521.76</v>
      </c>
    </row>
    <row r="542" spans="2:15">
      <c r="B542" s="2250">
        <v>7090</v>
      </c>
      <c r="C542" s="2254">
        <v>-19158.71</v>
      </c>
      <c r="D542" s="2254">
        <v>-1603.1</v>
      </c>
      <c r="E542" s="2254">
        <v>-3218.27</v>
      </c>
      <c r="F542" s="2254">
        <v>-4833.43</v>
      </c>
      <c r="G542" s="2254">
        <v>-6448.6</v>
      </c>
      <c r="H542" s="2254">
        <v>-8079.5999999999995</v>
      </c>
      <c r="I542" s="2254">
        <v>-9710.61</v>
      </c>
      <c r="J542" s="2254">
        <v>-11341.61</v>
      </c>
      <c r="K542" s="2254">
        <v>-12972.619999999999</v>
      </c>
      <c r="L542" s="2254">
        <v>-14603.62</v>
      </c>
      <c r="M542" s="2254">
        <v>-16234.630000000001</v>
      </c>
      <c r="N542" s="2254">
        <v>-17865.63</v>
      </c>
      <c r="O542" s="2254">
        <v>-19496.650000000001</v>
      </c>
    </row>
    <row r="543" spans="2:15">
      <c r="B543" s="2250">
        <v>7160</v>
      </c>
      <c r="C543" s="2254">
        <v>-284338.82</v>
      </c>
      <c r="D543" s="2254">
        <v>-23811.79</v>
      </c>
      <c r="E543" s="2254">
        <v>-47623.58</v>
      </c>
      <c r="F543" s="2254">
        <v>-71435.37</v>
      </c>
      <c r="G543" s="2254">
        <v>-95247.16</v>
      </c>
      <c r="H543" s="2254">
        <v>-119058.95000000001</v>
      </c>
      <c r="I543" s="2254">
        <v>-142870.74</v>
      </c>
      <c r="J543" s="2254">
        <v>-166682.53</v>
      </c>
      <c r="K543" s="2254">
        <v>-190494.32</v>
      </c>
      <c r="L543" s="2254">
        <v>-214306.11</v>
      </c>
      <c r="M543" s="2254">
        <v>-238117.90000000002</v>
      </c>
      <c r="N543" s="2254">
        <v>-261929.69</v>
      </c>
      <c r="O543" s="2254">
        <v>-285741.48</v>
      </c>
    </row>
    <row r="544" spans="2:15">
      <c r="B544" s="2250">
        <v>7165</v>
      </c>
      <c r="C544" s="2254">
        <v>-153942.79999999999</v>
      </c>
      <c r="D544" s="2254">
        <v>-13840.760000000002</v>
      </c>
      <c r="E544" s="2254">
        <v>-27700.79</v>
      </c>
      <c r="F544" s="2254">
        <v>-41621.089999999997</v>
      </c>
      <c r="G544" s="2254">
        <v>-55579.81</v>
      </c>
      <c r="H544" s="2254">
        <v>-69574.53</v>
      </c>
      <c r="I544" s="2254">
        <v>-83592.36</v>
      </c>
      <c r="J544" s="2254">
        <v>-97666.84</v>
      </c>
      <c r="K544" s="2254">
        <v>-111790.86</v>
      </c>
      <c r="L544" s="2254">
        <v>-125970.62</v>
      </c>
      <c r="M544" s="2254">
        <v>-140178.59999999998</v>
      </c>
      <c r="N544" s="2254">
        <v>-154468.21</v>
      </c>
      <c r="O544" s="2254">
        <v>-168810.6</v>
      </c>
    </row>
    <row r="545" spans="2:15">
      <c r="B545" s="2250">
        <v>7175</v>
      </c>
      <c r="C545" s="2254">
        <v>-33.840000000000003</v>
      </c>
      <c r="D545" s="2254">
        <v>-2.82</v>
      </c>
      <c r="E545" s="2254">
        <v>-8.64</v>
      </c>
      <c r="F545" s="2254">
        <v>-14.46</v>
      </c>
      <c r="G545" s="2254">
        <v>-20.28</v>
      </c>
      <c r="H545" s="2254">
        <v>-26.1</v>
      </c>
      <c r="I545" s="2254">
        <v>-31.92</v>
      </c>
      <c r="J545" s="2254">
        <v>-37.739999999999995</v>
      </c>
      <c r="K545" s="2254">
        <v>-43.56</v>
      </c>
      <c r="L545" s="2254">
        <v>-49.38</v>
      </c>
      <c r="M545" s="2254">
        <v>-55.2</v>
      </c>
      <c r="N545" s="2254">
        <v>-496.26</v>
      </c>
      <c r="O545" s="2254">
        <v>-937.31999999999994</v>
      </c>
    </row>
    <row r="546" spans="2:15">
      <c r="B546" s="2250">
        <v>7180</v>
      </c>
      <c r="C546" s="2254">
        <v>-2425.1999999999998</v>
      </c>
      <c r="D546" s="2254">
        <v>-202.10000000000002</v>
      </c>
      <c r="E546" s="2254">
        <v>-404.20000000000005</v>
      </c>
      <c r="F546" s="2254">
        <v>-606.29999999999995</v>
      </c>
      <c r="G546" s="2254">
        <v>-808.40000000000009</v>
      </c>
      <c r="H546" s="2254">
        <v>-1010.5</v>
      </c>
      <c r="I546" s="2254">
        <v>-1212.5999999999999</v>
      </c>
      <c r="J546" s="2254">
        <v>-1414.6999999999998</v>
      </c>
      <c r="K546" s="2254">
        <v>-1616.8000000000002</v>
      </c>
      <c r="L546" s="2254">
        <v>-1818.8999999999999</v>
      </c>
      <c r="M546" s="2254">
        <v>-2021</v>
      </c>
      <c r="N546" s="2254">
        <v>-2249.0700000000002</v>
      </c>
      <c r="O546" s="2254">
        <v>-2477.14</v>
      </c>
    </row>
    <row r="547" spans="2:15">
      <c r="B547" s="2250">
        <v>7185</v>
      </c>
      <c r="C547" s="2254">
        <v>-828.48</v>
      </c>
      <c r="D547" s="2254">
        <v>-69.039999999999992</v>
      </c>
      <c r="E547" s="2254">
        <v>-138.07999999999998</v>
      </c>
      <c r="F547" s="2254">
        <v>-207.12</v>
      </c>
      <c r="G547" s="2254">
        <v>-276.15999999999997</v>
      </c>
      <c r="H547" s="2254">
        <v>-345.2</v>
      </c>
      <c r="I547" s="2254">
        <v>-414.24</v>
      </c>
      <c r="J547" s="2254">
        <v>-483.28</v>
      </c>
      <c r="K547" s="2254">
        <v>-552.31999999999994</v>
      </c>
      <c r="L547" s="2254">
        <v>-621.36</v>
      </c>
      <c r="M547" s="2254">
        <v>-691.65</v>
      </c>
      <c r="N547" s="2254">
        <v>-771.9</v>
      </c>
      <c r="O547" s="2254">
        <v>-857.67000000000007</v>
      </c>
    </row>
    <row r="548" spans="2:15">
      <c r="B548" s="2250">
        <v>7225</v>
      </c>
      <c r="C548" s="2254">
        <v>-72757.2</v>
      </c>
      <c r="D548" s="2254">
        <v>-6063.1</v>
      </c>
      <c r="E548" s="2254">
        <v>-12126.2</v>
      </c>
      <c r="F548" s="2254">
        <v>-18189.3</v>
      </c>
      <c r="G548" s="2254">
        <v>-24252.400000000001</v>
      </c>
      <c r="H548" s="2254">
        <v>-30315.5</v>
      </c>
      <c r="I548" s="2254">
        <v>-36378.6</v>
      </c>
      <c r="J548" s="2254">
        <v>-42441.7</v>
      </c>
      <c r="K548" s="2254">
        <v>-48504.800000000003</v>
      </c>
      <c r="L548" s="2254">
        <v>-54567.9</v>
      </c>
      <c r="M548" s="2254">
        <v>-60631</v>
      </c>
      <c r="N548" s="2254">
        <v>-66694.100000000006</v>
      </c>
      <c r="O548" s="2254">
        <v>-72757.2</v>
      </c>
    </row>
    <row r="549" spans="2:15">
      <c r="B549" s="2250">
        <v>7245</v>
      </c>
      <c r="C549" s="2254">
        <v>-37923.800000000003</v>
      </c>
      <c r="D549" s="2254">
        <v>-3242.42</v>
      </c>
      <c r="E549" s="2254">
        <v>-6484.84</v>
      </c>
      <c r="F549" s="2254">
        <v>-9727.26</v>
      </c>
      <c r="G549" s="2254">
        <v>-12969.68</v>
      </c>
      <c r="H549" s="2254">
        <v>-16212.1</v>
      </c>
      <c r="I549" s="2254">
        <v>-19454.52</v>
      </c>
      <c r="J549" s="2254">
        <v>-22696.94</v>
      </c>
      <c r="K549" s="2254">
        <v>-25939.360000000001</v>
      </c>
      <c r="L549" s="2254">
        <v>-29181.78</v>
      </c>
      <c r="M549" s="2254">
        <v>-32424.2</v>
      </c>
      <c r="N549" s="2254">
        <v>-35666.620000000003</v>
      </c>
      <c r="O549" s="2254">
        <v>-38909.040000000001</v>
      </c>
    </row>
    <row r="550" spans="2:15">
      <c r="B550" s="2250">
        <v>7255</v>
      </c>
      <c r="C550" s="2254">
        <v>27.2</v>
      </c>
      <c r="D550" s="2254">
        <v>2.72</v>
      </c>
      <c r="E550" s="2254">
        <v>5.44</v>
      </c>
      <c r="F550" s="2254">
        <v>8.16</v>
      </c>
      <c r="G550" s="2254">
        <v>10.88</v>
      </c>
      <c r="H550" s="2254">
        <v>13.6</v>
      </c>
      <c r="I550" s="2254">
        <v>16.32</v>
      </c>
      <c r="J550" s="2254">
        <v>19.04</v>
      </c>
      <c r="K550" s="2254">
        <v>21.76</v>
      </c>
      <c r="L550" s="2254">
        <v>24.48</v>
      </c>
      <c r="M550" s="2254">
        <v>27.2</v>
      </c>
      <c r="N550" s="2254">
        <v>29.92</v>
      </c>
      <c r="O550" s="2254">
        <v>32.64</v>
      </c>
    </row>
    <row r="551" spans="2:15">
      <c r="B551" s="2250">
        <v>7260</v>
      </c>
      <c r="C551" s="2254">
        <v>9.3000000000000007</v>
      </c>
      <c r="D551" s="2254">
        <v>0.93</v>
      </c>
      <c r="E551" s="2254">
        <v>1.86</v>
      </c>
      <c r="F551" s="2254">
        <v>2.79</v>
      </c>
      <c r="G551" s="2254">
        <v>3.72</v>
      </c>
      <c r="H551" s="2254">
        <v>4.6500000000000004</v>
      </c>
      <c r="I551" s="2254">
        <v>5.58</v>
      </c>
      <c r="J551" s="2254">
        <v>6.51</v>
      </c>
      <c r="K551" s="2254">
        <v>7.44</v>
      </c>
      <c r="L551" s="2254">
        <v>8.3699999999999992</v>
      </c>
      <c r="M551" s="2254">
        <v>9.3000000000000007</v>
      </c>
      <c r="N551" s="2254">
        <v>10.23</v>
      </c>
      <c r="O551" s="2254">
        <v>11.16</v>
      </c>
    </row>
    <row r="552" spans="2:15">
      <c r="B552" s="2250">
        <v>7275</v>
      </c>
      <c r="C552" s="2254">
        <v>-50211.16</v>
      </c>
      <c r="D552" s="2254">
        <v>-4184.12</v>
      </c>
      <c r="E552" s="2254">
        <v>-8368.24</v>
      </c>
      <c r="F552" s="2254">
        <v>-12552.36</v>
      </c>
      <c r="G552" s="2254">
        <v>-16736.48</v>
      </c>
      <c r="H552" s="2254">
        <v>-20920.599999999999</v>
      </c>
      <c r="I552" s="2254">
        <v>-25104.720000000001</v>
      </c>
      <c r="J552" s="2254">
        <v>-29288.84</v>
      </c>
      <c r="K552" s="2254">
        <v>-33472.959999999999</v>
      </c>
      <c r="L552" s="2254">
        <v>-37657.08</v>
      </c>
      <c r="M552" s="2254">
        <v>-41841.199999999997</v>
      </c>
      <c r="N552" s="2254">
        <v>-46025.32</v>
      </c>
      <c r="O552" s="2254">
        <v>-50209.440000000002</v>
      </c>
    </row>
    <row r="553" spans="2:15">
      <c r="B553" s="2250">
        <v>7280</v>
      </c>
      <c r="C553" s="2254">
        <v>-65829.919999999998</v>
      </c>
      <c r="D553" s="2254">
        <v>-5485.6</v>
      </c>
      <c r="E553" s="2254">
        <v>-10971.2</v>
      </c>
      <c r="F553" s="2254">
        <v>-16456.8</v>
      </c>
      <c r="G553" s="2254">
        <v>-21942.400000000001</v>
      </c>
      <c r="H553" s="2254">
        <v>-27473.89</v>
      </c>
      <c r="I553" s="2254">
        <v>-33005.379999999997</v>
      </c>
      <c r="J553" s="2254">
        <v>-38536.870000000003</v>
      </c>
      <c r="K553" s="2254">
        <v>-44068.36</v>
      </c>
      <c r="L553" s="2254">
        <v>-49599.85</v>
      </c>
      <c r="M553" s="2254">
        <v>-55131.34</v>
      </c>
      <c r="N553" s="2254">
        <v>-60662.83</v>
      </c>
      <c r="O553" s="2254">
        <v>-66194.320000000007</v>
      </c>
    </row>
    <row r="554" spans="2:15">
      <c r="B554" s="2250">
        <v>7283</v>
      </c>
      <c r="C554" s="2254">
        <v>-2986.32</v>
      </c>
      <c r="D554" s="2254">
        <v>-60.18</v>
      </c>
      <c r="E554" s="2254">
        <v>-120.36</v>
      </c>
      <c r="F554" s="2254">
        <v>-180.54</v>
      </c>
      <c r="G554" s="2254">
        <v>-240.72</v>
      </c>
      <c r="H554" s="2254">
        <v>-337.01</v>
      </c>
      <c r="I554" s="2254">
        <v>-433.29</v>
      </c>
      <c r="J554" s="2254">
        <v>-529.57000000000005</v>
      </c>
      <c r="K554" s="2254">
        <v>-625.85</v>
      </c>
      <c r="L554" s="2254">
        <v>-722.13</v>
      </c>
      <c r="M554" s="2254">
        <v>-818.41</v>
      </c>
      <c r="N554" s="2254">
        <v>-914.69</v>
      </c>
      <c r="O554" s="2254">
        <v>-1010.97</v>
      </c>
    </row>
    <row r="555" spans="2:15">
      <c r="B555" s="2250">
        <v>7290</v>
      </c>
      <c r="C555" s="2254">
        <v>-908.6</v>
      </c>
      <c r="D555" s="2254">
        <v>-75.680000000000007</v>
      </c>
      <c r="E555" s="2254">
        <v>-151.36000000000001</v>
      </c>
      <c r="F555" s="2254">
        <v>-227.04</v>
      </c>
      <c r="G555" s="2254">
        <v>-302.72000000000003</v>
      </c>
      <c r="H555" s="2254">
        <v>-388.05</v>
      </c>
      <c r="I555" s="2254">
        <v>-473.38</v>
      </c>
      <c r="J555" s="2254">
        <v>-558.71</v>
      </c>
      <c r="K555" s="2254">
        <v>-644.04</v>
      </c>
      <c r="L555" s="2254">
        <v>-729.37</v>
      </c>
      <c r="M555" s="2254">
        <v>-814.7</v>
      </c>
      <c r="N555" s="2254">
        <v>-900.03</v>
      </c>
      <c r="O555" s="2254">
        <v>-985.36</v>
      </c>
    </row>
    <row r="556" spans="2:15">
      <c r="B556" s="2250">
        <v>7325</v>
      </c>
      <c r="C556" s="2254">
        <v>-830.72</v>
      </c>
      <c r="D556" s="2254">
        <v>-69.22</v>
      </c>
      <c r="E556" s="2254">
        <v>-138.44</v>
      </c>
      <c r="F556" s="2254">
        <v>-207.66</v>
      </c>
      <c r="G556" s="2254">
        <v>-276.88</v>
      </c>
      <c r="H556" s="2254">
        <v>-346.1</v>
      </c>
      <c r="I556" s="2254">
        <v>-415.32</v>
      </c>
      <c r="J556" s="2254">
        <v>-484.54</v>
      </c>
      <c r="K556" s="2254">
        <v>-553.76</v>
      </c>
      <c r="L556" s="2254">
        <v>-622.98</v>
      </c>
      <c r="M556" s="2254">
        <v>-692.2</v>
      </c>
      <c r="N556" s="2254">
        <v>-761.42</v>
      </c>
      <c r="O556" s="2254">
        <v>-830.64</v>
      </c>
    </row>
    <row r="557" spans="2:15">
      <c r="B557" s="2250">
        <v>7330</v>
      </c>
      <c r="C557" s="2254">
        <v>-11520.6</v>
      </c>
      <c r="D557" s="2254">
        <v>-960.02</v>
      </c>
      <c r="E557" s="2254">
        <v>-1920.04</v>
      </c>
      <c r="F557" s="2254">
        <v>-2880.06</v>
      </c>
      <c r="G557" s="2254">
        <v>-3840.08</v>
      </c>
      <c r="H557" s="2254">
        <v>-4800.1000000000004</v>
      </c>
      <c r="I557" s="2254">
        <v>-5760.12</v>
      </c>
      <c r="J557" s="2254">
        <v>-6720.14</v>
      </c>
      <c r="K557" s="2254">
        <v>-7680.16</v>
      </c>
      <c r="L557" s="2254">
        <v>-8640.18</v>
      </c>
      <c r="M557" s="2254">
        <v>-9600.2000000000007</v>
      </c>
      <c r="N557" s="2254">
        <v>-10560.22</v>
      </c>
      <c r="O557" s="2254">
        <v>-11520.24</v>
      </c>
    </row>
    <row r="558" spans="2:15">
      <c r="B558" s="2250">
        <v>7350</v>
      </c>
      <c r="C558" s="2254">
        <v>-78.959999999999994</v>
      </c>
      <c r="D558" s="2254">
        <v>-6.58</v>
      </c>
      <c r="E558" s="2254">
        <v>-13.16</v>
      </c>
      <c r="F558" s="2254">
        <v>-19.739999999999998</v>
      </c>
      <c r="G558" s="2254">
        <v>-26.32</v>
      </c>
      <c r="H558" s="2254">
        <v>-32.9</v>
      </c>
      <c r="I558" s="2254">
        <v>-39.479999999999997</v>
      </c>
      <c r="J558" s="2254">
        <v>-46.06</v>
      </c>
      <c r="K558" s="2254">
        <v>-52.64</v>
      </c>
      <c r="L558" s="2254">
        <v>-59.22</v>
      </c>
      <c r="M558" s="2254">
        <v>-65.8</v>
      </c>
      <c r="N558" s="2254">
        <v>-72.38</v>
      </c>
      <c r="O558" s="2254">
        <v>-78.959999999999994</v>
      </c>
    </row>
    <row r="559" spans="2:15">
      <c r="B559" s="2250">
        <v>7430</v>
      </c>
      <c r="C559" s="2254">
        <v>-27453.43</v>
      </c>
      <c r="D559" s="2254">
        <v>-2290.17</v>
      </c>
      <c r="E559" s="2254">
        <v>-4580.34</v>
      </c>
      <c r="F559" s="2254">
        <v>-6870.51</v>
      </c>
      <c r="G559" s="2254">
        <v>-9160.68</v>
      </c>
      <c r="H559" s="2254">
        <v>-11450.85</v>
      </c>
      <c r="I559" s="2254">
        <v>-13741.02</v>
      </c>
      <c r="J559" s="2254">
        <v>-16031.19</v>
      </c>
      <c r="K559" s="2254">
        <v>-18321.36</v>
      </c>
      <c r="L559" s="2254">
        <v>-20611.53</v>
      </c>
      <c r="M559" s="2254">
        <v>-22901.7</v>
      </c>
      <c r="N559" s="2254">
        <v>-25191.87</v>
      </c>
      <c r="O559" s="2254">
        <v>-27482.04</v>
      </c>
    </row>
    <row r="560" spans="2:15">
      <c r="B560" s="2250">
        <v>7440</v>
      </c>
      <c r="C560" s="2254">
        <v>-9314</v>
      </c>
      <c r="D560" s="2254">
        <v>-981.28</v>
      </c>
      <c r="E560" s="2254">
        <v>-1962.56</v>
      </c>
      <c r="F560" s="2254">
        <v>-2943.84</v>
      </c>
      <c r="G560" s="2254">
        <v>-3925.12</v>
      </c>
      <c r="H560" s="2254">
        <v>-4906.3999999999996</v>
      </c>
      <c r="I560" s="2254">
        <v>-5887.68</v>
      </c>
      <c r="J560" s="2254">
        <v>-6868.96</v>
      </c>
      <c r="K560" s="2254">
        <v>-7850.24</v>
      </c>
      <c r="L560" s="2254">
        <v>-8831.52</v>
      </c>
      <c r="M560" s="2254">
        <v>-9812.7999999999993</v>
      </c>
      <c r="N560" s="2254">
        <v>-10794.08</v>
      </c>
      <c r="O560" s="2254">
        <v>-11775.36</v>
      </c>
    </row>
    <row r="561" spans="2:15">
      <c r="B561" s="2250">
        <v>7445</v>
      </c>
      <c r="C561" s="2254">
        <v>-699.48</v>
      </c>
      <c r="D561" s="2254">
        <v>-58.29</v>
      </c>
      <c r="E561" s="2254">
        <v>-116.58</v>
      </c>
      <c r="F561" s="2254">
        <v>-174.87</v>
      </c>
      <c r="G561" s="2254">
        <v>-233.16</v>
      </c>
      <c r="H561" s="2254">
        <v>-291.45</v>
      </c>
      <c r="I561" s="2254">
        <v>-349.74</v>
      </c>
      <c r="J561" s="2254">
        <v>-408.03</v>
      </c>
      <c r="K561" s="2254">
        <v>-466.32</v>
      </c>
      <c r="L561" s="2254">
        <v>-524.61</v>
      </c>
      <c r="M561" s="2254">
        <v>-582.9</v>
      </c>
      <c r="N561" s="2254">
        <v>-641.19000000000005</v>
      </c>
      <c r="O561" s="2254">
        <v>-699.48</v>
      </c>
    </row>
    <row r="562" spans="2:15">
      <c r="B562" s="2250">
        <v>7470</v>
      </c>
      <c r="C562" s="2254">
        <v>-62465.520000000004</v>
      </c>
      <c r="D562" s="2254">
        <v>-5205.46</v>
      </c>
      <c r="E562" s="2254">
        <v>-10410.92</v>
      </c>
      <c r="F562" s="2254">
        <v>-15616.380000000001</v>
      </c>
      <c r="G562" s="2254">
        <v>-20821.84</v>
      </c>
      <c r="H562" s="2254">
        <v>-26094.47</v>
      </c>
      <c r="I562" s="2254">
        <v>-31367.100000000002</v>
      </c>
      <c r="J562" s="2254">
        <v>-36639.729999999996</v>
      </c>
      <c r="K562" s="2254">
        <v>-41912.36</v>
      </c>
      <c r="L562" s="2254">
        <v>-47184.990000000005</v>
      </c>
      <c r="M562" s="2254">
        <v>-52457.619999999995</v>
      </c>
      <c r="N562" s="2254">
        <v>-57732.75</v>
      </c>
      <c r="O562" s="2254">
        <v>-63011.630000000005</v>
      </c>
    </row>
    <row r="563" spans="2:15">
      <c r="B563" s="2250">
        <v>7480</v>
      </c>
      <c r="C563" s="2254">
        <v>-62.04</v>
      </c>
      <c r="D563" s="2254">
        <v>-5.17</v>
      </c>
      <c r="E563" s="2254">
        <v>-10.34</v>
      </c>
      <c r="F563" s="2254">
        <v>-15.51</v>
      </c>
      <c r="G563" s="2254">
        <v>-20.68</v>
      </c>
      <c r="H563" s="2254">
        <v>-25.85</v>
      </c>
      <c r="I563" s="2254">
        <v>-31.02</v>
      </c>
      <c r="J563" s="2254">
        <v>-36.19</v>
      </c>
      <c r="K563" s="2254">
        <v>-41.36</v>
      </c>
      <c r="L563" s="2254">
        <v>-46.53</v>
      </c>
      <c r="M563" s="2254">
        <v>-51.7</v>
      </c>
      <c r="N563" s="2254">
        <v>-56.87</v>
      </c>
      <c r="O563" s="2254">
        <v>-62.04</v>
      </c>
    </row>
    <row r="564" spans="2:15">
      <c r="B564" s="2250">
        <v>7485</v>
      </c>
      <c r="C564" s="2254">
        <v>-2347.56</v>
      </c>
      <c r="D564" s="2254">
        <v>-195.63</v>
      </c>
      <c r="E564" s="2254">
        <v>-391.26</v>
      </c>
      <c r="F564" s="2254">
        <v>-586.89</v>
      </c>
      <c r="G564" s="2254">
        <v>-782.52</v>
      </c>
      <c r="H564" s="2254">
        <v>-978.15000000000009</v>
      </c>
      <c r="I564" s="2254">
        <v>-1173.78</v>
      </c>
      <c r="J564" s="2254">
        <v>-1369.41</v>
      </c>
      <c r="K564" s="2254">
        <v>-1565.04</v>
      </c>
      <c r="L564" s="2254">
        <v>-1760.67</v>
      </c>
      <c r="M564" s="2254">
        <v>-1956.3000000000002</v>
      </c>
      <c r="N564" s="2254">
        <v>-2151.9299999999998</v>
      </c>
      <c r="O564" s="2254">
        <v>-2347.56</v>
      </c>
    </row>
    <row r="565" spans="2:15">
      <c r="B565" s="2250">
        <v>7510</v>
      </c>
      <c r="C565" s="2254">
        <v>68718.64</v>
      </c>
      <c r="D565" s="2254">
        <v>6356.41</v>
      </c>
      <c r="E565" s="2254">
        <v>12943.029999999999</v>
      </c>
      <c r="F565" s="2254">
        <v>19274.77</v>
      </c>
      <c r="G565" s="2254">
        <v>26061.879999999997</v>
      </c>
      <c r="H565" s="2254">
        <v>31980.519999999997</v>
      </c>
      <c r="I565" s="2254">
        <v>38175.630000000005</v>
      </c>
      <c r="J565" s="2254">
        <v>44678.36</v>
      </c>
      <c r="K565" s="2254">
        <v>50775.76</v>
      </c>
      <c r="L565" s="2254">
        <v>56950.33</v>
      </c>
      <c r="M565" s="2254">
        <v>63136.53</v>
      </c>
      <c r="N565" s="2254">
        <v>69029.950000000012</v>
      </c>
      <c r="O565" s="2254">
        <v>75480.28</v>
      </c>
    </row>
    <row r="566" spans="2:15">
      <c r="B566" s="2250">
        <v>7515</v>
      </c>
      <c r="C566" s="2254">
        <v>-8.1</v>
      </c>
      <c r="D566" s="2254">
        <v>1314.63</v>
      </c>
      <c r="E566" s="2254">
        <v>1519.56</v>
      </c>
      <c r="F566" s="2254">
        <v>1594.94</v>
      </c>
      <c r="G566" s="2254">
        <v>1607.2800000000002</v>
      </c>
      <c r="H566" s="2254">
        <v>1617.1000000000001</v>
      </c>
      <c r="I566" s="2254">
        <v>1629.77</v>
      </c>
      <c r="J566" s="2254">
        <v>1648.9099999999999</v>
      </c>
      <c r="K566" s="2254">
        <v>1659.79</v>
      </c>
      <c r="L566" s="2254">
        <v>1664.69</v>
      </c>
      <c r="M566" s="2254">
        <v>1678.8</v>
      </c>
      <c r="N566" s="2254">
        <v>1688.96</v>
      </c>
      <c r="O566" s="2254">
        <v>1696.3200000000002</v>
      </c>
    </row>
    <row r="567" spans="2:15">
      <c r="B567" s="2250">
        <v>7520</v>
      </c>
      <c r="C567" s="2254">
        <v>7654.01</v>
      </c>
      <c r="D567" s="2254">
        <v>2549.4700000000003</v>
      </c>
      <c r="E567" s="2254">
        <v>3646.06</v>
      </c>
      <c r="F567" s="2254">
        <v>4285.6000000000004</v>
      </c>
      <c r="G567" s="2254">
        <v>4467.6000000000004</v>
      </c>
      <c r="H567" s="2254">
        <v>4579.3700000000008</v>
      </c>
      <c r="I567" s="2254">
        <v>4702.8899999999994</v>
      </c>
      <c r="J567" s="2254">
        <v>3464.46</v>
      </c>
      <c r="K567" s="2254">
        <v>3570.16</v>
      </c>
      <c r="L567" s="2254">
        <v>3637.99</v>
      </c>
      <c r="M567" s="2254">
        <v>3735.57</v>
      </c>
      <c r="N567" s="2254">
        <v>3808.01</v>
      </c>
      <c r="O567" s="2254">
        <v>2880.05</v>
      </c>
    </row>
    <row r="568" spans="2:15">
      <c r="B568" s="2250">
        <v>7535</v>
      </c>
      <c r="C568" s="2254">
        <v>448.63</v>
      </c>
      <c r="D568" s="2254"/>
      <c r="E568" s="2254">
        <v>0.37</v>
      </c>
      <c r="F568" s="2254">
        <v>0.37</v>
      </c>
      <c r="G568" s="2254">
        <v>33.06</v>
      </c>
      <c r="H568" s="2254">
        <v>261.85000000000002</v>
      </c>
      <c r="I568" s="2254">
        <v>574.41</v>
      </c>
      <c r="J568" s="2254">
        <v>574.41</v>
      </c>
      <c r="K568" s="2254">
        <v>800.23</v>
      </c>
      <c r="L568" s="2254">
        <v>800.23</v>
      </c>
      <c r="M568" s="2254">
        <v>800.23</v>
      </c>
      <c r="N568" s="2254">
        <v>806.09</v>
      </c>
      <c r="O568" s="2254">
        <v>852.91000000000008</v>
      </c>
    </row>
    <row r="569" spans="2:15">
      <c r="B569" s="2250">
        <v>7540</v>
      </c>
      <c r="C569" s="2254">
        <v>331590.65999999997</v>
      </c>
      <c r="D569" s="2254">
        <v>165841.43</v>
      </c>
      <c r="E569" s="2254">
        <v>165841.43</v>
      </c>
      <c r="F569" s="2254">
        <v>165841.43</v>
      </c>
      <c r="G569" s="2254">
        <v>165841.43</v>
      </c>
      <c r="H569" s="2254">
        <v>165841.43</v>
      </c>
      <c r="I569" s="2254">
        <v>165841.43</v>
      </c>
      <c r="J569" s="2254">
        <v>340826.51</v>
      </c>
      <c r="K569" s="2254">
        <v>340826.51</v>
      </c>
      <c r="L569" s="2254">
        <v>340826.51</v>
      </c>
      <c r="M569" s="2254">
        <v>340826.51</v>
      </c>
      <c r="N569" s="2254">
        <v>340826.51</v>
      </c>
      <c r="O569" s="2254">
        <v>347110.78</v>
      </c>
    </row>
    <row r="570" spans="2:15">
      <c r="B570" s="2250">
        <v>7545</v>
      </c>
      <c r="C570" s="2254">
        <v>451243.29999999993</v>
      </c>
      <c r="D570" s="2254"/>
      <c r="E570" s="2254"/>
      <c r="F570" s="2254">
        <v>16.229999999999997</v>
      </c>
      <c r="G570" s="2254">
        <v>16.23</v>
      </c>
      <c r="H570" s="2254">
        <v>16.23</v>
      </c>
      <c r="I570" s="2254">
        <v>16.23</v>
      </c>
      <c r="J570" s="2254">
        <v>16.23</v>
      </c>
      <c r="K570" s="2254">
        <v>16.23</v>
      </c>
      <c r="L570" s="2254">
        <v>16.23</v>
      </c>
      <c r="M570" s="2254">
        <v>16.23</v>
      </c>
      <c r="N570" s="2254">
        <v>406287.35</v>
      </c>
      <c r="O570" s="2254">
        <v>406287.35</v>
      </c>
    </row>
    <row r="571" spans="2:15">
      <c r="B571" s="2250">
        <v>7550</v>
      </c>
      <c r="C571" s="2254">
        <v>23.279999999999998</v>
      </c>
      <c r="D571" s="2254">
        <v>-99369.73000000001</v>
      </c>
      <c r="E571" s="2254">
        <v>-35017.849999999991</v>
      </c>
      <c r="F571" s="2254">
        <v>31442.46</v>
      </c>
      <c r="G571" s="2254">
        <v>97888.87000000001</v>
      </c>
      <c r="H571" s="2254">
        <v>164209.09</v>
      </c>
      <c r="I571" s="2254">
        <v>230689.62999999998</v>
      </c>
      <c r="J571" s="2254">
        <v>120321.67</v>
      </c>
      <c r="K571" s="2254">
        <v>186577.55</v>
      </c>
      <c r="L571" s="2254">
        <v>253057.31999999998</v>
      </c>
      <c r="M571" s="2254">
        <v>319537.33</v>
      </c>
      <c r="N571" s="2254">
        <v>-33097.97</v>
      </c>
      <c r="O571" s="2254">
        <v>24.5</v>
      </c>
    </row>
    <row r="572" spans="2:15">
      <c r="B572" s="2250">
        <v>7555</v>
      </c>
      <c r="C572" s="2254">
        <v>16814.669999999998</v>
      </c>
      <c r="D572" s="2254"/>
      <c r="E572" s="2254">
        <v>2118.2799999999997</v>
      </c>
      <c r="F572" s="2254">
        <v>2118.2800000000002</v>
      </c>
      <c r="G572" s="2254">
        <v>2118.2799999999997</v>
      </c>
      <c r="H572" s="2254">
        <v>2118.2799999999997</v>
      </c>
      <c r="I572" s="2254">
        <v>2118.2799999999997</v>
      </c>
      <c r="J572" s="2254">
        <v>3982.87</v>
      </c>
      <c r="K572" s="2254">
        <v>3982.87</v>
      </c>
      <c r="L572" s="2254">
        <v>3982.87</v>
      </c>
      <c r="M572" s="2254">
        <v>3982.87</v>
      </c>
      <c r="N572" s="2254">
        <v>16821.269999999997</v>
      </c>
      <c r="O572" s="2254">
        <v>17001.849999999999</v>
      </c>
    </row>
    <row r="573" spans="2:15">
      <c r="B573" s="2250">
        <v>7595</v>
      </c>
      <c r="C573" s="2254">
        <v>540205.87999999989</v>
      </c>
      <c r="D573" s="2254"/>
      <c r="E573" s="2254"/>
      <c r="F573" s="2254"/>
      <c r="G573" s="2254"/>
      <c r="H573" s="2254"/>
      <c r="I573" s="2254"/>
      <c r="J573" s="2254"/>
      <c r="K573" s="2254"/>
      <c r="L573" s="2254"/>
      <c r="M573" s="2254"/>
      <c r="N573" s="2254"/>
      <c r="O573" s="2254">
        <v>441455.26000000007</v>
      </c>
    </row>
    <row r="574" spans="2:15">
      <c r="B574" s="2250">
        <v>7600</v>
      </c>
      <c r="C574" s="2254">
        <v>64678.55999999999</v>
      </c>
      <c r="D574" s="2254"/>
      <c r="E574" s="2254"/>
      <c r="F574" s="2254"/>
      <c r="G574" s="2254"/>
      <c r="H574" s="2254"/>
      <c r="I574" s="2254"/>
      <c r="J574" s="2254"/>
      <c r="K574" s="2254"/>
      <c r="L574" s="2254"/>
      <c r="M574" s="2254"/>
      <c r="N574" s="2254"/>
      <c r="O574" s="2254">
        <v>62934.660000000011</v>
      </c>
    </row>
    <row r="575" spans="2:15">
      <c r="B575" s="2250">
        <v>7610</v>
      </c>
      <c r="C575" s="2254">
        <v>48298.33</v>
      </c>
      <c r="D575" s="2254"/>
      <c r="E575" s="2254"/>
      <c r="F575" s="2254"/>
      <c r="G575" s="2254"/>
      <c r="H575" s="2254"/>
      <c r="I575" s="2254"/>
      <c r="J575" s="2254"/>
      <c r="K575" s="2254"/>
      <c r="L575" s="2254"/>
      <c r="M575" s="2254"/>
      <c r="N575" s="2254"/>
      <c r="O575" s="2254">
        <v>66685.039999999994</v>
      </c>
    </row>
    <row r="576" spans="2:15">
      <c r="B576" s="2250">
        <v>7660</v>
      </c>
      <c r="C576" s="2254">
        <v>3409.7799999999997</v>
      </c>
      <c r="D576" s="2254"/>
      <c r="E576" s="2254"/>
      <c r="F576" s="2254"/>
      <c r="G576" s="2254"/>
      <c r="H576" s="2254"/>
      <c r="I576" s="2254"/>
      <c r="J576" s="2254"/>
      <c r="K576" s="2254"/>
      <c r="L576" s="2254"/>
      <c r="M576" s="2254"/>
      <c r="N576" s="2254"/>
      <c r="O576" s="2254"/>
    </row>
    <row r="577" spans="2:15">
      <c r="B577" s="2250">
        <v>7710</v>
      </c>
      <c r="C577" s="2254">
        <v>745770.45000000007</v>
      </c>
      <c r="D577" s="2254"/>
      <c r="E577" s="2254"/>
      <c r="F577" s="2254">
        <v>180479.69</v>
      </c>
      <c r="G577" s="2254">
        <v>180479.68999999997</v>
      </c>
      <c r="H577" s="2254">
        <v>180479.68999999997</v>
      </c>
      <c r="I577" s="2254">
        <v>359947.58999999997</v>
      </c>
      <c r="J577" s="2254">
        <v>359947.58999999997</v>
      </c>
      <c r="K577" s="2254">
        <v>359947.58999999997</v>
      </c>
      <c r="L577" s="2254">
        <v>521676.08999999997</v>
      </c>
      <c r="M577" s="2254">
        <v>521676.08999999997</v>
      </c>
      <c r="N577" s="2254">
        <v>521676.08999999997</v>
      </c>
      <c r="O577" s="2254">
        <v>692398.26000000013</v>
      </c>
    </row>
    <row r="578" spans="2:15">
      <c r="B578" s="2250">
        <v>7735</v>
      </c>
      <c r="C578" s="2254">
        <v>6354.1100000000015</v>
      </c>
      <c r="D578" s="2254">
        <v>267.50999999999993</v>
      </c>
      <c r="E578" s="2254">
        <v>885.04999999999984</v>
      </c>
      <c r="F578" s="2254">
        <v>1377.55</v>
      </c>
      <c r="G578" s="2254">
        <v>1943.8999999999999</v>
      </c>
      <c r="H578" s="2254">
        <v>2426.2799999999997</v>
      </c>
      <c r="I578" s="2254">
        <v>2906.0299999999997</v>
      </c>
      <c r="J578" s="2254">
        <v>3376.19</v>
      </c>
      <c r="K578" s="2254">
        <v>3852.7800000000007</v>
      </c>
      <c r="L578" s="2254">
        <v>4339.26</v>
      </c>
      <c r="M578" s="2254">
        <v>4886.6500000000015</v>
      </c>
      <c r="N578" s="2254">
        <v>5365.6399999999985</v>
      </c>
      <c r="O578" s="2254">
        <v>5862.9999999999991</v>
      </c>
    </row>
    <row r="579" spans="2:15">
      <c r="B579" s="2250">
        <v>7750</v>
      </c>
      <c r="C579" s="2254">
        <v>-27102.3</v>
      </c>
      <c r="D579" s="2254">
        <v>-4323.5</v>
      </c>
      <c r="E579" s="2254">
        <v>-9781.1699999999983</v>
      </c>
      <c r="F579" s="2254">
        <v>-16690.66</v>
      </c>
      <c r="G579" s="2254">
        <v>-20478.739999999998</v>
      </c>
      <c r="H579" s="2254">
        <v>-25419.59</v>
      </c>
      <c r="I579" s="2254">
        <v>-30582.690000000002</v>
      </c>
      <c r="J579" s="2254">
        <v>-35545.870000000003</v>
      </c>
      <c r="K579" s="2254">
        <v>-40545.599999999991</v>
      </c>
      <c r="L579" s="2254">
        <v>-45679.729999999996</v>
      </c>
      <c r="M579" s="2254">
        <v>-51123.17</v>
      </c>
      <c r="N579" s="2254">
        <v>-56653.009999999995</v>
      </c>
      <c r="O579" s="2254">
        <v>-63008.06</v>
      </c>
    </row>
    <row r="580" spans="2:15">
      <c r="B580" s="2250">
        <v>7765</v>
      </c>
      <c r="C580" s="2254">
        <v>-4922.83</v>
      </c>
      <c r="D580" s="2254"/>
      <c r="E580" s="2254"/>
      <c r="F580" s="2254"/>
      <c r="G580" s="2254">
        <v>-1039.5800000000002</v>
      </c>
      <c r="H580" s="2254">
        <v>-1039.5800000000002</v>
      </c>
      <c r="I580" s="2254">
        <v>-1039.5800000000002</v>
      </c>
      <c r="J580" s="2254">
        <v>-1039.5800000000002</v>
      </c>
      <c r="K580" s="2254">
        <v>-1039.5800000000002</v>
      </c>
      <c r="L580" s="2254">
        <v>-1039.5800000000002</v>
      </c>
      <c r="M580" s="2254">
        <v>-1039.5800000000002</v>
      </c>
      <c r="N580" s="2254">
        <v>-1039.5800000000002</v>
      </c>
      <c r="O580" s="2254">
        <v>-1039.5800000000002</v>
      </c>
    </row>
    <row r="581" spans="2:15" ht="15">
      <c r="B581" s="2331" t="s">
        <v>2890</v>
      </c>
      <c r="C581" s="2332">
        <v>-2.1918822312727571E-9</v>
      </c>
      <c r="D581" s="2332">
        <v>-1.6389094525948167E-9</v>
      </c>
      <c r="E581" s="2332">
        <v>-3.6281562643125653E-8</v>
      </c>
      <c r="F581" s="2332">
        <v>5.6024873629212379E-9</v>
      </c>
      <c r="G581" s="2332">
        <v>-4.7685034587630071E-8</v>
      </c>
      <c r="H581" s="2332">
        <v>-5.7209490478271618E-9</v>
      </c>
      <c r="I581" s="2332">
        <v>-1.3749968275078572E-8</v>
      </c>
      <c r="J581" s="2332">
        <v>-5.288029569783248E-9</v>
      </c>
      <c r="K581" s="2332">
        <v>1.475723365729209E-8</v>
      </c>
      <c r="L581" s="2332">
        <v>3.7189010981819592E-8</v>
      </c>
      <c r="M581" s="2332">
        <v>-3.2558318707742728E-8</v>
      </c>
      <c r="N581" s="2332">
        <v>-5.8948216974386014E-8</v>
      </c>
      <c r="O581" s="2332">
        <v>-5.341848918760661E-8</v>
      </c>
    </row>
    <row r="582" spans="2:15">
      <c r="C582" s="2254">
        <v>-1151471.1799999988</v>
      </c>
      <c r="D582" s="2254">
        <v>-151326.31999999995</v>
      </c>
      <c r="E582" s="2254">
        <v>-288911.95000000048</v>
      </c>
      <c r="F582" s="2254">
        <v>-334017.38999999966</v>
      </c>
      <c r="G582" s="2254">
        <v>-644657.82999999996</v>
      </c>
      <c r="H582" s="2254">
        <v>-1018878.7999999975</v>
      </c>
      <c r="I582" s="2254">
        <v>-1117410.9800000007</v>
      </c>
      <c r="J582" s="2254">
        <v>-1385859.0499999998</v>
      </c>
      <c r="K582" s="2254">
        <v>-1585529.1199999989</v>
      </c>
      <c r="L582" s="2254">
        <v>-1636338.5699999987</v>
      </c>
      <c r="M582" s="2254">
        <v>-1912437.9400000032</v>
      </c>
      <c r="N582" s="2254">
        <v>-2178827.0300000021</v>
      </c>
      <c r="O582" s="2254">
        <v>-1676098.8900000001</v>
      </c>
    </row>
    <row r="583" spans="2:15">
      <c r="C583" s="2254"/>
      <c r="D583" s="2254"/>
      <c r="E583" s="2254"/>
      <c r="F583" s="2254"/>
      <c r="G583" s="2254"/>
      <c r="H583" s="2254"/>
      <c r="I583" s="2254"/>
      <c r="J583" s="2254"/>
      <c r="K583" s="2254"/>
      <c r="L583" s="2254"/>
      <c r="M583" s="2254"/>
      <c r="N583" s="2254"/>
      <c r="O583" s="2254"/>
    </row>
    <row r="584" spans="2:15">
      <c r="C584" s="2254"/>
      <c r="D584" s="2254"/>
      <c r="E584" s="2254"/>
      <c r="F584" s="2254"/>
      <c r="G584" s="2254"/>
      <c r="H584" s="2254"/>
      <c r="I584" s="2254"/>
      <c r="J584" s="2254"/>
      <c r="K584" s="2254"/>
      <c r="L584" s="2254"/>
      <c r="M584" s="2254"/>
      <c r="N584" s="2254"/>
      <c r="O584" s="2254"/>
    </row>
    <row r="585" spans="2:15">
      <c r="C585" s="2254"/>
      <c r="D585" s="2254"/>
      <c r="E585" s="2254"/>
      <c r="F585" s="2254"/>
      <c r="G585" s="2254"/>
      <c r="H585" s="2254"/>
      <c r="I585" s="2254"/>
      <c r="J585" s="2254"/>
      <c r="K585" s="2254"/>
      <c r="L585" s="2254"/>
      <c r="M585" s="2254"/>
      <c r="N585" s="2254"/>
      <c r="O585" s="2254"/>
    </row>
    <row r="586" spans="2:15">
      <c r="C586" s="2254"/>
      <c r="D586" s="2254"/>
      <c r="E586" s="2254"/>
      <c r="F586" s="2254"/>
      <c r="G586" s="2254"/>
      <c r="H586" s="2254"/>
      <c r="I586" s="2254"/>
      <c r="J586" s="2254"/>
      <c r="K586" s="2254"/>
      <c r="L586" s="2254"/>
      <c r="M586" s="2254"/>
      <c r="N586" s="2254"/>
      <c r="O586" s="2254"/>
    </row>
    <row r="587" spans="2:15">
      <c r="C587" s="2254"/>
      <c r="D587" s="2254"/>
      <c r="E587" s="2254"/>
      <c r="F587" s="2254"/>
      <c r="G587" s="2254"/>
      <c r="H587" s="2254"/>
      <c r="I587" s="2254"/>
      <c r="J587" s="2254"/>
      <c r="K587" s="2254"/>
      <c r="L587" s="2254"/>
      <c r="M587" s="2254"/>
      <c r="N587" s="2254"/>
      <c r="O587" s="2254"/>
    </row>
    <row r="588" spans="2:15">
      <c r="C588" s="2254"/>
      <c r="D588" s="2254"/>
      <c r="E588" s="2254"/>
      <c r="F588" s="2254"/>
      <c r="G588" s="2254"/>
      <c r="H588" s="2254"/>
      <c r="I588" s="2254"/>
      <c r="J588" s="2254"/>
      <c r="K588" s="2254"/>
      <c r="L588" s="2254"/>
      <c r="M588" s="2254"/>
      <c r="N588" s="2254"/>
      <c r="O588" s="2254"/>
    </row>
    <row r="589" spans="2:15">
      <c r="C589" s="2254"/>
      <c r="D589" s="2254"/>
      <c r="E589" s="2254"/>
      <c r="F589" s="2254"/>
      <c r="G589" s="2254"/>
      <c r="H589" s="2254"/>
      <c r="I589" s="2254"/>
      <c r="J589" s="2254"/>
      <c r="K589" s="2254"/>
      <c r="L589" s="2254"/>
      <c r="M589" s="2254"/>
      <c r="N589" s="2254"/>
      <c r="O589" s="2254"/>
    </row>
    <row r="590" spans="2:15">
      <c r="C590" s="2254"/>
      <c r="D590" s="2254"/>
      <c r="E590" s="2254"/>
      <c r="F590" s="2254"/>
      <c r="G590" s="2254"/>
      <c r="H590" s="2254"/>
      <c r="I590" s="2254"/>
      <c r="J590" s="2254"/>
      <c r="K590" s="2254"/>
      <c r="L590" s="2254"/>
      <c r="M590" s="2254"/>
      <c r="N590" s="2254"/>
      <c r="O590" s="2254"/>
    </row>
    <row r="591" spans="2:15">
      <c r="C591" s="2254"/>
      <c r="D591" s="2254"/>
      <c r="E591" s="2254"/>
      <c r="F591" s="2254"/>
      <c r="G591" s="2254"/>
      <c r="H591" s="2254"/>
      <c r="I591" s="2254"/>
      <c r="J591" s="2254"/>
      <c r="K591" s="2254"/>
      <c r="L591" s="2254"/>
      <c r="M591" s="2254"/>
      <c r="N591" s="2254"/>
      <c r="O591" s="2254"/>
    </row>
    <row r="592" spans="2:15">
      <c r="C592" s="2254"/>
      <c r="D592" s="2254"/>
      <c r="E592" s="2254"/>
      <c r="F592" s="2254"/>
      <c r="G592" s="2254"/>
      <c r="H592" s="2254"/>
      <c r="I592" s="2254"/>
      <c r="J592" s="2254"/>
      <c r="K592" s="2254"/>
      <c r="L592" s="2254"/>
      <c r="M592" s="2254"/>
      <c r="N592" s="2254"/>
      <c r="O592" s="2254"/>
    </row>
    <row r="593" spans="1:15">
      <c r="C593" s="2254"/>
      <c r="D593" s="2254"/>
      <c r="E593" s="2254"/>
      <c r="F593" s="2254"/>
      <c r="G593" s="2254"/>
      <c r="H593" s="2254"/>
      <c r="I593" s="2254"/>
      <c r="J593" s="2254"/>
      <c r="K593" s="2254"/>
      <c r="L593" s="2254"/>
      <c r="M593" s="2254"/>
      <c r="N593" s="2254"/>
      <c r="O593" s="2254"/>
    </row>
    <row r="594" spans="1:15">
      <c r="C594" s="2254"/>
      <c r="D594" s="2254"/>
      <c r="E594" s="2254"/>
      <c r="F594" s="2254"/>
      <c r="G594" s="2254"/>
      <c r="H594" s="2254"/>
      <c r="I594" s="2254"/>
      <c r="J594" s="2254"/>
      <c r="K594" s="2254"/>
      <c r="L594" s="2254"/>
      <c r="M594" s="2254"/>
      <c r="N594" s="2254"/>
      <c r="O594" s="2254"/>
    </row>
    <row r="595" spans="1:15">
      <c r="C595" s="2254"/>
      <c r="D595" s="2254"/>
      <c r="E595" s="2254"/>
      <c r="F595" s="2254"/>
      <c r="G595" s="2254"/>
      <c r="H595" s="2254"/>
      <c r="I595" s="2254"/>
      <c r="J595" s="2254"/>
      <c r="K595" s="2254"/>
      <c r="L595" s="2254"/>
      <c r="M595" s="2254"/>
      <c r="N595" s="2254"/>
      <c r="O595" s="2254"/>
    </row>
    <row r="596" spans="1:15">
      <c r="C596" s="2254"/>
      <c r="D596" s="2254"/>
      <c r="E596" s="2254"/>
      <c r="F596" s="2254"/>
      <c r="G596" s="2254"/>
      <c r="H596" s="2254"/>
      <c r="I596" s="2254"/>
      <c r="J596" s="2254"/>
      <c r="K596" s="2254"/>
      <c r="L596" s="2254"/>
      <c r="M596" s="2254"/>
      <c r="N596" s="2254"/>
      <c r="O596" s="2254"/>
    </row>
    <row r="597" spans="1:15">
      <c r="C597" s="2254"/>
      <c r="D597" s="2254"/>
      <c r="E597" s="2254"/>
      <c r="F597" s="2254"/>
      <c r="G597" s="2254"/>
      <c r="H597" s="2254"/>
      <c r="I597" s="2254"/>
      <c r="J597" s="2254"/>
      <c r="K597" s="2254"/>
      <c r="L597" s="2254"/>
      <c r="M597" s="2254"/>
      <c r="N597" s="2254"/>
      <c r="O597" s="2254"/>
    </row>
    <row r="598" spans="1:15">
      <c r="C598" s="2254"/>
      <c r="D598" s="2254"/>
      <c r="E598" s="2254"/>
      <c r="F598" s="2254"/>
      <c r="G598" s="2254"/>
      <c r="H598" s="2254"/>
      <c r="I598" s="2254"/>
      <c r="J598" s="2254"/>
      <c r="K598" s="2254"/>
      <c r="L598" s="2254"/>
      <c r="M598" s="2254"/>
      <c r="N598" s="2254"/>
      <c r="O598" s="2254"/>
    </row>
    <row r="599" spans="1:15">
      <c r="C599" s="2254"/>
      <c r="D599" s="2254"/>
      <c r="E599" s="2254"/>
      <c r="F599" s="2254"/>
      <c r="G599" s="2254"/>
      <c r="H599" s="2254"/>
      <c r="I599" s="2254"/>
      <c r="J599" s="2254"/>
      <c r="K599" s="2254"/>
      <c r="L599" s="2254"/>
      <c r="M599" s="2254"/>
      <c r="N599" s="2254"/>
      <c r="O599" s="2254"/>
    </row>
    <row r="600" spans="1:15">
      <c r="A600" s="2250"/>
      <c r="C600" s="2254"/>
      <c r="D600" s="2254"/>
      <c r="E600" s="2254"/>
      <c r="F600" s="2254"/>
      <c r="G600" s="2254"/>
      <c r="H600" s="2254"/>
      <c r="I600" s="2254"/>
      <c r="J600" s="2254"/>
      <c r="K600" s="2254"/>
      <c r="L600" s="2254"/>
      <c r="M600" s="2254"/>
      <c r="N600" s="2254"/>
      <c r="O600" s="2254"/>
    </row>
    <row r="601" spans="1:15">
      <c r="B601" s="2249"/>
    </row>
    <row r="602" spans="1:15">
      <c r="B602" s="2249"/>
    </row>
    <row r="603" spans="1:15">
      <c r="B603" s="2249"/>
    </row>
    <row r="604" spans="1:15">
      <c r="B604" s="2249"/>
    </row>
    <row r="605" spans="1:15">
      <c r="B605" s="2249"/>
    </row>
    <row r="606" spans="1:15">
      <c r="B606" s="2249"/>
    </row>
    <row r="607" spans="1:15">
      <c r="B607" s="2249"/>
    </row>
    <row r="608" spans="1:15">
      <c r="B608" s="2249"/>
    </row>
    <row r="609" spans="2:2">
      <c r="B609" s="2249"/>
    </row>
    <row r="610" spans="2:2">
      <c r="B610" s="2249"/>
    </row>
    <row r="611" spans="2:2">
      <c r="B611" s="2249"/>
    </row>
    <row r="612" spans="2:2">
      <c r="B612" s="2249"/>
    </row>
    <row r="613" spans="2:2">
      <c r="B613" s="2249"/>
    </row>
    <row r="614" spans="2:2">
      <c r="B614" s="2249"/>
    </row>
    <row r="615" spans="2:2">
      <c r="B615" s="2249"/>
    </row>
    <row r="616" spans="2:2">
      <c r="B616" s="2249"/>
    </row>
    <row r="617" spans="2:2">
      <c r="B617" s="2249"/>
    </row>
    <row r="618" spans="2:2">
      <c r="B618" s="2249"/>
    </row>
    <row r="619" spans="2:2">
      <c r="B619" s="2249"/>
    </row>
    <row r="620" spans="2:2">
      <c r="B620" s="2249"/>
    </row>
    <row r="621" spans="2:2">
      <c r="B621" s="2249"/>
    </row>
    <row r="622" spans="2:2">
      <c r="B622" s="2249"/>
    </row>
    <row r="623" spans="2:2">
      <c r="B623" s="2249"/>
    </row>
    <row r="624" spans="2:2">
      <c r="B624" s="2249"/>
    </row>
    <row r="625" spans="2:2">
      <c r="B625" s="2249"/>
    </row>
    <row r="626" spans="2:2">
      <c r="B626" s="2249"/>
    </row>
    <row r="627" spans="2:2">
      <c r="B627" s="2249"/>
    </row>
    <row r="628" spans="2:2">
      <c r="B628" s="2249"/>
    </row>
    <row r="629" spans="2:2">
      <c r="B629" s="2249"/>
    </row>
    <row r="630" spans="2:2">
      <c r="B630" s="2249"/>
    </row>
    <row r="631" spans="2:2">
      <c r="B631" s="2249"/>
    </row>
    <row r="632" spans="2:2">
      <c r="B632" s="2249"/>
    </row>
    <row r="633" spans="2:2">
      <c r="B633" s="2249"/>
    </row>
    <row r="634" spans="2:2">
      <c r="B634" s="2249"/>
    </row>
    <row r="635" spans="2:2">
      <c r="B635" s="2249"/>
    </row>
    <row r="636" spans="2:2">
      <c r="B636" s="2249"/>
    </row>
    <row r="637" spans="2:2">
      <c r="B637" s="2249"/>
    </row>
    <row r="638" spans="2:2">
      <c r="B638" s="2249"/>
    </row>
    <row r="639" spans="2:2">
      <c r="B639" s="2249"/>
    </row>
    <row r="640" spans="2:2">
      <c r="B640" s="2249"/>
    </row>
    <row r="641" spans="2:2">
      <c r="B641" s="2249"/>
    </row>
    <row r="642" spans="2:2">
      <c r="B642" s="2249"/>
    </row>
    <row r="643" spans="2:2">
      <c r="B643" s="2249"/>
    </row>
    <row r="644" spans="2:2">
      <c r="B644" s="2249"/>
    </row>
    <row r="645" spans="2:2">
      <c r="B645" s="2249"/>
    </row>
    <row r="646" spans="2:2">
      <c r="B646" s="2249"/>
    </row>
    <row r="647" spans="2:2">
      <c r="B647" s="2249"/>
    </row>
    <row r="648" spans="2:2">
      <c r="B648" s="2249"/>
    </row>
    <row r="649" spans="2:2">
      <c r="B649" s="2249"/>
    </row>
    <row r="650" spans="2:2">
      <c r="B650" s="2249"/>
    </row>
    <row r="651" spans="2:2">
      <c r="B651" s="2249"/>
    </row>
    <row r="652" spans="2:2">
      <c r="B652" s="2249"/>
    </row>
    <row r="653" spans="2:2">
      <c r="B653" s="2249"/>
    </row>
    <row r="654" spans="2:2">
      <c r="B654" s="2249"/>
    </row>
    <row r="655" spans="2:2">
      <c r="B655" s="2249"/>
    </row>
    <row r="656" spans="2:2">
      <c r="B656" s="2249"/>
    </row>
    <row r="657" spans="2:2">
      <c r="B657" s="2249"/>
    </row>
    <row r="658" spans="2:2">
      <c r="B658" s="2249"/>
    </row>
    <row r="659" spans="2:2">
      <c r="B659" s="2249"/>
    </row>
    <row r="660" spans="2:2">
      <c r="B660" s="2249"/>
    </row>
    <row r="661" spans="2:2">
      <c r="B661" s="2249"/>
    </row>
    <row r="662" spans="2:2">
      <c r="B662" s="2249"/>
    </row>
    <row r="663" spans="2:2">
      <c r="B663" s="2249"/>
    </row>
    <row r="664" spans="2:2">
      <c r="B664" s="2249"/>
    </row>
    <row r="665" spans="2:2">
      <c r="B665" s="2249"/>
    </row>
    <row r="666" spans="2:2">
      <c r="B666" s="2249"/>
    </row>
    <row r="667" spans="2:2">
      <c r="B667" s="2249"/>
    </row>
    <row r="668" spans="2:2">
      <c r="B668" s="2249"/>
    </row>
    <row r="669" spans="2:2">
      <c r="B669" s="2249"/>
    </row>
    <row r="670" spans="2:2">
      <c r="B670" s="2249"/>
    </row>
    <row r="671" spans="2:2">
      <c r="B671" s="2249"/>
    </row>
    <row r="672" spans="2:2">
      <c r="B672" s="2249"/>
    </row>
    <row r="673" spans="2:2">
      <c r="B673" s="2249"/>
    </row>
    <row r="674" spans="2:2">
      <c r="B674" s="2249"/>
    </row>
    <row r="675" spans="2:2">
      <c r="B675" s="2249"/>
    </row>
    <row r="676" spans="2:2">
      <c r="B676" s="2249"/>
    </row>
    <row r="677" spans="2:2">
      <c r="B677" s="2249"/>
    </row>
    <row r="678" spans="2:2">
      <c r="B678" s="2249"/>
    </row>
    <row r="679" spans="2:2">
      <c r="B679" s="2249"/>
    </row>
    <row r="680" spans="2:2">
      <c r="B680" s="2249"/>
    </row>
    <row r="681" spans="2:2">
      <c r="B681" s="2249"/>
    </row>
    <row r="682" spans="2:2">
      <c r="B682" s="2249"/>
    </row>
    <row r="683" spans="2:2">
      <c r="B683" s="2249"/>
    </row>
    <row r="684" spans="2:2">
      <c r="B684" s="2249"/>
    </row>
    <row r="685" spans="2:2">
      <c r="B685" s="2249"/>
    </row>
    <row r="686" spans="2:2">
      <c r="B686" s="2249"/>
    </row>
    <row r="687" spans="2:2">
      <c r="B687" s="2249"/>
    </row>
    <row r="688" spans="2:2">
      <c r="B688" s="2249"/>
    </row>
    <row r="689" spans="2:2">
      <c r="B689" s="2249"/>
    </row>
    <row r="690" spans="2:2">
      <c r="B690" s="2249"/>
    </row>
    <row r="691" spans="2:2">
      <c r="B691" s="2249"/>
    </row>
    <row r="692" spans="2:2">
      <c r="B692" s="2249"/>
    </row>
    <row r="693" spans="2:2">
      <c r="B693" s="2249"/>
    </row>
    <row r="694" spans="2:2">
      <c r="B694" s="2249"/>
    </row>
    <row r="695" spans="2:2">
      <c r="B695" s="2249"/>
    </row>
    <row r="696" spans="2:2">
      <c r="B696" s="2249"/>
    </row>
    <row r="697" spans="2:2">
      <c r="B697" s="2249"/>
    </row>
    <row r="698" spans="2:2">
      <c r="B698" s="2249"/>
    </row>
    <row r="699" spans="2:2">
      <c r="B699" s="2249"/>
    </row>
    <row r="700" spans="2:2">
      <c r="B700" s="2249"/>
    </row>
    <row r="701" spans="2:2">
      <c r="B701" s="2249"/>
    </row>
    <row r="702" spans="2:2">
      <c r="B702" s="2249"/>
    </row>
    <row r="703" spans="2:2">
      <c r="B703" s="2249"/>
    </row>
    <row r="704" spans="2:2">
      <c r="B704" s="2249"/>
    </row>
    <row r="705" spans="2:2">
      <c r="B705" s="2249"/>
    </row>
    <row r="706" spans="2:2">
      <c r="B706" s="2249"/>
    </row>
    <row r="707" spans="2:2">
      <c r="B707" s="2249"/>
    </row>
    <row r="708" spans="2:2">
      <c r="B708" s="2249"/>
    </row>
    <row r="709" spans="2:2">
      <c r="B709" s="2249"/>
    </row>
    <row r="710" spans="2:2">
      <c r="B710" s="2249"/>
    </row>
    <row r="711" spans="2:2">
      <c r="B711" s="2249"/>
    </row>
  </sheetData>
  <mergeCells count="1">
    <mergeCell ref="A2:O2"/>
  </mergeCells>
  <pageMargins left="0.45" right="0.45" top="0.5" bottom="0.5" header="0.3" footer="0.3"/>
  <pageSetup paperSize="17" scale="49" fitToHeight="5" orientation="landscape" r:id="rId1"/>
</worksheet>
</file>

<file path=xl/worksheets/sheet116.xml><?xml version="1.0" encoding="utf-8"?>
<worksheet xmlns="http://schemas.openxmlformats.org/spreadsheetml/2006/main" xmlns:r="http://schemas.openxmlformats.org/officeDocument/2006/relationships">
  <sheetPr codeName="Sheet102"/>
  <dimension ref="A1:Q709"/>
  <sheetViews>
    <sheetView workbookViewId="0">
      <selection sqref="A1:O1"/>
    </sheetView>
  </sheetViews>
  <sheetFormatPr defaultRowHeight="12.75"/>
  <cols>
    <col min="1" max="1" width="24.140625" style="2249" customWidth="1"/>
    <col min="2" max="2" width="15.85546875" style="2250" customWidth="1"/>
    <col min="3" max="16" width="15" style="2249" customWidth="1"/>
    <col min="17" max="16384" width="9.140625" style="2249"/>
  </cols>
  <sheetData>
    <row r="1" spans="1:17">
      <c r="A1" s="2662" t="s">
        <v>3615</v>
      </c>
      <c r="B1" s="2663"/>
      <c r="C1" s="2663"/>
      <c r="D1" s="2663"/>
      <c r="E1" s="2663"/>
      <c r="F1" s="2663"/>
      <c r="G1" s="2663"/>
      <c r="H1" s="2663"/>
      <c r="I1" s="2663"/>
      <c r="J1" s="2663"/>
      <c r="K1" s="2663"/>
      <c r="L1" s="2663"/>
      <c r="M1" s="2663"/>
      <c r="N1" s="2663"/>
      <c r="O1" s="2664"/>
    </row>
    <row r="2" spans="1:17">
      <c r="A2" s="1916"/>
      <c r="B2" s="1917"/>
      <c r="C2" s="1918"/>
      <c r="D2" s="1918"/>
      <c r="E2" s="1918"/>
      <c r="F2" s="1918"/>
      <c r="G2" s="1918"/>
      <c r="H2" s="1918"/>
      <c r="I2" s="1918"/>
      <c r="J2" s="1918"/>
      <c r="K2" s="1918"/>
      <c r="L2" s="1918"/>
      <c r="M2" s="1918"/>
      <c r="N2" s="1918"/>
      <c r="O2" s="1919"/>
    </row>
    <row r="3" spans="1:17" hidden="1">
      <c r="A3" s="1916"/>
      <c r="B3" s="1918" t="s">
        <v>2655</v>
      </c>
      <c r="C3" s="1918"/>
      <c r="D3" s="1918"/>
      <c r="E3" s="1918"/>
      <c r="F3" s="1918"/>
      <c r="G3" s="1918"/>
      <c r="H3" s="1918"/>
      <c r="I3" s="1918"/>
      <c r="J3" s="1918"/>
      <c r="K3" s="1918"/>
      <c r="L3" s="1918"/>
      <c r="M3" s="1918"/>
      <c r="N3" s="1918"/>
      <c r="O3" s="1919"/>
    </row>
    <row r="4" spans="1:17" ht="13.5" thickBot="1">
      <c r="A4" s="1920"/>
      <c r="B4" s="1252" t="s">
        <v>2657</v>
      </c>
      <c r="C4" s="1921"/>
      <c r="D4" s="1921">
        <v>42005</v>
      </c>
      <c r="E4" s="1921">
        <v>42036</v>
      </c>
      <c r="F4" s="1921">
        <v>42064</v>
      </c>
      <c r="G4" s="1921">
        <v>42095</v>
      </c>
      <c r="H4" s="1921">
        <v>42125</v>
      </c>
      <c r="I4" s="1921">
        <v>42156</v>
      </c>
      <c r="J4" s="1921">
        <v>42186</v>
      </c>
      <c r="K4" s="1921">
        <v>42217</v>
      </c>
      <c r="L4" s="1921">
        <v>42248</v>
      </c>
      <c r="M4" s="1921">
        <v>42278</v>
      </c>
      <c r="N4" s="1921">
        <v>42309</v>
      </c>
      <c r="O4" s="1922">
        <v>42339</v>
      </c>
      <c r="P4" s="2249" t="s">
        <v>1073</v>
      </c>
    </row>
    <row r="5" spans="1:17" ht="15">
      <c r="A5" s="2322" t="s">
        <v>3666</v>
      </c>
      <c r="B5" s="2323">
        <v>5025</v>
      </c>
      <c r="D5" s="2254">
        <v>-361477.9</v>
      </c>
      <c r="E5" s="2254">
        <v>-323225.76</v>
      </c>
      <c r="F5" s="2254">
        <v>-322734.27999999991</v>
      </c>
      <c r="G5" s="2254">
        <v>-421265.17999999993</v>
      </c>
      <c r="H5" s="2254">
        <v>-479453.79000000027</v>
      </c>
      <c r="I5" s="2254">
        <v>-530314.88999999966</v>
      </c>
      <c r="J5" s="2254">
        <v>-477661.64000000013</v>
      </c>
      <c r="K5" s="2254">
        <v>-389646.34000000032</v>
      </c>
      <c r="L5" s="2254">
        <v>-368936.54000000004</v>
      </c>
      <c r="M5" s="2254">
        <v>-378033.46999999974</v>
      </c>
      <c r="N5" s="2254">
        <v>-477670.62999999989</v>
      </c>
      <c r="O5" s="2254">
        <v>-422126.88999999966</v>
      </c>
      <c r="P5" s="2254">
        <v>-4952547.3099999996</v>
      </c>
      <c r="Q5" s="2249" t="s">
        <v>3655</v>
      </c>
    </row>
    <row r="6" spans="1:17">
      <c r="A6" s="2249" t="s">
        <v>3664</v>
      </c>
      <c r="B6" s="2250">
        <v>5030</v>
      </c>
      <c r="D6" s="2254">
        <v>29658</v>
      </c>
      <c r="E6" s="2254">
        <v>26526</v>
      </c>
      <c r="F6" s="2254">
        <v>-73026</v>
      </c>
      <c r="G6" s="2254">
        <v>-58661</v>
      </c>
      <c r="H6" s="2254">
        <v>-46164</v>
      </c>
      <c r="I6" s="2254">
        <v>50464</v>
      </c>
      <c r="J6" s="2254">
        <v>51378</v>
      </c>
      <c r="K6" s="2254">
        <v>20915</v>
      </c>
      <c r="L6" s="2254">
        <v>6437</v>
      </c>
      <c r="M6" s="2254">
        <v>-67386</v>
      </c>
      <c r="N6" s="2254">
        <v>-7884</v>
      </c>
      <c r="O6" s="2254">
        <v>18276</v>
      </c>
      <c r="P6" s="2254">
        <v>-49467</v>
      </c>
    </row>
    <row r="7" spans="1:17">
      <c r="A7" s="2324" t="s">
        <v>3667</v>
      </c>
      <c r="B7" s="2250">
        <v>5035</v>
      </c>
      <c r="D7" s="2254">
        <v>-26887.47</v>
      </c>
      <c r="E7" s="2254">
        <v>-24532.449999999997</v>
      </c>
      <c r="F7" s="2254">
        <v>-22800.53</v>
      </c>
      <c r="G7" s="2254">
        <v>-31451.520000000004</v>
      </c>
      <c r="H7" s="2254">
        <v>-28555.130000000005</v>
      </c>
      <c r="I7" s="2254">
        <v>-35700.350000000006</v>
      </c>
      <c r="J7" s="2254">
        <v>-34272.419999999984</v>
      </c>
      <c r="K7" s="2254">
        <v>-32604.119999999995</v>
      </c>
      <c r="L7" s="2254">
        <v>5098.429999999993</v>
      </c>
      <c r="M7" s="2254">
        <v>-24723.030000000028</v>
      </c>
      <c r="N7" s="2254">
        <v>-20330.52999999997</v>
      </c>
      <c r="O7" s="2254">
        <v>-29818.309999999998</v>
      </c>
      <c r="P7" s="2254">
        <v>-306577.43</v>
      </c>
    </row>
    <row r="8" spans="1:17">
      <c r="B8" s="2250">
        <v>5050</v>
      </c>
      <c r="D8" s="2254">
        <v>-383.32000000000005</v>
      </c>
      <c r="E8" s="2254">
        <v>-323.92999999999995</v>
      </c>
      <c r="F8" s="2254">
        <v>-281.77999999999997</v>
      </c>
      <c r="G8" s="2254">
        <v>-300.31000000000017</v>
      </c>
      <c r="H8" s="2254">
        <v>574.5200000000001</v>
      </c>
      <c r="I8" s="2254">
        <v>-241.90999999999997</v>
      </c>
      <c r="J8" s="2254">
        <v>-227.32999999999993</v>
      </c>
      <c r="K8" s="2254">
        <v>0</v>
      </c>
      <c r="L8" s="2254">
        <v>-35572.26</v>
      </c>
      <c r="M8" s="2254">
        <v>-6934.2700000000041</v>
      </c>
      <c r="N8" s="2254">
        <v>-5856.3300000000017</v>
      </c>
      <c r="O8" s="2254">
        <v>-6500.3699999999953</v>
      </c>
      <c r="P8" s="2254">
        <v>-56047.29</v>
      </c>
    </row>
    <row r="9" spans="1:17">
      <c r="B9" s="2250">
        <v>5100</v>
      </c>
      <c r="D9" s="2254">
        <v>0</v>
      </c>
      <c r="E9" s="2254">
        <v>2.2799999999999998</v>
      </c>
      <c r="F9" s="2254">
        <v>0</v>
      </c>
      <c r="G9" s="2254">
        <v>0</v>
      </c>
      <c r="H9" s="2254">
        <v>0</v>
      </c>
      <c r="I9" s="2254">
        <v>0</v>
      </c>
      <c r="J9" s="2254">
        <v>0</v>
      </c>
      <c r="K9" s="2254">
        <v>0</v>
      </c>
      <c r="L9" s="2254">
        <v>33.42</v>
      </c>
      <c r="M9" s="2254">
        <v>0</v>
      </c>
      <c r="N9" s="2254">
        <v>0</v>
      </c>
      <c r="O9" s="2254">
        <v>0</v>
      </c>
      <c r="P9" s="2254">
        <v>35.700000000000003</v>
      </c>
    </row>
    <row r="10" spans="1:17">
      <c r="B10" s="2250">
        <v>5105</v>
      </c>
      <c r="D10" s="2254">
        <v>5847</v>
      </c>
      <c r="E10" s="2254">
        <v>7018</v>
      </c>
      <c r="F10" s="2254">
        <v>-22193</v>
      </c>
      <c r="G10" s="2254">
        <v>-5072</v>
      </c>
      <c r="H10" s="2254">
        <v>-1122</v>
      </c>
      <c r="I10" s="2254">
        <v>15907</v>
      </c>
      <c r="J10" s="2254">
        <v>2904</v>
      </c>
      <c r="K10" s="2254">
        <v>539</v>
      </c>
      <c r="L10" s="2254">
        <v>5171</v>
      </c>
      <c r="M10" s="2254">
        <v>-22037</v>
      </c>
      <c r="N10" s="2254">
        <v>976</v>
      </c>
      <c r="O10" s="2254">
        <v>1538</v>
      </c>
      <c r="P10" s="2254">
        <v>-10524</v>
      </c>
    </row>
    <row r="11" spans="1:17">
      <c r="B11" s="2250">
        <v>5140</v>
      </c>
      <c r="D11" s="2254">
        <v>-154748.68</v>
      </c>
      <c r="E11" s="2254">
        <v>-149273.97999999998</v>
      </c>
      <c r="F11" s="2254">
        <v>-151060.15000000002</v>
      </c>
      <c r="G11" s="2254">
        <v>-162742.56</v>
      </c>
      <c r="H11" s="2254">
        <v>-167049.33999999997</v>
      </c>
      <c r="I11" s="2254">
        <v>-167983.88</v>
      </c>
      <c r="J11" s="2254">
        <v>-163379.75000000012</v>
      </c>
      <c r="K11" s="2254">
        <v>-158748.05999999982</v>
      </c>
      <c r="L11" s="2254">
        <v>-156053.28000000003</v>
      </c>
      <c r="M11" s="2254">
        <v>-154900.16999999993</v>
      </c>
      <c r="N11" s="2254">
        <v>-161822.07000000007</v>
      </c>
      <c r="O11" s="2254">
        <v>-160349.12000000011</v>
      </c>
      <c r="P11" s="2254">
        <v>-1908111.04</v>
      </c>
    </row>
    <row r="12" spans="1:17">
      <c r="B12" s="2250">
        <v>5155</v>
      </c>
      <c r="D12" s="2254">
        <v>-16237.77</v>
      </c>
      <c r="E12" s="2254">
        <v>-17145.170000000002</v>
      </c>
      <c r="F12" s="2254">
        <v>-16343.96</v>
      </c>
      <c r="G12" s="2254">
        <v>-19396.159999999996</v>
      </c>
      <c r="H12" s="2254">
        <v>-18132.510000000009</v>
      </c>
      <c r="I12" s="2254">
        <v>-20523.559999999998</v>
      </c>
      <c r="J12" s="2254">
        <v>-17306.62999999999</v>
      </c>
      <c r="K12" s="2254">
        <v>-16483.050000000003</v>
      </c>
      <c r="L12" s="2254">
        <v>-16677.72</v>
      </c>
      <c r="M12" s="2254">
        <v>-15844.940000000002</v>
      </c>
      <c r="N12" s="2254">
        <v>-9496.6300000000047</v>
      </c>
      <c r="O12" s="2254">
        <v>-26226.410000000003</v>
      </c>
      <c r="P12" s="2254">
        <v>-209814.51</v>
      </c>
    </row>
    <row r="13" spans="1:17">
      <c r="B13" s="2250">
        <v>5170</v>
      </c>
      <c r="D13" s="2254">
        <v>-728.27</v>
      </c>
      <c r="E13" s="2254">
        <v>-645.54999999999995</v>
      </c>
      <c r="F13" s="2254">
        <v>-591.69000000000005</v>
      </c>
      <c r="G13" s="2254">
        <v>-624.33000000000015</v>
      </c>
      <c r="H13" s="2254">
        <v>927.01000000000022</v>
      </c>
      <c r="I13" s="2254">
        <v>-519.52</v>
      </c>
      <c r="J13" s="2254">
        <v>-499.0300000000002</v>
      </c>
      <c r="K13" s="2254">
        <v>0</v>
      </c>
      <c r="L13" s="2254">
        <v>0</v>
      </c>
      <c r="M13" s="2254">
        <v>0</v>
      </c>
      <c r="N13" s="2254">
        <v>0</v>
      </c>
      <c r="O13" s="2254">
        <v>0</v>
      </c>
      <c r="P13" s="2254">
        <v>-2681.38</v>
      </c>
    </row>
    <row r="14" spans="1:17">
      <c r="B14" s="2250">
        <v>5230</v>
      </c>
      <c r="D14" s="2254">
        <v>-10084.42</v>
      </c>
      <c r="E14" s="2254">
        <v>-9877.5899999999983</v>
      </c>
      <c r="F14" s="2254">
        <v>-9928.6200000000026</v>
      </c>
      <c r="G14" s="2254">
        <v>-13168.380000000001</v>
      </c>
      <c r="H14" s="2254">
        <v>-16073.14</v>
      </c>
      <c r="I14" s="2254">
        <v>-16465.269999999997</v>
      </c>
      <c r="J14" s="2254">
        <v>-16933.64</v>
      </c>
      <c r="K14" s="2254">
        <v>-14811.900000000009</v>
      </c>
      <c r="L14" s="2254">
        <v>-14182.690000000002</v>
      </c>
      <c r="M14" s="2254">
        <v>-14865.12999999999</v>
      </c>
      <c r="N14" s="2254">
        <v>-15643.979999999981</v>
      </c>
      <c r="O14" s="2254">
        <v>-13867.690000000002</v>
      </c>
      <c r="P14" s="2254">
        <v>-165902.44999999998</v>
      </c>
    </row>
    <row r="15" spans="1:17">
      <c r="B15" s="2250">
        <v>5235</v>
      </c>
      <c r="D15" s="2254">
        <v>-34.119999999999997</v>
      </c>
      <c r="E15" s="2254">
        <v>-50.110000000000007</v>
      </c>
      <c r="F15" s="2254">
        <v>-161.19999999999999</v>
      </c>
      <c r="G15" s="2254">
        <v>-183.45</v>
      </c>
      <c r="H15" s="2254">
        <v>-172.78999999999996</v>
      </c>
      <c r="I15" s="2254">
        <v>-176.69000000000005</v>
      </c>
      <c r="J15" s="2254">
        <v>-206.74</v>
      </c>
      <c r="K15" s="2254">
        <v>-399.06000000000006</v>
      </c>
      <c r="L15" s="2254">
        <v>-111.34999999999991</v>
      </c>
      <c r="M15" s="2254">
        <v>-101.1099999999999</v>
      </c>
      <c r="N15" s="2254">
        <v>-63.760000000000218</v>
      </c>
      <c r="O15" s="2254">
        <v>-194.65999999999985</v>
      </c>
      <c r="P15" s="2254">
        <v>-1855.04</v>
      </c>
    </row>
    <row r="16" spans="1:17">
      <c r="B16" s="2250">
        <v>5270</v>
      </c>
      <c r="D16" s="2254">
        <v>-10.31</v>
      </c>
      <c r="E16" s="2254">
        <v>-450</v>
      </c>
      <c r="F16" s="2254">
        <v>0</v>
      </c>
      <c r="G16" s="2254">
        <v>0</v>
      </c>
      <c r="H16" s="2254">
        <v>0</v>
      </c>
      <c r="I16" s="2254">
        <v>0</v>
      </c>
      <c r="J16" s="2254">
        <v>-4.75</v>
      </c>
      <c r="K16" s="2254">
        <v>0</v>
      </c>
      <c r="L16" s="2254">
        <v>0</v>
      </c>
      <c r="M16" s="2254">
        <v>0</v>
      </c>
      <c r="N16" s="2254">
        <v>-449.99999999999994</v>
      </c>
      <c r="O16" s="2254">
        <v>0</v>
      </c>
      <c r="P16" s="2254">
        <v>-915.06</v>
      </c>
    </row>
    <row r="17" spans="2:16">
      <c r="B17" s="2250">
        <v>5285</v>
      </c>
      <c r="D17" s="2254">
        <v>-9834.5</v>
      </c>
      <c r="E17" s="2254">
        <v>-15862</v>
      </c>
      <c r="F17" s="2254">
        <v>-13040.5</v>
      </c>
      <c r="G17" s="2254">
        <v>-10797.5</v>
      </c>
      <c r="H17" s="2254">
        <v>-9115.5</v>
      </c>
      <c r="I17" s="2254">
        <v>-10079.5</v>
      </c>
      <c r="J17" s="2254">
        <v>-13077</v>
      </c>
      <c r="K17" s="2254">
        <v>-9954.5</v>
      </c>
      <c r="L17" s="2254">
        <v>-8620</v>
      </c>
      <c r="M17" s="2254">
        <v>-6103</v>
      </c>
      <c r="N17" s="2254">
        <v>-5237</v>
      </c>
      <c r="O17" s="2254">
        <v>-7177</v>
      </c>
      <c r="P17" s="2254">
        <v>-118898</v>
      </c>
    </row>
    <row r="18" spans="2:16">
      <c r="B18" s="2250">
        <v>5405</v>
      </c>
      <c r="D18" s="2254">
        <v>-1642.27</v>
      </c>
      <c r="E18" s="2254">
        <v>-1642.27</v>
      </c>
      <c r="F18" s="2254">
        <v>-1642.2700000000004</v>
      </c>
      <c r="G18" s="2254">
        <v>-1642.2699999999995</v>
      </c>
      <c r="H18" s="2254">
        <v>-1642.2700000000004</v>
      </c>
      <c r="I18" s="2254">
        <v>-1642.2700000000004</v>
      </c>
      <c r="J18" s="2254">
        <v>-1642.2699999999986</v>
      </c>
      <c r="K18" s="2254">
        <v>-1642.2700000000004</v>
      </c>
      <c r="L18" s="2254">
        <v>-1642.2700000000004</v>
      </c>
      <c r="M18" s="2254">
        <v>-1642.2700000000004</v>
      </c>
      <c r="N18" s="2254">
        <v>-1707.9599999999991</v>
      </c>
      <c r="O18" s="2254">
        <v>-1707.9599999999991</v>
      </c>
      <c r="P18" s="2254">
        <v>-19838.62</v>
      </c>
    </row>
    <row r="19" spans="2:16">
      <c r="B19" s="2250">
        <v>5465</v>
      </c>
      <c r="D19" s="2254">
        <v>11747.720000000001</v>
      </c>
      <c r="E19" s="2254">
        <v>31774.78</v>
      </c>
      <c r="F19" s="2254">
        <v>25996.190000000002</v>
      </c>
      <c r="G19" s="2254">
        <v>30374.709999999992</v>
      </c>
      <c r="H19" s="2254">
        <v>32304.47</v>
      </c>
      <c r="I19" s="2254">
        <v>36299.94</v>
      </c>
      <c r="J19" s="2254">
        <v>28739.5</v>
      </c>
      <c r="K19" s="2254">
        <v>22978.040000000008</v>
      </c>
      <c r="L19" s="2254">
        <v>21849.839999999997</v>
      </c>
      <c r="M19" s="2254">
        <v>27365.869999999995</v>
      </c>
      <c r="N19" s="2254">
        <v>27603.630000000005</v>
      </c>
      <c r="O19" s="2254">
        <v>28618.570000000007</v>
      </c>
      <c r="P19" s="2254">
        <v>325653.26</v>
      </c>
    </row>
    <row r="20" spans="2:16">
      <c r="B20" s="2250">
        <v>5470</v>
      </c>
      <c r="D20" s="2254">
        <v>25221.1</v>
      </c>
      <c r="E20" s="2254">
        <v>9620.0999999999985</v>
      </c>
      <c r="F20" s="2254">
        <v>18026.620000000003</v>
      </c>
      <c r="G20" s="2254">
        <v>12543.190000000002</v>
      </c>
      <c r="H20" s="2254">
        <v>20488.400000000001</v>
      </c>
      <c r="I20" s="2254">
        <v>9748.4400000000023</v>
      </c>
      <c r="J20" s="2254">
        <v>14359.989999999991</v>
      </c>
      <c r="K20" s="2254">
        <v>13789.650000000009</v>
      </c>
      <c r="L20" s="2254">
        <v>11954.909999999989</v>
      </c>
      <c r="M20" s="2254">
        <v>13725.119999999995</v>
      </c>
      <c r="N20" s="2254">
        <v>12992.330000000016</v>
      </c>
      <c r="O20" s="2254">
        <v>13018.119999999995</v>
      </c>
      <c r="P20" s="2254">
        <v>175487.97</v>
      </c>
    </row>
    <row r="21" spans="2:16">
      <c r="B21" s="2250">
        <v>5480</v>
      </c>
      <c r="D21" s="2254">
        <v>9162.9600000000009</v>
      </c>
      <c r="E21" s="2254">
        <v>6700.5</v>
      </c>
      <c r="F21" s="2254">
        <v>8045.4</v>
      </c>
      <c r="G21" s="2254">
        <v>9982.1000000000058</v>
      </c>
      <c r="H21" s="2254">
        <v>10074.299999999988</v>
      </c>
      <c r="I21" s="2254">
        <v>12374.200000000012</v>
      </c>
      <c r="J21" s="2254">
        <v>10747.899999999994</v>
      </c>
      <c r="K21" s="2254">
        <v>9215.1999999999971</v>
      </c>
      <c r="L21" s="2254">
        <v>8586.6600000000035</v>
      </c>
      <c r="M21" s="2254">
        <v>11951.100000000006</v>
      </c>
      <c r="N21" s="2254">
        <v>10420.399999999994</v>
      </c>
      <c r="O21" s="2254">
        <v>12443.100000000006</v>
      </c>
      <c r="P21" s="2254">
        <v>119703.82</v>
      </c>
    </row>
    <row r="22" spans="2:16">
      <c r="B22" s="2250">
        <v>5485</v>
      </c>
      <c r="D22" s="2254">
        <v>0</v>
      </c>
      <c r="E22" s="2254">
        <v>850</v>
      </c>
      <c r="F22" s="2254">
        <v>775</v>
      </c>
      <c r="G22" s="2254">
        <v>0</v>
      </c>
      <c r="H22" s="2254">
        <v>0</v>
      </c>
      <c r="I22" s="2254">
        <v>0</v>
      </c>
      <c r="J22" s="2254">
        <v>775</v>
      </c>
      <c r="K22" s="2254">
        <v>0</v>
      </c>
      <c r="L22" s="2254">
        <v>1375</v>
      </c>
      <c r="M22" s="2254">
        <v>0</v>
      </c>
      <c r="N22" s="2254">
        <v>425</v>
      </c>
      <c r="O22" s="2254">
        <v>0</v>
      </c>
      <c r="P22" s="2254">
        <v>4200</v>
      </c>
    </row>
    <row r="23" spans="2:16">
      <c r="B23" s="2250">
        <v>5490</v>
      </c>
      <c r="D23" s="2254">
        <v>4204.84</v>
      </c>
      <c r="E23" s="2254">
        <v>4123.91</v>
      </c>
      <c r="F23" s="2254">
        <v>4125.1499999999996</v>
      </c>
      <c r="G23" s="2254">
        <v>4629.840000000002</v>
      </c>
      <c r="H23" s="2254">
        <v>-18.700000000000728</v>
      </c>
      <c r="I23" s="2254">
        <v>4716.0099999999984</v>
      </c>
      <c r="J23" s="2254">
        <v>4253.4200000000019</v>
      </c>
      <c r="K23" s="2254">
        <v>4275.9999999999964</v>
      </c>
      <c r="L23" s="2254">
        <v>-149.21999999999753</v>
      </c>
      <c r="M23" s="2254">
        <v>3631.7200000000012</v>
      </c>
      <c r="N23" s="2254">
        <v>4221.1699999999983</v>
      </c>
      <c r="O23" s="2254">
        <v>5740.1299999999974</v>
      </c>
      <c r="P23" s="2254">
        <v>43754.27</v>
      </c>
    </row>
    <row r="24" spans="2:16">
      <c r="B24" s="2250">
        <v>5505</v>
      </c>
      <c r="D24" s="2254">
        <v>54.510000000000005</v>
      </c>
      <c r="E24" s="2254">
        <v>-45.500000000000007</v>
      </c>
      <c r="F24" s="2254">
        <v>123.61999999999999</v>
      </c>
      <c r="G24" s="2254">
        <v>109.28</v>
      </c>
      <c r="H24" s="2254">
        <v>76.28</v>
      </c>
      <c r="I24" s="2254">
        <v>69.410000000000025</v>
      </c>
      <c r="J24" s="2254">
        <v>60.889999999999986</v>
      </c>
      <c r="K24" s="2254">
        <v>65.730000000000018</v>
      </c>
      <c r="L24" s="2254">
        <v>50.3599999999999</v>
      </c>
      <c r="M24" s="2254">
        <v>75.760000000000105</v>
      </c>
      <c r="N24" s="2254">
        <v>70.509999999999877</v>
      </c>
      <c r="O24" s="2254">
        <v>62.000000000000114</v>
      </c>
      <c r="P24" s="2254">
        <v>772.85</v>
      </c>
    </row>
    <row r="25" spans="2:16">
      <c r="B25" s="2250">
        <v>5510</v>
      </c>
      <c r="D25" s="2254">
        <v>2260.7799999999997</v>
      </c>
      <c r="E25" s="2254">
        <v>1685.9000000000005</v>
      </c>
      <c r="F25" s="2254">
        <v>3199.05</v>
      </c>
      <c r="G25" s="2254">
        <v>1773.8799999999983</v>
      </c>
      <c r="H25" s="2254">
        <v>1762.2100000000009</v>
      </c>
      <c r="I25" s="2254">
        <v>630.35000000000036</v>
      </c>
      <c r="J25" s="2254">
        <v>738.5</v>
      </c>
      <c r="K25" s="2254">
        <v>2539.33</v>
      </c>
      <c r="L25" s="2254">
        <v>1544.4700000000012</v>
      </c>
      <c r="M25" s="2254">
        <v>994.75</v>
      </c>
      <c r="N25" s="2254">
        <v>2645.1099999999969</v>
      </c>
      <c r="O25" s="2254">
        <v>3360.5400000000009</v>
      </c>
      <c r="P25" s="2254">
        <v>23134.87</v>
      </c>
    </row>
    <row r="26" spans="2:16">
      <c r="B26" s="2250">
        <v>5515</v>
      </c>
      <c r="D26" s="2254">
        <v>-280</v>
      </c>
      <c r="E26" s="2254">
        <v>869</v>
      </c>
      <c r="F26" s="2254">
        <v>-1161</v>
      </c>
      <c r="G26" s="2254">
        <v>-19</v>
      </c>
      <c r="H26" s="2254">
        <v>-301</v>
      </c>
      <c r="I26" s="2254">
        <v>269</v>
      </c>
      <c r="J26" s="2254">
        <v>-284</v>
      </c>
      <c r="K26" s="2254">
        <v>761</v>
      </c>
      <c r="L26" s="2254">
        <v>-196</v>
      </c>
      <c r="M26" s="2254">
        <v>1356</v>
      </c>
      <c r="N26" s="2254">
        <v>396</v>
      </c>
      <c r="O26" s="2254">
        <v>-531</v>
      </c>
      <c r="P26" s="2254">
        <v>879</v>
      </c>
    </row>
    <row r="27" spans="2:16">
      <c r="B27" s="2250">
        <v>5525</v>
      </c>
      <c r="D27" s="2254">
        <v>122.36</v>
      </c>
      <c r="E27" s="2254">
        <v>121.57000000000001</v>
      </c>
      <c r="F27" s="2254">
        <v>130.88</v>
      </c>
      <c r="G27" s="2254">
        <v>135.79999999999995</v>
      </c>
      <c r="H27" s="2254">
        <v>138.72000000000008</v>
      </c>
      <c r="I27" s="2254">
        <v>140.20999999999992</v>
      </c>
      <c r="J27" s="2254">
        <v>96.580000000000041</v>
      </c>
      <c r="K27" s="2254">
        <v>123.70999999999992</v>
      </c>
      <c r="L27" s="2254">
        <v>64.740000000000009</v>
      </c>
      <c r="M27" s="2254">
        <v>177.3599999999999</v>
      </c>
      <c r="N27" s="2254">
        <v>83.250000000000227</v>
      </c>
      <c r="O27" s="2254">
        <v>105.15999999999985</v>
      </c>
      <c r="P27" s="2254">
        <v>1440.34</v>
      </c>
    </row>
    <row r="28" spans="2:16">
      <c r="B28" s="2250">
        <v>5535</v>
      </c>
      <c r="D28" s="2254">
        <v>215.4</v>
      </c>
      <c r="E28" s="2254">
        <v>224.95000000000002</v>
      </c>
      <c r="F28" s="2254">
        <v>210.10000000000002</v>
      </c>
      <c r="G28" s="2254">
        <v>197.39999999999998</v>
      </c>
      <c r="H28" s="2254">
        <v>223.14999999999998</v>
      </c>
      <c r="I28" s="2254">
        <v>195.6400000000001</v>
      </c>
      <c r="J28" s="2254">
        <v>188.45000000000005</v>
      </c>
      <c r="K28" s="2254">
        <v>238.08999999999969</v>
      </c>
      <c r="L28" s="2254">
        <v>137.86000000000013</v>
      </c>
      <c r="M28" s="2254">
        <v>346.55000000000018</v>
      </c>
      <c r="N28" s="2254">
        <v>177.71000000000004</v>
      </c>
      <c r="O28" s="2254">
        <v>195.1899999999996</v>
      </c>
      <c r="P28" s="2254">
        <v>2550.4899999999998</v>
      </c>
    </row>
    <row r="29" spans="2:16">
      <c r="B29" s="2250">
        <v>5540</v>
      </c>
      <c r="D29" s="2254">
        <v>4350.97</v>
      </c>
      <c r="E29" s="2254">
        <v>2801.79</v>
      </c>
      <c r="F29" s="2254">
        <v>3528.6200000000008</v>
      </c>
      <c r="G29" s="2254">
        <v>3649.2299999999996</v>
      </c>
      <c r="H29" s="2254">
        <v>3159.16</v>
      </c>
      <c r="I29" s="2254">
        <v>3962.75</v>
      </c>
      <c r="J29" s="2254">
        <v>3128.0400000000009</v>
      </c>
      <c r="K29" s="2254">
        <v>4253.75</v>
      </c>
      <c r="L29" s="2254">
        <v>3475.6899999999987</v>
      </c>
      <c r="M29" s="2254">
        <v>3342.5699999999997</v>
      </c>
      <c r="N29" s="2254">
        <v>3171.8100000000049</v>
      </c>
      <c r="O29" s="2254">
        <v>3936.929999999993</v>
      </c>
      <c r="P29" s="2254">
        <v>42761.31</v>
      </c>
    </row>
    <row r="30" spans="2:16">
      <c r="B30" s="2250">
        <v>5545</v>
      </c>
      <c r="D30" s="2254">
        <v>44.72</v>
      </c>
      <c r="E30" s="2254">
        <v>0</v>
      </c>
      <c r="F30" s="2254">
        <v>948.81</v>
      </c>
      <c r="G30" s="2254">
        <v>1178.53</v>
      </c>
      <c r="H30" s="2254">
        <v>103.36000000000013</v>
      </c>
      <c r="I30" s="2254">
        <v>94.860000000000127</v>
      </c>
      <c r="J30" s="2254">
        <v>110.92999999999984</v>
      </c>
      <c r="K30" s="2254">
        <v>163.44000000000005</v>
      </c>
      <c r="L30" s="2254">
        <v>764.88999999999987</v>
      </c>
      <c r="M30" s="2254">
        <v>6082.7499999999991</v>
      </c>
      <c r="N30" s="2254">
        <v>113.52000000000226</v>
      </c>
      <c r="O30" s="2254">
        <v>4782.1899999999987</v>
      </c>
      <c r="P30" s="2254">
        <v>14388</v>
      </c>
    </row>
    <row r="31" spans="2:16">
      <c r="B31" s="2250">
        <v>5625</v>
      </c>
      <c r="D31" s="2254">
        <v>4097.2199999999993</v>
      </c>
      <c r="E31" s="2254">
        <v>4080.26</v>
      </c>
      <c r="F31" s="2254">
        <v>4139.43</v>
      </c>
      <c r="G31" s="2254">
        <v>4209.18</v>
      </c>
      <c r="H31" s="2254">
        <v>4223.41</v>
      </c>
      <c r="I31" s="2254">
        <v>4223.6300000000047</v>
      </c>
      <c r="J31" s="2254">
        <v>4234.5999999999985</v>
      </c>
      <c r="K31" s="2254">
        <v>5396.2499999999927</v>
      </c>
      <c r="L31" s="2254">
        <v>4461.0200000000041</v>
      </c>
      <c r="M31" s="2254">
        <v>4381.82</v>
      </c>
      <c r="N31" s="2254">
        <v>4387.43</v>
      </c>
      <c r="O31" s="2254">
        <v>4390.32</v>
      </c>
      <c r="P31" s="2254">
        <v>52224.57</v>
      </c>
    </row>
    <row r="32" spans="2:16">
      <c r="B32" s="2250">
        <v>5630</v>
      </c>
      <c r="D32" s="2254">
        <v>3837.1499999999996</v>
      </c>
      <c r="E32" s="2254">
        <v>2872.9700000000012</v>
      </c>
      <c r="F32" s="2254">
        <v>2936.6399999999994</v>
      </c>
      <c r="G32" s="2254">
        <v>3002.159999999998</v>
      </c>
      <c r="H32" s="2254">
        <v>3019.9500000000007</v>
      </c>
      <c r="I32" s="2254">
        <v>2987.5200000000004</v>
      </c>
      <c r="J32" s="2254">
        <v>3042.34</v>
      </c>
      <c r="K32" s="2254">
        <v>3040.0499999999993</v>
      </c>
      <c r="L32" s="2254">
        <v>2922.6800000000003</v>
      </c>
      <c r="M32" s="2254">
        <v>3551.5299999999988</v>
      </c>
      <c r="N32" s="2254">
        <v>3617.2300000000032</v>
      </c>
      <c r="O32" s="2254">
        <v>3529.0099999999948</v>
      </c>
      <c r="P32" s="2254">
        <v>38359.229999999996</v>
      </c>
    </row>
    <row r="33" spans="2:16">
      <c r="B33" s="2250">
        <v>5635</v>
      </c>
      <c r="D33" s="2254">
        <v>612.23</v>
      </c>
      <c r="E33" s="2254">
        <v>457.44000000000005</v>
      </c>
      <c r="F33" s="2254">
        <v>667.04</v>
      </c>
      <c r="G33" s="2254">
        <v>347.00999999999976</v>
      </c>
      <c r="H33" s="2254">
        <v>680.51000000000022</v>
      </c>
      <c r="I33" s="2254">
        <v>639.9099999999994</v>
      </c>
      <c r="J33" s="2254">
        <v>730.05000000000109</v>
      </c>
      <c r="K33" s="2254">
        <v>748.59000000000015</v>
      </c>
      <c r="L33" s="2254">
        <v>267.51000000000022</v>
      </c>
      <c r="M33" s="2254">
        <v>540.60999999999876</v>
      </c>
      <c r="N33" s="2254">
        <v>395.09000000000015</v>
      </c>
      <c r="O33" s="2254">
        <v>484.88000000000011</v>
      </c>
      <c r="P33" s="2254">
        <v>6570.87</v>
      </c>
    </row>
    <row r="34" spans="2:16">
      <c r="B34" s="2250">
        <v>5645</v>
      </c>
      <c r="D34" s="2254">
        <v>-4139.54</v>
      </c>
      <c r="E34" s="2254">
        <v>-4318.5000000000009</v>
      </c>
      <c r="F34" s="2254">
        <v>-5935.57</v>
      </c>
      <c r="G34" s="2254">
        <v>-4316.130000000001</v>
      </c>
      <c r="H34" s="2254">
        <v>-4440.5999999999949</v>
      </c>
      <c r="I34" s="2254">
        <v>-4569.9100000000035</v>
      </c>
      <c r="J34" s="2254">
        <v>-4892.5299999999988</v>
      </c>
      <c r="K34" s="2254">
        <v>-4716.510000000002</v>
      </c>
      <c r="L34" s="2254">
        <v>-6143.1100000000006</v>
      </c>
      <c r="M34" s="2254">
        <v>-4584.5999999999985</v>
      </c>
      <c r="N34" s="2254">
        <v>-4631.3000000000029</v>
      </c>
      <c r="O34" s="2254">
        <v>-2919.2700000000041</v>
      </c>
      <c r="P34" s="2254">
        <v>-55607.570000000007</v>
      </c>
    </row>
    <row r="35" spans="2:16">
      <c r="B35" s="2250">
        <v>5650</v>
      </c>
      <c r="C35" s="2249" t="s">
        <v>2561</v>
      </c>
      <c r="D35" s="2254">
        <v>4.5</v>
      </c>
      <c r="E35" s="2254">
        <v>96.75</v>
      </c>
      <c r="F35" s="2254">
        <v>121.75999999999999</v>
      </c>
      <c r="G35" s="2254">
        <v>2.1800000000000068</v>
      </c>
      <c r="H35" s="2254">
        <v>127.75000000000006</v>
      </c>
      <c r="I35" s="2254">
        <v>219.77999999999997</v>
      </c>
      <c r="J35" s="2254">
        <v>239.97000000000003</v>
      </c>
      <c r="K35" s="2254">
        <v>223.88999999999987</v>
      </c>
      <c r="L35" s="2254">
        <v>187.63000000000011</v>
      </c>
      <c r="M35" s="2254">
        <v>88.289999999999964</v>
      </c>
      <c r="N35" s="2254">
        <v>16.449999999999818</v>
      </c>
      <c r="O35" s="2254">
        <v>257.01000000000022</v>
      </c>
      <c r="P35" s="2254">
        <v>1585.96</v>
      </c>
    </row>
    <row r="36" spans="2:16">
      <c r="B36" s="2250">
        <v>5655</v>
      </c>
      <c r="D36" s="2254">
        <v>31373.589999999997</v>
      </c>
      <c r="E36" s="2254">
        <v>21900.050000000003</v>
      </c>
      <c r="F36" s="2254">
        <v>18957.309999999998</v>
      </c>
      <c r="G36" s="2254">
        <v>16001.830000000002</v>
      </c>
      <c r="H36" s="2254">
        <v>18435.64</v>
      </c>
      <c r="I36" s="2254">
        <v>27085.229999999996</v>
      </c>
      <c r="J36" s="2254">
        <v>19444.640000000014</v>
      </c>
      <c r="K36" s="2254">
        <v>22415.629999999976</v>
      </c>
      <c r="L36" s="2254">
        <v>15771.73000000001</v>
      </c>
      <c r="M36" s="2254">
        <v>22218.360000000015</v>
      </c>
      <c r="N36" s="2254">
        <v>23477.97</v>
      </c>
      <c r="O36" s="2254">
        <v>29904.76999999999</v>
      </c>
      <c r="P36" s="2254">
        <v>266986.75</v>
      </c>
    </row>
    <row r="37" spans="2:16">
      <c r="B37" s="2250">
        <v>5660</v>
      </c>
      <c r="D37" s="2254">
        <v>12.31</v>
      </c>
      <c r="E37" s="2254">
        <v>93.169999999999987</v>
      </c>
      <c r="F37" s="2254">
        <v>207.58</v>
      </c>
      <c r="G37" s="2254">
        <v>112.00999999999999</v>
      </c>
      <c r="H37" s="2254">
        <v>65.370000000000061</v>
      </c>
      <c r="I37" s="2254">
        <v>227.93999999999983</v>
      </c>
      <c r="J37" s="2254">
        <v>50.760000000000105</v>
      </c>
      <c r="K37" s="2254">
        <v>124</v>
      </c>
      <c r="L37" s="2254">
        <v>35.479999999999905</v>
      </c>
      <c r="M37" s="2254">
        <v>108.80000000000018</v>
      </c>
      <c r="N37" s="2254">
        <v>142.84999999999991</v>
      </c>
      <c r="O37" s="2254">
        <v>293.93000000000029</v>
      </c>
      <c r="P37" s="2254">
        <v>1474.2000000000003</v>
      </c>
    </row>
    <row r="38" spans="2:16">
      <c r="B38" s="2250">
        <v>5665</v>
      </c>
      <c r="D38" s="2254">
        <v>1435.74</v>
      </c>
      <c r="E38" s="2254">
        <v>1661.2299999999998</v>
      </c>
      <c r="F38" s="2254">
        <v>1790.52</v>
      </c>
      <c r="G38" s="2254">
        <v>1295.5200000000004</v>
      </c>
      <c r="H38" s="2254">
        <v>1811.2399999999998</v>
      </c>
      <c r="I38" s="2254">
        <v>1480.25</v>
      </c>
      <c r="J38" s="2254">
        <v>1456.3100000000013</v>
      </c>
      <c r="K38" s="2254">
        <v>1410.9499999999971</v>
      </c>
      <c r="L38" s="2254">
        <v>1683.130000000001</v>
      </c>
      <c r="M38" s="2254">
        <v>1383.7100000000009</v>
      </c>
      <c r="N38" s="2254">
        <v>1350.8799999999992</v>
      </c>
      <c r="O38" s="2254">
        <v>1374.4399999999987</v>
      </c>
      <c r="P38" s="2254">
        <v>18133.919999999998</v>
      </c>
    </row>
    <row r="39" spans="2:16">
      <c r="B39" s="2250">
        <v>5670</v>
      </c>
      <c r="D39" s="2254">
        <v>709.54</v>
      </c>
      <c r="E39" s="2254">
        <v>717.74</v>
      </c>
      <c r="F39" s="2254">
        <v>732.15000000000032</v>
      </c>
      <c r="G39" s="2254">
        <v>734.37999999999965</v>
      </c>
      <c r="H39" s="2254">
        <v>244.58000000000038</v>
      </c>
      <c r="I39" s="2254">
        <v>1241.079999999999</v>
      </c>
      <c r="J39" s="2254">
        <v>737.93000000000029</v>
      </c>
      <c r="K39" s="2254">
        <v>746.35000000000036</v>
      </c>
      <c r="L39" s="2254">
        <v>752.47999999999956</v>
      </c>
      <c r="M39" s="2254">
        <v>754.39000000000033</v>
      </c>
      <c r="N39" s="2254">
        <v>757.83000000000084</v>
      </c>
      <c r="O39" s="2254">
        <v>741.05999999999949</v>
      </c>
      <c r="P39" s="2254">
        <v>8869.51</v>
      </c>
    </row>
    <row r="40" spans="2:16">
      <c r="B40" s="2250">
        <v>5675</v>
      </c>
      <c r="D40" s="2254">
        <v>-148.43</v>
      </c>
      <c r="E40" s="2254">
        <v>-150.06</v>
      </c>
      <c r="F40" s="2254">
        <v>-188.78999999999996</v>
      </c>
      <c r="G40" s="2254">
        <v>-152.41000000000008</v>
      </c>
      <c r="H40" s="2254">
        <v>-147.03999999999996</v>
      </c>
      <c r="I40" s="2254">
        <v>-147.53999999999996</v>
      </c>
      <c r="J40" s="2254">
        <v>-137.38999999999987</v>
      </c>
      <c r="K40" s="2254">
        <v>-141.19000000000005</v>
      </c>
      <c r="L40" s="2254">
        <v>-188.34000000000015</v>
      </c>
      <c r="M40" s="2254">
        <v>-148.21000000000004</v>
      </c>
      <c r="N40" s="2254">
        <v>-147.53999999999996</v>
      </c>
      <c r="O40" s="2254">
        <v>-108.5</v>
      </c>
      <c r="P40" s="2254">
        <v>-1805.44</v>
      </c>
    </row>
    <row r="41" spans="2:16">
      <c r="B41" s="2250">
        <v>5680</v>
      </c>
      <c r="D41" s="2254">
        <v>-74.08</v>
      </c>
      <c r="E41" s="2254">
        <v>-74.009999999999977</v>
      </c>
      <c r="F41" s="2254">
        <v>-95.020000000000039</v>
      </c>
      <c r="G41" s="2254">
        <v>-78.149999999999977</v>
      </c>
      <c r="H41" s="2254">
        <v>-78.279999999999973</v>
      </c>
      <c r="I41" s="2254">
        <v>-78.670000000000073</v>
      </c>
      <c r="J41" s="2254">
        <v>-70.8599999999999</v>
      </c>
      <c r="K41" s="2254">
        <v>-74.580000000000155</v>
      </c>
      <c r="L41" s="2254">
        <v>-94.1099999999999</v>
      </c>
      <c r="M41" s="2254">
        <v>-75.200000000000045</v>
      </c>
      <c r="N41" s="2254">
        <v>-76.769999999999982</v>
      </c>
      <c r="O41" s="2254">
        <v>-57.430000000000064</v>
      </c>
      <c r="P41" s="2254">
        <v>-927.16000000000008</v>
      </c>
    </row>
    <row r="42" spans="2:16">
      <c r="B42" s="2250">
        <v>5690</v>
      </c>
      <c r="D42" s="2254">
        <v>0</v>
      </c>
      <c r="E42" s="2254">
        <v>0</v>
      </c>
      <c r="F42" s="2254">
        <v>32.269999999999996</v>
      </c>
      <c r="G42" s="2254">
        <v>0</v>
      </c>
      <c r="H42" s="2254">
        <v>0</v>
      </c>
      <c r="I42" s="2254">
        <v>0</v>
      </c>
      <c r="J42" s="2254">
        <v>0</v>
      </c>
      <c r="K42" s="2254">
        <v>0</v>
      </c>
      <c r="L42" s="2254">
        <v>0</v>
      </c>
      <c r="M42" s="2254">
        <v>0</v>
      </c>
      <c r="N42" s="2254">
        <v>0</v>
      </c>
      <c r="O42" s="2254">
        <v>0</v>
      </c>
      <c r="P42" s="2254">
        <v>32.269999999999996</v>
      </c>
    </row>
    <row r="43" spans="2:16">
      <c r="B43" s="2250">
        <v>5705</v>
      </c>
      <c r="D43" s="2254">
        <v>9964.48</v>
      </c>
      <c r="E43" s="2254">
        <v>8765.59</v>
      </c>
      <c r="F43" s="2254">
        <v>10018.36</v>
      </c>
      <c r="G43" s="2254">
        <v>10240.270000000004</v>
      </c>
      <c r="H43" s="2254">
        <v>10107.359999999993</v>
      </c>
      <c r="I43" s="2254">
        <v>10131.07</v>
      </c>
      <c r="J43" s="2254">
        <v>10134.139999999992</v>
      </c>
      <c r="K43" s="2254">
        <v>10165.220000000001</v>
      </c>
      <c r="L43" s="2254">
        <v>10089.790000000008</v>
      </c>
      <c r="M43" s="2254">
        <v>10781.39</v>
      </c>
      <c r="N43" s="2254">
        <v>10547.61</v>
      </c>
      <c r="O43" s="2254">
        <v>10564.989999999991</v>
      </c>
      <c r="P43" s="2254">
        <v>121510.26999999999</v>
      </c>
    </row>
    <row r="44" spans="2:16">
      <c r="B44" s="2250">
        <v>5715</v>
      </c>
      <c r="D44" s="2254">
        <v>326.90999999999997</v>
      </c>
      <c r="E44" s="2254">
        <v>595.08000000000004</v>
      </c>
      <c r="F44" s="2254">
        <v>330.72</v>
      </c>
      <c r="G44" s="2254">
        <v>1254.3599999999997</v>
      </c>
      <c r="H44" s="2254">
        <v>1476.8500000000004</v>
      </c>
      <c r="I44" s="2254">
        <v>2902.67</v>
      </c>
      <c r="J44" s="2254">
        <v>3501.4300000000003</v>
      </c>
      <c r="K44" s="2254">
        <v>798.72999999999956</v>
      </c>
      <c r="L44" s="2254">
        <v>2854.83</v>
      </c>
      <c r="M44" s="2254">
        <v>5226.659999999998</v>
      </c>
      <c r="N44" s="2254">
        <v>8948.7000000000007</v>
      </c>
      <c r="O44" s="2254">
        <v>-1455.2499999999964</v>
      </c>
      <c r="P44" s="2254">
        <v>26761.690000000002</v>
      </c>
    </row>
    <row r="45" spans="2:16">
      <c r="B45" s="2250">
        <v>5735</v>
      </c>
      <c r="D45" s="2254">
        <v>2287.08</v>
      </c>
      <c r="E45" s="2254">
        <v>2411.1800000000003</v>
      </c>
      <c r="F45" s="2254">
        <v>4651.1000000000004</v>
      </c>
      <c r="G45" s="2254">
        <v>3987.9400000000005</v>
      </c>
      <c r="H45" s="2254">
        <v>3909.6799999999948</v>
      </c>
      <c r="I45" s="2254">
        <v>3838.6500000000051</v>
      </c>
      <c r="J45" s="2254">
        <v>3382.1899999999987</v>
      </c>
      <c r="K45" s="2254">
        <v>4206.9100000000035</v>
      </c>
      <c r="L45" s="2254">
        <v>4088.6499999999978</v>
      </c>
      <c r="M45" s="2254">
        <v>3456.4599999999955</v>
      </c>
      <c r="N45" s="2254">
        <v>3815.5899999999965</v>
      </c>
      <c r="O45" s="2254">
        <v>4105.1900000000023</v>
      </c>
      <c r="P45" s="2254">
        <v>44140.619999999995</v>
      </c>
    </row>
    <row r="46" spans="2:16">
      <c r="B46" s="2250">
        <v>5740</v>
      </c>
      <c r="D46" s="2254">
        <v>0</v>
      </c>
      <c r="E46" s="2254">
        <v>0</v>
      </c>
      <c r="F46" s="2254">
        <v>0</v>
      </c>
      <c r="G46" s="2254">
        <v>0</v>
      </c>
      <c r="H46" s="2254">
        <v>0</v>
      </c>
      <c r="I46" s="2254">
        <v>0</v>
      </c>
      <c r="J46" s="2254">
        <v>0</v>
      </c>
      <c r="K46" s="2254">
        <v>0</v>
      </c>
      <c r="L46" s="2254">
        <v>0</v>
      </c>
      <c r="M46" s="2254">
        <v>0</v>
      </c>
      <c r="N46" s="2254">
        <v>10.5</v>
      </c>
      <c r="O46" s="2254">
        <v>-16.39</v>
      </c>
      <c r="P46" s="2254">
        <v>-5.8900000000000006</v>
      </c>
    </row>
    <row r="47" spans="2:16">
      <c r="B47" s="2250">
        <v>5745</v>
      </c>
      <c r="D47" s="2254">
        <v>0</v>
      </c>
      <c r="E47" s="2254">
        <v>0</v>
      </c>
      <c r="F47" s="2254">
        <v>0</v>
      </c>
      <c r="G47" s="2254">
        <v>0</v>
      </c>
      <c r="H47" s="2254">
        <v>0</v>
      </c>
      <c r="I47" s="2254">
        <v>0</v>
      </c>
      <c r="J47" s="2254">
        <v>0</v>
      </c>
      <c r="K47" s="2254">
        <v>0</v>
      </c>
      <c r="L47" s="2254">
        <v>0</v>
      </c>
      <c r="M47" s="2254">
        <v>0</v>
      </c>
      <c r="N47" s="2254">
        <v>0</v>
      </c>
      <c r="O47" s="2254">
        <v>0</v>
      </c>
      <c r="P47" s="2254">
        <v>0</v>
      </c>
    </row>
    <row r="48" spans="2:16">
      <c r="B48" s="2250">
        <v>5750</v>
      </c>
      <c r="D48" s="2254">
        <v>513.41999999999996</v>
      </c>
      <c r="E48" s="2254">
        <v>537.62</v>
      </c>
      <c r="F48" s="2254">
        <v>521.59999999999991</v>
      </c>
      <c r="G48" s="2254">
        <v>495.23</v>
      </c>
      <c r="H48" s="2254">
        <v>627.68000000000029</v>
      </c>
      <c r="I48" s="2254">
        <v>580.88000000000011</v>
      </c>
      <c r="J48" s="2254">
        <v>622.70999999999958</v>
      </c>
      <c r="K48" s="2254">
        <v>658.63000000000056</v>
      </c>
      <c r="L48" s="2254">
        <v>715.84000000000015</v>
      </c>
      <c r="M48" s="2254">
        <v>2401.8499999999995</v>
      </c>
      <c r="N48" s="2254">
        <v>1122.4299999999994</v>
      </c>
      <c r="O48" s="2254">
        <v>544.10000000000036</v>
      </c>
      <c r="P48" s="2254">
        <v>9341.99</v>
      </c>
    </row>
    <row r="49" spans="2:16">
      <c r="B49" s="2250">
        <v>5785</v>
      </c>
      <c r="D49" s="2254">
        <v>0</v>
      </c>
      <c r="E49" s="2254">
        <v>0</v>
      </c>
      <c r="F49" s="2254">
        <v>0</v>
      </c>
      <c r="G49" s="2254">
        <v>0</v>
      </c>
      <c r="H49" s="2254">
        <v>0</v>
      </c>
      <c r="I49" s="2254">
        <v>0</v>
      </c>
      <c r="J49" s="2254">
        <v>0</v>
      </c>
      <c r="K49" s="2254">
        <v>0</v>
      </c>
      <c r="L49" s="2254">
        <v>0</v>
      </c>
      <c r="M49" s="2254">
        <v>0</v>
      </c>
      <c r="N49" s="2254">
        <v>0</v>
      </c>
      <c r="O49" s="2254">
        <v>0</v>
      </c>
      <c r="P49" s="2254">
        <v>0</v>
      </c>
    </row>
    <row r="50" spans="2:16">
      <c r="B50" s="2250">
        <v>5790</v>
      </c>
      <c r="D50" s="2254">
        <v>350.53000000000003</v>
      </c>
      <c r="E50" s="2254">
        <v>285.7999999999999</v>
      </c>
      <c r="F50" s="2254">
        <v>495.58000000000015</v>
      </c>
      <c r="G50" s="2254">
        <v>416.24</v>
      </c>
      <c r="H50" s="2254">
        <v>428.54999999999973</v>
      </c>
      <c r="I50" s="2254">
        <v>393.07000000000062</v>
      </c>
      <c r="J50" s="2254">
        <v>445.75999999999976</v>
      </c>
      <c r="K50" s="2254">
        <v>463.74999999999955</v>
      </c>
      <c r="L50" s="2254">
        <v>451.57999999999993</v>
      </c>
      <c r="M50" s="2254">
        <v>447.77000000000044</v>
      </c>
      <c r="N50" s="2254">
        <v>435.07000000000062</v>
      </c>
      <c r="O50" s="2254">
        <v>428.85999999999876</v>
      </c>
      <c r="P50" s="2254">
        <v>5042.5599999999995</v>
      </c>
    </row>
    <row r="51" spans="2:16">
      <c r="B51" s="2250">
        <v>5795</v>
      </c>
      <c r="D51" s="2254">
        <v>0</v>
      </c>
      <c r="E51" s="2254">
        <v>0</v>
      </c>
      <c r="F51" s="2254">
        <v>0</v>
      </c>
      <c r="G51" s="2254">
        <v>0</v>
      </c>
      <c r="H51" s="2254">
        <v>27.31</v>
      </c>
      <c r="I51" s="2254">
        <v>0</v>
      </c>
      <c r="J51" s="2254">
        <v>0</v>
      </c>
      <c r="K51" s="2254">
        <v>0</v>
      </c>
      <c r="L51" s="2254">
        <v>0</v>
      </c>
      <c r="M51" s="2254">
        <v>0</v>
      </c>
      <c r="N51" s="2254">
        <v>0</v>
      </c>
      <c r="O51" s="2254">
        <v>84.16</v>
      </c>
      <c r="P51" s="2254">
        <v>111.47</v>
      </c>
    </row>
    <row r="52" spans="2:16">
      <c r="B52" s="2250">
        <v>5800</v>
      </c>
      <c r="D52" s="2254">
        <v>0</v>
      </c>
      <c r="E52" s="2254">
        <v>0</v>
      </c>
      <c r="F52" s="2254">
        <v>7.0600000000000005</v>
      </c>
      <c r="G52" s="2254">
        <v>0</v>
      </c>
      <c r="H52" s="2254">
        <v>0</v>
      </c>
      <c r="I52" s="2254">
        <v>0</v>
      </c>
      <c r="J52" s="2254">
        <v>0</v>
      </c>
      <c r="K52" s="2254">
        <v>0</v>
      </c>
      <c r="L52" s="2254">
        <v>0</v>
      </c>
      <c r="M52" s="2254">
        <v>0</v>
      </c>
      <c r="N52" s="2254">
        <v>0</v>
      </c>
      <c r="O52" s="2254">
        <v>0</v>
      </c>
      <c r="P52" s="2254">
        <v>7.0600000000000005</v>
      </c>
    </row>
    <row r="53" spans="2:16">
      <c r="B53" s="2250">
        <v>5805</v>
      </c>
      <c r="D53" s="2254">
        <v>130</v>
      </c>
      <c r="E53" s="2254">
        <v>0</v>
      </c>
      <c r="F53" s="2254">
        <v>0</v>
      </c>
      <c r="G53" s="2254">
        <v>1085.78</v>
      </c>
      <c r="H53" s="2254">
        <v>0</v>
      </c>
      <c r="I53" s="2254">
        <v>0</v>
      </c>
      <c r="J53" s="2254">
        <v>205.12999999999988</v>
      </c>
      <c r="K53" s="2254">
        <v>9000</v>
      </c>
      <c r="L53" s="2254">
        <v>500</v>
      </c>
      <c r="M53" s="2254">
        <v>0</v>
      </c>
      <c r="N53" s="2254">
        <v>7.930000000000291</v>
      </c>
      <c r="O53" s="2254">
        <v>15.610000000000582</v>
      </c>
      <c r="P53" s="2254">
        <v>10944.45</v>
      </c>
    </row>
    <row r="54" spans="2:16">
      <c r="B54" s="2250">
        <v>5810</v>
      </c>
      <c r="D54" s="2254">
        <v>5367.26</v>
      </c>
      <c r="E54" s="2254">
        <v>354.88000000000011</v>
      </c>
      <c r="F54" s="2254">
        <v>2675.4900000000007</v>
      </c>
      <c r="G54" s="2254">
        <v>2339.6699999999983</v>
      </c>
      <c r="H54" s="2254">
        <v>136.6299999999992</v>
      </c>
      <c r="I54" s="2254">
        <v>368.60000000000218</v>
      </c>
      <c r="J54" s="2254">
        <v>233.35000000000036</v>
      </c>
      <c r="K54" s="2254">
        <v>-601.29000000000087</v>
      </c>
      <c r="L54" s="2254">
        <v>892.36999999999898</v>
      </c>
      <c r="M54" s="2254">
        <v>10.380000000001019</v>
      </c>
      <c r="N54" s="2254">
        <v>770.45999999999913</v>
      </c>
      <c r="O54" s="2254">
        <v>2742.130000000001</v>
      </c>
      <c r="P54" s="2254">
        <v>15289.93</v>
      </c>
    </row>
    <row r="55" spans="2:16">
      <c r="B55" s="2250">
        <v>5815</v>
      </c>
      <c r="D55" s="2254">
        <v>0</v>
      </c>
      <c r="E55" s="2254">
        <v>0</v>
      </c>
      <c r="F55" s="2254">
        <v>0</v>
      </c>
      <c r="G55" s="2254">
        <v>0</v>
      </c>
      <c r="H55" s="2254">
        <v>0</v>
      </c>
      <c r="I55" s="2254">
        <v>0</v>
      </c>
      <c r="J55" s="2254">
        <v>0</v>
      </c>
      <c r="K55" s="2254">
        <v>0</v>
      </c>
      <c r="L55" s="2254">
        <v>0</v>
      </c>
      <c r="M55" s="2254">
        <v>0</v>
      </c>
      <c r="N55" s="2254">
        <v>0</v>
      </c>
      <c r="O55" s="2254">
        <v>0</v>
      </c>
      <c r="P55" s="2254">
        <v>0</v>
      </c>
    </row>
    <row r="56" spans="2:16">
      <c r="B56" s="2250">
        <v>5820</v>
      </c>
      <c r="D56" s="2254">
        <v>560</v>
      </c>
      <c r="E56" s="2254">
        <v>0</v>
      </c>
      <c r="F56" s="2254">
        <v>60.159999999999968</v>
      </c>
      <c r="G56" s="2254">
        <v>108.58000000000004</v>
      </c>
      <c r="H56" s="2254">
        <v>130.24</v>
      </c>
      <c r="I56" s="2254">
        <v>308.04999999999995</v>
      </c>
      <c r="J56" s="2254">
        <v>716.53</v>
      </c>
      <c r="K56" s="2254">
        <v>543.05999999999995</v>
      </c>
      <c r="L56" s="2254">
        <v>128.25</v>
      </c>
      <c r="M56" s="2254">
        <v>112.76000000000022</v>
      </c>
      <c r="N56" s="2254">
        <v>28.900000000000091</v>
      </c>
      <c r="O56" s="2254">
        <v>-22.930000000000291</v>
      </c>
      <c r="P56" s="2254">
        <v>2673.6</v>
      </c>
    </row>
    <row r="57" spans="2:16">
      <c r="B57" s="2250">
        <v>5825</v>
      </c>
      <c r="D57" s="2254">
        <v>122.72</v>
      </c>
      <c r="E57" s="2254">
        <v>60.179999999999978</v>
      </c>
      <c r="F57" s="2254">
        <v>31.080000000000041</v>
      </c>
      <c r="G57" s="2254">
        <v>259.97999999999996</v>
      </c>
      <c r="H57" s="2254">
        <v>5.9800000000000182</v>
      </c>
      <c r="I57" s="2254">
        <v>28.870000000000005</v>
      </c>
      <c r="J57" s="2254">
        <v>-297.02</v>
      </c>
      <c r="K57" s="2254">
        <v>65.739999999999952</v>
      </c>
      <c r="L57" s="2254">
        <v>93.240000000000009</v>
      </c>
      <c r="M57" s="2254">
        <v>31.730000000000018</v>
      </c>
      <c r="N57" s="2254">
        <v>110.78999999999996</v>
      </c>
      <c r="O57" s="2254">
        <v>-181.2</v>
      </c>
      <c r="P57" s="2254">
        <v>332.09</v>
      </c>
    </row>
    <row r="58" spans="2:16">
      <c r="B58" s="2250">
        <v>5855</v>
      </c>
      <c r="D58" s="2254">
        <v>0</v>
      </c>
      <c r="E58" s="2254">
        <v>224.13</v>
      </c>
      <c r="F58" s="2254">
        <v>62.350000000000023</v>
      </c>
      <c r="G58" s="2254">
        <v>177.10000000000002</v>
      </c>
      <c r="H58" s="2254">
        <v>0</v>
      </c>
      <c r="I58" s="2254">
        <v>168.77999999999997</v>
      </c>
      <c r="J58" s="2254">
        <v>116.14999999999998</v>
      </c>
      <c r="K58" s="2254">
        <v>0</v>
      </c>
      <c r="L58" s="2254">
        <v>115.6400000000001</v>
      </c>
      <c r="M58" s="2254">
        <v>238.17999999999984</v>
      </c>
      <c r="N58" s="2254">
        <v>121.53999999999996</v>
      </c>
      <c r="O58" s="2254">
        <v>138.8900000000001</v>
      </c>
      <c r="P58" s="2254">
        <v>1362.76</v>
      </c>
    </row>
    <row r="59" spans="2:16">
      <c r="B59" s="2250">
        <v>5860</v>
      </c>
      <c r="D59" s="2254">
        <v>694.43</v>
      </c>
      <c r="E59" s="2254">
        <v>707.80999999999983</v>
      </c>
      <c r="F59" s="2254">
        <v>203.33000000000038</v>
      </c>
      <c r="G59" s="2254">
        <v>972.49000000000024</v>
      </c>
      <c r="H59" s="2254">
        <v>357.09999999999945</v>
      </c>
      <c r="I59" s="2254">
        <v>385.17999999999984</v>
      </c>
      <c r="J59" s="2254">
        <v>439.87000000000035</v>
      </c>
      <c r="K59" s="2254">
        <v>192.07000000000016</v>
      </c>
      <c r="L59" s="2254">
        <v>598.08000000000038</v>
      </c>
      <c r="M59" s="2254">
        <v>593.50999999999931</v>
      </c>
      <c r="N59" s="2254">
        <v>590.77000000000044</v>
      </c>
      <c r="O59" s="2254">
        <v>868.40999999999894</v>
      </c>
      <c r="P59" s="2254">
        <v>6603.0499999999993</v>
      </c>
    </row>
    <row r="60" spans="2:16">
      <c r="B60" s="2250">
        <v>5865</v>
      </c>
      <c r="D60" s="2254">
        <v>0</v>
      </c>
      <c r="E60" s="2254">
        <v>36.93</v>
      </c>
      <c r="F60" s="2254">
        <v>15.830000000000005</v>
      </c>
      <c r="G60" s="2254">
        <v>59.159999999999982</v>
      </c>
      <c r="H60" s="2254">
        <v>22.419999999999987</v>
      </c>
      <c r="I60" s="2254">
        <v>13.850000000000023</v>
      </c>
      <c r="J60" s="2254">
        <v>20.730000000000018</v>
      </c>
      <c r="K60" s="2254">
        <v>33.309999999999974</v>
      </c>
      <c r="L60" s="2254">
        <v>328.3599999999999</v>
      </c>
      <c r="M60" s="2254">
        <v>69.060000000000059</v>
      </c>
      <c r="N60" s="2254">
        <v>72.720000000000027</v>
      </c>
      <c r="O60" s="2254">
        <v>17.409999999999968</v>
      </c>
      <c r="P60" s="2254">
        <v>689.78</v>
      </c>
    </row>
    <row r="61" spans="2:16">
      <c r="B61" s="2250">
        <v>5870</v>
      </c>
      <c r="D61" s="2254">
        <v>423.47</v>
      </c>
      <c r="E61" s="2254">
        <v>130.26</v>
      </c>
      <c r="F61" s="2254">
        <v>0</v>
      </c>
      <c r="G61" s="2254">
        <v>0</v>
      </c>
      <c r="H61" s="2254">
        <v>9.4399999999999409</v>
      </c>
      <c r="I61" s="2254">
        <v>12.129999999999995</v>
      </c>
      <c r="J61" s="2254">
        <v>0</v>
      </c>
      <c r="K61" s="2254">
        <v>0</v>
      </c>
      <c r="L61" s="2254">
        <v>0</v>
      </c>
      <c r="M61" s="2254">
        <v>8.4400000000000546</v>
      </c>
      <c r="N61" s="2254">
        <v>28.589999999999918</v>
      </c>
      <c r="O61" s="2254">
        <v>2675.8999999999996</v>
      </c>
      <c r="P61" s="2254">
        <v>3288.2299999999996</v>
      </c>
    </row>
    <row r="62" spans="2:16">
      <c r="B62" s="2250">
        <v>5875</v>
      </c>
      <c r="D62" s="2254">
        <v>17.329999999999998</v>
      </c>
      <c r="E62" s="2254">
        <v>8.7200000000000024</v>
      </c>
      <c r="F62" s="2254">
        <v>25.44</v>
      </c>
      <c r="G62" s="2254">
        <v>2.8699999999999974</v>
      </c>
      <c r="H62" s="2254">
        <v>16.350000000000009</v>
      </c>
      <c r="I62" s="2254">
        <v>12.659999999999997</v>
      </c>
      <c r="J62" s="2254">
        <v>186.57</v>
      </c>
      <c r="K62" s="2254">
        <v>63.629999999999995</v>
      </c>
      <c r="L62" s="2254">
        <v>17.099999999999966</v>
      </c>
      <c r="M62" s="2254">
        <v>19.420000000000073</v>
      </c>
      <c r="N62" s="2254">
        <v>21.17999999999995</v>
      </c>
      <c r="O62" s="2254">
        <v>18.810000000000002</v>
      </c>
      <c r="P62" s="2254">
        <v>410.08</v>
      </c>
    </row>
    <row r="63" spans="2:16">
      <c r="B63" s="2250">
        <v>5880</v>
      </c>
      <c r="D63" s="2254">
        <v>388.66</v>
      </c>
      <c r="E63" s="2254">
        <v>287.7999999999999</v>
      </c>
      <c r="F63" s="2254">
        <v>395.54000000000008</v>
      </c>
      <c r="G63" s="2254">
        <v>447.66000000000008</v>
      </c>
      <c r="H63" s="2254">
        <v>694.8299999999997</v>
      </c>
      <c r="I63" s="2254">
        <v>634.88000000000011</v>
      </c>
      <c r="J63" s="2254">
        <v>571.40000000000009</v>
      </c>
      <c r="K63" s="2254">
        <v>597.07999999999993</v>
      </c>
      <c r="L63" s="2254">
        <v>360.77</v>
      </c>
      <c r="M63" s="2254">
        <v>365.02999999999975</v>
      </c>
      <c r="N63" s="2254">
        <v>674.89000000000124</v>
      </c>
      <c r="O63" s="2254">
        <v>170.99999999999909</v>
      </c>
      <c r="P63" s="2254">
        <v>5589.54</v>
      </c>
    </row>
    <row r="64" spans="2:16">
      <c r="B64" s="2250">
        <v>5885</v>
      </c>
      <c r="D64" s="2254">
        <v>1.81</v>
      </c>
      <c r="E64" s="2254">
        <v>28.900000000000002</v>
      </c>
      <c r="F64" s="2254">
        <v>352.13</v>
      </c>
      <c r="G64" s="2254">
        <v>0</v>
      </c>
      <c r="H64" s="2254">
        <v>9.0900000000000318</v>
      </c>
      <c r="I64" s="2254">
        <v>9.3400000000000318</v>
      </c>
      <c r="J64" s="2254">
        <v>264.46999999999997</v>
      </c>
      <c r="K64" s="2254">
        <v>249.03999999999996</v>
      </c>
      <c r="L64" s="2254">
        <v>53.210000000000036</v>
      </c>
      <c r="M64" s="2254">
        <v>0</v>
      </c>
      <c r="N64" s="2254">
        <v>80.8599999999999</v>
      </c>
      <c r="O64" s="2254">
        <v>0</v>
      </c>
      <c r="P64" s="2254">
        <v>1048.8499999999999</v>
      </c>
    </row>
    <row r="65" spans="2:16">
      <c r="B65" s="2250">
        <v>5890</v>
      </c>
      <c r="D65" s="2254">
        <v>99.359999999999985</v>
      </c>
      <c r="E65" s="2254">
        <v>15.700000000000017</v>
      </c>
      <c r="F65" s="2254">
        <v>15.900000000000006</v>
      </c>
      <c r="G65" s="2254">
        <v>15.929999999999978</v>
      </c>
      <c r="H65" s="2254">
        <v>15.980000000000018</v>
      </c>
      <c r="I65" s="2254">
        <v>15.969999999999999</v>
      </c>
      <c r="J65" s="2254">
        <v>17.710000000000008</v>
      </c>
      <c r="K65" s="2254">
        <v>16.079999999999984</v>
      </c>
      <c r="L65" s="2254">
        <v>16.090000000000003</v>
      </c>
      <c r="M65" s="2254">
        <v>127.10000000000005</v>
      </c>
      <c r="N65" s="2254">
        <v>16.109999999999957</v>
      </c>
      <c r="O65" s="2254">
        <v>16.129999999999995</v>
      </c>
      <c r="P65" s="2254">
        <v>388.06</v>
      </c>
    </row>
    <row r="66" spans="2:16">
      <c r="B66" s="2250">
        <v>5895</v>
      </c>
      <c r="D66" s="2254">
        <v>64.88</v>
      </c>
      <c r="E66" s="2254">
        <v>95.5</v>
      </c>
      <c r="F66" s="2254">
        <v>236.38</v>
      </c>
      <c r="G66" s="2254">
        <v>133.13</v>
      </c>
      <c r="H66" s="2254">
        <v>245.06000000000006</v>
      </c>
      <c r="I66" s="2254">
        <v>127.04999999999995</v>
      </c>
      <c r="J66" s="2254">
        <v>267.80000000000018</v>
      </c>
      <c r="K66" s="2254">
        <v>63.349999999999909</v>
      </c>
      <c r="L66" s="2254">
        <v>71.509999999999764</v>
      </c>
      <c r="M66" s="2254">
        <v>878.22000000000025</v>
      </c>
      <c r="N66" s="2254">
        <v>65.109999999999673</v>
      </c>
      <c r="O66" s="2254">
        <v>254.13000000000011</v>
      </c>
      <c r="P66" s="2254">
        <v>2502.12</v>
      </c>
    </row>
    <row r="67" spans="2:16">
      <c r="B67" s="2250">
        <v>5900</v>
      </c>
      <c r="D67" s="2254">
        <v>114.07</v>
      </c>
      <c r="E67" s="2254">
        <v>358.11999999999995</v>
      </c>
      <c r="F67" s="2254">
        <v>995.43000000000018</v>
      </c>
      <c r="G67" s="2254">
        <v>38.559999999999945</v>
      </c>
      <c r="H67" s="2254">
        <v>687.91000000000008</v>
      </c>
      <c r="I67" s="2254">
        <v>138.04999999999973</v>
      </c>
      <c r="J67" s="2254">
        <v>-232.00999999999976</v>
      </c>
      <c r="K67" s="2254">
        <v>372.27</v>
      </c>
      <c r="L67" s="2254">
        <v>511.15999999999985</v>
      </c>
      <c r="M67" s="2254">
        <v>130.99000000000024</v>
      </c>
      <c r="N67" s="2254">
        <v>378.10999999999967</v>
      </c>
      <c r="O67" s="2254">
        <v>588.20000000000027</v>
      </c>
      <c r="P67" s="2254">
        <v>4080.86</v>
      </c>
    </row>
    <row r="68" spans="2:16">
      <c r="B68" s="2250">
        <v>5930</v>
      </c>
      <c r="D68" s="2254">
        <v>380.82</v>
      </c>
      <c r="E68" s="2254">
        <v>358.89000000000004</v>
      </c>
      <c r="F68" s="2254">
        <v>356.23</v>
      </c>
      <c r="G68" s="2254">
        <v>365.54999999999973</v>
      </c>
      <c r="H68" s="2254">
        <v>327.55000000000018</v>
      </c>
      <c r="I68" s="2254">
        <v>372.68000000000029</v>
      </c>
      <c r="J68" s="2254">
        <v>386.13000000000011</v>
      </c>
      <c r="K68" s="2254">
        <v>408.42999999999938</v>
      </c>
      <c r="L68" s="2254">
        <v>391.51000000000022</v>
      </c>
      <c r="M68" s="2254">
        <v>339.13000000000011</v>
      </c>
      <c r="N68" s="2254">
        <v>322.86999999999989</v>
      </c>
      <c r="O68" s="2254">
        <v>323.40000000000055</v>
      </c>
      <c r="P68" s="2254">
        <v>4333.1900000000005</v>
      </c>
    </row>
    <row r="69" spans="2:16">
      <c r="B69" s="2250">
        <v>5935</v>
      </c>
      <c r="D69" s="2254">
        <v>116.35000000000001</v>
      </c>
      <c r="E69" s="2254">
        <v>59.11</v>
      </c>
      <c r="F69" s="2254">
        <v>53.490000000000009</v>
      </c>
      <c r="G69" s="2254">
        <v>28.44999999999996</v>
      </c>
      <c r="H69" s="2254">
        <v>16.180000000000064</v>
      </c>
      <c r="I69" s="2254">
        <v>12.249999999999943</v>
      </c>
      <c r="J69" s="2254">
        <v>5.0300000000000296</v>
      </c>
      <c r="K69" s="2254">
        <v>5.2599999999999909</v>
      </c>
      <c r="L69" s="2254">
        <v>0</v>
      </c>
      <c r="M69" s="2254">
        <v>10.870000000000005</v>
      </c>
      <c r="N69" s="2254">
        <v>0</v>
      </c>
      <c r="O69" s="2254">
        <v>21.419999999999959</v>
      </c>
      <c r="P69" s="2254">
        <v>328.40999999999997</v>
      </c>
    </row>
    <row r="70" spans="2:16">
      <c r="B70" s="2250">
        <v>5940</v>
      </c>
      <c r="D70" s="2254">
        <v>0</v>
      </c>
      <c r="E70" s="2254">
        <v>18.689999999999998</v>
      </c>
      <c r="F70" s="2254">
        <v>0</v>
      </c>
      <c r="G70" s="2254">
        <v>0</v>
      </c>
      <c r="H70" s="2254">
        <v>26.070000000000007</v>
      </c>
      <c r="I70" s="2254">
        <v>0</v>
      </c>
      <c r="J70" s="2254">
        <v>0</v>
      </c>
      <c r="K70" s="2254">
        <v>24.349999999999994</v>
      </c>
      <c r="L70" s="2254">
        <v>0</v>
      </c>
      <c r="M70" s="2254">
        <v>0</v>
      </c>
      <c r="N70" s="2254">
        <v>20.510000000000005</v>
      </c>
      <c r="O70" s="2254">
        <v>-1.9500000000000028</v>
      </c>
      <c r="P70" s="2254">
        <v>87.67</v>
      </c>
    </row>
    <row r="71" spans="2:16">
      <c r="B71" s="2250">
        <v>5945</v>
      </c>
      <c r="D71" s="2254">
        <v>5056.3899999999994</v>
      </c>
      <c r="E71" s="2254">
        <v>5526.130000000001</v>
      </c>
      <c r="F71" s="2254">
        <v>5901.5</v>
      </c>
      <c r="G71" s="2254">
        <v>5874.3100000000013</v>
      </c>
      <c r="H71" s="2254">
        <v>5811.57</v>
      </c>
      <c r="I71" s="2254">
        <v>5834.4000000000015</v>
      </c>
      <c r="J71" s="2254">
        <v>5873.179999999993</v>
      </c>
      <c r="K71" s="2254">
        <v>5543.1900000000023</v>
      </c>
      <c r="L71" s="2254">
        <v>5393.2000000000044</v>
      </c>
      <c r="M71" s="2254">
        <v>6201.8599999999933</v>
      </c>
      <c r="N71" s="2254">
        <v>5374.5800000000017</v>
      </c>
      <c r="O71" s="2254">
        <v>8894.6699999999983</v>
      </c>
      <c r="P71" s="2254">
        <v>71284.98</v>
      </c>
    </row>
    <row r="72" spans="2:16">
      <c r="B72" s="2250">
        <v>5950</v>
      </c>
      <c r="D72" s="2254">
        <v>1414.27</v>
      </c>
      <c r="E72" s="2254">
        <v>775.07000000000016</v>
      </c>
      <c r="F72" s="2254">
        <v>118.91000000000031</v>
      </c>
      <c r="G72" s="2254">
        <v>657.13999999999987</v>
      </c>
      <c r="H72" s="2254">
        <v>656.82999999999902</v>
      </c>
      <c r="I72" s="2254">
        <v>670.84000000000015</v>
      </c>
      <c r="J72" s="2254">
        <v>897.84000000000015</v>
      </c>
      <c r="K72" s="2254">
        <v>557.85999999999967</v>
      </c>
      <c r="L72" s="2254">
        <v>827.32000000000062</v>
      </c>
      <c r="M72" s="2254">
        <v>1417.29</v>
      </c>
      <c r="N72" s="2254">
        <v>709.02000000000135</v>
      </c>
      <c r="O72" s="2254">
        <v>835.57999999999993</v>
      </c>
      <c r="P72" s="2254">
        <v>9537.9700000000012</v>
      </c>
    </row>
    <row r="73" spans="2:16">
      <c r="B73" s="2250">
        <v>5955</v>
      </c>
      <c r="D73" s="2254">
        <v>2570.67</v>
      </c>
      <c r="E73" s="2254">
        <v>2982</v>
      </c>
      <c r="F73" s="2254">
        <v>2802.24</v>
      </c>
      <c r="G73" s="2254">
        <v>2706.17</v>
      </c>
      <c r="H73" s="2254">
        <v>2674.3399999999983</v>
      </c>
      <c r="I73" s="2254">
        <v>3086.3199999999997</v>
      </c>
      <c r="J73" s="2254">
        <v>2829.7300000000032</v>
      </c>
      <c r="K73" s="2254">
        <v>2617.9199999999983</v>
      </c>
      <c r="L73" s="2254">
        <v>2573.3000000000029</v>
      </c>
      <c r="M73" s="2254">
        <v>5476.1699999999946</v>
      </c>
      <c r="N73" s="2254">
        <v>2712.6400000000031</v>
      </c>
      <c r="O73" s="2254">
        <v>2944.1999999999971</v>
      </c>
      <c r="P73" s="2254">
        <v>35975.699999999997</v>
      </c>
    </row>
    <row r="74" spans="2:16">
      <c r="B74" s="2250">
        <v>5960</v>
      </c>
      <c r="D74" s="2254">
        <v>304.91000000000003</v>
      </c>
      <c r="E74" s="2254">
        <v>19.839999999999975</v>
      </c>
      <c r="F74" s="2254">
        <v>2662.7500000000005</v>
      </c>
      <c r="G74" s="2254">
        <v>1106.73</v>
      </c>
      <c r="H74" s="2254">
        <v>885.96</v>
      </c>
      <c r="I74" s="2254">
        <v>885.95999999999913</v>
      </c>
      <c r="J74" s="2254">
        <v>1087.3000000000011</v>
      </c>
      <c r="K74" s="2254">
        <v>885.96</v>
      </c>
      <c r="L74" s="2254">
        <v>0</v>
      </c>
      <c r="M74" s="2254">
        <v>1973.3899999999985</v>
      </c>
      <c r="N74" s="2254">
        <v>885.96000000000095</v>
      </c>
      <c r="O74" s="2254">
        <v>0</v>
      </c>
      <c r="P74" s="2254">
        <v>10698.76</v>
      </c>
    </row>
    <row r="75" spans="2:16">
      <c r="B75" s="2250">
        <v>5965</v>
      </c>
      <c r="D75" s="2254">
        <v>590.42999999999995</v>
      </c>
      <c r="E75" s="2254">
        <v>275.71999999999991</v>
      </c>
      <c r="F75" s="2254">
        <v>402.38000000000011</v>
      </c>
      <c r="G75" s="2254">
        <v>2409.2300000000005</v>
      </c>
      <c r="H75" s="2254">
        <v>489.43000000000029</v>
      </c>
      <c r="I75" s="2254">
        <v>542.61999999999898</v>
      </c>
      <c r="J75" s="2254">
        <v>209.91000000000076</v>
      </c>
      <c r="K75" s="2254">
        <v>559.41000000000076</v>
      </c>
      <c r="L75" s="2254">
        <v>1839.1699999999983</v>
      </c>
      <c r="M75" s="2254">
        <v>1596.1800000000003</v>
      </c>
      <c r="N75" s="2254">
        <v>1534.9400000000005</v>
      </c>
      <c r="O75" s="2254">
        <v>460.30999999999949</v>
      </c>
      <c r="P75" s="2254">
        <v>10909.73</v>
      </c>
    </row>
    <row r="76" spans="2:16">
      <c r="B76" s="2250">
        <v>5970</v>
      </c>
      <c r="D76" s="2254">
        <v>220.95999999999998</v>
      </c>
      <c r="E76" s="2254">
        <v>220.78000000000003</v>
      </c>
      <c r="F76" s="2254">
        <v>223.80999999999995</v>
      </c>
      <c r="G76" s="2254">
        <v>224.83000000000004</v>
      </c>
      <c r="H76" s="2254">
        <v>225.56999999999982</v>
      </c>
      <c r="I76" s="2254">
        <v>225.48000000000002</v>
      </c>
      <c r="J76" s="2254">
        <v>226.16000000000031</v>
      </c>
      <c r="K76" s="2254">
        <v>226.71000000000004</v>
      </c>
      <c r="L76" s="2254">
        <v>225.92999999999984</v>
      </c>
      <c r="M76" s="2254">
        <v>226.0300000000002</v>
      </c>
      <c r="N76" s="2254">
        <v>361.95999999999958</v>
      </c>
      <c r="O76" s="2254">
        <v>226.49000000000024</v>
      </c>
      <c r="P76" s="2254">
        <v>2834.71</v>
      </c>
    </row>
    <row r="77" spans="2:16">
      <c r="B77" s="2250">
        <v>5975</v>
      </c>
      <c r="D77" s="2254">
        <v>379.5</v>
      </c>
      <c r="E77" s="2254">
        <v>67.329999999999984</v>
      </c>
      <c r="F77" s="2254">
        <v>-59.239999999999952</v>
      </c>
      <c r="G77" s="2254">
        <v>0</v>
      </c>
      <c r="H77" s="2254">
        <v>146.26</v>
      </c>
      <c r="I77" s="2254">
        <v>0</v>
      </c>
      <c r="J77" s="2254">
        <v>94.769999999999982</v>
      </c>
      <c r="K77" s="2254">
        <v>83.969999999999914</v>
      </c>
      <c r="L77" s="2254">
        <v>0</v>
      </c>
      <c r="M77" s="2254">
        <v>0</v>
      </c>
      <c r="N77" s="2254">
        <v>540.22</v>
      </c>
      <c r="O77" s="2254">
        <v>1538.7499999999995</v>
      </c>
      <c r="P77" s="2254">
        <v>2791.5599999999995</v>
      </c>
    </row>
    <row r="78" spans="2:16">
      <c r="B78" s="2250">
        <v>5980</v>
      </c>
      <c r="D78" s="2254">
        <v>0</v>
      </c>
      <c r="E78" s="2254">
        <v>0</v>
      </c>
      <c r="F78" s="2254">
        <v>2.98</v>
      </c>
      <c r="G78" s="2254">
        <v>0</v>
      </c>
      <c r="H78" s="2254">
        <v>0</v>
      </c>
      <c r="I78" s="2254">
        <v>2.94</v>
      </c>
      <c r="J78" s="2254">
        <v>0</v>
      </c>
      <c r="K78" s="2254">
        <v>0</v>
      </c>
      <c r="L78" s="2254">
        <v>2.4000000000000004</v>
      </c>
      <c r="M78" s="2254">
        <v>0</v>
      </c>
      <c r="N78" s="2254">
        <v>0</v>
      </c>
      <c r="O78" s="2254">
        <v>-446.09999999999997</v>
      </c>
      <c r="P78" s="2254">
        <v>-437.78</v>
      </c>
    </row>
    <row r="79" spans="2:16">
      <c r="B79" s="2250">
        <v>6010</v>
      </c>
      <c r="D79" s="2254">
        <v>1183.32</v>
      </c>
      <c r="E79" s="2254">
        <v>1237.7</v>
      </c>
      <c r="F79" s="2254">
        <v>1205.8399999999997</v>
      </c>
      <c r="G79" s="2254">
        <v>1202.71</v>
      </c>
      <c r="H79" s="2254">
        <v>1206.7800000000007</v>
      </c>
      <c r="I79" s="2254">
        <v>1206.8400000000001</v>
      </c>
      <c r="J79" s="2254">
        <v>1757.8799999999992</v>
      </c>
      <c r="K79" s="2254">
        <v>1762.2999999999993</v>
      </c>
      <c r="L79" s="2254">
        <v>1750.2000000000007</v>
      </c>
      <c r="M79" s="2254">
        <v>1751.1599999999999</v>
      </c>
      <c r="N79" s="2254">
        <v>2407.2400000000016</v>
      </c>
      <c r="O79" s="2254">
        <v>2589.1800000000003</v>
      </c>
      <c r="P79" s="2254">
        <v>19261.150000000001</v>
      </c>
    </row>
    <row r="80" spans="2:16">
      <c r="B80" s="2250">
        <v>6015</v>
      </c>
      <c r="D80" s="2254">
        <v>8.76</v>
      </c>
      <c r="E80" s="2254">
        <v>0.95000000000000107</v>
      </c>
      <c r="F80" s="2254">
        <v>7.1199999999999974</v>
      </c>
      <c r="G80" s="2254">
        <v>0</v>
      </c>
      <c r="H80" s="2254">
        <v>1.370000000000001</v>
      </c>
      <c r="I80" s="2254">
        <v>0</v>
      </c>
      <c r="J80" s="2254">
        <v>1.370000000000001</v>
      </c>
      <c r="K80" s="2254">
        <v>0</v>
      </c>
      <c r="L80" s="2254">
        <v>1.3599999999999994</v>
      </c>
      <c r="M80" s="2254">
        <v>0</v>
      </c>
      <c r="N80" s="2254">
        <v>65.539999999999992</v>
      </c>
      <c r="O80" s="2254">
        <v>0</v>
      </c>
      <c r="P80" s="2254">
        <v>86.47</v>
      </c>
    </row>
    <row r="81" spans="2:16">
      <c r="B81" s="2250">
        <v>6020</v>
      </c>
      <c r="D81" s="2254">
        <v>0</v>
      </c>
      <c r="E81" s="2254">
        <v>0</v>
      </c>
      <c r="F81" s="2254">
        <v>600</v>
      </c>
      <c r="G81" s="2254">
        <v>0</v>
      </c>
      <c r="H81" s="2254">
        <v>0</v>
      </c>
      <c r="I81" s="2254">
        <v>0</v>
      </c>
      <c r="J81" s="2254">
        <v>0</v>
      </c>
      <c r="K81" s="2254">
        <v>679.21</v>
      </c>
      <c r="L81" s="2254">
        <v>-680.26</v>
      </c>
      <c r="M81" s="2254">
        <v>0</v>
      </c>
      <c r="N81" s="2254">
        <v>0</v>
      </c>
      <c r="O81" s="2254">
        <v>0</v>
      </c>
      <c r="P81" s="2254">
        <v>598.95000000000005</v>
      </c>
    </row>
    <row r="82" spans="2:16">
      <c r="B82" s="2250">
        <v>6025</v>
      </c>
      <c r="D82" s="2254">
        <v>-420</v>
      </c>
      <c r="E82" s="2254">
        <v>32.28000000000003</v>
      </c>
      <c r="F82" s="2254">
        <v>0</v>
      </c>
      <c r="G82" s="2254">
        <v>0</v>
      </c>
      <c r="H82" s="2254">
        <v>0</v>
      </c>
      <c r="I82" s="2254">
        <v>0</v>
      </c>
      <c r="J82" s="2254">
        <v>0</v>
      </c>
      <c r="K82" s="2254">
        <v>-1393.2900000000002</v>
      </c>
      <c r="L82" s="2254">
        <v>0</v>
      </c>
      <c r="M82" s="2254">
        <v>156.08000000000038</v>
      </c>
      <c r="N82" s="2254">
        <v>0</v>
      </c>
      <c r="O82" s="2254">
        <v>905.51999999999987</v>
      </c>
      <c r="P82" s="2254">
        <v>-719.41</v>
      </c>
    </row>
    <row r="83" spans="2:16">
      <c r="B83" s="2250">
        <v>6035</v>
      </c>
      <c r="D83" s="2254">
        <v>629.04999999999995</v>
      </c>
      <c r="E83" s="2254">
        <v>366.20000000000005</v>
      </c>
      <c r="F83" s="2254">
        <v>379.62000000000012</v>
      </c>
      <c r="G83" s="2254">
        <v>483.91999999999985</v>
      </c>
      <c r="H83" s="2254">
        <v>392.85000000000036</v>
      </c>
      <c r="I83" s="2254">
        <v>457.06999999999971</v>
      </c>
      <c r="J83" s="2254">
        <v>486.6899999999996</v>
      </c>
      <c r="K83" s="2254">
        <v>392.21000000000049</v>
      </c>
      <c r="L83" s="2254">
        <v>379.32000000000016</v>
      </c>
      <c r="M83" s="2254">
        <v>431.29999999999927</v>
      </c>
      <c r="N83" s="2254">
        <v>404.42000000000007</v>
      </c>
      <c r="O83" s="2254">
        <v>432.80000000000018</v>
      </c>
      <c r="P83" s="2254">
        <v>5235.45</v>
      </c>
    </row>
    <row r="84" spans="2:16">
      <c r="B84" s="2250">
        <v>6040</v>
      </c>
      <c r="D84" s="2254">
        <v>1705.76</v>
      </c>
      <c r="E84" s="2254">
        <v>1698.6799999999996</v>
      </c>
      <c r="F84" s="2254">
        <v>1927.4700000000003</v>
      </c>
      <c r="G84" s="2254">
        <v>1733.6999999999998</v>
      </c>
      <c r="H84" s="2254">
        <v>1739.5700000000006</v>
      </c>
      <c r="I84" s="2254">
        <v>1739.6599999999999</v>
      </c>
      <c r="J84" s="2254">
        <v>1744.1800000000003</v>
      </c>
      <c r="K84" s="2254">
        <v>1748.5699999999997</v>
      </c>
      <c r="L84" s="2254">
        <v>1736.5299999999988</v>
      </c>
      <c r="M84" s="2254">
        <v>1737.510000000002</v>
      </c>
      <c r="N84" s="2254">
        <v>1739.739999999998</v>
      </c>
      <c r="O84" s="2254">
        <v>1574.7599999999984</v>
      </c>
      <c r="P84" s="2254">
        <v>20826.129999999997</v>
      </c>
    </row>
    <row r="85" spans="2:16">
      <c r="B85" s="2250">
        <v>6045</v>
      </c>
      <c r="D85" s="2254">
        <v>0</v>
      </c>
      <c r="E85" s="2254">
        <v>0</v>
      </c>
      <c r="F85" s="2254">
        <v>7.4399999999999995</v>
      </c>
      <c r="G85" s="2254">
        <v>0</v>
      </c>
      <c r="H85" s="2254">
        <v>0</v>
      </c>
      <c r="I85" s="2254">
        <v>0</v>
      </c>
      <c r="J85" s="2254">
        <v>0</v>
      </c>
      <c r="K85" s="2254">
        <v>0</v>
      </c>
      <c r="L85" s="2254">
        <v>75.09</v>
      </c>
      <c r="M85" s="2254">
        <v>336.61</v>
      </c>
      <c r="N85" s="2254">
        <v>139.38999999999999</v>
      </c>
      <c r="O85" s="2254">
        <v>308.08000000000004</v>
      </c>
      <c r="P85" s="2254">
        <v>866.61</v>
      </c>
    </row>
    <row r="86" spans="2:16">
      <c r="B86" s="2250">
        <v>6050</v>
      </c>
      <c r="D86" s="2254">
        <v>928.05000000000007</v>
      </c>
      <c r="E86" s="2254">
        <v>1590.25</v>
      </c>
      <c r="F86" s="2254">
        <v>1994.4800000000005</v>
      </c>
      <c r="G86" s="2254">
        <v>6884.49</v>
      </c>
      <c r="H86" s="2254">
        <v>4782.9599999999991</v>
      </c>
      <c r="I86" s="2254">
        <v>1294.2000000000007</v>
      </c>
      <c r="J86" s="2254">
        <v>3134.3499999999985</v>
      </c>
      <c r="K86" s="2254">
        <v>1474.8199999999997</v>
      </c>
      <c r="L86" s="2254">
        <v>1473.2200000000012</v>
      </c>
      <c r="M86" s="2254">
        <v>1574.0699999999997</v>
      </c>
      <c r="N86" s="2254">
        <v>4023.4000000000015</v>
      </c>
      <c r="O86" s="2254">
        <v>3222.5800000000017</v>
      </c>
      <c r="P86" s="2254">
        <v>32376.870000000003</v>
      </c>
    </row>
    <row r="87" spans="2:16">
      <c r="B87" s="2250">
        <v>6065</v>
      </c>
      <c r="D87" s="2254">
        <v>0</v>
      </c>
      <c r="E87" s="2254">
        <v>0</v>
      </c>
      <c r="F87" s="2254">
        <v>0</v>
      </c>
      <c r="G87" s="2254">
        <v>0</v>
      </c>
      <c r="H87" s="2254">
        <v>0</v>
      </c>
      <c r="I87" s="2254">
        <v>0</v>
      </c>
      <c r="J87" s="2254">
        <v>0</v>
      </c>
      <c r="K87" s="2254">
        <v>0</v>
      </c>
      <c r="L87" s="2254">
        <v>0</v>
      </c>
      <c r="M87" s="2254">
        <v>0</v>
      </c>
      <c r="N87" s="2254">
        <v>0</v>
      </c>
      <c r="O87" s="2254">
        <v>0</v>
      </c>
      <c r="P87" s="2254">
        <v>0</v>
      </c>
    </row>
    <row r="88" spans="2:16">
      <c r="B88" s="2250">
        <v>6070</v>
      </c>
      <c r="D88" s="2254">
        <v>-1245.4699999999998</v>
      </c>
      <c r="E88" s="2254">
        <v>81.089999999999691</v>
      </c>
      <c r="F88" s="2254">
        <v>76.170000000000073</v>
      </c>
      <c r="G88" s="2254">
        <v>72</v>
      </c>
      <c r="H88" s="2254">
        <v>225.24</v>
      </c>
      <c r="I88" s="2254">
        <v>629.3900000000001</v>
      </c>
      <c r="J88" s="2254">
        <v>79.029999999999916</v>
      </c>
      <c r="K88" s="2254">
        <v>75.46000000000015</v>
      </c>
      <c r="L88" s="2254">
        <v>0</v>
      </c>
      <c r="M88" s="2254">
        <v>903.8</v>
      </c>
      <c r="N88" s="2254">
        <v>25.229999999999905</v>
      </c>
      <c r="O88" s="2254">
        <v>794.04000000000008</v>
      </c>
      <c r="P88" s="2254">
        <v>1715.98</v>
      </c>
    </row>
    <row r="89" spans="2:16">
      <c r="B89" s="2250">
        <v>6090</v>
      </c>
      <c r="D89" s="2254">
        <v>91.300000000000011</v>
      </c>
      <c r="E89" s="2254">
        <v>90.93</v>
      </c>
      <c r="F89" s="2254">
        <v>95.019999999999982</v>
      </c>
      <c r="G89" s="2254">
        <v>95.580000000000041</v>
      </c>
      <c r="H89" s="2254">
        <v>99.299999999999955</v>
      </c>
      <c r="I89" s="2254">
        <v>99.310000000000059</v>
      </c>
      <c r="J89" s="2254">
        <v>102.68999999999983</v>
      </c>
      <c r="K89" s="2254">
        <v>102.94000000000017</v>
      </c>
      <c r="L89" s="2254">
        <v>102.2299999999999</v>
      </c>
      <c r="M89" s="2254">
        <v>102.29000000000008</v>
      </c>
      <c r="N89" s="2254">
        <v>102.40999999999997</v>
      </c>
      <c r="O89" s="2254">
        <v>204.9699999999998</v>
      </c>
      <c r="P89" s="2254">
        <v>1288.9699999999998</v>
      </c>
    </row>
    <row r="90" spans="2:16">
      <c r="B90" s="2250">
        <v>6110</v>
      </c>
      <c r="D90" s="2254">
        <v>4497.6399999999994</v>
      </c>
      <c r="E90" s="2254">
        <v>4116.8100000000013</v>
      </c>
      <c r="F90" s="2254">
        <v>5145.0599999999995</v>
      </c>
      <c r="G90" s="2254">
        <v>5717.409999999998</v>
      </c>
      <c r="H90" s="2254">
        <v>4772.010000000002</v>
      </c>
      <c r="I90" s="2254">
        <v>4834.2200000000012</v>
      </c>
      <c r="J90" s="2254">
        <v>4900.9799999999959</v>
      </c>
      <c r="K90" s="2254">
        <v>4694.010000000002</v>
      </c>
      <c r="L90" s="2254">
        <v>4838.9000000000015</v>
      </c>
      <c r="M90" s="2254">
        <v>4901.3899999999921</v>
      </c>
      <c r="N90" s="2254">
        <v>4246.0800000000017</v>
      </c>
      <c r="O90" s="2254">
        <v>4970.7799999999988</v>
      </c>
      <c r="P90" s="2254">
        <v>57635.289999999994</v>
      </c>
    </row>
    <row r="91" spans="2:16">
      <c r="B91" s="2250">
        <v>6115</v>
      </c>
      <c r="D91" s="2254">
        <v>835</v>
      </c>
      <c r="E91" s="2254">
        <v>610.7199999999998</v>
      </c>
      <c r="F91" s="2254">
        <v>804.74000000000024</v>
      </c>
      <c r="G91" s="2254">
        <v>1054.25</v>
      </c>
      <c r="H91" s="2254">
        <v>707.65000000000009</v>
      </c>
      <c r="I91" s="2254">
        <v>727.23</v>
      </c>
      <c r="J91" s="2254">
        <v>802.05000000000018</v>
      </c>
      <c r="K91" s="2254">
        <v>887.49999999999909</v>
      </c>
      <c r="L91" s="2254">
        <v>909.42000000000007</v>
      </c>
      <c r="M91" s="2254">
        <v>925.65000000000146</v>
      </c>
      <c r="N91" s="2254">
        <v>912.42000000000007</v>
      </c>
      <c r="O91" s="2254">
        <v>1025.9399999999987</v>
      </c>
      <c r="P91" s="2254">
        <v>10202.57</v>
      </c>
    </row>
    <row r="92" spans="2:16">
      <c r="B92" s="2250">
        <v>6120</v>
      </c>
      <c r="D92" s="2254">
        <v>3634.33</v>
      </c>
      <c r="E92" s="2254">
        <v>3732.0699999999997</v>
      </c>
      <c r="F92" s="2254">
        <v>3647.67</v>
      </c>
      <c r="G92" s="2254">
        <v>3807.4300000000003</v>
      </c>
      <c r="H92" s="2254">
        <v>3758.619999999999</v>
      </c>
      <c r="I92" s="2254">
        <v>3763.880000000001</v>
      </c>
      <c r="J92" s="2254">
        <v>4839.75</v>
      </c>
      <c r="K92" s="2254">
        <v>2911.760000000002</v>
      </c>
      <c r="L92" s="2254">
        <v>3708.25</v>
      </c>
      <c r="M92" s="2254">
        <v>3792</v>
      </c>
      <c r="N92" s="2254">
        <v>9262.0400000000009</v>
      </c>
      <c r="O92" s="2254">
        <v>326.13999999999214</v>
      </c>
      <c r="P92" s="2254">
        <v>47183.939999999995</v>
      </c>
    </row>
    <row r="93" spans="2:16">
      <c r="B93" s="2250">
        <v>6125</v>
      </c>
      <c r="D93" s="2254">
        <v>708.44999999999993</v>
      </c>
      <c r="E93" s="2254">
        <v>715.59</v>
      </c>
      <c r="F93" s="2254">
        <v>731.8100000000004</v>
      </c>
      <c r="G93" s="2254">
        <v>741.96999999999935</v>
      </c>
      <c r="H93" s="2254">
        <v>768.14000000000033</v>
      </c>
      <c r="I93" s="2254">
        <v>766.19999999999982</v>
      </c>
      <c r="J93" s="2254">
        <v>768.21</v>
      </c>
      <c r="K93" s="2254">
        <v>764.19999999999982</v>
      </c>
      <c r="L93" s="2254">
        <v>760.89999999999964</v>
      </c>
      <c r="M93" s="2254">
        <v>784.28000000000065</v>
      </c>
      <c r="N93" s="2254">
        <v>768.20000000000073</v>
      </c>
      <c r="O93" s="2254">
        <v>766.73999999999796</v>
      </c>
      <c r="P93" s="2254">
        <v>9044.6899999999987</v>
      </c>
    </row>
    <row r="94" spans="2:16">
      <c r="B94" s="2250">
        <v>6130</v>
      </c>
      <c r="D94" s="2254">
        <v>1686.2599999999998</v>
      </c>
      <c r="E94" s="2254">
        <v>1612.5400000000004</v>
      </c>
      <c r="F94" s="2254">
        <v>1566.5900000000001</v>
      </c>
      <c r="G94" s="2254">
        <v>1700.2799999999997</v>
      </c>
      <c r="H94" s="2254">
        <v>1696.5500000000011</v>
      </c>
      <c r="I94" s="2254">
        <v>1706.0699999999979</v>
      </c>
      <c r="J94" s="2254">
        <v>1749.6100000000024</v>
      </c>
      <c r="K94" s="2254">
        <v>1843.5999999999985</v>
      </c>
      <c r="L94" s="2254">
        <v>1923.4099999999999</v>
      </c>
      <c r="M94" s="2254">
        <v>1851.0200000000004</v>
      </c>
      <c r="N94" s="2254">
        <v>1873.2699999999968</v>
      </c>
      <c r="O94" s="2254">
        <v>1886.1800000000003</v>
      </c>
      <c r="P94" s="2254">
        <v>21095.379999999997</v>
      </c>
    </row>
    <row r="95" spans="2:16">
      <c r="B95" s="2250">
        <v>6135</v>
      </c>
      <c r="D95" s="2254">
        <v>9430.82</v>
      </c>
      <c r="E95" s="2254">
        <v>9828.41</v>
      </c>
      <c r="F95" s="2254">
        <v>10770.52</v>
      </c>
      <c r="G95" s="2254">
        <v>10136.770000000004</v>
      </c>
      <c r="H95" s="2254">
        <v>11214.649999999994</v>
      </c>
      <c r="I95" s="2254">
        <v>13474.040000000008</v>
      </c>
      <c r="J95" s="2254">
        <v>14537.300000000003</v>
      </c>
      <c r="K95" s="2254">
        <v>14410.440000000002</v>
      </c>
      <c r="L95" s="2254">
        <v>13898.439999999988</v>
      </c>
      <c r="M95" s="2254">
        <v>13518.37999999999</v>
      </c>
      <c r="N95" s="2254">
        <v>14199.680000000022</v>
      </c>
      <c r="O95" s="2254">
        <v>16868.26999999996</v>
      </c>
      <c r="P95" s="2254">
        <v>152287.71999999997</v>
      </c>
    </row>
    <row r="96" spans="2:16">
      <c r="B96" s="2250">
        <v>6140</v>
      </c>
      <c r="D96" s="2254">
        <v>964.27</v>
      </c>
      <c r="E96" s="2254">
        <v>1266.5900000000001</v>
      </c>
      <c r="F96" s="2254">
        <v>1445.25</v>
      </c>
      <c r="G96" s="2254">
        <v>1545.9</v>
      </c>
      <c r="H96" s="2254">
        <v>1328.3399999999992</v>
      </c>
      <c r="I96" s="2254">
        <v>1451.4000000000005</v>
      </c>
      <c r="J96" s="2254">
        <v>1435.2200000000012</v>
      </c>
      <c r="K96" s="2254">
        <v>1465.7499999999982</v>
      </c>
      <c r="L96" s="2254">
        <v>1510.2399999999998</v>
      </c>
      <c r="M96" s="2254">
        <v>1456.5</v>
      </c>
      <c r="N96" s="2254">
        <v>1472.0400000000009</v>
      </c>
      <c r="O96" s="2254">
        <v>1459.3300000000017</v>
      </c>
      <c r="P96" s="2254">
        <v>16800.830000000002</v>
      </c>
    </row>
    <row r="97" spans="2:16">
      <c r="B97" s="2250">
        <v>6145</v>
      </c>
      <c r="D97" s="2254">
        <v>4655.6400000000003</v>
      </c>
      <c r="E97" s="2254">
        <v>4307.1799999999994</v>
      </c>
      <c r="F97" s="2254">
        <v>4463.75</v>
      </c>
      <c r="G97" s="2254">
        <v>4701.8600000000006</v>
      </c>
      <c r="H97" s="2254">
        <v>4640.2900000000009</v>
      </c>
      <c r="I97" s="2254">
        <v>4915.5</v>
      </c>
      <c r="J97" s="2254">
        <v>4989.25</v>
      </c>
      <c r="K97" s="2254">
        <v>4663.679999999993</v>
      </c>
      <c r="L97" s="2254">
        <v>4748.2100000000064</v>
      </c>
      <c r="M97" s="2254">
        <v>4700.6599999999962</v>
      </c>
      <c r="N97" s="2254">
        <v>4731.4100000000035</v>
      </c>
      <c r="O97" s="2254">
        <v>5070.8799999999974</v>
      </c>
      <c r="P97" s="2254">
        <v>56588.31</v>
      </c>
    </row>
    <row r="98" spans="2:16">
      <c r="B98" s="2250">
        <v>6146</v>
      </c>
      <c r="D98" s="2254">
        <v>1951.9299999999998</v>
      </c>
      <c r="E98" s="2254">
        <v>1830.15</v>
      </c>
      <c r="F98" s="2254">
        <v>1950.5200000000004</v>
      </c>
      <c r="G98" s="2254">
        <v>2379.1099999999997</v>
      </c>
      <c r="H98" s="2254">
        <v>1963.4600000000019</v>
      </c>
      <c r="I98" s="2254">
        <v>2019.3099999999977</v>
      </c>
      <c r="J98" s="2254">
        <v>1858.6399999999994</v>
      </c>
      <c r="K98" s="2254">
        <v>1827.1399999999994</v>
      </c>
      <c r="L98" s="2254">
        <v>2153.260000000002</v>
      </c>
      <c r="M98" s="2254">
        <v>1889.119999999999</v>
      </c>
      <c r="N98" s="2254">
        <v>1922.8600000000006</v>
      </c>
      <c r="O98" s="2254">
        <v>2065.6399999999994</v>
      </c>
      <c r="P98" s="2254">
        <v>23811.14</v>
      </c>
    </row>
    <row r="99" spans="2:16">
      <c r="B99" s="2250">
        <v>6150</v>
      </c>
      <c r="D99" s="2254">
        <v>57522.2</v>
      </c>
      <c r="E99" s="2254">
        <v>49416.840000000011</v>
      </c>
      <c r="F99" s="2254">
        <v>58550.22</v>
      </c>
      <c r="G99" s="2254">
        <v>61753.299999999988</v>
      </c>
      <c r="H99" s="2254">
        <v>58498.760000000009</v>
      </c>
      <c r="I99" s="2254">
        <v>61025.26999999996</v>
      </c>
      <c r="J99" s="2254">
        <v>62894.75</v>
      </c>
      <c r="K99" s="2254">
        <v>55978.590000000026</v>
      </c>
      <c r="L99" s="2254">
        <v>56320.710000000021</v>
      </c>
      <c r="M99" s="2254">
        <v>62346.569999999949</v>
      </c>
      <c r="N99" s="2254">
        <v>58121.170000000042</v>
      </c>
      <c r="O99" s="2254">
        <v>66176.010000000126</v>
      </c>
      <c r="P99" s="2254">
        <v>708604.39000000013</v>
      </c>
    </row>
    <row r="100" spans="2:16">
      <c r="B100" s="2250">
        <v>6155</v>
      </c>
      <c r="D100" s="2254">
        <v>1101.29</v>
      </c>
      <c r="E100" s="2254">
        <v>1127.3400000000001</v>
      </c>
      <c r="F100" s="2254">
        <v>1346.38</v>
      </c>
      <c r="G100" s="2254">
        <v>1396.58</v>
      </c>
      <c r="H100" s="2254">
        <v>1337.3400000000001</v>
      </c>
      <c r="I100" s="2254">
        <v>1468.33</v>
      </c>
      <c r="J100" s="2254">
        <v>1466.3399999999983</v>
      </c>
      <c r="K100" s="2254">
        <v>1345.5300000000007</v>
      </c>
      <c r="L100" s="2254">
        <v>1412.7500000000018</v>
      </c>
      <c r="M100" s="2254">
        <v>1303.1800000000003</v>
      </c>
      <c r="N100" s="2254">
        <v>1250.2799999999988</v>
      </c>
      <c r="O100" s="2254">
        <v>1298.3500000000004</v>
      </c>
      <c r="P100" s="2254">
        <v>15853.69</v>
      </c>
    </row>
    <row r="101" spans="2:16">
      <c r="B101" s="2250">
        <v>6165</v>
      </c>
      <c r="D101" s="2254">
        <v>-13803.55</v>
      </c>
      <c r="E101" s="2254">
        <v>-18309.240000000002</v>
      </c>
      <c r="F101" s="2254">
        <v>-31235.670000000006</v>
      </c>
      <c r="G101" s="2254">
        <v>-21369.599999999991</v>
      </c>
      <c r="H101" s="2254">
        <v>-20459.75</v>
      </c>
      <c r="I101" s="2254">
        <v>-21729.899999999994</v>
      </c>
      <c r="J101" s="2254">
        <v>-17895.550000000017</v>
      </c>
      <c r="K101" s="2254">
        <v>-17006.72</v>
      </c>
      <c r="L101" s="2254">
        <v>-26635.440000000002</v>
      </c>
      <c r="M101" s="2254">
        <v>-24508.130000000005</v>
      </c>
      <c r="N101" s="2254">
        <v>-18747.569999999978</v>
      </c>
      <c r="O101" s="2254">
        <v>-18905.75</v>
      </c>
      <c r="P101" s="2254">
        <v>-250606.87</v>
      </c>
    </row>
    <row r="102" spans="2:16">
      <c r="B102" s="2250">
        <v>6185</v>
      </c>
      <c r="D102" s="2254">
        <v>22.15</v>
      </c>
      <c r="E102" s="2254">
        <v>253.62999999999997</v>
      </c>
      <c r="F102" s="2254">
        <v>621.17000000000007</v>
      </c>
      <c r="G102" s="2254">
        <v>74.389999999999986</v>
      </c>
      <c r="H102" s="2254">
        <v>33.199999999999932</v>
      </c>
      <c r="I102" s="2254">
        <v>155.35000000000014</v>
      </c>
      <c r="J102" s="2254">
        <v>387.51</v>
      </c>
      <c r="K102" s="2254">
        <v>288.85999999999967</v>
      </c>
      <c r="L102" s="2254">
        <v>170.11999999999989</v>
      </c>
      <c r="M102" s="2254">
        <v>155.93000000000029</v>
      </c>
      <c r="N102" s="2254">
        <v>613.27</v>
      </c>
      <c r="O102" s="2254">
        <v>91.100000000000364</v>
      </c>
      <c r="P102" s="2254">
        <v>2866.6800000000003</v>
      </c>
    </row>
    <row r="103" spans="2:16">
      <c r="B103" s="2250">
        <v>6190</v>
      </c>
      <c r="D103" s="2254">
        <v>29.8</v>
      </c>
      <c r="E103" s="2254">
        <v>100.24</v>
      </c>
      <c r="F103" s="2254">
        <v>212.81000000000003</v>
      </c>
      <c r="G103" s="2254">
        <v>42.829999999999927</v>
      </c>
      <c r="H103" s="2254">
        <v>180.04000000000008</v>
      </c>
      <c r="I103" s="2254">
        <v>85.430000000000064</v>
      </c>
      <c r="J103" s="2254">
        <v>323.21999999999991</v>
      </c>
      <c r="K103" s="2254">
        <v>32.810000000000059</v>
      </c>
      <c r="L103" s="2254">
        <v>351.99999999999977</v>
      </c>
      <c r="M103" s="2254">
        <v>559.7800000000002</v>
      </c>
      <c r="N103" s="2254">
        <v>202.00999999999976</v>
      </c>
      <c r="O103" s="2254">
        <v>135.41000000000031</v>
      </c>
      <c r="P103" s="2254">
        <v>2256.38</v>
      </c>
    </row>
    <row r="104" spans="2:16">
      <c r="B104" s="2250">
        <v>6195</v>
      </c>
      <c r="D104" s="2254">
        <v>1.49</v>
      </c>
      <c r="E104" s="2254">
        <v>23.07</v>
      </c>
      <c r="F104" s="2254">
        <v>20.16</v>
      </c>
      <c r="G104" s="2254">
        <v>36.710000000000008</v>
      </c>
      <c r="H104" s="2254">
        <v>14.47999999999999</v>
      </c>
      <c r="I104" s="2254">
        <v>15.789999999999992</v>
      </c>
      <c r="J104" s="2254">
        <v>306.19</v>
      </c>
      <c r="K104" s="2254">
        <v>14.32000000000005</v>
      </c>
      <c r="L104" s="2254">
        <v>51.870000000000005</v>
      </c>
      <c r="M104" s="2254">
        <v>48.479999999999905</v>
      </c>
      <c r="N104" s="2254">
        <v>55.410000000000082</v>
      </c>
      <c r="O104" s="2254">
        <v>48.639999999999986</v>
      </c>
      <c r="P104" s="2254">
        <v>636.61</v>
      </c>
    </row>
    <row r="105" spans="2:16">
      <c r="B105" s="2250">
        <v>6200</v>
      </c>
      <c r="D105" s="2254">
        <v>29.45</v>
      </c>
      <c r="E105" s="2254">
        <v>85.79</v>
      </c>
      <c r="F105" s="2254">
        <v>639.94999999999993</v>
      </c>
      <c r="G105" s="2254">
        <v>63.32000000000005</v>
      </c>
      <c r="H105" s="2254">
        <v>228.23000000000002</v>
      </c>
      <c r="I105" s="2254">
        <v>99.129999999999882</v>
      </c>
      <c r="J105" s="2254">
        <v>191.70000000000005</v>
      </c>
      <c r="K105" s="2254">
        <v>24.450000000000045</v>
      </c>
      <c r="L105" s="2254">
        <v>14.009999999999991</v>
      </c>
      <c r="M105" s="2254">
        <v>71.490000000000009</v>
      </c>
      <c r="N105" s="2254">
        <v>221.26</v>
      </c>
      <c r="O105" s="2254">
        <v>172.04000000000019</v>
      </c>
      <c r="P105" s="2254">
        <v>1840.8200000000002</v>
      </c>
    </row>
    <row r="106" spans="2:16">
      <c r="B106" s="2250">
        <v>6205</v>
      </c>
      <c r="D106" s="2254">
        <v>0</v>
      </c>
      <c r="E106" s="2254">
        <v>4.96</v>
      </c>
      <c r="F106" s="2254">
        <v>0</v>
      </c>
      <c r="G106" s="2254">
        <v>38.950000000000003</v>
      </c>
      <c r="H106" s="2254">
        <v>2.6899999999999906</v>
      </c>
      <c r="I106" s="2254">
        <v>9.7900000000000063</v>
      </c>
      <c r="J106" s="2254">
        <v>3.9500000000000028</v>
      </c>
      <c r="K106" s="2254">
        <v>15.879999999999995</v>
      </c>
      <c r="L106" s="2254">
        <v>1.7299999999999898</v>
      </c>
      <c r="M106" s="2254">
        <v>0</v>
      </c>
      <c r="N106" s="2254">
        <v>67.050000000000011</v>
      </c>
      <c r="O106" s="2254">
        <v>0</v>
      </c>
      <c r="P106" s="2254">
        <v>145</v>
      </c>
    </row>
    <row r="107" spans="2:16">
      <c r="B107" s="2250">
        <v>6207</v>
      </c>
      <c r="D107" s="2254">
        <v>236.51999999999998</v>
      </c>
      <c r="E107" s="2254">
        <v>459.03</v>
      </c>
      <c r="F107" s="2254">
        <v>283.80999999999995</v>
      </c>
      <c r="G107" s="2254">
        <v>1513.3</v>
      </c>
      <c r="H107" s="2254">
        <v>-1094.5899999999999</v>
      </c>
      <c r="I107" s="2254">
        <v>26.720000000000027</v>
      </c>
      <c r="J107" s="2254">
        <v>493.28999999999996</v>
      </c>
      <c r="K107" s="2254">
        <v>236.63999999999987</v>
      </c>
      <c r="L107" s="2254">
        <v>191.38000000000011</v>
      </c>
      <c r="M107" s="2254">
        <v>243.23000000000002</v>
      </c>
      <c r="N107" s="2254">
        <v>505.48000000000047</v>
      </c>
      <c r="O107" s="2254">
        <v>181.76999999999953</v>
      </c>
      <c r="P107" s="2254">
        <v>3276.58</v>
      </c>
    </row>
    <row r="108" spans="2:16">
      <c r="B108" s="2250">
        <v>6215</v>
      </c>
      <c r="D108" s="2254">
        <v>2756.84</v>
      </c>
      <c r="E108" s="2254">
        <v>2728.6399999999994</v>
      </c>
      <c r="F108" s="2254">
        <v>3409.76</v>
      </c>
      <c r="G108" s="2254">
        <v>3356.1900000000005</v>
      </c>
      <c r="H108" s="2254">
        <v>3544.41</v>
      </c>
      <c r="I108" s="2254">
        <v>3914.0099999999984</v>
      </c>
      <c r="J108" s="2254">
        <v>3830.2099999999991</v>
      </c>
      <c r="K108" s="2254">
        <v>3614.1700000000019</v>
      </c>
      <c r="L108" s="2254">
        <v>3049.1700000000019</v>
      </c>
      <c r="M108" s="2254">
        <v>3204.8400000000038</v>
      </c>
      <c r="N108" s="2254">
        <v>2909.6599999999889</v>
      </c>
      <c r="O108" s="2254">
        <v>2808.6500000000087</v>
      </c>
      <c r="P108" s="2254">
        <v>39126.550000000003</v>
      </c>
    </row>
    <row r="109" spans="2:16">
      <c r="B109" s="2250">
        <v>6220</v>
      </c>
      <c r="D109" s="2254">
        <v>1130.9000000000001</v>
      </c>
      <c r="E109" s="2254">
        <v>1526.79</v>
      </c>
      <c r="F109" s="2254">
        <v>961.57999999999993</v>
      </c>
      <c r="G109" s="2254">
        <v>2489.36</v>
      </c>
      <c r="H109" s="2254">
        <v>1774.4299999999994</v>
      </c>
      <c r="I109" s="2254">
        <v>1434.92</v>
      </c>
      <c r="J109" s="2254">
        <v>1873.2900000000009</v>
      </c>
      <c r="K109" s="2254">
        <v>1399.9899999999998</v>
      </c>
      <c r="L109" s="2254">
        <v>1808.3799999999992</v>
      </c>
      <c r="M109" s="2254">
        <v>1314.7299999999996</v>
      </c>
      <c r="N109" s="2254">
        <v>1731.869999999999</v>
      </c>
      <c r="O109" s="2254">
        <v>1408.4900000000016</v>
      </c>
      <c r="P109" s="2254">
        <v>18854.73</v>
      </c>
    </row>
    <row r="110" spans="2:16">
      <c r="B110" s="2250">
        <v>6225</v>
      </c>
      <c r="D110" s="2254">
        <v>0</v>
      </c>
      <c r="E110" s="2254">
        <v>0</v>
      </c>
      <c r="F110" s="2254">
        <v>0</v>
      </c>
      <c r="G110" s="2254">
        <v>0</v>
      </c>
      <c r="H110" s="2254">
        <v>942.83999999999992</v>
      </c>
      <c r="I110" s="2254">
        <v>-6.7299999999999045</v>
      </c>
      <c r="J110" s="2254">
        <v>0</v>
      </c>
      <c r="K110" s="2254">
        <v>0</v>
      </c>
      <c r="L110" s="2254">
        <v>0</v>
      </c>
      <c r="M110" s="2254">
        <v>0</v>
      </c>
      <c r="N110" s="2254">
        <v>553.29000000000008</v>
      </c>
      <c r="O110" s="2254">
        <v>0.71000000000003638</v>
      </c>
      <c r="P110" s="2254">
        <v>1490.1100000000001</v>
      </c>
    </row>
    <row r="111" spans="2:16">
      <c r="B111" s="2250">
        <v>6230</v>
      </c>
      <c r="D111" s="2254">
        <v>299.08000000000004</v>
      </c>
      <c r="E111" s="2254">
        <v>357.96999999999991</v>
      </c>
      <c r="F111" s="2254">
        <v>305.21000000000004</v>
      </c>
      <c r="G111" s="2254">
        <v>304.83000000000015</v>
      </c>
      <c r="H111" s="2254">
        <v>492.81999999999971</v>
      </c>
      <c r="I111" s="2254">
        <v>388.0300000000002</v>
      </c>
      <c r="J111" s="2254">
        <v>0</v>
      </c>
      <c r="K111" s="2254">
        <v>342.42999999999984</v>
      </c>
      <c r="L111" s="2254">
        <v>0</v>
      </c>
      <c r="M111" s="2254">
        <v>1307.58</v>
      </c>
      <c r="N111" s="2254">
        <v>0</v>
      </c>
      <c r="O111" s="2254">
        <v>629.02000000000044</v>
      </c>
      <c r="P111" s="2254">
        <v>4426.97</v>
      </c>
    </row>
    <row r="112" spans="2:16">
      <c r="B112" s="2250">
        <v>6255</v>
      </c>
      <c r="D112" s="2254">
        <v>0</v>
      </c>
      <c r="E112" s="2254">
        <v>10235</v>
      </c>
      <c r="F112" s="2254">
        <v>5195</v>
      </c>
      <c r="G112" s="2254">
        <v>2165.0599999999977</v>
      </c>
      <c r="H112" s="2254">
        <v>1910</v>
      </c>
      <c r="I112" s="2254">
        <v>2665</v>
      </c>
      <c r="J112" s="2254">
        <v>1520</v>
      </c>
      <c r="K112" s="2254">
        <v>3050.0000000000036</v>
      </c>
      <c r="L112" s="2254">
        <v>1425</v>
      </c>
      <c r="M112" s="2254">
        <v>499.93999999999869</v>
      </c>
      <c r="N112" s="2254">
        <v>1740</v>
      </c>
      <c r="O112" s="2254">
        <v>515</v>
      </c>
      <c r="P112" s="2254">
        <v>30920</v>
      </c>
    </row>
    <row r="113" spans="2:16">
      <c r="B113" s="2250">
        <v>6260</v>
      </c>
      <c r="D113" s="2254">
        <v>1389.56</v>
      </c>
      <c r="E113" s="2254">
        <v>173.09999999999991</v>
      </c>
      <c r="F113" s="2254">
        <v>1002.52</v>
      </c>
      <c r="G113" s="2254">
        <v>558.80000000000018</v>
      </c>
      <c r="H113" s="2254">
        <v>664.65999999999985</v>
      </c>
      <c r="I113" s="2254">
        <v>583.04999999999973</v>
      </c>
      <c r="J113" s="2254">
        <v>471.0600000000004</v>
      </c>
      <c r="K113" s="2254">
        <v>1152.6099999999997</v>
      </c>
      <c r="L113" s="2254">
        <v>476.34999999999945</v>
      </c>
      <c r="M113" s="2254">
        <v>211.32000000000062</v>
      </c>
      <c r="N113" s="2254">
        <v>871.24000000000069</v>
      </c>
      <c r="O113" s="2254">
        <v>871.68999999999869</v>
      </c>
      <c r="P113" s="2254">
        <v>8425.9599999999991</v>
      </c>
    </row>
    <row r="114" spans="2:16">
      <c r="B114" s="2250">
        <v>6265</v>
      </c>
      <c r="D114" s="2254">
        <v>0</v>
      </c>
      <c r="E114" s="2254">
        <v>0</v>
      </c>
      <c r="F114" s="2254">
        <v>0</v>
      </c>
      <c r="G114" s="2254">
        <v>0</v>
      </c>
      <c r="H114" s="2254">
        <v>430</v>
      </c>
      <c r="I114" s="2254">
        <v>0</v>
      </c>
      <c r="J114" s="2254">
        <v>0</v>
      </c>
      <c r="K114" s="2254">
        <v>0</v>
      </c>
      <c r="L114" s="2254">
        <v>565</v>
      </c>
      <c r="M114" s="2254">
        <v>0</v>
      </c>
      <c r="N114" s="2254">
        <v>420</v>
      </c>
      <c r="O114" s="2254">
        <v>0</v>
      </c>
      <c r="P114" s="2254">
        <v>1415</v>
      </c>
    </row>
    <row r="115" spans="2:16">
      <c r="B115" s="2250">
        <v>6270</v>
      </c>
      <c r="D115" s="2254">
        <v>383.83</v>
      </c>
      <c r="E115" s="2254">
        <v>2432.42</v>
      </c>
      <c r="F115" s="2254">
        <v>0</v>
      </c>
      <c r="G115" s="2254">
        <v>2545</v>
      </c>
      <c r="H115" s="2254">
        <v>0</v>
      </c>
      <c r="I115" s="2254">
        <v>2865</v>
      </c>
      <c r="J115" s="2254">
        <v>1230</v>
      </c>
      <c r="K115" s="2254">
        <v>0</v>
      </c>
      <c r="L115" s="2254">
        <v>3195</v>
      </c>
      <c r="M115" s="2254">
        <v>1475</v>
      </c>
      <c r="N115" s="2254">
        <v>1830</v>
      </c>
      <c r="O115" s="2254">
        <v>1635</v>
      </c>
      <c r="P115" s="2254">
        <v>17591.25</v>
      </c>
    </row>
    <row r="116" spans="2:16">
      <c r="B116" s="2250">
        <v>6285</v>
      </c>
      <c r="D116" s="2254">
        <v>2940.5600000000004</v>
      </c>
      <c r="E116" s="2254">
        <v>2460.5699999999997</v>
      </c>
      <c r="F116" s="2254">
        <v>3972.8399999999992</v>
      </c>
      <c r="G116" s="2254">
        <v>904.3700000000008</v>
      </c>
      <c r="H116" s="2254">
        <v>1352.619999999999</v>
      </c>
      <c r="I116" s="2254">
        <v>2047.9600000000009</v>
      </c>
      <c r="J116" s="2254">
        <v>3096.2300000000014</v>
      </c>
      <c r="K116" s="2254">
        <v>1157.5400000000009</v>
      </c>
      <c r="L116" s="2254">
        <v>1855.4399999999987</v>
      </c>
      <c r="M116" s="2254">
        <v>867.91999999999825</v>
      </c>
      <c r="N116" s="2254">
        <v>1778.0399999999972</v>
      </c>
      <c r="O116" s="2254">
        <v>1736.6900000000023</v>
      </c>
      <c r="P116" s="2254">
        <v>24170.78</v>
      </c>
    </row>
    <row r="117" spans="2:16">
      <c r="B117" s="2250">
        <v>6290</v>
      </c>
      <c r="D117" s="2254">
        <v>1641</v>
      </c>
      <c r="E117" s="2254">
        <v>1157</v>
      </c>
      <c r="F117" s="2254">
        <v>987.67999999999984</v>
      </c>
      <c r="G117" s="2254">
        <v>1632.0499999999997</v>
      </c>
      <c r="H117" s="2254">
        <v>2521.2000000000007</v>
      </c>
      <c r="I117" s="2254">
        <v>5849.380000000001</v>
      </c>
      <c r="J117" s="2254">
        <v>2079.9999999999982</v>
      </c>
      <c r="K117" s="2254">
        <v>-380</v>
      </c>
      <c r="L117" s="2254">
        <v>138.23000000000138</v>
      </c>
      <c r="M117" s="2254">
        <v>3340.0999999999985</v>
      </c>
      <c r="N117" s="2254">
        <v>17165.369999999995</v>
      </c>
      <c r="O117" s="2254">
        <v>651.84000000000378</v>
      </c>
      <c r="P117" s="2254">
        <v>36783.85</v>
      </c>
    </row>
    <row r="118" spans="2:16">
      <c r="B118" s="2250">
        <v>6300</v>
      </c>
      <c r="D118" s="2254">
        <v>1042.94</v>
      </c>
      <c r="E118" s="2254">
        <v>157.5</v>
      </c>
      <c r="F118" s="2254">
        <v>822.05</v>
      </c>
      <c r="G118" s="2254">
        <v>0</v>
      </c>
      <c r="H118" s="2254">
        <v>1226.9999999999998</v>
      </c>
      <c r="I118" s="2254">
        <v>990</v>
      </c>
      <c r="J118" s="2254">
        <v>180</v>
      </c>
      <c r="K118" s="2254">
        <v>415</v>
      </c>
      <c r="L118" s="2254">
        <v>1160</v>
      </c>
      <c r="M118" s="2254">
        <v>1195</v>
      </c>
      <c r="N118" s="2254">
        <v>1197.5</v>
      </c>
      <c r="O118" s="2254">
        <v>1967.5</v>
      </c>
      <c r="P118" s="2254">
        <v>10354.49</v>
      </c>
    </row>
    <row r="119" spans="2:16">
      <c r="B119" s="2250">
        <v>6305</v>
      </c>
      <c r="D119" s="2254">
        <v>0</v>
      </c>
      <c r="E119" s="2254">
        <v>0</v>
      </c>
      <c r="F119" s="2254">
        <v>2000</v>
      </c>
      <c r="G119" s="2254">
        <v>0</v>
      </c>
      <c r="H119" s="2254">
        <v>0</v>
      </c>
      <c r="I119" s="2254">
        <v>0</v>
      </c>
      <c r="J119" s="2254">
        <v>0</v>
      </c>
      <c r="K119" s="2254">
        <v>0</v>
      </c>
      <c r="L119" s="2254">
        <v>0</v>
      </c>
      <c r="M119" s="2254">
        <v>13.569999999999936</v>
      </c>
      <c r="N119" s="2254">
        <v>0</v>
      </c>
      <c r="O119" s="2254">
        <v>0</v>
      </c>
      <c r="P119" s="2254">
        <v>2013.57</v>
      </c>
    </row>
    <row r="120" spans="2:16">
      <c r="B120" s="2250">
        <v>6310</v>
      </c>
      <c r="D120" s="2254">
        <v>1871.92</v>
      </c>
      <c r="E120" s="2254">
        <v>2187.3000000000002</v>
      </c>
      <c r="F120" s="2254">
        <v>4484.0000000000009</v>
      </c>
      <c r="G120" s="2254">
        <v>9966.6299999999974</v>
      </c>
      <c r="H120" s="2254">
        <v>2163.9200000000019</v>
      </c>
      <c r="I120" s="2254">
        <v>17219.709999999995</v>
      </c>
      <c r="J120" s="2254">
        <v>2136.570000000007</v>
      </c>
      <c r="K120" s="2254">
        <v>12314.849999999991</v>
      </c>
      <c r="L120" s="2254">
        <v>1896.0000000000073</v>
      </c>
      <c r="M120" s="2254">
        <v>3314.2699999999968</v>
      </c>
      <c r="N120" s="2254">
        <v>2150.1900000000023</v>
      </c>
      <c r="O120" s="2254">
        <v>2035.2900000000009</v>
      </c>
      <c r="P120" s="2254">
        <v>61740.65</v>
      </c>
    </row>
    <row r="121" spans="2:16">
      <c r="B121" s="2250">
        <v>6320</v>
      </c>
      <c r="D121" s="2254">
        <v>1138.3400000000001</v>
      </c>
      <c r="E121" s="2254">
        <v>344.48</v>
      </c>
      <c r="F121" s="2254">
        <v>1382.7999999999997</v>
      </c>
      <c r="G121" s="2254">
        <v>4446.71</v>
      </c>
      <c r="H121" s="2254">
        <v>958.05000000000109</v>
      </c>
      <c r="I121" s="2254">
        <v>2346.239999999998</v>
      </c>
      <c r="J121" s="2254">
        <v>985.2400000000016</v>
      </c>
      <c r="K121" s="2254">
        <v>638.06999999999971</v>
      </c>
      <c r="L121" s="2254">
        <v>541.86999999999898</v>
      </c>
      <c r="M121" s="2254">
        <v>1275.6499999999996</v>
      </c>
      <c r="N121" s="2254">
        <v>0</v>
      </c>
      <c r="O121" s="2254">
        <v>719.44000000000051</v>
      </c>
      <c r="P121" s="2254">
        <v>14776.89</v>
      </c>
    </row>
    <row r="122" spans="2:16">
      <c r="B122" s="2250">
        <v>6325</v>
      </c>
      <c r="D122" s="2254">
        <v>234.38</v>
      </c>
      <c r="E122" s="2254">
        <v>245</v>
      </c>
      <c r="F122" s="2254">
        <v>1820</v>
      </c>
      <c r="G122" s="2254">
        <v>1352.1999999999998</v>
      </c>
      <c r="H122" s="2254">
        <v>2851.8</v>
      </c>
      <c r="I122" s="2254">
        <v>794</v>
      </c>
      <c r="J122" s="2254">
        <v>0</v>
      </c>
      <c r="K122" s="2254">
        <v>1050.0000000000009</v>
      </c>
      <c r="L122" s="2254">
        <v>0</v>
      </c>
      <c r="M122" s="2254">
        <v>571</v>
      </c>
      <c r="N122" s="2254">
        <v>1068</v>
      </c>
      <c r="O122" s="2254">
        <v>0</v>
      </c>
      <c r="P122" s="2254">
        <v>9986.380000000001</v>
      </c>
    </row>
    <row r="123" spans="2:16">
      <c r="B123" s="2250">
        <v>6330</v>
      </c>
      <c r="D123" s="2254">
        <v>0</v>
      </c>
      <c r="E123" s="2254">
        <v>0</v>
      </c>
      <c r="F123" s="2254">
        <v>0</v>
      </c>
      <c r="G123" s="2254">
        <v>0</v>
      </c>
      <c r="H123" s="2254">
        <v>0</v>
      </c>
      <c r="I123" s="2254">
        <v>0</v>
      </c>
      <c r="J123" s="2254">
        <v>0</v>
      </c>
      <c r="K123" s="2254">
        <v>0</v>
      </c>
      <c r="L123" s="2254">
        <v>0</v>
      </c>
      <c r="M123" s="2254">
        <v>0</v>
      </c>
      <c r="N123" s="2254">
        <v>0</v>
      </c>
      <c r="O123" s="2254">
        <v>0</v>
      </c>
      <c r="P123" s="2254">
        <v>0</v>
      </c>
    </row>
    <row r="124" spans="2:16">
      <c r="B124" s="2250">
        <v>6335</v>
      </c>
      <c r="D124" s="2254">
        <v>847</v>
      </c>
      <c r="E124" s="2254">
        <v>80</v>
      </c>
      <c r="F124" s="2254">
        <v>1030</v>
      </c>
      <c r="G124" s="2254">
        <v>535</v>
      </c>
      <c r="H124" s="2254">
        <v>905</v>
      </c>
      <c r="I124" s="2254">
        <v>1100</v>
      </c>
      <c r="J124" s="2254">
        <v>1042.5</v>
      </c>
      <c r="K124" s="2254">
        <v>225</v>
      </c>
      <c r="L124" s="2254">
        <v>0</v>
      </c>
      <c r="M124" s="2254">
        <v>405</v>
      </c>
      <c r="N124" s="2254">
        <v>695</v>
      </c>
      <c r="O124" s="2254">
        <v>764</v>
      </c>
      <c r="P124" s="2254">
        <v>7628.5</v>
      </c>
    </row>
    <row r="125" spans="2:16">
      <c r="B125" s="2250">
        <v>6340</v>
      </c>
      <c r="D125" s="2254">
        <v>0</v>
      </c>
      <c r="E125" s="2254">
        <v>0</v>
      </c>
      <c r="F125" s="2254">
        <v>500</v>
      </c>
      <c r="G125" s="2254">
        <v>0</v>
      </c>
      <c r="H125" s="2254">
        <v>-500</v>
      </c>
      <c r="I125" s="2254">
        <v>0</v>
      </c>
      <c r="J125" s="2254">
        <v>0</v>
      </c>
      <c r="K125" s="2254">
        <v>1000</v>
      </c>
      <c r="L125" s="2254">
        <v>0</v>
      </c>
      <c r="M125" s="2254">
        <v>0</v>
      </c>
      <c r="N125" s="2254">
        <v>0</v>
      </c>
      <c r="O125" s="2254">
        <v>0</v>
      </c>
      <c r="P125" s="2254">
        <v>1000</v>
      </c>
    </row>
    <row r="126" spans="2:16">
      <c r="B126" s="2250">
        <v>6345</v>
      </c>
      <c r="D126" s="2254">
        <v>966.5</v>
      </c>
      <c r="E126" s="2254">
        <v>2919.23</v>
      </c>
      <c r="F126" s="2254">
        <v>2048.19</v>
      </c>
      <c r="G126" s="2254">
        <v>2462.09</v>
      </c>
      <c r="H126" s="2254">
        <v>1088.5300000000007</v>
      </c>
      <c r="I126" s="2254">
        <v>2503.119999999999</v>
      </c>
      <c r="J126" s="2254">
        <v>2281.6399999999994</v>
      </c>
      <c r="K126" s="2254">
        <v>1003.3500000000004</v>
      </c>
      <c r="L126" s="2254">
        <v>1889.0300000000007</v>
      </c>
      <c r="M126" s="2254">
        <v>2600.5199999999968</v>
      </c>
      <c r="N126" s="2254">
        <v>1042.1900000000023</v>
      </c>
      <c r="O126" s="2254">
        <v>1386.9099999999999</v>
      </c>
      <c r="P126" s="2254">
        <v>22191.3</v>
      </c>
    </row>
    <row r="127" spans="2:16">
      <c r="B127" s="2250">
        <v>6355</v>
      </c>
      <c r="D127" s="2254">
        <v>1326.98</v>
      </c>
      <c r="E127" s="2254">
        <v>1327.0099999999998</v>
      </c>
      <c r="F127" s="2254">
        <v>1327.0100000000002</v>
      </c>
      <c r="G127" s="2254">
        <v>1327.0100000000002</v>
      </c>
      <c r="H127" s="2254">
        <v>1004.3899999999994</v>
      </c>
      <c r="I127" s="2254">
        <v>1004.4099999999999</v>
      </c>
      <c r="J127" s="2254">
        <v>1004.3900000000012</v>
      </c>
      <c r="K127" s="2254">
        <v>-677.59000000000106</v>
      </c>
      <c r="L127" s="2254">
        <v>9284.48</v>
      </c>
      <c r="M127" s="2254">
        <v>1280.0299999999988</v>
      </c>
      <c r="N127" s="2254">
        <v>1280.0200000000004</v>
      </c>
      <c r="O127" s="2254">
        <v>1280.0300000000025</v>
      </c>
      <c r="P127" s="2254">
        <v>20768.170000000002</v>
      </c>
    </row>
    <row r="128" spans="2:16">
      <c r="B128" s="2250">
        <v>6360</v>
      </c>
      <c r="D128" s="2254">
        <v>0</v>
      </c>
      <c r="E128" s="2254">
        <v>0</v>
      </c>
      <c r="F128" s="2254">
        <v>0</v>
      </c>
      <c r="G128" s="2254">
        <v>0</v>
      </c>
      <c r="H128" s="2254">
        <v>0</v>
      </c>
      <c r="I128" s="2254">
        <v>0</v>
      </c>
      <c r="J128" s="2254">
        <v>0</v>
      </c>
      <c r="K128" s="2254">
        <v>313.63</v>
      </c>
      <c r="L128" s="2254">
        <v>0</v>
      </c>
      <c r="M128" s="2254">
        <v>0</v>
      </c>
      <c r="N128" s="2254">
        <v>0</v>
      </c>
      <c r="O128" s="2254">
        <v>-177.51</v>
      </c>
      <c r="P128" s="2254">
        <v>136.12</v>
      </c>
    </row>
    <row r="129" spans="2:16">
      <c r="B129" s="2250">
        <v>6365</v>
      </c>
      <c r="D129" s="2254">
        <v>0</v>
      </c>
      <c r="E129" s="2254">
        <v>0</v>
      </c>
      <c r="F129" s="2254">
        <v>128.13999999999999</v>
      </c>
      <c r="G129" s="2254">
        <v>0</v>
      </c>
      <c r="H129" s="2254">
        <v>0</v>
      </c>
      <c r="I129" s="2254">
        <v>0</v>
      </c>
      <c r="J129" s="2254">
        <v>0</v>
      </c>
      <c r="K129" s="2254">
        <v>0</v>
      </c>
      <c r="L129" s="2254">
        <v>0</v>
      </c>
      <c r="M129" s="2254">
        <v>0</v>
      </c>
      <c r="N129" s="2254">
        <v>0</v>
      </c>
      <c r="O129" s="2254">
        <v>65.29000000000002</v>
      </c>
      <c r="P129" s="2254">
        <v>193.43</v>
      </c>
    </row>
    <row r="130" spans="2:16">
      <c r="B130" s="2250">
        <v>6385</v>
      </c>
      <c r="D130" s="2254">
        <v>481.06999999999994</v>
      </c>
      <c r="E130" s="2254">
        <v>0</v>
      </c>
      <c r="F130" s="2254">
        <v>116.41999999999996</v>
      </c>
      <c r="G130" s="2254">
        <v>139.22000000000014</v>
      </c>
      <c r="H130" s="2254">
        <v>193.28999999999996</v>
      </c>
      <c r="I130" s="2254">
        <v>906.42000000000007</v>
      </c>
      <c r="J130" s="2254">
        <v>54.199999999999818</v>
      </c>
      <c r="K130" s="2254">
        <v>458.84999999999991</v>
      </c>
      <c r="L130" s="2254">
        <v>354.65000000000009</v>
      </c>
      <c r="M130" s="2254">
        <v>584.77</v>
      </c>
      <c r="N130" s="2254">
        <v>130.4699999999998</v>
      </c>
      <c r="O130" s="2254">
        <v>223.45000000000027</v>
      </c>
      <c r="P130" s="2254">
        <v>3642.81</v>
      </c>
    </row>
    <row r="131" spans="2:16">
      <c r="B131" s="2250">
        <v>6390</v>
      </c>
      <c r="D131" s="2254">
        <v>33.010000000000005</v>
      </c>
      <c r="E131" s="2254">
        <v>27.64</v>
      </c>
      <c r="F131" s="2254">
        <v>59.91</v>
      </c>
      <c r="G131" s="2254">
        <v>41.44</v>
      </c>
      <c r="H131" s="2254">
        <v>62.829999999999984</v>
      </c>
      <c r="I131" s="2254">
        <v>9431.83</v>
      </c>
      <c r="J131" s="2254">
        <v>81</v>
      </c>
      <c r="K131" s="2254">
        <v>46.6200000000008</v>
      </c>
      <c r="L131" s="2254">
        <v>24.899999999999636</v>
      </c>
      <c r="M131" s="2254">
        <v>29.779999999998836</v>
      </c>
      <c r="N131" s="2254">
        <v>8591.9500000000007</v>
      </c>
      <c r="O131" s="2254">
        <v>34.090000000000146</v>
      </c>
      <c r="P131" s="2254">
        <v>18465</v>
      </c>
    </row>
    <row r="132" spans="2:16">
      <c r="B132" s="2250">
        <v>6400</v>
      </c>
      <c r="D132" s="2254">
        <v>0</v>
      </c>
      <c r="E132" s="2254">
        <v>0</v>
      </c>
      <c r="F132" s="2254">
        <v>0</v>
      </c>
      <c r="G132" s="2254">
        <v>0</v>
      </c>
      <c r="H132" s="2254">
        <v>0</v>
      </c>
      <c r="I132" s="2254">
        <v>0</v>
      </c>
      <c r="J132" s="2254">
        <v>0</v>
      </c>
      <c r="K132" s="2254">
        <v>0</v>
      </c>
      <c r="L132" s="2254">
        <v>0</v>
      </c>
      <c r="M132" s="2254">
        <v>0</v>
      </c>
      <c r="N132" s="2254">
        <v>0</v>
      </c>
      <c r="O132" s="2254">
        <v>3937.5</v>
      </c>
      <c r="P132" s="2254">
        <v>3937.5</v>
      </c>
    </row>
    <row r="133" spans="2:16">
      <c r="B133" s="2250">
        <v>6410</v>
      </c>
      <c r="D133" s="2254">
        <v>2711.77</v>
      </c>
      <c r="E133" s="2254">
        <v>1983.2200000000007</v>
      </c>
      <c r="F133" s="2254">
        <v>4699.9999999999991</v>
      </c>
      <c r="G133" s="2254">
        <v>4375</v>
      </c>
      <c r="H133" s="2254">
        <v>1364.3500000000004</v>
      </c>
      <c r="I133" s="2254">
        <v>3239.3499999999985</v>
      </c>
      <c r="J133" s="2254">
        <v>2200</v>
      </c>
      <c r="K133" s="2254">
        <v>3125</v>
      </c>
      <c r="L133" s="2254">
        <v>3010.6500000000015</v>
      </c>
      <c r="M133" s="2254">
        <v>3750</v>
      </c>
      <c r="N133" s="2254">
        <v>3750.0000000000036</v>
      </c>
      <c r="O133" s="2254">
        <v>7500</v>
      </c>
      <c r="P133" s="2254">
        <v>41709.340000000004</v>
      </c>
    </row>
    <row r="134" spans="2:16">
      <c r="B134" s="2250">
        <v>6445</v>
      </c>
      <c r="D134" s="2254">
        <v>90.44</v>
      </c>
      <c r="E134" s="2254">
        <v>90.44</v>
      </c>
      <c r="F134" s="2254">
        <v>90.44</v>
      </c>
      <c r="G134" s="2254">
        <v>90.44</v>
      </c>
      <c r="H134" s="2254">
        <v>90.44</v>
      </c>
      <c r="I134" s="2254">
        <v>90.44</v>
      </c>
      <c r="J134" s="2254">
        <v>90.439999999999941</v>
      </c>
      <c r="K134" s="2254">
        <v>90.440000000000055</v>
      </c>
      <c r="L134" s="2254">
        <v>90.440000000000055</v>
      </c>
      <c r="M134" s="2254">
        <v>90.439999999999941</v>
      </c>
      <c r="N134" s="2254">
        <v>90.440000000000168</v>
      </c>
      <c r="O134" s="2254">
        <v>90.439999999999827</v>
      </c>
      <c r="P134" s="2254">
        <v>1085.28</v>
      </c>
    </row>
    <row r="135" spans="2:16">
      <c r="B135" s="2250">
        <v>6450</v>
      </c>
      <c r="D135" s="2254">
        <v>47.290000000000006</v>
      </c>
      <c r="E135" s="2254">
        <v>47.3</v>
      </c>
      <c r="F135" s="2254">
        <v>47.31</v>
      </c>
      <c r="G135" s="2254">
        <v>47.31</v>
      </c>
      <c r="H135" s="2254">
        <v>47.319999999999965</v>
      </c>
      <c r="I135" s="2254">
        <v>47.310000000000059</v>
      </c>
      <c r="J135" s="2254">
        <v>47.309999999999945</v>
      </c>
      <c r="K135" s="2254">
        <v>47.31</v>
      </c>
      <c r="L135" s="2254">
        <v>47.319999999999993</v>
      </c>
      <c r="M135" s="2254">
        <v>47.310000000000059</v>
      </c>
      <c r="N135" s="2254">
        <v>47.309999999999945</v>
      </c>
      <c r="O135" s="2254">
        <v>47.32000000000005</v>
      </c>
      <c r="P135" s="2254">
        <v>567.72</v>
      </c>
    </row>
    <row r="136" spans="2:16">
      <c r="B136" s="2250">
        <v>6455</v>
      </c>
      <c r="D136" s="2254">
        <v>365.38</v>
      </c>
      <c r="E136" s="2254">
        <v>365.38</v>
      </c>
      <c r="F136" s="2254">
        <v>365.37999999999988</v>
      </c>
      <c r="G136" s="2254">
        <v>365.38000000000011</v>
      </c>
      <c r="H136" s="2254">
        <v>365.82000000000016</v>
      </c>
      <c r="I136" s="2254">
        <v>366.92999999999984</v>
      </c>
      <c r="J136" s="2254">
        <v>366.92999999999984</v>
      </c>
      <c r="K136" s="2254">
        <v>366.93000000000029</v>
      </c>
      <c r="L136" s="2254">
        <v>367.63999999999987</v>
      </c>
      <c r="M136" s="2254">
        <v>367.63999999999987</v>
      </c>
      <c r="N136" s="2254">
        <v>367.64000000000033</v>
      </c>
      <c r="O136" s="2254">
        <v>369.35999999999967</v>
      </c>
      <c r="P136" s="2254">
        <v>4400.41</v>
      </c>
    </row>
    <row r="137" spans="2:16">
      <c r="B137" s="2250">
        <v>6460</v>
      </c>
      <c r="D137" s="2254">
        <v>7314.79</v>
      </c>
      <c r="E137" s="2254">
        <v>7315.11</v>
      </c>
      <c r="F137" s="2254">
        <v>7319.1100000000024</v>
      </c>
      <c r="G137" s="2254">
        <v>7321.9599999999991</v>
      </c>
      <c r="H137" s="2254">
        <v>7322.5899999999965</v>
      </c>
      <c r="I137" s="2254">
        <v>7322.5899999999965</v>
      </c>
      <c r="J137" s="2254">
        <v>7322.5900000000038</v>
      </c>
      <c r="K137" s="2254">
        <v>7342.4000000000015</v>
      </c>
      <c r="L137" s="2254">
        <v>7339.0299999999988</v>
      </c>
      <c r="M137" s="2254">
        <v>7339.8899999999994</v>
      </c>
      <c r="N137" s="2254">
        <v>7342.3999999999942</v>
      </c>
      <c r="O137" s="2254">
        <v>7341.8800000000047</v>
      </c>
      <c r="P137" s="2254">
        <v>87944.34</v>
      </c>
    </row>
    <row r="138" spans="2:16">
      <c r="B138" s="2250">
        <v>6465</v>
      </c>
      <c r="D138" s="2254">
        <v>6.64</v>
      </c>
      <c r="E138" s="2254">
        <v>6.64</v>
      </c>
      <c r="F138" s="2254">
        <v>6.6400000000000023</v>
      </c>
      <c r="G138" s="2254">
        <v>6.639999999999997</v>
      </c>
      <c r="H138" s="2254">
        <v>6.6400000000000041</v>
      </c>
      <c r="I138" s="2254">
        <v>6.6400000000000006</v>
      </c>
      <c r="J138" s="2254">
        <v>6.6399999999999935</v>
      </c>
      <c r="K138" s="2254">
        <v>6.6400000000000006</v>
      </c>
      <c r="L138" s="2254">
        <v>6.6400000000000006</v>
      </c>
      <c r="M138" s="2254">
        <v>6.6400000000000077</v>
      </c>
      <c r="N138" s="2254">
        <v>6.6400000000000006</v>
      </c>
      <c r="O138" s="2254">
        <v>6.6400000000000006</v>
      </c>
      <c r="P138" s="2254">
        <v>79.680000000000007</v>
      </c>
    </row>
    <row r="139" spans="2:16">
      <c r="B139" s="2250">
        <v>6470</v>
      </c>
      <c r="D139" s="2254">
        <v>34431.11</v>
      </c>
      <c r="E139" s="2254">
        <v>34431.11</v>
      </c>
      <c r="F139" s="2254">
        <v>34431.11</v>
      </c>
      <c r="G139" s="2254">
        <v>34431.11</v>
      </c>
      <c r="H139" s="2254">
        <v>34431.109999999986</v>
      </c>
      <c r="I139" s="2254">
        <v>34461.500000000029</v>
      </c>
      <c r="J139" s="2254">
        <v>34461.5</v>
      </c>
      <c r="K139" s="2254">
        <v>34448.049999999959</v>
      </c>
      <c r="L139" s="2254">
        <v>34448.050000000047</v>
      </c>
      <c r="M139" s="2254">
        <v>34448.049999999988</v>
      </c>
      <c r="N139" s="2254">
        <v>34448.049999999988</v>
      </c>
      <c r="O139" s="2254">
        <v>34448.050000000047</v>
      </c>
      <c r="P139" s="2254">
        <v>413318.80000000005</v>
      </c>
    </row>
    <row r="140" spans="2:16">
      <c r="B140" s="2250">
        <v>6485</v>
      </c>
      <c r="D140" s="2254">
        <v>7159.26</v>
      </c>
      <c r="E140" s="2254">
        <v>7159.3799999999992</v>
      </c>
      <c r="F140" s="2254">
        <v>7159.9900000000016</v>
      </c>
      <c r="G140" s="2254">
        <v>7160.5499999999993</v>
      </c>
      <c r="H140" s="2254">
        <v>7161.1100000000006</v>
      </c>
      <c r="I140" s="2254">
        <v>7161.9500000000044</v>
      </c>
      <c r="J140" s="2254">
        <v>7162.3399999999965</v>
      </c>
      <c r="K140" s="2254">
        <v>7163.5199999999968</v>
      </c>
      <c r="L140" s="2254">
        <v>7164.8100000000049</v>
      </c>
      <c r="M140" s="2254">
        <v>7165.4199999999983</v>
      </c>
      <c r="N140" s="2254">
        <v>7165.6999999999971</v>
      </c>
      <c r="O140" s="2254">
        <v>7165.7000000000116</v>
      </c>
      <c r="P140" s="2254">
        <v>85949.73000000001</v>
      </c>
    </row>
    <row r="141" spans="2:16">
      <c r="B141" s="2250">
        <v>6495</v>
      </c>
      <c r="D141" s="2254">
        <v>769.51999999999987</v>
      </c>
      <c r="E141" s="2254">
        <v>769.51999999999987</v>
      </c>
      <c r="F141" s="2254">
        <v>769.52000000000021</v>
      </c>
      <c r="G141" s="2254">
        <v>776.02</v>
      </c>
      <c r="H141" s="2254">
        <v>779.34000000000015</v>
      </c>
      <c r="I141" s="2254">
        <v>779.34000000000015</v>
      </c>
      <c r="J141" s="2254">
        <v>779.33999999999924</v>
      </c>
      <c r="K141" s="2254">
        <v>779.34000000000106</v>
      </c>
      <c r="L141" s="2254">
        <v>779.33999999999924</v>
      </c>
      <c r="M141" s="2254">
        <v>779.34000000000015</v>
      </c>
      <c r="N141" s="2254">
        <v>779.34000000000106</v>
      </c>
      <c r="O141" s="2254">
        <v>779.34000000000015</v>
      </c>
      <c r="P141" s="2254">
        <v>9319.3000000000011</v>
      </c>
    </row>
    <row r="142" spans="2:16">
      <c r="B142" s="2250">
        <v>6500</v>
      </c>
      <c r="D142" s="2254">
        <v>552.64</v>
      </c>
      <c r="E142" s="2254">
        <v>552.64</v>
      </c>
      <c r="F142" s="2254">
        <v>552.6400000000001</v>
      </c>
      <c r="G142" s="2254">
        <v>552.63999999999987</v>
      </c>
      <c r="H142" s="2254">
        <v>552.63999999999987</v>
      </c>
      <c r="I142" s="2254">
        <v>552.64000000000033</v>
      </c>
      <c r="J142" s="2254">
        <v>552.63999999999942</v>
      </c>
      <c r="K142" s="2254">
        <v>552.64000000000033</v>
      </c>
      <c r="L142" s="2254">
        <v>552.64000000000033</v>
      </c>
      <c r="M142" s="2254">
        <v>552.63999999999942</v>
      </c>
      <c r="N142" s="2254">
        <v>552.64000000000033</v>
      </c>
      <c r="O142" s="2254">
        <v>552.64000000000033</v>
      </c>
      <c r="P142" s="2254">
        <v>6631.68</v>
      </c>
    </row>
    <row r="143" spans="2:16">
      <c r="B143" s="2250">
        <v>6505</v>
      </c>
      <c r="D143" s="2254">
        <v>48.269999999999996</v>
      </c>
      <c r="E143" s="2254">
        <v>48.269999999999996</v>
      </c>
      <c r="F143" s="2254">
        <v>48.27000000000001</v>
      </c>
      <c r="G143" s="2254">
        <v>52.25</v>
      </c>
      <c r="H143" s="2254">
        <v>52.25</v>
      </c>
      <c r="I143" s="2254">
        <v>52.25</v>
      </c>
      <c r="J143" s="2254">
        <v>52.249999999999943</v>
      </c>
      <c r="K143" s="2254">
        <v>52.250000000000057</v>
      </c>
      <c r="L143" s="2254">
        <v>54.159999999999968</v>
      </c>
      <c r="M143" s="2254">
        <v>54.160000000000025</v>
      </c>
      <c r="N143" s="2254">
        <v>56.949999999999932</v>
      </c>
      <c r="O143" s="2254">
        <v>62.200000000000045</v>
      </c>
      <c r="P143" s="2254">
        <v>633.53</v>
      </c>
    </row>
    <row r="144" spans="2:16">
      <c r="B144" s="2250">
        <v>6510</v>
      </c>
      <c r="D144" s="2254">
        <v>4051.78</v>
      </c>
      <c r="E144" s="2254">
        <v>4064.4199999999996</v>
      </c>
      <c r="F144" s="2254">
        <v>4054.7900000000018</v>
      </c>
      <c r="G144" s="2254">
        <v>4000.8899999999994</v>
      </c>
      <c r="H144" s="2254">
        <v>4006.2299999999996</v>
      </c>
      <c r="I144" s="2254">
        <v>4071.3300000000017</v>
      </c>
      <c r="J144" s="2254">
        <v>4027.9399999999987</v>
      </c>
      <c r="K144" s="2254">
        <v>4085.1800000000003</v>
      </c>
      <c r="L144" s="2254">
        <v>4120.369999999999</v>
      </c>
      <c r="M144" s="2254">
        <v>4174.010000000002</v>
      </c>
      <c r="N144" s="2254">
        <v>4150.0800000000017</v>
      </c>
      <c r="O144" s="2254">
        <v>4144.7299999999959</v>
      </c>
      <c r="P144" s="2254">
        <v>48951.75</v>
      </c>
    </row>
    <row r="145" spans="2:16">
      <c r="B145" s="2250">
        <v>6515</v>
      </c>
      <c r="D145" s="2254">
        <v>129.01</v>
      </c>
      <c r="E145" s="2254">
        <v>129.01</v>
      </c>
      <c r="F145" s="2254">
        <v>129.01</v>
      </c>
      <c r="G145" s="2254">
        <v>129.01</v>
      </c>
      <c r="H145" s="2254">
        <v>117.76999999999998</v>
      </c>
      <c r="I145" s="2254">
        <v>144.57000000000005</v>
      </c>
      <c r="J145" s="2254">
        <v>126.11000000000001</v>
      </c>
      <c r="K145" s="2254">
        <v>126.1099999999999</v>
      </c>
      <c r="L145" s="2254">
        <v>126.11000000000013</v>
      </c>
      <c r="M145" s="2254">
        <v>126.1099999999999</v>
      </c>
      <c r="N145" s="2254">
        <v>126.11000000000013</v>
      </c>
      <c r="O145" s="2254">
        <v>128.23999999999978</v>
      </c>
      <c r="P145" s="2254">
        <v>1537.1699999999998</v>
      </c>
    </row>
    <row r="146" spans="2:16">
      <c r="B146" s="2250">
        <v>6520</v>
      </c>
      <c r="D146" s="2254">
        <v>2524.19</v>
      </c>
      <c r="E146" s="2254">
        <v>2544.9</v>
      </c>
      <c r="F146" s="2254">
        <v>2555.5699999999997</v>
      </c>
      <c r="G146" s="2254">
        <v>2546.34</v>
      </c>
      <c r="H146" s="2254">
        <v>2556.91</v>
      </c>
      <c r="I146" s="2254">
        <v>2558.4199999999983</v>
      </c>
      <c r="J146" s="2254">
        <v>2554.7900000000045</v>
      </c>
      <c r="K146" s="2254">
        <v>2560.0799999999981</v>
      </c>
      <c r="L146" s="2254">
        <v>2575.16</v>
      </c>
      <c r="M146" s="2254">
        <v>2602.0599999999977</v>
      </c>
      <c r="N146" s="2254">
        <v>2596.1200000000026</v>
      </c>
      <c r="O146" s="2254">
        <v>2603.5199999999968</v>
      </c>
      <c r="P146" s="2254">
        <v>30778.059999999998</v>
      </c>
    </row>
    <row r="147" spans="2:16">
      <c r="B147" s="2250">
        <v>6525</v>
      </c>
      <c r="D147" s="2254">
        <v>7262.78</v>
      </c>
      <c r="E147" s="2254">
        <v>7262.78</v>
      </c>
      <c r="F147" s="2254">
        <v>7262.7800000000007</v>
      </c>
      <c r="G147" s="2254">
        <v>7262.7799999999988</v>
      </c>
      <c r="H147" s="2254">
        <v>7263.1499999999978</v>
      </c>
      <c r="I147" s="2254">
        <v>7274.1100000000006</v>
      </c>
      <c r="J147" s="2254">
        <v>7274.5</v>
      </c>
      <c r="K147" s="2254">
        <v>7275.5999999999985</v>
      </c>
      <c r="L147" s="2254">
        <v>7276.1500000000087</v>
      </c>
      <c r="M147" s="2254">
        <v>7282.4100000000035</v>
      </c>
      <c r="N147" s="2254">
        <v>7294.5599999999977</v>
      </c>
      <c r="O147" s="2254">
        <v>7292.3500000000058</v>
      </c>
      <c r="P147" s="2254">
        <v>87283.950000000012</v>
      </c>
    </row>
    <row r="148" spans="2:16">
      <c r="B148" s="2250">
        <v>6530</v>
      </c>
      <c r="D148" s="2254">
        <v>32491.78</v>
      </c>
      <c r="E148" s="2254">
        <v>32529.360000000001</v>
      </c>
      <c r="F148" s="2254">
        <v>32545.439999999988</v>
      </c>
      <c r="G148" s="2254">
        <v>32574.560000000012</v>
      </c>
      <c r="H148" s="2254">
        <v>32645.030000000013</v>
      </c>
      <c r="I148" s="2254">
        <v>32660.689999999973</v>
      </c>
      <c r="J148" s="2254">
        <v>32663.150000000023</v>
      </c>
      <c r="K148" s="2254">
        <v>32695.289999999979</v>
      </c>
      <c r="L148" s="2254">
        <v>32695.700000000012</v>
      </c>
      <c r="M148" s="2254">
        <v>32715.450000000012</v>
      </c>
      <c r="N148" s="2254">
        <v>32735.700000000012</v>
      </c>
      <c r="O148" s="2254">
        <v>32730.02999999997</v>
      </c>
      <c r="P148" s="2254">
        <v>391682.18</v>
      </c>
    </row>
    <row r="149" spans="2:16">
      <c r="B149" s="2250">
        <v>6535</v>
      </c>
      <c r="D149" s="2254">
        <v>4899.16</v>
      </c>
      <c r="E149" s="2254">
        <v>4948.3899999999994</v>
      </c>
      <c r="F149" s="2254">
        <v>4963.5400000000009</v>
      </c>
      <c r="G149" s="2254">
        <v>4966.8500000000022</v>
      </c>
      <c r="H149" s="2254">
        <v>4994.9999999999964</v>
      </c>
      <c r="I149" s="2254">
        <v>5003.7900000000045</v>
      </c>
      <c r="J149" s="2254">
        <v>5002.9999999999927</v>
      </c>
      <c r="K149" s="2254">
        <v>5019.9600000000064</v>
      </c>
      <c r="L149" s="2254">
        <v>5049.7299999999959</v>
      </c>
      <c r="M149" s="2254">
        <v>5045.7799999999988</v>
      </c>
      <c r="N149" s="2254">
        <v>5051.5599999999977</v>
      </c>
      <c r="O149" s="2254">
        <v>5063.8900000000067</v>
      </c>
      <c r="P149" s="2254">
        <v>60010.65</v>
      </c>
    </row>
    <row r="150" spans="2:16">
      <c r="B150" s="2250">
        <v>6540</v>
      </c>
      <c r="D150" s="2254">
        <v>2737.61</v>
      </c>
      <c r="E150" s="2254">
        <v>2766.9999999999995</v>
      </c>
      <c r="F150" s="2254">
        <v>2769.9899999999989</v>
      </c>
      <c r="G150" s="2254">
        <v>2766.9200000000019</v>
      </c>
      <c r="H150" s="2254">
        <v>2803.5999999999985</v>
      </c>
      <c r="I150" s="2254">
        <v>2803.6000000000022</v>
      </c>
      <c r="J150" s="2254">
        <v>2838.6899999999987</v>
      </c>
      <c r="K150" s="2254">
        <v>2838.6899999999987</v>
      </c>
      <c r="L150" s="2254">
        <v>2866.8600000000006</v>
      </c>
      <c r="M150" s="2254">
        <v>2866.8600000000006</v>
      </c>
      <c r="N150" s="2254">
        <v>2871.1600000000035</v>
      </c>
      <c r="O150" s="2254">
        <v>2871.1599999999962</v>
      </c>
      <c r="P150" s="2254">
        <v>33802.14</v>
      </c>
    </row>
    <row r="151" spans="2:16">
      <c r="B151" s="2250">
        <v>6545</v>
      </c>
      <c r="D151" s="2254">
        <v>1985.97</v>
      </c>
      <c r="E151" s="2254">
        <v>2015.6700000000003</v>
      </c>
      <c r="F151" s="2254">
        <v>2053.04</v>
      </c>
      <c r="G151" s="2254">
        <v>2089.04</v>
      </c>
      <c r="H151" s="2254">
        <v>2114.3099999999986</v>
      </c>
      <c r="I151" s="2254">
        <v>2130.7600000000002</v>
      </c>
      <c r="J151" s="2254">
        <v>2148.3000000000011</v>
      </c>
      <c r="K151" s="2254">
        <v>2161.8199999999997</v>
      </c>
      <c r="L151" s="2254">
        <v>2191.119999999999</v>
      </c>
      <c r="M151" s="2254">
        <v>2210.5900000000038</v>
      </c>
      <c r="N151" s="2254">
        <v>2225.8799999999974</v>
      </c>
      <c r="O151" s="2254">
        <v>2246.4400000000023</v>
      </c>
      <c r="P151" s="2254">
        <v>25572.940000000002</v>
      </c>
    </row>
    <row r="152" spans="2:16">
      <c r="B152" s="2250">
        <v>6550</v>
      </c>
      <c r="D152" s="2254">
        <v>1696.08</v>
      </c>
      <c r="E152" s="2254">
        <v>1708.1399999999999</v>
      </c>
      <c r="F152" s="2254">
        <v>1708.1400000000008</v>
      </c>
      <c r="G152" s="2254">
        <v>1711.4499999999989</v>
      </c>
      <c r="H152" s="2254">
        <v>1727.2900000000009</v>
      </c>
      <c r="I152" s="2254">
        <v>1726.2699999999986</v>
      </c>
      <c r="J152" s="2254">
        <v>1727.0400000000009</v>
      </c>
      <c r="K152" s="2254">
        <v>1727.0400000000009</v>
      </c>
      <c r="L152" s="2254">
        <v>1727.0399999999991</v>
      </c>
      <c r="M152" s="2254">
        <v>1727.0399999999991</v>
      </c>
      <c r="N152" s="2254">
        <v>1731.380000000001</v>
      </c>
      <c r="O152" s="2254">
        <v>1731.4900000000016</v>
      </c>
      <c r="P152" s="2254">
        <v>20648.400000000001</v>
      </c>
    </row>
    <row r="153" spans="2:16">
      <c r="B153" s="2250">
        <v>6555</v>
      </c>
      <c r="D153" s="2254">
        <v>319.01</v>
      </c>
      <c r="E153" s="2254">
        <v>333.38</v>
      </c>
      <c r="F153" s="2254">
        <v>348.52</v>
      </c>
      <c r="G153" s="2254">
        <v>350.79999999999984</v>
      </c>
      <c r="H153" s="2254">
        <v>350.80000000000018</v>
      </c>
      <c r="I153" s="2254">
        <v>362.20000000000005</v>
      </c>
      <c r="J153" s="2254">
        <v>370.75</v>
      </c>
      <c r="K153" s="2254">
        <v>370.75</v>
      </c>
      <c r="L153" s="2254">
        <v>372.53999999999996</v>
      </c>
      <c r="M153" s="2254">
        <v>382.26000000000022</v>
      </c>
      <c r="N153" s="2254">
        <v>382.25999999999976</v>
      </c>
      <c r="O153" s="2254">
        <v>382.25999999999976</v>
      </c>
      <c r="P153" s="2254">
        <v>4325.53</v>
      </c>
    </row>
    <row r="154" spans="2:16">
      <c r="B154" s="2250">
        <v>6570</v>
      </c>
      <c r="D154" s="2254">
        <v>7.88</v>
      </c>
      <c r="E154" s="2254">
        <v>7.88</v>
      </c>
      <c r="F154" s="2254">
        <v>7.8800000000000008</v>
      </c>
      <c r="G154" s="2254">
        <v>7.879999999999999</v>
      </c>
      <c r="H154" s="2254">
        <v>7.879999999999999</v>
      </c>
      <c r="I154" s="2254">
        <v>-3.6499999999999986</v>
      </c>
      <c r="J154" s="2254">
        <v>7.8799999999999955</v>
      </c>
      <c r="K154" s="2254">
        <v>7.8800000000000026</v>
      </c>
      <c r="L154" s="2254">
        <v>7.8800000000000026</v>
      </c>
      <c r="M154" s="2254">
        <v>7.8799999999999955</v>
      </c>
      <c r="N154" s="2254">
        <v>7.8800000000000097</v>
      </c>
      <c r="O154" s="2254">
        <v>7.8799999999999955</v>
      </c>
      <c r="P154" s="2254">
        <v>83.03</v>
      </c>
    </row>
    <row r="155" spans="2:16">
      <c r="B155" s="2250">
        <v>6580</v>
      </c>
      <c r="D155" s="2254">
        <v>913.47</v>
      </c>
      <c r="E155" s="2254">
        <v>915.95</v>
      </c>
      <c r="F155" s="2254">
        <v>929.26000000000022</v>
      </c>
      <c r="G155" s="2254">
        <v>930.48999999999978</v>
      </c>
      <c r="H155" s="2254">
        <v>932.19999999999982</v>
      </c>
      <c r="I155" s="2254">
        <v>1128.0800000000008</v>
      </c>
      <c r="J155" s="2254">
        <v>1131.8899999999994</v>
      </c>
      <c r="K155" s="2254">
        <v>1132.3199999999997</v>
      </c>
      <c r="L155" s="2254">
        <v>1133.0600000000013</v>
      </c>
      <c r="M155" s="2254">
        <v>1137.0999999999985</v>
      </c>
      <c r="N155" s="2254">
        <v>1140.1599999999999</v>
      </c>
      <c r="O155" s="2254">
        <v>1143.130000000001</v>
      </c>
      <c r="P155" s="2254">
        <v>12567.11</v>
      </c>
    </row>
    <row r="156" spans="2:16">
      <c r="B156" s="2250">
        <v>6585</v>
      </c>
      <c r="D156" s="2254">
        <v>551.79</v>
      </c>
      <c r="E156" s="2254">
        <v>553.44000000000005</v>
      </c>
      <c r="F156" s="2254">
        <v>561.05999999999995</v>
      </c>
      <c r="G156" s="2254">
        <v>561.80999999999995</v>
      </c>
      <c r="H156" s="2254">
        <v>567.88999999999987</v>
      </c>
      <c r="I156" s="2254">
        <v>569.40999999999985</v>
      </c>
      <c r="J156" s="2254">
        <v>571.53000000000065</v>
      </c>
      <c r="K156" s="2254">
        <v>573.26000000000022</v>
      </c>
      <c r="L156" s="2254">
        <v>574.17000000000007</v>
      </c>
      <c r="M156" s="2254">
        <v>581.00999999999931</v>
      </c>
      <c r="N156" s="2254">
        <v>581.23000000000047</v>
      </c>
      <c r="O156" s="2254">
        <v>585.81999999999971</v>
      </c>
      <c r="P156" s="2254">
        <v>6832.42</v>
      </c>
    </row>
    <row r="157" spans="2:16">
      <c r="B157" s="2250">
        <v>6590</v>
      </c>
      <c r="D157" s="2254">
        <v>1.6</v>
      </c>
      <c r="E157" s="2254">
        <v>1.6</v>
      </c>
      <c r="F157" s="2254">
        <v>1.5999999999999996</v>
      </c>
      <c r="G157" s="2254">
        <v>1.6000000000000005</v>
      </c>
      <c r="H157" s="2254">
        <v>1.5999999999999996</v>
      </c>
      <c r="I157" s="2254">
        <v>1.5999999999999996</v>
      </c>
      <c r="J157" s="2254">
        <v>1.5999999999999996</v>
      </c>
      <c r="K157" s="2254">
        <v>4.5200000000000014</v>
      </c>
      <c r="L157" s="2254">
        <v>11.78</v>
      </c>
      <c r="M157" s="2254">
        <v>11.780000000000001</v>
      </c>
      <c r="N157" s="2254">
        <v>11.780000000000001</v>
      </c>
      <c r="O157" s="2254">
        <v>14.129999999999995</v>
      </c>
      <c r="P157" s="2254">
        <v>65.19</v>
      </c>
    </row>
    <row r="158" spans="2:16">
      <c r="B158" s="2250">
        <v>6595</v>
      </c>
      <c r="D158" s="2254">
        <v>849.91</v>
      </c>
      <c r="E158" s="2254">
        <v>851.93</v>
      </c>
      <c r="F158" s="2254">
        <v>856.68999999999983</v>
      </c>
      <c r="G158" s="2254">
        <v>859.73000000000047</v>
      </c>
      <c r="H158" s="2254">
        <v>864.64999999999964</v>
      </c>
      <c r="I158" s="2254">
        <v>874.26000000000022</v>
      </c>
      <c r="J158" s="2254">
        <v>888.09000000000015</v>
      </c>
      <c r="K158" s="2254">
        <v>890.70000000000073</v>
      </c>
      <c r="L158" s="2254">
        <v>895.96999999999844</v>
      </c>
      <c r="M158" s="2254">
        <v>901.44000000000142</v>
      </c>
      <c r="N158" s="2254">
        <v>906.85999999999876</v>
      </c>
      <c r="O158" s="2254">
        <v>915.53000000000065</v>
      </c>
      <c r="P158" s="2254">
        <v>10555.76</v>
      </c>
    </row>
    <row r="159" spans="2:16">
      <c r="B159" s="2250">
        <v>6600</v>
      </c>
      <c r="D159" s="2254">
        <v>73.34</v>
      </c>
      <c r="E159" s="2254">
        <v>73.34</v>
      </c>
      <c r="F159" s="2254">
        <v>73.34</v>
      </c>
      <c r="G159" s="2254">
        <v>73.34</v>
      </c>
      <c r="H159" s="2254">
        <v>73.340000000000032</v>
      </c>
      <c r="I159" s="2254">
        <v>73.339999999999975</v>
      </c>
      <c r="J159" s="2254">
        <v>73.339999999999975</v>
      </c>
      <c r="K159" s="2254">
        <v>73.340000000000032</v>
      </c>
      <c r="L159" s="2254">
        <v>73.339999999999918</v>
      </c>
      <c r="M159" s="2254">
        <v>73.340000000000146</v>
      </c>
      <c r="N159" s="2254">
        <v>73.339999999999918</v>
      </c>
      <c r="O159" s="2254">
        <v>73.340000000000032</v>
      </c>
      <c r="P159" s="2254">
        <v>880.08</v>
      </c>
    </row>
    <row r="160" spans="2:16">
      <c r="B160" s="2250">
        <v>6605</v>
      </c>
      <c r="D160" s="2254">
        <v>53.44</v>
      </c>
      <c r="E160" s="2254">
        <v>53.44</v>
      </c>
      <c r="F160" s="2254">
        <v>58.300000000000011</v>
      </c>
      <c r="G160" s="2254">
        <v>58.299999999999983</v>
      </c>
      <c r="H160" s="2254">
        <v>65.150000000000006</v>
      </c>
      <c r="I160" s="2254">
        <v>77.680000000000007</v>
      </c>
      <c r="J160" s="2254">
        <v>77.680000000000007</v>
      </c>
      <c r="K160" s="2254">
        <v>77.67999999999995</v>
      </c>
      <c r="L160" s="2254">
        <v>109.98000000000002</v>
      </c>
      <c r="M160" s="2254">
        <v>109.98000000000002</v>
      </c>
      <c r="N160" s="2254">
        <v>116.05999999999995</v>
      </c>
      <c r="O160" s="2254">
        <v>116.06000000000006</v>
      </c>
      <c r="P160" s="2254">
        <v>973.75</v>
      </c>
    </row>
    <row r="161" spans="2:16">
      <c r="B161" s="2250">
        <v>6610</v>
      </c>
      <c r="D161" s="2254">
        <v>190.78</v>
      </c>
      <c r="E161" s="2254">
        <v>191.38000000000002</v>
      </c>
      <c r="F161" s="2254">
        <v>194.66000000000003</v>
      </c>
      <c r="G161" s="2254">
        <v>169.41999999999996</v>
      </c>
      <c r="H161" s="2254">
        <v>169.87999999999988</v>
      </c>
      <c r="I161" s="2254">
        <v>169.71000000000004</v>
      </c>
      <c r="J161" s="2254">
        <v>169.98000000000002</v>
      </c>
      <c r="K161" s="2254">
        <v>170.01999999999998</v>
      </c>
      <c r="L161" s="2254">
        <v>169.71000000000004</v>
      </c>
      <c r="M161" s="2254">
        <v>169.84999999999991</v>
      </c>
      <c r="N161" s="2254">
        <v>169.93000000000029</v>
      </c>
      <c r="O161" s="2254">
        <v>170.13000000000011</v>
      </c>
      <c r="P161" s="2254">
        <v>2105.4500000000003</v>
      </c>
    </row>
    <row r="162" spans="2:16">
      <c r="B162" s="2250">
        <v>6615</v>
      </c>
      <c r="D162" s="2254">
        <v>0</v>
      </c>
      <c r="E162" s="2254">
        <v>0</v>
      </c>
      <c r="F162" s="2254">
        <v>0</v>
      </c>
      <c r="G162" s="2254">
        <v>4.4800000000000004</v>
      </c>
      <c r="H162" s="2254">
        <v>4.4800000000000004</v>
      </c>
      <c r="I162" s="2254">
        <v>4.4799999999999986</v>
      </c>
      <c r="J162" s="2254">
        <v>4.4800000000000022</v>
      </c>
      <c r="K162" s="2254">
        <v>4.4799999999999969</v>
      </c>
      <c r="L162" s="2254">
        <v>4.4800000000000004</v>
      </c>
      <c r="M162" s="2254">
        <v>4.4800000000000004</v>
      </c>
      <c r="N162" s="2254">
        <v>4.480000000000004</v>
      </c>
      <c r="O162" s="2254">
        <v>4.4799999999999969</v>
      </c>
      <c r="P162" s="2254">
        <v>40.32</v>
      </c>
    </row>
    <row r="163" spans="2:16">
      <c r="B163" s="2250">
        <v>6620</v>
      </c>
      <c r="D163" s="2254">
        <v>6542.76</v>
      </c>
      <c r="E163" s="2254">
        <v>6542.76</v>
      </c>
      <c r="F163" s="2254">
        <v>6542.7599999999984</v>
      </c>
      <c r="G163" s="2254">
        <v>6542.760000000002</v>
      </c>
      <c r="H163" s="2254">
        <v>6542.7599999999984</v>
      </c>
      <c r="I163" s="2254">
        <v>6542.7599999999984</v>
      </c>
      <c r="J163" s="2254">
        <v>6542.760000000002</v>
      </c>
      <c r="K163" s="2254">
        <v>6542.760000000002</v>
      </c>
      <c r="L163" s="2254">
        <v>6542.760000000002</v>
      </c>
      <c r="M163" s="2254">
        <v>6542.7599999999948</v>
      </c>
      <c r="N163" s="2254">
        <v>6542.760000000002</v>
      </c>
      <c r="O163" s="2254">
        <v>6542.7599999999948</v>
      </c>
      <c r="P163" s="2254">
        <v>78513.119999999995</v>
      </c>
    </row>
    <row r="164" spans="2:16">
      <c r="B164" s="2250">
        <v>6640</v>
      </c>
      <c r="D164" s="2254">
        <v>0</v>
      </c>
      <c r="E164" s="2254">
        <v>0</v>
      </c>
      <c r="F164" s="2254">
        <v>0</v>
      </c>
      <c r="G164" s="2254">
        <v>14.79</v>
      </c>
      <c r="H164" s="2254">
        <v>14.79</v>
      </c>
      <c r="I164" s="2254">
        <v>14.79</v>
      </c>
      <c r="J164" s="2254">
        <v>14.79</v>
      </c>
      <c r="K164" s="2254">
        <v>14.790000000000006</v>
      </c>
      <c r="L164" s="2254">
        <v>14.789999999999992</v>
      </c>
      <c r="M164" s="2254">
        <v>14.790000000000006</v>
      </c>
      <c r="N164" s="2254">
        <v>14.789999999999992</v>
      </c>
      <c r="O164" s="2254">
        <v>14.79000000000002</v>
      </c>
      <c r="P164" s="2254">
        <v>133.11000000000001</v>
      </c>
    </row>
    <row r="165" spans="2:16">
      <c r="B165" s="2250">
        <v>6645</v>
      </c>
      <c r="C165" s="2249" t="s">
        <v>1830</v>
      </c>
      <c r="D165" s="2254">
        <v>0</v>
      </c>
      <c r="E165" s="2254">
        <v>0</v>
      </c>
      <c r="F165" s="2254">
        <v>0</v>
      </c>
      <c r="G165" s="2254">
        <v>0</v>
      </c>
      <c r="H165" s="2254">
        <v>0</v>
      </c>
      <c r="I165" s="2254">
        <v>0</v>
      </c>
      <c r="J165" s="2254">
        <v>0</v>
      </c>
      <c r="K165" s="2254">
        <v>0</v>
      </c>
      <c r="L165" s="2254">
        <v>0</v>
      </c>
      <c r="M165" s="2254">
        <v>0</v>
      </c>
      <c r="N165" s="2254">
        <v>0</v>
      </c>
      <c r="O165" s="2254">
        <v>0</v>
      </c>
      <c r="P165" s="2254">
        <v>0</v>
      </c>
    </row>
    <row r="166" spans="2:16">
      <c r="B166" s="2250">
        <v>6660</v>
      </c>
      <c r="D166" s="2254">
        <v>7260.5</v>
      </c>
      <c r="E166" s="2254">
        <v>7260.5</v>
      </c>
      <c r="F166" s="2254">
        <v>7260.5</v>
      </c>
      <c r="G166" s="2254">
        <v>7274.9700000000012</v>
      </c>
      <c r="H166" s="2254">
        <v>7274.9700000000012</v>
      </c>
      <c r="I166" s="2254">
        <v>7274.9700000000012</v>
      </c>
      <c r="J166" s="2254">
        <v>7274.9699999999939</v>
      </c>
      <c r="K166" s="2254">
        <v>7274.9700000000012</v>
      </c>
      <c r="L166" s="2254">
        <v>7274.9700000000012</v>
      </c>
      <c r="M166" s="2254">
        <v>7274.9699999999939</v>
      </c>
      <c r="N166" s="2254">
        <v>7274.9700000000012</v>
      </c>
      <c r="O166" s="2254">
        <v>7274.9700000000012</v>
      </c>
      <c r="P166" s="2254">
        <v>87256.23</v>
      </c>
    </row>
    <row r="167" spans="2:16">
      <c r="B167" s="2250">
        <v>6665</v>
      </c>
      <c r="D167" s="2254">
        <v>2.87</v>
      </c>
      <c r="E167" s="2254">
        <v>2.87</v>
      </c>
      <c r="F167" s="2254">
        <v>2.8699999999999992</v>
      </c>
      <c r="G167" s="2254">
        <v>2.870000000000001</v>
      </c>
      <c r="H167" s="2254">
        <v>5.43</v>
      </c>
      <c r="I167" s="2254">
        <v>8.43</v>
      </c>
      <c r="J167" s="2254">
        <v>22.63</v>
      </c>
      <c r="K167" s="2254">
        <v>22.629999999999995</v>
      </c>
      <c r="L167" s="2254">
        <v>22.63000000000001</v>
      </c>
      <c r="M167" s="2254">
        <v>22.629999999999995</v>
      </c>
      <c r="N167" s="2254">
        <v>22.63000000000001</v>
      </c>
      <c r="O167" s="2254">
        <v>22.629999999999995</v>
      </c>
      <c r="P167" s="2254">
        <v>161.12</v>
      </c>
    </row>
    <row r="168" spans="2:16">
      <c r="B168" s="2250">
        <v>6670</v>
      </c>
      <c r="D168" s="2254">
        <v>0</v>
      </c>
      <c r="E168" s="2254">
        <v>0</v>
      </c>
      <c r="F168" s="2254">
        <v>0</v>
      </c>
      <c r="G168" s="2254">
        <v>0</v>
      </c>
      <c r="H168" s="2254">
        <v>0</v>
      </c>
      <c r="I168" s="2254">
        <v>7.57</v>
      </c>
      <c r="J168" s="2254">
        <v>7.57</v>
      </c>
      <c r="K168" s="2254">
        <v>7.57</v>
      </c>
      <c r="L168" s="2254">
        <v>5.93</v>
      </c>
      <c r="M168" s="2254">
        <v>5.93</v>
      </c>
      <c r="N168" s="2254">
        <v>5.93</v>
      </c>
      <c r="O168" s="2254">
        <v>5.93</v>
      </c>
      <c r="P168" s="2254">
        <v>46.43</v>
      </c>
    </row>
    <row r="169" spans="2:16">
      <c r="B169" s="2250">
        <v>6680</v>
      </c>
      <c r="C169" s="2249" t="s">
        <v>3115</v>
      </c>
      <c r="D169" s="2254">
        <v>6948.1100000000006</v>
      </c>
      <c r="E169" s="2254">
        <v>6948.1100000000006</v>
      </c>
      <c r="F169" s="2254">
        <v>6948.3299999999981</v>
      </c>
      <c r="G169" s="2254">
        <v>6948.3300000000017</v>
      </c>
      <c r="H169" s="2254">
        <v>6940.4699999999975</v>
      </c>
      <c r="I169" s="2254">
        <v>6943.2100000000064</v>
      </c>
      <c r="J169" s="2254">
        <v>6948.179999999993</v>
      </c>
      <c r="K169" s="2254">
        <v>6949.760000000002</v>
      </c>
      <c r="L169" s="2254">
        <v>6955.8600000000006</v>
      </c>
      <c r="M169" s="2254">
        <v>6955.9700000000012</v>
      </c>
      <c r="N169" s="2254">
        <v>6956.179999999993</v>
      </c>
      <c r="O169" s="2254">
        <v>6956.1800000000076</v>
      </c>
      <c r="P169" s="2254">
        <v>83398.69</v>
      </c>
    </row>
    <row r="170" spans="2:16">
      <c r="B170" s="2250">
        <v>6695</v>
      </c>
      <c r="D170" s="2254">
        <v>3.78</v>
      </c>
      <c r="E170" s="2254">
        <v>3.78</v>
      </c>
      <c r="F170" s="2254">
        <v>3.7800000000000002</v>
      </c>
      <c r="G170" s="2254">
        <v>3.7799999999999994</v>
      </c>
      <c r="H170" s="2254">
        <v>3.7799999999999994</v>
      </c>
      <c r="I170" s="2254">
        <v>3.7800000000000011</v>
      </c>
      <c r="J170" s="2254">
        <v>3.7800000000000011</v>
      </c>
      <c r="K170" s="2254">
        <v>3.7799999999999976</v>
      </c>
      <c r="L170" s="2254">
        <v>3.7800000000000047</v>
      </c>
      <c r="M170" s="2254">
        <v>3.779999999999994</v>
      </c>
      <c r="N170" s="2254">
        <v>3.7800000000000011</v>
      </c>
      <c r="O170" s="2254">
        <v>3.7800000000000011</v>
      </c>
      <c r="P170" s="2254">
        <v>45.36</v>
      </c>
    </row>
    <row r="171" spans="2:16">
      <c r="B171" s="2250">
        <v>6710</v>
      </c>
      <c r="D171" s="2254">
        <v>4543.17</v>
      </c>
      <c r="E171" s="2254">
        <v>4543.24</v>
      </c>
      <c r="F171" s="2254">
        <v>4543.24</v>
      </c>
      <c r="G171" s="2254">
        <v>4543.24</v>
      </c>
      <c r="H171" s="2254">
        <v>4542.9700000000012</v>
      </c>
      <c r="I171" s="2254">
        <v>4543.2599999999984</v>
      </c>
      <c r="J171" s="2254">
        <v>4543.2599999999984</v>
      </c>
      <c r="K171" s="2254">
        <v>4543.9400000000023</v>
      </c>
      <c r="L171" s="2254">
        <v>4543.9399999999951</v>
      </c>
      <c r="M171" s="2254">
        <v>4545.5100000000093</v>
      </c>
      <c r="N171" s="2254">
        <v>4547.8899999999994</v>
      </c>
      <c r="O171" s="2254">
        <v>4547.8899999999994</v>
      </c>
      <c r="P171" s="2254">
        <v>54531.55</v>
      </c>
    </row>
    <row r="172" spans="2:16">
      <c r="B172" s="2250">
        <v>6715</v>
      </c>
      <c r="D172" s="2254">
        <v>5332.78</v>
      </c>
      <c r="E172" s="2254">
        <v>5333.5999999999995</v>
      </c>
      <c r="F172" s="2254">
        <v>5334.27</v>
      </c>
      <c r="G172" s="2254">
        <v>5340.74</v>
      </c>
      <c r="H172" s="2254">
        <v>5387.6000000000022</v>
      </c>
      <c r="I172" s="2254">
        <v>5387.8999999999978</v>
      </c>
      <c r="J172" s="2254">
        <v>5385.9100000000035</v>
      </c>
      <c r="K172" s="2254">
        <v>5386.2799999999988</v>
      </c>
      <c r="L172" s="2254">
        <v>5391.0499999999956</v>
      </c>
      <c r="M172" s="2254">
        <v>5391.57</v>
      </c>
      <c r="N172" s="2254">
        <v>5391.6800000000076</v>
      </c>
      <c r="O172" s="2254">
        <v>5392.1999999999898</v>
      </c>
      <c r="P172" s="2254">
        <v>64455.579999999994</v>
      </c>
    </row>
    <row r="173" spans="2:16">
      <c r="B173" s="2250">
        <v>6717</v>
      </c>
      <c r="D173" s="2254">
        <v>1535.64</v>
      </c>
      <c r="E173" s="2254">
        <v>1535.64</v>
      </c>
      <c r="F173" s="2254">
        <v>1535.6399999999999</v>
      </c>
      <c r="G173" s="2254">
        <v>1535.6400000000003</v>
      </c>
      <c r="H173" s="2254">
        <v>1571.7399999999998</v>
      </c>
      <c r="I173" s="2254">
        <v>1571.7400000000007</v>
      </c>
      <c r="J173" s="2254">
        <v>1571.7399999999998</v>
      </c>
      <c r="K173" s="2254">
        <v>1571.7399999999998</v>
      </c>
      <c r="L173" s="2254">
        <v>1571.7399999999998</v>
      </c>
      <c r="M173" s="2254">
        <v>1571.7399999999998</v>
      </c>
      <c r="N173" s="2254">
        <v>1571.7400000000016</v>
      </c>
      <c r="O173" s="2254">
        <v>1571.739999999998</v>
      </c>
      <c r="P173" s="2254">
        <v>18716.48</v>
      </c>
    </row>
    <row r="174" spans="2:16">
      <c r="B174" s="2250">
        <v>6725</v>
      </c>
      <c r="D174" s="2254">
        <v>74.66</v>
      </c>
      <c r="E174" s="2254">
        <v>74.66</v>
      </c>
      <c r="F174" s="2254">
        <v>74.66</v>
      </c>
      <c r="G174" s="2254">
        <v>100.53</v>
      </c>
      <c r="H174" s="2254">
        <v>113.57</v>
      </c>
      <c r="I174" s="2254">
        <v>113.57</v>
      </c>
      <c r="J174" s="2254">
        <v>112.04000000000008</v>
      </c>
      <c r="K174" s="2254">
        <v>86.169999999999959</v>
      </c>
      <c r="L174" s="2254">
        <v>86.169999999999959</v>
      </c>
      <c r="M174" s="2254">
        <v>86.889999999999986</v>
      </c>
      <c r="N174" s="2254">
        <v>88.170000000000073</v>
      </c>
      <c r="O174" s="2254">
        <v>88.169999999999959</v>
      </c>
      <c r="P174" s="2254">
        <v>1099.26</v>
      </c>
    </row>
    <row r="175" spans="2:16">
      <c r="B175" s="2250">
        <v>6730</v>
      </c>
      <c r="D175" s="2254">
        <v>35.4</v>
      </c>
      <c r="E175" s="2254">
        <v>35.4</v>
      </c>
      <c r="F175" s="2254">
        <v>35.400000000000006</v>
      </c>
      <c r="G175" s="2254">
        <v>35.399999999999991</v>
      </c>
      <c r="H175" s="2254">
        <v>35.400000000000006</v>
      </c>
      <c r="I175" s="2254">
        <v>35.400000000000006</v>
      </c>
      <c r="J175" s="2254">
        <v>35.400000000000006</v>
      </c>
      <c r="K175" s="2254">
        <v>35.399999999999977</v>
      </c>
      <c r="L175" s="2254">
        <v>35.400000000000034</v>
      </c>
      <c r="M175" s="2254">
        <v>35.399999999999977</v>
      </c>
      <c r="N175" s="2254">
        <v>35.399999999999977</v>
      </c>
      <c r="O175" s="2254">
        <v>35.400000000000034</v>
      </c>
      <c r="P175" s="2254">
        <v>424.8</v>
      </c>
    </row>
    <row r="176" spans="2:16">
      <c r="B176" s="2250">
        <v>6745</v>
      </c>
      <c r="D176" s="2254">
        <v>1180</v>
      </c>
      <c r="E176" s="2254">
        <v>1197.7200000000003</v>
      </c>
      <c r="F176" s="2254">
        <v>1238.7799999999997</v>
      </c>
      <c r="G176" s="2254">
        <v>1185.1000000000004</v>
      </c>
      <c r="H176" s="2254">
        <v>1244.4299999999994</v>
      </c>
      <c r="I176" s="2254">
        <v>1220.6500000000005</v>
      </c>
      <c r="J176" s="2254">
        <v>1224.8500000000004</v>
      </c>
      <c r="K176" s="2254">
        <v>1266.7499999999982</v>
      </c>
      <c r="L176" s="2254">
        <v>1258.1200000000008</v>
      </c>
      <c r="M176" s="2254">
        <v>1330.2900000000009</v>
      </c>
      <c r="N176" s="2254">
        <v>1320.0699999999997</v>
      </c>
      <c r="O176" s="2254">
        <v>1389.58</v>
      </c>
      <c r="P176" s="2254">
        <v>15056.34</v>
      </c>
    </row>
    <row r="177" spans="2:16">
      <c r="B177" s="2250">
        <v>6750</v>
      </c>
      <c r="D177" s="2254">
        <v>21.22</v>
      </c>
      <c r="E177" s="2254">
        <v>26.129999999999995</v>
      </c>
      <c r="F177" s="2254">
        <v>26.13000000000001</v>
      </c>
      <c r="G177" s="2254">
        <v>26.129999999999995</v>
      </c>
      <c r="H177" s="2254">
        <v>26.129999999999995</v>
      </c>
      <c r="I177" s="2254">
        <v>26.13000000000001</v>
      </c>
      <c r="J177" s="2254">
        <v>26.129999999999995</v>
      </c>
      <c r="K177" s="2254">
        <v>26.129999999999995</v>
      </c>
      <c r="L177" s="2254">
        <v>26.129999999999995</v>
      </c>
      <c r="M177" s="2254">
        <v>26.129999999999995</v>
      </c>
      <c r="N177" s="2254">
        <v>26.129999999999995</v>
      </c>
      <c r="O177" s="2254">
        <v>26.129999999999995</v>
      </c>
      <c r="P177" s="2254">
        <v>308.64999999999998</v>
      </c>
    </row>
    <row r="178" spans="2:16">
      <c r="B178" s="2250">
        <v>6755</v>
      </c>
      <c r="D178" s="2254">
        <v>72.790000000000006</v>
      </c>
      <c r="E178" s="2254">
        <v>72.790000000000006</v>
      </c>
      <c r="F178" s="2254">
        <v>41.91</v>
      </c>
      <c r="G178" s="2254">
        <v>41.91</v>
      </c>
      <c r="H178" s="2254">
        <v>41.91</v>
      </c>
      <c r="I178" s="2254">
        <v>41.910000000000025</v>
      </c>
      <c r="J178" s="2254">
        <v>41.909999999999968</v>
      </c>
      <c r="K178" s="2254">
        <v>41.910000000000025</v>
      </c>
      <c r="L178" s="2254">
        <v>41.909999999999968</v>
      </c>
      <c r="M178" s="2254">
        <v>41.910000000000025</v>
      </c>
      <c r="N178" s="2254">
        <v>41.909999999999968</v>
      </c>
      <c r="O178" s="2254">
        <v>41.910000000000082</v>
      </c>
      <c r="P178" s="2254">
        <v>564.68000000000006</v>
      </c>
    </row>
    <row r="179" spans="2:16">
      <c r="B179" s="2250">
        <v>6760</v>
      </c>
      <c r="D179" s="2254">
        <v>483.27</v>
      </c>
      <c r="E179" s="2254">
        <v>483.27</v>
      </c>
      <c r="F179" s="2254">
        <v>483.27</v>
      </c>
      <c r="G179" s="2254">
        <v>483.27</v>
      </c>
      <c r="H179" s="2254">
        <v>483.27</v>
      </c>
      <c r="I179" s="2254">
        <v>483.27</v>
      </c>
      <c r="J179" s="2254">
        <v>483.27</v>
      </c>
      <c r="K179" s="2254">
        <v>483.27</v>
      </c>
      <c r="L179" s="2254">
        <v>483.27000000000044</v>
      </c>
      <c r="M179" s="2254">
        <v>483.26999999999953</v>
      </c>
      <c r="N179" s="2254">
        <v>483.27000000000044</v>
      </c>
      <c r="O179" s="2254">
        <v>483.26999999999953</v>
      </c>
      <c r="P179" s="2254">
        <v>5799.24</v>
      </c>
    </row>
    <row r="180" spans="2:16">
      <c r="B180" s="2250">
        <v>6765</v>
      </c>
      <c r="D180" s="2254">
        <v>6716.13</v>
      </c>
      <c r="E180" s="2254">
        <v>6741.920000000001</v>
      </c>
      <c r="F180" s="2254">
        <v>6745.6099999999988</v>
      </c>
      <c r="G180" s="2254">
        <v>8790.1500000000015</v>
      </c>
      <c r="H180" s="2254">
        <v>8803.5300000000025</v>
      </c>
      <c r="I180" s="2254">
        <v>8808.3699999999953</v>
      </c>
      <c r="J180" s="2254">
        <v>8812.5900000000038</v>
      </c>
      <c r="K180" s="2254">
        <v>8798.9099999999962</v>
      </c>
      <c r="L180" s="2254">
        <v>8798.9599999999991</v>
      </c>
      <c r="M180" s="2254">
        <v>8813.9799999999959</v>
      </c>
      <c r="N180" s="2254">
        <v>8805.8300000000017</v>
      </c>
      <c r="O180" s="2254">
        <v>8797.8399999999965</v>
      </c>
      <c r="P180" s="2254">
        <v>99433.819999999992</v>
      </c>
    </row>
    <row r="181" spans="2:16">
      <c r="B181" s="2250">
        <v>6775</v>
      </c>
      <c r="D181" s="2254">
        <v>160.80000000000001</v>
      </c>
      <c r="E181" s="2254">
        <v>160.80000000000001</v>
      </c>
      <c r="F181" s="2254">
        <v>160.79999999999995</v>
      </c>
      <c r="G181" s="2254">
        <v>160.80000000000007</v>
      </c>
      <c r="H181" s="2254">
        <v>160.79999999999995</v>
      </c>
      <c r="I181" s="2254">
        <v>160.79999999999995</v>
      </c>
      <c r="J181" s="2254">
        <v>236.87000000000012</v>
      </c>
      <c r="K181" s="2254">
        <v>236.86999999999989</v>
      </c>
      <c r="L181" s="2254">
        <v>170.97000000000003</v>
      </c>
      <c r="M181" s="2254">
        <v>173.24</v>
      </c>
      <c r="N181" s="2254">
        <v>173.24</v>
      </c>
      <c r="O181" s="2254">
        <v>173.24</v>
      </c>
      <c r="P181" s="2254">
        <v>2129.23</v>
      </c>
    </row>
    <row r="182" spans="2:16">
      <c r="B182" s="2250">
        <v>6780</v>
      </c>
      <c r="D182" s="2254">
        <v>0</v>
      </c>
      <c r="E182" s="2254">
        <v>0</v>
      </c>
      <c r="F182" s="2254">
        <v>0</v>
      </c>
      <c r="G182" s="2254">
        <v>0</v>
      </c>
      <c r="H182" s="2254">
        <v>0</v>
      </c>
      <c r="I182" s="2254">
        <v>0</v>
      </c>
      <c r="J182" s="2254">
        <v>0</v>
      </c>
      <c r="K182" s="2254">
        <v>0</v>
      </c>
      <c r="L182" s="2254">
        <v>0</v>
      </c>
      <c r="M182" s="2254">
        <v>0</v>
      </c>
      <c r="N182" s="2254">
        <v>10.71</v>
      </c>
      <c r="O182" s="2254">
        <v>10.71</v>
      </c>
      <c r="P182" s="2254">
        <v>21.42</v>
      </c>
    </row>
    <row r="183" spans="2:16">
      <c r="B183" s="2250">
        <v>6785</v>
      </c>
      <c r="D183" s="2254">
        <v>5.68</v>
      </c>
      <c r="E183" s="2254">
        <v>5.68</v>
      </c>
      <c r="F183" s="2254">
        <v>5.68</v>
      </c>
      <c r="G183" s="2254">
        <v>5.68</v>
      </c>
      <c r="H183" s="2254">
        <v>5.68</v>
      </c>
      <c r="I183" s="2254">
        <v>5.68</v>
      </c>
      <c r="J183" s="2254">
        <v>5.68</v>
      </c>
      <c r="K183" s="2254">
        <v>5.68</v>
      </c>
      <c r="L183" s="2254">
        <v>5.68</v>
      </c>
      <c r="M183" s="2254">
        <v>5.68</v>
      </c>
      <c r="N183" s="2254">
        <v>5.68</v>
      </c>
      <c r="O183" s="2254">
        <v>5.68</v>
      </c>
      <c r="P183" s="2254">
        <v>68.16</v>
      </c>
    </row>
    <row r="184" spans="2:16">
      <c r="B184" s="2250">
        <v>6790</v>
      </c>
      <c r="D184" s="2254">
        <v>581.49</v>
      </c>
      <c r="E184" s="2254">
        <v>581.49</v>
      </c>
      <c r="F184" s="2254">
        <v>581.49</v>
      </c>
      <c r="G184" s="2254">
        <v>581.49</v>
      </c>
      <c r="H184" s="2254">
        <v>581.48999999999978</v>
      </c>
      <c r="I184" s="2254">
        <v>581.49000000000024</v>
      </c>
      <c r="J184" s="2254">
        <v>581.48999999999978</v>
      </c>
      <c r="K184" s="2254">
        <v>581.49000000000024</v>
      </c>
      <c r="L184" s="2254">
        <v>581.48999999999978</v>
      </c>
      <c r="M184" s="2254">
        <v>581.48999999999978</v>
      </c>
      <c r="N184" s="2254">
        <v>581.49000000000069</v>
      </c>
      <c r="O184" s="2254">
        <v>581.48999999999978</v>
      </c>
      <c r="P184" s="2254">
        <v>6977.88</v>
      </c>
    </row>
    <row r="185" spans="2:16">
      <c r="B185" s="2250">
        <v>6800</v>
      </c>
      <c r="D185" s="2254">
        <v>11.27</v>
      </c>
      <c r="E185" s="2254">
        <v>11.27</v>
      </c>
      <c r="F185" s="2254">
        <v>11.270000000000003</v>
      </c>
      <c r="G185" s="2254">
        <v>31.730000000000004</v>
      </c>
      <c r="H185" s="2254">
        <v>31.72999999999999</v>
      </c>
      <c r="I185" s="2254">
        <v>31.730000000000004</v>
      </c>
      <c r="J185" s="2254">
        <v>31.72999999999999</v>
      </c>
      <c r="K185" s="2254">
        <v>31.730000000000018</v>
      </c>
      <c r="L185" s="2254">
        <v>31.72999999999999</v>
      </c>
      <c r="M185" s="2254">
        <v>31.72999999999999</v>
      </c>
      <c r="N185" s="2254">
        <v>31.72999999999999</v>
      </c>
      <c r="O185" s="2254">
        <v>31.730000000000018</v>
      </c>
      <c r="P185" s="2254">
        <v>319.38</v>
      </c>
    </row>
    <row r="186" spans="2:16">
      <c r="B186" s="2250">
        <v>6825</v>
      </c>
      <c r="D186" s="2254">
        <v>4.28</v>
      </c>
      <c r="E186" s="2254">
        <v>4.28</v>
      </c>
      <c r="F186" s="2254">
        <v>4.2799999999999994</v>
      </c>
      <c r="G186" s="2254">
        <v>4.2800000000000011</v>
      </c>
      <c r="H186" s="2254">
        <v>4.2799999999999976</v>
      </c>
      <c r="I186" s="2254">
        <v>4.2800000000000011</v>
      </c>
      <c r="J186" s="2254">
        <v>4.2800000000000011</v>
      </c>
      <c r="K186" s="2254">
        <v>4.2800000000000011</v>
      </c>
      <c r="L186" s="2254">
        <v>8.4199999999999946</v>
      </c>
      <c r="M186" s="2254">
        <v>8.4200000000000017</v>
      </c>
      <c r="N186" s="2254">
        <v>8.4200000000000017</v>
      </c>
      <c r="O186" s="2254">
        <v>8.4200000000000017</v>
      </c>
      <c r="P186" s="2254">
        <v>67.92</v>
      </c>
    </row>
    <row r="187" spans="2:16">
      <c r="B187" s="2250">
        <v>6830</v>
      </c>
      <c r="D187" s="2254">
        <v>0</v>
      </c>
      <c r="E187" s="2254">
        <v>0</v>
      </c>
      <c r="F187" s="2254">
        <v>0</v>
      </c>
      <c r="G187" s="2254">
        <v>0</v>
      </c>
      <c r="H187" s="2254">
        <v>0</v>
      </c>
      <c r="I187" s="2254">
        <v>0</v>
      </c>
      <c r="J187" s="2254">
        <v>0</v>
      </c>
      <c r="K187" s="2254">
        <v>4.99</v>
      </c>
      <c r="L187" s="2254">
        <v>4.99</v>
      </c>
      <c r="M187" s="2254">
        <v>4.99</v>
      </c>
      <c r="N187" s="2254">
        <v>4.99</v>
      </c>
      <c r="O187" s="2254">
        <v>4.9899999999999984</v>
      </c>
      <c r="P187" s="2254">
        <v>24.95</v>
      </c>
    </row>
    <row r="188" spans="2:16">
      <c r="B188" s="2250">
        <v>6835</v>
      </c>
      <c r="D188" s="2254">
        <v>79.88</v>
      </c>
      <c r="E188" s="2254">
        <v>79.88</v>
      </c>
      <c r="F188" s="2254">
        <v>79.890000000000015</v>
      </c>
      <c r="G188" s="2254">
        <v>82.749999999999972</v>
      </c>
      <c r="H188" s="2254">
        <v>82.750000000000057</v>
      </c>
      <c r="I188" s="2254">
        <v>86.079999999999984</v>
      </c>
      <c r="J188" s="2254">
        <v>92.480000000000018</v>
      </c>
      <c r="K188" s="2254">
        <v>92.479999999999905</v>
      </c>
      <c r="L188" s="2254">
        <v>92.480000000000132</v>
      </c>
      <c r="M188" s="2254">
        <v>92.479999999999905</v>
      </c>
      <c r="N188" s="2254">
        <v>96.049999999999955</v>
      </c>
      <c r="O188" s="2254">
        <v>105.11000000000001</v>
      </c>
      <c r="P188" s="2254">
        <v>1062.31</v>
      </c>
    </row>
    <row r="189" spans="2:16">
      <c r="B189" s="2250">
        <v>6840</v>
      </c>
      <c r="D189" s="2254">
        <v>37.5</v>
      </c>
      <c r="E189" s="2254">
        <v>33.620000000000005</v>
      </c>
      <c r="F189" s="2254">
        <v>33.61999999999999</v>
      </c>
      <c r="G189" s="2254">
        <v>33.620000000000019</v>
      </c>
      <c r="H189" s="2254">
        <v>33.619999999999976</v>
      </c>
      <c r="I189" s="2254">
        <v>33.620000000000005</v>
      </c>
      <c r="J189" s="2254">
        <v>33.620000000000005</v>
      </c>
      <c r="K189" s="2254">
        <v>33.619999999999976</v>
      </c>
      <c r="L189" s="2254">
        <v>33.620000000000005</v>
      </c>
      <c r="M189" s="2254">
        <v>33.620000000000005</v>
      </c>
      <c r="N189" s="2254">
        <v>33.620000000000005</v>
      </c>
      <c r="O189" s="2254">
        <v>45.110000000000014</v>
      </c>
      <c r="P189" s="2254">
        <v>418.81</v>
      </c>
    </row>
    <row r="190" spans="2:16">
      <c r="B190" s="2250">
        <v>6845</v>
      </c>
      <c r="D190" s="2254">
        <v>121.87</v>
      </c>
      <c r="E190" s="2254">
        <v>121.87</v>
      </c>
      <c r="F190" s="2254">
        <v>121.87</v>
      </c>
      <c r="G190" s="2254">
        <v>176.84000000000003</v>
      </c>
      <c r="H190" s="2254">
        <v>176.34999999999991</v>
      </c>
      <c r="I190" s="2254">
        <v>180.21000000000004</v>
      </c>
      <c r="J190" s="2254">
        <v>180.21000000000004</v>
      </c>
      <c r="K190" s="2254">
        <v>182.31999999999994</v>
      </c>
      <c r="L190" s="2254">
        <v>184.44000000000005</v>
      </c>
      <c r="M190" s="2254">
        <v>184.44000000000005</v>
      </c>
      <c r="N190" s="2254">
        <v>189.54999999999995</v>
      </c>
      <c r="O190" s="2254">
        <v>182.18000000000006</v>
      </c>
      <c r="P190" s="2254">
        <v>2002.15</v>
      </c>
    </row>
    <row r="191" spans="2:16">
      <c r="B191" s="2250">
        <v>6850</v>
      </c>
      <c r="D191" s="2254">
        <v>133.22999999999999</v>
      </c>
      <c r="E191" s="2254">
        <v>133.22999999999999</v>
      </c>
      <c r="F191" s="2254">
        <v>133.23000000000002</v>
      </c>
      <c r="G191" s="2254">
        <v>133.22999999999996</v>
      </c>
      <c r="H191" s="2254">
        <v>133.23000000000002</v>
      </c>
      <c r="I191" s="2254">
        <v>133.23000000000002</v>
      </c>
      <c r="J191" s="2254">
        <v>133.23000000000002</v>
      </c>
      <c r="K191" s="2254">
        <v>133.2299999999999</v>
      </c>
      <c r="L191" s="2254">
        <v>133.23000000000002</v>
      </c>
      <c r="M191" s="2254">
        <v>133.23000000000002</v>
      </c>
      <c r="N191" s="2254">
        <v>133.23000000000002</v>
      </c>
      <c r="O191" s="2254">
        <v>133.23000000000002</v>
      </c>
      <c r="P191" s="2254">
        <v>1598.76</v>
      </c>
    </row>
    <row r="192" spans="2:16">
      <c r="B192" s="2250">
        <v>6855</v>
      </c>
      <c r="D192" s="2254">
        <v>24.89</v>
      </c>
      <c r="E192" s="2254">
        <v>24.89</v>
      </c>
      <c r="F192" s="2254">
        <v>24.89</v>
      </c>
      <c r="G192" s="2254">
        <v>24.89</v>
      </c>
      <c r="H192" s="2254">
        <v>24.89</v>
      </c>
      <c r="I192" s="2254">
        <v>24.89</v>
      </c>
      <c r="J192" s="2254">
        <v>24.889999999999986</v>
      </c>
      <c r="K192" s="2254">
        <v>24.890000000000015</v>
      </c>
      <c r="L192" s="2254">
        <v>24.889999999999986</v>
      </c>
      <c r="M192" s="2254">
        <v>24.890000000000015</v>
      </c>
      <c r="N192" s="2254">
        <v>24.890000000000015</v>
      </c>
      <c r="O192" s="2254">
        <v>24.889999999999986</v>
      </c>
      <c r="P192" s="2254">
        <v>298.68</v>
      </c>
    </row>
    <row r="193" spans="2:16">
      <c r="B193" s="2250">
        <v>6860</v>
      </c>
      <c r="D193" s="2254">
        <v>3136.68</v>
      </c>
      <c r="E193" s="2254">
        <v>3136.68</v>
      </c>
      <c r="F193" s="2254">
        <v>3136.6800000000012</v>
      </c>
      <c r="G193" s="2254">
        <v>3136.6799999999985</v>
      </c>
      <c r="H193" s="2254">
        <v>3136.6800000000003</v>
      </c>
      <c r="I193" s="2254">
        <v>3136.6800000000021</v>
      </c>
      <c r="J193" s="2254">
        <v>3136.6799999999967</v>
      </c>
      <c r="K193" s="2254">
        <v>3136.6800000000003</v>
      </c>
      <c r="L193" s="2254">
        <v>3136.6800000000003</v>
      </c>
      <c r="M193" s="2254">
        <v>3136.6800000000003</v>
      </c>
      <c r="N193" s="2254">
        <v>3136.6800000000039</v>
      </c>
      <c r="O193" s="2254">
        <v>3136.6800000000003</v>
      </c>
      <c r="P193" s="2254">
        <v>37640.160000000003</v>
      </c>
    </row>
    <row r="194" spans="2:16">
      <c r="B194" s="2250">
        <v>6875</v>
      </c>
      <c r="D194" s="2254">
        <v>1025.6199999999999</v>
      </c>
      <c r="E194" s="2254">
        <v>1025.6199999999999</v>
      </c>
      <c r="F194" s="2254">
        <v>1029.9500000000003</v>
      </c>
      <c r="G194" s="2254">
        <v>1029.9499999999994</v>
      </c>
      <c r="H194" s="2254">
        <v>1105.6200000000008</v>
      </c>
      <c r="I194" s="2254">
        <v>1101.6100000000006</v>
      </c>
      <c r="J194" s="2254">
        <v>1103.7699999999986</v>
      </c>
      <c r="K194" s="2254">
        <v>1103.7700000000004</v>
      </c>
      <c r="L194" s="2254">
        <v>1103.7700000000004</v>
      </c>
      <c r="M194" s="2254">
        <v>1108.5100000000002</v>
      </c>
      <c r="N194" s="2254">
        <v>1110.5900000000001</v>
      </c>
      <c r="O194" s="2254">
        <v>1110.5900000000001</v>
      </c>
      <c r="P194" s="2254">
        <v>12959.37</v>
      </c>
    </row>
    <row r="195" spans="2:16">
      <c r="B195" s="2250">
        <v>6880</v>
      </c>
      <c r="D195" s="2254">
        <v>247.95999999999998</v>
      </c>
      <c r="E195" s="2254">
        <v>247.95999999999998</v>
      </c>
      <c r="F195" s="2254">
        <v>261.42000000000007</v>
      </c>
      <c r="G195" s="2254">
        <v>282.18999999999994</v>
      </c>
      <c r="H195" s="2254">
        <v>306.5300000000002</v>
      </c>
      <c r="I195" s="2254">
        <v>306.52999999999975</v>
      </c>
      <c r="J195" s="2254">
        <v>306.52999999999997</v>
      </c>
      <c r="K195" s="2254">
        <v>306.5300000000002</v>
      </c>
      <c r="L195" s="2254">
        <v>306.52999999999975</v>
      </c>
      <c r="M195" s="2254">
        <v>306.5300000000002</v>
      </c>
      <c r="N195" s="2254">
        <v>333.38000000000011</v>
      </c>
      <c r="O195" s="2254">
        <v>333.38000000000011</v>
      </c>
      <c r="P195" s="2254">
        <v>3545.4700000000003</v>
      </c>
    </row>
    <row r="196" spans="2:16">
      <c r="B196" s="2250">
        <v>6885</v>
      </c>
      <c r="D196" s="2254">
        <v>53.74</v>
      </c>
      <c r="E196" s="2254">
        <v>55.65</v>
      </c>
      <c r="F196" s="2254">
        <v>57.029999999999987</v>
      </c>
      <c r="G196" s="2254">
        <v>57.750000000000028</v>
      </c>
      <c r="H196" s="2254">
        <v>58.109999999999957</v>
      </c>
      <c r="I196" s="2254">
        <v>58.210000000000036</v>
      </c>
      <c r="J196" s="2254">
        <v>58.20999999999998</v>
      </c>
      <c r="K196" s="2254">
        <v>58.20999999999998</v>
      </c>
      <c r="L196" s="2254">
        <v>58.210000000000036</v>
      </c>
      <c r="M196" s="2254">
        <v>58.210000000000036</v>
      </c>
      <c r="N196" s="2254">
        <v>58.389999999999986</v>
      </c>
      <c r="O196" s="2254">
        <v>69.740000000000009</v>
      </c>
      <c r="P196" s="2254">
        <v>701.46</v>
      </c>
    </row>
    <row r="197" spans="2:16">
      <c r="B197" s="2250">
        <v>6890</v>
      </c>
      <c r="D197" s="2254">
        <v>5224.1399999999994</v>
      </c>
      <c r="E197" s="2254">
        <v>5224.380000000001</v>
      </c>
      <c r="F197" s="2254">
        <v>5226.0999999999985</v>
      </c>
      <c r="G197" s="2254">
        <v>5226.4900000000016</v>
      </c>
      <c r="H197" s="2254">
        <v>5229</v>
      </c>
      <c r="I197" s="2254">
        <v>5229</v>
      </c>
      <c r="J197" s="2254">
        <v>5229.1499999999942</v>
      </c>
      <c r="K197" s="2254">
        <v>5230.2000000000116</v>
      </c>
      <c r="L197" s="2254">
        <v>5230.6699999999983</v>
      </c>
      <c r="M197" s="2254">
        <v>5231.1299999999901</v>
      </c>
      <c r="N197" s="2254">
        <v>5231.6100000000079</v>
      </c>
      <c r="O197" s="2254">
        <v>5233.6899999999951</v>
      </c>
      <c r="P197" s="2254">
        <v>62745.56</v>
      </c>
    </row>
    <row r="198" spans="2:16">
      <c r="B198" s="2250">
        <v>6905</v>
      </c>
      <c r="D198" s="2254">
        <v>7219.76</v>
      </c>
      <c r="E198" s="2254">
        <v>3702.8199999999997</v>
      </c>
      <c r="F198" s="2254">
        <v>25509.78</v>
      </c>
      <c r="G198" s="2254">
        <v>4631.7100000000064</v>
      </c>
      <c r="H198" s="2254">
        <v>4670.6199999999953</v>
      </c>
      <c r="I198" s="2254">
        <v>4649.5199999999968</v>
      </c>
      <c r="J198" s="2254">
        <v>5068.3899999999921</v>
      </c>
      <c r="K198" s="2254">
        <v>4739.5100000000093</v>
      </c>
      <c r="L198" s="2254">
        <v>5192.6900000000023</v>
      </c>
      <c r="M198" s="2254">
        <v>5518.5699999999924</v>
      </c>
      <c r="N198" s="2254">
        <v>5031.5500000000029</v>
      </c>
      <c r="O198" s="2254">
        <v>5826.4100000000035</v>
      </c>
      <c r="P198" s="2254">
        <v>81761.33</v>
      </c>
    </row>
    <row r="199" spans="2:16">
      <c r="B199" s="2250">
        <v>6920</v>
      </c>
      <c r="D199" s="2254">
        <v>16186.85</v>
      </c>
      <c r="E199" s="2254">
        <v>16297.74</v>
      </c>
      <c r="F199" s="2254">
        <v>16634.620000000006</v>
      </c>
      <c r="G199" s="2254">
        <v>18600.119999999995</v>
      </c>
      <c r="H199" s="2254">
        <v>16955.740000000005</v>
      </c>
      <c r="I199" s="2254">
        <v>15896.619999999995</v>
      </c>
      <c r="J199" s="2254">
        <v>17414.649999999994</v>
      </c>
      <c r="K199" s="2254">
        <v>17936.829999999987</v>
      </c>
      <c r="L199" s="2254">
        <v>17628.710000000021</v>
      </c>
      <c r="M199" s="2254">
        <v>17649.579999999987</v>
      </c>
      <c r="N199" s="2254">
        <v>17680.649999999994</v>
      </c>
      <c r="O199" s="2254">
        <v>16962.450000000012</v>
      </c>
      <c r="P199" s="2254">
        <v>205844.56</v>
      </c>
    </row>
    <row r="200" spans="2:16">
      <c r="B200" s="2250">
        <v>6960</v>
      </c>
      <c r="D200" s="2254">
        <v>-128.74</v>
      </c>
      <c r="E200" s="2254">
        <v>-128.74</v>
      </c>
      <c r="F200" s="2254">
        <v>-128.74000000000007</v>
      </c>
      <c r="G200" s="2254">
        <v>-128.73999999999995</v>
      </c>
      <c r="H200" s="2254">
        <v>-128.74000000000012</v>
      </c>
      <c r="I200" s="2254">
        <v>-128.74</v>
      </c>
      <c r="J200" s="2254">
        <v>-128.73999999999967</v>
      </c>
      <c r="K200" s="2254">
        <v>-128.74000000000024</v>
      </c>
      <c r="L200" s="2254">
        <v>-128.74000000000024</v>
      </c>
      <c r="M200" s="2254">
        <v>-128.74</v>
      </c>
      <c r="N200" s="2254">
        <v>-128.74</v>
      </c>
      <c r="O200" s="2254">
        <v>-128.74</v>
      </c>
      <c r="P200" s="2254">
        <v>-1544.8800000000003</v>
      </c>
    </row>
    <row r="201" spans="2:16">
      <c r="B201" s="2250">
        <v>6995</v>
      </c>
      <c r="D201" s="2254">
        <v>-38.56</v>
      </c>
      <c r="E201" s="2254">
        <v>-38.56</v>
      </c>
      <c r="F201" s="2254">
        <v>-38.56</v>
      </c>
      <c r="G201" s="2254">
        <v>-38.56</v>
      </c>
      <c r="H201" s="2254">
        <v>-38.56</v>
      </c>
      <c r="I201" s="2254">
        <v>-38.56</v>
      </c>
      <c r="J201" s="2254">
        <v>-38.559999999999945</v>
      </c>
      <c r="K201" s="2254">
        <v>-38.560000000000059</v>
      </c>
      <c r="L201" s="2254">
        <v>-38.559999999999945</v>
      </c>
      <c r="M201" s="2254">
        <v>-38.560000000000059</v>
      </c>
      <c r="N201" s="2254">
        <v>-38.559999999999945</v>
      </c>
      <c r="O201" s="2254">
        <v>-38.560000000000059</v>
      </c>
      <c r="P201" s="2254">
        <v>-462.72</v>
      </c>
    </row>
    <row r="202" spans="2:16">
      <c r="B202" s="2250">
        <v>7000</v>
      </c>
      <c r="D202" s="2254">
        <v>-598.26</v>
      </c>
      <c r="E202" s="2254">
        <v>-598.26</v>
      </c>
      <c r="F202" s="2254">
        <v>-598.26</v>
      </c>
      <c r="G202" s="2254">
        <v>-598.26</v>
      </c>
      <c r="H202" s="2254">
        <v>-598.25999999999976</v>
      </c>
      <c r="I202" s="2254">
        <v>-598.26000000000022</v>
      </c>
      <c r="J202" s="2254">
        <v>-598.25999999999976</v>
      </c>
      <c r="K202" s="2254">
        <v>-598.26000000000022</v>
      </c>
      <c r="L202" s="2254">
        <v>-598.25999999999931</v>
      </c>
      <c r="M202" s="2254">
        <v>-598.26000000000022</v>
      </c>
      <c r="N202" s="2254">
        <v>-598.26000000000022</v>
      </c>
      <c r="O202" s="2254">
        <v>-598.26000000000022</v>
      </c>
      <c r="P202" s="2254">
        <v>-7179.12</v>
      </c>
    </row>
    <row r="203" spans="2:16">
      <c r="B203" s="2250">
        <v>7025</v>
      </c>
      <c r="D203" s="2254">
        <v>-603.73</v>
      </c>
      <c r="E203" s="2254">
        <v>-603.73</v>
      </c>
      <c r="F203" s="2254">
        <v>-603.73</v>
      </c>
      <c r="G203" s="2254">
        <v>-603.73</v>
      </c>
      <c r="H203" s="2254">
        <v>-603.73</v>
      </c>
      <c r="I203" s="2254">
        <v>-603.73</v>
      </c>
      <c r="J203" s="2254">
        <v>-603.72999999999956</v>
      </c>
      <c r="K203" s="2254">
        <v>-603.73000000000047</v>
      </c>
      <c r="L203" s="2254">
        <v>-603.72999999999956</v>
      </c>
      <c r="M203" s="2254">
        <v>-603.73000000000047</v>
      </c>
      <c r="N203" s="2254">
        <v>-603.73000000000047</v>
      </c>
      <c r="O203" s="2254">
        <v>-603.72999999999956</v>
      </c>
      <c r="P203" s="2254">
        <v>-7244.76</v>
      </c>
    </row>
    <row r="204" spans="2:16">
      <c r="B204" s="2250">
        <v>7035</v>
      </c>
      <c r="D204" s="2254">
        <v>-10.83</v>
      </c>
      <c r="E204" s="2254">
        <v>-10.83</v>
      </c>
      <c r="F204" s="2254">
        <v>-10.830000000000002</v>
      </c>
      <c r="G204" s="2254">
        <v>-10.829999999999998</v>
      </c>
      <c r="H204" s="2254">
        <v>-10.829999999999998</v>
      </c>
      <c r="I204" s="2254">
        <v>-10.830000000000005</v>
      </c>
      <c r="J204" s="2254">
        <v>-10.829999999999998</v>
      </c>
      <c r="K204" s="2254">
        <v>-10.829999999999998</v>
      </c>
      <c r="L204" s="2254">
        <v>-10.829999999999998</v>
      </c>
      <c r="M204" s="2254">
        <v>-10.829999999999998</v>
      </c>
      <c r="N204" s="2254">
        <v>-10.829999999999998</v>
      </c>
      <c r="O204" s="2254">
        <v>-10.830000000000013</v>
      </c>
      <c r="P204" s="2254">
        <v>-129.96</v>
      </c>
    </row>
    <row r="205" spans="2:16">
      <c r="B205" s="2250">
        <v>7045</v>
      </c>
      <c r="D205" s="2254">
        <v>-176.83</v>
      </c>
      <c r="E205" s="2254">
        <v>-176.83</v>
      </c>
      <c r="F205" s="2254">
        <v>-176.82999999999998</v>
      </c>
      <c r="G205" s="2254">
        <v>-176.83000000000004</v>
      </c>
      <c r="H205" s="2254">
        <v>-176.82999999999993</v>
      </c>
      <c r="I205" s="2254">
        <v>-176.83000000000004</v>
      </c>
      <c r="J205" s="2254">
        <v>-176.82999999999993</v>
      </c>
      <c r="K205" s="2254">
        <v>-176.83000000000015</v>
      </c>
      <c r="L205" s="2254">
        <v>-176.82999999999993</v>
      </c>
      <c r="M205" s="2254">
        <v>-176.82999999999993</v>
      </c>
      <c r="N205" s="2254">
        <v>-176.83000000000015</v>
      </c>
      <c r="O205" s="2254">
        <v>-176.82999999999993</v>
      </c>
      <c r="P205" s="2254">
        <v>-2121.96</v>
      </c>
    </row>
    <row r="206" spans="2:16">
      <c r="B206" s="2250">
        <v>7050</v>
      </c>
      <c r="D206" s="2254">
        <v>0.34</v>
      </c>
      <c r="E206" s="2254">
        <v>0.34</v>
      </c>
      <c r="F206" s="2254">
        <v>0.33999999999999997</v>
      </c>
      <c r="G206" s="2254">
        <v>0.34000000000000008</v>
      </c>
      <c r="H206" s="2254">
        <v>0.33999999999999986</v>
      </c>
      <c r="I206" s="2254">
        <v>0.34000000000000008</v>
      </c>
      <c r="J206" s="2254">
        <v>0.33999999999999986</v>
      </c>
      <c r="K206" s="2254">
        <v>0.3400000000000003</v>
      </c>
      <c r="L206" s="2254">
        <v>0.33999999999999986</v>
      </c>
      <c r="M206" s="2254">
        <v>0.33999999999999986</v>
      </c>
      <c r="N206" s="2254">
        <v>0.3400000000000003</v>
      </c>
      <c r="O206" s="2254">
        <v>0.33999999999999986</v>
      </c>
      <c r="P206" s="2254">
        <v>4.08</v>
      </c>
    </row>
    <row r="207" spans="2:16">
      <c r="B207" s="2250">
        <v>7060</v>
      </c>
      <c r="D207" s="2254">
        <v>-111.86</v>
      </c>
      <c r="E207" s="2254">
        <v>-111.86</v>
      </c>
      <c r="F207" s="2254">
        <v>-111.85999999999999</v>
      </c>
      <c r="G207" s="2254">
        <v>-111.86000000000001</v>
      </c>
      <c r="H207" s="2254">
        <v>-111.85999999999996</v>
      </c>
      <c r="I207" s="2254">
        <v>-111.86000000000001</v>
      </c>
      <c r="J207" s="2254">
        <v>-111.86000000000001</v>
      </c>
      <c r="K207" s="2254">
        <v>-111.86000000000001</v>
      </c>
      <c r="L207" s="2254">
        <v>-111.86000000000001</v>
      </c>
      <c r="M207" s="2254">
        <v>-111.8599999999999</v>
      </c>
      <c r="N207" s="2254">
        <v>-111.86000000000013</v>
      </c>
      <c r="O207" s="2254">
        <v>-111.8599999999999</v>
      </c>
      <c r="P207" s="2254">
        <v>-1342.32</v>
      </c>
    </row>
    <row r="208" spans="2:16">
      <c r="B208" s="2250">
        <v>7065</v>
      </c>
      <c r="D208" s="2254">
        <v>-251.42999999999998</v>
      </c>
      <c r="E208" s="2254">
        <v>-251.44000000000003</v>
      </c>
      <c r="F208" s="2254">
        <v>-251.42999999999995</v>
      </c>
      <c r="G208" s="2254">
        <v>-251.44000000000005</v>
      </c>
      <c r="H208" s="2254">
        <v>-251.44000000000005</v>
      </c>
      <c r="I208" s="2254">
        <v>-251.43999999999983</v>
      </c>
      <c r="J208" s="2254">
        <v>-251.44000000000005</v>
      </c>
      <c r="K208" s="2254">
        <v>-251.43000000000006</v>
      </c>
      <c r="L208" s="2254">
        <v>-251.43999999999983</v>
      </c>
      <c r="M208" s="2254">
        <v>-251.44000000000051</v>
      </c>
      <c r="N208" s="2254">
        <v>-251.44000000000005</v>
      </c>
      <c r="O208" s="2254">
        <v>-251.4399999999996</v>
      </c>
      <c r="P208" s="2254">
        <v>-3017.25</v>
      </c>
    </row>
    <row r="209" spans="2:16">
      <c r="B209" s="2250">
        <v>7070</v>
      </c>
      <c r="D209" s="2254">
        <v>-14869.83</v>
      </c>
      <c r="E209" s="2254">
        <v>-14897.000000000002</v>
      </c>
      <c r="F209" s="2254">
        <v>-14897</v>
      </c>
      <c r="G209" s="2254">
        <v>-14896.989999999998</v>
      </c>
      <c r="H209" s="2254">
        <v>-14965.060000000005</v>
      </c>
      <c r="I209" s="2254">
        <v>-14965.069999999992</v>
      </c>
      <c r="J209" s="2254">
        <v>-14965.070000000007</v>
      </c>
      <c r="K209" s="2254">
        <v>-14965.059999999998</v>
      </c>
      <c r="L209" s="2254">
        <v>-14965.069999999992</v>
      </c>
      <c r="M209" s="2254">
        <v>-14965.059999999998</v>
      </c>
      <c r="N209" s="2254">
        <v>-14965.069999999978</v>
      </c>
      <c r="O209" s="2254">
        <v>-14965.060000000027</v>
      </c>
      <c r="P209" s="2254">
        <v>-179281.34</v>
      </c>
    </row>
    <row r="210" spans="2:16">
      <c r="B210" s="2250">
        <v>7075</v>
      </c>
      <c r="D210" s="2254">
        <v>-3322.21</v>
      </c>
      <c r="E210" s="2254">
        <v>-3366.2599999999993</v>
      </c>
      <c r="F210" s="2254">
        <v>-3366.2800000000007</v>
      </c>
      <c r="G210" s="2254">
        <v>-3366.2599999999984</v>
      </c>
      <c r="H210" s="2254">
        <v>-3375.2100000000028</v>
      </c>
      <c r="I210" s="2254">
        <v>-3375.1999999999971</v>
      </c>
      <c r="J210" s="2254">
        <v>-3375.2100000000028</v>
      </c>
      <c r="K210" s="2254">
        <v>-3375.2199999999975</v>
      </c>
      <c r="L210" s="2254">
        <v>-3375.2000000000044</v>
      </c>
      <c r="M210" s="2254">
        <v>-3375.2099999999991</v>
      </c>
      <c r="N210" s="2254">
        <v>-3375.1999999999898</v>
      </c>
      <c r="O210" s="2254">
        <v>-3375.2100000000064</v>
      </c>
      <c r="P210" s="2254">
        <v>-40422.67</v>
      </c>
    </row>
    <row r="211" spans="2:16">
      <c r="B211" s="2250">
        <v>7080</v>
      </c>
      <c r="D211" s="2254">
        <v>-234.29</v>
      </c>
      <c r="E211" s="2254">
        <v>-234.29</v>
      </c>
      <c r="F211" s="2254">
        <v>-234.29000000000002</v>
      </c>
      <c r="G211" s="2254">
        <v>-234.28999999999996</v>
      </c>
      <c r="H211" s="2254">
        <v>-234.29000000000008</v>
      </c>
      <c r="I211" s="2254">
        <v>-234.28999999999996</v>
      </c>
      <c r="J211" s="2254">
        <v>-234.29000000000019</v>
      </c>
      <c r="K211" s="2254">
        <v>-234.28999999999974</v>
      </c>
      <c r="L211" s="2254">
        <v>-234.28999999999974</v>
      </c>
      <c r="M211" s="2254">
        <v>-234.29000000000042</v>
      </c>
      <c r="N211" s="2254">
        <v>-234.28999999999996</v>
      </c>
      <c r="O211" s="2254">
        <v>-234.28999999999996</v>
      </c>
      <c r="P211" s="2254">
        <v>-2811.48</v>
      </c>
    </row>
    <row r="212" spans="2:16">
      <c r="B212" s="2250">
        <v>7085</v>
      </c>
      <c r="D212" s="2254">
        <v>-43.48</v>
      </c>
      <c r="E212" s="2254">
        <v>-43.48</v>
      </c>
      <c r="F212" s="2254">
        <v>-43.480000000000004</v>
      </c>
      <c r="G212" s="2254">
        <v>-43.47999999999999</v>
      </c>
      <c r="H212" s="2254">
        <v>-43.47999999999999</v>
      </c>
      <c r="I212" s="2254">
        <v>-43.480000000000018</v>
      </c>
      <c r="J212" s="2254">
        <v>-43.479999999999961</v>
      </c>
      <c r="K212" s="2254">
        <v>-43.480000000000018</v>
      </c>
      <c r="L212" s="2254">
        <v>-43.480000000000018</v>
      </c>
      <c r="M212" s="2254">
        <v>-43.479999999999961</v>
      </c>
      <c r="N212" s="2254">
        <v>-43.480000000000018</v>
      </c>
      <c r="O212" s="2254">
        <v>-43.480000000000018</v>
      </c>
      <c r="P212" s="2254">
        <v>-521.76</v>
      </c>
    </row>
    <row r="213" spans="2:16">
      <c r="B213" s="2250">
        <v>7090</v>
      </c>
      <c r="D213" s="2254">
        <v>-1603.1</v>
      </c>
      <c r="E213" s="2254">
        <v>-1615.17</v>
      </c>
      <c r="F213" s="2254">
        <v>-1615.1600000000003</v>
      </c>
      <c r="G213" s="2254">
        <v>-1615.17</v>
      </c>
      <c r="H213" s="2254">
        <v>-1630.9999999999991</v>
      </c>
      <c r="I213" s="2254">
        <v>-1631.0100000000011</v>
      </c>
      <c r="J213" s="2254">
        <v>-1631</v>
      </c>
      <c r="K213" s="2254">
        <v>-1631.0099999999984</v>
      </c>
      <c r="L213" s="2254">
        <v>-1631.0000000000018</v>
      </c>
      <c r="M213" s="2254">
        <v>-1631.0100000000002</v>
      </c>
      <c r="N213" s="2254">
        <v>-1631</v>
      </c>
      <c r="O213" s="2254">
        <v>-1631.0200000000004</v>
      </c>
      <c r="P213" s="2254">
        <v>-19496.650000000001</v>
      </c>
    </row>
    <row r="214" spans="2:16">
      <c r="B214" s="2250">
        <v>7160</v>
      </c>
      <c r="D214" s="2254">
        <v>-23811.79</v>
      </c>
      <c r="E214" s="2254">
        <v>-23811.79</v>
      </c>
      <c r="F214" s="2254">
        <v>-23811.789999999994</v>
      </c>
      <c r="G214" s="2254">
        <v>-23811.790000000008</v>
      </c>
      <c r="H214" s="2254">
        <v>-23811.790000000008</v>
      </c>
      <c r="I214" s="2254">
        <v>-23811.789999999979</v>
      </c>
      <c r="J214" s="2254">
        <v>-23811.790000000008</v>
      </c>
      <c r="K214" s="2254">
        <v>-23811.790000000008</v>
      </c>
      <c r="L214" s="2254">
        <v>-23811.789999999979</v>
      </c>
      <c r="M214" s="2254">
        <v>-23811.790000000037</v>
      </c>
      <c r="N214" s="2254">
        <v>-23811.789999999979</v>
      </c>
      <c r="O214" s="2254">
        <v>-23811.789999999979</v>
      </c>
      <c r="P214" s="2254">
        <v>-285741.48</v>
      </c>
    </row>
    <row r="215" spans="2:16">
      <c r="B215" s="2250">
        <v>7165</v>
      </c>
      <c r="D215" s="2254">
        <v>-13840.760000000002</v>
      </c>
      <c r="E215" s="2254">
        <v>-13860.029999999999</v>
      </c>
      <c r="F215" s="2254">
        <v>-13920.299999999996</v>
      </c>
      <c r="G215" s="2254">
        <v>-13958.720000000001</v>
      </c>
      <c r="H215" s="2254">
        <v>-13994.720000000001</v>
      </c>
      <c r="I215" s="2254">
        <v>-14017.830000000002</v>
      </c>
      <c r="J215" s="2254">
        <v>-14074.479999999996</v>
      </c>
      <c r="K215" s="2254">
        <v>-14124.020000000004</v>
      </c>
      <c r="L215" s="2254">
        <v>-14179.759999999995</v>
      </c>
      <c r="M215" s="2254">
        <v>-14207.979999999981</v>
      </c>
      <c r="N215" s="2254">
        <v>-14289.610000000015</v>
      </c>
      <c r="O215" s="2254">
        <v>-14342.390000000014</v>
      </c>
      <c r="P215" s="2254">
        <v>-168810.6</v>
      </c>
    </row>
    <row r="216" spans="2:16">
      <c r="B216" s="2250">
        <v>7175</v>
      </c>
      <c r="D216" s="2254">
        <v>-2.82</v>
      </c>
      <c r="E216" s="2254">
        <v>-5.82</v>
      </c>
      <c r="F216" s="2254">
        <v>-5.82</v>
      </c>
      <c r="G216" s="2254">
        <v>-5.82</v>
      </c>
      <c r="H216" s="2254">
        <v>-5.82</v>
      </c>
      <c r="I216" s="2254">
        <v>-5.82</v>
      </c>
      <c r="J216" s="2254">
        <v>-5.8199999999999932</v>
      </c>
      <c r="K216" s="2254">
        <v>-5.8200000000000074</v>
      </c>
      <c r="L216" s="2254">
        <v>-5.82</v>
      </c>
      <c r="M216" s="2254">
        <v>-5.82</v>
      </c>
      <c r="N216" s="2254">
        <v>-441.06</v>
      </c>
      <c r="O216" s="2254">
        <v>-441.05999999999995</v>
      </c>
      <c r="P216" s="2254">
        <v>-937.31999999999994</v>
      </c>
    </row>
    <row r="217" spans="2:16">
      <c r="B217" s="2250">
        <v>7180</v>
      </c>
      <c r="D217" s="2254">
        <v>-202.10000000000002</v>
      </c>
      <c r="E217" s="2254">
        <v>-202.10000000000002</v>
      </c>
      <c r="F217" s="2254">
        <v>-202.09999999999991</v>
      </c>
      <c r="G217" s="2254">
        <v>-202.10000000000014</v>
      </c>
      <c r="H217" s="2254">
        <v>-202.09999999999991</v>
      </c>
      <c r="I217" s="2254">
        <v>-202.09999999999991</v>
      </c>
      <c r="J217" s="2254">
        <v>-202.09999999999991</v>
      </c>
      <c r="K217" s="2254">
        <v>-202.10000000000036</v>
      </c>
      <c r="L217" s="2254">
        <v>-202.09999999999968</v>
      </c>
      <c r="M217" s="2254">
        <v>-202.10000000000014</v>
      </c>
      <c r="N217" s="2254">
        <v>-228.07000000000016</v>
      </c>
      <c r="O217" s="2254">
        <v>-228.06999999999971</v>
      </c>
      <c r="P217" s="2254">
        <v>-2477.14</v>
      </c>
    </row>
    <row r="218" spans="2:16">
      <c r="B218" s="2250">
        <v>7185</v>
      </c>
      <c r="D218" s="2254">
        <v>-69.039999999999992</v>
      </c>
      <c r="E218" s="2254">
        <v>-69.039999999999992</v>
      </c>
      <c r="F218" s="2254">
        <v>-69.04000000000002</v>
      </c>
      <c r="G218" s="2254">
        <v>-69.039999999999964</v>
      </c>
      <c r="H218" s="2254">
        <v>-69.04000000000002</v>
      </c>
      <c r="I218" s="2254">
        <v>-69.04000000000002</v>
      </c>
      <c r="J218" s="2254">
        <v>-69.039999999999964</v>
      </c>
      <c r="K218" s="2254">
        <v>-69.039999999999964</v>
      </c>
      <c r="L218" s="2254">
        <v>-69.040000000000077</v>
      </c>
      <c r="M218" s="2254">
        <v>-70.289999999999964</v>
      </c>
      <c r="N218" s="2254">
        <v>-80.25</v>
      </c>
      <c r="O218" s="2254">
        <v>-85.770000000000095</v>
      </c>
      <c r="P218" s="2254">
        <v>-857.67000000000007</v>
      </c>
    </row>
    <row r="219" spans="2:16">
      <c r="B219" s="2250">
        <v>7225</v>
      </c>
      <c r="D219" s="2254">
        <v>-6063.1</v>
      </c>
      <c r="E219" s="2254">
        <v>-6063.1</v>
      </c>
      <c r="F219" s="2254">
        <v>-6063.0999999999985</v>
      </c>
      <c r="G219" s="2254">
        <v>-6063.1000000000022</v>
      </c>
      <c r="H219" s="2254">
        <v>-6063.0999999999985</v>
      </c>
      <c r="I219" s="2254">
        <v>-6063.0999999999985</v>
      </c>
      <c r="J219" s="2254">
        <v>-6063.0999999999985</v>
      </c>
      <c r="K219" s="2254">
        <v>-6063.1000000000058</v>
      </c>
      <c r="L219" s="2254">
        <v>-6063.0999999999985</v>
      </c>
      <c r="M219" s="2254">
        <v>-6063.0999999999985</v>
      </c>
      <c r="N219" s="2254">
        <v>-6063.1000000000058</v>
      </c>
      <c r="O219" s="2254">
        <v>-6063.0999999999913</v>
      </c>
      <c r="P219" s="2254">
        <v>-72757.2</v>
      </c>
    </row>
    <row r="220" spans="2:16">
      <c r="B220" s="2250">
        <v>7245</v>
      </c>
      <c r="D220" s="2254">
        <v>-3242.42</v>
      </c>
      <c r="E220" s="2254">
        <v>-3242.42</v>
      </c>
      <c r="F220" s="2254">
        <v>-3242.42</v>
      </c>
      <c r="G220" s="2254">
        <v>-3242.42</v>
      </c>
      <c r="H220" s="2254">
        <v>-3242.42</v>
      </c>
      <c r="I220" s="2254">
        <v>-3242.42</v>
      </c>
      <c r="J220" s="2254">
        <v>-3242.4199999999983</v>
      </c>
      <c r="K220" s="2254">
        <v>-3242.4200000000019</v>
      </c>
      <c r="L220" s="2254">
        <v>-3242.4199999999983</v>
      </c>
      <c r="M220" s="2254">
        <v>-3242.4200000000019</v>
      </c>
      <c r="N220" s="2254">
        <v>-3242.4200000000019</v>
      </c>
      <c r="O220" s="2254">
        <v>-3242.4199999999983</v>
      </c>
      <c r="P220" s="2254">
        <v>-38909.040000000001</v>
      </c>
    </row>
    <row r="221" spans="2:16">
      <c r="B221" s="2250">
        <v>7255</v>
      </c>
      <c r="D221" s="2254">
        <v>2.72</v>
      </c>
      <c r="E221" s="2254">
        <v>2.72</v>
      </c>
      <c r="F221" s="2254">
        <v>2.7199999999999998</v>
      </c>
      <c r="G221" s="2254">
        <v>2.7200000000000006</v>
      </c>
      <c r="H221" s="2254">
        <v>2.7199999999999989</v>
      </c>
      <c r="I221" s="2254">
        <v>2.7200000000000006</v>
      </c>
      <c r="J221" s="2254">
        <v>2.7199999999999989</v>
      </c>
      <c r="K221" s="2254">
        <v>2.7200000000000024</v>
      </c>
      <c r="L221" s="2254">
        <v>2.7199999999999989</v>
      </c>
      <c r="M221" s="2254">
        <v>2.7199999999999989</v>
      </c>
      <c r="N221" s="2254">
        <v>2.7200000000000024</v>
      </c>
      <c r="O221" s="2254">
        <v>2.7199999999999989</v>
      </c>
      <c r="P221" s="2254">
        <v>32.64</v>
      </c>
    </row>
    <row r="222" spans="2:16">
      <c r="B222" s="2250">
        <v>7260</v>
      </c>
      <c r="D222" s="2254">
        <v>0.93</v>
      </c>
      <c r="E222" s="2254">
        <v>0.93</v>
      </c>
      <c r="F222" s="2254">
        <v>0.92999999999999994</v>
      </c>
      <c r="G222" s="2254">
        <v>0.93000000000000016</v>
      </c>
      <c r="H222" s="2254">
        <v>0.93000000000000016</v>
      </c>
      <c r="I222" s="2254">
        <v>0.92999999999999972</v>
      </c>
      <c r="J222" s="2254">
        <v>0.92999999999999972</v>
      </c>
      <c r="K222" s="2254">
        <v>0.9300000000000006</v>
      </c>
      <c r="L222" s="2254">
        <v>0.92999999999999883</v>
      </c>
      <c r="M222" s="2254">
        <v>0.93000000000000149</v>
      </c>
      <c r="N222" s="2254">
        <v>0.92999999999999972</v>
      </c>
      <c r="O222" s="2254">
        <v>0.92999999999999972</v>
      </c>
      <c r="P222" s="2254">
        <v>11.16</v>
      </c>
    </row>
    <row r="223" spans="2:16">
      <c r="B223" s="2250">
        <v>7275</v>
      </c>
      <c r="D223" s="2254">
        <v>-4184.12</v>
      </c>
      <c r="E223" s="2254">
        <v>-4184.12</v>
      </c>
      <c r="F223" s="2254">
        <v>-4184.1200000000008</v>
      </c>
      <c r="G223" s="2254">
        <v>-4184.119999999999</v>
      </c>
      <c r="H223" s="2254">
        <v>-4184.119999999999</v>
      </c>
      <c r="I223" s="2254">
        <v>-4184.1200000000026</v>
      </c>
      <c r="J223" s="2254">
        <v>-4184.119999999999</v>
      </c>
      <c r="K223" s="2254">
        <v>-4184.119999999999</v>
      </c>
      <c r="L223" s="2254">
        <v>-4184.1200000000026</v>
      </c>
      <c r="M223" s="2254">
        <v>-4184.1199999999953</v>
      </c>
      <c r="N223" s="2254">
        <v>-4184.1200000000026</v>
      </c>
      <c r="O223" s="2254">
        <v>-4184.1200000000026</v>
      </c>
      <c r="P223" s="2254">
        <v>-50209.440000000002</v>
      </c>
    </row>
    <row r="224" spans="2:16">
      <c r="B224" s="2250">
        <v>7280</v>
      </c>
      <c r="D224" s="2254">
        <v>-5485.6</v>
      </c>
      <c r="E224" s="2254">
        <v>-5485.6</v>
      </c>
      <c r="F224" s="2254">
        <v>-5485.5999999999985</v>
      </c>
      <c r="G224" s="2254">
        <v>-5485.6000000000022</v>
      </c>
      <c r="H224" s="2254">
        <v>-5531.489999999998</v>
      </c>
      <c r="I224" s="2254">
        <v>-5531.489999999998</v>
      </c>
      <c r="J224" s="2254">
        <v>-5531.4900000000052</v>
      </c>
      <c r="K224" s="2254">
        <v>-5531.489999999998</v>
      </c>
      <c r="L224" s="2254">
        <v>-5531.489999999998</v>
      </c>
      <c r="M224" s="2254">
        <v>-5531.489999999998</v>
      </c>
      <c r="N224" s="2254">
        <v>-5531.4900000000052</v>
      </c>
      <c r="O224" s="2254">
        <v>-5531.4900000000052</v>
      </c>
      <c r="P224" s="2254">
        <v>-66194.320000000007</v>
      </c>
    </row>
    <row r="225" spans="2:16">
      <c r="B225" s="2250">
        <v>7283</v>
      </c>
      <c r="D225" s="2254">
        <v>-60.18</v>
      </c>
      <c r="E225" s="2254">
        <v>-60.18</v>
      </c>
      <c r="F225" s="2254">
        <v>-60.179999999999993</v>
      </c>
      <c r="G225" s="2254">
        <v>-60.180000000000007</v>
      </c>
      <c r="H225" s="2254">
        <v>-96.289999999999992</v>
      </c>
      <c r="I225" s="2254">
        <v>-96.28000000000003</v>
      </c>
      <c r="J225" s="2254">
        <v>-96.28000000000003</v>
      </c>
      <c r="K225" s="2254">
        <v>-96.279999999999973</v>
      </c>
      <c r="L225" s="2254">
        <v>-96.279999999999973</v>
      </c>
      <c r="M225" s="2254">
        <v>-96.279999999999973</v>
      </c>
      <c r="N225" s="2254">
        <v>-96.280000000000086</v>
      </c>
      <c r="O225" s="2254">
        <v>-96.279999999999973</v>
      </c>
      <c r="P225" s="2254">
        <v>-1010.97</v>
      </c>
    </row>
    <row r="226" spans="2:16">
      <c r="B226" s="2250">
        <v>7290</v>
      </c>
      <c r="D226" s="2254">
        <v>-75.680000000000007</v>
      </c>
      <c r="E226" s="2254">
        <v>-75.680000000000007</v>
      </c>
      <c r="F226" s="2254">
        <v>-75.679999999999978</v>
      </c>
      <c r="G226" s="2254">
        <v>-75.680000000000035</v>
      </c>
      <c r="H226" s="2254">
        <v>-85.329999999999984</v>
      </c>
      <c r="I226" s="2254">
        <v>-85.329999999999984</v>
      </c>
      <c r="J226" s="2254">
        <v>-85.330000000000041</v>
      </c>
      <c r="K226" s="2254">
        <v>-85.329999999999927</v>
      </c>
      <c r="L226" s="2254">
        <v>-85.330000000000041</v>
      </c>
      <c r="M226" s="2254">
        <v>-85.330000000000041</v>
      </c>
      <c r="N226" s="2254">
        <v>-85.329999999999927</v>
      </c>
      <c r="O226" s="2254">
        <v>-85.330000000000041</v>
      </c>
      <c r="P226" s="2254">
        <v>-985.36</v>
      </c>
    </row>
    <row r="227" spans="2:16">
      <c r="B227" s="2250">
        <v>7325</v>
      </c>
      <c r="D227" s="2254">
        <v>-69.22</v>
      </c>
      <c r="E227" s="2254">
        <v>-69.22</v>
      </c>
      <c r="F227" s="2254">
        <v>-69.22</v>
      </c>
      <c r="G227" s="2254">
        <v>-69.22</v>
      </c>
      <c r="H227" s="2254">
        <v>-69.220000000000027</v>
      </c>
      <c r="I227" s="2254">
        <v>-69.21999999999997</v>
      </c>
      <c r="J227" s="2254">
        <v>-69.220000000000027</v>
      </c>
      <c r="K227" s="2254">
        <v>-69.21999999999997</v>
      </c>
      <c r="L227" s="2254">
        <v>-69.220000000000027</v>
      </c>
      <c r="M227" s="2254">
        <v>-69.220000000000027</v>
      </c>
      <c r="N227" s="2254">
        <v>-69.219999999999914</v>
      </c>
      <c r="O227" s="2254">
        <v>-69.220000000000027</v>
      </c>
      <c r="P227" s="2254">
        <v>-830.64</v>
      </c>
    </row>
    <row r="228" spans="2:16">
      <c r="B228" s="2250">
        <v>7330</v>
      </c>
      <c r="D228" s="2254">
        <v>-960.02</v>
      </c>
      <c r="E228" s="2254">
        <v>-960.02</v>
      </c>
      <c r="F228" s="2254">
        <v>-960.02</v>
      </c>
      <c r="G228" s="2254">
        <v>-960.02</v>
      </c>
      <c r="H228" s="2254">
        <v>-960.02000000000044</v>
      </c>
      <c r="I228" s="2254">
        <v>-960.01999999999953</v>
      </c>
      <c r="J228" s="2254">
        <v>-960.02000000000044</v>
      </c>
      <c r="K228" s="2254">
        <v>-960.01999999999953</v>
      </c>
      <c r="L228" s="2254">
        <v>-960.02000000000044</v>
      </c>
      <c r="M228" s="2254">
        <v>-960.02000000000044</v>
      </c>
      <c r="N228" s="2254">
        <v>-960.01999999999862</v>
      </c>
      <c r="O228" s="2254">
        <v>-960.02000000000044</v>
      </c>
      <c r="P228" s="2254">
        <v>-11520.24</v>
      </c>
    </row>
    <row r="229" spans="2:16">
      <c r="B229" s="2250">
        <v>7350</v>
      </c>
      <c r="D229" s="2254">
        <v>-6.58</v>
      </c>
      <c r="E229" s="2254">
        <v>-6.58</v>
      </c>
      <c r="F229" s="2254">
        <v>-6.5799999999999983</v>
      </c>
      <c r="G229" s="2254">
        <v>-6.5800000000000018</v>
      </c>
      <c r="H229" s="2254">
        <v>-6.5799999999999983</v>
      </c>
      <c r="I229" s="2254">
        <v>-6.5799999999999983</v>
      </c>
      <c r="J229" s="2254">
        <v>-6.5800000000000054</v>
      </c>
      <c r="K229" s="2254">
        <v>-6.5799999999999983</v>
      </c>
      <c r="L229" s="2254">
        <v>-6.5799999999999983</v>
      </c>
      <c r="M229" s="2254">
        <v>-6.5799999999999983</v>
      </c>
      <c r="N229" s="2254">
        <v>-6.5799999999999983</v>
      </c>
      <c r="O229" s="2254">
        <v>-6.5799999999999983</v>
      </c>
      <c r="P229" s="2254">
        <v>-78.959999999999994</v>
      </c>
    </row>
    <row r="230" spans="2:16">
      <c r="B230" s="2250">
        <v>7430</v>
      </c>
      <c r="D230" s="2254">
        <v>-2290.17</v>
      </c>
      <c r="E230" s="2254">
        <v>-2290.17</v>
      </c>
      <c r="F230" s="2254">
        <v>-2290.17</v>
      </c>
      <c r="G230" s="2254">
        <v>-2290.17</v>
      </c>
      <c r="H230" s="2254">
        <v>-2290.17</v>
      </c>
      <c r="I230" s="2254">
        <v>-2290.17</v>
      </c>
      <c r="J230" s="2254">
        <v>-2290.17</v>
      </c>
      <c r="K230" s="2254">
        <v>-2290.17</v>
      </c>
      <c r="L230" s="2254">
        <v>-2290.1699999999983</v>
      </c>
      <c r="M230" s="2254">
        <v>-2290.1700000000019</v>
      </c>
      <c r="N230" s="2254">
        <v>-2290.1699999999983</v>
      </c>
      <c r="O230" s="2254">
        <v>-2290.1700000000019</v>
      </c>
      <c r="P230" s="2254">
        <v>-27482.04</v>
      </c>
    </row>
    <row r="231" spans="2:16">
      <c r="B231" s="2250">
        <v>7440</v>
      </c>
      <c r="D231" s="2254">
        <v>-981.28</v>
      </c>
      <c r="E231" s="2254">
        <v>-981.28</v>
      </c>
      <c r="F231" s="2254">
        <v>-981.2800000000002</v>
      </c>
      <c r="G231" s="2254">
        <v>-981.27999999999975</v>
      </c>
      <c r="H231" s="2254">
        <v>-981.27999999999975</v>
      </c>
      <c r="I231" s="2254">
        <v>-981.28000000000065</v>
      </c>
      <c r="J231" s="2254">
        <v>-981.27999999999975</v>
      </c>
      <c r="K231" s="2254">
        <v>-981.27999999999975</v>
      </c>
      <c r="L231" s="2254">
        <v>-981.28000000000065</v>
      </c>
      <c r="M231" s="2254">
        <v>-981.27999999999884</v>
      </c>
      <c r="N231" s="2254">
        <v>-981.28000000000065</v>
      </c>
      <c r="O231" s="2254">
        <v>-981.28000000000065</v>
      </c>
      <c r="P231" s="2254">
        <v>-11775.36</v>
      </c>
    </row>
    <row r="232" spans="2:16">
      <c r="B232" s="2250">
        <v>7445</v>
      </c>
      <c r="D232" s="2254">
        <v>-58.29</v>
      </c>
      <c r="E232" s="2254">
        <v>-58.29</v>
      </c>
      <c r="F232" s="2254">
        <v>-58.290000000000006</v>
      </c>
      <c r="G232" s="2254">
        <v>-58.289999999999992</v>
      </c>
      <c r="H232" s="2254">
        <v>-58.289999999999992</v>
      </c>
      <c r="I232" s="2254">
        <v>-58.29000000000002</v>
      </c>
      <c r="J232" s="2254">
        <v>-58.289999999999964</v>
      </c>
      <c r="K232" s="2254">
        <v>-58.29000000000002</v>
      </c>
      <c r="L232" s="2254">
        <v>-58.29000000000002</v>
      </c>
      <c r="M232" s="2254">
        <v>-58.289999999999964</v>
      </c>
      <c r="N232" s="2254">
        <v>-58.290000000000077</v>
      </c>
      <c r="O232" s="2254">
        <v>-58.289999999999964</v>
      </c>
      <c r="P232" s="2254">
        <v>-699.48</v>
      </c>
    </row>
    <row r="233" spans="2:16">
      <c r="B233" s="2250">
        <v>7470</v>
      </c>
      <c r="D233" s="2254">
        <v>-5205.46</v>
      </c>
      <c r="E233" s="2254">
        <v>-5205.46</v>
      </c>
      <c r="F233" s="2254">
        <v>-5205.4600000000009</v>
      </c>
      <c r="G233" s="2254">
        <v>-5205.4599999999991</v>
      </c>
      <c r="H233" s="2254">
        <v>-5272.630000000001</v>
      </c>
      <c r="I233" s="2254">
        <v>-5272.630000000001</v>
      </c>
      <c r="J233" s="2254">
        <v>-5272.6299999999937</v>
      </c>
      <c r="K233" s="2254">
        <v>-5272.6300000000047</v>
      </c>
      <c r="L233" s="2254">
        <v>-5272.6300000000047</v>
      </c>
      <c r="M233" s="2254">
        <v>-5272.6299999999901</v>
      </c>
      <c r="N233" s="2254">
        <v>-5275.1300000000047</v>
      </c>
      <c r="O233" s="2254">
        <v>-5278.8800000000047</v>
      </c>
      <c r="P233" s="2254">
        <v>-63011.630000000005</v>
      </c>
    </row>
    <row r="234" spans="2:16">
      <c r="B234" s="2250">
        <v>7480</v>
      </c>
      <c r="D234" s="2254">
        <v>-5.17</v>
      </c>
      <c r="E234" s="2254">
        <v>-5.17</v>
      </c>
      <c r="F234" s="2254">
        <v>-5.17</v>
      </c>
      <c r="G234" s="2254">
        <v>-5.17</v>
      </c>
      <c r="H234" s="2254">
        <v>-5.1700000000000017</v>
      </c>
      <c r="I234" s="2254">
        <v>-5.1699999999999982</v>
      </c>
      <c r="J234" s="2254">
        <v>-5.1699999999999982</v>
      </c>
      <c r="K234" s="2254">
        <v>-5.1700000000000017</v>
      </c>
      <c r="L234" s="2254">
        <v>-5.1700000000000017</v>
      </c>
      <c r="M234" s="2254">
        <v>-5.1700000000000017</v>
      </c>
      <c r="N234" s="2254">
        <v>-5.1699999999999946</v>
      </c>
      <c r="O234" s="2254">
        <v>-5.1700000000000017</v>
      </c>
      <c r="P234" s="2254">
        <v>-62.04</v>
      </c>
    </row>
    <row r="235" spans="2:16">
      <c r="B235" s="2250">
        <v>7485</v>
      </c>
      <c r="D235" s="2254">
        <v>-195.63</v>
      </c>
      <c r="E235" s="2254">
        <v>-195.63</v>
      </c>
      <c r="F235" s="2254">
        <v>-195.63</v>
      </c>
      <c r="G235" s="2254">
        <v>-195.63</v>
      </c>
      <c r="H235" s="2254">
        <v>-195.63000000000011</v>
      </c>
      <c r="I235" s="2254">
        <v>-195.62999999999988</v>
      </c>
      <c r="J235" s="2254">
        <v>-195.63000000000011</v>
      </c>
      <c r="K235" s="2254">
        <v>-195.62999999999988</v>
      </c>
      <c r="L235" s="2254">
        <v>-195.63000000000011</v>
      </c>
      <c r="M235" s="2254">
        <v>-195.63000000000011</v>
      </c>
      <c r="N235" s="2254">
        <v>-195.62999999999965</v>
      </c>
      <c r="O235" s="2254">
        <v>-195.63000000000011</v>
      </c>
      <c r="P235" s="2254">
        <v>-2347.56</v>
      </c>
    </row>
    <row r="236" spans="2:16">
      <c r="B236" s="2250">
        <v>7510</v>
      </c>
      <c r="D236" s="2254">
        <v>6356.41</v>
      </c>
      <c r="E236" s="2254">
        <v>6586.619999999999</v>
      </c>
      <c r="F236" s="2254">
        <v>6331.7400000000016</v>
      </c>
      <c r="G236" s="2254">
        <v>6787.1099999999969</v>
      </c>
      <c r="H236" s="2254">
        <v>5918.6399999999994</v>
      </c>
      <c r="I236" s="2254">
        <v>6195.1100000000079</v>
      </c>
      <c r="J236" s="2254">
        <v>6502.7299999999959</v>
      </c>
      <c r="K236" s="2254">
        <v>6097.4000000000015</v>
      </c>
      <c r="L236" s="2254">
        <v>6174.57</v>
      </c>
      <c r="M236" s="2254">
        <v>6186.1999999999971</v>
      </c>
      <c r="N236" s="2254">
        <v>5893.4200000000128</v>
      </c>
      <c r="O236" s="2254">
        <v>6450.3299999999872</v>
      </c>
      <c r="P236" s="2254">
        <v>75480.28</v>
      </c>
    </row>
    <row r="237" spans="2:16">
      <c r="B237" s="2250">
        <v>7515</v>
      </c>
      <c r="D237" s="2254">
        <v>1314.63</v>
      </c>
      <c r="E237" s="2254">
        <v>204.92999999999984</v>
      </c>
      <c r="F237" s="2254">
        <v>75.380000000000109</v>
      </c>
      <c r="G237" s="2254">
        <v>12.340000000000146</v>
      </c>
      <c r="H237" s="2254">
        <v>9.8199999999999363</v>
      </c>
      <c r="I237" s="2254">
        <v>12.669999999999845</v>
      </c>
      <c r="J237" s="2254">
        <v>19.139999999999873</v>
      </c>
      <c r="K237" s="2254">
        <v>10.880000000000109</v>
      </c>
      <c r="L237" s="2254">
        <v>4.9000000000000909</v>
      </c>
      <c r="M237" s="2254">
        <v>14.1099999999999</v>
      </c>
      <c r="N237" s="2254">
        <v>10.160000000000082</v>
      </c>
      <c r="O237" s="2254">
        <v>7.3600000000001273</v>
      </c>
      <c r="P237" s="2254">
        <v>1696.3200000000002</v>
      </c>
    </row>
    <row r="238" spans="2:16">
      <c r="B238" s="2250">
        <v>7520</v>
      </c>
      <c r="D238" s="2254">
        <v>2549.4700000000003</v>
      </c>
      <c r="E238" s="2254">
        <v>1096.5899999999997</v>
      </c>
      <c r="F238" s="2254">
        <v>639.54000000000042</v>
      </c>
      <c r="G238" s="2254">
        <v>182</v>
      </c>
      <c r="H238" s="2254">
        <v>111.77000000000044</v>
      </c>
      <c r="I238" s="2254">
        <v>123.51999999999862</v>
      </c>
      <c r="J238" s="2254">
        <v>-1238.4299999999994</v>
      </c>
      <c r="K238" s="2254">
        <v>105.69999999999982</v>
      </c>
      <c r="L238" s="2254">
        <v>67.829999999999927</v>
      </c>
      <c r="M238" s="2254">
        <v>97.580000000000382</v>
      </c>
      <c r="N238" s="2254">
        <v>72.440000000000055</v>
      </c>
      <c r="O238" s="2254">
        <v>-927.96</v>
      </c>
      <c r="P238" s="2254">
        <v>2880.05</v>
      </c>
    </row>
    <row r="239" spans="2:16">
      <c r="B239" s="2250">
        <v>7535</v>
      </c>
      <c r="D239" s="2254">
        <v>0</v>
      </c>
      <c r="E239" s="2254">
        <v>0.37</v>
      </c>
      <c r="F239" s="2254">
        <v>0</v>
      </c>
      <c r="G239" s="2254">
        <v>32.690000000000005</v>
      </c>
      <c r="H239" s="2254">
        <v>228.79000000000002</v>
      </c>
      <c r="I239" s="2254">
        <v>312.55999999999995</v>
      </c>
      <c r="J239" s="2254">
        <v>0</v>
      </c>
      <c r="K239" s="2254">
        <v>225.82000000000005</v>
      </c>
      <c r="L239" s="2254">
        <v>0</v>
      </c>
      <c r="M239" s="2254">
        <v>0</v>
      </c>
      <c r="N239" s="2254">
        <v>5.8600000000000136</v>
      </c>
      <c r="O239" s="2254">
        <v>46.82000000000005</v>
      </c>
      <c r="P239" s="2254">
        <v>852.91000000000008</v>
      </c>
    </row>
    <row r="240" spans="2:16">
      <c r="B240" s="2250">
        <v>7540</v>
      </c>
      <c r="D240" s="2254">
        <v>165841.43</v>
      </c>
      <c r="E240" s="2254">
        <v>0</v>
      </c>
      <c r="F240" s="2254">
        <v>0</v>
      </c>
      <c r="G240" s="2254">
        <v>0</v>
      </c>
      <c r="H240" s="2254">
        <v>0</v>
      </c>
      <c r="I240" s="2254">
        <v>0</v>
      </c>
      <c r="J240" s="2254">
        <v>174985.08000000002</v>
      </c>
      <c r="K240" s="2254">
        <v>0</v>
      </c>
      <c r="L240" s="2254">
        <v>0</v>
      </c>
      <c r="M240" s="2254">
        <v>0</v>
      </c>
      <c r="N240" s="2254">
        <v>0</v>
      </c>
      <c r="O240" s="2254">
        <v>6284.2700000000186</v>
      </c>
      <c r="P240" s="2254">
        <v>347110.78</v>
      </c>
    </row>
    <row r="241" spans="2:16">
      <c r="B241" s="2250">
        <v>7545</v>
      </c>
      <c r="D241" s="2254">
        <v>0</v>
      </c>
      <c r="E241" s="2254">
        <v>0</v>
      </c>
      <c r="F241" s="2254">
        <v>16.229999999999997</v>
      </c>
      <c r="G241" s="2254">
        <v>0</v>
      </c>
      <c r="H241" s="2254">
        <v>0</v>
      </c>
      <c r="I241" s="2254">
        <v>0</v>
      </c>
      <c r="J241" s="2254">
        <v>0</v>
      </c>
      <c r="K241" s="2254">
        <v>0</v>
      </c>
      <c r="L241" s="2254">
        <v>0</v>
      </c>
      <c r="M241" s="2254">
        <v>0</v>
      </c>
      <c r="N241" s="2254">
        <v>406271.12</v>
      </c>
      <c r="O241" s="2254">
        <v>0</v>
      </c>
      <c r="P241" s="2254">
        <v>406287.35</v>
      </c>
    </row>
    <row r="242" spans="2:16">
      <c r="B242" s="2250">
        <v>7550</v>
      </c>
      <c r="D242" s="2254">
        <v>-99369.73000000001</v>
      </c>
      <c r="E242" s="2254">
        <v>64351.880000000019</v>
      </c>
      <c r="F242" s="2254">
        <v>66460.31</v>
      </c>
      <c r="G242" s="2254">
        <v>66446.41</v>
      </c>
      <c r="H242" s="2254">
        <v>66320.219999999987</v>
      </c>
      <c r="I242" s="2254">
        <v>66480.539999999979</v>
      </c>
      <c r="J242" s="2254">
        <v>-110367.95999999998</v>
      </c>
      <c r="K242" s="2254">
        <v>66255.87999999999</v>
      </c>
      <c r="L242" s="2254">
        <v>66479.76999999999</v>
      </c>
      <c r="M242" s="2254">
        <v>66480.010000000038</v>
      </c>
      <c r="N242" s="2254">
        <v>-352635.30000000005</v>
      </c>
      <c r="O242" s="2254">
        <v>33122.47</v>
      </c>
      <c r="P242" s="2254">
        <v>24.499999999970896</v>
      </c>
    </row>
    <row r="243" spans="2:16">
      <c r="B243" s="2250">
        <v>7555</v>
      </c>
      <c r="D243" s="2254">
        <v>0</v>
      </c>
      <c r="E243" s="2254">
        <v>2118.2799999999997</v>
      </c>
      <c r="F243" s="2254">
        <v>0</v>
      </c>
      <c r="G243" s="2254">
        <v>0</v>
      </c>
      <c r="H243" s="2254">
        <v>0</v>
      </c>
      <c r="I243" s="2254">
        <v>0</v>
      </c>
      <c r="J243" s="2254">
        <v>1864.5900000000001</v>
      </c>
      <c r="K243" s="2254">
        <v>0</v>
      </c>
      <c r="L243" s="2254">
        <v>0</v>
      </c>
      <c r="M243" s="2254">
        <v>0</v>
      </c>
      <c r="N243" s="2254">
        <v>12838.399999999998</v>
      </c>
      <c r="O243" s="2254">
        <v>180.58000000000175</v>
      </c>
      <c r="P243" s="2254">
        <v>17001.849999999999</v>
      </c>
    </row>
    <row r="244" spans="2:16">
      <c r="B244" s="2250">
        <v>7595</v>
      </c>
      <c r="D244" s="2254">
        <v>0</v>
      </c>
      <c r="E244" s="2254">
        <v>0</v>
      </c>
      <c r="F244" s="2254">
        <v>0</v>
      </c>
      <c r="G244" s="2254">
        <v>0</v>
      </c>
      <c r="H244" s="2254">
        <v>0</v>
      </c>
      <c r="I244" s="2254">
        <v>0</v>
      </c>
      <c r="J244" s="2254">
        <v>0</v>
      </c>
      <c r="K244" s="2254">
        <v>0</v>
      </c>
      <c r="L244" s="2254">
        <v>0</v>
      </c>
      <c r="M244" s="2254">
        <v>0</v>
      </c>
      <c r="N244" s="2254">
        <v>0</v>
      </c>
      <c r="O244" s="2254">
        <v>441455.26000000007</v>
      </c>
      <c r="P244" s="2254">
        <v>441455.26000000007</v>
      </c>
    </row>
    <row r="245" spans="2:16">
      <c r="B245" s="2250">
        <v>7600</v>
      </c>
      <c r="D245" s="2254">
        <v>0</v>
      </c>
      <c r="E245" s="2254">
        <v>0</v>
      </c>
      <c r="F245" s="2254">
        <v>0</v>
      </c>
      <c r="G245" s="2254">
        <v>0</v>
      </c>
      <c r="H245" s="2254">
        <v>0</v>
      </c>
      <c r="I245" s="2254">
        <v>0</v>
      </c>
      <c r="J245" s="2254">
        <v>0</v>
      </c>
      <c r="K245" s="2254">
        <v>0</v>
      </c>
      <c r="L245" s="2254">
        <v>0</v>
      </c>
      <c r="M245" s="2254">
        <v>0</v>
      </c>
      <c r="N245" s="2254">
        <v>0</v>
      </c>
      <c r="O245" s="2254">
        <v>62934.660000000011</v>
      </c>
      <c r="P245" s="2254">
        <v>62934.660000000011</v>
      </c>
    </row>
    <row r="246" spans="2:16">
      <c r="B246" s="2250">
        <v>7610</v>
      </c>
      <c r="D246" s="2254">
        <v>0</v>
      </c>
      <c r="E246" s="2254">
        <v>0</v>
      </c>
      <c r="F246" s="2254">
        <v>0</v>
      </c>
      <c r="G246" s="2254">
        <v>0</v>
      </c>
      <c r="H246" s="2254">
        <v>0</v>
      </c>
      <c r="I246" s="2254">
        <v>0</v>
      </c>
      <c r="J246" s="2254">
        <v>0</v>
      </c>
      <c r="K246" s="2254">
        <v>0</v>
      </c>
      <c r="L246" s="2254">
        <v>0</v>
      </c>
      <c r="M246" s="2254">
        <v>0</v>
      </c>
      <c r="N246" s="2254">
        <v>0</v>
      </c>
      <c r="O246" s="2254">
        <v>66685.039999999994</v>
      </c>
      <c r="P246" s="2254">
        <v>66685.039999999994</v>
      </c>
    </row>
    <row r="247" spans="2:16">
      <c r="B247" s="2250">
        <v>7660</v>
      </c>
      <c r="D247" s="2254">
        <v>0</v>
      </c>
      <c r="E247" s="2254">
        <v>0</v>
      </c>
      <c r="F247" s="2254">
        <v>0</v>
      </c>
      <c r="G247" s="2254">
        <v>0</v>
      </c>
      <c r="H247" s="2254">
        <v>0</v>
      </c>
      <c r="I247" s="2254">
        <v>0</v>
      </c>
      <c r="J247" s="2254">
        <v>0</v>
      </c>
      <c r="K247" s="2254">
        <v>0</v>
      </c>
      <c r="L247" s="2254">
        <v>0</v>
      </c>
      <c r="M247" s="2254">
        <v>0</v>
      </c>
      <c r="N247" s="2254">
        <v>0</v>
      </c>
      <c r="O247" s="2254">
        <v>0</v>
      </c>
      <c r="P247" s="2254">
        <v>0</v>
      </c>
    </row>
    <row r="248" spans="2:16">
      <c r="B248" s="2250">
        <v>7710</v>
      </c>
      <c r="D248" s="2254">
        <v>0</v>
      </c>
      <c r="E248" s="2254">
        <v>0</v>
      </c>
      <c r="F248" s="2254">
        <v>180479.69</v>
      </c>
      <c r="G248" s="2254">
        <v>0</v>
      </c>
      <c r="H248" s="2254">
        <v>0</v>
      </c>
      <c r="I248" s="2254">
        <v>179467.9</v>
      </c>
      <c r="J248" s="2254">
        <v>0</v>
      </c>
      <c r="K248" s="2254">
        <v>0</v>
      </c>
      <c r="L248" s="2254">
        <v>161728.5</v>
      </c>
      <c r="M248" s="2254">
        <v>0</v>
      </c>
      <c r="N248" s="2254">
        <v>0</v>
      </c>
      <c r="O248" s="2254">
        <v>170722.17000000016</v>
      </c>
      <c r="P248" s="2254">
        <v>692398.26000000013</v>
      </c>
    </row>
    <row r="249" spans="2:16">
      <c r="B249" s="2250">
        <v>7735</v>
      </c>
      <c r="D249" s="2254">
        <v>267.50999999999993</v>
      </c>
      <c r="E249" s="2254">
        <v>617.54</v>
      </c>
      <c r="F249" s="2254">
        <v>492.50000000000011</v>
      </c>
      <c r="G249" s="2254">
        <v>566.34999999999991</v>
      </c>
      <c r="H249" s="2254">
        <v>482.37999999999988</v>
      </c>
      <c r="I249" s="2254">
        <v>479.75</v>
      </c>
      <c r="J249" s="2254">
        <v>470.16000000000031</v>
      </c>
      <c r="K249" s="2254">
        <v>476.5900000000006</v>
      </c>
      <c r="L249" s="2254">
        <v>486.47999999999956</v>
      </c>
      <c r="M249" s="2254">
        <v>547.39000000000124</v>
      </c>
      <c r="N249" s="2254">
        <v>478.98999999999705</v>
      </c>
      <c r="O249" s="2254">
        <v>497.36000000000058</v>
      </c>
      <c r="P249" s="2254">
        <v>5862.9999999999991</v>
      </c>
    </row>
    <row r="250" spans="2:16">
      <c r="B250" s="2250">
        <v>7750</v>
      </c>
      <c r="D250" s="2254">
        <v>-4323.5</v>
      </c>
      <c r="E250" s="2254">
        <v>-5457.6699999999983</v>
      </c>
      <c r="F250" s="2254">
        <v>-6909.4900000000016</v>
      </c>
      <c r="G250" s="2254">
        <v>-3788.0799999999981</v>
      </c>
      <c r="H250" s="2254">
        <v>-4940.8500000000022</v>
      </c>
      <c r="I250" s="2254">
        <v>-5163.1000000000022</v>
      </c>
      <c r="J250" s="2254">
        <v>-4963.18</v>
      </c>
      <c r="K250" s="2254">
        <v>-4999.7299999999886</v>
      </c>
      <c r="L250" s="2254">
        <v>-5134.1300000000047</v>
      </c>
      <c r="M250" s="2254">
        <v>-5443.4400000000023</v>
      </c>
      <c r="N250" s="2254">
        <v>-5529.8399999999965</v>
      </c>
      <c r="O250" s="2254">
        <v>-6355.0500000000029</v>
      </c>
      <c r="P250" s="2254">
        <v>-63008.06</v>
      </c>
    </row>
    <row r="251" spans="2:16">
      <c r="B251" s="2250">
        <v>7765</v>
      </c>
      <c r="D251" s="2254">
        <v>0</v>
      </c>
      <c r="E251" s="2254">
        <v>0</v>
      </c>
      <c r="F251" s="2254">
        <v>0</v>
      </c>
      <c r="G251" s="2254">
        <v>-1039.5800000000002</v>
      </c>
      <c r="H251" s="2254">
        <v>0</v>
      </c>
      <c r="I251" s="2254">
        <v>0</v>
      </c>
      <c r="J251" s="2254">
        <v>0</v>
      </c>
      <c r="K251" s="2254">
        <v>0</v>
      </c>
      <c r="L251" s="2254">
        <v>0</v>
      </c>
      <c r="M251" s="2254">
        <v>0</v>
      </c>
      <c r="N251" s="2254">
        <v>0</v>
      </c>
      <c r="O251" s="2254">
        <v>0</v>
      </c>
      <c r="P251" s="2254">
        <v>-1039.5800000000002</v>
      </c>
    </row>
    <row r="252" spans="2:16">
      <c r="B252" s="1580"/>
      <c r="D252" s="2254"/>
      <c r="E252" s="2254"/>
      <c r="F252" s="2254"/>
      <c r="G252" s="2254"/>
      <c r="H252" s="2254"/>
      <c r="I252" s="2254"/>
      <c r="J252" s="2254"/>
      <c r="K252" s="2254"/>
      <c r="L252" s="2254"/>
      <c r="M252" s="2254"/>
      <c r="N252" s="2254"/>
      <c r="O252" s="2254"/>
      <c r="P252" s="2254"/>
    </row>
    <row r="254" spans="2:16">
      <c r="B254" s="1580" t="s">
        <v>1073</v>
      </c>
      <c r="D254" s="2254">
        <v>-151326.31999999995</v>
      </c>
      <c r="E254" s="2254">
        <v>-137585.63</v>
      </c>
      <c r="F254" s="2254">
        <v>-45105.439999999493</v>
      </c>
      <c r="G254" s="2254">
        <v>-310640.43999999959</v>
      </c>
      <c r="H254" s="2254">
        <v>-374220.97000000032</v>
      </c>
      <c r="I254" s="2254">
        <v>-98532.179999999935</v>
      </c>
      <c r="J254" s="2254">
        <v>-268448.06999999983</v>
      </c>
      <c r="K254" s="2254">
        <v>-199670.07000000033</v>
      </c>
      <c r="L254" s="2254">
        <v>-50809.449999999968</v>
      </c>
      <c r="M254" s="2254">
        <v>-276099.36999999924</v>
      </c>
      <c r="N254" s="2254">
        <v>-266389.08999999991</v>
      </c>
      <c r="O254" s="2254">
        <v>502728.14000000025</v>
      </c>
      <c r="P254" s="2254">
        <v>-1676098.8899999983</v>
      </c>
    </row>
    <row r="255" spans="2:16">
      <c r="C255" s="2254"/>
      <c r="D255" s="2254"/>
      <c r="E255" s="2254"/>
      <c r="F255" s="2254"/>
      <c r="G255" s="2254"/>
      <c r="H255" s="2254"/>
      <c r="I255" s="2254"/>
      <c r="J255" s="2254"/>
      <c r="K255" s="2254"/>
      <c r="L255" s="2254"/>
      <c r="M255" s="2254"/>
      <c r="N255" s="2254"/>
      <c r="O255" s="2254"/>
    </row>
    <row r="256" spans="2:16">
      <c r="C256" s="2254"/>
      <c r="D256" s="2254"/>
      <c r="E256" s="2254"/>
      <c r="F256" s="2254"/>
      <c r="G256" s="2254"/>
      <c r="H256" s="2254"/>
      <c r="I256" s="2254"/>
      <c r="J256" s="2254"/>
      <c r="K256" s="2254"/>
      <c r="L256" s="2254"/>
      <c r="M256" s="2254"/>
      <c r="N256" s="2254"/>
      <c r="O256" s="2254"/>
    </row>
    <row r="257" spans="3:15">
      <c r="C257" s="2254"/>
      <c r="D257" s="2254"/>
      <c r="E257" s="2254"/>
      <c r="F257" s="2254"/>
      <c r="G257" s="2254"/>
      <c r="H257" s="2254"/>
      <c r="I257" s="2254"/>
      <c r="J257" s="2254"/>
      <c r="K257" s="2254"/>
      <c r="L257" s="2254"/>
      <c r="M257" s="2254"/>
      <c r="N257" s="2254"/>
      <c r="O257" s="2254"/>
    </row>
    <row r="258" spans="3:15">
      <c r="C258" s="2254"/>
      <c r="D258" s="2254"/>
      <c r="E258" s="2254"/>
      <c r="F258" s="2254"/>
      <c r="G258" s="2254"/>
      <c r="H258" s="2254"/>
      <c r="I258" s="2254"/>
      <c r="J258" s="2254"/>
      <c r="K258" s="2254"/>
      <c r="L258" s="2254"/>
      <c r="M258" s="2254"/>
      <c r="N258" s="2254"/>
      <c r="O258" s="2254"/>
    </row>
    <row r="259" spans="3:15">
      <c r="C259" s="2254"/>
      <c r="D259" s="2254"/>
      <c r="E259" s="2254"/>
      <c r="F259" s="2254"/>
      <c r="G259" s="2254"/>
      <c r="H259" s="2254"/>
      <c r="I259" s="2254"/>
      <c r="J259" s="2254"/>
      <c r="K259" s="2254"/>
      <c r="L259" s="2254"/>
      <c r="M259" s="2254"/>
      <c r="N259" s="2254"/>
      <c r="O259" s="2254"/>
    </row>
    <row r="260" spans="3:15">
      <c r="C260" s="2254"/>
      <c r="D260" s="2254"/>
      <c r="E260" s="2254"/>
      <c r="F260" s="2254"/>
      <c r="G260" s="2254"/>
      <c r="H260" s="2254"/>
      <c r="I260" s="2254"/>
      <c r="J260" s="2254"/>
      <c r="K260" s="2254"/>
      <c r="L260" s="2254"/>
      <c r="M260" s="2254"/>
      <c r="N260" s="2254"/>
      <c r="O260" s="2254"/>
    </row>
    <row r="261" spans="3:15">
      <c r="C261" s="2254"/>
      <c r="D261" s="2254"/>
      <c r="E261" s="2254"/>
      <c r="F261" s="2254"/>
      <c r="G261" s="2254"/>
      <c r="H261" s="2254"/>
      <c r="I261" s="2254"/>
      <c r="J261" s="2254"/>
      <c r="K261" s="2254"/>
      <c r="L261" s="2254"/>
      <c r="M261" s="2254"/>
      <c r="N261" s="2254"/>
      <c r="O261" s="2254"/>
    </row>
    <row r="262" spans="3:15">
      <c r="C262" s="2254"/>
      <c r="D262" s="2254"/>
      <c r="E262" s="2254"/>
      <c r="F262" s="2254"/>
      <c r="G262" s="2254"/>
      <c r="H262" s="2254"/>
      <c r="I262" s="2254"/>
      <c r="J262" s="2254"/>
      <c r="K262" s="2254"/>
      <c r="L262" s="2254"/>
      <c r="M262" s="2254"/>
      <c r="N262" s="2254"/>
      <c r="O262" s="2254"/>
    </row>
    <row r="263" spans="3:15">
      <c r="C263" s="2254"/>
      <c r="D263" s="2254"/>
      <c r="E263" s="2254"/>
      <c r="F263" s="2254"/>
      <c r="G263" s="2254"/>
      <c r="H263" s="2254"/>
      <c r="I263" s="2254"/>
      <c r="J263" s="2254"/>
      <c r="K263" s="2254"/>
      <c r="L263" s="2254"/>
      <c r="M263" s="2254"/>
      <c r="N263" s="2254"/>
      <c r="O263" s="2254"/>
    </row>
    <row r="264" spans="3:15">
      <c r="C264" s="2254"/>
      <c r="D264" s="2254"/>
      <c r="E264" s="2254"/>
      <c r="F264" s="2254"/>
      <c r="G264" s="2254"/>
      <c r="H264" s="2254"/>
      <c r="I264" s="2254"/>
      <c r="J264" s="2254"/>
      <c r="K264" s="2254"/>
      <c r="L264" s="2254"/>
      <c r="M264" s="2254"/>
      <c r="N264" s="2254"/>
      <c r="O264" s="2254"/>
    </row>
    <row r="265" spans="3:15">
      <c r="C265" s="2254"/>
      <c r="D265" s="2254"/>
      <c r="E265" s="2254"/>
      <c r="F265" s="2254"/>
      <c r="G265" s="2254"/>
      <c r="H265" s="2254"/>
      <c r="I265" s="2254"/>
      <c r="J265" s="2254"/>
      <c r="K265" s="2254"/>
      <c r="L265" s="2254"/>
      <c r="M265" s="2254"/>
      <c r="N265" s="2254"/>
      <c r="O265" s="2254"/>
    </row>
    <row r="266" spans="3:15">
      <c r="C266" s="2254"/>
      <c r="D266" s="2254"/>
      <c r="E266" s="2254"/>
      <c r="F266" s="2254"/>
      <c r="G266" s="2254"/>
      <c r="H266" s="2254"/>
      <c r="I266" s="2254"/>
      <c r="J266" s="2254"/>
      <c r="K266" s="2254"/>
      <c r="L266" s="2254"/>
      <c r="M266" s="2254"/>
      <c r="N266" s="2254"/>
      <c r="O266" s="2254"/>
    </row>
    <row r="267" spans="3:15">
      <c r="C267" s="2254"/>
      <c r="D267" s="2254"/>
      <c r="E267" s="2254"/>
      <c r="F267" s="2254"/>
      <c r="G267" s="2254"/>
      <c r="H267" s="2254"/>
      <c r="I267" s="2254"/>
      <c r="J267" s="2254"/>
      <c r="K267" s="2254"/>
      <c r="L267" s="2254"/>
      <c r="M267" s="2254"/>
      <c r="N267" s="2254"/>
      <c r="O267" s="2254"/>
    </row>
    <row r="268" spans="3:15">
      <c r="C268" s="2254"/>
      <c r="D268" s="2254"/>
      <c r="E268" s="2254"/>
      <c r="F268" s="2254"/>
      <c r="G268" s="2254"/>
      <c r="H268" s="2254"/>
      <c r="I268" s="2254"/>
      <c r="J268" s="2254"/>
      <c r="K268" s="2254"/>
      <c r="L268" s="2254"/>
      <c r="M268" s="2254"/>
      <c r="N268" s="2254"/>
      <c r="O268" s="2254"/>
    </row>
    <row r="269" spans="3:15">
      <c r="C269" s="2254"/>
      <c r="D269" s="2254"/>
      <c r="E269" s="2254"/>
      <c r="F269" s="2254"/>
      <c r="G269" s="2254"/>
      <c r="H269" s="2254"/>
      <c r="I269" s="2254"/>
      <c r="J269" s="2254"/>
      <c r="K269" s="2254"/>
      <c r="L269" s="2254"/>
      <c r="M269" s="2254"/>
      <c r="N269" s="2254"/>
      <c r="O269" s="2254"/>
    </row>
    <row r="270" spans="3:15">
      <c r="C270" s="2254"/>
      <c r="D270" s="2254"/>
      <c r="E270" s="2254"/>
      <c r="F270" s="2254"/>
      <c r="G270" s="2254"/>
      <c r="H270" s="2254"/>
      <c r="I270" s="2254"/>
      <c r="J270" s="2254"/>
      <c r="K270" s="2254"/>
      <c r="L270" s="2254"/>
      <c r="M270" s="2254"/>
      <c r="N270" s="2254"/>
      <c r="O270" s="2254"/>
    </row>
    <row r="271" spans="3:15">
      <c r="C271" s="2254"/>
      <c r="D271" s="2254"/>
      <c r="E271" s="2254"/>
      <c r="F271" s="2254"/>
      <c r="G271" s="2254"/>
      <c r="H271" s="2254"/>
      <c r="I271" s="2254"/>
      <c r="J271" s="2254"/>
      <c r="K271" s="2254"/>
      <c r="L271" s="2254"/>
      <c r="M271" s="2254"/>
      <c r="N271" s="2254"/>
      <c r="O271" s="2254"/>
    </row>
    <row r="272" spans="3:15">
      <c r="C272" s="2254"/>
      <c r="D272" s="2254"/>
      <c r="E272" s="2254"/>
      <c r="F272" s="2254"/>
      <c r="G272" s="2254"/>
      <c r="H272" s="2254"/>
      <c r="I272" s="2254"/>
      <c r="J272" s="2254"/>
      <c r="K272" s="2254"/>
      <c r="L272" s="2254"/>
      <c r="M272" s="2254"/>
      <c r="N272" s="2254"/>
      <c r="O272" s="2254"/>
    </row>
    <row r="273" spans="3:15">
      <c r="C273" s="2254"/>
      <c r="D273" s="2254"/>
      <c r="E273" s="2254"/>
      <c r="F273" s="2254"/>
      <c r="G273" s="2254"/>
      <c r="H273" s="2254"/>
      <c r="I273" s="2254"/>
      <c r="J273" s="2254"/>
      <c r="K273" s="2254"/>
      <c r="L273" s="2254"/>
      <c r="M273" s="2254"/>
      <c r="N273" s="2254"/>
      <c r="O273" s="2254"/>
    </row>
    <row r="274" spans="3:15">
      <c r="C274" s="2254"/>
      <c r="D274" s="2254"/>
      <c r="E274" s="2254"/>
      <c r="F274" s="2254"/>
      <c r="G274" s="2254"/>
      <c r="H274" s="2254"/>
      <c r="I274" s="2254"/>
      <c r="J274" s="2254"/>
      <c r="K274" s="2254"/>
      <c r="L274" s="2254"/>
      <c r="M274" s="2254"/>
      <c r="N274" s="2254"/>
      <c r="O274" s="2254"/>
    </row>
    <row r="275" spans="3:15">
      <c r="C275" s="2254"/>
      <c r="D275" s="2254"/>
      <c r="E275" s="2254"/>
      <c r="F275" s="2254"/>
      <c r="G275" s="2254"/>
      <c r="H275" s="2254"/>
      <c r="I275" s="2254"/>
      <c r="J275" s="2254"/>
      <c r="K275" s="2254"/>
      <c r="L275" s="2254"/>
      <c r="M275" s="2254"/>
      <c r="N275" s="2254"/>
      <c r="O275" s="2254"/>
    </row>
    <row r="276" spans="3:15">
      <c r="C276" s="2254"/>
      <c r="D276" s="2254"/>
      <c r="E276" s="2254"/>
      <c r="F276" s="2254"/>
      <c r="G276" s="2254"/>
      <c r="H276" s="2254"/>
      <c r="I276" s="2254"/>
      <c r="J276" s="2254"/>
      <c r="K276" s="2254"/>
      <c r="L276" s="2254"/>
      <c r="M276" s="2254"/>
      <c r="N276" s="2254"/>
      <c r="O276" s="2254"/>
    </row>
    <row r="277" spans="3:15">
      <c r="C277" s="2254"/>
      <c r="D277" s="2254"/>
      <c r="E277" s="2254"/>
      <c r="F277" s="2254"/>
      <c r="G277" s="2254"/>
      <c r="H277" s="2254"/>
      <c r="I277" s="2254"/>
      <c r="J277" s="2254"/>
      <c r="K277" s="2254"/>
      <c r="L277" s="2254"/>
      <c r="M277" s="2254"/>
      <c r="N277" s="2254"/>
      <c r="O277" s="2254"/>
    </row>
    <row r="278" spans="3:15">
      <c r="C278" s="2254"/>
      <c r="D278" s="2254"/>
      <c r="E278" s="2254"/>
      <c r="F278" s="2254"/>
      <c r="G278" s="2254"/>
      <c r="H278" s="2254"/>
      <c r="I278" s="2254"/>
      <c r="J278" s="2254"/>
      <c r="K278" s="2254"/>
      <c r="L278" s="2254"/>
      <c r="M278" s="2254"/>
      <c r="N278" s="2254"/>
      <c r="O278" s="2254"/>
    </row>
    <row r="279" spans="3:15">
      <c r="C279" s="2254"/>
      <c r="D279" s="2254"/>
      <c r="E279" s="2254"/>
      <c r="F279" s="2254"/>
      <c r="G279" s="2254"/>
      <c r="H279" s="2254"/>
      <c r="I279" s="2254"/>
      <c r="J279" s="2254"/>
      <c r="K279" s="2254"/>
      <c r="L279" s="2254"/>
      <c r="M279" s="2254"/>
      <c r="N279" s="2254"/>
      <c r="O279" s="2254"/>
    </row>
    <row r="280" spans="3:15">
      <c r="C280" s="2254"/>
      <c r="D280" s="2254"/>
      <c r="E280" s="2254"/>
      <c r="F280" s="2254"/>
      <c r="G280" s="2254"/>
      <c r="H280" s="2254"/>
      <c r="I280" s="2254"/>
      <c r="J280" s="2254"/>
      <c r="K280" s="2254"/>
      <c r="L280" s="2254"/>
      <c r="M280" s="2254"/>
      <c r="N280" s="2254"/>
      <c r="O280" s="2254"/>
    </row>
    <row r="281" spans="3:15">
      <c r="C281" s="2254"/>
      <c r="D281" s="2254"/>
      <c r="E281" s="2254"/>
      <c r="F281" s="2254"/>
      <c r="G281" s="2254"/>
      <c r="H281" s="2254"/>
      <c r="I281" s="2254"/>
      <c r="J281" s="2254"/>
      <c r="K281" s="2254"/>
      <c r="L281" s="2254"/>
      <c r="M281" s="2254"/>
      <c r="N281" s="2254"/>
      <c r="O281" s="2254"/>
    </row>
    <row r="282" spans="3:15">
      <c r="C282" s="2254"/>
      <c r="D282" s="2254"/>
      <c r="E282" s="2254"/>
      <c r="F282" s="2254"/>
      <c r="G282" s="2254"/>
      <c r="H282" s="2254"/>
      <c r="I282" s="2254"/>
      <c r="J282" s="2254"/>
      <c r="K282" s="2254"/>
      <c r="L282" s="2254"/>
      <c r="M282" s="2254"/>
      <c r="N282" s="2254"/>
      <c r="O282" s="2254"/>
    </row>
    <row r="283" spans="3:15">
      <c r="C283" s="2254"/>
      <c r="D283" s="2254"/>
      <c r="E283" s="2254"/>
      <c r="F283" s="2254"/>
      <c r="G283" s="2254"/>
      <c r="H283" s="2254"/>
      <c r="I283" s="2254"/>
      <c r="J283" s="2254"/>
      <c r="K283" s="2254"/>
      <c r="L283" s="2254"/>
      <c r="M283" s="2254"/>
      <c r="N283" s="2254"/>
      <c r="O283" s="2254"/>
    </row>
    <row r="284" spans="3:15">
      <c r="C284" s="2254"/>
      <c r="D284" s="2254"/>
      <c r="E284" s="2254"/>
      <c r="F284" s="2254"/>
      <c r="G284" s="2254"/>
      <c r="H284" s="2254"/>
      <c r="I284" s="2254"/>
      <c r="J284" s="2254"/>
      <c r="K284" s="2254"/>
      <c r="L284" s="2254"/>
      <c r="M284" s="2254"/>
      <c r="N284" s="2254"/>
      <c r="O284" s="2254"/>
    </row>
    <row r="285" spans="3:15">
      <c r="C285" s="2254"/>
      <c r="D285" s="2254"/>
      <c r="E285" s="2254"/>
      <c r="F285" s="2254"/>
      <c r="G285" s="2254"/>
      <c r="H285" s="2254"/>
      <c r="I285" s="2254"/>
      <c r="J285" s="2254"/>
      <c r="K285" s="2254"/>
      <c r="L285" s="2254"/>
      <c r="M285" s="2254"/>
      <c r="N285" s="2254"/>
      <c r="O285" s="2254"/>
    </row>
    <row r="286" spans="3:15">
      <c r="C286" s="2254"/>
      <c r="D286" s="2254"/>
      <c r="E286" s="2254"/>
      <c r="F286" s="2254"/>
      <c r="G286" s="2254"/>
      <c r="H286" s="2254"/>
      <c r="I286" s="2254"/>
      <c r="J286" s="2254"/>
      <c r="K286" s="2254"/>
      <c r="L286" s="2254"/>
      <c r="M286" s="2254"/>
      <c r="N286" s="2254"/>
      <c r="O286" s="2254"/>
    </row>
    <row r="287" spans="3:15">
      <c r="C287" s="2254"/>
      <c r="D287" s="2254"/>
      <c r="E287" s="2254"/>
      <c r="F287" s="2254"/>
      <c r="G287" s="2254"/>
      <c r="H287" s="2254"/>
      <c r="I287" s="2254"/>
      <c r="J287" s="2254"/>
      <c r="K287" s="2254"/>
      <c r="L287" s="2254"/>
      <c r="M287" s="2254"/>
      <c r="N287" s="2254"/>
      <c r="O287" s="2254"/>
    </row>
    <row r="288" spans="3:15">
      <c r="C288" s="2254"/>
      <c r="D288" s="2254"/>
      <c r="E288" s="2254"/>
      <c r="F288" s="2254"/>
      <c r="G288" s="2254"/>
      <c r="H288" s="2254"/>
      <c r="I288" s="2254"/>
      <c r="J288" s="2254"/>
      <c r="K288" s="2254"/>
      <c r="L288" s="2254"/>
      <c r="M288" s="2254"/>
      <c r="N288" s="2254"/>
      <c r="O288" s="2254"/>
    </row>
    <row r="289" spans="3:15">
      <c r="C289" s="2254"/>
      <c r="D289" s="2254"/>
      <c r="E289" s="2254"/>
      <c r="F289" s="2254"/>
      <c r="G289" s="2254"/>
      <c r="H289" s="2254"/>
      <c r="I289" s="2254"/>
      <c r="J289" s="2254"/>
      <c r="K289" s="2254"/>
      <c r="L289" s="2254"/>
      <c r="M289" s="2254"/>
      <c r="N289" s="2254"/>
      <c r="O289" s="2254"/>
    </row>
    <row r="290" spans="3:15">
      <c r="C290" s="2254"/>
      <c r="D290" s="2254"/>
      <c r="E290" s="2254"/>
      <c r="F290" s="2254"/>
      <c r="G290" s="2254"/>
      <c r="H290" s="2254"/>
      <c r="I290" s="2254"/>
      <c r="J290" s="2254"/>
      <c r="K290" s="2254"/>
      <c r="L290" s="2254"/>
      <c r="M290" s="2254"/>
      <c r="N290" s="2254"/>
      <c r="O290" s="2254"/>
    </row>
    <row r="291" spans="3:15">
      <c r="C291" s="2254"/>
      <c r="D291" s="2254"/>
      <c r="E291" s="2254"/>
      <c r="F291" s="2254"/>
      <c r="G291" s="2254"/>
      <c r="H291" s="2254"/>
      <c r="I291" s="2254"/>
      <c r="J291" s="2254"/>
      <c r="K291" s="2254"/>
      <c r="L291" s="2254"/>
      <c r="M291" s="2254"/>
      <c r="N291" s="2254"/>
      <c r="O291" s="2254"/>
    </row>
    <row r="292" spans="3:15">
      <c r="C292" s="2254"/>
      <c r="D292" s="2254"/>
      <c r="E292" s="2254"/>
      <c r="F292" s="2254"/>
      <c r="G292" s="2254"/>
      <c r="H292" s="2254"/>
      <c r="I292" s="2254"/>
      <c r="J292" s="2254"/>
      <c r="K292" s="2254"/>
      <c r="L292" s="2254"/>
      <c r="M292" s="2254"/>
      <c r="N292" s="2254"/>
      <c r="O292" s="2254"/>
    </row>
    <row r="293" spans="3:15">
      <c r="C293" s="2254"/>
      <c r="D293" s="2254"/>
      <c r="E293" s="2254"/>
      <c r="F293" s="2254"/>
      <c r="G293" s="2254"/>
      <c r="H293" s="2254"/>
      <c r="I293" s="2254"/>
      <c r="J293" s="2254"/>
      <c r="K293" s="2254"/>
      <c r="L293" s="2254"/>
      <c r="M293" s="2254"/>
      <c r="N293" s="2254"/>
      <c r="O293" s="2254"/>
    </row>
    <row r="294" spans="3:15">
      <c r="C294" s="2254"/>
      <c r="D294" s="2254"/>
      <c r="E294" s="2254"/>
      <c r="F294" s="2254"/>
      <c r="G294" s="2254"/>
      <c r="H294" s="2254"/>
      <c r="I294" s="2254"/>
      <c r="J294" s="2254"/>
      <c r="K294" s="2254"/>
      <c r="L294" s="2254"/>
      <c r="M294" s="2254"/>
      <c r="N294" s="2254"/>
      <c r="O294" s="2254"/>
    </row>
    <row r="295" spans="3:15">
      <c r="C295" s="2254"/>
      <c r="D295" s="2254"/>
      <c r="E295" s="2254"/>
      <c r="F295" s="2254"/>
      <c r="G295" s="2254"/>
      <c r="H295" s="2254"/>
      <c r="I295" s="2254"/>
      <c r="J295" s="2254"/>
      <c r="K295" s="2254"/>
      <c r="L295" s="2254"/>
      <c r="M295" s="2254"/>
      <c r="N295" s="2254"/>
      <c r="O295" s="2254"/>
    </row>
    <row r="296" spans="3:15">
      <c r="C296" s="2254"/>
      <c r="D296" s="2254"/>
      <c r="E296" s="2254"/>
      <c r="F296" s="2254"/>
      <c r="G296" s="2254"/>
      <c r="H296" s="2254"/>
      <c r="I296" s="2254"/>
      <c r="J296" s="2254"/>
      <c r="K296" s="2254"/>
      <c r="L296" s="2254"/>
      <c r="M296" s="2254"/>
      <c r="N296" s="2254"/>
      <c r="O296" s="2254"/>
    </row>
    <row r="297" spans="3:15">
      <c r="C297" s="2254"/>
      <c r="D297" s="2254"/>
      <c r="E297" s="2254"/>
      <c r="F297" s="2254"/>
      <c r="G297" s="2254"/>
      <c r="H297" s="2254"/>
      <c r="I297" s="2254"/>
      <c r="J297" s="2254"/>
      <c r="K297" s="2254"/>
      <c r="L297" s="2254"/>
      <c r="M297" s="2254"/>
      <c r="N297" s="2254"/>
      <c r="O297" s="2254"/>
    </row>
    <row r="298" spans="3:15">
      <c r="C298" s="2254"/>
      <c r="D298" s="2254"/>
      <c r="E298" s="2254"/>
      <c r="F298" s="2254"/>
      <c r="G298" s="2254"/>
      <c r="H298" s="2254"/>
      <c r="I298" s="2254"/>
      <c r="J298" s="2254"/>
      <c r="K298" s="2254"/>
      <c r="L298" s="2254"/>
      <c r="M298" s="2254"/>
      <c r="N298" s="2254"/>
      <c r="O298" s="2254"/>
    </row>
    <row r="299" spans="3:15">
      <c r="C299" s="2254"/>
      <c r="D299" s="2254"/>
      <c r="E299" s="2254"/>
      <c r="F299" s="2254"/>
      <c r="G299" s="2254"/>
      <c r="H299" s="2254"/>
      <c r="I299" s="2254"/>
      <c r="J299" s="2254"/>
      <c r="K299" s="2254"/>
      <c r="L299" s="2254"/>
      <c r="M299" s="2254"/>
      <c r="N299" s="2254"/>
      <c r="O299" s="2254"/>
    </row>
    <row r="300" spans="3:15">
      <c r="C300" s="2254"/>
      <c r="D300" s="2254"/>
      <c r="E300" s="2254"/>
      <c r="F300" s="2254"/>
      <c r="G300" s="2254"/>
      <c r="H300" s="2254"/>
      <c r="I300" s="2254"/>
      <c r="J300" s="2254"/>
      <c r="K300" s="2254"/>
      <c r="L300" s="2254"/>
      <c r="M300" s="2254"/>
      <c r="N300" s="2254"/>
      <c r="O300" s="2254"/>
    </row>
    <row r="301" spans="3:15">
      <c r="C301" s="2254"/>
      <c r="D301" s="2254"/>
      <c r="E301" s="2254"/>
      <c r="F301" s="2254"/>
      <c r="G301" s="2254"/>
      <c r="H301" s="2254"/>
      <c r="I301" s="2254"/>
      <c r="J301" s="2254"/>
      <c r="K301" s="2254"/>
      <c r="L301" s="2254"/>
      <c r="M301" s="2254"/>
      <c r="N301" s="2254"/>
      <c r="O301" s="2254"/>
    </row>
    <row r="302" spans="3:15">
      <c r="C302" s="2254"/>
      <c r="D302" s="2254"/>
      <c r="E302" s="2254"/>
      <c r="F302" s="2254"/>
      <c r="G302" s="2254"/>
      <c r="H302" s="2254"/>
      <c r="I302" s="2254"/>
      <c r="J302" s="2254"/>
      <c r="K302" s="2254"/>
      <c r="L302" s="2254"/>
      <c r="M302" s="2254"/>
      <c r="N302" s="2254"/>
      <c r="O302" s="2254"/>
    </row>
    <row r="303" spans="3:15">
      <c r="C303" s="2254"/>
      <c r="D303" s="2254"/>
      <c r="E303" s="2254"/>
      <c r="F303" s="2254"/>
      <c r="G303" s="2254"/>
      <c r="H303" s="2254"/>
      <c r="I303" s="2254"/>
      <c r="J303" s="2254"/>
      <c r="K303" s="2254"/>
      <c r="L303" s="2254"/>
      <c r="M303" s="2254"/>
      <c r="N303" s="2254"/>
      <c r="O303" s="2254"/>
    </row>
    <row r="304" spans="3:15">
      <c r="C304" s="2254"/>
      <c r="D304" s="2254"/>
      <c r="E304" s="2254"/>
      <c r="F304" s="2254"/>
      <c r="G304" s="2254"/>
      <c r="H304" s="2254"/>
      <c r="I304" s="2254"/>
      <c r="J304" s="2254"/>
      <c r="K304" s="2254"/>
      <c r="L304" s="2254"/>
      <c r="M304" s="2254"/>
      <c r="N304" s="2254"/>
      <c r="O304" s="2254"/>
    </row>
    <row r="305" spans="3:15">
      <c r="C305" s="2254"/>
      <c r="D305" s="2254"/>
      <c r="E305" s="2254"/>
      <c r="F305" s="2254"/>
      <c r="G305" s="2254"/>
      <c r="H305" s="2254"/>
      <c r="I305" s="2254"/>
      <c r="J305" s="2254"/>
      <c r="K305" s="2254"/>
      <c r="L305" s="2254"/>
      <c r="M305" s="2254"/>
      <c r="N305" s="2254"/>
      <c r="O305" s="2254"/>
    </row>
    <row r="306" spans="3:15">
      <c r="C306" s="2254"/>
      <c r="D306" s="2254"/>
      <c r="E306" s="2254"/>
      <c r="F306" s="2254"/>
      <c r="G306" s="2254"/>
      <c r="H306" s="2254"/>
      <c r="I306" s="2254"/>
      <c r="J306" s="2254"/>
      <c r="K306" s="2254"/>
      <c r="L306" s="2254"/>
      <c r="M306" s="2254"/>
      <c r="N306" s="2254"/>
      <c r="O306" s="2254"/>
    </row>
    <row r="307" spans="3:15">
      <c r="C307" s="2254"/>
      <c r="D307" s="2254"/>
      <c r="E307" s="2254"/>
      <c r="F307" s="2254"/>
      <c r="G307" s="2254"/>
      <c r="H307" s="2254"/>
      <c r="I307" s="2254"/>
      <c r="J307" s="2254"/>
      <c r="K307" s="2254"/>
      <c r="L307" s="2254"/>
      <c r="M307" s="2254"/>
      <c r="N307" s="2254"/>
      <c r="O307" s="2254"/>
    </row>
    <row r="308" spans="3:15">
      <c r="C308" s="2254"/>
      <c r="D308" s="2254"/>
      <c r="E308" s="2254"/>
      <c r="F308" s="2254"/>
      <c r="G308" s="2254"/>
      <c r="H308" s="2254"/>
      <c r="I308" s="2254"/>
      <c r="J308" s="2254"/>
      <c r="K308" s="2254"/>
      <c r="L308" s="2254"/>
      <c r="M308" s="2254"/>
      <c r="N308" s="2254"/>
      <c r="O308" s="2254"/>
    </row>
    <row r="309" spans="3:15">
      <c r="C309" s="2254"/>
      <c r="D309" s="2254"/>
      <c r="E309" s="2254"/>
      <c r="F309" s="2254"/>
      <c r="G309" s="2254"/>
      <c r="H309" s="2254"/>
      <c r="I309" s="2254"/>
      <c r="J309" s="2254"/>
      <c r="K309" s="2254"/>
      <c r="L309" s="2254"/>
      <c r="M309" s="2254"/>
      <c r="N309" s="2254"/>
      <c r="O309" s="2254"/>
    </row>
    <row r="310" spans="3:15">
      <c r="C310" s="2254"/>
      <c r="D310" s="2254"/>
      <c r="E310" s="2254"/>
      <c r="F310" s="2254"/>
      <c r="G310" s="2254"/>
      <c r="H310" s="2254"/>
      <c r="I310" s="2254"/>
      <c r="J310" s="2254"/>
      <c r="K310" s="2254"/>
      <c r="L310" s="2254"/>
      <c r="M310" s="2254"/>
      <c r="N310" s="2254"/>
      <c r="O310" s="2254"/>
    </row>
    <row r="311" spans="3:15">
      <c r="C311" s="2254"/>
      <c r="D311" s="2254"/>
      <c r="E311" s="2254"/>
      <c r="F311" s="2254"/>
      <c r="G311" s="2254"/>
      <c r="H311" s="2254"/>
      <c r="I311" s="2254"/>
      <c r="J311" s="2254"/>
      <c r="K311" s="2254"/>
      <c r="L311" s="2254"/>
      <c r="M311" s="2254"/>
      <c r="N311" s="2254"/>
      <c r="O311" s="2254"/>
    </row>
    <row r="312" spans="3:15">
      <c r="C312" s="2254"/>
      <c r="D312" s="2254"/>
      <c r="E312" s="2254"/>
      <c r="F312" s="2254"/>
      <c r="G312" s="2254"/>
      <c r="H312" s="2254"/>
      <c r="I312" s="2254"/>
      <c r="J312" s="2254"/>
      <c r="K312" s="2254"/>
      <c r="L312" s="2254"/>
      <c r="M312" s="2254"/>
      <c r="N312" s="2254"/>
      <c r="O312" s="2254"/>
    </row>
    <row r="313" spans="3:15">
      <c r="C313" s="2254"/>
      <c r="D313" s="2254"/>
      <c r="E313" s="2254"/>
      <c r="F313" s="2254"/>
      <c r="G313" s="2254"/>
      <c r="H313" s="2254"/>
      <c r="I313" s="2254"/>
      <c r="J313" s="2254"/>
      <c r="K313" s="2254"/>
      <c r="L313" s="2254"/>
      <c r="M313" s="2254"/>
      <c r="N313" s="2254"/>
      <c r="O313" s="2254"/>
    </row>
    <row r="314" spans="3:15">
      <c r="C314" s="2254"/>
      <c r="D314" s="2254"/>
      <c r="E314" s="2254"/>
      <c r="F314" s="2254"/>
      <c r="G314" s="2254"/>
      <c r="H314" s="2254"/>
      <c r="I314" s="2254"/>
      <c r="J314" s="2254"/>
      <c r="K314" s="2254"/>
      <c r="L314" s="2254"/>
      <c r="M314" s="2254"/>
      <c r="N314" s="2254"/>
      <c r="O314" s="2254"/>
    </row>
    <row r="315" spans="3:15">
      <c r="C315" s="2254"/>
      <c r="D315" s="2254"/>
      <c r="E315" s="2254"/>
      <c r="F315" s="2254"/>
      <c r="G315" s="2254"/>
      <c r="H315" s="2254"/>
      <c r="I315" s="2254"/>
      <c r="J315" s="2254"/>
      <c r="K315" s="2254"/>
      <c r="L315" s="2254"/>
      <c r="M315" s="2254"/>
      <c r="N315" s="2254"/>
      <c r="O315" s="2254"/>
    </row>
    <row r="316" spans="3:15">
      <c r="C316" s="2254"/>
      <c r="D316" s="2254"/>
      <c r="E316" s="2254"/>
      <c r="F316" s="2254"/>
      <c r="G316" s="2254"/>
      <c r="H316" s="2254"/>
      <c r="I316" s="2254"/>
      <c r="J316" s="2254"/>
      <c r="K316" s="2254"/>
      <c r="L316" s="2254"/>
      <c r="M316" s="2254"/>
      <c r="N316" s="2254"/>
      <c r="O316" s="2254"/>
    </row>
    <row r="317" spans="3:15">
      <c r="C317" s="2254"/>
      <c r="D317" s="2254"/>
      <c r="E317" s="2254"/>
      <c r="F317" s="2254"/>
      <c r="G317" s="2254"/>
      <c r="H317" s="2254"/>
      <c r="I317" s="2254"/>
      <c r="J317" s="2254"/>
      <c r="K317" s="2254"/>
      <c r="L317" s="2254"/>
      <c r="M317" s="2254"/>
      <c r="N317" s="2254"/>
      <c r="O317" s="2254"/>
    </row>
    <row r="318" spans="3:15">
      <c r="C318" s="2254"/>
      <c r="D318" s="2254"/>
      <c r="E318" s="2254"/>
      <c r="F318" s="2254"/>
      <c r="G318" s="2254"/>
      <c r="H318" s="2254"/>
      <c r="I318" s="2254"/>
      <c r="J318" s="2254"/>
      <c r="K318" s="2254"/>
      <c r="L318" s="2254"/>
      <c r="M318" s="2254"/>
      <c r="N318" s="2254"/>
      <c r="O318" s="2254"/>
    </row>
    <row r="319" spans="3:15">
      <c r="C319" s="2254"/>
      <c r="D319" s="2254"/>
      <c r="E319" s="2254"/>
      <c r="F319" s="2254"/>
      <c r="G319" s="2254"/>
      <c r="H319" s="2254"/>
      <c r="I319" s="2254"/>
      <c r="J319" s="2254"/>
      <c r="K319" s="2254"/>
      <c r="L319" s="2254"/>
      <c r="M319" s="2254"/>
      <c r="N319" s="2254"/>
      <c r="O319" s="2254"/>
    </row>
    <row r="320" spans="3:15">
      <c r="C320" s="2254"/>
      <c r="D320" s="2254"/>
      <c r="E320" s="2254"/>
      <c r="F320" s="2254"/>
      <c r="G320" s="2254"/>
      <c r="H320" s="2254"/>
      <c r="I320" s="2254"/>
      <c r="J320" s="2254"/>
      <c r="K320" s="2254"/>
      <c r="L320" s="2254"/>
      <c r="M320" s="2254"/>
      <c r="N320" s="2254"/>
      <c r="O320" s="2254"/>
    </row>
    <row r="321" spans="3:15">
      <c r="C321" s="2254"/>
      <c r="D321" s="2254"/>
      <c r="E321" s="2254"/>
      <c r="F321" s="2254"/>
      <c r="G321" s="2254"/>
      <c r="H321" s="2254"/>
      <c r="I321" s="2254"/>
      <c r="J321" s="2254"/>
      <c r="K321" s="2254"/>
      <c r="L321" s="2254"/>
      <c r="M321" s="2254"/>
      <c r="N321" s="2254"/>
      <c r="O321" s="2254"/>
    </row>
    <row r="322" spans="3:15">
      <c r="C322" s="2254"/>
      <c r="D322" s="2254"/>
      <c r="E322" s="2254"/>
      <c r="F322" s="2254"/>
      <c r="G322" s="2254"/>
      <c r="H322" s="2254"/>
      <c r="I322" s="2254"/>
      <c r="J322" s="2254"/>
      <c r="K322" s="2254"/>
      <c r="L322" s="2254"/>
      <c r="M322" s="2254"/>
      <c r="N322" s="2254"/>
      <c r="O322" s="2254"/>
    </row>
    <row r="323" spans="3:15">
      <c r="C323" s="2254"/>
      <c r="D323" s="2254"/>
      <c r="E323" s="2254"/>
      <c r="F323" s="2254"/>
      <c r="G323" s="2254"/>
      <c r="H323" s="2254"/>
      <c r="I323" s="2254"/>
      <c r="J323" s="2254"/>
      <c r="K323" s="2254"/>
      <c r="L323" s="2254"/>
      <c r="M323" s="2254"/>
      <c r="N323" s="2254"/>
      <c r="O323" s="2254"/>
    </row>
    <row r="324" spans="3:15">
      <c r="C324" s="2254"/>
      <c r="D324" s="2254"/>
      <c r="E324" s="2254"/>
      <c r="F324" s="2254"/>
      <c r="G324" s="2254"/>
      <c r="H324" s="2254"/>
      <c r="I324" s="2254"/>
      <c r="J324" s="2254"/>
      <c r="K324" s="2254"/>
      <c r="L324" s="2254"/>
      <c r="M324" s="2254"/>
      <c r="N324" s="2254"/>
      <c r="O324" s="2254"/>
    </row>
    <row r="325" spans="3:15">
      <c r="C325" s="2254"/>
      <c r="D325" s="2254"/>
      <c r="E325" s="2254"/>
      <c r="F325" s="2254"/>
      <c r="G325" s="2254"/>
      <c r="H325" s="2254"/>
      <c r="I325" s="2254"/>
      <c r="J325" s="2254"/>
      <c r="K325" s="2254"/>
      <c r="L325" s="2254"/>
      <c r="M325" s="2254"/>
      <c r="N325" s="2254"/>
      <c r="O325" s="2254"/>
    </row>
    <row r="326" spans="3:15">
      <c r="C326" s="2254"/>
      <c r="D326" s="2254"/>
      <c r="E326" s="2254"/>
      <c r="F326" s="2254"/>
      <c r="G326" s="2254"/>
      <c r="H326" s="2254"/>
      <c r="I326" s="2254"/>
      <c r="J326" s="2254"/>
      <c r="K326" s="2254"/>
      <c r="L326" s="2254"/>
      <c r="M326" s="2254"/>
      <c r="N326" s="2254"/>
      <c r="O326" s="2254"/>
    </row>
    <row r="327" spans="3:15">
      <c r="C327" s="2254"/>
      <c r="D327" s="2254"/>
      <c r="E327" s="2254"/>
      <c r="F327" s="2254"/>
      <c r="G327" s="2254"/>
      <c r="H327" s="2254"/>
      <c r="I327" s="2254"/>
      <c r="J327" s="2254"/>
      <c r="K327" s="2254"/>
      <c r="L327" s="2254"/>
      <c r="M327" s="2254"/>
      <c r="N327" s="2254"/>
      <c r="O327" s="2254"/>
    </row>
    <row r="328" spans="3:15">
      <c r="C328" s="2254"/>
      <c r="D328" s="2254"/>
      <c r="E328" s="2254"/>
      <c r="F328" s="2254"/>
      <c r="G328" s="2254"/>
      <c r="H328" s="2254"/>
      <c r="I328" s="2254"/>
      <c r="J328" s="2254"/>
      <c r="K328" s="2254"/>
      <c r="L328" s="2254"/>
      <c r="M328" s="2254"/>
      <c r="N328" s="2254"/>
      <c r="O328" s="2254"/>
    </row>
    <row r="329" spans="3:15">
      <c r="C329" s="2254"/>
      <c r="D329" s="2254"/>
      <c r="E329" s="2254"/>
      <c r="F329" s="2254"/>
      <c r="G329" s="2254"/>
      <c r="H329" s="2254"/>
      <c r="I329" s="2254"/>
      <c r="J329" s="2254"/>
      <c r="K329" s="2254"/>
      <c r="L329" s="2254"/>
      <c r="M329" s="2254"/>
      <c r="N329" s="2254"/>
      <c r="O329" s="2254"/>
    </row>
    <row r="330" spans="3:15">
      <c r="C330" s="2254"/>
      <c r="D330" s="2254"/>
      <c r="E330" s="2254"/>
      <c r="F330" s="2254"/>
      <c r="G330" s="2254"/>
      <c r="H330" s="2254"/>
      <c r="I330" s="2254"/>
      <c r="J330" s="2254"/>
      <c r="K330" s="2254"/>
      <c r="L330" s="2254"/>
      <c r="M330" s="2254"/>
      <c r="N330" s="2254"/>
      <c r="O330" s="2254"/>
    </row>
    <row r="331" spans="3:15">
      <c r="C331" s="2254"/>
      <c r="D331" s="2254"/>
      <c r="E331" s="2254"/>
      <c r="F331" s="2254"/>
      <c r="G331" s="2254"/>
      <c r="H331" s="2254"/>
      <c r="I331" s="2254"/>
      <c r="J331" s="2254"/>
      <c r="K331" s="2254"/>
      <c r="L331" s="2254"/>
      <c r="M331" s="2254"/>
      <c r="N331" s="2254"/>
      <c r="O331" s="2254"/>
    </row>
    <row r="332" spans="3:15">
      <c r="C332" s="2254"/>
      <c r="D332" s="2254"/>
      <c r="E332" s="2254"/>
      <c r="F332" s="2254"/>
      <c r="G332" s="2254"/>
      <c r="H332" s="2254"/>
      <c r="I332" s="2254"/>
      <c r="J332" s="2254"/>
      <c r="K332" s="2254"/>
      <c r="L332" s="2254"/>
      <c r="M332" s="2254"/>
      <c r="N332" s="2254"/>
      <c r="O332" s="2254"/>
    </row>
    <row r="333" spans="3:15">
      <c r="C333" s="2254"/>
      <c r="D333" s="2254"/>
      <c r="E333" s="2254"/>
      <c r="F333" s="2254"/>
      <c r="G333" s="2254"/>
      <c r="H333" s="2254"/>
      <c r="I333" s="2254"/>
      <c r="J333" s="2254"/>
      <c r="K333" s="2254"/>
      <c r="L333" s="2254"/>
      <c r="M333" s="2254"/>
      <c r="N333" s="2254"/>
      <c r="O333" s="2254"/>
    </row>
    <row r="334" spans="3:15">
      <c r="C334" s="2254"/>
      <c r="D334" s="2254"/>
      <c r="E334" s="2254"/>
      <c r="F334" s="2254"/>
      <c r="G334" s="2254"/>
      <c r="H334" s="2254"/>
      <c r="I334" s="2254"/>
      <c r="J334" s="2254"/>
      <c r="K334" s="2254"/>
      <c r="L334" s="2254"/>
      <c r="M334" s="2254"/>
      <c r="N334" s="2254"/>
      <c r="O334" s="2254"/>
    </row>
    <row r="335" spans="3:15">
      <c r="C335" s="2254"/>
      <c r="D335" s="2254"/>
      <c r="E335" s="2254"/>
      <c r="F335" s="2254"/>
      <c r="G335" s="2254"/>
      <c r="H335" s="2254"/>
      <c r="I335" s="2254"/>
      <c r="J335" s="2254"/>
      <c r="K335" s="2254"/>
      <c r="L335" s="2254"/>
      <c r="M335" s="2254"/>
      <c r="N335" s="2254"/>
      <c r="O335" s="2254"/>
    </row>
    <row r="336" spans="3:15">
      <c r="C336" s="2254"/>
      <c r="D336" s="2254"/>
      <c r="E336" s="2254"/>
      <c r="F336" s="2254"/>
      <c r="G336" s="2254"/>
      <c r="H336" s="2254"/>
      <c r="I336" s="2254"/>
      <c r="J336" s="2254"/>
      <c r="K336" s="2254"/>
      <c r="L336" s="2254"/>
      <c r="M336" s="2254"/>
      <c r="N336" s="2254"/>
      <c r="O336" s="2254"/>
    </row>
    <row r="337" spans="3:15">
      <c r="C337" s="2254"/>
      <c r="D337" s="2254"/>
      <c r="E337" s="2254"/>
      <c r="F337" s="2254"/>
      <c r="G337" s="2254"/>
      <c r="H337" s="2254"/>
      <c r="I337" s="2254"/>
      <c r="J337" s="2254"/>
      <c r="K337" s="2254"/>
      <c r="L337" s="2254"/>
      <c r="M337" s="2254"/>
      <c r="N337" s="2254"/>
      <c r="O337" s="2254"/>
    </row>
    <row r="338" spans="3:15">
      <c r="C338" s="2254"/>
      <c r="D338" s="2254"/>
      <c r="E338" s="2254"/>
      <c r="F338" s="2254"/>
      <c r="G338" s="2254"/>
      <c r="H338" s="2254"/>
      <c r="I338" s="2254"/>
      <c r="J338" s="2254"/>
      <c r="K338" s="2254"/>
      <c r="L338" s="2254"/>
      <c r="M338" s="2254"/>
      <c r="N338" s="2254"/>
      <c r="O338" s="2254"/>
    </row>
    <row r="339" spans="3:15">
      <c r="C339" s="2254"/>
      <c r="D339" s="2254"/>
      <c r="E339" s="2254"/>
      <c r="F339" s="2254"/>
      <c r="G339" s="2254"/>
      <c r="H339" s="2254"/>
      <c r="I339" s="2254"/>
      <c r="J339" s="2254"/>
      <c r="K339" s="2254"/>
      <c r="L339" s="2254"/>
      <c r="M339" s="2254"/>
      <c r="N339" s="2254"/>
      <c r="O339" s="2254"/>
    </row>
    <row r="340" spans="3:15">
      <c r="C340" s="2254"/>
      <c r="D340" s="2254"/>
      <c r="E340" s="2254"/>
      <c r="F340" s="2254"/>
      <c r="G340" s="2254"/>
      <c r="H340" s="2254"/>
      <c r="I340" s="2254"/>
      <c r="J340" s="2254"/>
      <c r="K340" s="2254"/>
      <c r="L340" s="2254"/>
      <c r="M340" s="2254"/>
      <c r="N340" s="2254"/>
      <c r="O340" s="2254"/>
    </row>
    <row r="341" spans="3:15">
      <c r="C341" s="2254"/>
      <c r="D341" s="2254"/>
      <c r="E341" s="2254"/>
      <c r="F341" s="2254"/>
      <c r="G341" s="2254"/>
      <c r="H341" s="2254"/>
      <c r="I341" s="2254"/>
      <c r="J341" s="2254"/>
      <c r="K341" s="2254"/>
      <c r="L341" s="2254"/>
      <c r="M341" s="2254"/>
      <c r="N341" s="2254"/>
      <c r="O341" s="2254"/>
    </row>
    <row r="342" spans="3:15">
      <c r="C342" s="2254"/>
      <c r="D342" s="2254"/>
      <c r="E342" s="2254"/>
      <c r="F342" s="2254"/>
      <c r="G342" s="2254"/>
      <c r="H342" s="2254"/>
      <c r="I342" s="2254"/>
      <c r="J342" s="2254"/>
      <c r="K342" s="2254"/>
      <c r="L342" s="2254"/>
      <c r="M342" s="2254"/>
      <c r="N342" s="2254"/>
      <c r="O342" s="2254"/>
    </row>
    <row r="343" spans="3:15">
      <c r="C343" s="2254"/>
      <c r="D343" s="2254"/>
      <c r="E343" s="2254"/>
      <c r="F343" s="2254"/>
      <c r="G343" s="2254"/>
      <c r="H343" s="2254"/>
      <c r="I343" s="2254"/>
      <c r="J343" s="2254"/>
      <c r="K343" s="2254"/>
      <c r="L343" s="2254"/>
      <c r="M343" s="2254"/>
      <c r="N343" s="2254"/>
      <c r="O343" s="2254"/>
    </row>
    <row r="344" spans="3:15">
      <c r="C344" s="2254"/>
      <c r="D344" s="2254"/>
      <c r="E344" s="2254"/>
      <c r="F344" s="2254"/>
      <c r="G344" s="2254"/>
      <c r="H344" s="2254"/>
      <c r="I344" s="2254"/>
      <c r="J344" s="2254"/>
      <c r="K344" s="2254"/>
      <c r="L344" s="2254"/>
      <c r="M344" s="2254"/>
      <c r="N344" s="2254"/>
      <c r="O344" s="2254"/>
    </row>
    <row r="345" spans="3:15">
      <c r="C345" s="2254"/>
      <c r="D345" s="2254"/>
      <c r="E345" s="2254"/>
      <c r="F345" s="2254"/>
      <c r="G345" s="2254"/>
      <c r="H345" s="2254"/>
      <c r="I345" s="2254"/>
      <c r="J345" s="2254"/>
      <c r="K345" s="2254"/>
      <c r="L345" s="2254"/>
      <c r="M345" s="2254"/>
      <c r="N345" s="2254"/>
      <c r="O345" s="2254"/>
    </row>
    <row r="346" spans="3:15">
      <c r="C346" s="2254"/>
      <c r="D346" s="2254"/>
      <c r="E346" s="2254"/>
      <c r="F346" s="2254"/>
      <c r="G346" s="2254"/>
      <c r="H346" s="2254"/>
      <c r="I346" s="2254"/>
      <c r="J346" s="2254"/>
      <c r="K346" s="2254"/>
      <c r="L346" s="2254"/>
      <c r="M346" s="2254"/>
      <c r="N346" s="2254"/>
      <c r="O346" s="2254"/>
    </row>
    <row r="347" spans="3:15">
      <c r="C347" s="2254"/>
      <c r="D347" s="2254"/>
      <c r="E347" s="2254"/>
      <c r="F347" s="2254"/>
      <c r="G347" s="2254"/>
      <c r="H347" s="2254"/>
      <c r="I347" s="2254"/>
      <c r="J347" s="2254"/>
      <c r="K347" s="2254"/>
      <c r="L347" s="2254"/>
      <c r="M347" s="2254"/>
      <c r="N347" s="2254"/>
      <c r="O347" s="2254"/>
    </row>
    <row r="348" spans="3:15">
      <c r="C348" s="2254"/>
      <c r="D348" s="2254"/>
      <c r="E348" s="2254"/>
      <c r="F348" s="2254"/>
      <c r="G348" s="2254"/>
      <c r="H348" s="2254"/>
      <c r="I348" s="2254"/>
      <c r="J348" s="2254"/>
      <c r="K348" s="2254"/>
      <c r="L348" s="2254"/>
      <c r="M348" s="2254"/>
      <c r="N348" s="2254"/>
      <c r="O348" s="2254"/>
    </row>
    <row r="349" spans="3:15">
      <c r="C349" s="2254"/>
      <c r="D349" s="2254"/>
      <c r="E349" s="2254"/>
      <c r="F349" s="2254"/>
      <c r="G349" s="2254"/>
      <c r="H349" s="2254"/>
      <c r="I349" s="2254"/>
      <c r="J349" s="2254"/>
      <c r="K349" s="2254"/>
      <c r="L349" s="2254"/>
      <c r="M349" s="2254"/>
      <c r="N349" s="2254"/>
      <c r="O349" s="2254"/>
    </row>
    <row r="350" spans="3:15">
      <c r="C350" s="2254"/>
      <c r="D350" s="2254"/>
      <c r="E350" s="2254"/>
      <c r="F350" s="2254"/>
      <c r="G350" s="2254"/>
      <c r="H350" s="2254"/>
      <c r="I350" s="2254"/>
      <c r="J350" s="2254"/>
      <c r="K350" s="2254"/>
      <c r="L350" s="2254"/>
      <c r="M350" s="2254"/>
      <c r="N350" s="2254"/>
      <c r="O350" s="2254"/>
    </row>
    <row r="351" spans="3:15">
      <c r="C351" s="2254"/>
      <c r="D351" s="2254"/>
      <c r="E351" s="2254"/>
      <c r="F351" s="2254"/>
      <c r="G351" s="2254"/>
      <c r="H351" s="2254"/>
      <c r="I351" s="2254"/>
      <c r="J351" s="2254"/>
      <c r="K351" s="2254"/>
      <c r="L351" s="2254"/>
      <c r="M351" s="2254"/>
      <c r="N351" s="2254"/>
      <c r="O351" s="2254"/>
    </row>
    <row r="352" spans="3:15">
      <c r="C352" s="2254"/>
      <c r="D352" s="2254"/>
      <c r="E352" s="2254"/>
      <c r="F352" s="2254"/>
      <c r="G352" s="2254"/>
      <c r="H352" s="2254"/>
      <c r="I352" s="2254"/>
      <c r="J352" s="2254"/>
      <c r="K352" s="2254"/>
      <c r="L352" s="2254"/>
      <c r="M352" s="2254"/>
      <c r="N352" s="2254"/>
      <c r="O352" s="2254"/>
    </row>
    <row r="353" spans="3:15">
      <c r="C353" s="2254"/>
      <c r="D353" s="2254"/>
      <c r="E353" s="2254"/>
      <c r="F353" s="2254"/>
      <c r="G353" s="2254"/>
      <c r="H353" s="2254"/>
      <c r="I353" s="2254"/>
      <c r="J353" s="2254"/>
      <c r="K353" s="2254"/>
      <c r="L353" s="2254"/>
      <c r="M353" s="2254"/>
      <c r="N353" s="2254"/>
      <c r="O353" s="2254"/>
    </row>
    <row r="354" spans="3:15">
      <c r="C354" s="2254"/>
      <c r="D354" s="2254"/>
      <c r="E354" s="2254"/>
      <c r="F354" s="2254"/>
      <c r="G354" s="2254"/>
      <c r="H354" s="2254"/>
      <c r="I354" s="2254"/>
      <c r="J354" s="2254"/>
      <c r="K354" s="2254"/>
      <c r="L354" s="2254"/>
      <c r="M354" s="2254"/>
      <c r="N354" s="2254"/>
      <c r="O354" s="2254"/>
    </row>
    <row r="355" spans="3:15">
      <c r="C355" s="2254"/>
      <c r="D355" s="2254"/>
      <c r="E355" s="2254"/>
      <c r="F355" s="2254"/>
      <c r="G355" s="2254"/>
      <c r="H355" s="2254"/>
      <c r="I355" s="2254"/>
      <c r="J355" s="2254"/>
      <c r="K355" s="2254"/>
      <c r="L355" s="2254"/>
      <c r="M355" s="2254"/>
      <c r="N355" s="2254"/>
      <c r="O355" s="2254"/>
    </row>
    <row r="356" spans="3:15">
      <c r="C356" s="2254"/>
      <c r="D356" s="2254"/>
      <c r="E356" s="2254"/>
      <c r="F356" s="2254"/>
      <c r="G356" s="2254"/>
      <c r="H356" s="2254"/>
      <c r="I356" s="2254"/>
      <c r="J356" s="2254"/>
      <c r="K356" s="2254"/>
      <c r="L356" s="2254"/>
      <c r="M356" s="2254"/>
      <c r="N356" s="2254"/>
      <c r="O356" s="2254"/>
    </row>
    <row r="357" spans="3:15">
      <c r="C357" s="2254"/>
      <c r="D357" s="2254"/>
      <c r="E357" s="2254"/>
      <c r="F357" s="2254"/>
      <c r="G357" s="2254"/>
      <c r="H357" s="2254"/>
      <c r="I357" s="2254"/>
      <c r="J357" s="2254"/>
      <c r="K357" s="2254"/>
      <c r="L357" s="2254"/>
      <c r="M357" s="2254"/>
      <c r="N357" s="2254"/>
      <c r="O357" s="2254"/>
    </row>
    <row r="358" spans="3:15">
      <c r="C358" s="2254"/>
      <c r="D358" s="2254"/>
      <c r="E358" s="2254"/>
      <c r="F358" s="2254"/>
      <c r="G358" s="2254"/>
      <c r="H358" s="2254"/>
      <c r="I358" s="2254"/>
      <c r="J358" s="2254"/>
      <c r="K358" s="2254"/>
      <c r="L358" s="2254"/>
      <c r="M358" s="2254"/>
      <c r="N358" s="2254"/>
      <c r="O358" s="2254"/>
    </row>
    <row r="359" spans="3:15">
      <c r="C359" s="2254"/>
      <c r="D359" s="2254"/>
      <c r="E359" s="2254"/>
      <c r="F359" s="2254"/>
      <c r="G359" s="2254"/>
      <c r="H359" s="2254"/>
      <c r="I359" s="2254"/>
      <c r="J359" s="2254"/>
      <c r="K359" s="2254"/>
      <c r="L359" s="2254"/>
      <c r="M359" s="2254"/>
      <c r="N359" s="2254"/>
      <c r="O359" s="2254"/>
    </row>
    <row r="360" spans="3:15">
      <c r="C360" s="2254"/>
      <c r="D360" s="2254"/>
      <c r="E360" s="2254"/>
      <c r="F360" s="2254"/>
      <c r="G360" s="2254"/>
      <c r="H360" s="2254"/>
      <c r="I360" s="2254"/>
      <c r="J360" s="2254"/>
      <c r="K360" s="2254"/>
      <c r="L360" s="2254"/>
      <c r="M360" s="2254"/>
      <c r="N360" s="2254"/>
      <c r="O360" s="2254"/>
    </row>
    <row r="361" spans="3:15">
      <c r="C361" s="2254"/>
      <c r="D361" s="2254"/>
      <c r="E361" s="2254"/>
      <c r="F361" s="2254"/>
      <c r="G361" s="2254"/>
      <c r="H361" s="2254"/>
      <c r="I361" s="2254"/>
      <c r="J361" s="2254"/>
      <c r="K361" s="2254"/>
      <c r="L361" s="2254"/>
      <c r="M361" s="2254"/>
      <c r="N361" s="2254"/>
      <c r="O361" s="2254"/>
    </row>
    <row r="362" spans="3:15">
      <c r="C362" s="2254"/>
      <c r="D362" s="2254"/>
      <c r="E362" s="2254"/>
      <c r="F362" s="2254"/>
      <c r="G362" s="2254"/>
      <c r="H362" s="2254"/>
      <c r="I362" s="2254"/>
      <c r="J362" s="2254"/>
      <c r="K362" s="2254"/>
      <c r="L362" s="2254"/>
      <c r="M362" s="2254"/>
      <c r="N362" s="2254"/>
      <c r="O362" s="2254"/>
    </row>
    <row r="363" spans="3:15">
      <c r="C363" s="2254"/>
      <c r="D363" s="2254"/>
      <c r="E363" s="2254"/>
      <c r="F363" s="2254"/>
      <c r="G363" s="2254"/>
      <c r="H363" s="2254"/>
      <c r="I363" s="2254"/>
      <c r="J363" s="2254"/>
      <c r="K363" s="2254"/>
      <c r="L363" s="2254"/>
      <c r="M363" s="2254"/>
      <c r="N363" s="2254"/>
      <c r="O363" s="2254"/>
    </row>
    <row r="364" spans="3:15">
      <c r="C364" s="2254"/>
      <c r="D364" s="2254"/>
      <c r="E364" s="2254"/>
      <c r="F364" s="2254"/>
      <c r="G364" s="2254"/>
      <c r="H364" s="2254"/>
      <c r="I364" s="2254"/>
      <c r="J364" s="2254"/>
      <c r="K364" s="2254"/>
      <c r="L364" s="2254"/>
      <c r="M364" s="2254"/>
      <c r="N364" s="2254"/>
      <c r="O364" s="2254"/>
    </row>
    <row r="365" spans="3:15">
      <c r="C365" s="2254"/>
      <c r="D365" s="2254"/>
      <c r="E365" s="2254"/>
      <c r="F365" s="2254"/>
      <c r="G365" s="2254"/>
      <c r="H365" s="2254"/>
      <c r="I365" s="2254"/>
      <c r="J365" s="2254"/>
      <c r="K365" s="2254"/>
      <c r="L365" s="2254"/>
      <c r="M365" s="2254"/>
      <c r="N365" s="2254"/>
      <c r="O365" s="2254"/>
    </row>
    <row r="366" spans="3:15">
      <c r="C366" s="2254"/>
      <c r="D366" s="2254"/>
      <c r="E366" s="2254"/>
      <c r="F366" s="2254"/>
      <c r="G366" s="2254"/>
      <c r="H366" s="2254"/>
      <c r="I366" s="2254"/>
      <c r="J366" s="2254"/>
      <c r="K366" s="2254"/>
      <c r="L366" s="2254"/>
      <c r="M366" s="2254"/>
      <c r="N366" s="2254"/>
      <c r="O366" s="2254"/>
    </row>
    <row r="367" spans="3:15">
      <c r="C367" s="2254"/>
      <c r="D367" s="2254"/>
      <c r="E367" s="2254"/>
      <c r="F367" s="2254"/>
      <c r="G367" s="2254"/>
      <c r="H367" s="2254"/>
      <c r="I367" s="2254"/>
      <c r="J367" s="2254"/>
      <c r="K367" s="2254"/>
      <c r="L367" s="2254"/>
      <c r="M367" s="2254"/>
      <c r="N367" s="2254"/>
      <c r="O367" s="2254"/>
    </row>
    <row r="368" spans="3:15">
      <c r="C368" s="2254"/>
      <c r="D368" s="2254"/>
      <c r="E368" s="2254"/>
      <c r="F368" s="2254"/>
      <c r="G368" s="2254"/>
      <c r="H368" s="2254"/>
      <c r="I368" s="2254"/>
      <c r="J368" s="2254"/>
      <c r="K368" s="2254"/>
      <c r="L368" s="2254"/>
      <c r="M368" s="2254"/>
      <c r="N368" s="2254"/>
      <c r="O368" s="2254"/>
    </row>
    <row r="369" spans="3:15">
      <c r="C369" s="2254"/>
      <c r="D369" s="2254"/>
      <c r="E369" s="2254"/>
      <c r="F369" s="2254"/>
      <c r="G369" s="2254"/>
      <c r="H369" s="2254"/>
      <c r="I369" s="2254"/>
      <c r="J369" s="2254"/>
      <c r="K369" s="2254"/>
      <c r="L369" s="2254"/>
      <c r="M369" s="2254"/>
      <c r="N369" s="2254"/>
      <c r="O369" s="2254"/>
    </row>
    <row r="370" spans="3:15">
      <c r="C370" s="2254"/>
      <c r="D370" s="2254"/>
      <c r="E370" s="2254"/>
      <c r="F370" s="2254"/>
      <c r="G370" s="2254"/>
      <c r="H370" s="2254"/>
      <c r="I370" s="2254"/>
      <c r="J370" s="2254"/>
      <c r="K370" s="2254"/>
      <c r="L370" s="2254"/>
      <c r="M370" s="2254"/>
      <c r="N370" s="2254"/>
      <c r="O370" s="2254"/>
    </row>
    <row r="371" spans="3:15">
      <c r="C371" s="2254"/>
      <c r="D371" s="2254"/>
      <c r="E371" s="2254"/>
      <c r="F371" s="2254"/>
      <c r="G371" s="2254"/>
      <c r="H371" s="2254"/>
      <c r="I371" s="2254"/>
      <c r="J371" s="2254"/>
      <c r="K371" s="2254"/>
      <c r="L371" s="2254"/>
      <c r="M371" s="2254"/>
      <c r="N371" s="2254"/>
      <c r="O371" s="2254"/>
    </row>
    <row r="372" spans="3:15">
      <c r="C372" s="2254"/>
      <c r="D372" s="2254"/>
      <c r="E372" s="2254"/>
      <c r="F372" s="2254"/>
      <c r="G372" s="2254"/>
      <c r="H372" s="2254"/>
      <c r="I372" s="2254"/>
      <c r="J372" s="2254"/>
      <c r="K372" s="2254"/>
      <c r="L372" s="2254"/>
      <c r="M372" s="2254"/>
      <c r="N372" s="2254"/>
      <c r="O372" s="2254"/>
    </row>
    <row r="373" spans="3:15">
      <c r="C373" s="2254"/>
      <c r="D373" s="2254"/>
      <c r="E373" s="2254"/>
      <c r="F373" s="2254"/>
      <c r="G373" s="2254"/>
      <c r="H373" s="2254"/>
      <c r="I373" s="2254"/>
      <c r="J373" s="2254"/>
      <c r="K373" s="2254"/>
      <c r="L373" s="2254"/>
      <c r="M373" s="2254"/>
      <c r="N373" s="2254"/>
      <c r="O373" s="2254"/>
    </row>
    <row r="374" spans="3:15">
      <c r="C374" s="2254"/>
      <c r="D374" s="2254"/>
      <c r="E374" s="2254"/>
      <c r="F374" s="2254"/>
      <c r="G374" s="2254"/>
      <c r="H374" s="2254"/>
      <c r="I374" s="2254"/>
      <c r="J374" s="2254"/>
      <c r="K374" s="2254"/>
      <c r="L374" s="2254"/>
      <c r="M374" s="2254"/>
      <c r="N374" s="2254"/>
      <c r="O374" s="2254"/>
    </row>
    <row r="375" spans="3:15">
      <c r="C375" s="2254"/>
      <c r="D375" s="2254"/>
      <c r="E375" s="2254"/>
      <c r="F375" s="2254"/>
      <c r="G375" s="2254"/>
      <c r="H375" s="2254"/>
      <c r="I375" s="2254"/>
      <c r="J375" s="2254"/>
      <c r="K375" s="2254"/>
      <c r="L375" s="2254"/>
      <c r="M375" s="2254"/>
      <c r="N375" s="2254"/>
      <c r="O375" s="2254"/>
    </row>
    <row r="376" spans="3:15">
      <c r="C376" s="2254"/>
      <c r="D376" s="2254"/>
      <c r="E376" s="2254"/>
      <c r="F376" s="2254"/>
      <c r="G376" s="2254"/>
      <c r="H376" s="2254"/>
      <c r="I376" s="2254"/>
      <c r="J376" s="2254"/>
      <c r="K376" s="2254"/>
      <c r="L376" s="2254"/>
      <c r="M376" s="2254"/>
      <c r="N376" s="2254"/>
      <c r="O376" s="2254"/>
    </row>
    <row r="377" spans="3:15">
      <c r="C377" s="2254"/>
      <c r="D377" s="2254"/>
      <c r="E377" s="2254"/>
      <c r="F377" s="2254"/>
      <c r="G377" s="2254"/>
      <c r="H377" s="2254"/>
      <c r="I377" s="2254"/>
      <c r="J377" s="2254"/>
      <c r="K377" s="2254"/>
      <c r="L377" s="2254"/>
      <c r="M377" s="2254"/>
      <c r="N377" s="2254"/>
      <c r="O377" s="2254"/>
    </row>
    <row r="378" spans="3:15">
      <c r="C378" s="2254"/>
      <c r="D378" s="2254"/>
      <c r="E378" s="2254"/>
      <c r="F378" s="2254"/>
      <c r="G378" s="2254"/>
      <c r="H378" s="2254"/>
      <c r="I378" s="2254"/>
      <c r="J378" s="2254"/>
      <c r="K378" s="2254"/>
      <c r="L378" s="2254"/>
      <c r="M378" s="2254"/>
      <c r="N378" s="2254"/>
      <c r="O378" s="2254"/>
    </row>
    <row r="379" spans="3:15">
      <c r="C379" s="2254"/>
      <c r="D379" s="2254"/>
      <c r="E379" s="2254"/>
      <c r="F379" s="2254"/>
      <c r="G379" s="2254"/>
      <c r="H379" s="2254"/>
      <c r="I379" s="2254"/>
      <c r="J379" s="2254"/>
      <c r="K379" s="2254"/>
      <c r="L379" s="2254"/>
      <c r="M379" s="2254"/>
      <c r="N379" s="2254"/>
      <c r="O379" s="2254"/>
    </row>
    <row r="380" spans="3:15">
      <c r="C380" s="2254"/>
      <c r="D380" s="2254"/>
      <c r="E380" s="2254"/>
      <c r="F380" s="2254"/>
      <c r="G380" s="2254"/>
      <c r="H380" s="2254"/>
      <c r="I380" s="2254"/>
      <c r="J380" s="2254"/>
      <c r="K380" s="2254"/>
      <c r="L380" s="2254"/>
      <c r="M380" s="2254"/>
      <c r="N380" s="2254"/>
      <c r="O380" s="2254"/>
    </row>
    <row r="381" spans="3:15">
      <c r="C381" s="2254"/>
      <c r="D381" s="2254"/>
      <c r="E381" s="2254"/>
      <c r="F381" s="2254"/>
      <c r="G381" s="2254"/>
      <c r="H381" s="2254"/>
      <c r="I381" s="2254"/>
      <c r="J381" s="2254"/>
      <c r="K381" s="2254"/>
      <c r="L381" s="2254"/>
      <c r="M381" s="2254"/>
      <c r="N381" s="2254"/>
      <c r="O381" s="2254"/>
    </row>
    <row r="382" spans="3:15">
      <c r="C382" s="2254"/>
      <c r="D382" s="2254"/>
      <c r="E382" s="2254"/>
      <c r="F382" s="2254"/>
      <c r="G382" s="2254"/>
      <c r="H382" s="2254"/>
      <c r="I382" s="2254"/>
      <c r="J382" s="2254"/>
      <c r="K382" s="2254"/>
      <c r="L382" s="2254"/>
      <c r="M382" s="2254"/>
      <c r="N382" s="2254"/>
      <c r="O382" s="2254"/>
    </row>
    <row r="383" spans="3:15">
      <c r="C383" s="2254"/>
      <c r="D383" s="2254"/>
      <c r="E383" s="2254"/>
      <c r="F383" s="2254"/>
      <c r="G383" s="2254"/>
      <c r="H383" s="2254"/>
      <c r="I383" s="2254"/>
      <c r="J383" s="2254"/>
      <c r="K383" s="2254"/>
      <c r="L383" s="2254"/>
      <c r="M383" s="2254"/>
      <c r="N383" s="2254"/>
      <c r="O383" s="2254"/>
    </row>
    <row r="384" spans="3:15">
      <c r="C384" s="2254"/>
      <c r="D384" s="2254"/>
      <c r="E384" s="2254"/>
      <c r="F384" s="2254"/>
      <c r="G384" s="2254"/>
      <c r="H384" s="2254"/>
      <c r="I384" s="2254"/>
      <c r="J384" s="2254"/>
      <c r="K384" s="2254"/>
      <c r="L384" s="2254"/>
      <c r="M384" s="2254"/>
      <c r="N384" s="2254"/>
      <c r="O384" s="2254"/>
    </row>
    <row r="385" spans="3:15">
      <c r="C385" s="2254"/>
      <c r="D385" s="2254"/>
      <c r="E385" s="2254"/>
      <c r="F385" s="2254"/>
      <c r="G385" s="2254"/>
      <c r="H385" s="2254"/>
      <c r="I385" s="2254"/>
      <c r="J385" s="2254"/>
      <c r="K385" s="2254"/>
      <c r="L385" s="2254"/>
      <c r="M385" s="2254"/>
      <c r="N385" s="2254"/>
      <c r="O385" s="2254"/>
    </row>
    <row r="386" spans="3:15">
      <c r="C386" s="2254"/>
      <c r="D386" s="2254"/>
      <c r="E386" s="2254"/>
      <c r="F386" s="2254"/>
      <c r="G386" s="2254"/>
      <c r="H386" s="2254"/>
      <c r="I386" s="2254"/>
      <c r="J386" s="2254"/>
      <c r="K386" s="2254"/>
      <c r="L386" s="2254"/>
      <c r="M386" s="2254"/>
      <c r="N386" s="2254"/>
      <c r="O386" s="2254"/>
    </row>
    <row r="387" spans="3:15">
      <c r="C387" s="2254"/>
      <c r="D387" s="2254"/>
      <c r="E387" s="2254"/>
      <c r="F387" s="2254"/>
      <c r="G387" s="2254"/>
      <c r="H387" s="2254"/>
      <c r="I387" s="2254"/>
      <c r="J387" s="2254"/>
      <c r="K387" s="2254"/>
      <c r="L387" s="2254"/>
      <c r="M387" s="2254"/>
      <c r="N387" s="2254"/>
      <c r="O387" s="2254"/>
    </row>
    <row r="388" spans="3:15">
      <c r="C388" s="2254"/>
      <c r="D388" s="2254"/>
      <c r="E388" s="2254"/>
      <c r="F388" s="2254"/>
      <c r="G388" s="2254"/>
      <c r="H388" s="2254"/>
      <c r="I388" s="2254"/>
      <c r="J388" s="2254"/>
      <c r="K388" s="2254"/>
      <c r="L388" s="2254"/>
      <c r="M388" s="2254"/>
      <c r="N388" s="2254"/>
      <c r="O388" s="2254"/>
    </row>
    <row r="389" spans="3:15">
      <c r="C389" s="2254"/>
      <c r="D389" s="2254"/>
      <c r="E389" s="2254"/>
      <c r="F389" s="2254"/>
      <c r="G389" s="2254"/>
      <c r="H389" s="2254"/>
      <c r="I389" s="2254"/>
      <c r="J389" s="2254"/>
      <c r="K389" s="2254"/>
      <c r="L389" s="2254"/>
      <c r="M389" s="2254"/>
      <c r="N389" s="2254"/>
      <c r="O389" s="2254"/>
    </row>
    <row r="390" spans="3:15">
      <c r="C390" s="2254"/>
      <c r="D390" s="2254"/>
      <c r="E390" s="2254"/>
      <c r="F390" s="2254"/>
      <c r="G390" s="2254"/>
      <c r="H390" s="2254"/>
      <c r="I390" s="2254"/>
      <c r="J390" s="2254"/>
      <c r="K390" s="2254"/>
      <c r="L390" s="2254"/>
      <c r="M390" s="2254"/>
      <c r="N390" s="2254"/>
      <c r="O390" s="2254"/>
    </row>
    <row r="391" spans="3:15">
      <c r="C391" s="2254"/>
      <c r="D391" s="2254"/>
      <c r="E391" s="2254"/>
      <c r="F391" s="2254"/>
      <c r="G391" s="2254"/>
      <c r="H391" s="2254"/>
      <c r="I391" s="2254"/>
      <c r="J391" s="2254"/>
      <c r="K391" s="2254"/>
      <c r="L391" s="2254"/>
      <c r="M391" s="2254"/>
      <c r="N391" s="2254"/>
      <c r="O391" s="2254"/>
    </row>
    <row r="392" spans="3:15">
      <c r="C392" s="2254"/>
      <c r="D392" s="2254"/>
      <c r="E392" s="2254"/>
      <c r="F392" s="2254"/>
      <c r="G392" s="2254"/>
      <c r="H392" s="2254"/>
      <c r="I392" s="2254"/>
      <c r="J392" s="2254"/>
      <c r="K392" s="2254"/>
      <c r="L392" s="2254"/>
      <c r="M392" s="2254"/>
      <c r="N392" s="2254"/>
      <c r="O392" s="2254"/>
    </row>
    <row r="393" spans="3:15">
      <c r="C393" s="2254"/>
      <c r="D393" s="2254"/>
      <c r="E393" s="2254"/>
      <c r="F393" s="2254"/>
      <c r="G393" s="2254"/>
      <c r="H393" s="2254"/>
      <c r="I393" s="2254"/>
      <c r="J393" s="2254"/>
      <c r="K393" s="2254"/>
      <c r="L393" s="2254"/>
      <c r="M393" s="2254"/>
      <c r="N393" s="2254"/>
      <c r="O393" s="2254"/>
    </row>
    <row r="394" spans="3:15">
      <c r="C394" s="2254"/>
      <c r="D394" s="2254"/>
      <c r="E394" s="2254"/>
      <c r="F394" s="2254"/>
      <c r="G394" s="2254"/>
      <c r="H394" s="2254"/>
      <c r="I394" s="2254"/>
      <c r="J394" s="2254"/>
      <c r="K394" s="2254"/>
      <c r="L394" s="2254"/>
      <c r="M394" s="2254"/>
      <c r="N394" s="2254"/>
      <c r="O394" s="2254"/>
    </row>
    <row r="395" spans="3:15">
      <c r="C395" s="2254"/>
      <c r="D395" s="2254"/>
      <c r="E395" s="2254"/>
      <c r="F395" s="2254"/>
      <c r="G395" s="2254"/>
      <c r="H395" s="2254"/>
      <c r="I395" s="2254"/>
      <c r="J395" s="2254"/>
      <c r="K395" s="2254"/>
      <c r="L395" s="2254"/>
      <c r="M395" s="2254"/>
      <c r="N395" s="2254"/>
      <c r="O395" s="2254"/>
    </row>
    <row r="396" spans="3:15">
      <c r="C396" s="2254"/>
      <c r="D396" s="2254"/>
      <c r="E396" s="2254"/>
      <c r="F396" s="2254"/>
      <c r="G396" s="2254"/>
      <c r="H396" s="2254"/>
      <c r="I396" s="2254"/>
      <c r="J396" s="2254"/>
      <c r="K396" s="2254"/>
      <c r="L396" s="2254"/>
      <c r="M396" s="2254"/>
      <c r="N396" s="2254"/>
      <c r="O396" s="2254"/>
    </row>
    <row r="397" spans="3:15">
      <c r="C397" s="2254"/>
      <c r="D397" s="2254"/>
      <c r="E397" s="2254"/>
      <c r="F397" s="2254"/>
      <c r="G397" s="2254"/>
      <c r="H397" s="2254"/>
      <c r="I397" s="2254"/>
      <c r="J397" s="2254"/>
      <c r="K397" s="2254"/>
      <c r="L397" s="2254"/>
      <c r="M397" s="2254"/>
      <c r="N397" s="2254"/>
      <c r="O397" s="2254"/>
    </row>
    <row r="398" spans="3:15">
      <c r="C398" s="2254"/>
      <c r="D398" s="2254"/>
      <c r="E398" s="2254"/>
      <c r="F398" s="2254"/>
      <c r="G398" s="2254"/>
      <c r="H398" s="2254"/>
      <c r="I398" s="2254"/>
      <c r="J398" s="2254"/>
      <c r="K398" s="2254"/>
      <c r="L398" s="2254"/>
      <c r="M398" s="2254"/>
      <c r="N398" s="2254"/>
      <c r="O398" s="2254"/>
    </row>
    <row r="399" spans="3:15">
      <c r="C399" s="2254"/>
      <c r="D399" s="2254"/>
      <c r="E399" s="2254"/>
      <c r="F399" s="2254"/>
      <c r="G399" s="2254"/>
      <c r="H399" s="2254"/>
      <c r="I399" s="2254"/>
      <c r="J399" s="2254"/>
      <c r="K399" s="2254"/>
      <c r="L399" s="2254"/>
      <c r="M399" s="2254"/>
      <c r="N399" s="2254"/>
      <c r="O399" s="2254"/>
    </row>
    <row r="400" spans="3:15">
      <c r="C400" s="2254"/>
      <c r="D400" s="2254"/>
      <c r="E400" s="2254"/>
      <c r="F400" s="2254"/>
      <c r="G400" s="2254"/>
      <c r="H400" s="2254"/>
      <c r="I400" s="2254"/>
      <c r="J400" s="2254"/>
      <c r="K400" s="2254"/>
      <c r="L400" s="2254"/>
      <c r="M400" s="2254"/>
      <c r="N400" s="2254"/>
      <c r="O400" s="2254"/>
    </row>
    <row r="401" spans="3:15">
      <c r="C401" s="2254"/>
      <c r="D401" s="2254"/>
      <c r="E401" s="2254"/>
      <c r="F401" s="2254"/>
      <c r="G401" s="2254"/>
      <c r="H401" s="2254"/>
      <c r="I401" s="2254"/>
      <c r="J401" s="2254"/>
      <c r="K401" s="2254"/>
      <c r="L401" s="2254"/>
      <c r="M401" s="2254"/>
      <c r="N401" s="2254"/>
      <c r="O401" s="2254"/>
    </row>
    <row r="402" spans="3:15">
      <c r="C402" s="2254"/>
      <c r="D402" s="2254"/>
      <c r="E402" s="2254"/>
      <c r="F402" s="2254"/>
      <c r="G402" s="2254"/>
      <c r="H402" s="2254"/>
      <c r="I402" s="2254"/>
      <c r="J402" s="2254"/>
      <c r="K402" s="2254"/>
      <c r="L402" s="2254"/>
      <c r="M402" s="2254"/>
      <c r="N402" s="2254"/>
      <c r="O402" s="2254"/>
    </row>
    <row r="403" spans="3:15">
      <c r="C403" s="2254"/>
      <c r="D403" s="2254"/>
      <c r="E403" s="2254"/>
      <c r="F403" s="2254"/>
      <c r="G403" s="2254"/>
      <c r="H403" s="2254"/>
      <c r="I403" s="2254"/>
      <c r="J403" s="2254"/>
      <c r="K403" s="2254"/>
      <c r="L403" s="2254"/>
      <c r="M403" s="2254"/>
      <c r="N403" s="2254"/>
      <c r="O403" s="2254"/>
    </row>
    <row r="404" spans="3:15">
      <c r="C404" s="2254"/>
      <c r="D404" s="2254"/>
      <c r="E404" s="2254"/>
      <c r="F404" s="2254"/>
      <c r="G404" s="2254"/>
      <c r="H404" s="2254"/>
      <c r="I404" s="2254"/>
      <c r="J404" s="2254"/>
      <c r="K404" s="2254"/>
      <c r="L404" s="2254"/>
      <c r="M404" s="2254"/>
      <c r="N404" s="2254"/>
      <c r="O404" s="2254"/>
    </row>
    <row r="405" spans="3:15">
      <c r="C405" s="2254"/>
      <c r="D405" s="2254"/>
      <c r="E405" s="2254"/>
      <c r="F405" s="2254"/>
      <c r="G405" s="2254"/>
      <c r="H405" s="2254"/>
      <c r="I405" s="2254"/>
      <c r="J405" s="2254"/>
      <c r="K405" s="2254"/>
      <c r="L405" s="2254"/>
      <c r="M405" s="2254"/>
      <c r="N405" s="2254"/>
      <c r="O405" s="2254"/>
    </row>
    <row r="406" spans="3:15">
      <c r="C406" s="2254"/>
      <c r="D406" s="2254"/>
      <c r="E406" s="2254"/>
      <c r="F406" s="2254"/>
      <c r="G406" s="2254"/>
      <c r="H406" s="2254"/>
      <c r="I406" s="2254"/>
      <c r="J406" s="2254"/>
      <c r="K406" s="2254"/>
      <c r="L406" s="2254"/>
      <c r="M406" s="2254"/>
      <c r="N406" s="2254"/>
      <c r="O406" s="2254"/>
    </row>
    <row r="407" spans="3:15">
      <c r="C407" s="2254"/>
      <c r="D407" s="2254"/>
      <c r="E407" s="2254"/>
      <c r="F407" s="2254"/>
      <c r="G407" s="2254"/>
      <c r="H407" s="2254"/>
      <c r="I407" s="2254"/>
      <c r="J407" s="2254"/>
      <c r="K407" s="2254"/>
      <c r="L407" s="2254"/>
      <c r="M407" s="2254"/>
      <c r="N407" s="2254"/>
      <c r="O407" s="2254"/>
    </row>
    <row r="408" spans="3:15">
      <c r="C408" s="2254"/>
      <c r="D408" s="2254"/>
      <c r="E408" s="2254"/>
      <c r="F408" s="2254"/>
      <c r="G408" s="2254"/>
      <c r="H408" s="2254"/>
      <c r="I408" s="2254"/>
      <c r="J408" s="2254"/>
      <c r="K408" s="2254"/>
      <c r="L408" s="2254"/>
      <c r="M408" s="2254"/>
      <c r="N408" s="2254"/>
      <c r="O408" s="2254"/>
    </row>
    <row r="409" spans="3:15">
      <c r="C409" s="2254"/>
      <c r="D409" s="2254"/>
      <c r="E409" s="2254"/>
      <c r="F409" s="2254"/>
      <c r="G409" s="2254"/>
      <c r="H409" s="2254"/>
      <c r="I409" s="2254"/>
      <c r="J409" s="2254"/>
      <c r="K409" s="2254"/>
      <c r="L409" s="2254"/>
      <c r="M409" s="2254"/>
      <c r="N409" s="2254"/>
      <c r="O409" s="2254"/>
    </row>
    <row r="410" spans="3:15">
      <c r="C410" s="2254"/>
      <c r="D410" s="2254"/>
      <c r="E410" s="2254"/>
      <c r="F410" s="2254"/>
      <c r="G410" s="2254"/>
      <c r="H410" s="2254"/>
      <c r="I410" s="2254"/>
      <c r="J410" s="2254"/>
      <c r="K410" s="2254"/>
      <c r="L410" s="2254"/>
      <c r="M410" s="2254"/>
      <c r="N410" s="2254"/>
      <c r="O410" s="2254"/>
    </row>
    <row r="411" spans="3:15">
      <c r="C411" s="2254"/>
      <c r="D411" s="2254"/>
      <c r="E411" s="2254"/>
      <c r="F411" s="2254"/>
      <c r="G411" s="2254"/>
      <c r="H411" s="2254"/>
      <c r="I411" s="2254"/>
      <c r="J411" s="2254"/>
      <c r="K411" s="2254"/>
      <c r="L411" s="2254"/>
      <c r="M411" s="2254"/>
      <c r="N411" s="2254"/>
      <c r="O411" s="2254"/>
    </row>
    <row r="412" spans="3:15">
      <c r="C412" s="2254"/>
      <c r="D412" s="2254"/>
      <c r="E412" s="2254"/>
      <c r="F412" s="2254"/>
      <c r="G412" s="2254"/>
      <c r="H412" s="2254"/>
      <c r="I412" s="2254"/>
      <c r="J412" s="2254"/>
      <c r="K412" s="2254"/>
      <c r="L412" s="2254"/>
      <c r="M412" s="2254"/>
      <c r="N412" s="2254"/>
      <c r="O412" s="2254"/>
    </row>
    <row r="413" spans="3:15">
      <c r="C413" s="2254"/>
      <c r="D413" s="2254"/>
      <c r="E413" s="2254"/>
      <c r="F413" s="2254"/>
      <c r="G413" s="2254"/>
      <c r="H413" s="2254"/>
      <c r="I413" s="2254"/>
      <c r="J413" s="2254"/>
      <c r="K413" s="2254"/>
      <c r="L413" s="2254"/>
      <c r="M413" s="2254"/>
      <c r="N413" s="2254"/>
      <c r="O413" s="2254"/>
    </row>
    <row r="414" spans="3:15">
      <c r="C414" s="2254"/>
      <c r="D414" s="2254"/>
      <c r="E414" s="2254"/>
      <c r="F414" s="2254"/>
      <c r="G414" s="2254"/>
      <c r="H414" s="2254"/>
      <c r="I414" s="2254"/>
      <c r="J414" s="2254"/>
      <c r="K414" s="2254"/>
      <c r="L414" s="2254"/>
      <c r="M414" s="2254"/>
      <c r="N414" s="2254"/>
      <c r="O414" s="2254"/>
    </row>
    <row r="415" spans="3:15">
      <c r="C415" s="2254"/>
      <c r="D415" s="2254"/>
      <c r="E415" s="2254"/>
      <c r="F415" s="2254"/>
      <c r="G415" s="2254"/>
      <c r="H415" s="2254"/>
      <c r="I415" s="2254"/>
      <c r="J415" s="2254"/>
      <c r="K415" s="2254"/>
      <c r="L415" s="2254"/>
      <c r="M415" s="2254"/>
      <c r="N415" s="2254"/>
      <c r="O415" s="2254"/>
    </row>
    <row r="416" spans="3:15">
      <c r="C416" s="2254"/>
      <c r="D416" s="2254"/>
      <c r="E416" s="2254"/>
      <c r="F416" s="2254"/>
      <c r="G416" s="2254"/>
      <c r="H416" s="2254"/>
      <c r="I416" s="2254"/>
      <c r="J416" s="2254"/>
      <c r="K416" s="2254"/>
      <c r="L416" s="2254"/>
      <c r="M416" s="2254"/>
      <c r="N416" s="2254"/>
      <c r="O416" s="2254"/>
    </row>
    <row r="417" spans="3:15">
      <c r="C417" s="2254"/>
      <c r="D417" s="2254"/>
      <c r="E417" s="2254"/>
      <c r="F417" s="2254"/>
      <c r="G417" s="2254"/>
      <c r="H417" s="2254"/>
      <c r="I417" s="2254"/>
      <c r="J417" s="2254"/>
      <c r="K417" s="2254"/>
      <c r="L417" s="2254"/>
      <c r="M417" s="2254"/>
      <c r="N417" s="2254"/>
      <c r="O417" s="2254"/>
    </row>
    <row r="418" spans="3:15">
      <c r="C418" s="2254"/>
      <c r="D418" s="2254"/>
      <c r="E418" s="2254"/>
      <c r="F418" s="2254"/>
      <c r="G418" s="2254"/>
      <c r="H418" s="2254"/>
      <c r="I418" s="2254"/>
      <c r="J418" s="2254"/>
      <c r="K418" s="2254"/>
      <c r="L418" s="2254"/>
      <c r="M418" s="2254"/>
      <c r="N418" s="2254"/>
      <c r="O418" s="2254"/>
    </row>
    <row r="419" spans="3:15">
      <c r="C419" s="2254"/>
      <c r="D419" s="2254"/>
      <c r="E419" s="2254"/>
      <c r="F419" s="2254"/>
      <c r="G419" s="2254"/>
      <c r="H419" s="2254"/>
      <c r="I419" s="2254"/>
      <c r="J419" s="2254"/>
      <c r="K419" s="2254"/>
      <c r="L419" s="2254"/>
      <c r="M419" s="2254"/>
      <c r="N419" s="2254"/>
      <c r="O419" s="2254"/>
    </row>
    <row r="420" spans="3:15">
      <c r="C420" s="2254"/>
      <c r="D420" s="2254"/>
      <c r="E420" s="2254"/>
      <c r="F420" s="2254"/>
      <c r="G420" s="2254"/>
      <c r="H420" s="2254"/>
      <c r="I420" s="2254"/>
      <c r="J420" s="2254"/>
      <c r="K420" s="2254"/>
      <c r="L420" s="2254"/>
      <c r="M420" s="2254"/>
      <c r="N420" s="2254"/>
      <c r="O420" s="2254"/>
    </row>
    <row r="421" spans="3:15">
      <c r="C421" s="2254"/>
      <c r="D421" s="2254"/>
      <c r="E421" s="2254"/>
      <c r="F421" s="2254"/>
      <c r="G421" s="2254"/>
      <c r="H421" s="2254"/>
      <c r="I421" s="2254"/>
      <c r="J421" s="2254"/>
      <c r="K421" s="2254"/>
      <c r="L421" s="2254"/>
      <c r="M421" s="2254"/>
      <c r="N421" s="2254"/>
      <c r="O421" s="2254"/>
    </row>
    <row r="422" spans="3:15">
      <c r="C422" s="2254"/>
      <c r="D422" s="2254"/>
      <c r="E422" s="2254"/>
      <c r="F422" s="2254"/>
      <c r="G422" s="2254"/>
      <c r="H422" s="2254"/>
      <c r="I422" s="2254"/>
      <c r="J422" s="2254"/>
      <c r="K422" s="2254"/>
      <c r="L422" s="2254"/>
      <c r="M422" s="2254"/>
      <c r="N422" s="2254"/>
      <c r="O422" s="2254"/>
    </row>
    <row r="423" spans="3:15">
      <c r="C423" s="2254"/>
      <c r="D423" s="2254"/>
      <c r="E423" s="2254"/>
      <c r="F423" s="2254"/>
      <c r="G423" s="2254"/>
      <c r="H423" s="2254"/>
      <c r="I423" s="2254"/>
      <c r="J423" s="2254"/>
      <c r="K423" s="2254"/>
      <c r="L423" s="2254"/>
      <c r="M423" s="2254"/>
      <c r="N423" s="2254"/>
      <c r="O423" s="2254"/>
    </row>
    <row r="424" spans="3:15">
      <c r="C424" s="2254"/>
      <c r="D424" s="2254"/>
      <c r="E424" s="2254"/>
      <c r="F424" s="2254"/>
      <c r="G424" s="2254"/>
      <c r="H424" s="2254"/>
      <c r="I424" s="2254"/>
      <c r="J424" s="2254"/>
      <c r="K424" s="2254"/>
      <c r="L424" s="2254"/>
      <c r="M424" s="2254"/>
      <c r="N424" s="2254"/>
      <c r="O424" s="2254"/>
    </row>
    <row r="425" spans="3:15">
      <c r="C425" s="2254"/>
      <c r="D425" s="2254"/>
      <c r="E425" s="2254"/>
      <c r="F425" s="2254"/>
      <c r="G425" s="2254"/>
      <c r="H425" s="2254"/>
      <c r="I425" s="2254"/>
      <c r="J425" s="2254"/>
      <c r="K425" s="2254"/>
      <c r="L425" s="2254"/>
      <c r="M425" s="2254"/>
      <c r="N425" s="2254"/>
      <c r="O425" s="2254"/>
    </row>
    <row r="426" spans="3:15">
      <c r="C426" s="2254"/>
      <c r="D426" s="2254"/>
      <c r="E426" s="2254"/>
      <c r="F426" s="2254"/>
      <c r="G426" s="2254"/>
      <c r="H426" s="2254"/>
      <c r="I426" s="2254"/>
      <c r="J426" s="2254"/>
      <c r="K426" s="2254"/>
      <c r="L426" s="2254"/>
      <c r="M426" s="2254"/>
      <c r="N426" s="2254"/>
      <c r="O426" s="2254"/>
    </row>
    <row r="427" spans="3:15">
      <c r="C427" s="2254"/>
      <c r="D427" s="2254"/>
      <c r="E427" s="2254"/>
      <c r="F427" s="2254"/>
      <c r="G427" s="2254"/>
      <c r="H427" s="2254"/>
      <c r="I427" s="2254"/>
      <c r="J427" s="2254"/>
      <c r="K427" s="2254"/>
      <c r="L427" s="2254"/>
      <c r="M427" s="2254"/>
      <c r="N427" s="2254"/>
      <c r="O427" s="2254"/>
    </row>
    <row r="428" spans="3:15">
      <c r="C428" s="2254"/>
      <c r="D428" s="2254"/>
      <c r="E428" s="2254"/>
      <c r="F428" s="2254"/>
      <c r="G428" s="2254"/>
      <c r="H428" s="2254"/>
      <c r="I428" s="2254"/>
      <c r="J428" s="2254"/>
      <c r="K428" s="2254"/>
      <c r="L428" s="2254"/>
      <c r="M428" s="2254"/>
      <c r="N428" s="2254"/>
      <c r="O428" s="2254"/>
    </row>
    <row r="429" spans="3:15">
      <c r="C429" s="2254"/>
      <c r="D429" s="2254"/>
      <c r="E429" s="2254"/>
      <c r="F429" s="2254"/>
      <c r="G429" s="2254"/>
      <c r="H429" s="2254"/>
      <c r="I429" s="2254"/>
      <c r="J429" s="2254"/>
      <c r="K429" s="2254"/>
      <c r="L429" s="2254"/>
      <c r="M429" s="2254"/>
      <c r="N429" s="2254"/>
      <c r="O429" s="2254"/>
    </row>
    <row r="430" spans="3:15">
      <c r="C430" s="2254"/>
      <c r="D430" s="2254"/>
      <c r="E430" s="2254"/>
      <c r="F430" s="2254"/>
      <c r="G430" s="2254"/>
      <c r="H430" s="2254"/>
      <c r="I430" s="2254"/>
      <c r="J430" s="2254"/>
      <c r="K430" s="2254"/>
      <c r="L430" s="2254"/>
      <c r="M430" s="2254"/>
      <c r="N430" s="2254"/>
      <c r="O430" s="2254"/>
    </row>
    <row r="431" spans="3:15">
      <c r="C431" s="2254"/>
      <c r="D431" s="2254"/>
      <c r="E431" s="2254"/>
      <c r="F431" s="2254"/>
      <c r="G431" s="2254"/>
      <c r="H431" s="2254"/>
      <c r="I431" s="2254"/>
      <c r="J431" s="2254"/>
      <c r="K431" s="2254"/>
      <c r="L431" s="2254"/>
      <c r="M431" s="2254"/>
      <c r="N431" s="2254"/>
      <c r="O431" s="2254"/>
    </row>
    <row r="432" spans="3:15">
      <c r="C432" s="2254"/>
      <c r="D432" s="2254"/>
      <c r="E432" s="2254"/>
      <c r="F432" s="2254"/>
      <c r="G432" s="2254"/>
      <c r="H432" s="2254"/>
      <c r="I432" s="2254"/>
      <c r="J432" s="2254"/>
      <c r="K432" s="2254"/>
      <c r="L432" s="2254"/>
      <c r="M432" s="2254"/>
      <c r="N432" s="2254"/>
      <c r="O432" s="2254"/>
    </row>
    <row r="433" spans="3:15">
      <c r="C433" s="2254"/>
      <c r="D433" s="2254"/>
      <c r="E433" s="2254"/>
      <c r="F433" s="2254"/>
      <c r="G433" s="2254"/>
      <c r="H433" s="2254"/>
      <c r="I433" s="2254"/>
      <c r="J433" s="2254"/>
      <c r="K433" s="2254"/>
      <c r="L433" s="2254"/>
      <c r="M433" s="2254"/>
      <c r="N433" s="2254"/>
      <c r="O433" s="2254"/>
    </row>
    <row r="434" spans="3:15">
      <c r="C434" s="2254"/>
      <c r="D434" s="2254"/>
      <c r="E434" s="2254"/>
      <c r="F434" s="2254"/>
      <c r="G434" s="2254"/>
      <c r="H434" s="2254"/>
      <c r="I434" s="2254"/>
      <c r="J434" s="2254"/>
      <c r="K434" s="2254"/>
      <c r="L434" s="2254"/>
      <c r="M434" s="2254"/>
      <c r="N434" s="2254"/>
      <c r="O434" s="2254"/>
    </row>
    <row r="435" spans="3:15">
      <c r="C435" s="2254"/>
      <c r="D435" s="2254"/>
      <c r="E435" s="2254"/>
      <c r="F435" s="2254"/>
      <c r="G435" s="2254"/>
      <c r="H435" s="2254"/>
      <c r="I435" s="2254"/>
      <c r="J435" s="2254"/>
      <c r="K435" s="2254"/>
      <c r="L435" s="2254"/>
      <c r="M435" s="2254"/>
      <c r="N435" s="2254"/>
      <c r="O435" s="2254"/>
    </row>
    <row r="436" spans="3:15">
      <c r="C436" s="2254"/>
      <c r="D436" s="2254"/>
      <c r="E436" s="2254"/>
      <c r="F436" s="2254"/>
      <c r="G436" s="2254"/>
      <c r="H436" s="2254"/>
      <c r="I436" s="2254"/>
      <c r="J436" s="2254"/>
      <c r="K436" s="2254"/>
      <c r="L436" s="2254"/>
      <c r="M436" s="2254"/>
      <c r="N436" s="2254"/>
      <c r="O436" s="2254"/>
    </row>
    <row r="437" spans="3:15">
      <c r="C437" s="2254"/>
      <c r="D437" s="2254"/>
      <c r="E437" s="2254"/>
      <c r="F437" s="2254"/>
      <c r="G437" s="2254"/>
      <c r="H437" s="2254"/>
      <c r="I437" s="2254"/>
      <c r="J437" s="2254"/>
      <c r="K437" s="2254"/>
      <c r="L437" s="2254"/>
      <c r="M437" s="2254"/>
      <c r="N437" s="2254"/>
      <c r="O437" s="2254"/>
    </row>
    <row r="438" spans="3:15">
      <c r="C438" s="2254"/>
      <c r="D438" s="2254"/>
      <c r="E438" s="2254"/>
      <c r="F438" s="2254"/>
      <c r="G438" s="2254"/>
      <c r="H438" s="2254"/>
      <c r="I438" s="2254"/>
      <c r="J438" s="2254"/>
      <c r="K438" s="2254"/>
      <c r="L438" s="2254"/>
      <c r="M438" s="2254"/>
      <c r="N438" s="2254"/>
      <c r="O438" s="2254"/>
    </row>
    <row r="439" spans="3:15">
      <c r="C439" s="2254"/>
      <c r="D439" s="2254"/>
      <c r="E439" s="2254"/>
      <c r="F439" s="2254"/>
      <c r="G439" s="2254"/>
      <c r="H439" s="2254"/>
      <c r="I439" s="2254"/>
      <c r="J439" s="2254"/>
      <c r="K439" s="2254"/>
      <c r="L439" s="2254"/>
      <c r="M439" s="2254"/>
      <c r="N439" s="2254"/>
      <c r="O439" s="2254"/>
    </row>
    <row r="440" spans="3:15">
      <c r="C440" s="2254"/>
      <c r="D440" s="2254"/>
      <c r="E440" s="2254"/>
      <c r="F440" s="2254"/>
      <c r="G440" s="2254"/>
      <c r="H440" s="2254"/>
      <c r="I440" s="2254"/>
      <c r="J440" s="2254"/>
      <c r="K440" s="2254"/>
      <c r="L440" s="2254"/>
      <c r="M440" s="2254"/>
      <c r="N440" s="2254"/>
      <c r="O440" s="2254"/>
    </row>
    <row r="441" spans="3:15">
      <c r="C441" s="2254"/>
      <c r="D441" s="2254"/>
      <c r="E441" s="2254"/>
      <c r="F441" s="2254"/>
      <c r="G441" s="2254"/>
      <c r="H441" s="2254"/>
      <c r="I441" s="2254"/>
      <c r="J441" s="2254"/>
      <c r="K441" s="2254"/>
      <c r="L441" s="2254"/>
      <c r="M441" s="2254"/>
      <c r="N441" s="2254"/>
      <c r="O441" s="2254"/>
    </row>
    <row r="442" spans="3:15">
      <c r="C442" s="2254"/>
      <c r="D442" s="2254"/>
      <c r="E442" s="2254"/>
      <c r="F442" s="2254"/>
      <c r="G442" s="2254"/>
      <c r="H442" s="2254"/>
      <c r="I442" s="2254"/>
      <c r="J442" s="2254"/>
      <c r="K442" s="2254"/>
      <c r="L442" s="2254"/>
      <c r="M442" s="2254"/>
      <c r="N442" s="2254"/>
      <c r="O442" s="2254"/>
    </row>
    <row r="443" spans="3:15">
      <c r="C443" s="2254"/>
      <c r="D443" s="2254"/>
      <c r="E443" s="2254"/>
      <c r="F443" s="2254"/>
      <c r="G443" s="2254"/>
      <c r="H443" s="2254"/>
      <c r="I443" s="2254"/>
      <c r="J443" s="2254"/>
      <c r="K443" s="2254"/>
      <c r="L443" s="2254"/>
      <c r="M443" s="2254"/>
      <c r="N443" s="2254"/>
      <c r="O443" s="2254"/>
    </row>
    <row r="444" spans="3:15">
      <c r="C444" s="2254"/>
      <c r="D444" s="2254"/>
      <c r="E444" s="2254"/>
      <c r="F444" s="2254"/>
      <c r="G444" s="2254"/>
      <c r="H444" s="2254"/>
      <c r="I444" s="2254"/>
      <c r="J444" s="2254"/>
      <c r="K444" s="2254"/>
      <c r="L444" s="2254"/>
      <c r="M444" s="2254"/>
      <c r="N444" s="2254"/>
      <c r="O444" s="2254"/>
    </row>
    <row r="445" spans="3:15">
      <c r="C445" s="2254"/>
      <c r="D445" s="2254"/>
      <c r="E445" s="2254"/>
      <c r="F445" s="2254"/>
      <c r="G445" s="2254"/>
      <c r="H445" s="2254"/>
      <c r="I445" s="2254"/>
      <c r="J445" s="2254"/>
      <c r="K445" s="2254"/>
      <c r="L445" s="2254"/>
      <c r="M445" s="2254"/>
      <c r="N445" s="2254"/>
      <c r="O445" s="2254"/>
    </row>
    <row r="446" spans="3:15">
      <c r="C446" s="2254"/>
      <c r="D446" s="2254"/>
      <c r="E446" s="2254"/>
      <c r="F446" s="2254"/>
      <c r="G446" s="2254"/>
      <c r="H446" s="2254"/>
      <c r="I446" s="2254"/>
      <c r="J446" s="2254"/>
      <c r="K446" s="2254"/>
      <c r="L446" s="2254"/>
      <c r="M446" s="2254"/>
      <c r="N446" s="2254"/>
      <c r="O446" s="2254"/>
    </row>
    <row r="447" spans="3:15">
      <c r="C447" s="2254"/>
      <c r="D447" s="2254"/>
      <c r="E447" s="2254"/>
      <c r="F447" s="2254"/>
      <c r="G447" s="2254"/>
      <c r="H447" s="2254"/>
      <c r="I447" s="2254"/>
      <c r="J447" s="2254"/>
      <c r="K447" s="2254"/>
      <c r="L447" s="2254"/>
      <c r="M447" s="2254"/>
      <c r="N447" s="2254"/>
      <c r="O447" s="2254"/>
    </row>
    <row r="448" spans="3:15">
      <c r="C448" s="2254"/>
      <c r="D448" s="2254"/>
      <c r="E448" s="2254"/>
      <c r="F448" s="2254"/>
      <c r="G448" s="2254"/>
      <c r="H448" s="2254"/>
      <c r="I448" s="2254"/>
      <c r="J448" s="2254"/>
      <c r="K448" s="2254"/>
      <c r="L448" s="2254"/>
      <c r="M448" s="2254"/>
      <c r="N448" s="2254"/>
      <c r="O448" s="2254"/>
    </row>
    <row r="449" spans="3:15">
      <c r="C449" s="2254"/>
      <c r="D449" s="2254"/>
      <c r="E449" s="2254"/>
      <c r="F449" s="2254"/>
      <c r="G449" s="2254"/>
      <c r="H449" s="2254"/>
      <c r="I449" s="2254"/>
      <c r="J449" s="2254"/>
      <c r="K449" s="2254"/>
      <c r="L449" s="2254"/>
      <c r="M449" s="2254"/>
      <c r="N449" s="2254"/>
      <c r="O449" s="2254"/>
    </row>
    <row r="450" spans="3:15">
      <c r="C450" s="2254"/>
      <c r="D450" s="2254"/>
      <c r="E450" s="2254"/>
      <c r="F450" s="2254"/>
      <c r="G450" s="2254"/>
      <c r="H450" s="2254"/>
      <c r="I450" s="2254"/>
      <c r="J450" s="2254"/>
      <c r="K450" s="2254"/>
      <c r="L450" s="2254"/>
      <c r="M450" s="2254"/>
      <c r="N450" s="2254"/>
      <c r="O450" s="2254"/>
    </row>
    <row r="451" spans="3:15">
      <c r="C451" s="2254"/>
      <c r="D451" s="2254"/>
      <c r="E451" s="2254"/>
      <c r="F451" s="2254"/>
      <c r="G451" s="2254"/>
      <c r="H451" s="2254"/>
      <c r="I451" s="2254"/>
      <c r="J451" s="2254"/>
      <c r="K451" s="2254"/>
      <c r="L451" s="2254"/>
      <c r="M451" s="2254"/>
      <c r="N451" s="2254"/>
      <c r="O451" s="2254"/>
    </row>
    <row r="452" spans="3:15">
      <c r="C452" s="2254"/>
      <c r="D452" s="2254"/>
      <c r="E452" s="2254"/>
      <c r="F452" s="2254"/>
      <c r="G452" s="2254"/>
      <c r="H452" s="2254"/>
      <c r="I452" s="2254"/>
      <c r="J452" s="2254"/>
      <c r="K452" s="2254"/>
      <c r="L452" s="2254"/>
      <c r="M452" s="2254"/>
      <c r="N452" s="2254"/>
      <c r="O452" s="2254"/>
    </row>
    <row r="453" spans="3:15">
      <c r="C453" s="2254"/>
      <c r="D453" s="2254"/>
      <c r="E453" s="2254"/>
      <c r="F453" s="2254"/>
      <c r="G453" s="2254"/>
      <c r="H453" s="2254"/>
      <c r="I453" s="2254"/>
      <c r="J453" s="2254"/>
      <c r="K453" s="2254"/>
      <c r="L453" s="2254"/>
      <c r="M453" s="2254"/>
      <c r="N453" s="2254"/>
      <c r="O453" s="2254"/>
    </row>
    <row r="454" spans="3:15">
      <c r="C454" s="2254"/>
      <c r="D454" s="2254"/>
      <c r="E454" s="2254"/>
      <c r="F454" s="2254"/>
      <c r="G454" s="2254"/>
      <c r="H454" s="2254"/>
      <c r="I454" s="2254"/>
      <c r="J454" s="2254"/>
      <c r="K454" s="2254"/>
      <c r="L454" s="2254"/>
      <c r="M454" s="2254"/>
      <c r="N454" s="2254"/>
      <c r="O454" s="2254"/>
    </row>
    <row r="455" spans="3:15">
      <c r="C455" s="2254"/>
      <c r="D455" s="2254"/>
      <c r="E455" s="2254"/>
      <c r="F455" s="2254"/>
      <c r="G455" s="2254"/>
      <c r="H455" s="2254"/>
      <c r="I455" s="2254"/>
      <c r="J455" s="2254"/>
      <c r="K455" s="2254"/>
      <c r="L455" s="2254"/>
      <c r="M455" s="2254"/>
      <c r="N455" s="2254"/>
      <c r="O455" s="2254"/>
    </row>
    <row r="456" spans="3:15">
      <c r="C456" s="2254"/>
      <c r="D456" s="2254"/>
      <c r="E456" s="2254"/>
      <c r="F456" s="2254"/>
      <c r="G456" s="2254"/>
      <c r="H456" s="2254"/>
      <c r="I456" s="2254"/>
      <c r="J456" s="2254"/>
      <c r="K456" s="2254"/>
      <c r="L456" s="2254"/>
      <c r="M456" s="2254"/>
      <c r="N456" s="2254"/>
      <c r="O456" s="2254"/>
    </row>
    <row r="457" spans="3:15">
      <c r="C457" s="2254"/>
      <c r="D457" s="2254"/>
      <c r="E457" s="2254"/>
      <c r="F457" s="2254"/>
      <c r="G457" s="2254"/>
      <c r="H457" s="2254"/>
      <c r="I457" s="2254"/>
      <c r="J457" s="2254"/>
      <c r="K457" s="2254"/>
      <c r="L457" s="2254"/>
      <c r="M457" s="2254"/>
      <c r="N457" s="2254"/>
      <c r="O457" s="2254"/>
    </row>
    <row r="458" spans="3:15">
      <c r="C458" s="2254"/>
      <c r="D458" s="2254"/>
      <c r="E458" s="2254"/>
      <c r="F458" s="2254"/>
      <c r="G458" s="2254"/>
      <c r="H458" s="2254"/>
      <c r="I458" s="2254"/>
      <c r="J458" s="2254"/>
      <c r="K458" s="2254"/>
      <c r="L458" s="2254"/>
      <c r="M458" s="2254"/>
      <c r="N458" s="2254"/>
      <c r="O458" s="2254"/>
    </row>
    <row r="459" spans="3:15">
      <c r="C459" s="2254"/>
      <c r="D459" s="2254"/>
      <c r="E459" s="2254"/>
      <c r="F459" s="2254"/>
      <c r="G459" s="2254"/>
      <c r="H459" s="2254"/>
      <c r="I459" s="2254"/>
      <c r="J459" s="2254"/>
      <c r="K459" s="2254"/>
      <c r="L459" s="2254"/>
      <c r="M459" s="2254"/>
      <c r="N459" s="2254"/>
      <c r="O459" s="2254"/>
    </row>
    <row r="460" spans="3:15">
      <c r="C460" s="2254"/>
      <c r="D460" s="2254"/>
      <c r="E460" s="2254"/>
      <c r="F460" s="2254"/>
      <c r="G460" s="2254"/>
      <c r="H460" s="2254"/>
      <c r="I460" s="2254"/>
      <c r="J460" s="2254"/>
      <c r="K460" s="2254"/>
      <c r="L460" s="2254"/>
      <c r="M460" s="2254"/>
      <c r="N460" s="2254"/>
      <c r="O460" s="2254"/>
    </row>
    <row r="461" spans="3:15">
      <c r="C461" s="2254"/>
      <c r="D461" s="2254"/>
      <c r="E461" s="2254"/>
      <c r="F461" s="2254"/>
      <c r="G461" s="2254"/>
      <c r="H461" s="2254"/>
      <c r="I461" s="2254"/>
      <c r="J461" s="2254"/>
      <c r="K461" s="2254"/>
      <c r="L461" s="2254"/>
      <c r="M461" s="2254"/>
      <c r="N461" s="2254"/>
      <c r="O461" s="2254"/>
    </row>
    <row r="462" spans="3:15">
      <c r="C462" s="2254"/>
      <c r="D462" s="2254"/>
      <c r="E462" s="2254"/>
      <c r="F462" s="2254"/>
      <c r="G462" s="2254"/>
      <c r="H462" s="2254"/>
      <c r="I462" s="2254"/>
      <c r="J462" s="2254"/>
      <c r="K462" s="2254"/>
      <c r="L462" s="2254"/>
      <c r="M462" s="2254"/>
      <c r="N462" s="2254"/>
      <c r="O462" s="2254"/>
    </row>
    <row r="463" spans="3:15">
      <c r="C463" s="2254"/>
      <c r="D463" s="2254"/>
      <c r="E463" s="2254"/>
      <c r="F463" s="2254"/>
      <c r="G463" s="2254"/>
      <c r="H463" s="2254"/>
      <c r="I463" s="2254"/>
      <c r="J463" s="2254"/>
      <c r="K463" s="2254"/>
      <c r="L463" s="2254"/>
      <c r="M463" s="2254"/>
      <c r="N463" s="2254"/>
      <c r="O463" s="2254"/>
    </row>
    <row r="464" spans="3:15">
      <c r="C464" s="2254"/>
      <c r="D464" s="2254"/>
      <c r="E464" s="2254"/>
      <c r="F464" s="2254"/>
      <c r="G464" s="2254"/>
      <c r="H464" s="2254"/>
      <c r="I464" s="2254"/>
      <c r="J464" s="2254"/>
      <c r="K464" s="2254"/>
      <c r="L464" s="2254"/>
      <c r="M464" s="2254"/>
      <c r="N464" s="2254"/>
      <c r="O464" s="2254"/>
    </row>
    <row r="465" spans="3:15">
      <c r="C465" s="2254"/>
      <c r="D465" s="2254"/>
      <c r="E465" s="2254"/>
      <c r="F465" s="2254"/>
      <c r="G465" s="2254"/>
      <c r="H465" s="2254"/>
      <c r="I465" s="2254"/>
      <c r="J465" s="2254"/>
      <c r="K465" s="2254"/>
      <c r="L465" s="2254"/>
      <c r="M465" s="2254"/>
      <c r="N465" s="2254"/>
      <c r="O465" s="2254"/>
    </row>
    <row r="466" spans="3:15">
      <c r="C466" s="2254"/>
      <c r="D466" s="2254"/>
      <c r="E466" s="2254"/>
      <c r="F466" s="2254"/>
      <c r="G466" s="2254"/>
      <c r="H466" s="2254"/>
      <c r="I466" s="2254"/>
      <c r="J466" s="2254"/>
      <c r="K466" s="2254"/>
      <c r="L466" s="2254"/>
      <c r="M466" s="2254"/>
      <c r="N466" s="2254"/>
      <c r="O466" s="2254"/>
    </row>
    <row r="467" spans="3:15">
      <c r="C467" s="2254"/>
      <c r="D467" s="2254"/>
      <c r="E467" s="2254"/>
      <c r="F467" s="2254"/>
      <c r="G467" s="2254"/>
      <c r="H467" s="2254"/>
      <c r="I467" s="2254"/>
      <c r="J467" s="2254"/>
      <c r="K467" s="2254"/>
      <c r="L467" s="2254"/>
      <c r="M467" s="2254"/>
      <c r="N467" s="2254"/>
      <c r="O467" s="2254"/>
    </row>
    <row r="468" spans="3:15">
      <c r="C468" s="2254"/>
      <c r="D468" s="2254"/>
      <c r="E468" s="2254"/>
      <c r="F468" s="2254"/>
      <c r="G468" s="2254"/>
      <c r="H468" s="2254"/>
      <c r="I468" s="2254"/>
      <c r="J468" s="2254"/>
      <c r="K468" s="2254"/>
      <c r="L468" s="2254"/>
      <c r="M468" s="2254"/>
      <c r="N468" s="2254"/>
      <c r="O468" s="2254"/>
    </row>
    <row r="469" spans="3:15">
      <c r="C469" s="2254"/>
      <c r="D469" s="2254"/>
      <c r="E469" s="2254"/>
      <c r="F469" s="2254"/>
      <c r="G469" s="2254"/>
      <c r="H469" s="2254"/>
      <c r="I469" s="2254"/>
      <c r="J469" s="2254"/>
      <c r="K469" s="2254"/>
      <c r="L469" s="2254"/>
      <c r="M469" s="2254"/>
      <c r="N469" s="2254"/>
      <c r="O469" s="2254"/>
    </row>
    <row r="470" spans="3:15">
      <c r="C470" s="2254"/>
      <c r="D470" s="2254"/>
      <c r="E470" s="2254"/>
      <c r="F470" s="2254"/>
      <c r="G470" s="2254"/>
      <c r="H470" s="2254"/>
      <c r="I470" s="2254"/>
      <c r="J470" s="2254"/>
      <c r="K470" s="2254"/>
      <c r="L470" s="2254"/>
      <c r="M470" s="2254"/>
      <c r="N470" s="2254"/>
      <c r="O470" s="2254"/>
    </row>
    <row r="471" spans="3:15">
      <c r="C471" s="2254"/>
      <c r="D471" s="2254"/>
      <c r="E471" s="2254"/>
      <c r="F471" s="2254"/>
      <c r="G471" s="2254"/>
      <c r="H471" s="2254"/>
      <c r="I471" s="2254"/>
      <c r="J471" s="2254"/>
      <c r="K471" s="2254"/>
      <c r="L471" s="2254"/>
      <c r="M471" s="2254"/>
      <c r="N471" s="2254"/>
      <c r="O471" s="2254"/>
    </row>
    <row r="472" spans="3:15">
      <c r="C472" s="2254"/>
      <c r="D472" s="2254"/>
      <c r="E472" s="2254"/>
      <c r="F472" s="2254"/>
      <c r="G472" s="2254"/>
      <c r="H472" s="2254"/>
      <c r="I472" s="2254"/>
      <c r="J472" s="2254"/>
      <c r="K472" s="2254"/>
      <c r="L472" s="2254"/>
      <c r="M472" s="2254"/>
      <c r="N472" s="2254"/>
      <c r="O472" s="2254"/>
    </row>
    <row r="473" spans="3:15">
      <c r="C473" s="2254"/>
      <c r="D473" s="2254"/>
      <c r="E473" s="2254"/>
      <c r="F473" s="2254"/>
      <c r="G473" s="2254"/>
      <c r="H473" s="2254"/>
      <c r="I473" s="2254"/>
      <c r="J473" s="2254"/>
      <c r="K473" s="2254"/>
      <c r="L473" s="2254"/>
      <c r="M473" s="2254"/>
      <c r="N473" s="2254"/>
      <c r="O473" s="2254"/>
    </row>
    <row r="474" spans="3:15">
      <c r="C474" s="2254"/>
      <c r="D474" s="2254"/>
      <c r="E474" s="2254"/>
      <c r="F474" s="2254"/>
      <c r="G474" s="2254"/>
      <c r="H474" s="2254"/>
      <c r="I474" s="2254"/>
      <c r="J474" s="2254"/>
      <c r="K474" s="2254"/>
      <c r="L474" s="2254"/>
      <c r="M474" s="2254"/>
      <c r="N474" s="2254"/>
      <c r="O474" s="2254"/>
    </row>
    <row r="475" spans="3:15">
      <c r="C475" s="2254"/>
      <c r="D475" s="2254"/>
      <c r="E475" s="2254"/>
      <c r="F475" s="2254"/>
      <c r="G475" s="2254"/>
      <c r="H475" s="2254"/>
      <c r="I475" s="2254"/>
      <c r="J475" s="2254"/>
      <c r="K475" s="2254"/>
      <c r="L475" s="2254"/>
      <c r="M475" s="2254"/>
      <c r="N475" s="2254"/>
      <c r="O475" s="2254"/>
    </row>
    <row r="476" spans="3:15">
      <c r="C476" s="2254"/>
      <c r="D476" s="2254"/>
      <c r="E476" s="2254"/>
      <c r="F476" s="2254"/>
      <c r="G476" s="2254"/>
      <c r="H476" s="2254"/>
      <c r="I476" s="2254"/>
      <c r="J476" s="2254"/>
      <c r="K476" s="2254"/>
      <c r="L476" s="2254"/>
      <c r="M476" s="2254"/>
      <c r="N476" s="2254"/>
      <c r="O476" s="2254"/>
    </row>
    <row r="477" spans="3:15">
      <c r="C477" s="2254"/>
      <c r="D477" s="2254"/>
      <c r="E477" s="2254"/>
      <c r="F477" s="2254"/>
      <c r="G477" s="2254"/>
      <c r="H477" s="2254"/>
      <c r="I477" s="2254"/>
      <c r="J477" s="2254"/>
      <c r="K477" s="2254"/>
      <c r="L477" s="2254"/>
      <c r="M477" s="2254"/>
      <c r="N477" s="2254"/>
      <c r="O477" s="2254"/>
    </row>
    <row r="478" spans="3:15">
      <c r="C478" s="2254"/>
      <c r="D478" s="2254"/>
      <c r="E478" s="2254"/>
      <c r="F478" s="2254"/>
      <c r="G478" s="2254"/>
      <c r="H478" s="2254"/>
      <c r="I478" s="2254"/>
      <c r="J478" s="2254"/>
      <c r="K478" s="2254"/>
      <c r="L478" s="2254"/>
      <c r="M478" s="2254"/>
      <c r="N478" s="2254"/>
      <c r="O478" s="2254"/>
    </row>
    <row r="479" spans="3:15">
      <c r="C479" s="2254"/>
      <c r="D479" s="2254"/>
      <c r="E479" s="2254"/>
      <c r="F479" s="2254"/>
      <c r="G479" s="2254"/>
      <c r="H479" s="2254"/>
      <c r="I479" s="2254"/>
      <c r="J479" s="2254"/>
      <c r="K479" s="2254"/>
      <c r="L479" s="2254"/>
      <c r="M479" s="2254"/>
      <c r="N479" s="2254"/>
      <c r="O479" s="2254"/>
    </row>
    <row r="480" spans="3:15">
      <c r="C480" s="2254"/>
      <c r="D480" s="2254"/>
      <c r="E480" s="2254"/>
      <c r="F480" s="2254"/>
      <c r="G480" s="2254"/>
      <c r="H480" s="2254"/>
      <c r="I480" s="2254"/>
      <c r="J480" s="2254"/>
      <c r="K480" s="2254"/>
      <c r="L480" s="2254"/>
      <c r="M480" s="2254"/>
      <c r="N480" s="2254"/>
      <c r="O480" s="2254"/>
    </row>
    <row r="481" spans="3:15">
      <c r="C481" s="2254"/>
      <c r="D481" s="2254"/>
      <c r="E481" s="2254"/>
      <c r="F481" s="2254"/>
      <c r="G481" s="2254"/>
      <c r="H481" s="2254"/>
      <c r="I481" s="2254"/>
      <c r="J481" s="2254"/>
      <c r="K481" s="2254"/>
      <c r="L481" s="2254"/>
      <c r="M481" s="2254"/>
      <c r="N481" s="2254"/>
      <c r="O481" s="2254"/>
    </row>
    <row r="482" spans="3:15">
      <c r="C482" s="2254"/>
      <c r="D482" s="2254"/>
      <c r="E482" s="2254"/>
      <c r="F482" s="2254"/>
      <c r="G482" s="2254"/>
      <c r="H482" s="2254"/>
      <c r="I482" s="2254"/>
      <c r="J482" s="2254"/>
      <c r="K482" s="2254"/>
      <c r="L482" s="2254"/>
      <c r="M482" s="2254"/>
      <c r="N482" s="2254"/>
      <c r="O482" s="2254"/>
    </row>
    <row r="483" spans="3:15">
      <c r="C483" s="2254"/>
      <c r="D483" s="2254"/>
      <c r="E483" s="2254"/>
      <c r="F483" s="2254"/>
      <c r="G483" s="2254"/>
      <c r="H483" s="2254"/>
      <c r="I483" s="2254"/>
      <c r="J483" s="2254"/>
      <c r="K483" s="2254"/>
      <c r="L483" s="2254"/>
      <c r="M483" s="2254"/>
      <c r="N483" s="2254"/>
      <c r="O483" s="2254"/>
    </row>
    <row r="484" spans="3:15">
      <c r="C484" s="2254"/>
      <c r="D484" s="2254"/>
      <c r="E484" s="2254"/>
      <c r="F484" s="2254"/>
      <c r="G484" s="2254"/>
      <c r="H484" s="2254"/>
      <c r="I484" s="2254"/>
      <c r="J484" s="2254"/>
      <c r="K484" s="2254"/>
      <c r="L484" s="2254"/>
      <c r="M484" s="2254"/>
      <c r="N484" s="2254"/>
      <c r="O484" s="2254"/>
    </row>
    <row r="485" spans="3:15">
      <c r="C485" s="2254"/>
      <c r="D485" s="2254"/>
      <c r="E485" s="2254"/>
      <c r="F485" s="2254"/>
      <c r="G485" s="2254"/>
      <c r="H485" s="2254"/>
      <c r="I485" s="2254"/>
      <c r="J485" s="2254"/>
      <c r="K485" s="2254"/>
      <c r="L485" s="2254"/>
      <c r="M485" s="2254"/>
      <c r="N485" s="2254"/>
      <c r="O485" s="2254"/>
    </row>
    <row r="486" spans="3:15">
      <c r="C486" s="2254"/>
      <c r="D486" s="2254"/>
      <c r="E486" s="2254"/>
      <c r="F486" s="2254"/>
      <c r="G486" s="2254"/>
      <c r="H486" s="2254"/>
      <c r="I486" s="2254"/>
      <c r="J486" s="2254"/>
      <c r="K486" s="2254"/>
      <c r="L486" s="2254"/>
      <c r="M486" s="2254"/>
      <c r="N486" s="2254"/>
      <c r="O486" s="2254"/>
    </row>
    <row r="487" spans="3:15">
      <c r="C487" s="2254"/>
      <c r="D487" s="2254"/>
      <c r="E487" s="2254"/>
      <c r="F487" s="2254"/>
      <c r="G487" s="2254"/>
      <c r="H487" s="2254"/>
      <c r="I487" s="2254"/>
      <c r="J487" s="2254"/>
      <c r="K487" s="2254"/>
      <c r="L487" s="2254"/>
      <c r="M487" s="2254"/>
      <c r="N487" s="2254"/>
      <c r="O487" s="2254"/>
    </row>
    <row r="488" spans="3:15">
      <c r="C488" s="2254"/>
      <c r="D488" s="2254"/>
      <c r="E488" s="2254"/>
      <c r="F488" s="2254"/>
      <c r="G488" s="2254"/>
      <c r="H488" s="2254"/>
      <c r="I488" s="2254"/>
      <c r="J488" s="2254"/>
      <c r="K488" s="2254"/>
      <c r="L488" s="2254"/>
      <c r="M488" s="2254"/>
      <c r="N488" s="2254"/>
      <c r="O488" s="2254"/>
    </row>
    <row r="489" spans="3:15">
      <c r="C489" s="2254"/>
      <c r="D489" s="2254"/>
      <c r="E489" s="2254"/>
      <c r="F489" s="2254"/>
      <c r="G489" s="2254"/>
      <c r="H489" s="2254"/>
      <c r="I489" s="2254"/>
      <c r="J489" s="2254"/>
      <c r="K489" s="2254"/>
      <c r="L489" s="2254"/>
      <c r="M489" s="2254"/>
      <c r="N489" s="2254"/>
      <c r="O489" s="2254"/>
    </row>
    <row r="490" spans="3:15">
      <c r="C490" s="2254"/>
      <c r="D490" s="2254"/>
      <c r="E490" s="2254"/>
      <c r="F490" s="2254"/>
      <c r="G490" s="2254"/>
      <c r="H490" s="2254"/>
      <c r="I490" s="2254"/>
      <c r="J490" s="2254"/>
      <c r="K490" s="2254"/>
      <c r="L490" s="2254"/>
      <c r="M490" s="2254"/>
      <c r="N490" s="2254"/>
      <c r="O490" s="2254"/>
    </row>
    <row r="491" spans="3:15">
      <c r="C491" s="2254"/>
      <c r="D491" s="2254"/>
      <c r="E491" s="2254"/>
      <c r="F491" s="2254"/>
      <c r="G491" s="2254"/>
      <c r="H491" s="2254"/>
      <c r="I491" s="2254"/>
      <c r="J491" s="2254"/>
      <c r="K491" s="2254"/>
      <c r="L491" s="2254"/>
      <c r="M491" s="2254"/>
      <c r="N491" s="2254"/>
      <c r="O491" s="2254"/>
    </row>
    <row r="492" spans="3:15">
      <c r="C492" s="2254"/>
      <c r="D492" s="2254"/>
      <c r="E492" s="2254"/>
      <c r="F492" s="2254"/>
      <c r="G492" s="2254"/>
      <c r="H492" s="2254"/>
      <c r="I492" s="2254"/>
      <c r="J492" s="2254"/>
      <c r="K492" s="2254"/>
      <c r="L492" s="2254"/>
      <c r="M492" s="2254"/>
      <c r="N492" s="2254"/>
      <c r="O492" s="2254"/>
    </row>
    <row r="493" spans="3:15">
      <c r="C493" s="2254"/>
      <c r="D493" s="2254"/>
      <c r="E493" s="2254"/>
      <c r="F493" s="2254"/>
      <c r="G493" s="2254"/>
      <c r="H493" s="2254"/>
      <c r="I493" s="2254"/>
      <c r="J493" s="2254"/>
      <c r="K493" s="2254"/>
      <c r="L493" s="2254"/>
      <c r="M493" s="2254"/>
      <c r="N493" s="2254"/>
      <c r="O493" s="2254"/>
    </row>
    <row r="494" spans="3:15">
      <c r="C494" s="2254"/>
      <c r="D494" s="2254"/>
      <c r="E494" s="2254"/>
      <c r="F494" s="2254"/>
      <c r="G494" s="2254"/>
      <c r="H494" s="2254"/>
      <c r="I494" s="2254"/>
      <c r="J494" s="2254"/>
      <c r="K494" s="2254"/>
      <c r="L494" s="2254"/>
      <c r="M494" s="2254"/>
      <c r="N494" s="2254"/>
      <c r="O494" s="2254"/>
    </row>
    <row r="495" spans="3:15">
      <c r="C495" s="2254"/>
      <c r="D495" s="2254"/>
      <c r="E495" s="2254"/>
      <c r="F495" s="2254"/>
      <c r="G495" s="2254"/>
      <c r="H495" s="2254"/>
      <c r="I495" s="2254"/>
      <c r="J495" s="2254"/>
      <c r="K495" s="2254"/>
      <c r="L495" s="2254"/>
      <c r="M495" s="2254"/>
      <c r="N495" s="2254"/>
      <c r="O495" s="2254"/>
    </row>
    <row r="496" spans="3:15">
      <c r="C496" s="2254"/>
      <c r="D496" s="2254"/>
      <c r="E496" s="2254"/>
      <c r="F496" s="2254"/>
      <c r="G496" s="2254"/>
      <c r="H496" s="2254"/>
      <c r="I496" s="2254"/>
      <c r="J496" s="2254"/>
      <c r="K496" s="2254"/>
      <c r="L496" s="2254"/>
      <c r="M496" s="2254"/>
      <c r="N496" s="2254"/>
      <c r="O496" s="2254"/>
    </row>
    <row r="497" spans="3:15">
      <c r="C497" s="2254"/>
      <c r="D497" s="2254"/>
      <c r="E497" s="2254"/>
      <c r="F497" s="2254"/>
      <c r="G497" s="2254"/>
      <c r="H497" s="2254"/>
      <c r="I497" s="2254"/>
      <c r="J497" s="2254"/>
      <c r="K497" s="2254"/>
      <c r="L497" s="2254"/>
      <c r="M497" s="2254"/>
      <c r="N497" s="2254"/>
      <c r="O497" s="2254"/>
    </row>
    <row r="498" spans="3:15">
      <c r="C498" s="2254"/>
      <c r="D498" s="2254"/>
      <c r="E498" s="2254"/>
      <c r="F498" s="2254"/>
      <c r="G498" s="2254"/>
      <c r="H498" s="2254"/>
      <c r="I498" s="2254"/>
      <c r="J498" s="2254"/>
      <c r="K498" s="2254"/>
      <c r="L498" s="2254"/>
      <c r="M498" s="2254"/>
      <c r="N498" s="2254"/>
      <c r="O498" s="2254"/>
    </row>
    <row r="499" spans="3:15">
      <c r="C499" s="2254"/>
      <c r="D499" s="2254"/>
      <c r="E499" s="2254"/>
      <c r="F499" s="2254"/>
      <c r="G499" s="2254"/>
      <c r="H499" s="2254"/>
      <c r="I499" s="2254"/>
      <c r="J499" s="2254"/>
      <c r="K499" s="2254"/>
      <c r="L499" s="2254"/>
      <c r="M499" s="2254"/>
      <c r="N499" s="2254"/>
      <c r="O499" s="2254"/>
    </row>
    <row r="500" spans="3:15">
      <c r="C500" s="2254"/>
      <c r="D500" s="2254"/>
      <c r="E500" s="2254"/>
      <c r="F500" s="2254"/>
      <c r="G500" s="2254"/>
      <c r="H500" s="2254"/>
      <c r="I500" s="2254"/>
      <c r="J500" s="2254"/>
      <c r="K500" s="2254"/>
      <c r="L500" s="2254"/>
      <c r="M500" s="2254"/>
      <c r="N500" s="2254"/>
      <c r="O500" s="2254"/>
    </row>
    <row r="501" spans="3:15">
      <c r="C501" s="2254"/>
      <c r="D501" s="2254"/>
      <c r="E501" s="2254"/>
      <c r="F501" s="2254"/>
      <c r="G501" s="2254"/>
      <c r="H501" s="2254"/>
      <c r="I501" s="2254"/>
      <c r="J501" s="2254"/>
      <c r="K501" s="2254"/>
      <c r="L501" s="2254"/>
      <c r="M501" s="2254"/>
      <c r="N501" s="2254"/>
      <c r="O501" s="2254"/>
    </row>
    <row r="502" spans="3:15">
      <c r="C502" s="2254"/>
      <c r="D502" s="2254"/>
      <c r="E502" s="2254"/>
      <c r="F502" s="2254"/>
      <c r="G502" s="2254"/>
      <c r="H502" s="2254"/>
      <c r="I502" s="2254"/>
      <c r="J502" s="2254"/>
      <c r="K502" s="2254"/>
      <c r="L502" s="2254"/>
      <c r="M502" s="2254"/>
      <c r="N502" s="2254"/>
      <c r="O502" s="2254"/>
    </row>
    <row r="503" spans="3:15">
      <c r="C503" s="2254"/>
      <c r="D503" s="2254"/>
      <c r="E503" s="2254"/>
      <c r="F503" s="2254"/>
      <c r="G503" s="2254"/>
      <c r="H503" s="2254"/>
      <c r="I503" s="2254"/>
      <c r="J503" s="2254"/>
      <c r="K503" s="2254"/>
      <c r="L503" s="2254"/>
      <c r="M503" s="2254"/>
      <c r="N503" s="2254"/>
      <c r="O503" s="2254"/>
    </row>
    <row r="504" spans="3:15">
      <c r="C504" s="2254"/>
      <c r="D504" s="2254"/>
      <c r="E504" s="2254"/>
      <c r="F504" s="2254"/>
      <c r="G504" s="2254"/>
      <c r="H504" s="2254"/>
      <c r="I504" s="2254"/>
      <c r="J504" s="2254"/>
      <c r="K504" s="2254"/>
      <c r="L504" s="2254"/>
      <c r="M504" s="2254"/>
      <c r="N504" s="2254"/>
      <c r="O504" s="2254"/>
    </row>
    <row r="505" spans="3:15">
      <c r="C505" s="2254"/>
      <c r="D505" s="2254"/>
      <c r="E505" s="2254"/>
      <c r="F505" s="2254"/>
      <c r="G505" s="2254"/>
      <c r="H505" s="2254"/>
      <c r="I505" s="2254"/>
      <c r="J505" s="2254"/>
      <c r="K505" s="2254"/>
      <c r="L505" s="2254"/>
      <c r="M505" s="2254"/>
      <c r="N505" s="2254"/>
      <c r="O505" s="2254"/>
    </row>
    <row r="506" spans="3:15">
      <c r="C506" s="2254"/>
      <c r="D506" s="2254"/>
      <c r="E506" s="2254"/>
      <c r="F506" s="2254"/>
      <c r="G506" s="2254"/>
      <c r="H506" s="2254"/>
      <c r="I506" s="2254"/>
      <c r="J506" s="2254"/>
      <c r="K506" s="2254"/>
      <c r="L506" s="2254"/>
      <c r="M506" s="2254"/>
      <c r="N506" s="2254"/>
      <c r="O506" s="2254"/>
    </row>
    <row r="507" spans="3:15">
      <c r="C507" s="2254"/>
      <c r="D507" s="2254"/>
      <c r="E507" s="2254"/>
      <c r="F507" s="2254"/>
      <c r="G507" s="2254"/>
      <c r="H507" s="2254"/>
      <c r="I507" s="2254"/>
      <c r="J507" s="2254"/>
      <c r="K507" s="2254"/>
      <c r="L507" s="2254"/>
      <c r="M507" s="2254"/>
      <c r="N507" s="2254"/>
      <c r="O507" s="2254"/>
    </row>
    <row r="508" spans="3:15">
      <c r="C508" s="2254"/>
      <c r="D508" s="2254"/>
      <c r="E508" s="2254"/>
      <c r="F508" s="2254"/>
      <c r="G508" s="2254"/>
      <c r="H508" s="2254"/>
      <c r="I508" s="2254"/>
      <c r="J508" s="2254"/>
      <c r="K508" s="2254"/>
      <c r="L508" s="2254"/>
      <c r="M508" s="2254"/>
      <c r="N508" s="2254"/>
      <c r="O508" s="2254"/>
    </row>
    <row r="509" spans="3:15">
      <c r="C509" s="2254"/>
      <c r="D509" s="2254"/>
      <c r="E509" s="2254"/>
      <c r="F509" s="2254"/>
      <c r="G509" s="2254"/>
      <c r="H509" s="2254"/>
      <c r="I509" s="2254"/>
      <c r="J509" s="2254"/>
      <c r="K509" s="2254"/>
      <c r="L509" s="2254"/>
      <c r="M509" s="2254"/>
      <c r="N509" s="2254"/>
      <c r="O509" s="2254"/>
    </row>
    <row r="510" spans="3:15">
      <c r="C510" s="2254"/>
      <c r="D510" s="2254"/>
      <c r="E510" s="2254"/>
      <c r="F510" s="2254"/>
      <c r="G510" s="2254"/>
      <c r="H510" s="2254"/>
      <c r="I510" s="2254"/>
      <c r="J510" s="2254"/>
      <c r="K510" s="2254"/>
      <c r="L510" s="2254"/>
      <c r="M510" s="2254"/>
      <c r="N510" s="2254"/>
      <c r="O510" s="2254"/>
    </row>
    <row r="511" spans="3:15">
      <c r="C511" s="2254"/>
      <c r="D511" s="2254"/>
      <c r="E511" s="2254"/>
      <c r="F511" s="2254"/>
      <c r="G511" s="2254"/>
      <c r="H511" s="2254"/>
      <c r="I511" s="2254"/>
      <c r="J511" s="2254"/>
      <c r="K511" s="2254"/>
      <c r="L511" s="2254"/>
      <c r="M511" s="2254"/>
      <c r="N511" s="2254"/>
      <c r="O511" s="2254"/>
    </row>
    <row r="512" spans="3:15">
      <c r="C512" s="2254"/>
      <c r="D512" s="2254"/>
      <c r="E512" s="2254"/>
      <c r="F512" s="2254"/>
      <c r="G512" s="2254"/>
      <c r="H512" s="2254"/>
      <c r="I512" s="2254"/>
      <c r="J512" s="2254"/>
      <c r="K512" s="2254"/>
      <c r="L512" s="2254"/>
      <c r="M512" s="2254"/>
      <c r="N512" s="2254"/>
      <c r="O512" s="2254"/>
    </row>
    <row r="513" spans="3:15">
      <c r="C513" s="2254"/>
      <c r="D513" s="2254"/>
      <c r="E513" s="2254"/>
      <c r="F513" s="2254"/>
      <c r="G513" s="2254"/>
      <c r="H513" s="2254"/>
      <c r="I513" s="2254"/>
      <c r="J513" s="2254"/>
      <c r="K513" s="2254"/>
      <c r="L513" s="2254"/>
      <c r="M513" s="2254"/>
      <c r="N513" s="2254"/>
      <c r="O513" s="2254"/>
    </row>
    <row r="514" spans="3:15">
      <c r="C514" s="2254"/>
      <c r="D514" s="2254"/>
      <c r="E514" s="2254"/>
      <c r="F514" s="2254"/>
      <c r="G514" s="2254"/>
      <c r="H514" s="2254"/>
      <c r="I514" s="2254"/>
      <c r="J514" s="2254"/>
      <c r="K514" s="2254"/>
      <c r="L514" s="2254"/>
      <c r="M514" s="2254"/>
      <c r="N514" s="2254"/>
      <c r="O514" s="2254"/>
    </row>
    <row r="515" spans="3:15">
      <c r="C515" s="2254"/>
      <c r="D515" s="2254"/>
      <c r="E515" s="2254"/>
      <c r="F515" s="2254"/>
      <c r="G515" s="2254"/>
      <c r="H515" s="2254"/>
      <c r="I515" s="2254"/>
      <c r="J515" s="2254"/>
      <c r="K515" s="2254"/>
      <c r="L515" s="2254"/>
      <c r="M515" s="2254"/>
      <c r="N515" s="2254"/>
      <c r="O515" s="2254"/>
    </row>
    <row r="516" spans="3:15">
      <c r="C516" s="2254"/>
      <c r="D516" s="2254"/>
      <c r="E516" s="2254"/>
      <c r="F516" s="2254"/>
      <c r="G516" s="2254"/>
      <c r="H516" s="2254"/>
      <c r="I516" s="2254"/>
      <c r="J516" s="2254"/>
      <c r="K516" s="2254"/>
      <c r="L516" s="2254"/>
      <c r="M516" s="2254"/>
      <c r="N516" s="2254"/>
      <c r="O516" s="2254"/>
    </row>
    <row r="517" spans="3:15">
      <c r="C517" s="2254"/>
      <c r="D517" s="2254"/>
      <c r="E517" s="2254"/>
      <c r="F517" s="2254"/>
      <c r="G517" s="2254"/>
      <c r="H517" s="2254"/>
      <c r="I517" s="2254"/>
      <c r="J517" s="2254"/>
      <c r="K517" s="2254"/>
      <c r="L517" s="2254"/>
      <c r="M517" s="2254"/>
      <c r="N517" s="2254"/>
      <c r="O517" s="2254"/>
    </row>
    <row r="518" spans="3:15">
      <c r="C518" s="2254"/>
      <c r="D518" s="2254"/>
      <c r="E518" s="2254"/>
      <c r="F518" s="2254"/>
      <c r="G518" s="2254"/>
      <c r="H518" s="2254"/>
      <c r="I518" s="2254"/>
      <c r="J518" s="2254"/>
      <c r="K518" s="2254"/>
      <c r="L518" s="2254"/>
      <c r="M518" s="2254"/>
      <c r="N518" s="2254"/>
      <c r="O518" s="2254"/>
    </row>
    <row r="519" spans="3:15">
      <c r="C519" s="2254"/>
      <c r="D519" s="2254"/>
      <c r="E519" s="2254"/>
      <c r="F519" s="2254"/>
      <c r="G519" s="2254"/>
      <c r="H519" s="2254"/>
      <c r="I519" s="2254"/>
      <c r="J519" s="2254"/>
      <c r="K519" s="2254"/>
      <c r="L519" s="2254"/>
      <c r="M519" s="2254"/>
      <c r="N519" s="2254"/>
      <c r="O519" s="2254"/>
    </row>
    <row r="520" spans="3:15">
      <c r="C520" s="2254"/>
      <c r="D520" s="2254"/>
      <c r="E520" s="2254"/>
      <c r="F520" s="2254"/>
      <c r="G520" s="2254"/>
      <c r="H520" s="2254"/>
      <c r="I520" s="2254"/>
      <c r="J520" s="2254"/>
      <c r="K520" s="2254"/>
      <c r="L520" s="2254"/>
      <c r="M520" s="2254"/>
      <c r="N520" s="2254"/>
      <c r="O520" s="2254"/>
    </row>
    <row r="521" spans="3:15">
      <c r="C521" s="2254"/>
      <c r="D521" s="2254"/>
      <c r="E521" s="2254"/>
      <c r="F521" s="2254"/>
      <c r="G521" s="2254"/>
      <c r="H521" s="2254"/>
      <c r="I521" s="2254"/>
      <c r="J521" s="2254"/>
      <c r="K521" s="2254"/>
      <c r="L521" s="2254"/>
      <c r="M521" s="2254"/>
      <c r="N521" s="2254"/>
      <c r="O521" s="2254"/>
    </row>
    <row r="522" spans="3:15">
      <c r="C522" s="2254"/>
      <c r="D522" s="2254"/>
      <c r="E522" s="2254"/>
      <c r="F522" s="2254"/>
      <c r="G522" s="2254"/>
      <c r="H522" s="2254"/>
      <c r="I522" s="2254"/>
      <c r="J522" s="2254"/>
      <c r="K522" s="2254"/>
      <c r="L522" s="2254"/>
      <c r="M522" s="2254"/>
      <c r="N522" s="2254"/>
      <c r="O522" s="2254"/>
    </row>
    <row r="523" spans="3:15">
      <c r="C523" s="2254"/>
      <c r="D523" s="2254"/>
      <c r="E523" s="2254"/>
      <c r="F523" s="2254"/>
      <c r="G523" s="2254"/>
      <c r="H523" s="2254"/>
      <c r="I523" s="2254"/>
      <c r="J523" s="2254"/>
      <c r="K523" s="2254"/>
      <c r="L523" s="2254"/>
      <c r="M523" s="2254"/>
      <c r="N523" s="2254"/>
      <c r="O523" s="2254"/>
    </row>
    <row r="524" spans="3:15">
      <c r="C524" s="2254"/>
      <c r="D524" s="2254"/>
      <c r="E524" s="2254"/>
      <c r="F524" s="2254"/>
      <c r="G524" s="2254"/>
      <c r="H524" s="2254"/>
      <c r="I524" s="2254"/>
      <c r="J524" s="2254"/>
      <c r="K524" s="2254"/>
      <c r="L524" s="2254"/>
      <c r="M524" s="2254"/>
      <c r="N524" s="2254"/>
      <c r="O524" s="2254"/>
    </row>
    <row r="525" spans="3:15">
      <c r="C525" s="2254"/>
      <c r="D525" s="2254"/>
      <c r="E525" s="2254"/>
      <c r="F525" s="2254"/>
      <c r="G525" s="2254"/>
      <c r="H525" s="2254"/>
      <c r="I525" s="2254"/>
      <c r="J525" s="2254"/>
      <c r="K525" s="2254"/>
      <c r="L525" s="2254"/>
      <c r="M525" s="2254"/>
      <c r="N525" s="2254"/>
      <c r="O525" s="2254"/>
    </row>
    <row r="526" spans="3:15">
      <c r="C526" s="2254"/>
      <c r="D526" s="2254"/>
      <c r="E526" s="2254"/>
      <c r="F526" s="2254"/>
      <c r="G526" s="2254"/>
      <c r="H526" s="2254"/>
      <c r="I526" s="2254"/>
      <c r="J526" s="2254"/>
      <c r="K526" s="2254"/>
      <c r="L526" s="2254"/>
      <c r="M526" s="2254"/>
      <c r="N526" s="2254"/>
      <c r="O526" s="2254"/>
    </row>
    <row r="527" spans="3:15">
      <c r="C527" s="2254"/>
      <c r="D527" s="2254"/>
      <c r="E527" s="2254"/>
      <c r="F527" s="2254"/>
      <c r="G527" s="2254"/>
      <c r="H527" s="2254"/>
      <c r="I527" s="2254"/>
      <c r="J527" s="2254"/>
      <c r="K527" s="2254"/>
      <c r="L527" s="2254"/>
      <c r="M527" s="2254"/>
      <c r="N527" s="2254"/>
      <c r="O527" s="2254"/>
    </row>
    <row r="528" spans="3:15">
      <c r="C528" s="2254"/>
      <c r="D528" s="2254"/>
      <c r="E528" s="2254"/>
      <c r="F528" s="2254"/>
      <c r="G528" s="2254"/>
      <c r="H528" s="2254"/>
      <c r="I528" s="2254"/>
      <c r="J528" s="2254"/>
      <c r="K528" s="2254"/>
      <c r="L528" s="2254"/>
      <c r="M528" s="2254"/>
      <c r="N528" s="2254"/>
      <c r="O528" s="2254"/>
    </row>
    <row r="529" spans="3:15">
      <c r="C529" s="2254"/>
      <c r="D529" s="2254"/>
      <c r="E529" s="2254"/>
      <c r="F529" s="2254"/>
      <c r="G529" s="2254"/>
      <c r="H529" s="2254"/>
      <c r="I529" s="2254"/>
      <c r="J529" s="2254"/>
      <c r="K529" s="2254"/>
      <c r="L529" s="2254"/>
      <c r="M529" s="2254"/>
      <c r="N529" s="2254"/>
      <c r="O529" s="2254"/>
    </row>
    <row r="530" spans="3:15">
      <c r="C530" s="2254"/>
      <c r="D530" s="2254"/>
      <c r="E530" s="2254"/>
      <c r="F530" s="2254"/>
      <c r="G530" s="2254"/>
      <c r="H530" s="2254"/>
      <c r="I530" s="2254"/>
      <c r="J530" s="2254"/>
      <c r="K530" s="2254"/>
      <c r="L530" s="2254"/>
      <c r="M530" s="2254"/>
      <c r="N530" s="2254"/>
      <c r="O530" s="2254"/>
    </row>
    <row r="531" spans="3:15">
      <c r="C531" s="2254"/>
      <c r="D531" s="2254"/>
      <c r="E531" s="2254"/>
      <c r="F531" s="2254"/>
      <c r="G531" s="2254"/>
      <c r="H531" s="2254"/>
      <c r="I531" s="2254"/>
      <c r="J531" s="2254"/>
      <c r="K531" s="2254"/>
      <c r="L531" s="2254"/>
      <c r="M531" s="2254"/>
      <c r="N531" s="2254"/>
      <c r="O531" s="2254"/>
    </row>
    <row r="532" spans="3:15">
      <c r="C532" s="2254"/>
      <c r="D532" s="2254"/>
      <c r="E532" s="2254"/>
      <c r="F532" s="2254"/>
      <c r="G532" s="2254"/>
      <c r="H532" s="2254"/>
      <c r="I532" s="2254"/>
      <c r="J532" s="2254"/>
      <c r="K532" s="2254"/>
      <c r="L532" s="2254"/>
      <c r="M532" s="2254"/>
      <c r="N532" s="2254"/>
      <c r="O532" s="2254"/>
    </row>
    <row r="533" spans="3:15">
      <c r="C533" s="2254"/>
      <c r="D533" s="2254"/>
      <c r="E533" s="2254"/>
      <c r="F533" s="2254"/>
      <c r="G533" s="2254"/>
      <c r="H533" s="2254"/>
      <c r="I533" s="2254"/>
      <c r="J533" s="2254"/>
      <c r="K533" s="2254"/>
      <c r="L533" s="2254"/>
      <c r="M533" s="2254"/>
      <c r="N533" s="2254"/>
      <c r="O533" s="2254"/>
    </row>
    <row r="534" spans="3:15">
      <c r="C534" s="2254"/>
      <c r="D534" s="2254"/>
      <c r="E534" s="2254"/>
      <c r="F534" s="2254"/>
      <c r="G534" s="2254"/>
      <c r="H534" s="2254"/>
      <c r="I534" s="2254"/>
      <c r="J534" s="2254"/>
      <c r="K534" s="2254"/>
      <c r="L534" s="2254"/>
      <c r="M534" s="2254"/>
      <c r="N534" s="2254"/>
      <c r="O534" s="2254"/>
    </row>
    <row r="535" spans="3:15">
      <c r="C535" s="2254"/>
      <c r="D535" s="2254"/>
      <c r="E535" s="2254"/>
      <c r="F535" s="2254"/>
      <c r="G535" s="2254"/>
      <c r="H535" s="2254"/>
      <c r="I535" s="2254"/>
      <c r="J535" s="2254"/>
      <c r="K535" s="2254"/>
      <c r="L535" s="2254"/>
      <c r="M535" s="2254"/>
      <c r="N535" s="2254"/>
      <c r="O535" s="2254"/>
    </row>
    <row r="536" spans="3:15">
      <c r="C536" s="2254"/>
      <c r="D536" s="2254"/>
      <c r="E536" s="2254"/>
      <c r="F536" s="2254"/>
      <c r="G536" s="2254"/>
      <c r="H536" s="2254"/>
      <c r="I536" s="2254"/>
      <c r="J536" s="2254"/>
      <c r="K536" s="2254"/>
      <c r="L536" s="2254"/>
      <c r="M536" s="2254"/>
      <c r="N536" s="2254"/>
      <c r="O536" s="2254"/>
    </row>
    <row r="537" spans="3:15">
      <c r="C537" s="2254"/>
      <c r="D537" s="2254"/>
      <c r="E537" s="2254"/>
      <c r="F537" s="2254"/>
      <c r="G537" s="2254"/>
      <c r="H537" s="2254"/>
      <c r="I537" s="2254"/>
      <c r="J537" s="2254"/>
      <c r="K537" s="2254"/>
      <c r="L537" s="2254"/>
      <c r="M537" s="2254"/>
      <c r="N537" s="2254"/>
      <c r="O537" s="2254"/>
    </row>
    <row r="538" spans="3:15">
      <c r="C538" s="2254"/>
      <c r="D538" s="2254"/>
      <c r="E538" s="2254"/>
      <c r="F538" s="2254"/>
      <c r="G538" s="2254"/>
      <c r="H538" s="2254"/>
      <c r="I538" s="2254"/>
      <c r="J538" s="2254"/>
      <c r="K538" s="2254"/>
      <c r="L538" s="2254"/>
      <c r="M538" s="2254"/>
      <c r="N538" s="2254"/>
      <c r="O538" s="2254"/>
    </row>
    <row r="539" spans="3:15">
      <c r="C539" s="2254"/>
      <c r="D539" s="2254"/>
      <c r="E539" s="2254"/>
      <c r="F539" s="2254"/>
      <c r="G539" s="2254"/>
      <c r="H539" s="2254"/>
      <c r="I539" s="2254"/>
      <c r="J539" s="2254"/>
      <c r="K539" s="2254"/>
      <c r="L539" s="2254"/>
      <c r="M539" s="2254"/>
      <c r="N539" s="2254"/>
      <c r="O539" s="2254"/>
    </row>
    <row r="540" spans="3:15">
      <c r="C540" s="2254"/>
      <c r="D540" s="2254"/>
      <c r="E540" s="2254"/>
      <c r="F540" s="2254"/>
      <c r="G540" s="2254"/>
      <c r="H540" s="2254"/>
      <c r="I540" s="2254"/>
      <c r="J540" s="2254"/>
      <c r="K540" s="2254"/>
      <c r="L540" s="2254"/>
      <c r="M540" s="2254"/>
      <c r="N540" s="2254"/>
      <c r="O540" s="2254"/>
    </row>
    <row r="541" spans="3:15">
      <c r="C541" s="2254"/>
      <c r="D541" s="2254"/>
      <c r="E541" s="2254"/>
      <c r="F541" s="2254"/>
      <c r="G541" s="2254"/>
      <c r="H541" s="2254"/>
      <c r="I541" s="2254"/>
      <c r="J541" s="2254"/>
      <c r="K541" s="2254"/>
      <c r="L541" s="2254"/>
      <c r="M541" s="2254"/>
      <c r="N541" s="2254"/>
      <c r="O541" s="2254"/>
    </row>
    <row r="542" spans="3:15">
      <c r="C542" s="2254"/>
      <c r="D542" s="2254"/>
      <c r="E542" s="2254"/>
      <c r="F542" s="2254"/>
      <c r="G542" s="2254"/>
      <c r="H542" s="2254"/>
      <c r="I542" s="2254"/>
      <c r="J542" s="2254"/>
      <c r="K542" s="2254"/>
      <c r="L542" s="2254"/>
      <c r="M542" s="2254"/>
      <c r="N542" s="2254"/>
      <c r="O542" s="2254"/>
    </row>
    <row r="543" spans="3:15">
      <c r="C543" s="2254"/>
      <c r="D543" s="2254"/>
      <c r="E543" s="2254"/>
      <c r="F543" s="2254"/>
      <c r="G543" s="2254"/>
      <c r="H543" s="2254"/>
      <c r="I543" s="2254"/>
      <c r="J543" s="2254"/>
      <c r="K543" s="2254"/>
      <c r="L543" s="2254"/>
      <c r="M543" s="2254"/>
      <c r="N543" s="2254"/>
      <c r="O543" s="2254"/>
    </row>
    <row r="544" spans="3:15">
      <c r="C544" s="2254"/>
      <c r="D544" s="2254"/>
      <c r="E544" s="2254"/>
      <c r="F544" s="2254"/>
      <c r="G544" s="2254"/>
      <c r="H544" s="2254"/>
      <c r="I544" s="2254"/>
      <c r="J544" s="2254"/>
      <c r="K544" s="2254"/>
      <c r="L544" s="2254"/>
      <c r="M544" s="2254"/>
      <c r="N544" s="2254"/>
      <c r="O544" s="2254"/>
    </row>
    <row r="545" spans="2:15">
      <c r="C545" s="2254"/>
      <c r="D545" s="2254"/>
      <c r="E545" s="2254"/>
      <c r="F545" s="2254"/>
      <c r="G545" s="2254"/>
      <c r="H545" s="2254"/>
      <c r="I545" s="2254"/>
      <c r="J545" s="2254"/>
      <c r="K545" s="2254"/>
      <c r="L545" s="2254"/>
      <c r="M545" s="2254"/>
      <c r="N545" s="2254"/>
      <c r="O545" s="2254"/>
    </row>
    <row r="546" spans="2:15">
      <c r="C546" s="2254"/>
      <c r="D546" s="2254"/>
      <c r="E546" s="2254"/>
      <c r="F546" s="2254"/>
      <c r="G546" s="2254"/>
      <c r="H546" s="2254"/>
      <c r="I546" s="2254"/>
      <c r="J546" s="2254"/>
      <c r="K546" s="2254"/>
      <c r="L546" s="2254"/>
      <c r="M546" s="2254"/>
      <c r="N546" s="2254"/>
      <c r="O546" s="2254"/>
    </row>
    <row r="547" spans="2:15">
      <c r="C547" s="2254"/>
      <c r="D547" s="2254"/>
      <c r="E547" s="2254"/>
      <c r="F547" s="2254"/>
      <c r="G547" s="2254"/>
      <c r="H547" s="2254"/>
      <c r="I547" s="2254"/>
      <c r="J547" s="2254"/>
      <c r="K547" s="2254"/>
      <c r="L547" s="2254"/>
      <c r="M547" s="2254"/>
      <c r="N547" s="2254"/>
      <c r="O547" s="2254"/>
    </row>
    <row r="548" spans="2:15">
      <c r="C548" s="2254"/>
      <c r="D548" s="2254"/>
      <c r="E548" s="2254"/>
      <c r="F548" s="2254"/>
      <c r="G548" s="2254"/>
      <c r="H548" s="2254"/>
      <c r="I548" s="2254"/>
      <c r="J548" s="2254"/>
      <c r="K548" s="2254"/>
      <c r="L548" s="2254"/>
      <c r="M548" s="2254"/>
      <c r="N548" s="2254"/>
      <c r="O548" s="2254"/>
    </row>
    <row r="549" spans="2:15">
      <c r="C549" s="2254"/>
      <c r="D549" s="2254"/>
      <c r="E549" s="2254"/>
      <c r="F549" s="2254"/>
      <c r="G549" s="2254"/>
      <c r="H549" s="2254"/>
      <c r="I549" s="2254"/>
      <c r="J549" s="2254"/>
      <c r="K549" s="2254"/>
      <c r="L549" s="2254"/>
      <c r="M549" s="2254"/>
      <c r="N549" s="2254"/>
      <c r="O549" s="2254"/>
    </row>
    <row r="550" spans="2:15">
      <c r="C550" s="2254"/>
      <c r="D550" s="2254"/>
      <c r="E550" s="2254"/>
      <c r="F550" s="2254"/>
      <c r="G550" s="2254"/>
      <c r="H550" s="2254"/>
      <c r="I550" s="2254"/>
      <c r="J550" s="2254"/>
      <c r="K550" s="2254"/>
      <c r="L550" s="2254"/>
      <c r="M550" s="2254"/>
      <c r="N550" s="2254"/>
      <c r="O550" s="2254"/>
    </row>
    <row r="551" spans="2:15">
      <c r="C551" s="2254"/>
      <c r="D551" s="2254"/>
      <c r="E551" s="2254"/>
      <c r="F551" s="2254"/>
      <c r="G551" s="2254"/>
      <c r="H551" s="2254"/>
      <c r="I551" s="2254"/>
      <c r="J551" s="2254"/>
      <c r="K551" s="2254"/>
      <c r="L551" s="2254"/>
      <c r="M551" s="2254"/>
      <c r="N551" s="2254"/>
      <c r="O551" s="2254"/>
    </row>
    <row r="552" spans="2:15">
      <c r="C552" s="2254"/>
      <c r="D552" s="2254"/>
      <c r="E552" s="2254"/>
      <c r="F552" s="2254"/>
      <c r="G552" s="2254"/>
      <c r="H552" s="2254"/>
      <c r="I552" s="2254"/>
      <c r="J552" s="2254"/>
      <c r="K552" s="2254"/>
      <c r="L552" s="2254"/>
      <c r="M552" s="2254"/>
      <c r="N552" s="2254"/>
      <c r="O552" s="2254"/>
    </row>
    <row r="553" spans="2:15">
      <c r="B553" s="2249"/>
    </row>
    <row r="554" spans="2:15">
      <c r="B554" s="2249"/>
    </row>
    <row r="555" spans="2:15">
      <c r="B555" s="2249"/>
    </row>
    <row r="556" spans="2:15">
      <c r="B556" s="2249"/>
    </row>
    <row r="557" spans="2:15">
      <c r="B557" s="2249"/>
    </row>
    <row r="558" spans="2:15">
      <c r="B558" s="2249"/>
    </row>
    <row r="559" spans="2:15">
      <c r="B559" s="2249"/>
    </row>
    <row r="560" spans="2:15">
      <c r="B560" s="2249"/>
    </row>
    <row r="561" spans="2:2">
      <c r="B561" s="2249"/>
    </row>
    <row r="562" spans="2:2">
      <c r="B562" s="2249"/>
    </row>
    <row r="563" spans="2:2">
      <c r="B563" s="2249"/>
    </row>
    <row r="564" spans="2:2">
      <c r="B564" s="2249"/>
    </row>
    <row r="565" spans="2:2">
      <c r="B565" s="2249"/>
    </row>
    <row r="566" spans="2:2">
      <c r="B566" s="2249"/>
    </row>
    <row r="567" spans="2:2">
      <c r="B567" s="2249"/>
    </row>
    <row r="568" spans="2:2">
      <c r="B568" s="2249"/>
    </row>
    <row r="569" spans="2:2">
      <c r="B569" s="2249"/>
    </row>
    <row r="570" spans="2:2">
      <c r="B570" s="2249"/>
    </row>
    <row r="571" spans="2:2">
      <c r="B571" s="2249"/>
    </row>
    <row r="572" spans="2:2">
      <c r="B572" s="2249"/>
    </row>
    <row r="573" spans="2:2">
      <c r="B573" s="2249"/>
    </row>
    <row r="574" spans="2:2">
      <c r="B574" s="2249"/>
    </row>
    <row r="575" spans="2:2">
      <c r="B575" s="2249"/>
    </row>
    <row r="576" spans="2:2">
      <c r="B576" s="2249"/>
    </row>
    <row r="577" spans="2:2">
      <c r="B577" s="2249"/>
    </row>
    <row r="578" spans="2:2">
      <c r="B578" s="2249"/>
    </row>
    <row r="579" spans="2:2">
      <c r="B579" s="2249"/>
    </row>
    <row r="580" spans="2:2">
      <c r="B580" s="2249"/>
    </row>
    <row r="581" spans="2:2">
      <c r="B581" s="2249"/>
    </row>
    <row r="582" spans="2:2">
      <c r="B582" s="2249"/>
    </row>
    <row r="583" spans="2:2">
      <c r="B583" s="2249"/>
    </row>
    <row r="584" spans="2:2">
      <c r="B584" s="2249"/>
    </row>
    <row r="585" spans="2:2">
      <c r="B585" s="2249"/>
    </row>
    <row r="586" spans="2:2">
      <c r="B586" s="2249"/>
    </row>
    <row r="587" spans="2:2">
      <c r="B587" s="2249"/>
    </row>
    <row r="588" spans="2:2">
      <c r="B588" s="2249"/>
    </row>
    <row r="589" spans="2:2">
      <c r="B589" s="2249"/>
    </row>
    <row r="590" spans="2:2">
      <c r="B590" s="2249"/>
    </row>
    <row r="591" spans="2:2">
      <c r="B591" s="2249"/>
    </row>
    <row r="592" spans="2:2">
      <c r="B592" s="2249"/>
    </row>
    <row r="593" spans="2:2">
      <c r="B593" s="2249"/>
    </row>
    <row r="594" spans="2:2">
      <c r="B594" s="2249"/>
    </row>
    <row r="595" spans="2:2">
      <c r="B595" s="2249"/>
    </row>
    <row r="596" spans="2:2">
      <c r="B596" s="2249"/>
    </row>
    <row r="597" spans="2:2">
      <c r="B597" s="2249"/>
    </row>
    <row r="598" spans="2:2">
      <c r="B598" s="2249"/>
    </row>
    <row r="599" spans="2:2">
      <c r="B599" s="2249"/>
    </row>
    <row r="600" spans="2:2">
      <c r="B600" s="2249"/>
    </row>
    <row r="601" spans="2:2">
      <c r="B601" s="2249"/>
    </row>
    <row r="602" spans="2:2">
      <c r="B602" s="2249"/>
    </row>
    <row r="603" spans="2:2">
      <c r="B603" s="2249"/>
    </row>
    <row r="604" spans="2:2">
      <c r="B604" s="2249"/>
    </row>
    <row r="605" spans="2:2">
      <c r="B605" s="2249"/>
    </row>
    <row r="606" spans="2:2">
      <c r="B606" s="2249"/>
    </row>
    <row r="607" spans="2:2">
      <c r="B607" s="2249"/>
    </row>
    <row r="608" spans="2:2">
      <c r="B608" s="2249"/>
    </row>
    <row r="609" spans="2:2">
      <c r="B609" s="2249"/>
    </row>
    <row r="610" spans="2:2">
      <c r="B610" s="2249"/>
    </row>
    <row r="611" spans="2:2">
      <c r="B611" s="2249"/>
    </row>
    <row r="612" spans="2:2">
      <c r="B612" s="2249"/>
    </row>
    <row r="613" spans="2:2">
      <c r="B613" s="2249"/>
    </row>
    <row r="614" spans="2:2">
      <c r="B614" s="2249"/>
    </row>
    <row r="615" spans="2:2">
      <c r="B615" s="2249"/>
    </row>
    <row r="616" spans="2:2">
      <c r="B616" s="2249"/>
    </row>
    <row r="617" spans="2:2">
      <c r="B617" s="2249"/>
    </row>
    <row r="618" spans="2:2">
      <c r="B618" s="2249"/>
    </row>
    <row r="619" spans="2:2">
      <c r="B619" s="2249"/>
    </row>
    <row r="620" spans="2:2">
      <c r="B620" s="2249"/>
    </row>
    <row r="621" spans="2:2">
      <c r="B621" s="2249"/>
    </row>
    <row r="622" spans="2:2">
      <c r="B622" s="2249"/>
    </row>
    <row r="623" spans="2:2">
      <c r="B623" s="2249"/>
    </row>
    <row r="624" spans="2:2">
      <c r="B624" s="2249"/>
    </row>
    <row r="625" spans="2:2">
      <c r="B625" s="2249"/>
    </row>
    <row r="626" spans="2:2">
      <c r="B626" s="2249"/>
    </row>
    <row r="627" spans="2:2">
      <c r="B627" s="2249"/>
    </row>
    <row r="628" spans="2:2">
      <c r="B628" s="2249"/>
    </row>
    <row r="629" spans="2:2">
      <c r="B629" s="2249"/>
    </row>
    <row r="630" spans="2:2">
      <c r="B630" s="2249"/>
    </row>
    <row r="631" spans="2:2">
      <c r="B631" s="2249"/>
    </row>
    <row r="632" spans="2:2">
      <c r="B632" s="2249"/>
    </row>
    <row r="633" spans="2:2">
      <c r="B633" s="2249"/>
    </row>
    <row r="634" spans="2:2">
      <c r="B634" s="2249"/>
    </row>
    <row r="635" spans="2:2">
      <c r="B635" s="2249"/>
    </row>
    <row r="636" spans="2:2">
      <c r="B636" s="2249"/>
    </row>
    <row r="637" spans="2:2">
      <c r="B637" s="2249"/>
    </row>
    <row r="638" spans="2:2">
      <c r="B638" s="2249"/>
    </row>
    <row r="639" spans="2:2">
      <c r="B639" s="2249"/>
    </row>
    <row r="640" spans="2:2">
      <c r="B640" s="2249"/>
    </row>
    <row r="641" spans="2:2">
      <c r="B641" s="2249"/>
    </row>
    <row r="642" spans="2:2">
      <c r="B642" s="2249"/>
    </row>
    <row r="643" spans="2:2">
      <c r="B643" s="2249"/>
    </row>
    <row r="644" spans="2:2">
      <c r="B644" s="2249"/>
    </row>
    <row r="645" spans="2:2">
      <c r="B645" s="2249"/>
    </row>
    <row r="646" spans="2:2">
      <c r="B646" s="2249"/>
    </row>
    <row r="647" spans="2:2">
      <c r="B647" s="2249"/>
    </row>
    <row r="648" spans="2:2">
      <c r="B648" s="2249"/>
    </row>
    <row r="649" spans="2:2">
      <c r="B649" s="2249"/>
    </row>
    <row r="650" spans="2:2">
      <c r="B650" s="2249"/>
    </row>
    <row r="651" spans="2:2">
      <c r="B651" s="2249"/>
    </row>
    <row r="652" spans="2:2">
      <c r="B652" s="2249"/>
    </row>
    <row r="653" spans="2:2">
      <c r="B653" s="2249"/>
    </row>
    <row r="654" spans="2:2">
      <c r="B654" s="2249"/>
    </row>
    <row r="655" spans="2:2">
      <c r="B655" s="2249"/>
    </row>
    <row r="656" spans="2:2">
      <c r="B656" s="2249"/>
    </row>
    <row r="657" spans="2:2">
      <c r="B657" s="2249"/>
    </row>
    <row r="658" spans="2:2">
      <c r="B658" s="2249"/>
    </row>
    <row r="659" spans="2:2">
      <c r="B659" s="2249"/>
    </row>
    <row r="660" spans="2:2">
      <c r="B660" s="2249"/>
    </row>
    <row r="661" spans="2:2">
      <c r="B661" s="2249"/>
    </row>
    <row r="662" spans="2:2">
      <c r="B662" s="2249"/>
    </row>
    <row r="663" spans="2:2">
      <c r="B663" s="2249"/>
    </row>
    <row r="664" spans="2:2">
      <c r="B664" s="2249"/>
    </row>
    <row r="665" spans="2:2">
      <c r="B665" s="2249"/>
    </row>
    <row r="666" spans="2:2">
      <c r="B666" s="2249"/>
    </row>
    <row r="667" spans="2:2">
      <c r="B667" s="2249"/>
    </row>
    <row r="668" spans="2:2">
      <c r="B668" s="2249"/>
    </row>
    <row r="669" spans="2:2">
      <c r="B669" s="2249"/>
    </row>
    <row r="670" spans="2:2">
      <c r="B670" s="2249"/>
    </row>
    <row r="671" spans="2:2">
      <c r="B671" s="2249"/>
    </row>
    <row r="672" spans="2:2">
      <c r="B672" s="2249"/>
    </row>
    <row r="673" spans="2:2">
      <c r="B673" s="2249"/>
    </row>
    <row r="674" spans="2:2">
      <c r="B674" s="2249"/>
    </row>
    <row r="675" spans="2:2">
      <c r="B675" s="2249"/>
    </row>
    <row r="676" spans="2:2">
      <c r="B676" s="2249"/>
    </row>
    <row r="677" spans="2:2">
      <c r="B677" s="2249"/>
    </row>
    <row r="678" spans="2:2">
      <c r="B678" s="2249"/>
    </row>
    <row r="679" spans="2:2">
      <c r="B679" s="2249"/>
    </row>
    <row r="680" spans="2:2">
      <c r="B680" s="2249"/>
    </row>
    <row r="681" spans="2:2">
      <c r="B681" s="2249"/>
    </row>
    <row r="682" spans="2:2">
      <c r="B682" s="2249"/>
    </row>
    <row r="683" spans="2:2">
      <c r="B683" s="2249"/>
    </row>
    <row r="684" spans="2:2">
      <c r="B684" s="2249"/>
    </row>
    <row r="685" spans="2:2">
      <c r="B685" s="2249"/>
    </row>
    <row r="686" spans="2:2">
      <c r="B686" s="2249"/>
    </row>
    <row r="687" spans="2:2">
      <c r="B687" s="2249"/>
    </row>
    <row r="688" spans="2:2">
      <c r="B688" s="2249"/>
    </row>
    <row r="689" spans="2:2">
      <c r="B689" s="2249"/>
    </row>
    <row r="690" spans="2:2">
      <c r="B690" s="2249"/>
    </row>
    <row r="691" spans="2:2">
      <c r="B691" s="2249"/>
    </row>
    <row r="692" spans="2:2">
      <c r="B692" s="2249"/>
    </row>
    <row r="693" spans="2:2">
      <c r="B693" s="2249"/>
    </row>
    <row r="694" spans="2:2">
      <c r="B694" s="2249"/>
    </row>
    <row r="695" spans="2:2">
      <c r="B695" s="2249"/>
    </row>
    <row r="696" spans="2:2">
      <c r="B696" s="2249"/>
    </row>
    <row r="697" spans="2:2">
      <c r="B697" s="2249"/>
    </row>
    <row r="698" spans="2:2">
      <c r="B698" s="2249"/>
    </row>
    <row r="699" spans="2:2">
      <c r="B699" s="2249"/>
    </row>
    <row r="700" spans="2:2">
      <c r="B700" s="2249"/>
    </row>
    <row r="701" spans="2:2">
      <c r="B701" s="2249"/>
    </row>
    <row r="702" spans="2:2">
      <c r="B702" s="2249"/>
    </row>
    <row r="703" spans="2:2">
      <c r="B703" s="2249"/>
    </row>
    <row r="704" spans="2:2">
      <c r="B704" s="2249"/>
    </row>
    <row r="705" spans="2:2">
      <c r="B705" s="2249"/>
    </row>
    <row r="706" spans="2:2">
      <c r="B706" s="2249"/>
    </row>
    <row r="707" spans="2:2">
      <c r="B707" s="2249"/>
    </row>
    <row r="708" spans="2:2">
      <c r="B708" s="2249"/>
    </row>
    <row r="709" spans="2:2">
      <c r="B709" s="2249"/>
    </row>
  </sheetData>
  <mergeCells count="1">
    <mergeCell ref="A1:O1"/>
  </mergeCell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sheetPr codeName="Sheet103"/>
  <dimension ref="A1:AU258"/>
  <sheetViews>
    <sheetView workbookViewId="0"/>
  </sheetViews>
  <sheetFormatPr defaultColWidth="9.140625" defaultRowHeight="11.25"/>
  <cols>
    <col min="1" max="1" width="30.5703125" style="308" customWidth="1"/>
    <col min="2" max="2" width="7.5703125" style="1223" bestFit="1" customWidth="1"/>
    <col min="3" max="3" width="28.42578125" style="1223" customWidth="1"/>
    <col min="4" max="4" width="13.42578125" style="308" customWidth="1"/>
    <col min="5" max="5" width="12.7109375" style="308" customWidth="1"/>
    <col min="6" max="6" width="12.7109375" style="1223" customWidth="1"/>
    <col min="7" max="20" width="12.7109375" style="308" customWidth="1"/>
    <col min="21" max="22" width="12.85546875" style="308" customWidth="1"/>
    <col min="23" max="23" width="7.85546875" style="308" customWidth="1"/>
    <col min="24" max="24" width="7.5703125" style="1223" bestFit="1" customWidth="1"/>
    <col min="25" max="25" width="35.28515625" style="308" customWidth="1"/>
    <col min="26" max="26" width="13.140625" style="308" customWidth="1"/>
    <col min="27" max="27" width="10.85546875" style="1223" customWidth="1"/>
    <col min="28" max="28" width="11" style="308" customWidth="1"/>
    <col min="29" max="42" width="12.7109375" style="308" customWidth="1"/>
    <col min="43" max="44" width="12.85546875" style="308" customWidth="1"/>
    <col min="45" max="45" width="9.140625" style="308"/>
    <col min="46" max="46" width="10.5703125" style="308" bestFit="1" customWidth="1"/>
    <col min="47" max="47" width="13.140625" style="308" bestFit="1" customWidth="1"/>
    <col min="48" max="16384" width="9.140625" style="308"/>
  </cols>
  <sheetData>
    <row r="1" spans="1:47" ht="12.75" thickBot="1">
      <c r="A1" s="1217" t="s">
        <v>3149</v>
      </c>
      <c r="B1" s="1121"/>
      <c r="C1" s="1121"/>
      <c r="D1" s="2314">
        <v>2</v>
      </c>
      <c r="E1" s="1120"/>
      <c r="F1" s="1121"/>
      <c r="G1" s="1120"/>
      <c r="H1" s="2314">
        <v>3</v>
      </c>
      <c r="I1" s="2315">
        <v>4</v>
      </c>
      <c r="J1" s="2315">
        <v>5</v>
      </c>
      <c r="K1" s="2315">
        <v>6</v>
      </c>
      <c r="L1" s="2315">
        <v>7</v>
      </c>
      <c r="M1" s="2315">
        <v>8</v>
      </c>
      <c r="N1" s="2315">
        <v>9</v>
      </c>
      <c r="O1" s="2315">
        <v>10</v>
      </c>
      <c r="P1" s="2315">
        <v>11</v>
      </c>
      <c r="Q1" s="2315">
        <v>12</v>
      </c>
      <c r="R1" s="2315">
        <v>13</v>
      </c>
      <c r="S1" s="2316">
        <v>14</v>
      </c>
      <c r="X1" s="1121"/>
      <c r="Z1" s="2314">
        <v>2</v>
      </c>
      <c r="AA1" s="1120"/>
      <c r="AB1" s="1121"/>
      <c r="AC1" s="1120"/>
      <c r="AD1" s="2314">
        <v>3</v>
      </c>
      <c r="AE1" s="2315">
        <v>4</v>
      </c>
      <c r="AF1" s="2315">
        <v>5</v>
      </c>
      <c r="AG1" s="2315">
        <v>6</v>
      </c>
      <c r="AH1" s="2315">
        <v>7</v>
      </c>
      <c r="AI1" s="2315">
        <v>8</v>
      </c>
      <c r="AJ1" s="2315">
        <v>9</v>
      </c>
      <c r="AK1" s="2315">
        <v>10</v>
      </c>
      <c r="AL1" s="2315">
        <v>11</v>
      </c>
      <c r="AM1" s="2315">
        <v>12</v>
      </c>
      <c r="AN1" s="2315">
        <v>13</v>
      </c>
      <c r="AO1" s="2316">
        <v>14</v>
      </c>
    </row>
    <row r="2" spans="1:47" s="305" customFormat="1" ht="25.5" customHeight="1">
      <c r="A2" s="1218" t="s">
        <v>1725</v>
      </c>
      <c r="B2" s="1218" t="s">
        <v>3150</v>
      </c>
      <c r="C2" s="1218" t="s">
        <v>1726</v>
      </c>
      <c r="D2" s="324" t="s">
        <v>2659</v>
      </c>
      <c r="E2" s="324" t="s">
        <v>2388</v>
      </c>
      <c r="F2" s="1218" t="s">
        <v>2374</v>
      </c>
      <c r="G2" s="324" t="s">
        <v>2660</v>
      </c>
      <c r="H2" s="323">
        <v>42014</v>
      </c>
      <c r="I2" s="324">
        <v>42036</v>
      </c>
      <c r="J2" s="324">
        <v>42064</v>
      </c>
      <c r="K2" s="324">
        <v>42095</v>
      </c>
      <c r="L2" s="324">
        <v>42125</v>
      </c>
      <c r="M2" s="324">
        <v>42156</v>
      </c>
      <c r="N2" s="324">
        <v>42186</v>
      </c>
      <c r="O2" s="324">
        <v>42217</v>
      </c>
      <c r="P2" s="324">
        <v>42248</v>
      </c>
      <c r="Q2" s="324">
        <v>42278</v>
      </c>
      <c r="R2" s="324">
        <v>42309</v>
      </c>
      <c r="S2" s="324">
        <v>42339</v>
      </c>
      <c r="T2" s="629" t="s">
        <v>571</v>
      </c>
      <c r="U2" s="514" t="s">
        <v>4196</v>
      </c>
      <c r="V2" s="514" t="s">
        <v>4197</v>
      </c>
      <c r="W2" s="629"/>
      <c r="X2" s="1218" t="s">
        <v>3150</v>
      </c>
      <c r="Y2" s="1219" t="s">
        <v>1726</v>
      </c>
      <c r="Z2" s="324">
        <v>42004</v>
      </c>
      <c r="AA2" s="1218" t="s">
        <v>2374</v>
      </c>
      <c r="AB2" s="324" t="s">
        <v>2532</v>
      </c>
      <c r="AC2" s="324" t="s">
        <v>2633</v>
      </c>
      <c r="AD2" s="323">
        <v>42014</v>
      </c>
      <c r="AE2" s="324">
        <v>42036</v>
      </c>
      <c r="AF2" s="324">
        <v>42064</v>
      </c>
      <c r="AG2" s="324">
        <v>42095</v>
      </c>
      <c r="AH2" s="324">
        <v>42125</v>
      </c>
      <c r="AI2" s="324">
        <v>42156</v>
      </c>
      <c r="AJ2" s="324">
        <v>42186</v>
      </c>
      <c r="AK2" s="324">
        <v>42217</v>
      </c>
      <c r="AL2" s="324">
        <v>42248</v>
      </c>
      <c r="AM2" s="324">
        <v>42278</v>
      </c>
      <c r="AN2" s="324">
        <v>42309</v>
      </c>
      <c r="AO2" s="324">
        <v>42339</v>
      </c>
      <c r="AP2" s="514" t="s">
        <v>4200</v>
      </c>
      <c r="AQ2" s="514" t="s">
        <v>4196</v>
      </c>
      <c r="AR2" s="514" t="s">
        <v>4197</v>
      </c>
      <c r="AU2" s="305" t="s">
        <v>4196</v>
      </c>
    </row>
    <row r="3" spans="1:47" s="305" customFormat="1">
      <c r="A3" s="521" t="s">
        <v>1394</v>
      </c>
      <c r="B3" s="309"/>
      <c r="C3" s="309"/>
      <c r="D3" s="508"/>
      <c r="E3" s="508"/>
      <c r="F3" s="309"/>
      <c r="G3" s="508"/>
      <c r="H3" s="508"/>
      <c r="I3" s="508"/>
      <c r="J3" s="508"/>
      <c r="K3" s="508"/>
      <c r="L3" s="508"/>
      <c r="M3" s="508"/>
      <c r="N3" s="508"/>
      <c r="O3" s="508"/>
      <c r="P3" s="508"/>
      <c r="Q3" s="508"/>
      <c r="R3" s="508"/>
      <c r="S3" s="508"/>
      <c r="X3" s="309"/>
      <c r="Y3" s="521" t="s">
        <v>1394</v>
      </c>
      <c r="Z3" s="508"/>
      <c r="AA3" s="309"/>
      <c r="AB3" s="508"/>
      <c r="AC3" s="508"/>
      <c r="AD3" s="508"/>
      <c r="AE3" s="508"/>
      <c r="AF3" s="508"/>
      <c r="AG3" s="508"/>
      <c r="AH3" s="508"/>
      <c r="AI3" s="508"/>
      <c r="AJ3" s="508"/>
      <c r="AK3" s="508"/>
      <c r="AL3" s="508"/>
      <c r="AM3" s="508"/>
      <c r="AN3" s="508"/>
      <c r="AO3" s="508"/>
    </row>
    <row r="4" spans="1:47" s="305" customFormat="1" ht="12">
      <c r="A4" s="305" t="s">
        <v>1428</v>
      </c>
      <c r="B4" s="1122">
        <v>1020</v>
      </c>
      <c r="C4" s="309" t="s">
        <v>236</v>
      </c>
      <c r="D4" s="1118">
        <v>43403.76</v>
      </c>
      <c r="E4" s="508"/>
      <c r="F4" s="1118"/>
      <c r="G4" s="508">
        <v>43403.76</v>
      </c>
      <c r="H4" s="1118">
        <v>43403.76</v>
      </c>
      <c r="I4" s="1118">
        <v>43403.76</v>
      </c>
      <c r="J4" s="1118">
        <v>43403.76</v>
      </c>
      <c r="K4" s="1118">
        <v>43403.76</v>
      </c>
      <c r="L4" s="1118">
        <v>43403.76</v>
      </c>
      <c r="M4" s="1118">
        <v>43403.76</v>
      </c>
      <c r="N4" s="1118">
        <v>43403.76</v>
      </c>
      <c r="O4" s="1118">
        <v>43403.76</v>
      </c>
      <c r="P4" s="1118">
        <v>43403.76</v>
      </c>
      <c r="Q4" s="1118">
        <v>43403.76</v>
      </c>
      <c r="R4" s="1118">
        <v>43403.76</v>
      </c>
      <c r="S4" s="1118">
        <v>43403.76</v>
      </c>
      <c r="T4" s="305">
        <v>43403.76</v>
      </c>
      <c r="U4" s="305">
        <v>-16209.22</v>
      </c>
      <c r="V4" s="305">
        <v>27194.54</v>
      </c>
      <c r="X4" s="1122">
        <v>1835</v>
      </c>
      <c r="Y4" s="305" t="s">
        <v>2207</v>
      </c>
      <c r="Z4" s="1118">
        <v>-10416.200000000001</v>
      </c>
      <c r="AA4" s="309"/>
      <c r="AB4" s="508"/>
      <c r="AC4" s="508">
        <v>-10416.200000000001</v>
      </c>
      <c r="AD4" s="1118">
        <v>-10325.76</v>
      </c>
      <c r="AE4" s="1118">
        <v>-10235.32</v>
      </c>
      <c r="AF4" s="1118">
        <v>-10144.879999999999</v>
      </c>
      <c r="AG4" s="1118">
        <v>-10054.44</v>
      </c>
      <c r="AH4" s="1118">
        <v>-9964</v>
      </c>
      <c r="AI4" s="1118">
        <v>-9873.56</v>
      </c>
      <c r="AJ4" s="1118">
        <v>-9783.1200000000008</v>
      </c>
      <c r="AK4" s="1118">
        <v>-9692.68</v>
      </c>
      <c r="AL4" s="1118">
        <v>-9602.24</v>
      </c>
      <c r="AM4" s="1118">
        <v>-9511.7999999999993</v>
      </c>
      <c r="AN4" s="1118">
        <v>-9421.36</v>
      </c>
      <c r="AO4" s="1118">
        <v>-9330.92</v>
      </c>
      <c r="AP4" s="305">
        <v>-9873.56</v>
      </c>
      <c r="AQ4" s="305">
        <v>32958.230000000003</v>
      </c>
      <c r="AR4" s="305">
        <v>23084.670000000006</v>
      </c>
      <c r="AU4" s="305">
        <v>32350.387500000001</v>
      </c>
    </row>
    <row r="5" spans="1:47" s="305" customFormat="1" ht="12">
      <c r="A5" s="305" t="s">
        <v>1429</v>
      </c>
      <c r="B5" s="1122">
        <v>1025</v>
      </c>
      <c r="C5" s="309" t="s">
        <v>237</v>
      </c>
      <c r="D5" s="1118">
        <v>22507.98</v>
      </c>
      <c r="E5" s="508"/>
      <c r="F5" s="309"/>
      <c r="G5" s="508">
        <v>22507.98</v>
      </c>
      <c r="H5" s="1118">
        <v>22509.07</v>
      </c>
      <c r="I5" s="1118">
        <v>22511.09</v>
      </c>
      <c r="J5" s="1118">
        <v>22516.68</v>
      </c>
      <c r="K5" s="1118">
        <v>22517.74</v>
      </c>
      <c r="L5" s="1118">
        <v>22519.15</v>
      </c>
      <c r="M5" s="1118">
        <v>22518.74</v>
      </c>
      <c r="N5" s="1118">
        <v>22520.32</v>
      </c>
      <c r="O5" s="1118">
        <v>22521.47</v>
      </c>
      <c r="P5" s="1118">
        <v>22522.19</v>
      </c>
      <c r="Q5" s="1118">
        <v>22522.33</v>
      </c>
      <c r="R5" s="1118">
        <v>22522.83</v>
      </c>
      <c r="S5" s="1118">
        <v>22523.360000000001</v>
      </c>
      <c r="T5" s="305">
        <v>22517.919230769232</v>
      </c>
      <c r="V5" s="305">
        <v>22517.919230769232</v>
      </c>
      <c r="X5" s="1122">
        <v>1840</v>
      </c>
      <c r="Y5" s="305" t="s">
        <v>298</v>
      </c>
      <c r="Z5" s="1118">
        <v>3833.45</v>
      </c>
      <c r="AA5" s="309"/>
      <c r="AB5" s="508"/>
      <c r="AC5" s="508">
        <v>3833.45</v>
      </c>
      <c r="AD5" s="1118">
        <v>3880.55</v>
      </c>
      <c r="AE5" s="1118">
        <v>3927.81</v>
      </c>
      <c r="AF5" s="1118">
        <v>3975.74</v>
      </c>
      <c r="AG5" s="1118">
        <v>4022.85</v>
      </c>
      <c r="AH5" s="1118">
        <v>4070.03</v>
      </c>
      <c r="AI5" s="1118">
        <v>4116.87</v>
      </c>
      <c r="AJ5" s="1118">
        <v>4164.09</v>
      </c>
      <c r="AK5" s="1118">
        <v>4211.24</v>
      </c>
      <c r="AL5" s="1118">
        <v>4258.3</v>
      </c>
      <c r="AM5" s="1118">
        <v>4305.26</v>
      </c>
      <c r="AN5" s="1118">
        <v>4352.28</v>
      </c>
      <c r="AO5" s="1118">
        <v>4399.32</v>
      </c>
      <c r="AP5" s="305">
        <v>4116.7530769230771</v>
      </c>
      <c r="AQ5" s="305">
        <v>359.98</v>
      </c>
      <c r="AR5" s="305">
        <v>4476.7330769230775</v>
      </c>
      <c r="AU5" s="305">
        <v>359.98</v>
      </c>
    </row>
    <row r="6" spans="1:47" s="305" customFormat="1" ht="12">
      <c r="A6" s="305" t="s">
        <v>1732</v>
      </c>
      <c r="B6" s="1122"/>
      <c r="C6" s="309"/>
      <c r="D6" s="1118">
        <v>0</v>
      </c>
      <c r="E6" s="508"/>
      <c r="F6" s="309"/>
      <c r="G6" s="508"/>
      <c r="H6" s="1118">
        <v>0</v>
      </c>
      <c r="I6" s="1118">
        <v>0</v>
      </c>
      <c r="J6" s="1118">
        <v>0</v>
      </c>
      <c r="K6" s="1118">
        <v>0</v>
      </c>
      <c r="L6" s="1118">
        <v>0</v>
      </c>
      <c r="M6" s="1118">
        <v>0</v>
      </c>
      <c r="N6" s="1118">
        <v>0</v>
      </c>
      <c r="O6" s="1118">
        <v>0</v>
      </c>
      <c r="P6" s="1118">
        <v>0</v>
      </c>
      <c r="Q6" s="1118">
        <v>0</v>
      </c>
      <c r="R6" s="1118">
        <v>0</v>
      </c>
      <c r="S6" s="1118">
        <v>0</v>
      </c>
      <c r="X6" s="1122"/>
      <c r="Z6" s="508"/>
      <c r="AA6" s="309"/>
      <c r="AB6" s="508"/>
      <c r="AC6" s="508"/>
      <c r="AD6" s="508"/>
      <c r="AE6" s="508"/>
      <c r="AF6" s="508"/>
      <c r="AG6" s="508"/>
      <c r="AH6" s="508"/>
      <c r="AI6" s="508"/>
      <c r="AJ6" s="508"/>
      <c r="AK6" s="508"/>
      <c r="AL6" s="508"/>
      <c r="AM6" s="508"/>
      <c r="AN6" s="508"/>
      <c r="AO6" s="508"/>
    </row>
    <row r="7" spans="1:47" s="305" customFormat="1">
      <c r="A7" s="521" t="s">
        <v>1217</v>
      </c>
      <c r="B7" s="1122"/>
      <c r="C7" s="309"/>
      <c r="D7" s="508"/>
      <c r="E7" s="508"/>
      <c r="F7" s="309"/>
      <c r="G7" s="508"/>
      <c r="H7" s="508"/>
      <c r="I7" s="508"/>
      <c r="J7" s="508"/>
      <c r="K7" s="508"/>
      <c r="L7" s="508"/>
      <c r="M7" s="508"/>
      <c r="N7" s="508"/>
      <c r="O7" s="508"/>
      <c r="P7" s="508"/>
      <c r="Q7" s="508"/>
      <c r="R7" s="508"/>
      <c r="S7" s="508"/>
      <c r="X7" s="1122"/>
      <c r="Y7" s="521" t="s">
        <v>1217</v>
      </c>
      <c r="Z7" s="508"/>
      <c r="AA7" s="309"/>
      <c r="AB7" s="508"/>
      <c r="AC7" s="508"/>
      <c r="AD7" s="508"/>
      <c r="AE7" s="508"/>
      <c r="AF7" s="508"/>
      <c r="AG7" s="508"/>
      <c r="AH7" s="508"/>
      <c r="AI7" s="508"/>
      <c r="AJ7" s="508"/>
      <c r="AK7" s="508"/>
      <c r="AL7" s="508"/>
      <c r="AM7" s="508"/>
      <c r="AN7" s="508"/>
      <c r="AO7" s="508"/>
    </row>
    <row r="8" spans="1:47" s="305" customFormat="1" ht="12">
      <c r="A8" s="305" t="s">
        <v>1218</v>
      </c>
      <c r="B8" s="1122">
        <v>1030</v>
      </c>
      <c r="C8" s="309" t="s">
        <v>2188</v>
      </c>
      <c r="D8" s="1118">
        <v>-349935.25</v>
      </c>
      <c r="E8" s="508"/>
      <c r="F8" s="309"/>
      <c r="G8" s="508">
        <v>-349935.25</v>
      </c>
      <c r="H8" s="1118">
        <v>-349935.25</v>
      </c>
      <c r="I8" s="1118">
        <v>-349935.25</v>
      </c>
      <c r="J8" s="1118">
        <v>-349935.25</v>
      </c>
      <c r="K8" s="1118">
        <v>-349935.25</v>
      </c>
      <c r="L8" s="1118">
        <v>-349935.25</v>
      </c>
      <c r="M8" s="1118">
        <v>-349935.25</v>
      </c>
      <c r="N8" s="1118">
        <v>-349935.25</v>
      </c>
      <c r="O8" s="1118">
        <v>-349935.25</v>
      </c>
      <c r="P8" s="1118">
        <v>-349935.25</v>
      </c>
      <c r="Q8" s="1118">
        <v>-349935.25</v>
      </c>
      <c r="R8" s="1118">
        <v>-349935.25</v>
      </c>
      <c r="S8" s="1118">
        <v>-349935.25</v>
      </c>
      <c r="T8" s="305">
        <v>-349935.25</v>
      </c>
      <c r="U8" s="305">
        <v>349935.25</v>
      </c>
      <c r="V8" s="305">
        <v>0</v>
      </c>
      <c r="X8" s="1122"/>
      <c r="Z8" s="508"/>
      <c r="AA8" s="309"/>
      <c r="AB8" s="508"/>
      <c r="AC8" s="508">
        <v>0</v>
      </c>
      <c r="AD8" s="508"/>
      <c r="AE8" s="508"/>
      <c r="AF8" s="508"/>
      <c r="AG8" s="508"/>
      <c r="AH8" s="508"/>
      <c r="AI8" s="508"/>
      <c r="AJ8" s="508"/>
      <c r="AK8" s="508"/>
      <c r="AL8" s="508"/>
      <c r="AM8" s="508"/>
      <c r="AN8" s="508"/>
      <c r="AO8" s="508"/>
      <c r="AR8" s="305">
        <v>0</v>
      </c>
    </row>
    <row r="9" spans="1:47" s="305" customFormat="1" ht="12">
      <c r="A9" s="305" t="s">
        <v>1219</v>
      </c>
      <c r="B9" s="1122">
        <v>1050</v>
      </c>
      <c r="C9" s="309" t="s">
        <v>281</v>
      </c>
      <c r="D9" s="1118">
        <v>139947.9</v>
      </c>
      <c r="E9" s="508"/>
      <c r="F9" s="309"/>
      <c r="G9" s="508">
        <v>139947.9</v>
      </c>
      <c r="H9" s="1118">
        <v>139947.9</v>
      </c>
      <c r="I9" s="1118">
        <v>139947.9</v>
      </c>
      <c r="J9" s="1118">
        <v>139947.9</v>
      </c>
      <c r="K9" s="1118">
        <v>139947.9</v>
      </c>
      <c r="L9" s="1118">
        <v>140116.57</v>
      </c>
      <c r="M9" s="1118">
        <v>140544.57</v>
      </c>
      <c r="N9" s="1118">
        <v>140544.57</v>
      </c>
      <c r="O9" s="1118">
        <v>140544.57</v>
      </c>
      <c r="P9" s="1118">
        <v>140814.57</v>
      </c>
      <c r="Q9" s="1118">
        <v>140814.57</v>
      </c>
      <c r="R9" s="1118">
        <v>140814.57</v>
      </c>
      <c r="S9" s="1118">
        <v>141474.57</v>
      </c>
      <c r="T9" s="305">
        <v>140416.00461538465</v>
      </c>
      <c r="U9" s="305">
        <v>-4837.6000000000004</v>
      </c>
      <c r="V9" s="305">
        <v>135578.40461538464</v>
      </c>
      <c r="X9" s="1122">
        <v>1845</v>
      </c>
      <c r="Y9" s="305" t="s">
        <v>299</v>
      </c>
      <c r="Z9" s="1118">
        <v>34248.480000000003</v>
      </c>
      <c r="AA9" s="309"/>
      <c r="AB9" s="508"/>
      <c r="AC9" s="508">
        <v>34248.480000000003</v>
      </c>
      <c r="AD9" s="1118">
        <v>34613.86</v>
      </c>
      <c r="AE9" s="1118">
        <v>34979.24</v>
      </c>
      <c r="AF9" s="1118">
        <v>35344.620000000003</v>
      </c>
      <c r="AG9" s="1118">
        <v>35710</v>
      </c>
      <c r="AH9" s="1118">
        <v>36075.82</v>
      </c>
      <c r="AI9" s="1118">
        <v>36442.75</v>
      </c>
      <c r="AJ9" s="1118">
        <v>36809.68</v>
      </c>
      <c r="AK9" s="1118">
        <v>37176.61</v>
      </c>
      <c r="AL9" s="1118">
        <v>37544.25</v>
      </c>
      <c r="AM9" s="1118">
        <v>37911.89</v>
      </c>
      <c r="AN9" s="1118">
        <v>38279.53</v>
      </c>
      <c r="AO9" s="1118">
        <v>38648.89</v>
      </c>
      <c r="AP9" s="305">
        <v>36445.047692307693</v>
      </c>
      <c r="AQ9" s="305">
        <v>-2456.63</v>
      </c>
      <c r="AR9" s="305">
        <v>33988.417692307696</v>
      </c>
      <c r="AU9" s="305">
        <v>-2683.395</v>
      </c>
    </row>
    <row r="10" spans="1:47" s="305" customFormat="1" ht="12">
      <c r="A10" s="305" t="s">
        <v>1220</v>
      </c>
      <c r="B10" s="1122"/>
      <c r="C10" s="309"/>
      <c r="D10" s="1118">
        <v>0</v>
      </c>
      <c r="E10" s="508"/>
      <c r="F10" s="309"/>
      <c r="G10" s="508"/>
      <c r="H10" s="1118">
        <v>0</v>
      </c>
      <c r="I10" s="1118">
        <v>0</v>
      </c>
      <c r="J10" s="1118">
        <v>0</v>
      </c>
      <c r="K10" s="1118">
        <v>0</v>
      </c>
      <c r="L10" s="1118">
        <v>0</v>
      </c>
      <c r="M10" s="1118">
        <v>0</v>
      </c>
      <c r="N10" s="1118">
        <v>0</v>
      </c>
      <c r="O10" s="1118">
        <v>0</v>
      </c>
      <c r="P10" s="1118">
        <v>0</v>
      </c>
      <c r="Q10" s="1118">
        <v>0</v>
      </c>
      <c r="R10" s="1118">
        <v>0</v>
      </c>
      <c r="S10" s="1118">
        <v>0</v>
      </c>
      <c r="V10" s="305">
        <v>0</v>
      </c>
      <c r="X10" s="1122"/>
      <c r="Z10" s="508"/>
      <c r="AA10" s="309"/>
      <c r="AB10" s="508"/>
      <c r="AC10" s="508"/>
      <c r="AD10" s="508"/>
      <c r="AE10" s="508"/>
      <c r="AF10" s="508"/>
      <c r="AG10" s="508"/>
      <c r="AH10" s="508"/>
      <c r="AI10" s="508"/>
      <c r="AJ10" s="508"/>
      <c r="AK10" s="508"/>
      <c r="AL10" s="508"/>
      <c r="AM10" s="508"/>
      <c r="AN10" s="508"/>
      <c r="AO10" s="508"/>
      <c r="AR10" s="305">
        <v>0</v>
      </c>
    </row>
    <row r="11" spans="1:47" s="305" customFormat="1" ht="12">
      <c r="A11" s="305" t="s">
        <v>1221</v>
      </c>
      <c r="B11" s="1122"/>
      <c r="C11" s="309"/>
      <c r="D11" s="1118">
        <v>0</v>
      </c>
      <c r="E11" s="508"/>
      <c r="F11" s="309"/>
      <c r="G11" s="508"/>
      <c r="H11" s="1118">
        <v>0</v>
      </c>
      <c r="I11" s="1118">
        <v>0</v>
      </c>
      <c r="J11" s="1118">
        <v>0</v>
      </c>
      <c r="K11" s="1118">
        <v>0</v>
      </c>
      <c r="L11" s="1118">
        <v>0</v>
      </c>
      <c r="M11" s="1118">
        <v>0</v>
      </c>
      <c r="N11" s="1118">
        <v>0</v>
      </c>
      <c r="O11" s="1118">
        <v>0</v>
      </c>
      <c r="P11" s="1118">
        <v>0</v>
      </c>
      <c r="Q11" s="1118">
        <v>0</v>
      </c>
      <c r="R11" s="1118">
        <v>0</v>
      </c>
      <c r="S11" s="1118">
        <v>0</v>
      </c>
      <c r="V11" s="305">
        <v>0</v>
      </c>
      <c r="X11" s="1122"/>
      <c r="Z11" s="508"/>
      <c r="AA11" s="309"/>
      <c r="AB11" s="508"/>
      <c r="AC11" s="508"/>
      <c r="AD11" s="508"/>
      <c r="AE11" s="508"/>
      <c r="AF11" s="508"/>
      <c r="AG11" s="508"/>
      <c r="AH11" s="508"/>
      <c r="AI11" s="508"/>
      <c r="AJ11" s="508"/>
      <c r="AK11" s="508"/>
      <c r="AL11" s="508"/>
      <c r="AM11" s="508"/>
      <c r="AN11" s="508"/>
      <c r="AO11" s="508"/>
      <c r="AR11" s="305">
        <v>0</v>
      </c>
    </row>
    <row r="12" spans="1:47" s="305" customFormat="1" ht="12">
      <c r="A12" s="305" t="s">
        <v>1222</v>
      </c>
      <c r="B12" s="1122">
        <v>1080</v>
      </c>
      <c r="C12" s="309" t="s">
        <v>238</v>
      </c>
      <c r="D12" s="1118">
        <v>2576876.42</v>
      </c>
      <c r="E12" s="508"/>
      <c r="F12" s="309"/>
      <c r="G12" s="508">
        <v>2576876.42</v>
      </c>
      <c r="H12" s="1118">
        <v>2577340.35</v>
      </c>
      <c r="I12" s="1118">
        <v>2577380.75</v>
      </c>
      <c r="J12" s="1118">
        <v>2577602.9500000002</v>
      </c>
      <c r="K12" s="1118">
        <v>2577804.9500000002</v>
      </c>
      <c r="L12" s="1118">
        <v>2578006.4</v>
      </c>
      <c r="M12" s="1118">
        <v>2578308.58</v>
      </c>
      <c r="N12" s="1118">
        <v>2578449.6</v>
      </c>
      <c r="O12" s="1118">
        <v>2578872.65</v>
      </c>
      <c r="P12" s="1118">
        <v>2579335.9900000002</v>
      </c>
      <c r="Q12" s="1118">
        <v>2579557.59</v>
      </c>
      <c r="R12" s="1118">
        <v>2579658.3199999998</v>
      </c>
      <c r="S12" s="1118">
        <v>2579658.3199999998</v>
      </c>
      <c r="T12" s="305">
        <v>2578373.2976923077</v>
      </c>
      <c r="U12" s="305">
        <v>-68507.95</v>
      </c>
      <c r="V12" s="305">
        <v>2509865.3476923076</v>
      </c>
      <c r="X12" s="1122">
        <v>1875</v>
      </c>
      <c r="Y12" s="305" t="s">
        <v>407</v>
      </c>
      <c r="Z12" s="1118">
        <v>964116.45</v>
      </c>
      <c r="AA12" s="309"/>
      <c r="AB12" s="508"/>
      <c r="AC12" s="508">
        <v>964116.45</v>
      </c>
      <c r="AD12" s="1118">
        <v>971275.71</v>
      </c>
      <c r="AE12" s="1118">
        <v>978435.09</v>
      </c>
      <c r="AF12" s="1118">
        <v>985595.08</v>
      </c>
      <c r="AG12" s="1118">
        <v>992755.63</v>
      </c>
      <c r="AH12" s="1118">
        <v>999916.74</v>
      </c>
      <c r="AI12" s="1118">
        <v>1007078.69</v>
      </c>
      <c r="AJ12" s="1118">
        <v>1014241.03</v>
      </c>
      <c r="AK12" s="1118">
        <v>1021404.55</v>
      </c>
      <c r="AL12" s="1118">
        <v>1028569.36</v>
      </c>
      <c r="AM12" s="1118">
        <v>1035734.78</v>
      </c>
      <c r="AN12" s="1118">
        <v>1042900.48</v>
      </c>
      <c r="AO12" s="1118">
        <v>1050066.18</v>
      </c>
      <c r="AP12" s="305">
        <v>1007083.8284615384</v>
      </c>
      <c r="AQ12" s="305">
        <v>-22809.34</v>
      </c>
      <c r="AR12" s="305">
        <v>984274.48846153845</v>
      </c>
      <c r="AU12" s="305">
        <v>-26234.741666666669</v>
      </c>
    </row>
    <row r="13" spans="1:47" s="305" customFormat="1" ht="12">
      <c r="A13" s="305" t="s">
        <v>1223</v>
      </c>
      <c r="B13" s="1122">
        <v>1085</v>
      </c>
      <c r="C13" s="309" t="s">
        <v>264</v>
      </c>
      <c r="D13" s="1118">
        <v>0</v>
      </c>
      <c r="E13" s="508"/>
      <c r="F13" s="309"/>
      <c r="G13" s="508">
        <v>0</v>
      </c>
      <c r="H13" s="1118">
        <v>0</v>
      </c>
      <c r="I13" s="1118">
        <v>0</v>
      </c>
      <c r="J13" s="1118">
        <v>0</v>
      </c>
      <c r="K13" s="1118">
        <v>0</v>
      </c>
      <c r="L13" s="1118">
        <v>0</v>
      </c>
      <c r="M13" s="1118">
        <v>0</v>
      </c>
      <c r="N13" s="1118">
        <v>0</v>
      </c>
      <c r="O13" s="1118">
        <v>0</v>
      </c>
      <c r="P13" s="1118">
        <v>0</v>
      </c>
      <c r="Q13" s="1118">
        <v>0</v>
      </c>
      <c r="R13" s="1118">
        <v>0</v>
      </c>
      <c r="S13" s="1118">
        <v>0</v>
      </c>
      <c r="T13" s="305">
        <v>0</v>
      </c>
      <c r="V13" s="305">
        <v>0</v>
      </c>
      <c r="X13" s="1122">
        <v>1880</v>
      </c>
      <c r="Y13" s="305" t="s">
        <v>312</v>
      </c>
      <c r="Z13" s="1118">
        <v>0</v>
      </c>
      <c r="AA13" s="309"/>
      <c r="AB13" s="508"/>
      <c r="AC13" s="508">
        <v>0</v>
      </c>
      <c r="AD13" s="1118">
        <v>0</v>
      </c>
      <c r="AE13" s="1118">
        <v>0</v>
      </c>
      <c r="AF13" s="1118">
        <v>0</v>
      </c>
      <c r="AG13" s="1118">
        <v>0</v>
      </c>
      <c r="AH13" s="1118">
        <v>0</v>
      </c>
      <c r="AI13" s="1118">
        <v>0</v>
      </c>
      <c r="AJ13" s="1118">
        <v>0</v>
      </c>
      <c r="AK13" s="1118">
        <v>0</v>
      </c>
      <c r="AL13" s="1118">
        <v>0</v>
      </c>
      <c r="AM13" s="1118">
        <v>0</v>
      </c>
      <c r="AN13" s="1118">
        <v>0</v>
      </c>
      <c r="AO13" s="1118">
        <v>0</v>
      </c>
      <c r="AP13" s="305">
        <v>0</v>
      </c>
      <c r="AR13" s="305">
        <v>0</v>
      </c>
    </row>
    <row r="14" spans="1:47" s="305" customFormat="1" ht="12">
      <c r="A14" s="305" t="s">
        <v>1224</v>
      </c>
      <c r="B14" s="1122">
        <v>1090</v>
      </c>
      <c r="C14" s="309" t="s">
        <v>2208</v>
      </c>
      <c r="D14" s="1118">
        <v>323194.07</v>
      </c>
      <c r="E14" s="508"/>
      <c r="F14" s="309"/>
      <c r="G14" s="508">
        <v>323194.07</v>
      </c>
      <c r="H14" s="1118">
        <v>323194.07</v>
      </c>
      <c r="I14" s="1118">
        <v>323194.07</v>
      </c>
      <c r="J14" s="1118">
        <v>325318.07</v>
      </c>
      <c r="K14" s="1118">
        <v>327186.82</v>
      </c>
      <c r="L14" s="1118">
        <v>327321.82</v>
      </c>
      <c r="M14" s="1118">
        <v>327321.82</v>
      </c>
      <c r="N14" s="1118">
        <v>327321.82</v>
      </c>
      <c r="O14" s="1118">
        <v>327321.82</v>
      </c>
      <c r="P14" s="1118">
        <v>327321.82</v>
      </c>
      <c r="Q14" s="1118">
        <v>327321.82</v>
      </c>
      <c r="R14" s="1118">
        <v>327321.82</v>
      </c>
      <c r="S14" s="1118">
        <v>327321.82</v>
      </c>
      <c r="T14" s="305">
        <v>326204.74307692301</v>
      </c>
      <c r="U14" s="305">
        <v>0.22</v>
      </c>
      <c r="V14" s="305">
        <v>326204.96307692298</v>
      </c>
      <c r="X14" s="1122">
        <v>1885</v>
      </c>
      <c r="Y14" s="305" t="s">
        <v>2209</v>
      </c>
      <c r="Z14" s="1118">
        <v>67899.3</v>
      </c>
      <c r="AA14" s="309"/>
      <c r="AB14" s="508"/>
      <c r="AC14" s="508">
        <v>67899.3</v>
      </c>
      <c r="AD14" s="1118">
        <v>68668.820000000007</v>
      </c>
      <c r="AE14" s="1118">
        <v>69438.34</v>
      </c>
      <c r="AF14" s="1118">
        <v>70207.86</v>
      </c>
      <c r="AG14" s="1118">
        <v>70983.88</v>
      </c>
      <c r="AH14" s="1118">
        <v>71763.22</v>
      </c>
      <c r="AI14" s="1118">
        <v>72542.559999999998</v>
      </c>
      <c r="AJ14" s="1118">
        <v>73321.899999999994</v>
      </c>
      <c r="AK14" s="1118">
        <v>74101.240000000005</v>
      </c>
      <c r="AL14" s="1118">
        <v>74880.58</v>
      </c>
      <c r="AM14" s="1118">
        <v>75659.92</v>
      </c>
      <c r="AN14" s="1118">
        <v>76439.259999999995</v>
      </c>
      <c r="AO14" s="1118">
        <v>77218.600000000006</v>
      </c>
      <c r="AP14" s="305">
        <v>72548.11384615385</v>
      </c>
      <c r="AQ14" s="305">
        <v>6588.0219999999999</v>
      </c>
      <c r="AR14" s="305">
        <v>79136.135846153848</v>
      </c>
      <c r="AU14" s="305">
        <v>6588.0314285714285</v>
      </c>
    </row>
    <row r="15" spans="1:47" s="305" customFormat="1" ht="12">
      <c r="A15" s="305" t="s">
        <v>1225</v>
      </c>
      <c r="B15" s="1122">
        <v>1095</v>
      </c>
      <c r="C15" s="309" t="s">
        <v>265</v>
      </c>
      <c r="D15" s="1118">
        <v>132634.07999999999</v>
      </c>
      <c r="E15" s="508"/>
      <c r="F15" s="309"/>
      <c r="G15" s="508">
        <v>132634.07999999999</v>
      </c>
      <c r="H15" s="1118">
        <v>132634.07999999999</v>
      </c>
      <c r="I15" s="1118">
        <v>132634.07999999999</v>
      </c>
      <c r="J15" s="1118">
        <v>132634.07999999999</v>
      </c>
      <c r="K15" s="1118">
        <v>132634.07999999999</v>
      </c>
      <c r="L15" s="1118">
        <v>132634.07999999999</v>
      </c>
      <c r="M15" s="1118">
        <v>132634.07999999999</v>
      </c>
      <c r="N15" s="1118">
        <v>132634.07999999999</v>
      </c>
      <c r="O15" s="1118">
        <v>132634.07999999999</v>
      </c>
      <c r="P15" s="1118">
        <v>132634.07999999999</v>
      </c>
      <c r="Q15" s="1118">
        <v>132634.07999999999</v>
      </c>
      <c r="R15" s="1118">
        <v>132634.07999999999</v>
      </c>
      <c r="S15" s="1118">
        <v>132634.07999999999</v>
      </c>
      <c r="T15" s="305">
        <v>132634.08000000002</v>
      </c>
      <c r="U15" s="305">
        <v>310582.62</v>
      </c>
      <c r="V15" s="305">
        <v>443216.7</v>
      </c>
      <c r="X15" s="1122">
        <v>1890</v>
      </c>
      <c r="Y15" s="305" t="s">
        <v>313</v>
      </c>
      <c r="Z15" s="1118">
        <v>48528.82</v>
      </c>
      <c r="AA15" s="309"/>
      <c r="AB15" s="508"/>
      <c r="AC15" s="508">
        <v>48528.82</v>
      </c>
      <c r="AD15" s="1118">
        <v>49081.46</v>
      </c>
      <c r="AE15" s="1118">
        <v>49634.1</v>
      </c>
      <c r="AF15" s="1118">
        <v>50186.74</v>
      </c>
      <c r="AG15" s="1118">
        <v>50739.38</v>
      </c>
      <c r="AH15" s="1118">
        <v>51292.02</v>
      </c>
      <c r="AI15" s="1118">
        <v>51844.66</v>
      </c>
      <c r="AJ15" s="1118">
        <v>52397.3</v>
      </c>
      <c r="AK15" s="1118">
        <v>52949.94</v>
      </c>
      <c r="AL15" s="1118">
        <v>53502.58</v>
      </c>
      <c r="AM15" s="1118">
        <v>54055.22</v>
      </c>
      <c r="AN15" s="1118">
        <v>54607.86</v>
      </c>
      <c r="AO15" s="1118">
        <v>55160.5</v>
      </c>
      <c r="AP15" s="305">
        <v>51844.66</v>
      </c>
      <c r="AQ15" s="305">
        <v>101573.1685</v>
      </c>
      <c r="AR15" s="305">
        <v>153417.8285</v>
      </c>
      <c r="AU15" s="305">
        <v>124866.86499999999</v>
      </c>
    </row>
    <row r="16" spans="1:47" s="305" customFormat="1" ht="12">
      <c r="A16" s="305" t="s">
        <v>1226</v>
      </c>
      <c r="B16" s="1122">
        <v>1100</v>
      </c>
      <c r="C16" s="309" t="s">
        <v>267</v>
      </c>
      <c r="D16" s="1118">
        <v>11582.71</v>
      </c>
      <c r="E16" s="508"/>
      <c r="F16" s="309"/>
      <c r="G16" s="508">
        <v>11582.71</v>
      </c>
      <c r="H16" s="1118">
        <v>11582.71</v>
      </c>
      <c r="I16" s="1118">
        <v>11582.71</v>
      </c>
      <c r="J16" s="1118">
        <v>11582.71</v>
      </c>
      <c r="K16" s="1118">
        <v>12538.56</v>
      </c>
      <c r="L16" s="1118">
        <v>12538.56</v>
      </c>
      <c r="M16" s="1118">
        <v>12538.56</v>
      </c>
      <c r="N16" s="1118">
        <v>12538.56</v>
      </c>
      <c r="O16" s="1118">
        <v>12538.56</v>
      </c>
      <c r="P16" s="1118">
        <v>12998.56</v>
      </c>
      <c r="Q16" s="1118">
        <v>12998.56</v>
      </c>
      <c r="R16" s="1118">
        <v>13666.51</v>
      </c>
      <c r="S16" s="1118">
        <v>14926.51</v>
      </c>
      <c r="T16" s="305">
        <v>12585.675384615384</v>
      </c>
      <c r="V16" s="305">
        <v>12585.675384615384</v>
      </c>
      <c r="X16" s="1122">
        <v>1895</v>
      </c>
      <c r="Y16" s="305" t="s">
        <v>300</v>
      </c>
      <c r="Z16" s="1118">
        <v>-34325.910000000003</v>
      </c>
      <c r="AA16" s="309"/>
      <c r="AB16" s="508"/>
      <c r="AC16" s="508">
        <v>-34325.910000000003</v>
      </c>
      <c r="AD16" s="1118">
        <v>-34277.64</v>
      </c>
      <c r="AE16" s="1118">
        <v>-34229.370000000003</v>
      </c>
      <c r="AF16" s="1118">
        <v>-34181.1</v>
      </c>
      <c r="AG16" s="1118">
        <v>-34128.85</v>
      </c>
      <c r="AH16" s="1118">
        <v>-34076.6</v>
      </c>
      <c r="AI16" s="1118">
        <v>-34024.35</v>
      </c>
      <c r="AJ16" s="1118">
        <v>-33972.1</v>
      </c>
      <c r="AK16" s="1118">
        <v>-33919.85</v>
      </c>
      <c r="AL16" s="1118">
        <v>-33865.69</v>
      </c>
      <c r="AM16" s="1118">
        <v>-33811.53</v>
      </c>
      <c r="AN16" s="1118">
        <v>-33754.58</v>
      </c>
      <c r="AO16" s="1118">
        <v>-33692.379999999997</v>
      </c>
      <c r="AP16" s="305">
        <v>-34019.996153846158</v>
      </c>
      <c r="AQ16" s="305">
        <v>16346.32</v>
      </c>
      <c r="AR16" s="305">
        <v>-17673.676153846158</v>
      </c>
      <c r="AU16" s="305">
        <v>16346.32</v>
      </c>
    </row>
    <row r="17" spans="1:47" s="305" customFormat="1" ht="12">
      <c r="A17" s="305" t="s">
        <v>1089</v>
      </c>
      <c r="B17" s="1122"/>
      <c r="C17" s="309"/>
      <c r="D17" s="1118">
        <v>0</v>
      </c>
      <c r="E17" s="508"/>
      <c r="F17" s="309"/>
      <c r="G17" s="508"/>
      <c r="H17" s="1118">
        <v>0</v>
      </c>
      <c r="I17" s="1118">
        <v>0</v>
      </c>
      <c r="J17" s="1118">
        <v>0</v>
      </c>
      <c r="K17" s="1118">
        <v>0</v>
      </c>
      <c r="L17" s="1118">
        <v>0</v>
      </c>
      <c r="M17" s="1118">
        <v>0</v>
      </c>
      <c r="N17" s="1118">
        <v>0</v>
      </c>
      <c r="O17" s="1118">
        <v>0</v>
      </c>
      <c r="P17" s="1118">
        <v>0</v>
      </c>
      <c r="Q17" s="1118">
        <v>0</v>
      </c>
      <c r="R17" s="1118">
        <v>0</v>
      </c>
      <c r="S17" s="1118">
        <v>0</v>
      </c>
      <c r="V17" s="305">
        <v>0</v>
      </c>
      <c r="X17" s="1122"/>
      <c r="Z17" s="508"/>
      <c r="AA17" s="309"/>
      <c r="AB17" s="508"/>
      <c r="AC17" s="508"/>
      <c r="AD17" s="508"/>
      <c r="AE17" s="508"/>
      <c r="AF17" s="508"/>
      <c r="AG17" s="508"/>
      <c r="AH17" s="508"/>
      <c r="AI17" s="508"/>
      <c r="AJ17" s="508"/>
      <c r="AK17" s="508"/>
      <c r="AL17" s="508"/>
      <c r="AM17" s="508"/>
      <c r="AN17" s="508"/>
      <c r="AO17" s="508"/>
      <c r="AR17" s="305">
        <v>0</v>
      </c>
    </row>
    <row r="18" spans="1:47" s="305" customFormat="1">
      <c r="A18" s="521" t="s">
        <v>1228</v>
      </c>
      <c r="B18" s="1122"/>
      <c r="C18" s="309"/>
      <c r="D18" s="508"/>
      <c r="E18" s="508"/>
      <c r="F18" s="309"/>
      <c r="G18" s="508"/>
      <c r="H18" s="508"/>
      <c r="I18" s="508"/>
      <c r="J18" s="508"/>
      <c r="K18" s="508"/>
      <c r="L18" s="508"/>
      <c r="M18" s="508"/>
      <c r="N18" s="508"/>
      <c r="O18" s="508"/>
      <c r="P18" s="508"/>
      <c r="Q18" s="508"/>
      <c r="R18" s="508"/>
      <c r="S18" s="508"/>
      <c r="X18" s="1122"/>
      <c r="Y18" s="521" t="s">
        <v>1228</v>
      </c>
      <c r="Z18" s="508"/>
      <c r="AA18" s="309"/>
      <c r="AB18" s="508"/>
      <c r="AC18" s="508"/>
      <c r="AD18" s="508"/>
      <c r="AE18" s="508"/>
      <c r="AF18" s="508"/>
      <c r="AG18" s="508"/>
      <c r="AH18" s="508"/>
      <c r="AI18" s="508"/>
      <c r="AJ18" s="508"/>
      <c r="AK18" s="508"/>
      <c r="AL18" s="508"/>
      <c r="AM18" s="508"/>
      <c r="AN18" s="508"/>
      <c r="AO18" s="508"/>
    </row>
    <row r="19" spans="1:47" s="305" customFormat="1" ht="12">
      <c r="A19" s="305" t="s">
        <v>1229</v>
      </c>
      <c r="B19" s="1122">
        <v>1035</v>
      </c>
      <c r="C19" s="309" t="s">
        <v>282</v>
      </c>
      <c r="D19" s="1118">
        <v>431790.44</v>
      </c>
      <c r="E19" s="508"/>
      <c r="F19" s="309"/>
      <c r="G19" s="508">
        <v>431790.44</v>
      </c>
      <c r="H19" s="1118">
        <v>431790.44</v>
      </c>
      <c r="I19" s="1118">
        <v>431790.44</v>
      </c>
      <c r="J19" s="1118">
        <v>431790.44</v>
      </c>
      <c r="K19" s="1118">
        <v>431790.44</v>
      </c>
      <c r="L19" s="1118">
        <v>431790.44</v>
      </c>
      <c r="M19" s="1118">
        <v>431790.44</v>
      </c>
      <c r="N19" s="1118">
        <v>431790.44</v>
      </c>
      <c r="O19" s="1118">
        <v>431790.44</v>
      </c>
      <c r="P19" s="1118">
        <v>431790.44</v>
      </c>
      <c r="Q19" s="1118">
        <v>431790.44</v>
      </c>
      <c r="R19" s="1118">
        <v>431790.44</v>
      </c>
      <c r="S19" s="1118">
        <v>431790.44</v>
      </c>
      <c r="T19" s="305">
        <v>431790.44000000012</v>
      </c>
      <c r="U19" s="305">
        <v>-327313</v>
      </c>
      <c r="V19" s="305">
        <v>104477.44000000012</v>
      </c>
      <c r="X19" s="1122"/>
      <c r="Z19" s="508"/>
      <c r="AA19" s="309"/>
      <c r="AB19" s="508"/>
      <c r="AC19" s="508">
        <v>0</v>
      </c>
      <c r="AD19" s="508"/>
      <c r="AE19" s="508"/>
      <c r="AF19" s="508"/>
      <c r="AG19" s="508"/>
      <c r="AH19" s="508"/>
      <c r="AI19" s="508"/>
      <c r="AJ19" s="508"/>
      <c r="AK19" s="508"/>
      <c r="AL19" s="508"/>
      <c r="AM19" s="508"/>
      <c r="AN19" s="508"/>
      <c r="AO19" s="508"/>
      <c r="AR19" s="305">
        <v>0</v>
      </c>
    </row>
    <row r="20" spans="1:47" s="305" customFormat="1" ht="12">
      <c r="A20" s="305" t="s">
        <v>1230</v>
      </c>
      <c r="B20" s="1122">
        <v>1055</v>
      </c>
      <c r="C20" s="309" t="s">
        <v>278</v>
      </c>
      <c r="D20" s="1118">
        <v>2801571.1</v>
      </c>
      <c r="E20" s="508"/>
      <c r="F20" s="309"/>
      <c r="G20" s="508">
        <v>2801571.1</v>
      </c>
      <c r="H20" s="1118">
        <v>2801571.1</v>
      </c>
      <c r="I20" s="1118">
        <v>2801692.3</v>
      </c>
      <c r="J20" s="1118">
        <v>2803227.5</v>
      </c>
      <c r="K20" s="1118">
        <v>2804319.9</v>
      </c>
      <c r="L20" s="1118">
        <v>2804561.64</v>
      </c>
      <c r="M20" s="1118">
        <v>2804561.64</v>
      </c>
      <c r="N20" s="1118">
        <v>2804561.64</v>
      </c>
      <c r="O20" s="1118">
        <v>2810454.62</v>
      </c>
      <c r="P20" s="1118">
        <v>2810857.52</v>
      </c>
      <c r="Q20" s="1118">
        <v>2811189.88</v>
      </c>
      <c r="R20" s="1118">
        <v>2811788.02</v>
      </c>
      <c r="S20" s="1118">
        <v>2811949.18</v>
      </c>
      <c r="T20" s="305">
        <v>2806331.2338461536</v>
      </c>
      <c r="U20" s="305">
        <v>504071.48</v>
      </c>
      <c r="V20" s="305">
        <v>3310402.7138461536</v>
      </c>
      <c r="X20" s="1122">
        <v>1850</v>
      </c>
      <c r="Y20" s="305" t="s">
        <v>302</v>
      </c>
      <c r="Z20" s="1118">
        <v>926376.94</v>
      </c>
      <c r="AA20" s="309"/>
      <c r="AB20" s="508"/>
      <c r="AC20" s="508">
        <v>926376.94</v>
      </c>
      <c r="AD20" s="1118">
        <v>933691.73</v>
      </c>
      <c r="AE20" s="1118">
        <v>941006.84</v>
      </c>
      <c r="AF20" s="1118">
        <v>948325.95</v>
      </c>
      <c r="AG20" s="1118">
        <v>955647.91</v>
      </c>
      <c r="AH20" s="1118">
        <v>962970.5</v>
      </c>
      <c r="AI20" s="1118">
        <v>970293.09</v>
      </c>
      <c r="AJ20" s="1118">
        <v>977615.68</v>
      </c>
      <c r="AK20" s="1118">
        <v>983264.67</v>
      </c>
      <c r="AL20" s="1118">
        <v>990603.7</v>
      </c>
      <c r="AM20" s="1118">
        <v>997943.59</v>
      </c>
      <c r="AN20" s="1118">
        <v>1004924.13</v>
      </c>
      <c r="AO20" s="1118">
        <v>1012266.01</v>
      </c>
      <c r="AP20" s="305">
        <v>969610.05692307698</v>
      </c>
      <c r="AQ20" s="305">
        <v>80065.258124999993</v>
      </c>
      <c r="AR20" s="305">
        <v>1049675.3150480769</v>
      </c>
      <c r="AU20" s="305">
        <v>103693.60875</v>
      </c>
    </row>
    <row r="21" spans="1:47" s="305" customFormat="1" ht="14.25" customHeight="1">
      <c r="A21" s="305" t="s">
        <v>268</v>
      </c>
      <c r="B21" s="1122">
        <v>1105</v>
      </c>
      <c r="C21" s="309" t="s">
        <v>266</v>
      </c>
      <c r="D21" s="1118">
        <v>935938.6</v>
      </c>
      <c r="E21" s="508"/>
      <c r="F21" s="309"/>
      <c r="G21" s="508">
        <v>935938.6</v>
      </c>
      <c r="H21" s="1118">
        <v>970530.78</v>
      </c>
      <c r="I21" s="1118">
        <v>965309.35</v>
      </c>
      <c r="J21" s="1118">
        <v>968322.44</v>
      </c>
      <c r="K21" s="1118">
        <v>956803.38</v>
      </c>
      <c r="L21" s="1118">
        <v>958794.9</v>
      </c>
      <c r="M21" s="1118">
        <v>964964.53</v>
      </c>
      <c r="N21" s="1118">
        <v>963582.96</v>
      </c>
      <c r="O21" s="1118">
        <v>979687.24</v>
      </c>
      <c r="P21" s="1118">
        <v>982563.54</v>
      </c>
      <c r="Q21" s="1118">
        <v>991119.99</v>
      </c>
      <c r="R21" s="1118">
        <v>994083.59</v>
      </c>
      <c r="S21" s="1118">
        <v>997388.02</v>
      </c>
      <c r="T21" s="305">
        <v>971468.40923076915</v>
      </c>
      <c r="U21" s="305">
        <v>357691.77</v>
      </c>
      <c r="V21" s="305">
        <v>1329160.1792307692</v>
      </c>
      <c r="X21" s="1122">
        <v>1900</v>
      </c>
      <c r="Y21" s="305" t="s">
        <v>301</v>
      </c>
      <c r="Z21" s="1118">
        <v>-143235.85</v>
      </c>
      <c r="AA21" s="309"/>
      <c r="AB21" s="508"/>
      <c r="AC21" s="508">
        <v>-143235.85</v>
      </c>
      <c r="AD21" s="1118">
        <v>-141087.62</v>
      </c>
      <c r="AE21" s="1118">
        <v>-147180.78</v>
      </c>
      <c r="AF21" s="1118">
        <v>-147958.66</v>
      </c>
      <c r="AG21" s="1118">
        <v>-147373.79</v>
      </c>
      <c r="AH21" s="1118">
        <v>-146071.78</v>
      </c>
      <c r="AI21" s="1118">
        <v>-154160.91</v>
      </c>
      <c r="AJ21" s="1118">
        <v>-154023.6</v>
      </c>
      <c r="AK21" s="1118">
        <v>-150699.87</v>
      </c>
      <c r="AL21" s="1118">
        <v>-152909.37</v>
      </c>
      <c r="AM21" s="1118">
        <v>-159381.76000000001</v>
      </c>
      <c r="AN21" s="1118">
        <v>-157174.23000000001</v>
      </c>
      <c r="AO21" s="1118">
        <v>-153648.19</v>
      </c>
      <c r="AP21" s="305">
        <v>-150377.41615384619</v>
      </c>
      <c r="AQ21" s="305">
        <v>68270.439750000005</v>
      </c>
      <c r="AR21" s="305">
        <v>-82106.976403846187</v>
      </c>
      <c r="AU21" s="305">
        <v>95097.322500000009</v>
      </c>
    </row>
    <row r="22" spans="1:47" s="305" customFormat="1" ht="12">
      <c r="A22" s="305" t="s">
        <v>109</v>
      </c>
      <c r="B22" s="1122">
        <v>1115</v>
      </c>
      <c r="C22" s="309" t="s">
        <v>239</v>
      </c>
      <c r="D22" s="1118">
        <v>663011.62</v>
      </c>
      <c r="E22" s="508"/>
      <c r="F22" s="309"/>
      <c r="G22" s="508">
        <v>663011.62</v>
      </c>
      <c r="H22" s="1118">
        <v>665058.11</v>
      </c>
      <c r="I22" s="1118">
        <v>671849.95</v>
      </c>
      <c r="J22" s="1118">
        <v>671023.93999999994</v>
      </c>
      <c r="K22" s="1118">
        <v>672235.39</v>
      </c>
      <c r="L22" s="1118">
        <v>673638.81</v>
      </c>
      <c r="M22" s="1118">
        <v>674765.7</v>
      </c>
      <c r="N22" s="1118">
        <v>674467.66</v>
      </c>
      <c r="O22" s="1118">
        <v>675861.26</v>
      </c>
      <c r="P22" s="1118">
        <v>679843.88</v>
      </c>
      <c r="Q22" s="1118">
        <v>684412.9</v>
      </c>
      <c r="R22" s="1118">
        <v>685074.08</v>
      </c>
      <c r="S22" s="1118">
        <v>688010.3</v>
      </c>
      <c r="T22" s="305">
        <v>675327.20000000007</v>
      </c>
      <c r="U22" s="305">
        <v>4737050.47</v>
      </c>
      <c r="V22" s="305">
        <v>5412377.6699999999</v>
      </c>
      <c r="X22" s="1122">
        <v>1910</v>
      </c>
      <c r="Y22" s="305" t="s">
        <v>303</v>
      </c>
      <c r="Z22" s="1118">
        <v>195676.7</v>
      </c>
      <c r="AA22" s="309"/>
      <c r="AB22" s="508"/>
      <c r="AC22" s="508">
        <v>195676.7</v>
      </c>
      <c r="AD22" s="1118">
        <v>196872.95999999999</v>
      </c>
      <c r="AE22" s="1118">
        <v>199417.86</v>
      </c>
      <c r="AF22" s="1118">
        <v>198326.62</v>
      </c>
      <c r="AG22" s="1118">
        <v>200872.95999999999</v>
      </c>
      <c r="AH22" s="1118">
        <v>202044.01</v>
      </c>
      <c r="AI22" s="1118">
        <v>203942.89</v>
      </c>
      <c r="AJ22" s="1118">
        <v>206497.68</v>
      </c>
      <c r="AK22" s="1118">
        <v>209057.76</v>
      </c>
      <c r="AL22" s="1118">
        <v>211632.92</v>
      </c>
      <c r="AM22" s="1118">
        <v>211702.81</v>
      </c>
      <c r="AN22" s="1118">
        <v>213993.15</v>
      </c>
      <c r="AO22" s="1118">
        <v>216314.1</v>
      </c>
      <c r="AP22" s="305">
        <v>205104.03230769231</v>
      </c>
      <c r="AQ22" s="305">
        <v>1329020.615681818</v>
      </c>
      <c r="AR22" s="305">
        <v>1534124.6479895103</v>
      </c>
      <c r="AU22" s="305">
        <v>1652001.3295454544</v>
      </c>
    </row>
    <row r="23" spans="1:47" s="305" customFormat="1" ht="12">
      <c r="A23" s="305" t="s">
        <v>1447</v>
      </c>
      <c r="B23" s="1122">
        <v>1165</v>
      </c>
      <c r="C23" s="309" t="s">
        <v>273</v>
      </c>
      <c r="D23" s="1118">
        <v>1702.5</v>
      </c>
      <c r="E23" s="508"/>
      <c r="F23" s="309"/>
      <c r="G23" s="508">
        <v>1702.5</v>
      </c>
      <c r="H23" s="1118">
        <v>1702.5</v>
      </c>
      <c r="I23" s="1118">
        <v>1702.5</v>
      </c>
      <c r="J23" s="1118">
        <v>1702.5</v>
      </c>
      <c r="K23" s="1118">
        <v>1702.5</v>
      </c>
      <c r="L23" s="1118">
        <v>1702.5</v>
      </c>
      <c r="M23" s="1118">
        <v>1702.5</v>
      </c>
      <c r="N23" s="1118">
        <v>1702.5</v>
      </c>
      <c r="O23" s="1118">
        <v>1702.5</v>
      </c>
      <c r="P23" s="1118">
        <v>1702.5</v>
      </c>
      <c r="Q23" s="1118">
        <v>1702.5</v>
      </c>
      <c r="R23" s="1118">
        <v>1702.5</v>
      </c>
      <c r="S23" s="1118">
        <v>1702.5</v>
      </c>
      <c r="T23" s="305">
        <v>1702.5</v>
      </c>
      <c r="V23" s="305">
        <v>1702.5</v>
      </c>
      <c r="X23" s="1122">
        <v>1960</v>
      </c>
      <c r="Y23" s="305" t="s">
        <v>318</v>
      </c>
      <c r="Z23" s="1118">
        <v>555.26</v>
      </c>
      <c r="AA23" s="309"/>
      <c r="AB23" s="508"/>
      <c r="AC23" s="508">
        <v>555.26</v>
      </c>
      <c r="AD23" s="1118">
        <v>563.14</v>
      </c>
      <c r="AE23" s="1118">
        <v>571.02</v>
      </c>
      <c r="AF23" s="1118">
        <v>578.9</v>
      </c>
      <c r="AG23" s="1118">
        <v>586.78</v>
      </c>
      <c r="AH23" s="1118">
        <v>594.66</v>
      </c>
      <c r="AI23" s="1118">
        <v>591.01</v>
      </c>
      <c r="AJ23" s="1118">
        <v>598.89</v>
      </c>
      <c r="AK23" s="1118">
        <v>606.77</v>
      </c>
      <c r="AL23" s="1118">
        <v>614.65</v>
      </c>
      <c r="AM23" s="1118">
        <v>622.53</v>
      </c>
      <c r="AN23" s="1118">
        <v>630.41</v>
      </c>
      <c r="AO23" s="1118">
        <v>638.29</v>
      </c>
      <c r="AP23" s="305">
        <v>596.33153846153846</v>
      </c>
      <c r="AQ23" s="305">
        <v>153.57</v>
      </c>
      <c r="AR23" s="305">
        <v>749.90153846153839</v>
      </c>
      <c r="AU23" s="305">
        <v>153.57</v>
      </c>
    </row>
    <row r="24" spans="1:47" s="305" customFormat="1">
      <c r="A24" s="521" t="s">
        <v>1557</v>
      </c>
      <c r="B24" s="1122"/>
      <c r="C24" s="309"/>
      <c r="D24" s="508"/>
      <c r="E24" s="508"/>
      <c r="F24" s="309"/>
      <c r="G24" s="508"/>
      <c r="H24" s="508"/>
      <c r="I24" s="508"/>
      <c r="J24" s="508"/>
      <c r="K24" s="508"/>
      <c r="L24" s="508"/>
      <c r="M24" s="508"/>
      <c r="N24" s="508"/>
      <c r="O24" s="508"/>
      <c r="P24" s="508"/>
      <c r="Q24" s="508"/>
      <c r="R24" s="508"/>
      <c r="S24" s="508"/>
      <c r="X24" s="1122"/>
      <c r="Y24" s="521" t="s">
        <v>1557</v>
      </c>
      <c r="Z24" s="508"/>
      <c r="AA24" s="309"/>
      <c r="AB24" s="508"/>
      <c r="AC24" s="508"/>
      <c r="AD24" s="508"/>
      <c r="AE24" s="508"/>
      <c r="AF24" s="508"/>
      <c r="AG24" s="508"/>
      <c r="AH24" s="508"/>
      <c r="AI24" s="508"/>
      <c r="AJ24" s="508"/>
      <c r="AK24" s="508"/>
      <c r="AL24" s="508"/>
      <c r="AM24" s="508"/>
      <c r="AN24" s="508"/>
      <c r="AO24" s="508"/>
    </row>
    <row r="25" spans="1:47" s="305" customFormat="1">
      <c r="A25" s="305" t="s">
        <v>1558</v>
      </c>
      <c r="B25" s="1122"/>
      <c r="C25" s="309"/>
      <c r="D25" s="508"/>
      <c r="E25" s="508"/>
      <c r="F25" s="309"/>
      <c r="G25" s="508"/>
      <c r="H25" s="508"/>
      <c r="I25" s="508"/>
      <c r="J25" s="508"/>
      <c r="K25" s="508"/>
      <c r="L25" s="508"/>
      <c r="M25" s="508"/>
      <c r="N25" s="508"/>
      <c r="O25" s="508"/>
      <c r="P25" s="508"/>
      <c r="Q25" s="508"/>
      <c r="R25" s="508"/>
      <c r="S25" s="508"/>
      <c r="X25" s="1122"/>
      <c r="Z25" s="508"/>
      <c r="AA25" s="309"/>
      <c r="AB25" s="508"/>
      <c r="AC25" s="508"/>
      <c r="AD25" s="508"/>
      <c r="AE25" s="508"/>
      <c r="AF25" s="508"/>
      <c r="AG25" s="508"/>
      <c r="AH25" s="508"/>
      <c r="AI25" s="508"/>
      <c r="AJ25" s="508"/>
      <c r="AK25" s="508"/>
      <c r="AL25" s="508"/>
      <c r="AM25" s="508"/>
      <c r="AN25" s="508"/>
      <c r="AO25" s="508"/>
    </row>
    <row r="26" spans="1:47" s="305" customFormat="1" ht="12">
      <c r="A26" s="305" t="s">
        <v>1559</v>
      </c>
      <c r="B26" s="1122">
        <v>1060</v>
      </c>
      <c r="C26" s="309"/>
      <c r="D26" s="1118">
        <v>2544.63</v>
      </c>
      <c r="E26" s="508"/>
      <c r="F26" s="309"/>
      <c r="G26" s="508">
        <v>2544.63</v>
      </c>
      <c r="H26" s="1118">
        <v>2544.63</v>
      </c>
      <c r="I26" s="1118">
        <v>2544.63</v>
      </c>
      <c r="J26" s="1118">
        <v>2544.63</v>
      </c>
      <c r="K26" s="1118">
        <v>2544.63</v>
      </c>
      <c r="L26" s="1118">
        <v>2544.63</v>
      </c>
      <c r="M26" s="1118">
        <v>2544.63</v>
      </c>
      <c r="N26" s="1118">
        <v>2544.63</v>
      </c>
      <c r="O26" s="1118">
        <v>2544.63</v>
      </c>
      <c r="P26" s="1118">
        <v>2544.63</v>
      </c>
      <c r="Q26" s="1118">
        <v>2544.63</v>
      </c>
      <c r="R26" s="1118">
        <v>2544.63</v>
      </c>
      <c r="S26" s="1118">
        <v>2544.63</v>
      </c>
      <c r="T26" s="305">
        <v>2544.6300000000006</v>
      </c>
      <c r="V26" s="305">
        <v>2544.6300000000006</v>
      </c>
      <c r="X26" s="1122">
        <v>1855</v>
      </c>
      <c r="Y26" s="305" t="s">
        <v>1559</v>
      </c>
      <c r="Z26" s="1118">
        <v>519.59</v>
      </c>
      <c r="AA26" s="309"/>
      <c r="AB26" s="508"/>
      <c r="AC26" s="508">
        <v>519.59</v>
      </c>
      <c r="AD26" s="1118">
        <v>526.23</v>
      </c>
      <c r="AE26" s="1118">
        <v>532.87</v>
      </c>
      <c r="AF26" s="1118">
        <v>539.51</v>
      </c>
      <c r="AG26" s="1118">
        <v>546.15</v>
      </c>
      <c r="AH26" s="1118">
        <v>552.79</v>
      </c>
      <c r="AI26" s="1118">
        <v>559.42999999999995</v>
      </c>
      <c r="AJ26" s="1118">
        <v>566.07000000000005</v>
      </c>
      <c r="AK26" s="1118">
        <v>572.71</v>
      </c>
      <c r="AL26" s="1118">
        <v>579.35</v>
      </c>
      <c r="AM26" s="1118">
        <v>585.99</v>
      </c>
      <c r="AN26" s="1118">
        <v>592.63</v>
      </c>
      <c r="AO26" s="1118">
        <v>599.27</v>
      </c>
      <c r="AP26" s="305">
        <v>559.43000000000006</v>
      </c>
      <c r="AQ26" s="305">
        <v>1.72</v>
      </c>
      <c r="AR26" s="305">
        <v>561.15000000000009</v>
      </c>
      <c r="AU26" s="305">
        <v>1.72</v>
      </c>
    </row>
    <row r="27" spans="1:47" s="305" customFormat="1" ht="12">
      <c r="A27" s="305" t="s">
        <v>269</v>
      </c>
      <c r="B27" s="1122">
        <v>1110</v>
      </c>
      <c r="C27" s="309" t="s">
        <v>270</v>
      </c>
      <c r="D27" s="1118">
        <v>30959.81</v>
      </c>
      <c r="E27" s="508"/>
      <c r="F27" s="309"/>
      <c r="G27" s="508">
        <v>30959.81</v>
      </c>
      <c r="H27" s="1118">
        <v>30959.81</v>
      </c>
      <c r="I27" s="1118">
        <v>30959.81</v>
      </c>
      <c r="J27" s="1118">
        <v>30959.81</v>
      </c>
      <c r="K27" s="1118">
        <v>28261.87</v>
      </c>
      <c r="L27" s="1118">
        <v>28261.87</v>
      </c>
      <c r="M27" s="1118">
        <v>30264.98</v>
      </c>
      <c r="N27" s="1118">
        <v>30264.98</v>
      </c>
      <c r="O27" s="1118">
        <v>30264.98</v>
      </c>
      <c r="P27" s="1118">
        <v>30264.98</v>
      </c>
      <c r="Q27" s="1118">
        <v>30264.98</v>
      </c>
      <c r="R27" s="1118">
        <v>30264.98</v>
      </c>
      <c r="S27" s="1118">
        <v>30775.98</v>
      </c>
      <c r="T27" s="305">
        <v>30209.910769230766</v>
      </c>
      <c r="V27" s="305">
        <v>30209.910769230766</v>
      </c>
      <c r="X27" s="1122">
        <v>1905</v>
      </c>
      <c r="Y27" s="305" t="s">
        <v>314</v>
      </c>
      <c r="Z27" s="1118">
        <v>5078.7</v>
      </c>
      <c r="AA27" s="309"/>
      <c r="AB27" s="508"/>
      <c r="AC27" s="508">
        <v>5078.7</v>
      </c>
      <c r="AD27" s="1118">
        <v>5207.71</v>
      </c>
      <c r="AE27" s="1118">
        <v>5336.72</v>
      </c>
      <c r="AF27" s="1118">
        <v>5465.73</v>
      </c>
      <c r="AG27" s="1118">
        <v>2896.8</v>
      </c>
      <c r="AH27" s="1118">
        <v>3014.57</v>
      </c>
      <c r="AI27" s="1118">
        <v>-1269.9000000000001</v>
      </c>
      <c r="AJ27" s="1118">
        <v>-1143.79</v>
      </c>
      <c r="AK27" s="1118">
        <v>-1017.68</v>
      </c>
      <c r="AL27" s="1118">
        <v>-891.57</v>
      </c>
      <c r="AM27" s="1118">
        <v>-765.46</v>
      </c>
      <c r="AN27" s="1118">
        <v>-639.35</v>
      </c>
      <c r="AO27" s="1118">
        <v>-511.11</v>
      </c>
      <c r="AP27" s="305">
        <v>1597.0284615384614</v>
      </c>
      <c r="AQ27" s="305">
        <v>-12.08</v>
      </c>
      <c r="AR27" s="305">
        <v>1584.9484615384615</v>
      </c>
      <c r="AU27" s="305">
        <v>-12.08</v>
      </c>
    </row>
    <row r="28" spans="1:47" s="305" customFormat="1" ht="12">
      <c r="A28" s="305" t="s">
        <v>1560</v>
      </c>
      <c r="B28" s="1122">
        <v>1120</v>
      </c>
      <c r="C28" s="309" t="s">
        <v>279</v>
      </c>
      <c r="D28" s="1118">
        <v>3224540.19</v>
      </c>
      <c r="E28" s="508"/>
      <c r="F28" s="309"/>
      <c r="G28" s="508">
        <v>3224540.19</v>
      </c>
      <c r="H28" s="1118">
        <v>3224540.19</v>
      </c>
      <c r="I28" s="1118">
        <v>3224540.19</v>
      </c>
      <c r="J28" s="1118">
        <v>3224540.19</v>
      </c>
      <c r="K28" s="1118">
        <v>3224540.19</v>
      </c>
      <c r="L28" s="1118">
        <v>3224701.35</v>
      </c>
      <c r="M28" s="1118">
        <v>3229568.15</v>
      </c>
      <c r="N28" s="1118">
        <v>3228501.95</v>
      </c>
      <c r="O28" s="1118">
        <v>3230229.35</v>
      </c>
      <c r="P28" s="1118">
        <v>3230473.96</v>
      </c>
      <c r="Q28" s="1118">
        <v>3233255.27</v>
      </c>
      <c r="R28" s="1118">
        <v>3238650.73</v>
      </c>
      <c r="S28" s="1118">
        <v>3236063.1</v>
      </c>
      <c r="T28" s="305">
        <v>3228780.37</v>
      </c>
      <c r="U28" s="305">
        <v>1108.18</v>
      </c>
      <c r="V28" s="305">
        <v>3229888.5500000003</v>
      </c>
      <c r="X28" s="1122">
        <v>1915</v>
      </c>
      <c r="Y28" s="305" t="s">
        <v>570</v>
      </c>
      <c r="Z28" s="1118">
        <v>961260.79</v>
      </c>
      <c r="AA28" s="309"/>
      <c r="AB28" s="508"/>
      <c r="AC28" s="508">
        <v>961260.79</v>
      </c>
      <c r="AD28" s="1118">
        <v>968523.26</v>
      </c>
      <c r="AE28" s="1118">
        <v>975785.73</v>
      </c>
      <c r="AF28" s="1118">
        <v>983048.2</v>
      </c>
      <c r="AG28" s="1118">
        <v>990310.67</v>
      </c>
      <c r="AH28" s="1118">
        <v>997573.51</v>
      </c>
      <c r="AI28" s="1118">
        <v>1004847.31</v>
      </c>
      <c r="AJ28" s="1118">
        <v>1010882.77</v>
      </c>
      <c r="AK28" s="1118">
        <v>1018158.06</v>
      </c>
      <c r="AL28" s="1118">
        <v>1025433.9</v>
      </c>
      <c r="AM28" s="1118">
        <v>1032716</v>
      </c>
      <c r="AN28" s="1118">
        <v>1040010.25</v>
      </c>
      <c r="AO28" s="1118">
        <v>1042840.04</v>
      </c>
      <c r="AP28" s="305">
        <v>1003953.1146153847</v>
      </c>
      <c r="AQ28" s="305">
        <v>-7108.1421621621621</v>
      </c>
      <c r="AR28" s="305">
        <v>996844.97245322261</v>
      </c>
      <c r="AU28" s="305">
        <v>-7063.2159459459463</v>
      </c>
    </row>
    <row r="29" spans="1:47" s="305" customFormat="1" ht="12">
      <c r="A29" s="305" t="s">
        <v>1450</v>
      </c>
      <c r="B29" s="1122">
        <v>1125</v>
      </c>
      <c r="C29" s="309" t="s">
        <v>280</v>
      </c>
      <c r="D29" s="1118">
        <v>16728957.369999999</v>
      </c>
      <c r="E29" s="508"/>
      <c r="F29" s="309"/>
      <c r="G29" s="508">
        <v>16728957.369999999</v>
      </c>
      <c r="H29" s="1118">
        <v>16733284.630000001</v>
      </c>
      <c r="I29" s="1118">
        <v>16752344.43</v>
      </c>
      <c r="J29" s="1118">
        <v>16760920.16</v>
      </c>
      <c r="K29" s="1118">
        <v>16773502.98</v>
      </c>
      <c r="L29" s="1118">
        <v>16809565.940000001</v>
      </c>
      <c r="M29" s="1118">
        <v>16818957.73</v>
      </c>
      <c r="N29" s="1118">
        <v>16821535.890000001</v>
      </c>
      <c r="O29" s="1118">
        <v>16833659.140000001</v>
      </c>
      <c r="P29" s="1118">
        <v>16837019.359999999</v>
      </c>
      <c r="Q29" s="1118">
        <v>16848479.52</v>
      </c>
      <c r="R29" s="1118">
        <v>16853474.68</v>
      </c>
      <c r="S29" s="1118">
        <v>16855983.129999999</v>
      </c>
      <c r="T29" s="305">
        <v>16802129.612307694</v>
      </c>
      <c r="U29" s="305">
        <v>79374.61</v>
      </c>
      <c r="V29" s="305">
        <v>16881504.222307693</v>
      </c>
      <c r="X29" s="1122">
        <v>1920</v>
      </c>
      <c r="Y29" s="305" t="s">
        <v>304</v>
      </c>
      <c r="Z29" s="1118">
        <v>4136932.77</v>
      </c>
      <c r="AA29" s="309"/>
      <c r="AB29" s="508"/>
      <c r="AC29" s="508">
        <v>4136932.77</v>
      </c>
      <c r="AD29" s="1118">
        <v>4169424.55</v>
      </c>
      <c r="AE29" s="1118">
        <v>4201660.4000000004</v>
      </c>
      <c r="AF29" s="1118">
        <v>4234205.84</v>
      </c>
      <c r="AG29" s="1118">
        <v>4264367.5999999996</v>
      </c>
      <c r="AH29" s="1118">
        <v>4294374.38</v>
      </c>
      <c r="AI29" s="1118">
        <v>4325721.67</v>
      </c>
      <c r="AJ29" s="1118">
        <v>4358384.82</v>
      </c>
      <c r="AK29" s="1118">
        <v>4386651.34</v>
      </c>
      <c r="AL29" s="1118">
        <v>4418063.54</v>
      </c>
      <c r="AM29" s="1118">
        <v>4450778.99</v>
      </c>
      <c r="AN29" s="1118">
        <v>4478085.26</v>
      </c>
      <c r="AO29" s="1118">
        <v>4510815.29</v>
      </c>
      <c r="AP29" s="305">
        <v>4325343.5730769234</v>
      </c>
      <c r="AQ29" s="305">
        <v>-15016.025930232558</v>
      </c>
      <c r="AR29" s="305">
        <v>4310327.547146691</v>
      </c>
      <c r="AU29" s="305">
        <v>-12247.144186046513</v>
      </c>
    </row>
    <row r="30" spans="1:47" s="305" customFormat="1" ht="12">
      <c r="A30" s="305" t="s">
        <v>308</v>
      </c>
      <c r="B30" s="1122">
        <v>1130</v>
      </c>
      <c r="C30" s="309" t="s">
        <v>240</v>
      </c>
      <c r="D30" s="1118">
        <v>2346330.0299999998</v>
      </c>
      <c r="E30" s="508"/>
      <c r="F30" s="309"/>
      <c r="G30" s="508">
        <v>2346330.0299999998</v>
      </c>
      <c r="H30" s="1118">
        <v>2351198.4700000002</v>
      </c>
      <c r="I30" s="1118">
        <v>2373450.34</v>
      </c>
      <c r="J30" s="1118">
        <v>2382476.64</v>
      </c>
      <c r="K30" s="1118">
        <v>2383327.96</v>
      </c>
      <c r="L30" s="1118">
        <v>2395234.19</v>
      </c>
      <c r="M30" s="1118">
        <v>2400644.4700000002</v>
      </c>
      <c r="N30" s="1118">
        <v>2401416.21</v>
      </c>
      <c r="O30" s="1118">
        <v>2409560.34</v>
      </c>
      <c r="P30" s="1118">
        <v>2417897.39</v>
      </c>
      <c r="Q30" s="1118">
        <v>2421954.09</v>
      </c>
      <c r="R30" s="1118">
        <v>2424155.59</v>
      </c>
      <c r="S30" s="1118">
        <v>2431353.8199999998</v>
      </c>
      <c r="T30" s="305">
        <v>2395307.6569230771</v>
      </c>
      <c r="U30" s="305">
        <v>256927.4</v>
      </c>
      <c r="V30" s="305">
        <v>2652235.056923077</v>
      </c>
      <c r="X30" s="1122">
        <v>1925</v>
      </c>
      <c r="Y30" s="305" t="s">
        <v>305</v>
      </c>
      <c r="Z30" s="1118">
        <v>623112.41</v>
      </c>
      <c r="AA30" s="309"/>
      <c r="AB30" s="508"/>
      <c r="AC30" s="508">
        <v>623112.41</v>
      </c>
      <c r="AD30" s="1118">
        <v>627623.43000000005</v>
      </c>
      <c r="AE30" s="1118">
        <v>630813.02</v>
      </c>
      <c r="AF30" s="1118">
        <v>635776.56000000006</v>
      </c>
      <c r="AG30" s="1118">
        <v>640004.56000000006</v>
      </c>
      <c r="AH30" s="1118">
        <v>642651.79</v>
      </c>
      <c r="AI30" s="1118">
        <v>646501.57999999996</v>
      </c>
      <c r="AJ30" s="1118">
        <v>651504.57999999996</v>
      </c>
      <c r="AK30" s="1118">
        <v>656524.54</v>
      </c>
      <c r="AL30" s="1118">
        <v>655623.62</v>
      </c>
      <c r="AM30" s="1118">
        <v>660669.4</v>
      </c>
      <c r="AN30" s="1118">
        <v>665147.56999999995</v>
      </c>
      <c r="AO30" s="1118">
        <v>670211.46</v>
      </c>
      <c r="AP30" s="305">
        <v>646628.03999999992</v>
      </c>
      <c r="AQ30" s="305">
        <v>37590.357499999998</v>
      </c>
      <c r="AR30" s="305">
        <v>684218.39749999996</v>
      </c>
      <c r="AU30" s="305">
        <v>47225.134999999995</v>
      </c>
    </row>
    <row r="31" spans="1:47" s="305" customFormat="1" ht="12">
      <c r="B31" s="1122"/>
      <c r="C31" s="309"/>
      <c r="D31" s="1118">
        <v>0</v>
      </c>
      <c r="E31" s="508"/>
      <c r="F31" s="309"/>
      <c r="G31" s="508"/>
      <c r="H31" s="1118">
        <v>0</v>
      </c>
      <c r="I31" s="1118">
        <v>0</v>
      </c>
      <c r="J31" s="1118">
        <v>0</v>
      </c>
      <c r="K31" s="1118">
        <v>0</v>
      </c>
      <c r="L31" s="1118">
        <v>0</v>
      </c>
      <c r="M31" s="1118">
        <v>0</v>
      </c>
      <c r="N31" s="1118">
        <v>0</v>
      </c>
      <c r="O31" s="1118">
        <v>0</v>
      </c>
      <c r="P31" s="1118">
        <v>0</v>
      </c>
      <c r="Q31" s="1118">
        <v>0</v>
      </c>
      <c r="R31" s="1118">
        <v>0</v>
      </c>
      <c r="S31" s="1118">
        <v>0</v>
      </c>
      <c r="X31" s="1122"/>
      <c r="Z31" s="1118">
        <v>0</v>
      </c>
      <c r="AA31" s="309"/>
      <c r="AB31" s="508"/>
      <c r="AC31" s="508"/>
      <c r="AD31" s="1118">
        <v>0</v>
      </c>
      <c r="AE31" s="1118">
        <v>0</v>
      </c>
      <c r="AF31" s="1118">
        <v>0</v>
      </c>
      <c r="AG31" s="1118">
        <v>0</v>
      </c>
      <c r="AH31" s="1118">
        <v>0</v>
      </c>
      <c r="AI31" s="1118">
        <v>0</v>
      </c>
      <c r="AJ31" s="1118">
        <v>0</v>
      </c>
      <c r="AK31" s="1118">
        <v>0</v>
      </c>
      <c r="AL31" s="1118">
        <v>0</v>
      </c>
      <c r="AM31" s="1118">
        <v>0</v>
      </c>
      <c r="AN31" s="1118">
        <v>0</v>
      </c>
      <c r="AO31" s="1118">
        <v>0</v>
      </c>
    </row>
    <row r="32" spans="1:47" s="305" customFormat="1" ht="12">
      <c r="A32" s="305" t="s">
        <v>307</v>
      </c>
      <c r="B32" s="1122">
        <v>1135</v>
      </c>
      <c r="C32" s="309" t="s">
        <v>241</v>
      </c>
      <c r="D32" s="1118">
        <v>648114.27</v>
      </c>
      <c r="E32" s="508"/>
      <c r="F32" s="309"/>
      <c r="G32" s="508">
        <v>648114.27</v>
      </c>
      <c r="H32" s="1118">
        <v>657027.79</v>
      </c>
      <c r="I32" s="1118">
        <v>664081.37</v>
      </c>
      <c r="J32" s="1118">
        <v>664062.14</v>
      </c>
      <c r="K32" s="1118">
        <v>664062.14</v>
      </c>
      <c r="L32" s="1118">
        <v>672865.34</v>
      </c>
      <c r="M32" s="1118">
        <v>672865.28000000003</v>
      </c>
      <c r="N32" s="1118">
        <v>681285.84</v>
      </c>
      <c r="O32" s="1118">
        <v>681285.84</v>
      </c>
      <c r="P32" s="1118">
        <v>688047.55</v>
      </c>
      <c r="Q32" s="1118">
        <v>688047.55</v>
      </c>
      <c r="R32" s="1118">
        <v>689078.46</v>
      </c>
      <c r="S32" s="1118">
        <v>697989.66</v>
      </c>
      <c r="T32" s="305">
        <v>674524.09461538447</v>
      </c>
      <c r="V32" s="305">
        <v>674524.09461538447</v>
      </c>
      <c r="X32" s="1122">
        <v>1930</v>
      </c>
      <c r="Y32" s="305" t="s">
        <v>306</v>
      </c>
      <c r="Z32" s="1118">
        <v>271123.73</v>
      </c>
      <c r="AA32" s="309"/>
      <c r="AB32" s="508"/>
      <c r="AC32" s="508">
        <v>271123.73</v>
      </c>
      <c r="AD32" s="1118">
        <v>273861.34000000003</v>
      </c>
      <c r="AE32" s="1118">
        <v>276628.34000000003</v>
      </c>
      <c r="AF32" s="1118">
        <v>279398.33</v>
      </c>
      <c r="AG32" s="1118">
        <v>282165.25</v>
      </c>
      <c r="AH32" s="1118">
        <v>284968.84999999998</v>
      </c>
      <c r="AI32" s="1118">
        <v>287772.45</v>
      </c>
      <c r="AJ32" s="1118">
        <v>290611.14</v>
      </c>
      <c r="AK32" s="1118">
        <v>293449.83</v>
      </c>
      <c r="AL32" s="1118">
        <v>296316.69</v>
      </c>
      <c r="AM32" s="1118">
        <v>299183.55</v>
      </c>
      <c r="AN32" s="1118">
        <v>302054.71000000002</v>
      </c>
      <c r="AO32" s="1118">
        <v>304925.87</v>
      </c>
      <c r="AP32" s="305">
        <v>287881.5446153846</v>
      </c>
      <c r="AQ32" s="305">
        <v>-423.74</v>
      </c>
      <c r="AR32" s="305">
        <v>287457.80461538461</v>
      </c>
      <c r="AU32" s="305">
        <v>-423.74</v>
      </c>
    </row>
    <row r="33" spans="1:47" s="305" customFormat="1" ht="12">
      <c r="B33" s="1122">
        <v>1140</v>
      </c>
      <c r="C33" s="309" t="s">
        <v>242</v>
      </c>
      <c r="D33" s="1118">
        <v>473975.28</v>
      </c>
      <c r="E33" s="508"/>
      <c r="F33" s="309"/>
      <c r="G33" s="508">
        <v>473975.28</v>
      </c>
      <c r="H33" s="1118">
        <v>476630.04</v>
      </c>
      <c r="I33" s="1118">
        <v>483757.63</v>
      </c>
      <c r="J33" s="1118">
        <v>492726.43</v>
      </c>
      <c r="K33" s="1118">
        <v>501364.55</v>
      </c>
      <c r="L33" s="1118">
        <v>507429.86</v>
      </c>
      <c r="M33" s="1118">
        <v>511378.28</v>
      </c>
      <c r="N33" s="1118">
        <v>515588.59</v>
      </c>
      <c r="O33" s="1118">
        <v>518831.94</v>
      </c>
      <c r="P33" s="1118">
        <v>525862.55000000005</v>
      </c>
      <c r="Q33" s="1118">
        <v>530536.18999999994</v>
      </c>
      <c r="R33" s="1118">
        <v>534205.99</v>
      </c>
      <c r="S33" s="1118">
        <v>539141.54</v>
      </c>
      <c r="T33" s="305">
        <v>508571.45153846155</v>
      </c>
      <c r="U33" s="305">
        <v>575</v>
      </c>
      <c r="V33" s="305">
        <v>509146.45153846155</v>
      </c>
      <c r="X33" s="1122">
        <v>1935</v>
      </c>
      <c r="Y33" s="305" t="s">
        <v>309</v>
      </c>
      <c r="Z33" s="1118">
        <v>85777.23</v>
      </c>
      <c r="AA33" s="309"/>
      <c r="AB33" s="508"/>
      <c r="AC33" s="508">
        <v>85777.23</v>
      </c>
      <c r="AD33" s="1118">
        <v>87763.199999999997</v>
      </c>
      <c r="AE33" s="1118">
        <v>89778.87</v>
      </c>
      <c r="AF33" s="1118">
        <v>91831.91</v>
      </c>
      <c r="AG33" s="1118">
        <v>93920.95</v>
      </c>
      <c r="AH33" s="1118">
        <v>96035.26</v>
      </c>
      <c r="AI33" s="1118">
        <v>98166.02</v>
      </c>
      <c r="AJ33" s="1118">
        <v>100314.32</v>
      </c>
      <c r="AK33" s="1118">
        <v>102476.14</v>
      </c>
      <c r="AL33" s="1118">
        <v>104667.26</v>
      </c>
      <c r="AM33" s="1118">
        <v>106877.85</v>
      </c>
      <c r="AN33" s="1118">
        <v>109103.73</v>
      </c>
      <c r="AO33" s="1118">
        <v>111350.17</v>
      </c>
      <c r="AP33" s="305">
        <v>98312.531538461539</v>
      </c>
      <c r="AQ33" s="305">
        <v>-967.125</v>
      </c>
      <c r="AR33" s="305">
        <v>97345.406538461539</v>
      </c>
      <c r="AU33" s="305">
        <v>-924</v>
      </c>
    </row>
    <row r="34" spans="1:47" s="305" customFormat="1">
      <c r="A34" s="306" t="s">
        <v>1563</v>
      </c>
      <c r="B34" s="1132"/>
      <c r="C34" s="1220" t="s">
        <v>1073</v>
      </c>
      <c r="D34" s="628">
        <v>1122089.55</v>
      </c>
      <c r="E34" s="508"/>
      <c r="F34" s="628">
        <v>0</v>
      </c>
      <c r="G34" s="628">
        <v>1122089.55</v>
      </c>
      <c r="H34" s="628">
        <v>1133657.83</v>
      </c>
      <c r="I34" s="628">
        <v>1147839</v>
      </c>
      <c r="J34" s="628">
        <v>1156788.57</v>
      </c>
      <c r="K34" s="628">
        <v>1165426.69</v>
      </c>
      <c r="L34" s="628">
        <v>1180295.2</v>
      </c>
      <c r="M34" s="628">
        <v>1184243.56</v>
      </c>
      <c r="N34" s="628">
        <v>1196874.43</v>
      </c>
      <c r="O34" s="628">
        <v>1200117.78</v>
      </c>
      <c r="P34" s="628">
        <v>1213910.1000000001</v>
      </c>
      <c r="Q34" s="628">
        <v>1218583.74</v>
      </c>
      <c r="R34" s="628">
        <v>1223284.45</v>
      </c>
      <c r="S34" s="628">
        <v>1237131.2000000002</v>
      </c>
      <c r="U34" s="628">
        <v>575</v>
      </c>
      <c r="V34" s="628">
        <v>1183670.546153846</v>
      </c>
      <c r="X34" s="1132"/>
      <c r="Y34" s="630" t="s">
        <v>1073</v>
      </c>
      <c r="Z34" s="628">
        <v>356900.95999999996</v>
      </c>
      <c r="AA34" s="628">
        <v>0</v>
      </c>
      <c r="AB34" s="508"/>
      <c r="AC34" s="628">
        <v>356900.95999999996</v>
      </c>
      <c r="AD34" s="628">
        <v>361624.54000000004</v>
      </c>
      <c r="AE34" s="628">
        <v>366407.21</v>
      </c>
      <c r="AF34" s="628">
        <v>371230.24</v>
      </c>
      <c r="AG34" s="628">
        <v>376086.2</v>
      </c>
      <c r="AH34" s="628">
        <v>381004.11</v>
      </c>
      <c r="AI34" s="628">
        <v>385938.47000000003</v>
      </c>
      <c r="AJ34" s="628">
        <v>390925.46</v>
      </c>
      <c r="AK34" s="628">
        <v>395925.97000000003</v>
      </c>
      <c r="AL34" s="628">
        <v>400983.95</v>
      </c>
      <c r="AM34" s="628">
        <v>406061.4</v>
      </c>
      <c r="AN34" s="628">
        <v>411158.44</v>
      </c>
      <c r="AO34" s="628">
        <v>416276.04</v>
      </c>
      <c r="AP34" s="305">
        <v>386194.07615384617</v>
      </c>
      <c r="AQ34" s="628">
        <v>-1390.865</v>
      </c>
      <c r="AR34" s="628">
        <v>384803.21115384612</v>
      </c>
      <c r="AU34" s="305">
        <v>-1347.74</v>
      </c>
    </row>
    <row r="35" spans="1:47" s="305" customFormat="1" ht="12">
      <c r="A35" s="305" t="s">
        <v>1564</v>
      </c>
      <c r="B35" s="1122">
        <v>1145</v>
      </c>
      <c r="C35" s="309" t="s">
        <v>243</v>
      </c>
      <c r="D35" s="1118">
        <v>917581.76</v>
      </c>
      <c r="E35" s="508"/>
      <c r="F35" s="309"/>
      <c r="G35" s="508">
        <v>917581.76</v>
      </c>
      <c r="H35" s="1118">
        <v>917581.76</v>
      </c>
      <c r="I35" s="1118">
        <v>924107.76</v>
      </c>
      <c r="J35" s="1118">
        <v>924107.76</v>
      </c>
      <c r="K35" s="1118">
        <v>925894.81</v>
      </c>
      <c r="L35" s="1118">
        <v>933918.09</v>
      </c>
      <c r="M35" s="1118">
        <v>933918.09</v>
      </c>
      <c r="N35" s="1118">
        <v>934338.54</v>
      </c>
      <c r="O35" s="1118">
        <v>934338.54</v>
      </c>
      <c r="P35" s="1118">
        <v>934338.54</v>
      </c>
      <c r="Q35" s="1118">
        <v>934338.54</v>
      </c>
      <c r="R35" s="1118">
        <v>936688.26</v>
      </c>
      <c r="S35" s="1118">
        <v>936747.35</v>
      </c>
      <c r="T35" s="305">
        <v>929838.44615384587</v>
      </c>
      <c r="V35" s="305">
        <v>929838.44615384587</v>
      </c>
      <c r="X35" s="1122">
        <v>1940</v>
      </c>
      <c r="Y35" s="305" t="s">
        <v>310</v>
      </c>
      <c r="Z35" s="1118">
        <v>208615.92</v>
      </c>
      <c r="AA35" s="309"/>
      <c r="AB35" s="508"/>
      <c r="AC35" s="508">
        <v>208615.92</v>
      </c>
      <c r="AD35" s="1118">
        <v>210312</v>
      </c>
      <c r="AE35" s="1118">
        <v>212020.14</v>
      </c>
      <c r="AF35" s="1118">
        <v>213728.28</v>
      </c>
      <c r="AG35" s="1118">
        <v>215439.73</v>
      </c>
      <c r="AH35" s="1118">
        <v>216620.3</v>
      </c>
      <c r="AI35" s="1118">
        <v>218346.57</v>
      </c>
      <c r="AJ35" s="1118">
        <v>220073.61</v>
      </c>
      <c r="AK35" s="1118">
        <v>221800.65</v>
      </c>
      <c r="AL35" s="1118">
        <v>223527.69</v>
      </c>
      <c r="AM35" s="1118">
        <v>225254.73</v>
      </c>
      <c r="AN35" s="1118">
        <v>226986.11</v>
      </c>
      <c r="AO35" s="1118">
        <v>228717.6</v>
      </c>
      <c r="AP35" s="305">
        <v>218572.56384615385</v>
      </c>
      <c r="AQ35" s="305">
        <v>-16789.080000000002</v>
      </c>
      <c r="AR35" s="305">
        <v>201783.48384615383</v>
      </c>
      <c r="AU35" s="305">
        <v>-16789.080000000002</v>
      </c>
    </row>
    <row r="36" spans="1:47" s="305" customFormat="1" ht="12">
      <c r="A36" s="305" t="s">
        <v>271</v>
      </c>
      <c r="B36" s="1122">
        <v>1150</v>
      </c>
      <c r="C36" s="309" t="s">
        <v>272</v>
      </c>
      <c r="D36" s="1118">
        <v>54834.57</v>
      </c>
      <c r="E36" s="508"/>
      <c r="F36" s="309"/>
      <c r="G36" s="508">
        <v>54834.57</v>
      </c>
      <c r="H36" s="1118">
        <v>57422.25</v>
      </c>
      <c r="I36" s="1118">
        <v>60009.93</v>
      </c>
      <c r="J36" s="1118">
        <v>62734.97</v>
      </c>
      <c r="K36" s="1118">
        <v>63144.97</v>
      </c>
      <c r="L36" s="1118">
        <v>63144.97</v>
      </c>
      <c r="M36" s="1118">
        <v>65197.77</v>
      </c>
      <c r="N36" s="1118">
        <v>66735.87</v>
      </c>
      <c r="O36" s="1118">
        <v>66735.87</v>
      </c>
      <c r="P36" s="1118">
        <v>67058.19</v>
      </c>
      <c r="Q36" s="1118">
        <v>68807.11</v>
      </c>
      <c r="R36" s="1118">
        <v>68807.11</v>
      </c>
      <c r="S36" s="1118">
        <v>69979.66</v>
      </c>
      <c r="T36" s="305">
        <v>64201.018461538471</v>
      </c>
      <c r="V36" s="305">
        <v>64201.018461538471</v>
      </c>
      <c r="X36" s="1122">
        <v>1945</v>
      </c>
      <c r="Y36" s="305" t="s">
        <v>315</v>
      </c>
      <c r="Z36" s="1118">
        <v>7201.23</v>
      </c>
      <c r="AA36" s="309"/>
      <c r="AB36" s="508"/>
      <c r="AC36" s="508">
        <v>7201.23</v>
      </c>
      <c r="AD36" s="1118">
        <v>7520.24</v>
      </c>
      <c r="AE36" s="1118">
        <v>7853.62</v>
      </c>
      <c r="AF36" s="1118">
        <v>8202.14</v>
      </c>
      <c r="AG36" s="1118">
        <v>8552.94</v>
      </c>
      <c r="AH36" s="1118">
        <v>8903.74</v>
      </c>
      <c r="AI36" s="1118">
        <v>9265.94</v>
      </c>
      <c r="AJ36" s="1118">
        <v>9636.69</v>
      </c>
      <c r="AK36" s="1118">
        <v>10007.44</v>
      </c>
      <c r="AL36" s="1118">
        <v>10379.98</v>
      </c>
      <c r="AM36" s="1118">
        <v>10762.24</v>
      </c>
      <c r="AN36" s="1118">
        <v>11144.5</v>
      </c>
      <c r="AO36" s="1118">
        <v>11526.76</v>
      </c>
      <c r="AP36" s="305">
        <v>9304.42</v>
      </c>
      <c r="AQ36" s="305">
        <v>49.16</v>
      </c>
      <c r="AR36" s="305">
        <v>9353.58</v>
      </c>
      <c r="AU36" s="305">
        <v>49.16</v>
      </c>
    </row>
    <row r="37" spans="1:47" s="305" customFormat="1" ht="12">
      <c r="A37" s="305" t="s">
        <v>1461</v>
      </c>
      <c r="B37" s="1122">
        <v>1170</v>
      </c>
      <c r="C37" s="309" t="s">
        <v>274</v>
      </c>
      <c r="D37" s="1118">
        <v>0</v>
      </c>
      <c r="E37" s="508"/>
      <c r="F37" s="309"/>
      <c r="G37" s="508">
        <v>0</v>
      </c>
      <c r="H37" s="1118">
        <v>0</v>
      </c>
      <c r="I37" s="1118">
        <v>0</v>
      </c>
      <c r="J37" s="1118">
        <v>0</v>
      </c>
      <c r="K37" s="1118">
        <v>0</v>
      </c>
      <c r="L37" s="1118">
        <v>0</v>
      </c>
      <c r="M37" s="1118">
        <v>0</v>
      </c>
      <c r="N37" s="1118">
        <v>0</v>
      </c>
      <c r="O37" s="1118">
        <v>0</v>
      </c>
      <c r="P37" s="1118">
        <v>0</v>
      </c>
      <c r="Q37" s="1118">
        <v>0</v>
      </c>
      <c r="R37" s="1118">
        <v>0</v>
      </c>
      <c r="S37" s="1118">
        <v>0</v>
      </c>
      <c r="T37" s="305">
        <v>0</v>
      </c>
      <c r="V37" s="305">
        <v>0</v>
      </c>
      <c r="X37" s="1122">
        <v>1965</v>
      </c>
      <c r="Y37" s="305" t="s">
        <v>317</v>
      </c>
      <c r="Z37" s="1118">
        <v>0</v>
      </c>
      <c r="AA37" s="309"/>
      <c r="AB37" s="508"/>
      <c r="AC37" s="508">
        <v>0</v>
      </c>
      <c r="AD37" s="1118">
        <v>0</v>
      </c>
      <c r="AE37" s="1118">
        <v>0</v>
      </c>
      <c r="AF37" s="1118">
        <v>0</v>
      </c>
      <c r="AG37" s="1118">
        <v>0</v>
      </c>
      <c r="AH37" s="1118">
        <v>0</v>
      </c>
      <c r="AI37" s="1118">
        <v>0</v>
      </c>
      <c r="AJ37" s="1118">
        <v>0</v>
      </c>
      <c r="AK37" s="1118">
        <v>0</v>
      </c>
      <c r="AL37" s="1118">
        <v>0</v>
      </c>
      <c r="AM37" s="1118">
        <v>0</v>
      </c>
      <c r="AN37" s="1118">
        <v>0</v>
      </c>
      <c r="AO37" s="1118">
        <v>0</v>
      </c>
      <c r="AP37" s="305">
        <v>0</v>
      </c>
      <c r="AR37" s="305">
        <v>0</v>
      </c>
    </row>
    <row r="38" spans="1:47" s="305" customFormat="1">
      <c r="A38" s="521" t="s">
        <v>1689</v>
      </c>
      <c r="B38" s="1122"/>
      <c r="C38" s="309"/>
      <c r="D38" s="508"/>
      <c r="E38" s="508"/>
      <c r="F38" s="309"/>
      <c r="G38" s="508"/>
      <c r="H38" s="508"/>
      <c r="I38" s="508"/>
      <c r="J38" s="508"/>
      <c r="K38" s="508"/>
      <c r="L38" s="508"/>
      <c r="M38" s="508"/>
      <c r="N38" s="508"/>
      <c r="O38" s="508"/>
      <c r="P38" s="508"/>
      <c r="Q38" s="508"/>
      <c r="R38" s="508"/>
      <c r="S38" s="508"/>
      <c r="X38" s="1122"/>
      <c r="Y38" s="521" t="s">
        <v>1689</v>
      </c>
      <c r="Z38" s="508"/>
      <c r="AA38" s="309"/>
      <c r="AB38" s="508"/>
      <c r="AC38" s="508"/>
      <c r="AD38" s="508"/>
      <c r="AE38" s="508"/>
      <c r="AF38" s="508"/>
      <c r="AG38" s="508"/>
      <c r="AH38" s="508"/>
      <c r="AI38" s="508"/>
      <c r="AJ38" s="508"/>
      <c r="AK38" s="508"/>
      <c r="AL38" s="508"/>
      <c r="AM38" s="508"/>
      <c r="AN38" s="508"/>
      <c r="AO38" s="508"/>
    </row>
    <row r="39" spans="1:47" s="305" customFormat="1" ht="12">
      <c r="A39" s="305" t="s">
        <v>1159</v>
      </c>
      <c r="B39" s="1122">
        <v>1045</v>
      </c>
      <c r="C39" s="309" t="s">
        <v>283</v>
      </c>
      <c r="D39" s="1118">
        <v>30929.58</v>
      </c>
      <c r="E39" s="508"/>
      <c r="F39" s="309"/>
      <c r="G39" s="508">
        <v>30929.58</v>
      </c>
      <c r="H39" s="1118">
        <v>30943.7</v>
      </c>
      <c r="I39" s="1118">
        <v>30922.61</v>
      </c>
      <c r="J39" s="1118">
        <v>30996.14</v>
      </c>
      <c r="K39" s="1118">
        <v>31027.13</v>
      </c>
      <c r="L39" s="1118">
        <v>31044.63</v>
      </c>
      <c r="M39" s="1118">
        <v>31044.880000000001</v>
      </c>
      <c r="N39" s="1118">
        <v>31058.37</v>
      </c>
      <c r="O39" s="1118">
        <v>31071.47</v>
      </c>
      <c r="P39" s="1118">
        <v>31035.599999999999</v>
      </c>
      <c r="Q39" s="1118">
        <v>31038.49</v>
      </c>
      <c r="R39" s="1118">
        <v>31045.13</v>
      </c>
      <c r="S39" s="1118">
        <v>31048.55</v>
      </c>
      <c r="T39" s="305">
        <v>31015.867692307689</v>
      </c>
      <c r="U39" s="305">
        <v>-22841</v>
      </c>
      <c r="V39" s="305">
        <v>8174.8676923076891</v>
      </c>
      <c r="X39" s="1122"/>
      <c r="Z39" s="508"/>
      <c r="AA39" s="309"/>
      <c r="AB39" s="508"/>
      <c r="AC39" s="508">
        <v>0</v>
      </c>
      <c r="AD39" s="508"/>
      <c r="AE39" s="508"/>
      <c r="AF39" s="508"/>
      <c r="AG39" s="508"/>
      <c r="AH39" s="508"/>
      <c r="AI39" s="508"/>
      <c r="AJ39" s="508"/>
      <c r="AK39" s="508"/>
      <c r="AL39" s="508"/>
      <c r="AM39" s="508"/>
      <c r="AN39" s="508"/>
      <c r="AO39" s="508"/>
      <c r="AR39" s="305">
        <v>0</v>
      </c>
    </row>
    <row r="40" spans="1:47" s="305" customFormat="1">
      <c r="B40" s="1122"/>
      <c r="C40" s="309"/>
      <c r="D40" s="508"/>
      <c r="E40" s="508"/>
      <c r="F40" s="309"/>
      <c r="G40" s="508"/>
      <c r="H40" s="508"/>
      <c r="I40" s="508"/>
      <c r="J40" s="508"/>
      <c r="K40" s="508"/>
      <c r="L40" s="508"/>
      <c r="M40" s="508"/>
      <c r="N40" s="508"/>
      <c r="O40" s="508"/>
      <c r="P40" s="508"/>
      <c r="Q40" s="508"/>
      <c r="R40" s="508"/>
      <c r="S40" s="508"/>
      <c r="X40" s="1122"/>
      <c r="Z40" s="508"/>
      <c r="AA40" s="309"/>
      <c r="AB40" s="508"/>
      <c r="AC40" s="508"/>
      <c r="AD40" s="508"/>
      <c r="AE40" s="508"/>
      <c r="AF40" s="508"/>
      <c r="AG40" s="508"/>
      <c r="AH40" s="508"/>
      <c r="AI40" s="508"/>
      <c r="AJ40" s="508"/>
      <c r="AK40" s="508"/>
      <c r="AL40" s="508"/>
      <c r="AM40" s="508"/>
      <c r="AN40" s="508"/>
      <c r="AO40" s="508"/>
    </row>
    <row r="41" spans="1:47" s="305" customFormat="1">
      <c r="B41" s="1122"/>
      <c r="C41" s="309"/>
      <c r="D41" s="508"/>
      <c r="E41" s="508"/>
      <c r="F41" s="309"/>
      <c r="G41" s="508"/>
      <c r="H41" s="508"/>
      <c r="I41" s="508"/>
      <c r="J41" s="508"/>
      <c r="K41" s="508"/>
      <c r="L41" s="508"/>
      <c r="M41" s="508"/>
      <c r="N41" s="508"/>
      <c r="O41" s="508"/>
      <c r="P41" s="508"/>
      <c r="Q41" s="508"/>
      <c r="R41" s="508"/>
      <c r="S41" s="508"/>
      <c r="X41" s="1122"/>
      <c r="Z41" s="508"/>
      <c r="AA41" s="309"/>
      <c r="AB41" s="508"/>
      <c r="AC41" s="508"/>
      <c r="AD41" s="508"/>
      <c r="AE41" s="508"/>
      <c r="AF41" s="508"/>
      <c r="AG41" s="508"/>
      <c r="AH41" s="508"/>
      <c r="AI41" s="508"/>
      <c r="AJ41" s="508"/>
      <c r="AK41" s="508"/>
      <c r="AL41" s="508"/>
      <c r="AM41" s="508"/>
      <c r="AN41" s="508"/>
      <c r="AO41" s="508"/>
    </row>
    <row r="42" spans="1:47" s="305" customFormat="1" ht="12">
      <c r="A42" s="305" t="s">
        <v>1160</v>
      </c>
      <c r="B42" s="1122">
        <v>1065</v>
      </c>
      <c r="C42" s="309" t="s">
        <v>232</v>
      </c>
      <c r="D42" s="1118">
        <v>13187113.470000001</v>
      </c>
      <c r="E42" s="508"/>
      <c r="F42" s="309"/>
      <c r="G42" s="508">
        <v>13187113.470000001</v>
      </c>
      <c r="H42" s="1118">
        <v>13187113.470000001</v>
      </c>
      <c r="I42" s="1118">
        <v>13187113.470000001</v>
      </c>
      <c r="J42" s="1118">
        <v>13187113.470000001</v>
      </c>
      <c r="K42" s="1118">
        <v>13187113.470000001</v>
      </c>
      <c r="L42" s="1118">
        <v>13187113.470000001</v>
      </c>
      <c r="M42" s="1118">
        <v>13198753.470000001</v>
      </c>
      <c r="N42" s="1118">
        <v>13193602.060000001</v>
      </c>
      <c r="O42" s="1118">
        <v>13193602.060000001</v>
      </c>
      <c r="P42" s="1118">
        <v>13193602.060000001</v>
      </c>
      <c r="Q42" s="1118">
        <v>13193602.060000001</v>
      </c>
      <c r="R42" s="1118">
        <v>13193602.060000001</v>
      </c>
      <c r="S42" s="1118">
        <v>13193602.060000001</v>
      </c>
      <c r="T42" s="305">
        <v>13191003.588461539</v>
      </c>
      <c r="U42" s="305">
        <v>-13187810.76</v>
      </c>
      <c r="V42" s="305">
        <v>3192.8284615390003</v>
      </c>
      <c r="X42" s="1122">
        <v>1860</v>
      </c>
      <c r="Y42" s="305" t="s">
        <v>311</v>
      </c>
      <c r="Z42" s="1118">
        <v>2719646.06</v>
      </c>
      <c r="AA42" s="309"/>
      <c r="AB42" s="508"/>
      <c r="AC42" s="508">
        <v>2719646.06</v>
      </c>
      <c r="AD42" s="1118">
        <v>2754077.17</v>
      </c>
      <c r="AE42" s="1118">
        <v>2788508.28</v>
      </c>
      <c r="AF42" s="1118">
        <v>2822939.39</v>
      </c>
      <c r="AG42" s="1118">
        <v>2857370.5</v>
      </c>
      <c r="AH42" s="1118">
        <v>2891801.61</v>
      </c>
      <c r="AI42" s="1118">
        <v>2926263.11</v>
      </c>
      <c r="AJ42" s="1118">
        <v>2955573.2</v>
      </c>
      <c r="AK42" s="1118">
        <v>2990021.25</v>
      </c>
      <c r="AL42" s="1118">
        <v>3024469.3</v>
      </c>
      <c r="AM42" s="1118">
        <v>3058917.35</v>
      </c>
      <c r="AN42" s="1118">
        <v>3093365.4</v>
      </c>
      <c r="AO42" s="1118">
        <v>3127813.45</v>
      </c>
      <c r="AP42" s="305">
        <v>2923905.0823076931</v>
      </c>
      <c r="AQ42" s="305">
        <v>-2299848.19</v>
      </c>
      <c r="AR42" s="305">
        <v>624056.89230769314</v>
      </c>
      <c r="AU42" s="305">
        <v>-2918029.82125</v>
      </c>
    </row>
    <row r="43" spans="1:47" s="305" customFormat="1" ht="12">
      <c r="A43" s="306" t="s">
        <v>1160</v>
      </c>
      <c r="B43" s="1122">
        <v>1175</v>
      </c>
      <c r="C43" s="309" t="s">
        <v>233</v>
      </c>
      <c r="D43" s="1118">
        <v>397048.17</v>
      </c>
      <c r="E43" s="508"/>
      <c r="F43" s="309"/>
      <c r="G43" s="508">
        <v>397048.17</v>
      </c>
      <c r="H43" s="1118">
        <v>398014.17</v>
      </c>
      <c r="I43" s="1118">
        <v>398328.82</v>
      </c>
      <c r="J43" s="1118">
        <v>403931.78</v>
      </c>
      <c r="K43" s="1118">
        <v>405427.61</v>
      </c>
      <c r="L43" s="1118">
        <v>406674.29</v>
      </c>
      <c r="M43" s="1118">
        <v>501174.63</v>
      </c>
      <c r="N43" s="1118">
        <v>503823.02</v>
      </c>
      <c r="O43" s="1118">
        <v>504947.62</v>
      </c>
      <c r="P43" s="1118">
        <v>504468.07</v>
      </c>
      <c r="Q43" s="1118">
        <v>506323.77</v>
      </c>
      <c r="R43" s="1118">
        <v>508382.7</v>
      </c>
      <c r="S43" s="1118">
        <v>509753.15</v>
      </c>
      <c r="T43" s="305">
        <v>457561.36923076923</v>
      </c>
      <c r="U43" s="305">
        <v>651</v>
      </c>
      <c r="V43" s="305">
        <v>458212.36923076923</v>
      </c>
      <c r="X43" s="1122">
        <v>1970</v>
      </c>
      <c r="Y43" s="305" t="s">
        <v>319</v>
      </c>
      <c r="Z43" s="1118">
        <v>165089.85999999999</v>
      </c>
      <c r="AA43" s="309"/>
      <c r="AB43" s="508"/>
      <c r="AC43" s="508">
        <v>165089.85999999999</v>
      </c>
      <c r="AD43" s="1118">
        <v>166195.26</v>
      </c>
      <c r="AE43" s="1118">
        <v>166899</v>
      </c>
      <c r="AF43" s="1118">
        <v>169757.04</v>
      </c>
      <c r="AG43" s="1118">
        <v>171146.03</v>
      </c>
      <c r="AH43" s="1118">
        <v>172384.38</v>
      </c>
      <c r="AI43" s="1118">
        <v>173219.85</v>
      </c>
      <c r="AJ43" s="1118">
        <v>174626.45</v>
      </c>
      <c r="AK43" s="1118">
        <v>175954.8</v>
      </c>
      <c r="AL43" s="1118">
        <v>176406.61</v>
      </c>
      <c r="AM43" s="1118">
        <v>177391.65</v>
      </c>
      <c r="AN43" s="1118">
        <v>178506.41</v>
      </c>
      <c r="AO43" s="1118">
        <v>179577.78</v>
      </c>
      <c r="AP43" s="305">
        <v>172858.08615384618</v>
      </c>
      <c r="AQ43" s="305">
        <v>294.45249999999999</v>
      </c>
      <c r="AR43" s="305">
        <v>173152.53865384619</v>
      </c>
      <c r="AU43" s="305">
        <v>318.86500000000001</v>
      </c>
    </row>
    <row r="44" spans="1:47" s="305" customFormat="1">
      <c r="A44" s="306"/>
      <c r="B44" s="1132"/>
      <c r="C44" s="1220" t="s">
        <v>1073</v>
      </c>
      <c r="D44" s="508">
        <v>13584161.640000001</v>
      </c>
      <c r="E44" s="508"/>
      <c r="F44" s="628">
        <v>0</v>
      </c>
      <c r="G44" s="628">
        <v>13584161.640000001</v>
      </c>
      <c r="H44" s="508">
        <v>13585127.640000001</v>
      </c>
      <c r="I44" s="508">
        <v>13585442.290000001</v>
      </c>
      <c r="J44" s="508">
        <v>13591045.25</v>
      </c>
      <c r="K44" s="508">
        <v>13592541.08</v>
      </c>
      <c r="L44" s="508">
        <v>13593787.76</v>
      </c>
      <c r="M44" s="508">
        <v>13699928.100000001</v>
      </c>
      <c r="N44" s="508">
        <v>13697425.08</v>
      </c>
      <c r="O44" s="508">
        <v>13698549.68</v>
      </c>
      <c r="P44" s="508">
        <v>13698070.130000001</v>
      </c>
      <c r="Q44" s="508">
        <v>13699925.83</v>
      </c>
      <c r="R44" s="508">
        <v>13701984.76</v>
      </c>
      <c r="S44" s="508">
        <v>13703355.210000001</v>
      </c>
      <c r="T44" s="1221">
        <v>13648564.957692308</v>
      </c>
      <c r="U44" s="508">
        <v>-13187159.76</v>
      </c>
      <c r="V44" s="508">
        <v>461405.19769230823</v>
      </c>
      <c r="X44" s="1132"/>
      <c r="Y44" s="630" t="s">
        <v>1073</v>
      </c>
      <c r="Z44" s="510">
        <v>2884735.92</v>
      </c>
      <c r="AA44" s="628">
        <v>0</v>
      </c>
      <c r="AB44" s="508"/>
      <c r="AC44" s="628">
        <v>2884735.92</v>
      </c>
      <c r="AD44" s="510">
        <v>2920272.4299999997</v>
      </c>
      <c r="AE44" s="510">
        <v>2955407.28</v>
      </c>
      <c r="AF44" s="510">
        <v>2992696.43</v>
      </c>
      <c r="AG44" s="510">
        <v>3028516.53</v>
      </c>
      <c r="AH44" s="510">
        <v>3064185.9899999998</v>
      </c>
      <c r="AI44" s="510">
        <v>3099482.96</v>
      </c>
      <c r="AJ44" s="510">
        <v>3130199.6500000004</v>
      </c>
      <c r="AK44" s="510">
        <v>3165976.05</v>
      </c>
      <c r="AL44" s="510">
        <v>3200875.9099999997</v>
      </c>
      <c r="AM44" s="510">
        <v>3236309</v>
      </c>
      <c r="AN44" s="510">
        <v>3271871.81</v>
      </c>
      <c r="AO44" s="510">
        <v>3307391.23</v>
      </c>
      <c r="AP44" s="305">
        <v>3096763.1684615384</v>
      </c>
      <c r="AQ44" s="510">
        <v>-2299553.7374999998</v>
      </c>
      <c r="AR44" s="510">
        <v>797209.43096153927</v>
      </c>
      <c r="AU44" s="305">
        <v>-2917710.9562499998</v>
      </c>
    </row>
    <row r="45" spans="1:47" s="305" customFormat="1">
      <c r="A45" s="306"/>
      <c r="B45" s="1122"/>
      <c r="C45" s="309"/>
      <c r="D45" s="508"/>
      <c r="E45" s="508"/>
      <c r="F45" s="508"/>
      <c r="G45" s="508"/>
      <c r="H45" s="508"/>
      <c r="I45" s="508"/>
      <c r="J45" s="508"/>
      <c r="K45" s="508"/>
      <c r="L45" s="508"/>
      <c r="M45" s="508"/>
      <c r="N45" s="508"/>
      <c r="O45" s="508"/>
      <c r="P45" s="508"/>
      <c r="Q45" s="508"/>
      <c r="R45" s="508"/>
      <c r="S45" s="508"/>
      <c r="X45" s="1122"/>
      <c r="Y45" s="630"/>
      <c r="Z45" s="508"/>
      <c r="AA45" s="508"/>
      <c r="AB45" s="508"/>
      <c r="AC45" s="508"/>
      <c r="AD45" s="508"/>
      <c r="AE45" s="508"/>
      <c r="AF45" s="508"/>
      <c r="AG45" s="508"/>
      <c r="AH45" s="508"/>
      <c r="AI45" s="508"/>
      <c r="AJ45" s="508"/>
      <c r="AK45" s="508"/>
      <c r="AL45" s="508"/>
      <c r="AM45" s="508"/>
      <c r="AN45" s="508"/>
      <c r="AO45" s="508"/>
    </row>
    <row r="46" spans="1:47" s="305" customFormat="1" ht="12">
      <c r="A46" s="305" t="s">
        <v>235</v>
      </c>
      <c r="B46" s="1122">
        <v>1180</v>
      </c>
      <c r="C46" s="309" t="s">
        <v>234</v>
      </c>
      <c r="D46" s="1118">
        <v>129492.14</v>
      </c>
      <c r="E46" s="508"/>
      <c r="F46" s="309"/>
      <c r="G46" s="508">
        <v>129492.14</v>
      </c>
      <c r="H46" s="1118">
        <v>130065.31</v>
      </c>
      <c r="I46" s="1118">
        <v>130083.97</v>
      </c>
      <c r="J46" s="1118">
        <v>131876.35999999999</v>
      </c>
      <c r="K46" s="1118">
        <v>132469.07</v>
      </c>
      <c r="L46" s="1118">
        <v>133698.91</v>
      </c>
      <c r="M46" s="1118">
        <v>133993.79</v>
      </c>
      <c r="N46" s="1118">
        <v>134513.82999999999</v>
      </c>
      <c r="O46" s="1118">
        <v>135132.74</v>
      </c>
      <c r="P46" s="1118">
        <v>134856.74</v>
      </c>
      <c r="Q46" s="1118">
        <v>136035.88</v>
      </c>
      <c r="R46" s="1118">
        <v>136231.53</v>
      </c>
      <c r="S46" s="1118">
        <v>136848.37</v>
      </c>
      <c r="T46" s="305">
        <v>133484.51076923078</v>
      </c>
      <c r="U46" s="305">
        <v>-1226</v>
      </c>
      <c r="V46" s="305">
        <v>132258.51076923078</v>
      </c>
      <c r="X46" s="1122">
        <v>1975</v>
      </c>
      <c r="Y46" s="305" t="s">
        <v>320</v>
      </c>
      <c r="Z46" s="1118">
        <v>108709.54</v>
      </c>
      <c r="AA46" s="309"/>
      <c r="AB46" s="508"/>
      <c r="AC46" s="508">
        <v>108709.54</v>
      </c>
      <c r="AD46" s="1118">
        <v>109410.69</v>
      </c>
      <c r="AE46" s="1118">
        <v>109741.59</v>
      </c>
      <c r="AF46" s="1118">
        <v>111655.17</v>
      </c>
      <c r="AG46" s="1118">
        <v>112584.53</v>
      </c>
      <c r="AH46" s="1118">
        <v>113377.5</v>
      </c>
      <c r="AI46" s="1118">
        <v>113770.31</v>
      </c>
      <c r="AJ46" s="1118">
        <v>114532.28</v>
      </c>
      <c r="AK46" s="1118">
        <v>115251.48</v>
      </c>
      <c r="AL46" s="1118">
        <v>115282.42</v>
      </c>
      <c r="AM46" s="1118">
        <v>115775.1</v>
      </c>
      <c r="AN46" s="1118">
        <v>116353.92</v>
      </c>
      <c r="AO46" s="1118">
        <v>116897.34</v>
      </c>
      <c r="AP46" s="305">
        <v>113333.98999999999</v>
      </c>
      <c r="AQ46" s="305">
        <v>-660.34999999999991</v>
      </c>
      <c r="AR46" s="305">
        <v>112673.63999999998</v>
      </c>
      <c r="AU46" s="305">
        <v>-782.9466666666666</v>
      </c>
    </row>
    <row r="47" spans="1:47" s="305" customFormat="1" ht="12">
      <c r="B47" s="1122"/>
      <c r="C47" s="309"/>
      <c r="D47" s="508"/>
      <c r="E47" s="508"/>
      <c r="F47" s="309"/>
      <c r="G47" s="508"/>
      <c r="H47" s="508"/>
      <c r="I47" s="508"/>
      <c r="J47" s="508"/>
      <c r="K47" s="508"/>
      <c r="L47" s="508"/>
      <c r="M47" s="508"/>
      <c r="N47" s="508"/>
      <c r="O47" s="508"/>
      <c r="P47" s="508"/>
      <c r="Q47" s="508"/>
      <c r="R47" s="508"/>
      <c r="S47" s="508"/>
      <c r="X47" s="1122"/>
      <c r="Z47" s="1118">
        <v>0</v>
      </c>
      <c r="AA47" s="309"/>
      <c r="AB47" s="508"/>
      <c r="AC47" s="508">
        <v>0</v>
      </c>
      <c r="AD47" s="1118">
        <v>0</v>
      </c>
      <c r="AE47" s="1118">
        <v>0</v>
      </c>
      <c r="AF47" s="1118">
        <v>0</v>
      </c>
      <c r="AG47" s="1118">
        <v>0</v>
      </c>
      <c r="AH47" s="1118">
        <v>0</v>
      </c>
      <c r="AI47" s="1118">
        <v>0</v>
      </c>
      <c r="AJ47" s="1118">
        <v>0</v>
      </c>
      <c r="AK47" s="1118">
        <v>0</v>
      </c>
      <c r="AL47" s="1118">
        <v>0</v>
      </c>
      <c r="AM47" s="1118">
        <v>0</v>
      </c>
      <c r="AN47" s="1118">
        <v>0</v>
      </c>
      <c r="AO47" s="1118">
        <v>0</v>
      </c>
      <c r="AP47" s="305">
        <v>0</v>
      </c>
    </row>
    <row r="48" spans="1:47" s="305" customFormat="1" ht="12">
      <c r="A48" s="305" t="s">
        <v>235</v>
      </c>
      <c r="B48" s="1122">
        <v>1575</v>
      </c>
      <c r="C48" s="309" t="s">
        <v>2224</v>
      </c>
      <c r="D48" s="1118">
        <v>0</v>
      </c>
      <c r="E48" s="508"/>
      <c r="F48" s="309"/>
      <c r="G48" s="508">
        <v>0</v>
      </c>
      <c r="H48" s="1118">
        <v>0</v>
      </c>
      <c r="I48" s="1118">
        <v>0</v>
      </c>
      <c r="J48" s="1118">
        <v>0</v>
      </c>
      <c r="K48" s="1118">
        <v>0</v>
      </c>
      <c r="L48" s="1118">
        <v>0</v>
      </c>
      <c r="M48" s="1118">
        <v>0</v>
      </c>
      <c r="N48" s="1118">
        <v>0</v>
      </c>
      <c r="O48" s="1118">
        <v>0</v>
      </c>
      <c r="P48" s="1118">
        <v>0</v>
      </c>
      <c r="Q48" s="1118">
        <v>0</v>
      </c>
      <c r="R48" s="1118">
        <v>0</v>
      </c>
      <c r="S48" s="1118">
        <v>0</v>
      </c>
      <c r="T48" s="305">
        <v>0</v>
      </c>
      <c r="V48" s="305">
        <v>0</v>
      </c>
      <c r="X48" s="1122">
        <v>2315</v>
      </c>
      <c r="Y48" s="305" t="s">
        <v>2219</v>
      </c>
      <c r="Z48" s="1118">
        <v>0</v>
      </c>
      <c r="AA48" s="309"/>
      <c r="AB48" s="508"/>
      <c r="AC48" s="508">
        <v>0</v>
      </c>
      <c r="AD48" s="1118">
        <v>0</v>
      </c>
      <c r="AE48" s="1118">
        <v>0</v>
      </c>
      <c r="AF48" s="1118">
        <v>0</v>
      </c>
      <c r="AG48" s="1118">
        <v>0</v>
      </c>
      <c r="AH48" s="1118">
        <v>0</v>
      </c>
      <c r="AI48" s="1118">
        <v>0</v>
      </c>
      <c r="AJ48" s="1118">
        <v>0</v>
      </c>
      <c r="AK48" s="1118">
        <v>0</v>
      </c>
      <c r="AL48" s="1118">
        <v>0</v>
      </c>
      <c r="AM48" s="1118">
        <v>0</v>
      </c>
      <c r="AN48" s="1118">
        <v>0</v>
      </c>
      <c r="AO48" s="1118">
        <v>0</v>
      </c>
      <c r="AP48" s="305">
        <v>0</v>
      </c>
      <c r="AR48" s="305">
        <v>0</v>
      </c>
    </row>
    <row r="49" spans="1:47" s="305" customFormat="1" ht="12">
      <c r="B49" s="1122">
        <v>1580</v>
      </c>
      <c r="C49" s="309" t="s">
        <v>2225</v>
      </c>
      <c r="D49" s="1118">
        <v>62751.41</v>
      </c>
      <c r="E49" s="508"/>
      <c r="F49" s="309"/>
      <c r="G49" s="508">
        <v>62751.41</v>
      </c>
      <c r="H49" s="1118">
        <v>62924.23</v>
      </c>
      <c r="I49" s="1118">
        <v>62704.11</v>
      </c>
      <c r="J49" s="1118">
        <v>63603.49</v>
      </c>
      <c r="K49" s="1118">
        <v>63969.01</v>
      </c>
      <c r="L49" s="1118">
        <v>64183.9</v>
      </c>
      <c r="M49" s="1118">
        <v>64182.52</v>
      </c>
      <c r="N49" s="1118">
        <v>64372.75</v>
      </c>
      <c r="O49" s="1118">
        <v>64534.7</v>
      </c>
      <c r="P49" s="1118">
        <v>64131.76</v>
      </c>
      <c r="Q49" s="1118">
        <v>64166.36</v>
      </c>
      <c r="R49" s="1118">
        <v>64247.51</v>
      </c>
      <c r="S49" s="1118">
        <v>64292.22</v>
      </c>
      <c r="T49" s="305">
        <v>63851.074615384612</v>
      </c>
      <c r="V49" s="305">
        <v>63851.074615384612</v>
      </c>
      <c r="X49" s="1122">
        <v>2320</v>
      </c>
      <c r="Y49" s="305" t="s">
        <v>2220</v>
      </c>
      <c r="Z49" s="1118">
        <v>62663.37</v>
      </c>
      <c r="AA49" s="309"/>
      <c r="AB49" s="508"/>
      <c r="AC49" s="508">
        <v>62663.37</v>
      </c>
      <c r="AD49" s="1118">
        <v>62841.84</v>
      </c>
      <c r="AE49" s="1118">
        <v>62627.95</v>
      </c>
      <c r="AF49" s="1118">
        <v>63532.18</v>
      </c>
      <c r="AG49" s="1118">
        <v>63903.27</v>
      </c>
      <c r="AH49" s="1118">
        <v>64123.96</v>
      </c>
      <c r="AI49" s="1118">
        <v>64128.59</v>
      </c>
      <c r="AJ49" s="1118">
        <v>64305.57</v>
      </c>
      <c r="AK49" s="1118">
        <v>64473.73</v>
      </c>
      <c r="AL49" s="1118">
        <v>64077.54</v>
      </c>
      <c r="AM49" s="1118">
        <v>64118.44</v>
      </c>
      <c r="AN49" s="1118">
        <v>64205.88</v>
      </c>
      <c r="AO49" s="1118">
        <v>64256.92</v>
      </c>
      <c r="AP49" s="305">
        <v>63789.172307692323</v>
      </c>
      <c r="AR49" s="305">
        <v>63789.172307692323</v>
      </c>
    </row>
    <row r="50" spans="1:47" s="305" customFormat="1" ht="12">
      <c r="B50" s="1122">
        <v>1585</v>
      </c>
      <c r="C50" s="309" t="s">
        <v>2226</v>
      </c>
      <c r="D50" s="1118">
        <v>275476.94</v>
      </c>
      <c r="E50" s="508"/>
      <c r="F50" s="309"/>
      <c r="G50" s="508">
        <v>275476.94</v>
      </c>
      <c r="H50" s="1118">
        <v>275015.09999999998</v>
      </c>
      <c r="I50" s="1118">
        <v>275698.7</v>
      </c>
      <c r="J50" s="1118">
        <v>281820.77</v>
      </c>
      <c r="K50" s="1118">
        <v>284483.69</v>
      </c>
      <c r="L50" s="1118">
        <v>286005.53000000003</v>
      </c>
      <c r="M50" s="1118">
        <v>293758.59999999998</v>
      </c>
      <c r="N50" s="1118">
        <v>298677.92</v>
      </c>
      <c r="O50" s="1118">
        <v>306198.15999999997</v>
      </c>
      <c r="P50" s="1118">
        <v>306810.64</v>
      </c>
      <c r="Q50" s="1118">
        <v>307047.40000000002</v>
      </c>
      <c r="R50" s="1118">
        <v>307642.28000000003</v>
      </c>
      <c r="S50" s="1118">
        <v>311416.26</v>
      </c>
      <c r="T50" s="305">
        <v>293080.92230769235</v>
      </c>
      <c r="V50" s="305">
        <v>293080.92230769235</v>
      </c>
      <c r="X50" s="1122">
        <v>2325</v>
      </c>
      <c r="Y50" s="305" t="s">
        <v>2221</v>
      </c>
      <c r="Z50" s="1118">
        <v>203327.78</v>
      </c>
      <c r="AA50" s="309"/>
      <c r="AB50" s="508"/>
      <c r="AC50" s="508">
        <v>203327.78</v>
      </c>
      <c r="AD50" s="1118">
        <v>206195.06</v>
      </c>
      <c r="AE50" s="1118">
        <v>208712.91</v>
      </c>
      <c r="AF50" s="1118">
        <v>214144.97</v>
      </c>
      <c r="AG50" s="1118">
        <v>217482.03</v>
      </c>
      <c r="AH50" s="1118">
        <v>220833.81</v>
      </c>
      <c r="AI50" s="1118">
        <v>223606.49</v>
      </c>
      <c r="AJ50" s="1118">
        <v>227205.64</v>
      </c>
      <c r="AK50" s="1118">
        <v>230917.4</v>
      </c>
      <c r="AL50" s="1118">
        <v>233340.83</v>
      </c>
      <c r="AM50" s="1118">
        <v>236597.99</v>
      </c>
      <c r="AN50" s="1118">
        <v>240045.24</v>
      </c>
      <c r="AO50" s="1118">
        <v>243518.88</v>
      </c>
      <c r="AP50" s="305">
        <v>223533.00230769234</v>
      </c>
      <c r="AR50" s="305">
        <v>223533.00230769234</v>
      </c>
    </row>
    <row r="51" spans="1:47" s="305" customFormat="1" ht="12">
      <c r="B51" s="1122">
        <v>1590</v>
      </c>
      <c r="C51" s="309" t="s">
        <v>2227</v>
      </c>
      <c r="D51" s="1118">
        <v>1337035.33</v>
      </c>
      <c r="E51" s="508"/>
      <c r="F51" s="309"/>
      <c r="G51" s="508">
        <v>1337035.33</v>
      </c>
      <c r="H51" s="1118">
        <v>1340749.78</v>
      </c>
      <c r="I51" s="1118">
        <v>1336139.92</v>
      </c>
      <c r="J51" s="1118">
        <v>1355867.86</v>
      </c>
      <c r="K51" s="1118">
        <v>1364006.9</v>
      </c>
      <c r="L51" s="1118">
        <v>1368866.72</v>
      </c>
      <c r="M51" s="1118">
        <v>1368952.73</v>
      </c>
      <c r="N51" s="1118">
        <v>1372994.63</v>
      </c>
      <c r="O51" s="1118">
        <v>1376868.77</v>
      </c>
      <c r="P51" s="1118">
        <v>1368580.79</v>
      </c>
      <c r="Q51" s="1118">
        <v>1369343.09</v>
      </c>
      <c r="R51" s="1118">
        <v>1371094.64</v>
      </c>
      <c r="S51" s="1118">
        <v>1372002.58</v>
      </c>
      <c r="T51" s="305">
        <v>1361731.056923077</v>
      </c>
      <c r="V51" s="305">
        <v>1361731.056923077</v>
      </c>
      <c r="X51" s="1122">
        <v>2330</v>
      </c>
      <c r="Y51" s="305" t="s">
        <v>2222</v>
      </c>
      <c r="Z51" s="1118">
        <v>1085482.19</v>
      </c>
      <c r="AA51" s="309"/>
      <c r="AB51" s="508"/>
      <c r="AC51" s="508">
        <v>1085482.19</v>
      </c>
      <c r="AD51" s="1118">
        <v>1102340.8700000001</v>
      </c>
      <c r="AE51" s="1118">
        <v>1111634.56</v>
      </c>
      <c r="AF51" s="1118">
        <v>1141747.57</v>
      </c>
      <c r="AG51" s="1118">
        <v>1164763.47</v>
      </c>
      <c r="AH51" s="1118">
        <v>1183002.54</v>
      </c>
      <c r="AI51" s="1118">
        <v>1196084.1499999999</v>
      </c>
      <c r="AJ51" s="1118">
        <v>1213674.6399999999</v>
      </c>
      <c r="AK51" s="1118">
        <v>1231518.3400000001</v>
      </c>
      <c r="AL51" s="1118">
        <v>1237608.4099999999</v>
      </c>
      <c r="AM51" s="1118">
        <v>1252787.46</v>
      </c>
      <c r="AN51" s="1118">
        <v>1268898.24</v>
      </c>
      <c r="AO51" s="1118">
        <v>1283430.29</v>
      </c>
      <c r="AP51" s="305">
        <v>1190228.6715384615</v>
      </c>
      <c r="AR51" s="305">
        <v>1190228.6715384615</v>
      </c>
    </row>
    <row r="52" spans="1:47" s="305" customFormat="1" ht="12">
      <c r="B52" s="1122">
        <v>1595</v>
      </c>
      <c r="C52" s="309" t="s">
        <v>2228</v>
      </c>
      <c r="D52" s="1118">
        <v>34171.54</v>
      </c>
      <c r="E52" s="508"/>
      <c r="F52" s="309"/>
      <c r="G52" s="508">
        <v>34171.54</v>
      </c>
      <c r="H52" s="1118">
        <v>34265.1</v>
      </c>
      <c r="I52" s="1118">
        <v>34158.82</v>
      </c>
      <c r="J52" s="1118">
        <v>34645.39</v>
      </c>
      <c r="K52" s="1118">
        <v>34838.54</v>
      </c>
      <c r="L52" s="1118">
        <v>34955.089999999997</v>
      </c>
      <c r="M52" s="1118">
        <v>34952.839999999997</v>
      </c>
      <c r="N52" s="1118">
        <v>35047.17</v>
      </c>
      <c r="O52" s="1118">
        <v>35135.31</v>
      </c>
      <c r="P52" s="1118">
        <v>34929.550000000003</v>
      </c>
      <c r="Q52" s="1118">
        <v>34947.980000000003</v>
      </c>
      <c r="R52" s="1118">
        <v>34991.839999999997</v>
      </c>
      <c r="S52" s="1118">
        <v>35017</v>
      </c>
      <c r="T52" s="305">
        <v>34773.551538461536</v>
      </c>
      <c r="V52" s="305">
        <v>34773.551538461536</v>
      </c>
      <c r="X52" s="1122">
        <v>2335</v>
      </c>
      <c r="Y52" s="305" t="s">
        <v>2223</v>
      </c>
      <c r="Z52" s="1118">
        <v>34171.54</v>
      </c>
      <c r="AA52" s="309"/>
      <c r="AB52" s="508"/>
      <c r="AC52" s="508">
        <v>34171.54</v>
      </c>
      <c r="AD52" s="1118">
        <v>34265.1</v>
      </c>
      <c r="AE52" s="1118">
        <v>34158.82</v>
      </c>
      <c r="AF52" s="1118">
        <v>34645.39</v>
      </c>
      <c r="AG52" s="1118">
        <v>34838.54</v>
      </c>
      <c r="AH52" s="1118">
        <v>34955.089999999997</v>
      </c>
      <c r="AI52" s="1118">
        <v>34952.839999999997</v>
      </c>
      <c r="AJ52" s="1118">
        <v>35047.17</v>
      </c>
      <c r="AK52" s="1118">
        <v>35135.31</v>
      </c>
      <c r="AL52" s="1118">
        <v>34929.550000000003</v>
      </c>
      <c r="AM52" s="1118">
        <v>34947.980000000003</v>
      </c>
      <c r="AN52" s="1118">
        <v>34991.839999999997</v>
      </c>
      <c r="AO52" s="1118">
        <v>35017</v>
      </c>
      <c r="AP52" s="305">
        <v>34773.551538461536</v>
      </c>
      <c r="AR52" s="305">
        <v>34773.551538461536</v>
      </c>
    </row>
    <row r="53" spans="1:47" s="305" customFormat="1">
      <c r="B53" s="1132"/>
      <c r="C53" s="1220" t="s">
        <v>1073</v>
      </c>
      <c r="D53" s="628">
        <v>1709435.2200000002</v>
      </c>
      <c r="E53" s="628"/>
      <c r="F53" s="628">
        <v>0</v>
      </c>
      <c r="G53" s="628">
        <v>1709435.2200000002</v>
      </c>
      <c r="H53" s="628">
        <v>1712954.21</v>
      </c>
      <c r="I53" s="628">
        <v>1708701.55</v>
      </c>
      <c r="J53" s="628">
        <v>1735937.51</v>
      </c>
      <c r="K53" s="628">
        <v>1747298.14</v>
      </c>
      <c r="L53" s="628">
        <v>1754011.24</v>
      </c>
      <c r="M53" s="628">
        <v>1761846.6900000002</v>
      </c>
      <c r="N53" s="628">
        <v>1771092.4699999997</v>
      </c>
      <c r="O53" s="628">
        <v>1782736.94</v>
      </c>
      <c r="P53" s="628">
        <v>1774452.74</v>
      </c>
      <c r="Q53" s="628">
        <v>1775504.83</v>
      </c>
      <c r="R53" s="628">
        <v>1777976.27</v>
      </c>
      <c r="S53" s="628">
        <v>1782728.06</v>
      </c>
      <c r="T53" s="628">
        <v>1753436.6053846155</v>
      </c>
      <c r="U53" s="628">
        <v>0</v>
      </c>
      <c r="V53" s="628">
        <v>1753436.6053846155</v>
      </c>
      <c r="W53" s="508"/>
      <c r="X53" s="1132"/>
      <c r="Y53" s="630" t="s">
        <v>1073</v>
      </c>
      <c r="Z53" s="628">
        <v>1385644.88</v>
      </c>
      <c r="AA53" s="628">
        <v>0</v>
      </c>
      <c r="AB53" s="628"/>
      <c r="AC53" s="628">
        <v>1385644.88</v>
      </c>
      <c r="AD53" s="628">
        <v>1405642.87</v>
      </c>
      <c r="AE53" s="628">
        <v>1417134.24</v>
      </c>
      <c r="AF53" s="628">
        <v>1454070.11</v>
      </c>
      <c r="AG53" s="628">
        <v>1480987.31</v>
      </c>
      <c r="AH53" s="628">
        <v>1502915.4000000001</v>
      </c>
      <c r="AI53" s="628">
        <v>1518772.07</v>
      </c>
      <c r="AJ53" s="628">
        <v>1540233.0199999998</v>
      </c>
      <c r="AK53" s="628">
        <v>1562044.7800000003</v>
      </c>
      <c r="AL53" s="628">
        <v>1569956.3299999998</v>
      </c>
      <c r="AM53" s="628">
        <v>1588451.8699999999</v>
      </c>
      <c r="AN53" s="628">
        <v>1608141.2</v>
      </c>
      <c r="AO53" s="628">
        <v>1626223.09</v>
      </c>
      <c r="AP53" s="305">
        <v>1512324.3976923076</v>
      </c>
      <c r="AQ53" s="628">
        <v>0</v>
      </c>
      <c r="AR53" s="628">
        <v>1512324.3976923076</v>
      </c>
      <c r="AU53" s="305">
        <v>0</v>
      </c>
    </row>
    <row r="54" spans="1:47" s="305" customFormat="1" ht="12">
      <c r="A54" s="305" t="s">
        <v>1162</v>
      </c>
      <c r="B54" s="1122">
        <v>1555</v>
      </c>
      <c r="C54" s="309" t="s">
        <v>244</v>
      </c>
      <c r="D54" s="1118">
        <v>654226.15</v>
      </c>
      <c r="E54" s="508"/>
      <c r="F54" s="309"/>
      <c r="G54" s="508">
        <v>654226.15</v>
      </c>
      <c r="H54" s="1118">
        <v>655842.36</v>
      </c>
      <c r="I54" s="1118">
        <v>658765.41</v>
      </c>
      <c r="J54" s="1118">
        <v>712013.48</v>
      </c>
      <c r="K54" s="1118">
        <v>707254.83</v>
      </c>
      <c r="L54" s="1118">
        <v>709443.15</v>
      </c>
      <c r="M54" s="1118">
        <v>710700.89</v>
      </c>
      <c r="N54" s="1118">
        <v>693765.2</v>
      </c>
      <c r="O54" s="1118">
        <v>694203.92</v>
      </c>
      <c r="P54" s="1118">
        <v>704340.96</v>
      </c>
      <c r="Q54" s="1118">
        <v>704575.76</v>
      </c>
      <c r="R54" s="1118">
        <v>705456.19</v>
      </c>
      <c r="S54" s="1118">
        <v>706267.01</v>
      </c>
      <c r="T54" s="305">
        <v>693604.2546153845</v>
      </c>
      <c r="V54" s="305">
        <v>693604.2546153845</v>
      </c>
      <c r="X54" s="1122">
        <v>2300</v>
      </c>
      <c r="Y54" s="305" t="s">
        <v>406</v>
      </c>
      <c r="Z54" s="1118">
        <v>526096.72</v>
      </c>
      <c r="AA54" s="309"/>
      <c r="AB54" s="508"/>
      <c r="AC54" s="508">
        <v>526096.72</v>
      </c>
      <c r="AD54" s="1118">
        <v>534594.24</v>
      </c>
      <c r="AE54" s="1118">
        <v>540676.66</v>
      </c>
      <c r="AF54" s="1118">
        <v>572879.26</v>
      </c>
      <c r="AG54" s="1118">
        <v>572356.68999999994</v>
      </c>
      <c r="AH54" s="1118">
        <v>578791.56999999995</v>
      </c>
      <c r="AI54" s="1118">
        <v>582933.73</v>
      </c>
      <c r="AJ54" s="1118">
        <v>525936.98</v>
      </c>
      <c r="AK54" s="1118">
        <v>531989.91</v>
      </c>
      <c r="AL54" s="1118">
        <v>538005.98</v>
      </c>
      <c r="AM54" s="1118">
        <v>543687.18999999994</v>
      </c>
      <c r="AN54" s="1118">
        <v>549301.88</v>
      </c>
      <c r="AO54" s="1118">
        <v>555759.64</v>
      </c>
      <c r="AP54" s="305">
        <v>550231.57307692303</v>
      </c>
      <c r="AR54" s="305">
        <v>550231.57307692303</v>
      </c>
    </row>
    <row r="55" spans="1:47" s="305" customFormat="1" ht="12">
      <c r="A55" s="305" t="s">
        <v>3678</v>
      </c>
      <c r="B55" s="1122">
        <v>1185</v>
      </c>
      <c r="C55" s="1220"/>
      <c r="D55" s="1118">
        <v>345.61</v>
      </c>
      <c r="E55" s="508"/>
      <c r="F55" s="309"/>
      <c r="G55" s="508">
        <v>345.61</v>
      </c>
      <c r="H55" s="1118">
        <v>345.61</v>
      </c>
      <c r="I55" s="1118">
        <v>345.61</v>
      </c>
      <c r="J55" s="1118">
        <v>345.61</v>
      </c>
      <c r="K55" s="1118">
        <v>345.61</v>
      </c>
      <c r="L55" s="1118">
        <v>345.61</v>
      </c>
      <c r="M55" s="1118">
        <v>345.61</v>
      </c>
      <c r="N55" s="1118">
        <v>345.61</v>
      </c>
      <c r="O55" s="1118">
        <v>975.61</v>
      </c>
      <c r="P55" s="1118">
        <v>2544.92</v>
      </c>
      <c r="Q55" s="1118">
        <v>2544.92</v>
      </c>
      <c r="R55" s="1118">
        <v>2544.92</v>
      </c>
      <c r="S55" s="1118">
        <v>3051.14</v>
      </c>
      <c r="T55" s="305">
        <v>1109.7223076923078</v>
      </c>
      <c r="V55" s="305">
        <v>1109.7223076923078</v>
      </c>
      <c r="X55" s="1122">
        <v>1980</v>
      </c>
      <c r="Y55" s="305" t="s">
        <v>3678</v>
      </c>
      <c r="Z55" s="1118">
        <v>19.2</v>
      </c>
      <c r="AA55" s="309"/>
      <c r="AB55" s="508"/>
      <c r="AC55" s="508">
        <v>19.2</v>
      </c>
      <c r="AD55" s="1118">
        <v>20.8</v>
      </c>
      <c r="AE55" s="1118">
        <v>22.4</v>
      </c>
      <c r="AF55" s="1118">
        <v>24</v>
      </c>
      <c r="AG55" s="1118">
        <v>25.6</v>
      </c>
      <c r="AH55" s="1118">
        <v>27.2</v>
      </c>
      <c r="AI55" s="1118">
        <v>28.8</v>
      </c>
      <c r="AJ55" s="1118">
        <v>30.4</v>
      </c>
      <c r="AK55" s="1118">
        <v>34.92</v>
      </c>
      <c r="AL55" s="1118">
        <v>46.7</v>
      </c>
      <c r="AM55" s="1118">
        <v>58.48</v>
      </c>
      <c r="AN55" s="1118">
        <v>70.260000000000005</v>
      </c>
      <c r="AO55" s="1118">
        <v>84.39</v>
      </c>
      <c r="AP55" s="305">
        <v>37.934615384615384</v>
      </c>
      <c r="AR55" s="305">
        <v>37.934615384615384</v>
      </c>
    </row>
    <row r="56" spans="1:47" s="305" customFormat="1" ht="12">
      <c r="A56" s="305" t="s">
        <v>1164</v>
      </c>
      <c r="B56" s="1122">
        <v>1190</v>
      </c>
      <c r="C56" s="309" t="s">
        <v>284</v>
      </c>
      <c r="D56" s="1118">
        <v>143721.63</v>
      </c>
      <c r="E56" s="508"/>
      <c r="F56" s="309"/>
      <c r="G56" s="508">
        <v>143721.63</v>
      </c>
      <c r="H56" s="1118">
        <v>143844.49</v>
      </c>
      <c r="I56" s="1118">
        <v>144255.4</v>
      </c>
      <c r="J56" s="1118">
        <v>144886.10999999999</v>
      </c>
      <c r="K56" s="1118">
        <v>145161.78</v>
      </c>
      <c r="L56" s="1118">
        <v>145575.19</v>
      </c>
      <c r="M56" s="1118">
        <v>148031.43</v>
      </c>
      <c r="N56" s="1118">
        <v>151044.10999999999</v>
      </c>
      <c r="O56" s="1118">
        <v>151330.1</v>
      </c>
      <c r="P56" s="1118">
        <v>152335.43</v>
      </c>
      <c r="Q56" s="1118">
        <v>153366.31</v>
      </c>
      <c r="R56" s="1118">
        <v>154485.68</v>
      </c>
      <c r="S56" s="1118">
        <v>156030.29999999999</v>
      </c>
      <c r="T56" s="305">
        <v>148774.45846153848</v>
      </c>
      <c r="V56" s="305">
        <v>148774.45846153848</v>
      </c>
      <c r="X56" s="1122">
        <v>1985</v>
      </c>
      <c r="Y56" s="305" t="s">
        <v>321</v>
      </c>
      <c r="Z56" s="1118">
        <v>113551.21</v>
      </c>
      <c r="AA56" s="309"/>
      <c r="AB56" s="508"/>
      <c r="AC56" s="508">
        <v>113551.21</v>
      </c>
      <c r="AD56" s="1118">
        <v>114426.25</v>
      </c>
      <c r="AE56" s="1118">
        <v>115406.81</v>
      </c>
      <c r="AF56" s="1118">
        <v>116837.9</v>
      </c>
      <c r="AG56" s="1118">
        <v>117722.29</v>
      </c>
      <c r="AH56" s="1118">
        <v>118082.04</v>
      </c>
      <c r="AI56" s="1118">
        <v>118799.57</v>
      </c>
      <c r="AJ56" s="1118">
        <v>119774.44</v>
      </c>
      <c r="AK56" s="1118">
        <v>120701.51</v>
      </c>
      <c r="AL56" s="1118">
        <v>121570.7</v>
      </c>
      <c r="AM56" s="1118">
        <v>122382.83</v>
      </c>
      <c r="AN56" s="1118">
        <v>123245.86</v>
      </c>
      <c r="AO56" s="1118">
        <v>123412.91</v>
      </c>
      <c r="AP56" s="305">
        <v>118916.48615384616</v>
      </c>
      <c r="AQ56" s="305">
        <v>-1090.27</v>
      </c>
      <c r="AR56" s="305">
        <v>117826.21615384615</v>
      </c>
      <c r="AU56" s="305">
        <v>-1090.27</v>
      </c>
    </row>
    <row r="57" spans="1:47" s="305" customFormat="1" ht="12">
      <c r="B57" s="1122"/>
      <c r="C57" s="309"/>
      <c r="D57" s="1118">
        <v>0</v>
      </c>
      <c r="E57" s="508"/>
      <c r="F57" s="309"/>
      <c r="G57" s="508"/>
      <c r="H57" s="1118">
        <v>0</v>
      </c>
      <c r="I57" s="1118">
        <v>0</v>
      </c>
      <c r="J57" s="1118">
        <v>0</v>
      </c>
      <c r="K57" s="1118">
        <v>0</v>
      </c>
      <c r="L57" s="1118">
        <v>0</v>
      </c>
      <c r="M57" s="1118">
        <v>0</v>
      </c>
      <c r="N57" s="1118">
        <v>0</v>
      </c>
      <c r="O57" s="1118">
        <v>0</v>
      </c>
      <c r="P57" s="1118">
        <v>0</v>
      </c>
      <c r="Q57" s="1118">
        <v>0</v>
      </c>
      <c r="R57" s="1118">
        <v>0</v>
      </c>
      <c r="S57" s="1118">
        <v>0</v>
      </c>
      <c r="X57" s="1122"/>
      <c r="Z57" s="1118">
        <v>0</v>
      </c>
      <c r="AA57" s="309"/>
      <c r="AB57" s="508"/>
      <c r="AC57" s="508"/>
      <c r="AD57" s="1118">
        <v>0</v>
      </c>
      <c r="AE57" s="1118">
        <v>0</v>
      </c>
      <c r="AF57" s="1118">
        <v>0</v>
      </c>
      <c r="AG57" s="1118">
        <v>0</v>
      </c>
      <c r="AH57" s="1118">
        <v>0</v>
      </c>
      <c r="AI57" s="1118">
        <v>0</v>
      </c>
      <c r="AJ57" s="1118">
        <v>0</v>
      </c>
      <c r="AK57" s="1118">
        <v>0</v>
      </c>
      <c r="AL57" s="1118">
        <v>0</v>
      </c>
      <c r="AM57" s="1118">
        <v>0</v>
      </c>
      <c r="AN57" s="1118">
        <v>0</v>
      </c>
      <c r="AO57" s="1118">
        <v>0</v>
      </c>
      <c r="AP57" s="305">
        <v>0</v>
      </c>
    </row>
    <row r="58" spans="1:47" s="305" customFormat="1" ht="10.5" customHeight="1">
      <c r="A58" s="305" t="s">
        <v>1165</v>
      </c>
      <c r="B58" s="1122">
        <v>1195</v>
      </c>
      <c r="C58" s="309" t="s">
        <v>245</v>
      </c>
      <c r="D58" s="1118">
        <v>16672.650000000001</v>
      </c>
      <c r="E58" s="508"/>
      <c r="F58" s="309"/>
      <c r="G58" s="508">
        <v>16672.650000000001</v>
      </c>
      <c r="H58" s="1118">
        <v>16672.650000000001</v>
      </c>
      <c r="I58" s="1118">
        <v>16672.650000000001</v>
      </c>
      <c r="J58" s="1118">
        <v>16672.650000000001</v>
      </c>
      <c r="K58" s="1118">
        <v>16672.650000000001</v>
      </c>
      <c r="L58" s="1118">
        <v>16672.650000000001</v>
      </c>
      <c r="M58" s="1118">
        <v>16672.650000000001</v>
      </c>
      <c r="N58" s="1118">
        <v>16672.650000000001</v>
      </c>
      <c r="O58" s="1118">
        <v>16672.650000000001</v>
      </c>
      <c r="P58" s="1118">
        <v>16672.650000000001</v>
      </c>
      <c r="Q58" s="1118">
        <v>16672.650000000001</v>
      </c>
      <c r="R58" s="1118">
        <v>16672.650000000001</v>
      </c>
      <c r="S58" s="1118">
        <v>17016.650000000001</v>
      </c>
      <c r="T58" s="305">
        <v>16699.111538461533</v>
      </c>
      <c r="V58" s="305">
        <v>16699.111538461533</v>
      </c>
      <c r="X58" s="1122">
        <v>1990</v>
      </c>
      <c r="Y58" s="305" t="s">
        <v>322</v>
      </c>
      <c r="Z58" s="1118">
        <v>1940.71</v>
      </c>
      <c r="AA58" s="309"/>
      <c r="AB58" s="508"/>
      <c r="AC58" s="508">
        <v>1940.71</v>
      </c>
      <c r="AD58" s="1118">
        <v>2014.05</v>
      </c>
      <c r="AE58" s="1118">
        <v>2087.39</v>
      </c>
      <c r="AF58" s="1118">
        <v>2160.73</v>
      </c>
      <c r="AG58" s="1118">
        <v>2234.0700000000002</v>
      </c>
      <c r="AH58" s="1118">
        <v>2307.41</v>
      </c>
      <c r="AI58" s="1118">
        <v>2380.75</v>
      </c>
      <c r="AJ58" s="1118">
        <v>2454.09</v>
      </c>
      <c r="AK58" s="1118">
        <v>2527.4299999999998</v>
      </c>
      <c r="AL58" s="1118">
        <v>2600.77</v>
      </c>
      <c r="AM58" s="1118">
        <v>2674.11</v>
      </c>
      <c r="AN58" s="1118">
        <v>2747.45</v>
      </c>
      <c r="AO58" s="1118">
        <v>2820.79</v>
      </c>
      <c r="AP58" s="305">
        <v>2380.75</v>
      </c>
      <c r="AQ58" s="305">
        <v>1189.71</v>
      </c>
      <c r="AR58" s="305">
        <v>3570.46</v>
      </c>
      <c r="AU58" s="305">
        <v>1189.71</v>
      </c>
    </row>
    <row r="59" spans="1:47" s="305" customFormat="1" ht="12">
      <c r="A59" s="305" t="s">
        <v>1993</v>
      </c>
      <c r="B59" s="1122">
        <v>1200</v>
      </c>
      <c r="C59" s="309" t="s">
        <v>275</v>
      </c>
      <c r="D59" s="1118">
        <v>7696.14</v>
      </c>
      <c r="E59" s="508"/>
      <c r="F59" s="309"/>
      <c r="G59" s="508">
        <v>7696.14</v>
      </c>
      <c r="H59" s="1118">
        <v>7696.14</v>
      </c>
      <c r="I59" s="1118">
        <v>7696.14</v>
      </c>
      <c r="J59" s="1118">
        <v>8396.14</v>
      </c>
      <c r="K59" s="1118">
        <v>8396.14</v>
      </c>
      <c r="L59" s="1118">
        <v>9381.93</v>
      </c>
      <c r="M59" s="1118">
        <v>11186.16</v>
      </c>
      <c r="N59" s="1118">
        <v>11186.16</v>
      </c>
      <c r="O59" s="1118">
        <v>11186.16</v>
      </c>
      <c r="P59" s="1118">
        <v>15837.39</v>
      </c>
      <c r="Q59" s="1118">
        <v>15837.39</v>
      </c>
      <c r="R59" s="1118">
        <v>16712.580000000002</v>
      </c>
      <c r="S59" s="1118">
        <v>16712.580000000002</v>
      </c>
      <c r="T59" s="305">
        <v>11378.542307692307</v>
      </c>
      <c r="V59" s="305">
        <v>11378.542307692307</v>
      </c>
      <c r="X59" s="1122">
        <v>1995</v>
      </c>
      <c r="Y59" s="305" t="s">
        <v>2210</v>
      </c>
      <c r="Z59" s="1118">
        <v>2622.77</v>
      </c>
      <c r="AA59" s="309"/>
      <c r="AB59" s="508"/>
      <c r="AC59" s="508">
        <v>2622.77</v>
      </c>
      <c r="AD59" s="1118">
        <v>2676.21</v>
      </c>
      <c r="AE59" s="1118">
        <v>2729.65</v>
      </c>
      <c r="AF59" s="1118">
        <v>2787.95</v>
      </c>
      <c r="AG59" s="1118">
        <v>2846.25</v>
      </c>
      <c r="AH59" s="1118">
        <v>2911.4</v>
      </c>
      <c r="AI59" s="1118">
        <v>2989.08</v>
      </c>
      <c r="AJ59" s="1118">
        <v>3066.76</v>
      </c>
      <c r="AK59" s="1118">
        <v>3144.44</v>
      </c>
      <c r="AL59" s="1118">
        <v>3254.42</v>
      </c>
      <c r="AM59" s="1118">
        <v>3364.4</v>
      </c>
      <c r="AN59" s="1118">
        <v>3480.46</v>
      </c>
      <c r="AO59" s="1118">
        <v>3596.52</v>
      </c>
      <c r="AP59" s="305">
        <v>3036.1776923076923</v>
      </c>
      <c r="AQ59" s="305">
        <v>233.75</v>
      </c>
      <c r="AR59" s="305">
        <v>3269.9276923076923</v>
      </c>
      <c r="AU59" s="305">
        <v>233.75</v>
      </c>
    </row>
    <row r="60" spans="1:47" s="305" customFormat="1" ht="12">
      <c r="A60" s="305" t="s">
        <v>1998</v>
      </c>
      <c r="B60" s="1122">
        <v>1205</v>
      </c>
      <c r="C60" s="309" t="s">
        <v>316</v>
      </c>
      <c r="D60" s="1118">
        <v>16307.62</v>
      </c>
      <c r="E60" s="508"/>
      <c r="F60" s="309"/>
      <c r="G60" s="508">
        <v>16307.62</v>
      </c>
      <c r="H60" s="1118">
        <v>16360.33</v>
      </c>
      <c r="I60" s="1118">
        <v>16281.58</v>
      </c>
      <c r="J60" s="1118">
        <v>16556.18</v>
      </c>
      <c r="K60" s="1118">
        <v>16671.93</v>
      </c>
      <c r="L60" s="1118">
        <v>16737.28</v>
      </c>
      <c r="M60" s="1118">
        <v>16738.21</v>
      </c>
      <c r="N60" s="1118">
        <v>16788.59</v>
      </c>
      <c r="O60" s="1118">
        <v>16837.52</v>
      </c>
      <c r="P60" s="1118">
        <v>16703.560000000001</v>
      </c>
      <c r="Q60" s="1118">
        <v>16714.37</v>
      </c>
      <c r="R60" s="1118">
        <v>16739.169999999998</v>
      </c>
      <c r="S60" s="1118">
        <v>16751.95</v>
      </c>
      <c r="T60" s="305">
        <v>16629.868461538459</v>
      </c>
      <c r="V60" s="305">
        <v>16629.868461538459</v>
      </c>
      <c r="X60" s="1122">
        <v>2000</v>
      </c>
      <c r="Y60" s="305" t="s">
        <v>323</v>
      </c>
      <c r="Z60" s="1118">
        <v>8634.09</v>
      </c>
      <c r="AA60" s="309"/>
      <c r="AB60" s="508"/>
      <c r="AC60" s="508">
        <v>8634.09</v>
      </c>
      <c r="AD60" s="1118">
        <v>8821.43</v>
      </c>
      <c r="AE60" s="1118">
        <v>8943.74</v>
      </c>
      <c r="AF60" s="1118">
        <v>9244.7999999999993</v>
      </c>
      <c r="AG60" s="1118">
        <v>9442.7199999999993</v>
      </c>
      <c r="AH60" s="1118">
        <v>9616.0499999999993</v>
      </c>
      <c r="AI60" s="1118">
        <v>9756.02</v>
      </c>
      <c r="AJ60" s="1118">
        <v>9922.86</v>
      </c>
      <c r="AK60" s="1118">
        <v>10089.75</v>
      </c>
      <c r="AL60" s="1118">
        <v>10155.1</v>
      </c>
      <c r="AM60" s="1118">
        <v>10300.44</v>
      </c>
      <c r="AN60" s="1118">
        <v>10454.02</v>
      </c>
      <c r="AO60" s="1118">
        <v>10600.98</v>
      </c>
      <c r="AP60" s="305">
        <v>9690.923076923078</v>
      </c>
      <c r="AQ60" s="305">
        <v>-669.32</v>
      </c>
      <c r="AR60" s="305">
        <v>9021.6030769230783</v>
      </c>
      <c r="AU60" s="305">
        <v>-669.32</v>
      </c>
    </row>
    <row r="61" spans="1:47" s="305" customFormat="1" ht="12">
      <c r="A61" s="305" t="s">
        <v>1999</v>
      </c>
      <c r="B61" s="1122">
        <v>1210</v>
      </c>
      <c r="C61" s="309" t="s">
        <v>404</v>
      </c>
      <c r="D61" s="1118">
        <v>805.67</v>
      </c>
      <c r="E61" s="508"/>
      <c r="F61" s="309"/>
      <c r="G61" s="508">
        <v>805.67</v>
      </c>
      <c r="H61" s="1118">
        <v>805.67</v>
      </c>
      <c r="I61" s="1118">
        <v>805.67</v>
      </c>
      <c r="J61" s="1118">
        <v>805.67</v>
      </c>
      <c r="K61" s="1118">
        <v>805.67</v>
      </c>
      <c r="L61" s="1118">
        <v>805.67</v>
      </c>
      <c r="M61" s="1118">
        <v>805.67</v>
      </c>
      <c r="N61" s="1118">
        <v>805.67</v>
      </c>
      <c r="O61" s="1118">
        <v>805.67</v>
      </c>
      <c r="P61" s="1118">
        <v>805.67</v>
      </c>
      <c r="Q61" s="1118">
        <v>805.67</v>
      </c>
      <c r="R61" s="1118">
        <v>805.67</v>
      </c>
      <c r="S61" s="1118">
        <v>805.67</v>
      </c>
      <c r="T61" s="305">
        <v>805.67</v>
      </c>
      <c r="V61" s="305">
        <v>805.67</v>
      </c>
      <c r="X61" s="1122">
        <v>2005</v>
      </c>
      <c r="Y61" s="305" t="s">
        <v>325</v>
      </c>
      <c r="Z61" s="1118">
        <v>4.4800000000000004</v>
      </c>
      <c r="AA61" s="309"/>
      <c r="AB61" s="508"/>
      <c r="AC61" s="508">
        <v>4.4800000000000004</v>
      </c>
      <c r="AD61" s="1118">
        <v>4.4800000000000004</v>
      </c>
      <c r="AE61" s="1118">
        <v>4.4800000000000004</v>
      </c>
      <c r="AF61" s="1118">
        <v>4.4800000000000004</v>
      </c>
      <c r="AG61" s="1118">
        <v>8.9600000000000009</v>
      </c>
      <c r="AH61" s="1118">
        <v>13.44</v>
      </c>
      <c r="AI61" s="1118">
        <v>17.920000000000002</v>
      </c>
      <c r="AJ61" s="1118">
        <v>22.4</v>
      </c>
      <c r="AK61" s="1118">
        <v>26.88</v>
      </c>
      <c r="AL61" s="1118">
        <v>31.36</v>
      </c>
      <c r="AM61" s="1118">
        <v>35.840000000000003</v>
      </c>
      <c r="AN61" s="1118">
        <v>40.32</v>
      </c>
      <c r="AO61" s="1118">
        <v>44.8</v>
      </c>
      <c r="AP61" s="305">
        <v>19.987692307692306</v>
      </c>
      <c r="AQ61" s="305">
        <v>129.81</v>
      </c>
      <c r="AR61" s="305">
        <v>149.7976923076923</v>
      </c>
      <c r="AU61" s="305">
        <v>129.81</v>
      </c>
    </row>
    <row r="62" spans="1:47" s="305" customFormat="1" ht="12">
      <c r="A62" s="305" t="s">
        <v>646</v>
      </c>
      <c r="B62" s="1122">
        <v>1215</v>
      </c>
      <c r="C62" s="309" t="s">
        <v>246</v>
      </c>
      <c r="D62" s="1118">
        <v>-2722</v>
      </c>
      <c r="E62" s="508"/>
      <c r="F62" s="309"/>
      <c r="G62" s="508">
        <v>-2722</v>
      </c>
      <c r="H62" s="1118">
        <v>-2722</v>
      </c>
      <c r="I62" s="1118">
        <v>-2722</v>
      </c>
      <c r="J62" s="1118">
        <v>-2722</v>
      </c>
      <c r="K62" s="1118">
        <v>-2722</v>
      </c>
      <c r="L62" s="1118">
        <v>-2722</v>
      </c>
      <c r="M62" s="1118">
        <v>-2722</v>
      </c>
      <c r="N62" s="1118">
        <v>-2722</v>
      </c>
      <c r="O62" s="1118">
        <v>-2722</v>
      </c>
      <c r="P62" s="1118">
        <v>-2722</v>
      </c>
      <c r="Q62" s="1118">
        <v>-2722</v>
      </c>
      <c r="R62" s="1118">
        <v>-2722</v>
      </c>
      <c r="S62" s="1118">
        <v>-2722</v>
      </c>
      <c r="T62" s="305">
        <v>-2722</v>
      </c>
      <c r="U62" s="305">
        <v>2722</v>
      </c>
      <c r="V62" s="305">
        <v>0</v>
      </c>
      <c r="X62" s="1122">
        <v>2010</v>
      </c>
      <c r="Y62" s="305" t="s">
        <v>324</v>
      </c>
      <c r="Z62" s="1118">
        <v>555500.6</v>
      </c>
      <c r="AA62" s="309"/>
      <c r="AB62" s="508"/>
      <c r="AC62" s="508">
        <v>555500.6</v>
      </c>
      <c r="AD62" s="1118">
        <v>562043.36</v>
      </c>
      <c r="AE62" s="1118">
        <v>568586.12</v>
      </c>
      <c r="AF62" s="1118">
        <v>575128.88</v>
      </c>
      <c r="AG62" s="1118">
        <v>581671.64</v>
      </c>
      <c r="AH62" s="1118">
        <v>588214.4</v>
      </c>
      <c r="AI62" s="1118">
        <v>594757.16</v>
      </c>
      <c r="AJ62" s="1118">
        <v>601299.92000000004</v>
      </c>
      <c r="AK62" s="1118">
        <v>607842.68000000005</v>
      </c>
      <c r="AL62" s="1118">
        <v>614385.43999999994</v>
      </c>
      <c r="AM62" s="1118">
        <v>620928.19999999995</v>
      </c>
      <c r="AN62" s="1118">
        <v>627470.96</v>
      </c>
      <c r="AO62" s="1118">
        <v>634013.72</v>
      </c>
      <c r="AP62" s="305">
        <v>594757.15999999992</v>
      </c>
      <c r="AQ62" s="305">
        <v>-778065.55365022062</v>
      </c>
      <c r="AR62" s="305">
        <v>-183308.39365022071</v>
      </c>
      <c r="AU62" s="305">
        <v>-890959.28067371948</v>
      </c>
    </row>
    <row r="63" spans="1:47" s="305" customFormat="1" ht="12">
      <c r="B63" s="1122">
        <v>1640</v>
      </c>
      <c r="C63" s="309" t="s">
        <v>405</v>
      </c>
      <c r="D63" s="1118">
        <v>0</v>
      </c>
      <c r="E63" s="508"/>
      <c r="F63" s="309"/>
      <c r="G63" s="508">
        <v>0</v>
      </c>
      <c r="H63" s="1118">
        <v>0</v>
      </c>
      <c r="I63" s="1118">
        <v>0</v>
      </c>
      <c r="J63" s="1118">
        <v>0</v>
      </c>
      <c r="K63" s="1118">
        <v>0</v>
      </c>
      <c r="L63" s="1118">
        <v>0</v>
      </c>
      <c r="M63" s="1118">
        <v>0</v>
      </c>
      <c r="N63" s="1118">
        <v>0</v>
      </c>
      <c r="O63" s="1118">
        <v>0</v>
      </c>
      <c r="P63" s="1118">
        <v>0</v>
      </c>
      <c r="Q63" s="1118">
        <v>0</v>
      </c>
      <c r="R63" s="1118">
        <v>0</v>
      </c>
      <c r="S63" s="1118">
        <v>0</v>
      </c>
      <c r="T63" s="305">
        <v>0</v>
      </c>
      <c r="V63" s="305">
        <v>0</v>
      </c>
      <c r="X63" s="1122"/>
      <c r="Z63" s="508"/>
      <c r="AA63" s="309"/>
      <c r="AB63" s="508"/>
      <c r="AC63" s="508">
        <v>0</v>
      </c>
      <c r="AD63" s="508"/>
      <c r="AE63" s="508"/>
      <c r="AF63" s="508"/>
      <c r="AG63" s="508"/>
      <c r="AH63" s="508"/>
      <c r="AI63" s="508"/>
      <c r="AJ63" s="508"/>
      <c r="AK63" s="508"/>
      <c r="AL63" s="508"/>
      <c r="AM63" s="508"/>
      <c r="AN63" s="508"/>
      <c r="AO63" s="508"/>
      <c r="AP63" s="305">
        <v>0</v>
      </c>
      <c r="AR63" s="305">
        <v>0</v>
      </c>
    </row>
    <row r="64" spans="1:47" s="305" customFormat="1" ht="12">
      <c r="B64" s="1122">
        <v>1220</v>
      </c>
      <c r="C64" s="309" t="s">
        <v>276</v>
      </c>
      <c r="D64" s="1118">
        <v>785983.6</v>
      </c>
      <c r="E64" s="508"/>
      <c r="F64" s="309"/>
      <c r="G64" s="508">
        <v>785983.6</v>
      </c>
      <c r="H64" s="1118">
        <v>785983.6</v>
      </c>
      <c r="I64" s="1118">
        <v>785983.6</v>
      </c>
      <c r="J64" s="1118">
        <v>785983.6</v>
      </c>
      <c r="K64" s="1118">
        <v>785983.6</v>
      </c>
      <c r="L64" s="1118">
        <v>785983.6</v>
      </c>
      <c r="M64" s="1118">
        <v>785983.6</v>
      </c>
      <c r="N64" s="1118">
        <v>785983.6</v>
      </c>
      <c r="O64" s="1118">
        <v>785983.6</v>
      </c>
      <c r="P64" s="1118">
        <v>785983.6</v>
      </c>
      <c r="Q64" s="1118">
        <v>785983.6</v>
      </c>
      <c r="R64" s="1118">
        <v>785983.6</v>
      </c>
      <c r="S64" s="1118">
        <v>785983.6</v>
      </c>
      <c r="T64" s="305">
        <v>785983.59999999974</v>
      </c>
      <c r="U64" s="305">
        <v>-753477.6800000004</v>
      </c>
      <c r="V64" s="305">
        <v>32505.919999999343</v>
      </c>
      <c r="X64" s="1122"/>
      <c r="Z64" s="1124"/>
      <c r="AA64" s="309"/>
      <c r="AB64" s="508"/>
      <c r="AC64" s="508">
        <v>0</v>
      </c>
      <c r="AD64" s="1124"/>
      <c r="AE64" s="1124"/>
      <c r="AF64" s="1124"/>
      <c r="AG64" s="1124"/>
      <c r="AH64" s="1124"/>
      <c r="AI64" s="1124"/>
      <c r="AJ64" s="1124"/>
      <c r="AK64" s="1124"/>
      <c r="AL64" s="1124"/>
      <c r="AM64" s="1124"/>
      <c r="AN64" s="1124"/>
      <c r="AO64" s="1124"/>
      <c r="AP64" s="305">
        <v>0</v>
      </c>
      <c r="AR64" s="305">
        <v>0</v>
      </c>
    </row>
    <row r="65" spans="1:47" s="305" customFormat="1">
      <c r="A65" s="306" t="s">
        <v>277</v>
      </c>
      <c r="B65" s="1132"/>
      <c r="C65" s="1220" t="s">
        <v>1073</v>
      </c>
      <c r="D65" s="510">
        <v>783261.6</v>
      </c>
      <c r="E65" s="510">
        <v>0</v>
      </c>
      <c r="F65" s="628">
        <v>0</v>
      </c>
      <c r="G65" s="628">
        <v>783261.6</v>
      </c>
      <c r="H65" s="510">
        <v>783261.6</v>
      </c>
      <c r="I65" s="510">
        <v>783261.6</v>
      </c>
      <c r="J65" s="510">
        <v>783261.6</v>
      </c>
      <c r="K65" s="510">
        <v>783261.6</v>
      </c>
      <c r="L65" s="510">
        <v>783261.6</v>
      </c>
      <c r="M65" s="510">
        <v>783261.6</v>
      </c>
      <c r="N65" s="510">
        <v>783261.6</v>
      </c>
      <c r="O65" s="510">
        <v>783261.6</v>
      </c>
      <c r="P65" s="510">
        <v>783261.6</v>
      </c>
      <c r="Q65" s="510">
        <v>783261.6</v>
      </c>
      <c r="R65" s="510">
        <v>783261.6</v>
      </c>
      <c r="S65" s="510">
        <v>783261.6</v>
      </c>
      <c r="T65" s="305">
        <v>783261.59999999974</v>
      </c>
      <c r="U65" s="510">
        <v>-750755.6800000004</v>
      </c>
      <c r="V65" s="510">
        <v>32505.919999999343</v>
      </c>
      <c r="X65" s="1132"/>
      <c r="Y65" s="630" t="s">
        <v>1073</v>
      </c>
      <c r="Z65" s="508">
        <v>555500.6</v>
      </c>
      <c r="AA65" s="628">
        <v>0</v>
      </c>
      <c r="AB65" s="510">
        <v>0</v>
      </c>
      <c r="AC65" s="628">
        <v>555500.6</v>
      </c>
      <c r="AD65" s="508">
        <v>562043.36</v>
      </c>
      <c r="AE65" s="508">
        <v>568586.12</v>
      </c>
      <c r="AF65" s="508">
        <v>575128.88</v>
      </c>
      <c r="AG65" s="508">
        <v>581671.64</v>
      </c>
      <c r="AH65" s="508">
        <v>588214.4</v>
      </c>
      <c r="AI65" s="508">
        <v>594757.16</v>
      </c>
      <c r="AJ65" s="508">
        <v>601299.92000000004</v>
      </c>
      <c r="AK65" s="508">
        <v>607842.68000000005</v>
      </c>
      <c r="AL65" s="508">
        <v>614385.43999999994</v>
      </c>
      <c r="AM65" s="508">
        <v>620928.19999999995</v>
      </c>
      <c r="AN65" s="508">
        <v>627470.96</v>
      </c>
      <c r="AO65" s="508">
        <v>634013.72</v>
      </c>
      <c r="AQ65" s="508">
        <v>-778065.55365022062</v>
      </c>
      <c r="AR65" s="508">
        <v>-183308.39365022071</v>
      </c>
      <c r="AU65" s="305">
        <v>-890959.28067371948</v>
      </c>
    </row>
    <row r="66" spans="1:47" s="305" customFormat="1">
      <c r="B66" s="1122"/>
      <c r="C66" s="309"/>
      <c r="D66" s="508"/>
      <c r="E66" s="508"/>
      <c r="F66" s="309"/>
      <c r="G66" s="508"/>
      <c r="H66" s="508"/>
      <c r="I66" s="508"/>
      <c r="J66" s="508"/>
      <c r="K66" s="508"/>
      <c r="L66" s="508"/>
      <c r="M66" s="508"/>
      <c r="N66" s="508"/>
      <c r="O66" s="508"/>
      <c r="P66" s="508"/>
      <c r="Q66" s="508"/>
      <c r="R66" s="508"/>
      <c r="S66" s="508"/>
      <c r="X66" s="1122"/>
      <c r="Z66" s="508"/>
      <c r="AA66" s="309"/>
      <c r="AB66" s="508"/>
      <c r="AC66" s="508"/>
      <c r="AD66" s="508"/>
      <c r="AE66" s="508"/>
      <c r="AF66" s="508"/>
      <c r="AG66" s="508"/>
      <c r="AH66" s="508"/>
      <c r="AI66" s="508"/>
      <c r="AJ66" s="508"/>
      <c r="AK66" s="508"/>
      <c r="AL66" s="508"/>
      <c r="AM66" s="508"/>
      <c r="AN66" s="508"/>
      <c r="AO66" s="508"/>
    </row>
    <row r="67" spans="1:47" s="305" customFormat="1">
      <c r="A67" s="521" t="s">
        <v>573</v>
      </c>
      <c r="B67" s="1122"/>
      <c r="C67" s="309"/>
      <c r="D67" s="518">
        <v>49239119.490000002</v>
      </c>
      <c r="E67" s="518">
        <v>0</v>
      </c>
      <c r="F67" s="518">
        <v>0</v>
      </c>
      <c r="G67" s="518">
        <v>49239119.490000002</v>
      </c>
      <c r="H67" s="518">
        <v>49306438.900000006</v>
      </c>
      <c r="I67" s="518">
        <v>49372094.219999999</v>
      </c>
      <c r="J67" s="518">
        <v>49497003.150000006</v>
      </c>
      <c r="K67" s="518">
        <v>49521499.899999999</v>
      </c>
      <c r="L67" s="518">
        <v>49609525.239999995</v>
      </c>
      <c r="M67" s="518">
        <v>49765014.730000004</v>
      </c>
      <c r="N67" s="518">
        <v>49773754.5</v>
      </c>
      <c r="O67" s="518">
        <v>49837612.410000011</v>
      </c>
      <c r="P67" s="518">
        <v>49880278.140000001</v>
      </c>
      <c r="Q67" s="518">
        <v>49924044.75</v>
      </c>
      <c r="R67" s="518">
        <v>49956311.850000001</v>
      </c>
      <c r="S67" s="518">
        <v>49997303.569999978</v>
      </c>
      <c r="T67" s="518">
        <v>49667692.373076916</v>
      </c>
      <c r="U67" s="518">
        <v>-7781533.209999999</v>
      </c>
      <c r="V67" s="518">
        <v>41886159.16307693</v>
      </c>
      <c r="W67" s="508"/>
      <c r="X67" s="1122"/>
      <c r="Y67" s="521" t="s">
        <v>576</v>
      </c>
      <c r="Z67" s="518">
        <v>13940339.929999996</v>
      </c>
      <c r="AA67" s="518">
        <v>0</v>
      </c>
      <c r="AB67" s="518">
        <v>0</v>
      </c>
      <c r="AC67" s="518">
        <v>13940339.929999996</v>
      </c>
      <c r="AD67" s="518">
        <v>14083645.979999997</v>
      </c>
      <c r="AE67" s="518">
        <v>14206914.899999995</v>
      </c>
      <c r="AF67" s="518">
        <v>14389943.080000002</v>
      </c>
      <c r="AG67" s="518">
        <v>14526363.549999997</v>
      </c>
      <c r="AH67" s="518">
        <v>14663752.209999997</v>
      </c>
      <c r="AI67" s="518">
        <v>14782393.140000001</v>
      </c>
      <c r="AJ67" s="518">
        <v>14856170.440000003</v>
      </c>
      <c r="AK67" s="518">
        <v>14996713.240000006</v>
      </c>
      <c r="AL67" s="518">
        <v>15115094.630000001</v>
      </c>
      <c r="AM67" s="518">
        <v>15245261.660000002</v>
      </c>
      <c r="AN67" s="518">
        <v>15381440.48</v>
      </c>
      <c r="AO67" s="518">
        <v>15519361.16</v>
      </c>
      <c r="AP67" s="305">
        <v>14746722.646153845</v>
      </c>
      <c r="AQ67" s="518">
        <v>-1471091.2826857977</v>
      </c>
      <c r="AR67" s="518">
        <v>13275631.363468055</v>
      </c>
      <c r="AU67" s="305">
        <v>-1797303.4706650199</v>
      </c>
    </row>
    <row r="68" spans="1:47" s="305" customFormat="1">
      <c r="B68" s="1122"/>
      <c r="C68" s="309"/>
      <c r="D68" s="508"/>
      <c r="E68" s="508"/>
      <c r="F68" s="309"/>
      <c r="G68" s="508"/>
      <c r="H68" s="508"/>
      <c r="I68" s="508"/>
      <c r="J68" s="508"/>
      <c r="K68" s="508"/>
      <c r="L68" s="508"/>
      <c r="M68" s="508"/>
      <c r="N68" s="508"/>
      <c r="O68" s="508"/>
      <c r="P68" s="508"/>
      <c r="Q68" s="508"/>
      <c r="R68" s="508"/>
      <c r="S68" s="508"/>
      <c r="U68" s="508"/>
      <c r="V68" s="508"/>
      <c r="X68" s="1122"/>
      <c r="Z68" s="508"/>
      <c r="AA68" s="309"/>
      <c r="AB68" s="508"/>
      <c r="AC68" s="508"/>
      <c r="AD68" s="508"/>
      <c r="AE68" s="508"/>
      <c r="AF68" s="508"/>
      <c r="AG68" s="508"/>
      <c r="AH68" s="508"/>
      <c r="AI68" s="508"/>
      <c r="AJ68" s="508"/>
      <c r="AK68" s="508"/>
      <c r="AL68" s="508"/>
      <c r="AM68" s="508"/>
      <c r="AN68" s="508"/>
      <c r="AO68" s="508"/>
      <c r="AQ68" s="508"/>
      <c r="AR68" s="508"/>
    </row>
    <row r="69" spans="1:47" ht="15" customHeight="1" thickBot="1">
      <c r="A69" s="521" t="s">
        <v>572</v>
      </c>
      <c r="B69" s="1222"/>
      <c r="D69" s="517">
        <v>49239119.490000002</v>
      </c>
      <c r="E69" s="517">
        <v>0</v>
      </c>
      <c r="F69" s="517">
        <v>0</v>
      </c>
      <c r="G69" s="517">
        <v>49239119.490000002</v>
      </c>
      <c r="H69" s="517">
        <v>49306438.900000006</v>
      </c>
      <c r="I69" s="517">
        <v>49372094.219999999</v>
      </c>
      <c r="J69" s="517">
        <v>49497003.150000006</v>
      </c>
      <c r="K69" s="517">
        <v>49521499.899999999</v>
      </c>
      <c r="L69" s="517">
        <v>49609525.239999995</v>
      </c>
      <c r="M69" s="517">
        <v>49765014.730000004</v>
      </c>
      <c r="N69" s="517">
        <v>49773754.5</v>
      </c>
      <c r="O69" s="517">
        <v>49837612.410000011</v>
      </c>
      <c r="P69" s="517">
        <v>49880278.140000001</v>
      </c>
      <c r="Q69" s="517">
        <v>49924044.75</v>
      </c>
      <c r="R69" s="517">
        <v>49956311.850000001</v>
      </c>
      <c r="S69" s="517">
        <v>49997303.569999978</v>
      </c>
      <c r="T69" s="305">
        <v>49667692.373076923</v>
      </c>
      <c r="U69" s="517">
        <v>-7781533.209999999</v>
      </c>
      <c r="V69" s="517">
        <v>41886159.16307693</v>
      </c>
      <c r="W69" s="305"/>
      <c r="X69" s="1222"/>
      <c r="Y69" s="521" t="s">
        <v>577</v>
      </c>
      <c r="Z69" s="517">
        <v>13940339.929999996</v>
      </c>
      <c r="AA69" s="517">
        <v>0</v>
      </c>
      <c r="AB69" s="517">
        <v>0</v>
      </c>
      <c r="AC69" s="517">
        <v>13940339.929999996</v>
      </c>
      <c r="AD69" s="517">
        <v>14083645.979999997</v>
      </c>
      <c r="AE69" s="517">
        <v>14206914.899999995</v>
      </c>
      <c r="AF69" s="517">
        <v>14389943.080000002</v>
      </c>
      <c r="AG69" s="517">
        <v>14526363.549999997</v>
      </c>
      <c r="AH69" s="517">
        <v>14663752.209999997</v>
      </c>
      <c r="AI69" s="517">
        <v>14782393.140000001</v>
      </c>
      <c r="AJ69" s="517">
        <v>14856170.440000003</v>
      </c>
      <c r="AK69" s="517">
        <v>14996713.240000006</v>
      </c>
      <c r="AL69" s="517">
        <v>15115094.630000001</v>
      </c>
      <c r="AM69" s="517">
        <v>15245261.660000002</v>
      </c>
      <c r="AN69" s="517">
        <v>15381440.48</v>
      </c>
      <c r="AO69" s="517">
        <v>15519361.16</v>
      </c>
      <c r="AQ69" s="517"/>
      <c r="AR69" s="517">
        <v>13275631.363468055</v>
      </c>
    </row>
    <row r="70" spans="1:47" ht="15" customHeight="1" thickTop="1">
      <c r="A70" s="521"/>
      <c r="B70" s="1222"/>
      <c r="D70" s="305"/>
      <c r="E70" s="305"/>
      <c r="F70" s="305"/>
      <c r="G70" s="305"/>
      <c r="H70" s="305"/>
      <c r="I70" s="305"/>
      <c r="J70" s="305"/>
      <c r="K70" s="305"/>
      <c r="L70" s="305"/>
      <c r="M70" s="305"/>
      <c r="N70" s="305"/>
      <c r="O70" s="305"/>
      <c r="P70" s="305"/>
      <c r="Q70" s="305"/>
      <c r="R70" s="305"/>
      <c r="S70" s="305"/>
      <c r="T70" s="305"/>
      <c r="U70" s="305"/>
      <c r="V70" s="305"/>
      <c r="W70" s="305"/>
      <c r="X70" s="1222"/>
      <c r="Y70" s="521"/>
      <c r="Z70" s="305"/>
      <c r="AA70" s="305"/>
      <c r="AB70" s="305"/>
      <c r="AC70" s="305"/>
      <c r="AD70" s="305"/>
      <c r="AE70" s="305"/>
      <c r="AF70" s="305"/>
      <c r="AG70" s="305"/>
      <c r="AH70" s="305"/>
      <c r="AI70" s="305"/>
      <c r="AJ70" s="305"/>
      <c r="AK70" s="305"/>
      <c r="AL70" s="305"/>
      <c r="AM70" s="305"/>
      <c r="AN70" s="305"/>
      <c r="AO70" s="305"/>
      <c r="AQ70" s="305"/>
      <c r="AR70" s="305"/>
    </row>
    <row r="71" spans="1:47" s="476" customFormat="1" ht="10.5">
      <c r="A71" s="1224" t="s">
        <v>518</v>
      </c>
      <c r="B71" s="1123"/>
      <c r="D71" s="511"/>
      <c r="E71" s="511"/>
      <c r="F71" s="511"/>
      <c r="G71" s="511"/>
      <c r="H71" s="511"/>
      <c r="I71" s="511"/>
      <c r="J71" s="511"/>
      <c r="K71" s="511"/>
      <c r="L71" s="511"/>
      <c r="M71" s="511"/>
      <c r="N71" s="511"/>
      <c r="O71" s="511"/>
      <c r="P71" s="511"/>
      <c r="Q71" s="511"/>
      <c r="R71" s="511"/>
      <c r="S71" s="511"/>
      <c r="X71" s="1123"/>
      <c r="Y71" s="1225" t="s">
        <v>222</v>
      </c>
      <c r="Z71" s="511"/>
      <c r="AA71" s="511"/>
      <c r="AB71" s="511"/>
      <c r="AC71" s="511"/>
      <c r="AD71" s="511"/>
      <c r="AE71" s="511"/>
      <c r="AF71" s="511"/>
      <c r="AG71" s="511"/>
      <c r="AH71" s="511"/>
      <c r="AI71" s="511"/>
      <c r="AJ71" s="511"/>
      <c r="AK71" s="511"/>
      <c r="AL71" s="511"/>
      <c r="AM71" s="511"/>
      <c r="AN71" s="511"/>
      <c r="AO71" s="511"/>
    </row>
    <row r="72" spans="1:47" s="476" customFormat="1">
      <c r="A72" s="1224" t="s">
        <v>223</v>
      </c>
      <c r="B72" s="1123"/>
      <c r="D72" s="511"/>
      <c r="E72" s="511"/>
      <c r="F72" s="511"/>
      <c r="G72" s="508">
        <v>0</v>
      </c>
      <c r="H72" s="511"/>
      <c r="I72" s="511"/>
      <c r="J72" s="511"/>
      <c r="K72" s="511"/>
      <c r="L72" s="511"/>
      <c r="M72" s="511"/>
      <c r="N72" s="511"/>
      <c r="O72" s="511"/>
      <c r="P72" s="511"/>
      <c r="Q72" s="511"/>
      <c r="R72" s="511"/>
      <c r="S72" s="511"/>
      <c r="X72" s="1123"/>
      <c r="Y72" s="1226" t="s">
        <v>226</v>
      </c>
      <c r="Z72" s="511"/>
      <c r="AA72" s="511"/>
      <c r="AB72" s="511"/>
      <c r="AC72" s="511">
        <v>0</v>
      </c>
      <c r="AD72" s="511"/>
      <c r="AE72" s="511"/>
      <c r="AF72" s="511"/>
      <c r="AG72" s="511"/>
      <c r="AH72" s="511"/>
      <c r="AI72" s="511"/>
      <c r="AJ72" s="511"/>
      <c r="AK72" s="511"/>
      <c r="AL72" s="511"/>
      <c r="AM72" s="511"/>
      <c r="AN72" s="511"/>
      <c r="AO72" s="511"/>
    </row>
    <row r="73" spans="1:47" s="476" customFormat="1" ht="10.5">
      <c r="A73" s="1224" t="s">
        <v>2373</v>
      </c>
      <c r="B73" s="1123"/>
      <c r="C73" s="1224"/>
      <c r="D73" s="511"/>
      <c r="E73" s="511"/>
      <c r="F73" s="511">
        <v>0</v>
      </c>
      <c r="G73" s="511"/>
      <c r="H73" s="511"/>
      <c r="I73" s="511"/>
      <c r="J73" s="511"/>
      <c r="K73" s="511"/>
      <c r="L73" s="511"/>
      <c r="M73" s="511"/>
      <c r="N73" s="511"/>
      <c r="O73" s="511"/>
      <c r="P73" s="511"/>
      <c r="Q73" s="511"/>
      <c r="R73" s="511"/>
      <c r="S73" s="511"/>
      <c r="X73" s="1123"/>
      <c r="Y73" s="1225"/>
      <c r="Z73" s="511"/>
      <c r="AA73" s="511">
        <v>0</v>
      </c>
      <c r="AB73" s="511">
        <v>0</v>
      </c>
      <c r="AC73" s="511">
        <v>0</v>
      </c>
      <c r="AD73" s="511"/>
      <c r="AE73" s="511"/>
      <c r="AF73" s="511"/>
      <c r="AG73" s="511"/>
      <c r="AH73" s="511"/>
      <c r="AI73" s="511"/>
      <c r="AJ73" s="511"/>
      <c r="AK73" s="511"/>
      <c r="AL73" s="511"/>
      <c r="AM73" s="511"/>
      <c r="AN73" s="511"/>
      <c r="AO73" s="511"/>
    </row>
    <row r="74" spans="1:47" s="476" customFormat="1" ht="10.5">
      <c r="A74" s="1227" t="s">
        <v>2552</v>
      </c>
      <c r="B74" s="1123"/>
      <c r="D74" s="511"/>
      <c r="E74" s="511"/>
      <c r="F74" s="511">
        <v>0</v>
      </c>
      <c r="G74" s="511">
        <v>-49239119.490000002</v>
      </c>
      <c r="H74" s="511"/>
      <c r="I74" s="511"/>
      <c r="J74" s="511"/>
      <c r="K74" s="511"/>
      <c r="L74" s="511"/>
      <c r="M74" s="511"/>
      <c r="N74" s="511"/>
      <c r="O74" s="511"/>
      <c r="P74" s="511"/>
      <c r="Q74" s="511"/>
      <c r="R74" s="511"/>
      <c r="S74" s="511"/>
      <c r="X74" s="1123"/>
      <c r="Y74" s="1225" t="s">
        <v>2553</v>
      </c>
      <c r="Z74" s="511">
        <v>-13940339.929999996</v>
      </c>
      <c r="AA74" s="511">
        <v>0</v>
      </c>
      <c r="AB74" s="511"/>
      <c r="AC74" s="511">
        <v>-13940339.929999996</v>
      </c>
      <c r="AD74" s="511"/>
      <c r="AE74" s="511"/>
      <c r="AF74" s="511"/>
      <c r="AG74" s="511"/>
      <c r="AH74" s="511"/>
      <c r="AI74" s="511"/>
      <c r="AJ74" s="511"/>
      <c r="AK74" s="511"/>
      <c r="AL74" s="511"/>
      <c r="AM74" s="511"/>
      <c r="AN74" s="511"/>
      <c r="AO74" s="511">
        <v>-15519361.16</v>
      </c>
    </row>
    <row r="75" spans="1:47" s="305" customFormat="1">
      <c r="B75" s="1122"/>
      <c r="C75" s="310"/>
      <c r="F75" s="310"/>
      <c r="X75" s="1122"/>
      <c r="Y75" s="306"/>
      <c r="AA75" s="310"/>
    </row>
    <row r="76" spans="1:47" s="521" customFormat="1" ht="26.25" customHeight="1">
      <c r="A76" s="1219" t="s">
        <v>997</v>
      </c>
      <c r="B76" s="1228"/>
      <c r="C76" s="1219" t="s">
        <v>998</v>
      </c>
      <c r="D76" s="324" t="s">
        <v>2659</v>
      </c>
      <c r="E76" s="324" t="s">
        <v>2388</v>
      </c>
      <c r="F76" s="1218" t="s">
        <v>2374</v>
      </c>
      <c r="G76" s="324" t="s">
        <v>2660</v>
      </c>
      <c r="H76" s="323">
        <v>42014</v>
      </c>
      <c r="I76" s="324">
        <v>42036</v>
      </c>
      <c r="J76" s="324">
        <v>42064</v>
      </c>
      <c r="K76" s="324">
        <v>42095</v>
      </c>
      <c r="L76" s="324">
        <v>42125</v>
      </c>
      <c r="M76" s="324">
        <v>42156</v>
      </c>
      <c r="N76" s="324">
        <v>42186</v>
      </c>
      <c r="O76" s="324">
        <v>42217</v>
      </c>
      <c r="P76" s="324">
        <v>42248</v>
      </c>
      <c r="Q76" s="324">
        <v>42278</v>
      </c>
      <c r="R76" s="324">
        <v>42309</v>
      </c>
      <c r="S76" s="324">
        <v>42339</v>
      </c>
      <c r="T76" s="629" t="s">
        <v>571</v>
      </c>
      <c r="U76" s="629"/>
      <c r="V76" s="629"/>
      <c r="W76" s="629"/>
      <c r="X76" s="1228"/>
      <c r="Y76" s="1219" t="s">
        <v>3733</v>
      </c>
      <c r="Z76" s="324">
        <v>42004</v>
      </c>
      <c r="AA76" s="1218" t="s">
        <v>2374</v>
      </c>
      <c r="AB76" s="324" t="s">
        <v>2532</v>
      </c>
      <c r="AC76" s="324" t="s">
        <v>2633</v>
      </c>
      <c r="AD76" s="323">
        <v>42014</v>
      </c>
      <c r="AE76" s="324">
        <v>42036</v>
      </c>
      <c r="AF76" s="324">
        <v>42064</v>
      </c>
      <c r="AG76" s="324">
        <v>42095</v>
      </c>
      <c r="AH76" s="324">
        <v>42125</v>
      </c>
      <c r="AI76" s="324">
        <v>42156</v>
      </c>
      <c r="AJ76" s="324">
        <v>42186</v>
      </c>
      <c r="AK76" s="324">
        <v>42217</v>
      </c>
      <c r="AL76" s="324">
        <v>42248</v>
      </c>
      <c r="AM76" s="324">
        <v>42278</v>
      </c>
      <c r="AN76" s="324">
        <v>42309</v>
      </c>
      <c r="AO76" s="324">
        <v>42339</v>
      </c>
      <c r="AQ76" s="629"/>
      <c r="AR76" s="629"/>
    </row>
    <row r="77" spans="1:47" s="305" customFormat="1">
      <c r="B77" s="1122"/>
      <c r="C77" s="309"/>
      <c r="D77" s="508"/>
      <c r="E77" s="508"/>
      <c r="F77" s="1229"/>
      <c r="G77" s="508"/>
      <c r="H77" s="508"/>
      <c r="I77" s="508"/>
      <c r="J77" s="508"/>
      <c r="K77" s="508"/>
      <c r="L77" s="508"/>
      <c r="M77" s="508"/>
      <c r="N77" s="508"/>
      <c r="O77" s="508"/>
      <c r="P77" s="508"/>
      <c r="Q77" s="508"/>
      <c r="R77" s="508"/>
      <c r="S77" s="508"/>
      <c r="X77" s="1122"/>
      <c r="AA77" s="1229"/>
      <c r="AB77" s="508"/>
      <c r="AC77" s="508"/>
    </row>
    <row r="78" spans="1:47" s="305" customFormat="1">
      <c r="A78" s="521" t="s">
        <v>1394</v>
      </c>
      <c r="B78" s="1122"/>
      <c r="C78" s="309"/>
      <c r="D78" s="508"/>
      <c r="E78" s="508"/>
      <c r="F78" s="309"/>
      <c r="G78" s="508"/>
      <c r="H78" s="508"/>
      <c r="I78" s="508"/>
      <c r="J78" s="508"/>
      <c r="K78" s="508"/>
      <c r="L78" s="508"/>
      <c r="M78" s="508"/>
      <c r="N78" s="508"/>
      <c r="O78" s="508"/>
      <c r="P78" s="508"/>
      <c r="Q78" s="508"/>
      <c r="R78" s="508"/>
      <c r="S78" s="508"/>
      <c r="X78" s="1122"/>
      <c r="Y78" s="521" t="s">
        <v>1394</v>
      </c>
      <c r="Z78" s="508"/>
      <c r="AA78" s="309"/>
      <c r="AB78" s="508"/>
      <c r="AC78" s="508"/>
      <c r="AD78" s="508"/>
      <c r="AE78" s="508"/>
      <c r="AF78" s="508"/>
      <c r="AG78" s="508"/>
      <c r="AH78" s="508"/>
      <c r="AI78" s="508"/>
      <c r="AJ78" s="508"/>
      <c r="AK78" s="508"/>
      <c r="AL78" s="508"/>
      <c r="AM78" s="508"/>
      <c r="AN78" s="508"/>
      <c r="AO78" s="508"/>
    </row>
    <row r="79" spans="1:47" s="305" customFormat="1" ht="12">
      <c r="A79" s="305" t="s">
        <v>812</v>
      </c>
      <c r="B79" s="1122">
        <v>1245</v>
      </c>
      <c r="C79" s="309" t="s">
        <v>248</v>
      </c>
      <c r="D79" s="1118">
        <v>8871.73</v>
      </c>
      <c r="E79" s="508"/>
      <c r="F79" s="309"/>
      <c r="G79" s="508">
        <v>8871.73</v>
      </c>
      <c r="H79" s="1118">
        <v>8871.73</v>
      </c>
      <c r="I79" s="1118">
        <v>8871.73</v>
      </c>
      <c r="J79" s="1118">
        <v>8871.73</v>
      </c>
      <c r="K79" s="1118">
        <v>8871.73</v>
      </c>
      <c r="L79" s="1118">
        <v>8871.73</v>
      </c>
      <c r="M79" s="1118">
        <v>8871.73</v>
      </c>
      <c r="N79" s="1118">
        <v>8871.73</v>
      </c>
      <c r="O79" s="1118">
        <v>8871.73</v>
      </c>
      <c r="P79" s="1118">
        <v>8871.73</v>
      </c>
      <c r="Q79" s="1118">
        <v>8871.73</v>
      </c>
      <c r="R79" s="1118">
        <v>8871.73</v>
      </c>
      <c r="S79" s="1118">
        <v>8871.73</v>
      </c>
      <c r="T79" s="305">
        <v>8871.7299999999977</v>
      </c>
      <c r="V79" s="305">
        <v>8871.7299999999977</v>
      </c>
      <c r="X79" s="1122">
        <v>2030</v>
      </c>
      <c r="Y79" s="305" t="s">
        <v>326</v>
      </c>
      <c r="Z79" s="1118">
        <v>256969.24</v>
      </c>
      <c r="AA79" s="309"/>
      <c r="AB79" s="508"/>
      <c r="AC79" s="508">
        <v>256969.24</v>
      </c>
      <c r="AD79" s="1118">
        <v>256969.24</v>
      </c>
      <c r="AE79" s="1118">
        <v>256969.24</v>
      </c>
      <c r="AF79" s="1118">
        <v>256969.24</v>
      </c>
      <c r="AG79" s="1118">
        <v>256984.03</v>
      </c>
      <c r="AH79" s="1118">
        <v>256998.82</v>
      </c>
      <c r="AI79" s="1118">
        <v>257013.61</v>
      </c>
      <c r="AJ79" s="1118">
        <v>257028.4</v>
      </c>
      <c r="AK79" s="1118">
        <v>257043.19</v>
      </c>
      <c r="AL79" s="1118">
        <v>257057.98</v>
      </c>
      <c r="AM79" s="1118">
        <v>257072.77</v>
      </c>
      <c r="AN79" s="1118">
        <v>257087.56</v>
      </c>
      <c r="AO79" s="1118">
        <v>257102.35</v>
      </c>
      <c r="AP79" s="305">
        <v>257020.43615384615</v>
      </c>
      <c r="AQ79" s="305">
        <v>-254946.7</v>
      </c>
      <c r="AR79" s="305">
        <v>2073.736153846141</v>
      </c>
      <c r="AU79" s="305">
        <v>-254946.7</v>
      </c>
    </row>
    <row r="80" spans="1:47" s="305" customFormat="1" ht="12">
      <c r="B80" s="1122"/>
      <c r="C80" s="309"/>
      <c r="D80" s="1118"/>
      <c r="E80" s="508"/>
      <c r="F80" s="309"/>
      <c r="G80" s="508"/>
      <c r="H80" s="1118"/>
      <c r="I80" s="1118"/>
      <c r="J80" s="1118"/>
      <c r="K80" s="1118"/>
      <c r="L80" s="1118"/>
      <c r="M80" s="1118"/>
      <c r="N80" s="1118"/>
      <c r="O80" s="1118"/>
      <c r="P80" s="1118"/>
      <c r="Q80" s="1118"/>
      <c r="R80" s="1118"/>
      <c r="S80" s="1118"/>
      <c r="V80" s="305">
        <v>0</v>
      </c>
      <c r="X80" s="1122">
        <v>2035</v>
      </c>
      <c r="Y80" s="305" t="s">
        <v>3694</v>
      </c>
      <c r="Z80" s="1118">
        <v>-4.21</v>
      </c>
      <c r="AA80" s="309"/>
      <c r="AB80" s="508"/>
      <c r="AC80" s="508">
        <v>-4.21</v>
      </c>
      <c r="AD80" s="1118">
        <v>-4.21</v>
      </c>
      <c r="AE80" s="1118">
        <v>-4.21</v>
      </c>
      <c r="AF80" s="1118">
        <v>-4.21</v>
      </c>
      <c r="AG80" s="1118">
        <v>-4.21</v>
      </c>
      <c r="AH80" s="1118">
        <v>-4.21</v>
      </c>
      <c r="AI80" s="1118">
        <v>-4.21</v>
      </c>
      <c r="AJ80" s="1118">
        <v>-4.21</v>
      </c>
      <c r="AK80" s="1118">
        <v>-4.21</v>
      </c>
      <c r="AL80" s="1118">
        <v>-4.21</v>
      </c>
      <c r="AM80" s="1118">
        <v>-4.21</v>
      </c>
      <c r="AN80" s="1118">
        <v>-4.21</v>
      </c>
      <c r="AO80" s="1118">
        <v>-4.21</v>
      </c>
      <c r="AP80" s="305">
        <v>-4.21</v>
      </c>
      <c r="AQ80" s="305">
        <v>4.21</v>
      </c>
      <c r="AR80" s="305">
        <v>0</v>
      </c>
      <c r="AU80" s="305">
        <v>4.21</v>
      </c>
    </row>
    <row r="81" spans="1:47" s="305" customFormat="1" ht="12">
      <c r="A81" s="305" t="s">
        <v>813</v>
      </c>
      <c r="B81" s="1122">
        <v>1250</v>
      </c>
      <c r="C81" s="309" t="s">
        <v>537</v>
      </c>
      <c r="D81" s="1118">
        <v>-0.38</v>
      </c>
      <c r="E81" s="508"/>
      <c r="F81" s="309"/>
      <c r="G81" s="508">
        <v>-0.38</v>
      </c>
      <c r="H81" s="1118">
        <v>-0.38</v>
      </c>
      <c r="I81" s="1118">
        <v>-0.38</v>
      </c>
      <c r="J81" s="1118">
        <v>-0.38</v>
      </c>
      <c r="K81" s="1118">
        <v>0</v>
      </c>
      <c r="L81" s="1118">
        <v>0</v>
      </c>
      <c r="M81" s="1118">
        <v>0</v>
      </c>
      <c r="N81" s="1118">
        <v>0</v>
      </c>
      <c r="O81" s="1118">
        <v>0</v>
      </c>
      <c r="P81" s="1118">
        <v>0</v>
      </c>
      <c r="Q81" s="1118">
        <v>0</v>
      </c>
      <c r="R81" s="1118">
        <v>0</v>
      </c>
      <c r="S81" s="1118">
        <v>0</v>
      </c>
      <c r="T81" s="305">
        <v>-0.11692307692307692</v>
      </c>
      <c r="V81" s="305">
        <v>-0.11692307692307692</v>
      </c>
      <c r="X81" s="1122">
        <v>2040</v>
      </c>
      <c r="Y81" s="305" t="s">
        <v>327</v>
      </c>
      <c r="Z81" s="1118">
        <v>30.8</v>
      </c>
      <c r="AA81" s="309"/>
      <c r="AB81" s="508"/>
      <c r="AC81" s="508">
        <v>30.8</v>
      </c>
      <c r="AD81" s="1118">
        <v>30.8</v>
      </c>
      <c r="AE81" s="1118">
        <v>30.8</v>
      </c>
      <c r="AF81" s="1118">
        <v>30.8</v>
      </c>
      <c r="AG81" s="1118">
        <v>31.18</v>
      </c>
      <c r="AH81" s="1118">
        <v>31.18</v>
      </c>
      <c r="AI81" s="1118">
        <v>31.18</v>
      </c>
      <c r="AJ81" s="1118">
        <v>31.18</v>
      </c>
      <c r="AK81" s="1118">
        <v>31.18</v>
      </c>
      <c r="AL81" s="1118">
        <v>31.18</v>
      </c>
      <c r="AM81" s="1118">
        <v>31.18</v>
      </c>
      <c r="AN81" s="1118">
        <v>31.18</v>
      </c>
      <c r="AO81" s="1118">
        <v>31.18</v>
      </c>
      <c r="AP81" s="305">
        <v>31.063076923076927</v>
      </c>
      <c r="AQ81" s="305">
        <v>-23.16</v>
      </c>
      <c r="AR81" s="305">
        <v>7.9030769230769273</v>
      </c>
      <c r="AU81" s="305">
        <v>-23.16</v>
      </c>
    </row>
    <row r="82" spans="1:47" s="305" customFormat="1" ht="12">
      <c r="A82" s="305" t="s">
        <v>814</v>
      </c>
      <c r="B82" s="1122"/>
      <c r="C82" s="309"/>
      <c r="D82" s="1118">
        <v>0</v>
      </c>
      <c r="E82" s="508"/>
      <c r="F82" s="309"/>
      <c r="G82" s="508"/>
      <c r="H82" s="1118">
        <v>0</v>
      </c>
      <c r="I82" s="1118">
        <v>0</v>
      </c>
      <c r="J82" s="1118">
        <v>0</v>
      </c>
      <c r="K82" s="1118">
        <v>0</v>
      </c>
      <c r="L82" s="1118">
        <v>0</v>
      </c>
      <c r="M82" s="1118">
        <v>0</v>
      </c>
      <c r="N82" s="1118">
        <v>0</v>
      </c>
      <c r="O82" s="1118">
        <v>0</v>
      </c>
      <c r="P82" s="1118">
        <v>0</v>
      </c>
      <c r="Q82" s="1118">
        <v>0</v>
      </c>
      <c r="R82" s="1118">
        <v>0</v>
      </c>
      <c r="S82" s="1118">
        <v>0</v>
      </c>
      <c r="T82" s="305">
        <v>0</v>
      </c>
      <c r="V82" s="305">
        <v>0</v>
      </c>
      <c r="X82" s="1122"/>
      <c r="Z82" s="508"/>
      <c r="AA82" s="309"/>
      <c r="AB82" s="508"/>
      <c r="AC82" s="508"/>
      <c r="AD82" s="508"/>
      <c r="AE82" s="508"/>
      <c r="AF82" s="508"/>
      <c r="AG82" s="508"/>
      <c r="AH82" s="508"/>
      <c r="AI82" s="508"/>
      <c r="AJ82" s="508"/>
      <c r="AK82" s="508"/>
      <c r="AL82" s="508"/>
      <c r="AM82" s="508"/>
      <c r="AN82" s="508"/>
      <c r="AO82" s="508"/>
      <c r="AR82" s="305">
        <v>0</v>
      </c>
    </row>
    <row r="83" spans="1:47" s="305" customFormat="1" ht="12">
      <c r="A83" s="521" t="s">
        <v>815</v>
      </c>
      <c r="B83" s="1122"/>
      <c r="C83" s="309"/>
      <c r="D83" s="1118">
        <v>0</v>
      </c>
      <c r="E83" s="508"/>
      <c r="F83" s="309"/>
      <c r="G83" s="508"/>
      <c r="H83" s="1118">
        <v>0</v>
      </c>
      <c r="I83" s="1118">
        <v>0</v>
      </c>
      <c r="J83" s="1118">
        <v>0</v>
      </c>
      <c r="K83" s="1118">
        <v>0</v>
      </c>
      <c r="L83" s="1118">
        <v>0</v>
      </c>
      <c r="M83" s="1118">
        <v>0</v>
      </c>
      <c r="N83" s="1118">
        <v>0</v>
      </c>
      <c r="O83" s="1118">
        <v>0</v>
      </c>
      <c r="P83" s="1118">
        <v>0</v>
      </c>
      <c r="Q83" s="1118">
        <v>0</v>
      </c>
      <c r="R83" s="1118">
        <v>0</v>
      </c>
      <c r="S83" s="1118">
        <v>0</v>
      </c>
      <c r="T83" s="305">
        <v>0</v>
      </c>
      <c r="X83" s="1122"/>
      <c r="Y83" s="521" t="s">
        <v>815</v>
      </c>
      <c r="Z83" s="508"/>
      <c r="AA83" s="309"/>
      <c r="AB83" s="508"/>
      <c r="AC83" s="508"/>
      <c r="AD83" s="508"/>
      <c r="AE83" s="508"/>
      <c r="AF83" s="508"/>
      <c r="AG83" s="508"/>
      <c r="AH83" s="508"/>
      <c r="AI83" s="508"/>
      <c r="AJ83" s="508"/>
      <c r="AK83" s="508"/>
      <c r="AL83" s="508"/>
      <c r="AM83" s="508"/>
      <c r="AN83" s="508"/>
      <c r="AO83" s="508"/>
    </row>
    <row r="84" spans="1:47" s="305" customFormat="1" ht="12">
      <c r="A84" s="305" t="s">
        <v>816</v>
      </c>
      <c r="B84" s="1122"/>
      <c r="C84" s="309"/>
      <c r="D84" s="1118">
        <v>0</v>
      </c>
      <c r="E84" s="508"/>
      <c r="F84" s="309"/>
      <c r="G84" s="508"/>
      <c r="H84" s="1118">
        <v>0</v>
      </c>
      <c r="I84" s="1118">
        <v>0</v>
      </c>
      <c r="J84" s="1118">
        <v>0</v>
      </c>
      <c r="K84" s="1118">
        <v>0</v>
      </c>
      <c r="L84" s="1118">
        <v>0</v>
      </c>
      <c r="M84" s="1118">
        <v>0</v>
      </c>
      <c r="N84" s="1118">
        <v>0</v>
      </c>
      <c r="O84" s="1118">
        <v>0</v>
      </c>
      <c r="P84" s="1118">
        <v>0</v>
      </c>
      <c r="Q84" s="1118">
        <v>0</v>
      </c>
      <c r="R84" s="1118">
        <v>0</v>
      </c>
      <c r="S84" s="1118">
        <v>0</v>
      </c>
      <c r="T84" s="305">
        <v>0</v>
      </c>
      <c r="V84" s="305">
        <v>0</v>
      </c>
      <c r="X84" s="1122"/>
      <c r="Z84" s="508"/>
      <c r="AA84" s="309"/>
      <c r="AB84" s="508"/>
      <c r="AC84" s="508"/>
      <c r="AD84" s="508"/>
      <c r="AE84" s="508"/>
      <c r="AF84" s="508"/>
      <c r="AG84" s="508"/>
      <c r="AH84" s="508"/>
      <c r="AI84" s="508"/>
      <c r="AJ84" s="508"/>
      <c r="AK84" s="508"/>
      <c r="AL84" s="508"/>
      <c r="AM84" s="508"/>
      <c r="AN84" s="508"/>
      <c r="AO84" s="508"/>
      <c r="AR84" s="305">
        <v>0</v>
      </c>
    </row>
    <row r="85" spans="1:47" s="305" customFormat="1" ht="12">
      <c r="A85" s="305" t="s">
        <v>817</v>
      </c>
      <c r="B85" s="1122">
        <v>1290</v>
      </c>
      <c r="C85" s="309" t="s">
        <v>2191</v>
      </c>
      <c r="D85" s="1118">
        <v>0</v>
      </c>
      <c r="E85" s="508"/>
      <c r="F85" s="309"/>
      <c r="G85" s="508">
        <v>0</v>
      </c>
      <c r="H85" s="1118">
        <v>0</v>
      </c>
      <c r="I85" s="1118">
        <v>0</v>
      </c>
      <c r="J85" s="1118">
        <v>0</v>
      </c>
      <c r="K85" s="1118">
        <v>0</v>
      </c>
      <c r="L85" s="1118">
        <v>0</v>
      </c>
      <c r="M85" s="1118">
        <v>0</v>
      </c>
      <c r="N85" s="1118">
        <v>0</v>
      </c>
      <c r="O85" s="1118">
        <v>0</v>
      </c>
      <c r="P85" s="1118">
        <v>0</v>
      </c>
      <c r="Q85" s="1118">
        <v>0</v>
      </c>
      <c r="R85" s="1118">
        <v>0</v>
      </c>
      <c r="S85" s="1118">
        <v>0</v>
      </c>
      <c r="T85" s="305">
        <v>0</v>
      </c>
      <c r="V85" s="305">
        <v>0</v>
      </c>
      <c r="X85" s="1122">
        <v>2050</v>
      </c>
      <c r="Y85" s="305" t="s">
        <v>2211</v>
      </c>
      <c r="Z85" s="1118">
        <v>0</v>
      </c>
      <c r="AA85" s="309"/>
      <c r="AB85" s="508"/>
      <c r="AC85" s="508">
        <v>0</v>
      </c>
      <c r="AD85" s="1118">
        <v>0</v>
      </c>
      <c r="AE85" s="1118">
        <v>0</v>
      </c>
      <c r="AF85" s="1118">
        <v>0</v>
      </c>
      <c r="AG85" s="1118">
        <v>0</v>
      </c>
      <c r="AH85" s="1118">
        <v>0</v>
      </c>
      <c r="AI85" s="1118">
        <v>0</v>
      </c>
      <c r="AJ85" s="1118">
        <v>0</v>
      </c>
      <c r="AK85" s="1118">
        <v>0</v>
      </c>
      <c r="AL85" s="1118">
        <v>0</v>
      </c>
      <c r="AM85" s="1118">
        <v>0</v>
      </c>
      <c r="AN85" s="1118">
        <v>0</v>
      </c>
      <c r="AO85" s="1118">
        <v>0</v>
      </c>
      <c r="AP85" s="305">
        <v>0</v>
      </c>
      <c r="AR85" s="305">
        <v>0</v>
      </c>
    </row>
    <row r="86" spans="1:47" s="305" customFormat="1" ht="12">
      <c r="A86" s="305" t="s">
        <v>285</v>
      </c>
      <c r="B86" s="1122">
        <v>1320</v>
      </c>
      <c r="C86" s="309" t="s">
        <v>286</v>
      </c>
      <c r="D86" s="1118">
        <v>0</v>
      </c>
      <c r="E86" s="508"/>
      <c r="F86" s="309"/>
      <c r="G86" s="508">
        <v>0</v>
      </c>
      <c r="H86" s="1118">
        <v>0</v>
      </c>
      <c r="I86" s="1118">
        <v>0</v>
      </c>
      <c r="J86" s="1118">
        <v>0</v>
      </c>
      <c r="K86" s="1118">
        <v>0</v>
      </c>
      <c r="L86" s="1118">
        <v>0</v>
      </c>
      <c r="M86" s="1118">
        <v>0</v>
      </c>
      <c r="N86" s="1118">
        <v>0</v>
      </c>
      <c r="O86" s="1118">
        <v>0</v>
      </c>
      <c r="P86" s="1118">
        <v>0</v>
      </c>
      <c r="Q86" s="1118">
        <v>0</v>
      </c>
      <c r="R86" s="1118">
        <v>0</v>
      </c>
      <c r="S86" s="1118">
        <v>0</v>
      </c>
      <c r="T86" s="305">
        <v>0</v>
      </c>
      <c r="V86" s="305">
        <v>0</v>
      </c>
      <c r="X86" s="1122">
        <v>2080</v>
      </c>
      <c r="Y86" s="305" t="s">
        <v>329</v>
      </c>
      <c r="Z86" s="1118">
        <v>0</v>
      </c>
      <c r="AA86" s="309"/>
      <c r="AB86" s="508"/>
      <c r="AC86" s="508">
        <v>0</v>
      </c>
      <c r="AD86" s="1118">
        <v>0</v>
      </c>
      <c r="AE86" s="1118">
        <v>0</v>
      </c>
      <c r="AF86" s="1118">
        <v>0</v>
      </c>
      <c r="AG86" s="1118">
        <v>0</v>
      </c>
      <c r="AH86" s="1118">
        <v>0</v>
      </c>
      <c r="AI86" s="1118">
        <v>0</v>
      </c>
      <c r="AJ86" s="1118">
        <v>0</v>
      </c>
      <c r="AK86" s="1118">
        <v>0</v>
      </c>
      <c r="AL86" s="1118">
        <v>0</v>
      </c>
      <c r="AM86" s="1118">
        <v>0</v>
      </c>
      <c r="AN86" s="1118">
        <v>0</v>
      </c>
      <c r="AO86" s="1118">
        <v>0</v>
      </c>
      <c r="AP86" s="305">
        <v>0</v>
      </c>
      <c r="AR86" s="305">
        <v>0</v>
      </c>
    </row>
    <row r="87" spans="1:47" s="305" customFormat="1" ht="12">
      <c r="A87" s="305" t="s">
        <v>818</v>
      </c>
      <c r="B87" s="1122">
        <v>1345</v>
      </c>
      <c r="C87" s="309" t="s">
        <v>249</v>
      </c>
      <c r="D87" s="1118">
        <v>1635545.75</v>
      </c>
      <c r="E87" s="508"/>
      <c r="F87" s="309"/>
      <c r="G87" s="508">
        <v>1635545.75</v>
      </c>
      <c r="H87" s="1118">
        <v>1635545.75</v>
      </c>
      <c r="I87" s="1118">
        <v>1635571.42</v>
      </c>
      <c r="J87" s="1118">
        <v>1635571.42</v>
      </c>
      <c r="K87" s="1118">
        <v>1635474.87</v>
      </c>
      <c r="L87" s="1118">
        <v>1635474.87</v>
      </c>
      <c r="M87" s="1118">
        <v>1635579.33</v>
      </c>
      <c r="N87" s="1118">
        <v>1635579.33</v>
      </c>
      <c r="O87" s="1118">
        <v>1635821.07</v>
      </c>
      <c r="P87" s="1118">
        <v>1635821.07</v>
      </c>
      <c r="Q87" s="1118">
        <v>1636385.13</v>
      </c>
      <c r="R87" s="1118">
        <v>1637241.29</v>
      </c>
      <c r="S87" s="1118">
        <v>1637296.72</v>
      </c>
      <c r="T87" s="305">
        <v>1635916.0015384615</v>
      </c>
      <c r="U87" s="305">
        <v>-518402.46</v>
      </c>
      <c r="V87" s="305">
        <v>1117513.5415384616</v>
      </c>
      <c r="X87" s="1122">
        <v>2105</v>
      </c>
      <c r="Y87" s="305" t="s">
        <v>330</v>
      </c>
      <c r="Z87" s="1118">
        <v>485731.01</v>
      </c>
      <c r="AA87" s="309"/>
      <c r="AB87" s="508"/>
      <c r="AC87" s="508">
        <v>485731.01</v>
      </c>
      <c r="AD87" s="1118">
        <v>490274.18</v>
      </c>
      <c r="AE87" s="1118">
        <v>494817.42</v>
      </c>
      <c r="AF87" s="1118">
        <v>499360.66</v>
      </c>
      <c r="AG87" s="1118">
        <v>503807.35</v>
      </c>
      <c r="AH87" s="1118">
        <v>508350.32</v>
      </c>
      <c r="AI87" s="1118">
        <v>512893.58</v>
      </c>
      <c r="AJ87" s="1118">
        <v>517436.84</v>
      </c>
      <c r="AK87" s="1118">
        <v>521980.78</v>
      </c>
      <c r="AL87" s="1118">
        <v>526524.72</v>
      </c>
      <c r="AM87" s="1118">
        <v>531070.23</v>
      </c>
      <c r="AN87" s="1118">
        <v>535618.12</v>
      </c>
      <c r="AO87" s="1118">
        <v>540166.01</v>
      </c>
      <c r="AP87" s="305">
        <v>512925.47846153844</v>
      </c>
      <c r="AQ87" s="305">
        <v>-158838.43</v>
      </c>
      <c r="AR87" s="305">
        <v>354087.04846153845</v>
      </c>
      <c r="AU87" s="305">
        <v>-184758.55</v>
      </c>
    </row>
    <row r="88" spans="1:47" s="305" customFormat="1" ht="12">
      <c r="B88" s="1122"/>
      <c r="C88" s="309"/>
      <c r="D88" s="1118">
        <v>0</v>
      </c>
      <c r="E88" s="508"/>
      <c r="F88" s="309"/>
      <c r="G88" s="508">
        <v>0</v>
      </c>
      <c r="H88" s="1118">
        <v>0</v>
      </c>
      <c r="I88" s="1118">
        <v>0</v>
      </c>
      <c r="J88" s="1118">
        <v>0</v>
      </c>
      <c r="K88" s="1118">
        <v>0</v>
      </c>
      <c r="L88" s="1118">
        <v>0</v>
      </c>
      <c r="M88" s="1118">
        <v>0</v>
      </c>
      <c r="N88" s="1118">
        <v>0</v>
      </c>
      <c r="O88" s="1118">
        <v>0</v>
      </c>
      <c r="P88" s="1118">
        <v>0</v>
      </c>
      <c r="Q88" s="1118">
        <v>0</v>
      </c>
      <c r="R88" s="1118">
        <v>0</v>
      </c>
      <c r="S88" s="1118">
        <v>0</v>
      </c>
      <c r="T88" s="305">
        <v>0</v>
      </c>
      <c r="V88" s="305">
        <v>0</v>
      </c>
      <c r="X88" s="1122"/>
      <c r="Z88" s="1118">
        <v>0</v>
      </c>
      <c r="AA88" s="309"/>
      <c r="AB88" s="508"/>
      <c r="AC88" s="508"/>
      <c r="AD88" s="1118">
        <v>0</v>
      </c>
      <c r="AE88" s="1118">
        <v>0</v>
      </c>
      <c r="AF88" s="1118">
        <v>0</v>
      </c>
      <c r="AG88" s="1118">
        <v>0</v>
      </c>
      <c r="AH88" s="1118">
        <v>0</v>
      </c>
      <c r="AI88" s="1118">
        <v>0</v>
      </c>
      <c r="AJ88" s="1118">
        <v>0</v>
      </c>
      <c r="AK88" s="1118">
        <v>0</v>
      </c>
      <c r="AL88" s="1118">
        <v>0</v>
      </c>
      <c r="AM88" s="1118">
        <v>0</v>
      </c>
      <c r="AN88" s="1118">
        <v>0</v>
      </c>
      <c r="AO88" s="1118">
        <v>0</v>
      </c>
      <c r="AP88" s="305">
        <v>0</v>
      </c>
      <c r="AR88" s="305">
        <v>0</v>
      </c>
    </row>
    <row r="89" spans="1:47" s="305" customFormat="1" ht="12">
      <c r="B89" s="1122">
        <v>1350</v>
      </c>
      <c r="C89" s="309" t="s">
        <v>2197</v>
      </c>
      <c r="D89" s="1118">
        <v>2884380.5</v>
      </c>
      <c r="E89" s="508"/>
      <c r="F89" s="309"/>
      <c r="G89" s="508">
        <v>2884380.5</v>
      </c>
      <c r="H89" s="1118">
        <v>2885025.46</v>
      </c>
      <c r="I89" s="1118">
        <v>2885469.23</v>
      </c>
      <c r="J89" s="1118">
        <v>2885832.83</v>
      </c>
      <c r="K89" s="1118">
        <v>2889336.26</v>
      </c>
      <c r="L89" s="1118">
        <v>2914689.03</v>
      </c>
      <c r="M89" s="1118">
        <v>2914850.19</v>
      </c>
      <c r="N89" s="1118">
        <v>2913772.51</v>
      </c>
      <c r="O89" s="1118">
        <v>2913973.96</v>
      </c>
      <c r="P89" s="1118">
        <v>2916552.52</v>
      </c>
      <c r="Q89" s="1118">
        <v>2916834.55</v>
      </c>
      <c r="R89" s="1118">
        <v>2916894.99</v>
      </c>
      <c r="S89" s="1118">
        <v>2917177.02</v>
      </c>
      <c r="T89" s="305">
        <v>2904214.5423076926</v>
      </c>
      <c r="U89" s="305">
        <v>-767040.87</v>
      </c>
      <c r="V89" s="305">
        <v>2137173.6723076925</v>
      </c>
      <c r="X89" s="1122">
        <v>2110</v>
      </c>
      <c r="Y89" s="305" t="s">
        <v>331</v>
      </c>
      <c r="Z89" s="1118">
        <v>812064.6</v>
      </c>
      <c r="AA89" s="309"/>
      <c r="AB89" s="508"/>
      <c r="AC89" s="508">
        <v>812064.6</v>
      </c>
      <c r="AD89" s="1118">
        <v>817397.38</v>
      </c>
      <c r="AE89" s="1118">
        <v>822730.98</v>
      </c>
      <c r="AF89" s="1118">
        <v>828065.25</v>
      </c>
      <c r="AG89" s="1118">
        <v>833405.99</v>
      </c>
      <c r="AH89" s="1118">
        <v>838793.59</v>
      </c>
      <c r="AI89" s="1118">
        <v>844181.49</v>
      </c>
      <c r="AJ89" s="1118">
        <v>849567.4</v>
      </c>
      <c r="AK89" s="1118">
        <v>854953.68</v>
      </c>
      <c r="AL89" s="1118">
        <v>860344.73</v>
      </c>
      <c r="AM89" s="1118">
        <v>865736.3</v>
      </c>
      <c r="AN89" s="1118">
        <v>871127.98</v>
      </c>
      <c r="AO89" s="1118">
        <v>876520.18</v>
      </c>
      <c r="AP89" s="305">
        <v>844222.2730769231</v>
      </c>
      <c r="AQ89" s="305">
        <v>-164971.07</v>
      </c>
      <c r="AR89" s="305">
        <v>679251.20307692303</v>
      </c>
      <c r="AU89" s="305">
        <v>-190539.10333333333</v>
      </c>
    </row>
    <row r="90" spans="1:47" s="305" customFormat="1" ht="12">
      <c r="B90" s="1122">
        <v>1353</v>
      </c>
      <c r="C90" s="309" t="s">
        <v>250</v>
      </c>
      <c r="D90" s="1118">
        <v>806883.38</v>
      </c>
      <c r="E90" s="508"/>
      <c r="F90" s="309"/>
      <c r="G90" s="508">
        <v>806883.38</v>
      </c>
      <c r="H90" s="1118">
        <v>806883.38</v>
      </c>
      <c r="I90" s="1118">
        <v>806883.38</v>
      </c>
      <c r="J90" s="1118">
        <v>806883.38</v>
      </c>
      <c r="K90" s="1118">
        <v>806883.38</v>
      </c>
      <c r="L90" s="1118">
        <v>819878.38</v>
      </c>
      <c r="M90" s="1118">
        <v>819878.38</v>
      </c>
      <c r="N90" s="1118">
        <v>819878.38</v>
      </c>
      <c r="O90" s="1118">
        <v>819878.38</v>
      </c>
      <c r="P90" s="1118">
        <v>819878.38</v>
      </c>
      <c r="Q90" s="1118">
        <v>819878.38</v>
      </c>
      <c r="R90" s="1118">
        <v>819878.38</v>
      </c>
      <c r="S90" s="1118">
        <v>819878.38</v>
      </c>
      <c r="T90" s="305">
        <v>814880.30307692313</v>
      </c>
      <c r="U90" s="305">
        <v>767040.87</v>
      </c>
      <c r="V90" s="305">
        <v>1581921.173076923</v>
      </c>
      <c r="X90" s="1122">
        <v>2113</v>
      </c>
      <c r="Y90" s="305" t="s">
        <v>2215</v>
      </c>
      <c r="Z90" s="1118">
        <v>175738.22</v>
      </c>
      <c r="AA90" s="309"/>
      <c r="AC90" s="508">
        <v>175738.22</v>
      </c>
      <c r="AD90" s="1118">
        <v>177273.86</v>
      </c>
      <c r="AE90" s="1118">
        <v>178809.5</v>
      </c>
      <c r="AF90" s="1118">
        <v>180345.14</v>
      </c>
      <c r="AG90" s="1118">
        <v>181880.78</v>
      </c>
      <c r="AH90" s="1118">
        <v>183452.52</v>
      </c>
      <c r="AI90" s="1118">
        <v>185024.26</v>
      </c>
      <c r="AJ90" s="1118">
        <v>186596</v>
      </c>
      <c r="AK90" s="1118">
        <v>188167.74</v>
      </c>
      <c r="AL90" s="1118">
        <v>189739.48</v>
      </c>
      <c r="AM90" s="1118">
        <v>191311.22</v>
      </c>
      <c r="AN90" s="1118">
        <v>192882.96</v>
      </c>
      <c r="AO90" s="1118">
        <v>194454.7</v>
      </c>
      <c r="AP90" s="305">
        <v>185052.02923076926</v>
      </c>
      <c r="AQ90" s="305">
        <v>220786.18149999998</v>
      </c>
      <c r="AR90" s="305">
        <v>405838.21073076921</v>
      </c>
      <c r="AU90" s="305">
        <v>259138.22499999998</v>
      </c>
    </row>
    <row r="91" spans="1:47" s="305" customFormat="1" ht="12">
      <c r="B91" s="1122"/>
      <c r="C91" s="309"/>
      <c r="D91" s="1127">
        <v>0</v>
      </c>
      <c r="E91" s="508"/>
      <c r="F91" s="309"/>
      <c r="G91" s="1124">
        <v>0</v>
      </c>
      <c r="H91" s="1127">
        <v>0</v>
      </c>
      <c r="I91" s="1127">
        <v>0</v>
      </c>
      <c r="J91" s="1127">
        <v>0</v>
      </c>
      <c r="K91" s="1127">
        <v>0</v>
      </c>
      <c r="L91" s="1127">
        <v>0</v>
      </c>
      <c r="M91" s="1127">
        <v>0</v>
      </c>
      <c r="N91" s="1127">
        <v>0</v>
      </c>
      <c r="O91" s="1127">
        <v>0</v>
      </c>
      <c r="P91" s="1127">
        <v>0</v>
      </c>
      <c r="Q91" s="1127">
        <v>0</v>
      </c>
      <c r="R91" s="1127">
        <v>0</v>
      </c>
      <c r="S91" s="1127">
        <v>0</v>
      </c>
      <c r="X91" s="1122"/>
      <c r="Z91" s="509"/>
      <c r="AA91" s="309"/>
      <c r="AB91" s="508"/>
      <c r="AC91" s="509"/>
      <c r="AD91" s="509"/>
      <c r="AE91" s="509"/>
      <c r="AF91" s="509"/>
      <c r="AG91" s="509"/>
      <c r="AH91" s="509"/>
      <c r="AI91" s="509"/>
      <c r="AJ91" s="509"/>
      <c r="AK91" s="509"/>
      <c r="AL91" s="509"/>
      <c r="AM91" s="509"/>
      <c r="AN91" s="509"/>
      <c r="AO91" s="509"/>
    </row>
    <row r="92" spans="1:47" s="305" customFormat="1">
      <c r="B92" s="1122"/>
      <c r="C92" s="1220" t="s">
        <v>1073</v>
      </c>
      <c r="D92" s="508">
        <v>3691263.88</v>
      </c>
      <c r="E92" s="510"/>
      <c r="F92" s="628">
        <v>0</v>
      </c>
      <c r="G92" s="508">
        <v>3691263.88</v>
      </c>
      <c r="H92" s="508">
        <v>3691908.84</v>
      </c>
      <c r="I92" s="508">
        <v>3692352.61</v>
      </c>
      <c r="J92" s="508">
        <v>3692716.21</v>
      </c>
      <c r="K92" s="508">
        <v>3696219.6399999997</v>
      </c>
      <c r="L92" s="508">
        <v>3734567.4099999997</v>
      </c>
      <c r="M92" s="508">
        <v>3734728.57</v>
      </c>
      <c r="N92" s="508">
        <v>3733650.8899999997</v>
      </c>
      <c r="O92" s="508">
        <v>3733852.34</v>
      </c>
      <c r="P92" s="508">
        <v>3736430.9</v>
      </c>
      <c r="Q92" s="508">
        <v>3736712.9299999997</v>
      </c>
      <c r="R92" s="508">
        <v>3736773.37</v>
      </c>
      <c r="S92" s="508">
        <v>3737055.4</v>
      </c>
      <c r="T92" s="508"/>
      <c r="U92" s="508">
        <v>0</v>
      </c>
      <c r="V92" s="508">
        <v>3719094.8453846155</v>
      </c>
      <c r="W92" s="508"/>
      <c r="X92" s="1122"/>
      <c r="Y92" s="630" t="s">
        <v>1073</v>
      </c>
      <c r="Z92" s="508">
        <v>987802.82</v>
      </c>
      <c r="AA92" s="628">
        <v>0</v>
      </c>
      <c r="AB92" s="510">
        <v>0</v>
      </c>
      <c r="AC92" s="508">
        <v>987802.82</v>
      </c>
      <c r="AD92" s="508">
        <v>994671.24</v>
      </c>
      <c r="AE92" s="508">
        <v>1001540.48</v>
      </c>
      <c r="AF92" s="508">
        <v>1008410.39</v>
      </c>
      <c r="AG92" s="508">
        <v>1015286.77</v>
      </c>
      <c r="AH92" s="508">
        <v>1022246.11</v>
      </c>
      <c r="AI92" s="508">
        <v>1029205.75</v>
      </c>
      <c r="AJ92" s="508">
        <v>1036163.4</v>
      </c>
      <c r="AK92" s="508">
        <v>1043121.42</v>
      </c>
      <c r="AL92" s="508">
        <v>1050084.21</v>
      </c>
      <c r="AM92" s="508">
        <v>1057047.52</v>
      </c>
      <c r="AN92" s="508">
        <v>1064010.94</v>
      </c>
      <c r="AO92" s="508">
        <v>1070974.8800000001</v>
      </c>
      <c r="AQ92" s="508">
        <v>55815.11149999997</v>
      </c>
      <c r="AR92" s="508">
        <v>1085089.4138076922</v>
      </c>
      <c r="AU92" s="305">
        <v>68599.121666666644</v>
      </c>
    </row>
    <row r="93" spans="1:47" s="305" customFormat="1" ht="12">
      <c r="A93" s="647" t="s">
        <v>819</v>
      </c>
      <c r="B93" s="1132"/>
      <c r="D93" s="1118">
        <v>0</v>
      </c>
      <c r="G93" s="508">
        <v>0</v>
      </c>
      <c r="H93" s="1118">
        <v>0</v>
      </c>
      <c r="I93" s="1118">
        <v>0</v>
      </c>
      <c r="J93" s="1118">
        <v>0</v>
      </c>
      <c r="K93" s="1118">
        <v>0</v>
      </c>
      <c r="L93" s="1118">
        <v>0</v>
      </c>
      <c r="M93" s="1118">
        <v>0</v>
      </c>
      <c r="N93" s="1118">
        <v>0</v>
      </c>
      <c r="O93" s="1118">
        <v>0</v>
      </c>
      <c r="P93" s="1118">
        <v>0</v>
      </c>
      <c r="Q93" s="1118">
        <v>0</v>
      </c>
      <c r="R93" s="1118">
        <v>0</v>
      </c>
      <c r="S93" s="1118">
        <v>0</v>
      </c>
      <c r="T93" s="305">
        <v>0</v>
      </c>
      <c r="V93" s="305">
        <v>0</v>
      </c>
      <c r="X93" s="1132"/>
      <c r="AR93" s="305">
        <v>0</v>
      </c>
    </row>
    <row r="94" spans="1:47" s="305" customFormat="1" ht="12">
      <c r="A94" s="305" t="s">
        <v>820</v>
      </c>
      <c r="B94" s="1122"/>
      <c r="C94" s="309"/>
      <c r="D94" s="1118">
        <v>0</v>
      </c>
      <c r="E94" s="508"/>
      <c r="F94" s="309"/>
      <c r="G94" s="508">
        <v>0</v>
      </c>
      <c r="H94" s="1118">
        <v>0</v>
      </c>
      <c r="I94" s="1118">
        <v>0</v>
      </c>
      <c r="J94" s="1118">
        <v>0</v>
      </c>
      <c r="K94" s="1118">
        <v>0</v>
      </c>
      <c r="L94" s="1118">
        <v>0</v>
      </c>
      <c r="M94" s="1118">
        <v>0</v>
      </c>
      <c r="N94" s="1118">
        <v>0</v>
      </c>
      <c r="O94" s="1118">
        <v>0</v>
      </c>
      <c r="P94" s="1118">
        <v>0</v>
      </c>
      <c r="Q94" s="1118">
        <v>0</v>
      </c>
      <c r="R94" s="1118">
        <v>0</v>
      </c>
      <c r="S94" s="1118">
        <v>0</v>
      </c>
      <c r="T94" s="305">
        <v>0</v>
      </c>
      <c r="V94" s="305">
        <v>0</v>
      </c>
      <c r="X94" s="1122"/>
      <c r="Z94" s="508"/>
      <c r="AA94" s="309"/>
      <c r="AB94" s="508"/>
      <c r="AC94" s="508"/>
      <c r="AD94" s="508"/>
      <c r="AE94" s="508"/>
      <c r="AF94" s="508"/>
      <c r="AG94" s="508"/>
      <c r="AH94" s="508"/>
      <c r="AI94" s="508"/>
      <c r="AJ94" s="508"/>
      <c r="AK94" s="508"/>
      <c r="AL94" s="508"/>
      <c r="AM94" s="508"/>
      <c r="AN94" s="508"/>
      <c r="AO94" s="508"/>
      <c r="AR94" s="305">
        <v>0</v>
      </c>
    </row>
    <row r="95" spans="1:47" s="305" customFormat="1" ht="12">
      <c r="A95" s="305" t="s">
        <v>1591</v>
      </c>
      <c r="B95" s="1122">
        <v>1360</v>
      </c>
      <c r="C95" s="309" t="s">
        <v>2198</v>
      </c>
      <c r="D95" s="1118">
        <v>42647</v>
      </c>
      <c r="E95" s="508"/>
      <c r="F95" s="309"/>
      <c r="G95" s="508">
        <v>42647</v>
      </c>
      <c r="H95" s="1118">
        <v>42647</v>
      </c>
      <c r="I95" s="1118">
        <v>42647</v>
      </c>
      <c r="J95" s="1118">
        <v>42647</v>
      </c>
      <c r="K95" s="1118">
        <v>63347</v>
      </c>
      <c r="L95" s="1118">
        <v>69292.160000000003</v>
      </c>
      <c r="M95" s="1118">
        <v>69292.160000000003</v>
      </c>
      <c r="N95" s="1118">
        <v>47892.160000000003</v>
      </c>
      <c r="O95" s="1118">
        <v>47892.160000000003</v>
      </c>
      <c r="P95" s="1118">
        <v>47892.160000000003</v>
      </c>
      <c r="Q95" s="1118">
        <v>48222.79</v>
      </c>
      <c r="R95" s="1118">
        <v>48804.18</v>
      </c>
      <c r="S95" s="1118">
        <v>48804.18</v>
      </c>
      <c r="T95" s="305">
        <v>50925.150000000023</v>
      </c>
      <c r="U95" s="305">
        <v>551407.23</v>
      </c>
      <c r="V95" s="305">
        <v>602332.38</v>
      </c>
      <c r="X95" s="1122">
        <v>2120</v>
      </c>
      <c r="Y95" s="305" t="s">
        <v>2216</v>
      </c>
      <c r="Z95" s="1118">
        <v>1842.7</v>
      </c>
      <c r="AA95" s="309"/>
      <c r="AB95" s="508"/>
      <c r="AC95" s="508">
        <v>1842.7</v>
      </c>
      <c r="AD95" s="1118">
        <v>1917.36</v>
      </c>
      <c r="AE95" s="1118">
        <v>1992.02</v>
      </c>
      <c r="AF95" s="1118">
        <v>2066.6799999999998</v>
      </c>
      <c r="AG95" s="1118">
        <v>2167.21</v>
      </c>
      <c r="AH95" s="1118">
        <v>2280.7800000000002</v>
      </c>
      <c r="AI95" s="1118">
        <v>2394.35</v>
      </c>
      <c r="AJ95" s="1118">
        <v>2506.39</v>
      </c>
      <c r="AK95" s="1118">
        <v>2592.56</v>
      </c>
      <c r="AL95" s="1118">
        <v>2678.73</v>
      </c>
      <c r="AM95" s="1118">
        <v>2765.62</v>
      </c>
      <c r="AN95" s="1118">
        <v>2853.79</v>
      </c>
      <c r="AO95" s="1118">
        <v>2941.96</v>
      </c>
      <c r="AP95" s="305">
        <v>2384.626923076923</v>
      </c>
      <c r="AQ95" s="305">
        <v>131976.9480263158</v>
      </c>
      <c r="AR95" s="305">
        <v>134361.57494939273</v>
      </c>
      <c r="AU95" s="305">
        <v>153743.02289473685</v>
      </c>
    </row>
    <row r="96" spans="1:47" s="305" customFormat="1" ht="12">
      <c r="A96" s="305" t="s">
        <v>1592</v>
      </c>
      <c r="B96" s="1122">
        <v>1365</v>
      </c>
      <c r="C96" s="309" t="s">
        <v>287</v>
      </c>
      <c r="D96" s="1118">
        <v>2123.9299999999998</v>
      </c>
      <c r="E96" s="508"/>
      <c r="F96" s="309"/>
      <c r="G96" s="508">
        <v>2123.9299999999998</v>
      </c>
      <c r="H96" s="1118">
        <v>2123.9299999999998</v>
      </c>
      <c r="I96" s="1118">
        <v>2123.9299999999998</v>
      </c>
      <c r="J96" s="1118">
        <v>2123.9299999999998</v>
      </c>
      <c r="K96" s="1118">
        <v>2123.9299999999998</v>
      </c>
      <c r="L96" s="1118">
        <v>2123.9299999999998</v>
      </c>
      <c r="M96" s="1118">
        <v>2123.9299999999998</v>
      </c>
      <c r="N96" s="1118">
        <v>2123.9299999999998</v>
      </c>
      <c r="O96" s="1118">
        <v>2123.9299999999998</v>
      </c>
      <c r="P96" s="1118">
        <v>2123.9299999999998</v>
      </c>
      <c r="Q96" s="1118">
        <v>2123.9299999999998</v>
      </c>
      <c r="R96" s="1118">
        <v>2123.9299999999998</v>
      </c>
      <c r="S96" s="1118">
        <v>2123.9299999999998</v>
      </c>
      <c r="T96" s="305">
        <v>2123.9299999999998</v>
      </c>
      <c r="V96" s="305">
        <v>2123.9299999999998</v>
      </c>
      <c r="X96" s="1122">
        <v>2125</v>
      </c>
      <c r="Y96" s="305" t="s">
        <v>332</v>
      </c>
      <c r="Z96" s="1118">
        <v>1298.46</v>
      </c>
      <c r="AA96" s="309"/>
      <c r="AB96" s="508"/>
      <c r="AC96" s="508">
        <v>1298.46</v>
      </c>
      <c r="AD96" s="1118">
        <v>1333.86</v>
      </c>
      <c r="AE96" s="1118">
        <v>1369.26</v>
      </c>
      <c r="AF96" s="1118">
        <v>1404.66</v>
      </c>
      <c r="AG96" s="1118">
        <v>1440.06</v>
      </c>
      <c r="AH96" s="1118">
        <v>1475.46</v>
      </c>
      <c r="AI96" s="1118">
        <v>1510.86</v>
      </c>
      <c r="AJ96" s="1118">
        <v>1546.26</v>
      </c>
      <c r="AK96" s="1118">
        <v>1581.66</v>
      </c>
      <c r="AL96" s="1118">
        <v>1617.06</v>
      </c>
      <c r="AM96" s="1118">
        <v>1652.46</v>
      </c>
      <c r="AN96" s="1118">
        <v>1687.86</v>
      </c>
      <c r="AO96" s="1118">
        <v>1723.26</v>
      </c>
      <c r="AP96" s="305">
        <v>1510.8599999999997</v>
      </c>
      <c r="AR96" s="305">
        <v>1510.8599999999997</v>
      </c>
    </row>
    <row r="97" spans="1:47" s="305" customFormat="1" ht="12">
      <c r="A97" s="305" t="s">
        <v>1593</v>
      </c>
      <c r="B97" s="1122"/>
      <c r="C97" s="309"/>
      <c r="D97" s="1118">
        <v>0</v>
      </c>
      <c r="E97" s="508"/>
      <c r="F97" s="309"/>
      <c r="G97" s="508">
        <v>0</v>
      </c>
      <c r="H97" s="1118">
        <v>0</v>
      </c>
      <c r="I97" s="1118">
        <v>0</v>
      </c>
      <c r="J97" s="1118">
        <v>0</v>
      </c>
      <c r="K97" s="1118">
        <v>0</v>
      </c>
      <c r="L97" s="1118">
        <v>0</v>
      </c>
      <c r="M97" s="1118">
        <v>0</v>
      </c>
      <c r="N97" s="1118">
        <v>0</v>
      </c>
      <c r="O97" s="1118">
        <v>0</v>
      </c>
      <c r="P97" s="1118">
        <v>0</v>
      </c>
      <c r="Q97" s="1118">
        <v>0</v>
      </c>
      <c r="R97" s="1118">
        <v>0</v>
      </c>
      <c r="S97" s="1118">
        <v>0</v>
      </c>
      <c r="T97" s="305">
        <v>0</v>
      </c>
      <c r="V97" s="305">
        <v>0</v>
      </c>
      <c r="X97" s="1122"/>
      <c r="Z97" s="1118">
        <v>0</v>
      </c>
      <c r="AA97" s="309"/>
      <c r="AB97" s="508"/>
      <c r="AC97" s="508"/>
      <c r="AD97" s="1118">
        <v>0</v>
      </c>
      <c r="AE97" s="1118">
        <v>0</v>
      </c>
      <c r="AF97" s="1118">
        <v>0</v>
      </c>
      <c r="AG97" s="1118">
        <v>0</v>
      </c>
      <c r="AH97" s="1118">
        <v>0</v>
      </c>
      <c r="AI97" s="1118">
        <v>0</v>
      </c>
      <c r="AJ97" s="1118">
        <v>0</v>
      </c>
      <c r="AK97" s="1118">
        <v>0</v>
      </c>
      <c r="AL97" s="1118">
        <v>0</v>
      </c>
      <c r="AM97" s="1118">
        <v>0</v>
      </c>
      <c r="AN97" s="1118">
        <v>0</v>
      </c>
      <c r="AO97" s="1118">
        <v>0</v>
      </c>
      <c r="AP97" s="305">
        <v>0</v>
      </c>
      <c r="AR97" s="305">
        <v>0</v>
      </c>
    </row>
    <row r="98" spans="1:47" s="305" customFormat="1" ht="12">
      <c r="A98" s="305" t="s">
        <v>1594</v>
      </c>
      <c r="B98" s="1122">
        <v>1430</v>
      </c>
      <c r="C98" s="309" t="s">
        <v>292</v>
      </c>
      <c r="D98" s="1118">
        <v>0</v>
      </c>
      <c r="E98" s="508"/>
      <c r="F98" s="309"/>
      <c r="G98" s="508">
        <v>0</v>
      </c>
      <c r="H98" s="1118">
        <v>0</v>
      </c>
      <c r="I98" s="1118">
        <v>0</v>
      </c>
      <c r="J98" s="1118">
        <v>0</v>
      </c>
      <c r="K98" s="1118">
        <v>0</v>
      </c>
      <c r="L98" s="1118">
        <v>0</v>
      </c>
      <c r="M98" s="1118">
        <v>0</v>
      </c>
      <c r="N98" s="1118">
        <v>0</v>
      </c>
      <c r="O98" s="1118">
        <v>0</v>
      </c>
      <c r="P98" s="1118">
        <v>0</v>
      </c>
      <c r="Q98" s="1118">
        <v>0</v>
      </c>
      <c r="R98" s="1118">
        <v>0</v>
      </c>
      <c r="S98" s="1118">
        <v>0</v>
      </c>
      <c r="T98" s="305">
        <v>0</v>
      </c>
      <c r="V98" s="305">
        <v>0</v>
      </c>
      <c r="X98" s="1122">
        <v>2190</v>
      </c>
      <c r="Y98" s="305" t="s">
        <v>337</v>
      </c>
      <c r="Z98" s="1118">
        <v>0</v>
      </c>
      <c r="AA98" s="309"/>
      <c r="AB98" s="508"/>
      <c r="AC98" s="508">
        <v>0</v>
      </c>
      <c r="AD98" s="1118">
        <v>0</v>
      </c>
      <c r="AE98" s="1118">
        <v>0</v>
      </c>
      <c r="AF98" s="1118">
        <v>0</v>
      </c>
      <c r="AG98" s="1118">
        <v>0</v>
      </c>
      <c r="AH98" s="1118">
        <v>0</v>
      </c>
      <c r="AI98" s="1118">
        <v>0</v>
      </c>
      <c r="AJ98" s="1118">
        <v>0</v>
      </c>
      <c r="AK98" s="1118">
        <v>0</v>
      </c>
      <c r="AL98" s="1118">
        <v>0</v>
      </c>
      <c r="AM98" s="1118">
        <v>0</v>
      </c>
      <c r="AN98" s="1118">
        <v>0</v>
      </c>
      <c r="AO98" s="1118">
        <v>0</v>
      </c>
      <c r="AP98" s="305">
        <v>0</v>
      </c>
      <c r="AR98" s="305">
        <v>0</v>
      </c>
    </row>
    <row r="99" spans="1:47" s="305" customFormat="1" ht="12">
      <c r="A99" s="521" t="s">
        <v>1595</v>
      </c>
      <c r="B99" s="1122"/>
      <c r="C99" s="309"/>
      <c r="D99" s="1118">
        <v>0</v>
      </c>
      <c r="E99" s="508"/>
      <c r="F99" s="309"/>
      <c r="G99" s="508">
        <v>0</v>
      </c>
      <c r="H99" s="1118">
        <v>0</v>
      </c>
      <c r="I99" s="1118">
        <v>0</v>
      </c>
      <c r="J99" s="1118">
        <v>0</v>
      </c>
      <c r="K99" s="1118">
        <v>0</v>
      </c>
      <c r="L99" s="1118">
        <v>0</v>
      </c>
      <c r="M99" s="1118">
        <v>0</v>
      </c>
      <c r="N99" s="1118">
        <v>0</v>
      </c>
      <c r="O99" s="1118">
        <v>0</v>
      </c>
      <c r="P99" s="1118">
        <v>0</v>
      </c>
      <c r="Q99" s="1118">
        <v>0</v>
      </c>
      <c r="R99" s="1118">
        <v>0</v>
      </c>
      <c r="S99" s="1118">
        <v>0</v>
      </c>
      <c r="T99" s="305">
        <v>0</v>
      </c>
      <c r="X99" s="1122"/>
      <c r="Y99" s="521" t="s">
        <v>1595</v>
      </c>
      <c r="Z99" s="508"/>
      <c r="AA99" s="309"/>
      <c r="AB99" s="508"/>
      <c r="AC99" s="508"/>
      <c r="AD99" s="508"/>
      <c r="AE99" s="508"/>
      <c r="AF99" s="508"/>
      <c r="AG99" s="508"/>
      <c r="AH99" s="508"/>
      <c r="AI99" s="508"/>
      <c r="AJ99" s="508"/>
      <c r="AK99" s="508"/>
      <c r="AL99" s="508"/>
      <c r="AM99" s="508"/>
      <c r="AN99" s="508"/>
      <c r="AO99" s="508"/>
    </row>
    <row r="100" spans="1:47" s="305" customFormat="1" ht="12">
      <c r="A100" s="305" t="s">
        <v>1596</v>
      </c>
      <c r="B100" s="1122"/>
      <c r="C100" s="309"/>
      <c r="D100" s="1118">
        <v>0</v>
      </c>
      <c r="E100" s="508"/>
      <c r="F100" s="309"/>
      <c r="G100" s="508">
        <v>0</v>
      </c>
      <c r="H100" s="1118">
        <v>0</v>
      </c>
      <c r="I100" s="1118">
        <v>0</v>
      </c>
      <c r="J100" s="1118">
        <v>0</v>
      </c>
      <c r="K100" s="1118">
        <v>0</v>
      </c>
      <c r="L100" s="1118">
        <v>0</v>
      </c>
      <c r="M100" s="1118">
        <v>0</v>
      </c>
      <c r="N100" s="1118">
        <v>0</v>
      </c>
      <c r="O100" s="1118">
        <v>0</v>
      </c>
      <c r="P100" s="1118">
        <v>0</v>
      </c>
      <c r="Q100" s="1118">
        <v>0</v>
      </c>
      <c r="R100" s="1118">
        <v>0</v>
      </c>
      <c r="S100" s="1118">
        <v>0</v>
      </c>
      <c r="T100" s="305">
        <v>0</v>
      </c>
      <c r="V100" s="305">
        <v>0</v>
      </c>
      <c r="X100" s="1122"/>
      <c r="Z100" s="508"/>
      <c r="AA100" s="309"/>
      <c r="AB100" s="508"/>
      <c r="AC100" s="508"/>
      <c r="AD100" s="508"/>
      <c r="AE100" s="508"/>
      <c r="AF100" s="508"/>
      <c r="AG100" s="508"/>
      <c r="AH100" s="508"/>
      <c r="AI100" s="508"/>
      <c r="AJ100" s="508"/>
      <c r="AK100" s="508"/>
      <c r="AL100" s="508"/>
      <c r="AM100" s="508"/>
      <c r="AN100" s="508"/>
      <c r="AO100" s="508"/>
      <c r="AR100" s="305">
        <v>0</v>
      </c>
    </row>
    <row r="101" spans="1:47" s="305" customFormat="1" ht="12">
      <c r="A101" s="305" t="s">
        <v>1597</v>
      </c>
      <c r="B101" s="1122">
        <v>1295</v>
      </c>
      <c r="C101" s="309" t="s">
        <v>288</v>
      </c>
      <c r="D101" s="1118">
        <v>2185806.58</v>
      </c>
      <c r="E101" s="508"/>
      <c r="F101" s="309"/>
      <c r="G101" s="508">
        <v>2185806.58</v>
      </c>
      <c r="H101" s="1118">
        <v>2185806.58</v>
      </c>
      <c r="I101" s="1118">
        <v>2185806.58</v>
      </c>
      <c r="J101" s="1118">
        <v>2185806.58</v>
      </c>
      <c r="K101" s="1118">
        <v>2185806.58</v>
      </c>
      <c r="L101" s="1118">
        <v>2185806.58</v>
      </c>
      <c r="M101" s="1118">
        <v>2185806.58</v>
      </c>
      <c r="N101" s="1118">
        <v>2185806.58</v>
      </c>
      <c r="O101" s="1118">
        <v>2185806.58</v>
      </c>
      <c r="P101" s="1118">
        <v>2185806.58</v>
      </c>
      <c r="Q101" s="1118">
        <v>2185806.58</v>
      </c>
      <c r="R101" s="1118">
        <v>2185806.58</v>
      </c>
      <c r="S101" s="1118">
        <v>2185806.58</v>
      </c>
      <c r="T101" s="305">
        <v>2185806.5799999991</v>
      </c>
      <c r="U101" s="305">
        <v>421.23</v>
      </c>
      <c r="V101" s="305">
        <v>2186227.8099999991</v>
      </c>
      <c r="X101" s="1122">
        <v>2055</v>
      </c>
      <c r="Y101" s="305" t="s">
        <v>328</v>
      </c>
      <c r="Z101" s="1118">
        <v>846824.11</v>
      </c>
      <c r="AA101" s="309"/>
      <c r="AB101" s="508"/>
      <c r="AC101" s="508">
        <v>846824.11</v>
      </c>
      <c r="AD101" s="1118">
        <v>854084.61</v>
      </c>
      <c r="AE101" s="1118">
        <v>861345.11</v>
      </c>
      <c r="AF101" s="1118">
        <v>868605.61</v>
      </c>
      <c r="AG101" s="1118">
        <v>875880.58</v>
      </c>
      <c r="AH101" s="1118">
        <v>883155.55</v>
      </c>
      <c r="AI101" s="1118">
        <v>890430.52</v>
      </c>
      <c r="AJ101" s="1118">
        <v>897705.49</v>
      </c>
      <c r="AK101" s="1118">
        <v>904980.46</v>
      </c>
      <c r="AL101" s="1118">
        <v>912255.43</v>
      </c>
      <c r="AM101" s="1118">
        <v>919530.4</v>
      </c>
      <c r="AN101" s="1118">
        <v>926805.37</v>
      </c>
      <c r="AO101" s="1118">
        <v>934080.34</v>
      </c>
      <c r="AP101" s="305">
        <v>890437.19846153841</v>
      </c>
      <c r="AQ101" s="305">
        <v>8687.6522000000004</v>
      </c>
      <c r="AR101" s="305">
        <v>899124.85066153842</v>
      </c>
      <c r="AU101" s="305">
        <v>8712.9259999999995</v>
      </c>
    </row>
    <row r="102" spans="1:47" s="305" customFormat="1" ht="12">
      <c r="A102" s="305" t="s">
        <v>1598</v>
      </c>
      <c r="B102" s="1122">
        <v>1375</v>
      </c>
      <c r="C102" s="309" t="s">
        <v>2661</v>
      </c>
      <c r="D102" s="1118">
        <v>0</v>
      </c>
      <c r="E102" s="508"/>
      <c r="F102" s="309"/>
      <c r="G102" s="508">
        <v>0</v>
      </c>
      <c r="H102" s="1118">
        <v>0</v>
      </c>
      <c r="I102" s="1118">
        <v>0</v>
      </c>
      <c r="J102" s="1118">
        <v>0</v>
      </c>
      <c r="K102" s="1118">
        <v>0</v>
      </c>
      <c r="L102" s="1118">
        <v>0</v>
      </c>
      <c r="M102" s="1118">
        <v>0</v>
      </c>
      <c r="N102" s="1118">
        <v>0</v>
      </c>
      <c r="O102" s="1118">
        <v>0</v>
      </c>
      <c r="P102" s="1118">
        <v>0</v>
      </c>
      <c r="Q102" s="1118">
        <v>0</v>
      </c>
      <c r="R102" s="1118">
        <v>0</v>
      </c>
      <c r="S102" s="1118">
        <v>0</v>
      </c>
      <c r="T102" s="305">
        <v>0</v>
      </c>
      <c r="V102" s="305">
        <v>0</v>
      </c>
      <c r="X102" s="1122">
        <v>2135</v>
      </c>
      <c r="Y102" s="305" t="s">
        <v>2669</v>
      </c>
      <c r="Z102" s="1118">
        <v>0</v>
      </c>
      <c r="AA102" s="309"/>
      <c r="AB102" s="508"/>
      <c r="AC102" s="508"/>
      <c r="AD102" s="1118">
        <v>0</v>
      </c>
      <c r="AE102" s="1118">
        <v>0</v>
      </c>
      <c r="AF102" s="1118">
        <v>0</v>
      </c>
      <c r="AG102" s="1118">
        <v>0</v>
      </c>
      <c r="AH102" s="1118">
        <v>0</v>
      </c>
      <c r="AI102" s="1118">
        <v>0</v>
      </c>
      <c r="AJ102" s="1118">
        <v>0</v>
      </c>
      <c r="AK102" s="1118">
        <v>0</v>
      </c>
      <c r="AL102" s="1118">
        <v>0</v>
      </c>
      <c r="AM102" s="1118">
        <v>0</v>
      </c>
      <c r="AN102" s="1118">
        <v>0</v>
      </c>
      <c r="AO102" s="1118">
        <v>0</v>
      </c>
      <c r="AP102" s="305">
        <v>0</v>
      </c>
      <c r="AR102" s="305">
        <v>0</v>
      </c>
    </row>
    <row r="103" spans="1:47" s="305" customFormat="1" ht="12">
      <c r="A103" s="305" t="s">
        <v>1599</v>
      </c>
      <c r="B103" s="1230">
        <v>1380</v>
      </c>
      <c r="C103" s="305" t="s">
        <v>289</v>
      </c>
      <c r="D103" s="1118">
        <v>247001.83</v>
      </c>
      <c r="E103" s="508"/>
      <c r="G103" s="508">
        <v>247001.83</v>
      </c>
      <c r="H103" s="1118">
        <v>248194.68</v>
      </c>
      <c r="I103" s="1118">
        <v>256337.27</v>
      </c>
      <c r="J103" s="1118">
        <v>255417.16</v>
      </c>
      <c r="K103" s="1118">
        <v>255981.22</v>
      </c>
      <c r="L103" s="1118">
        <v>263659.31</v>
      </c>
      <c r="M103" s="1118">
        <v>263659.31</v>
      </c>
      <c r="N103" s="1118">
        <v>263927.3</v>
      </c>
      <c r="O103" s="1118">
        <v>268899.87</v>
      </c>
      <c r="P103" s="1118">
        <v>268774.21000000002</v>
      </c>
      <c r="Q103" s="1118">
        <v>274067.83</v>
      </c>
      <c r="R103" s="1118">
        <v>272327.88</v>
      </c>
      <c r="S103" s="1118">
        <v>292736.3</v>
      </c>
      <c r="T103" s="305">
        <v>263921.85923076922</v>
      </c>
      <c r="V103" s="305">
        <v>263921.85923076922</v>
      </c>
      <c r="X103" s="1230">
        <v>2140</v>
      </c>
      <c r="Y103" s="305" t="s">
        <v>333</v>
      </c>
      <c r="Z103" s="1118">
        <v>-47272.49</v>
      </c>
      <c r="AB103" s="508"/>
      <c r="AC103" s="508">
        <v>-47272.49</v>
      </c>
      <c r="AD103" s="1118">
        <v>-51908.84</v>
      </c>
      <c r="AE103" s="1118">
        <v>-53080.42</v>
      </c>
      <c r="AF103" s="1118">
        <v>-64000.55</v>
      </c>
      <c r="AG103" s="1118">
        <v>-62815.45</v>
      </c>
      <c r="AH103" s="1118">
        <v>-66707.61</v>
      </c>
      <c r="AI103" s="1118">
        <v>-65486.96</v>
      </c>
      <c r="AJ103" s="1118">
        <v>-64902.59</v>
      </c>
      <c r="AK103" s="1118">
        <v>-68352.600000000006</v>
      </c>
      <c r="AL103" s="1118">
        <v>-70073.570000000007</v>
      </c>
      <c r="AM103" s="1118">
        <v>-82018.59</v>
      </c>
      <c r="AN103" s="1118">
        <v>-93505.79</v>
      </c>
      <c r="AO103" s="1118">
        <v>-101069.58</v>
      </c>
      <c r="AP103" s="305">
        <v>-68553.464615384612</v>
      </c>
      <c r="AQ103" s="305">
        <v>1183.28</v>
      </c>
      <c r="AR103" s="305">
        <v>-67370.184615384613</v>
      </c>
      <c r="AU103" s="305">
        <v>1183.28</v>
      </c>
    </row>
    <row r="104" spans="1:47" s="305" customFormat="1" ht="12">
      <c r="A104" s="305" t="s">
        <v>1600</v>
      </c>
      <c r="B104" s="1122">
        <v>1435</v>
      </c>
      <c r="C104" s="309" t="s">
        <v>293</v>
      </c>
      <c r="D104" s="1118">
        <v>6854.34</v>
      </c>
      <c r="E104" s="508"/>
      <c r="F104" s="309"/>
      <c r="G104" s="508">
        <v>6854.34</v>
      </c>
      <c r="H104" s="1118">
        <v>6854.34</v>
      </c>
      <c r="I104" s="1118">
        <v>6854.34</v>
      </c>
      <c r="J104" s="1118">
        <v>6854.34</v>
      </c>
      <c r="K104" s="1118">
        <v>6854.34</v>
      </c>
      <c r="L104" s="1118">
        <v>6854.34</v>
      </c>
      <c r="M104" s="1118">
        <v>6854.34</v>
      </c>
      <c r="N104" s="1118">
        <v>6854.34</v>
      </c>
      <c r="O104" s="1118">
        <v>6854.34</v>
      </c>
      <c r="P104" s="1118">
        <v>6854.34</v>
      </c>
      <c r="Q104" s="1118">
        <v>6854.34</v>
      </c>
      <c r="R104" s="1118">
        <v>6854.34</v>
      </c>
      <c r="S104" s="1118">
        <v>6854.34</v>
      </c>
      <c r="T104" s="305">
        <v>6854.3399999999974</v>
      </c>
      <c r="V104" s="305">
        <v>6854.3399999999974</v>
      </c>
      <c r="X104" s="1122">
        <v>2195</v>
      </c>
      <c r="Y104" s="305" t="s">
        <v>338</v>
      </c>
      <c r="Z104" s="1118">
        <v>665.03</v>
      </c>
      <c r="AA104" s="309"/>
      <c r="AB104" s="508"/>
      <c r="AC104" s="508">
        <v>665.03</v>
      </c>
      <c r="AD104" s="1118">
        <v>676.3</v>
      </c>
      <c r="AE104" s="1118">
        <v>687.57</v>
      </c>
      <c r="AF104" s="1118">
        <v>698.84</v>
      </c>
      <c r="AG104" s="1118">
        <v>730.57</v>
      </c>
      <c r="AH104" s="1118">
        <v>762.3</v>
      </c>
      <c r="AI104" s="1118">
        <v>794.03</v>
      </c>
      <c r="AJ104" s="1118">
        <v>825.76</v>
      </c>
      <c r="AK104" s="1118">
        <v>857.49</v>
      </c>
      <c r="AL104" s="1118">
        <v>889.22</v>
      </c>
      <c r="AM104" s="1118">
        <v>920.95</v>
      </c>
      <c r="AN104" s="1118">
        <v>952.68</v>
      </c>
      <c r="AO104" s="1118">
        <v>984.41</v>
      </c>
      <c r="AP104" s="305">
        <v>803.47307692307709</v>
      </c>
      <c r="AQ104" s="305">
        <v>659.59</v>
      </c>
      <c r="AR104" s="305">
        <v>1463.063076923077</v>
      </c>
      <c r="AU104" s="305">
        <v>659.59</v>
      </c>
    </row>
    <row r="105" spans="1:47" s="305" customFormat="1" ht="12">
      <c r="A105" s="521" t="s">
        <v>1329</v>
      </c>
      <c r="B105" s="1122"/>
      <c r="C105" s="309"/>
      <c r="D105" s="1118">
        <v>0</v>
      </c>
      <c r="E105" s="508"/>
      <c r="F105" s="309"/>
      <c r="G105" s="508">
        <v>0</v>
      </c>
      <c r="H105" s="1118">
        <v>0</v>
      </c>
      <c r="I105" s="1118">
        <v>0</v>
      </c>
      <c r="J105" s="1118">
        <v>0</v>
      </c>
      <c r="K105" s="1118">
        <v>0</v>
      </c>
      <c r="L105" s="1118">
        <v>0</v>
      </c>
      <c r="M105" s="1118">
        <v>0</v>
      </c>
      <c r="N105" s="1118">
        <v>0</v>
      </c>
      <c r="O105" s="1118">
        <v>0</v>
      </c>
      <c r="P105" s="1118">
        <v>0</v>
      </c>
      <c r="Q105" s="1118">
        <v>0</v>
      </c>
      <c r="R105" s="1118">
        <v>0</v>
      </c>
      <c r="S105" s="1118">
        <v>0</v>
      </c>
      <c r="T105" s="305">
        <v>0</v>
      </c>
      <c r="X105" s="1122"/>
      <c r="Y105" s="521" t="s">
        <v>1329</v>
      </c>
      <c r="Z105" s="508"/>
      <c r="AA105" s="309"/>
      <c r="AB105" s="508"/>
      <c r="AC105" s="508"/>
      <c r="AD105" s="508"/>
      <c r="AE105" s="508"/>
      <c r="AF105" s="508"/>
      <c r="AG105" s="508"/>
      <c r="AH105" s="508"/>
      <c r="AI105" s="508"/>
      <c r="AJ105" s="508"/>
      <c r="AK105" s="508"/>
      <c r="AL105" s="508"/>
      <c r="AM105" s="508"/>
      <c r="AN105" s="508"/>
      <c r="AO105" s="508"/>
    </row>
    <row r="106" spans="1:47" s="305" customFormat="1" ht="12">
      <c r="A106" s="305" t="s">
        <v>1112</v>
      </c>
      <c r="B106" s="1122">
        <v>1270</v>
      </c>
      <c r="C106" s="309"/>
      <c r="D106" s="1118">
        <v>-806994</v>
      </c>
      <c r="E106" s="508"/>
      <c r="F106" s="309"/>
      <c r="G106" s="508">
        <v>-806994</v>
      </c>
      <c r="H106" s="1118">
        <v>-806994</v>
      </c>
      <c r="I106" s="1118">
        <v>-806994</v>
      </c>
      <c r="J106" s="1118">
        <v>-806994</v>
      </c>
      <c r="K106" s="1118">
        <v>-806994</v>
      </c>
      <c r="L106" s="1118">
        <v>-806994</v>
      </c>
      <c r="M106" s="1118">
        <v>-806994</v>
      </c>
      <c r="N106" s="1118">
        <v>-806994</v>
      </c>
      <c r="O106" s="1118">
        <v>-806994</v>
      </c>
      <c r="P106" s="1118">
        <v>-806994</v>
      </c>
      <c r="Q106" s="1118">
        <v>-806994</v>
      </c>
      <c r="R106" s="1118">
        <v>-806994</v>
      </c>
      <c r="S106" s="1118">
        <v>-806994</v>
      </c>
      <c r="T106" s="305">
        <v>-806994</v>
      </c>
      <c r="U106" s="305">
        <v>826452.88</v>
      </c>
      <c r="V106" s="305">
        <v>19458.880000000005</v>
      </c>
      <c r="X106" s="1122"/>
      <c r="Z106" s="508"/>
      <c r="AA106" s="309"/>
      <c r="AB106" s="508"/>
      <c r="AC106" s="508"/>
      <c r="AD106" s="508"/>
      <c r="AE106" s="508"/>
      <c r="AF106" s="508"/>
      <c r="AG106" s="508"/>
      <c r="AH106" s="508"/>
      <c r="AI106" s="508"/>
      <c r="AJ106" s="508"/>
      <c r="AK106" s="508"/>
      <c r="AL106" s="508"/>
      <c r="AM106" s="508"/>
      <c r="AN106" s="508"/>
      <c r="AO106" s="508"/>
      <c r="AR106" s="305">
        <v>0</v>
      </c>
    </row>
    <row r="107" spans="1:47" s="305" customFormat="1" ht="12">
      <c r="A107" s="305" t="s">
        <v>2192</v>
      </c>
      <c r="B107" s="1122">
        <v>1300</v>
      </c>
      <c r="C107" s="309" t="s">
        <v>2193</v>
      </c>
      <c r="D107" s="1118">
        <v>1097.57</v>
      </c>
      <c r="E107" s="508"/>
      <c r="F107" s="309"/>
      <c r="G107" s="508">
        <v>1097.57</v>
      </c>
      <c r="H107" s="1118">
        <v>1097.57</v>
      </c>
      <c r="I107" s="1118">
        <v>1097.57</v>
      </c>
      <c r="J107" s="1118">
        <v>1097.57</v>
      </c>
      <c r="K107" s="1118">
        <v>1097.57</v>
      </c>
      <c r="L107" s="1118">
        <v>2079.06</v>
      </c>
      <c r="M107" s="1118">
        <v>3228.26</v>
      </c>
      <c r="N107" s="1118">
        <v>8665.56</v>
      </c>
      <c r="O107" s="1118">
        <v>8665.56</v>
      </c>
      <c r="P107" s="1118">
        <v>8665.56</v>
      </c>
      <c r="Q107" s="1118">
        <v>8665.56</v>
      </c>
      <c r="R107" s="1118">
        <v>8665.56</v>
      </c>
      <c r="S107" s="1118">
        <v>8665.56</v>
      </c>
      <c r="T107" s="305">
        <v>4829.8869230769224</v>
      </c>
      <c r="U107" s="305">
        <v>2957904.56</v>
      </c>
      <c r="V107" s="305">
        <v>2962734.4469230771</v>
      </c>
      <c r="X107" s="1122">
        <v>2060</v>
      </c>
      <c r="Y107" s="305" t="s">
        <v>2212</v>
      </c>
      <c r="Z107" s="1118">
        <v>-6705.09</v>
      </c>
      <c r="AA107" s="309"/>
      <c r="AB107" s="508"/>
      <c r="AC107" s="508">
        <v>-6705.09</v>
      </c>
      <c r="AD107" s="1118">
        <v>-6702.22</v>
      </c>
      <c r="AE107" s="1118">
        <v>-6699.35</v>
      </c>
      <c r="AF107" s="1118">
        <v>-6696.48</v>
      </c>
      <c r="AG107" s="1118">
        <v>-6693.61</v>
      </c>
      <c r="AH107" s="1118">
        <v>-6688.18</v>
      </c>
      <c r="AI107" s="1118">
        <v>-6679.75</v>
      </c>
      <c r="AJ107" s="1118">
        <v>-6657.12</v>
      </c>
      <c r="AK107" s="1118">
        <v>-6634.49</v>
      </c>
      <c r="AL107" s="1118">
        <v>-6611.86</v>
      </c>
      <c r="AM107" s="1118">
        <v>-6589.23</v>
      </c>
      <c r="AN107" s="1118">
        <v>-6566.6</v>
      </c>
      <c r="AO107" s="1118">
        <v>-6543.97</v>
      </c>
      <c r="AP107" s="305">
        <v>-6651.3807692307691</v>
      </c>
      <c r="AQ107" s="305">
        <v>1151476.03125</v>
      </c>
      <c r="AR107" s="305">
        <v>1144824.6504807693</v>
      </c>
      <c r="AU107" s="305">
        <v>1290127.8075000001</v>
      </c>
    </row>
    <row r="108" spans="1:47" s="305" customFormat="1" ht="12">
      <c r="A108" s="305" t="s">
        <v>2194</v>
      </c>
      <c r="B108" s="1122">
        <v>1330</v>
      </c>
      <c r="C108" s="309" t="s">
        <v>2195</v>
      </c>
      <c r="D108" s="1118">
        <v>906.94</v>
      </c>
      <c r="E108" s="508"/>
      <c r="F108" s="309"/>
      <c r="G108" s="508">
        <v>906.94</v>
      </c>
      <c r="H108" s="1118">
        <v>906.94</v>
      </c>
      <c r="I108" s="1118">
        <v>906.94</v>
      </c>
      <c r="J108" s="1118">
        <v>906.94</v>
      </c>
      <c r="K108" s="1118">
        <v>906.94</v>
      </c>
      <c r="L108" s="1118">
        <v>906.94</v>
      </c>
      <c r="M108" s="1118">
        <v>906.94</v>
      </c>
      <c r="N108" s="1118">
        <v>906.94</v>
      </c>
      <c r="O108" s="1118">
        <v>906.94</v>
      </c>
      <c r="P108" s="1118">
        <v>906.94</v>
      </c>
      <c r="Q108" s="1118">
        <v>906.94</v>
      </c>
      <c r="R108" s="1118">
        <v>906.94</v>
      </c>
      <c r="S108" s="1118">
        <v>906.94</v>
      </c>
      <c r="T108" s="305">
        <v>906.9400000000004</v>
      </c>
      <c r="V108" s="305">
        <v>906.9400000000004</v>
      </c>
      <c r="X108" s="1122">
        <v>2090</v>
      </c>
      <c r="Y108" s="305" t="s">
        <v>2214</v>
      </c>
      <c r="Z108" s="1118">
        <v>272.12</v>
      </c>
      <c r="AA108" s="309"/>
      <c r="AB108" s="508"/>
      <c r="AC108" s="508">
        <v>272.12</v>
      </c>
      <c r="AD108" s="1118">
        <v>275.89999999999998</v>
      </c>
      <c r="AE108" s="1118">
        <v>279.68</v>
      </c>
      <c r="AF108" s="1118">
        <v>283.45999999999998</v>
      </c>
      <c r="AG108" s="1118">
        <v>287.24</v>
      </c>
      <c r="AH108" s="1118">
        <v>291.02</v>
      </c>
      <c r="AI108" s="1118">
        <v>294.8</v>
      </c>
      <c r="AJ108" s="1118">
        <v>298.58</v>
      </c>
      <c r="AK108" s="1118">
        <v>302.36</v>
      </c>
      <c r="AL108" s="1118">
        <v>306.14</v>
      </c>
      <c r="AM108" s="1118">
        <v>309.92</v>
      </c>
      <c r="AN108" s="1118">
        <v>313.7</v>
      </c>
      <c r="AO108" s="1118">
        <v>317.48</v>
      </c>
      <c r="AP108" s="305">
        <v>294.8</v>
      </c>
      <c r="AQ108" s="305">
        <v>26.47</v>
      </c>
      <c r="AR108" s="305">
        <v>321.27</v>
      </c>
      <c r="AU108" s="305">
        <v>26.47</v>
      </c>
    </row>
    <row r="109" spans="1:47" s="305" customFormat="1" ht="12">
      <c r="B109" s="1230"/>
      <c r="D109" s="1118">
        <v>0</v>
      </c>
      <c r="E109" s="508"/>
      <c r="F109" s="309"/>
      <c r="G109" s="508">
        <v>0</v>
      </c>
      <c r="H109" s="1118">
        <v>0</v>
      </c>
      <c r="I109" s="1118">
        <v>0</v>
      </c>
      <c r="J109" s="1118">
        <v>0</v>
      </c>
      <c r="K109" s="1118">
        <v>0</v>
      </c>
      <c r="L109" s="1118">
        <v>0</v>
      </c>
      <c r="M109" s="1118">
        <v>0</v>
      </c>
      <c r="N109" s="1118">
        <v>0</v>
      </c>
      <c r="O109" s="1118">
        <v>0</v>
      </c>
      <c r="P109" s="1118">
        <v>0</v>
      </c>
      <c r="Q109" s="1118">
        <v>0</v>
      </c>
      <c r="R109" s="1118">
        <v>0</v>
      </c>
      <c r="S109" s="1118">
        <v>0</v>
      </c>
      <c r="T109" s="305">
        <v>0</v>
      </c>
      <c r="V109" s="305">
        <v>0</v>
      </c>
      <c r="X109" s="1230"/>
      <c r="Z109" s="1118">
        <v>0</v>
      </c>
      <c r="AA109" s="309"/>
      <c r="AB109" s="508"/>
      <c r="AC109" s="508"/>
      <c r="AD109" s="1118">
        <v>0</v>
      </c>
      <c r="AE109" s="1118">
        <v>0</v>
      </c>
      <c r="AF109" s="1118">
        <v>0</v>
      </c>
      <c r="AG109" s="1118">
        <v>0</v>
      </c>
      <c r="AH109" s="1118">
        <v>0</v>
      </c>
      <c r="AI109" s="1118">
        <v>0</v>
      </c>
      <c r="AJ109" s="1118">
        <v>0</v>
      </c>
      <c r="AK109" s="1118">
        <v>0</v>
      </c>
      <c r="AL109" s="1118">
        <v>0</v>
      </c>
      <c r="AM109" s="1118">
        <v>0</v>
      </c>
      <c r="AN109" s="1118">
        <v>0</v>
      </c>
      <c r="AO109" s="1118">
        <v>0</v>
      </c>
      <c r="AP109" s="305">
        <v>0</v>
      </c>
      <c r="AR109" s="305">
        <v>0</v>
      </c>
    </row>
    <row r="110" spans="1:47" s="305" customFormat="1" ht="12">
      <c r="A110" s="305" t="s">
        <v>2141</v>
      </c>
      <c r="B110" s="1122">
        <v>1400</v>
      </c>
      <c r="C110" s="309" t="s">
        <v>251</v>
      </c>
      <c r="D110" s="1118">
        <v>1172121.97</v>
      </c>
      <c r="E110" s="508"/>
      <c r="F110" s="309"/>
      <c r="G110" s="508">
        <v>1172121.97</v>
      </c>
      <c r="H110" s="1118">
        <v>1450287.81</v>
      </c>
      <c r="I110" s="1118">
        <v>1455555.76</v>
      </c>
      <c r="J110" s="1118">
        <v>1454616.48</v>
      </c>
      <c r="K110" s="1118">
        <v>1898052.89</v>
      </c>
      <c r="L110" s="1118">
        <v>1900114.4</v>
      </c>
      <c r="M110" s="1118">
        <v>1902610.36</v>
      </c>
      <c r="N110" s="1118">
        <v>1903593.55</v>
      </c>
      <c r="O110" s="1118">
        <v>1900566.7</v>
      </c>
      <c r="P110" s="1118">
        <v>1897256.08</v>
      </c>
      <c r="Q110" s="1118">
        <v>1898154.54</v>
      </c>
      <c r="R110" s="1118">
        <v>1899963.27</v>
      </c>
      <c r="S110" s="1118">
        <v>1901133.48</v>
      </c>
      <c r="T110" s="305">
        <v>1741079.0223076923</v>
      </c>
      <c r="U110" s="305">
        <v>2374591.1</v>
      </c>
      <c r="V110" s="305">
        <v>4115670.1223076927</v>
      </c>
      <c r="X110" s="1122">
        <v>2160</v>
      </c>
      <c r="Y110" s="305" t="s">
        <v>335</v>
      </c>
      <c r="Z110" s="1118">
        <v>158070.57</v>
      </c>
      <c r="AA110" s="309"/>
      <c r="AB110" s="508"/>
      <c r="AC110" s="508">
        <v>158070.57</v>
      </c>
      <c r="AD110" s="1118">
        <v>164389.79999999999</v>
      </c>
      <c r="AE110" s="1118">
        <v>170432.17</v>
      </c>
      <c r="AF110" s="1118">
        <v>174742.89</v>
      </c>
      <c r="AG110" s="1118">
        <v>182911.94</v>
      </c>
      <c r="AH110" s="1118">
        <v>190266.98</v>
      </c>
      <c r="AI110" s="1118">
        <v>199075.35</v>
      </c>
      <c r="AJ110" s="1118">
        <v>207431.84</v>
      </c>
      <c r="AK110" s="1118">
        <v>216230.75</v>
      </c>
      <c r="AL110" s="1118">
        <v>221709.09</v>
      </c>
      <c r="AM110" s="1118">
        <v>224856.01</v>
      </c>
      <c r="AN110" s="1118">
        <v>231562.95</v>
      </c>
      <c r="AO110" s="1118">
        <v>240360.79</v>
      </c>
      <c r="AP110" s="305">
        <v>198618.54846153854</v>
      </c>
      <c r="AQ110" s="305">
        <v>563471.78722222231</v>
      </c>
      <c r="AR110" s="305">
        <v>762090.33568376082</v>
      </c>
      <c r="AU110" s="305">
        <v>761354.37888888898</v>
      </c>
    </row>
    <row r="111" spans="1:47" s="305" customFormat="1" ht="12">
      <c r="A111" s="305" t="s">
        <v>3747</v>
      </c>
      <c r="B111" s="1122">
        <v>1395</v>
      </c>
      <c r="C111" s="309" t="s">
        <v>252</v>
      </c>
      <c r="D111" s="1118">
        <v>104386.62</v>
      </c>
      <c r="E111" s="508"/>
      <c r="F111" s="508"/>
      <c r="G111" s="1124">
        <v>104386.62</v>
      </c>
      <c r="H111" s="1118">
        <v>104386.62</v>
      </c>
      <c r="I111" s="1118">
        <v>104386.62</v>
      </c>
      <c r="J111" s="1118">
        <v>104386.62</v>
      </c>
      <c r="K111" s="1118">
        <v>104386.62</v>
      </c>
      <c r="L111" s="1118">
        <v>104386.62</v>
      </c>
      <c r="M111" s="1118">
        <v>104386.62</v>
      </c>
      <c r="N111" s="1118">
        <v>104386.62</v>
      </c>
      <c r="O111" s="1118">
        <v>104386.62</v>
      </c>
      <c r="P111" s="1118">
        <v>104386.62</v>
      </c>
      <c r="Q111" s="1118">
        <v>104386.62</v>
      </c>
      <c r="R111" s="1118">
        <v>104386.62</v>
      </c>
      <c r="S111" s="1118">
        <v>104386.62</v>
      </c>
      <c r="T111" s="305">
        <v>104386.62000000001</v>
      </c>
      <c r="V111" s="305">
        <v>104386.62000000001</v>
      </c>
      <c r="X111" s="1122">
        <v>2155</v>
      </c>
      <c r="Y111" s="309" t="s">
        <v>3695</v>
      </c>
      <c r="Z111" s="1127">
        <v>52199.08</v>
      </c>
      <c r="AA111" s="1233"/>
      <c r="AB111" s="1124"/>
      <c r="AC111" s="1124">
        <v>52199.08</v>
      </c>
      <c r="AD111" s="1127">
        <v>52682.35</v>
      </c>
      <c r="AE111" s="1127">
        <v>53165.62</v>
      </c>
      <c r="AF111" s="1127">
        <v>53648.89</v>
      </c>
      <c r="AG111" s="1127">
        <v>54132.160000000003</v>
      </c>
      <c r="AH111" s="1127">
        <v>54615.43</v>
      </c>
      <c r="AI111" s="1127">
        <v>55098.7</v>
      </c>
      <c r="AJ111" s="1127">
        <v>55581.97</v>
      </c>
      <c r="AK111" s="1127">
        <v>56065.24</v>
      </c>
      <c r="AL111" s="1127">
        <v>56548.51</v>
      </c>
      <c r="AM111" s="1127">
        <v>57031.78</v>
      </c>
      <c r="AN111" s="1127">
        <v>57515.05</v>
      </c>
      <c r="AO111" s="1127">
        <v>57998.32</v>
      </c>
      <c r="AP111" s="305">
        <v>55098.7</v>
      </c>
      <c r="AQ111" s="305">
        <v>5057.05</v>
      </c>
      <c r="AR111" s="305">
        <v>60155.75</v>
      </c>
      <c r="AU111" s="305">
        <v>5057.05</v>
      </c>
    </row>
    <row r="112" spans="1:47" s="305" customFormat="1">
      <c r="B112" s="1132"/>
      <c r="C112" s="1220" t="s">
        <v>1073</v>
      </c>
      <c r="D112" s="628">
        <v>1276508.5899999999</v>
      </c>
      <c r="E112" s="628"/>
      <c r="F112" s="628"/>
      <c r="G112" s="628">
        <v>1276508.5899999999</v>
      </c>
      <c r="H112" s="628">
        <v>1554674.4300000002</v>
      </c>
      <c r="I112" s="628">
        <v>1559942.38</v>
      </c>
      <c r="J112" s="628">
        <v>1559003.1</v>
      </c>
      <c r="K112" s="628">
        <v>2002439.5099999998</v>
      </c>
      <c r="L112" s="628">
        <v>2004501.02</v>
      </c>
      <c r="M112" s="628">
        <v>2006996.98</v>
      </c>
      <c r="N112" s="628">
        <v>2007980.17</v>
      </c>
      <c r="O112" s="628">
        <v>2004953.3199999998</v>
      </c>
      <c r="P112" s="628">
        <v>2001642.7000000002</v>
      </c>
      <c r="Q112" s="628">
        <v>2002541.1600000001</v>
      </c>
      <c r="R112" s="628">
        <v>2004349.8900000001</v>
      </c>
      <c r="S112" s="628">
        <v>2005520.1</v>
      </c>
      <c r="T112" s="628">
        <v>1845465.6423076924</v>
      </c>
      <c r="U112" s="628">
        <v>2374591.1</v>
      </c>
      <c r="V112" s="628">
        <v>4220056.7423076928</v>
      </c>
      <c r="X112" s="1132"/>
      <c r="Y112" s="630" t="s">
        <v>1073</v>
      </c>
      <c r="Z112" s="508">
        <v>210269.65000000002</v>
      </c>
      <c r="AA112" s="508">
        <v>0</v>
      </c>
      <c r="AB112" s="508"/>
      <c r="AC112" s="508">
        <v>210269.65000000002</v>
      </c>
      <c r="AD112" s="508">
        <v>217072.15</v>
      </c>
      <c r="AE112" s="508">
        <v>223597.79</v>
      </c>
      <c r="AF112" s="508">
        <v>228391.78000000003</v>
      </c>
      <c r="AG112" s="508">
        <v>237044.1</v>
      </c>
      <c r="AH112" s="508">
        <v>244882.41</v>
      </c>
      <c r="AI112" s="508">
        <v>254174.05</v>
      </c>
      <c r="AJ112" s="508">
        <v>263013.81</v>
      </c>
      <c r="AK112" s="508">
        <v>272295.99</v>
      </c>
      <c r="AL112" s="508">
        <v>278257.59999999998</v>
      </c>
      <c r="AM112" s="508">
        <v>281887.79000000004</v>
      </c>
      <c r="AN112" s="508">
        <v>289078</v>
      </c>
      <c r="AO112" s="508">
        <v>298359.11</v>
      </c>
      <c r="AQ112" s="508">
        <v>568528.83722222236</v>
      </c>
      <c r="AR112" s="508">
        <v>822246.08568376082</v>
      </c>
      <c r="AU112" s="305">
        <v>766411.42888888903</v>
      </c>
    </row>
    <row r="113" spans="1:47" s="305" customFormat="1" ht="12">
      <c r="A113" s="305" t="s">
        <v>2142</v>
      </c>
      <c r="B113" s="1122">
        <v>1410</v>
      </c>
      <c r="C113" s="309" t="s">
        <v>2662</v>
      </c>
      <c r="D113" s="1118">
        <v>67534.960000000006</v>
      </c>
      <c r="E113" s="508"/>
      <c r="F113" s="309"/>
      <c r="G113" s="508">
        <v>67534.960000000006</v>
      </c>
      <c r="H113" s="1118">
        <v>67534.960000000006</v>
      </c>
      <c r="I113" s="1118">
        <v>67534.960000000006</v>
      </c>
      <c r="J113" s="1118">
        <v>67534.960000000006</v>
      </c>
      <c r="K113" s="1118">
        <v>67534.960000000006</v>
      </c>
      <c r="L113" s="1118">
        <v>67534.960000000006</v>
      </c>
      <c r="M113" s="1118">
        <v>67534.960000000006</v>
      </c>
      <c r="N113" s="1118">
        <v>99484.96</v>
      </c>
      <c r="O113" s="1118">
        <v>71806.990000000005</v>
      </c>
      <c r="P113" s="1118">
        <v>71806.990000000005</v>
      </c>
      <c r="Q113" s="1118">
        <v>72760.710000000006</v>
      </c>
      <c r="R113" s="1118">
        <v>72760.710000000006</v>
      </c>
      <c r="S113" s="1118">
        <v>72036.52</v>
      </c>
      <c r="T113" s="305">
        <v>71800.123076923075</v>
      </c>
      <c r="V113" s="305">
        <v>71800.123076923075</v>
      </c>
      <c r="X113" s="1122">
        <v>2170</v>
      </c>
      <c r="Y113" s="305" t="s">
        <v>2521</v>
      </c>
      <c r="Z113" s="1118">
        <v>1205.6600000000001</v>
      </c>
      <c r="AA113" s="309"/>
      <c r="AB113" s="508"/>
      <c r="AC113" s="508">
        <v>1205.6600000000001</v>
      </c>
      <c r="AD113" s="1118">
        <v>1366.46</v>
      </c>
      <c r="AE113" s="1118">
        <v>1527.26</v>
      </c>
      <c r="AF113" s="1118">
        <v>1688.06</v>
      </c>
      <c r="AG113" s="1118">
        <v>1848.86</v>
      </c>
      <c r="AH113" s="1118">
        <v>2009.66</v>
      </c>
      <c r="AI113" s="1118">
        <v>2170.46</v>
      </c>
      <c r="AJ113" s="1118">
        <v>2407.33</v>
      </c>
      <c r="AK113" s="1118">
        <v>-25033.77</v>
      </c>
      <c r="AL113" s="1118">
        <v>-24862.799999999999</v>
      </c>
      <c r="AM113" s="1118">
        <v>-24689.56</v>
      </c>
      <c r="AN113" s="1118">
        <v>-24516.32</v>
      </c>
      <c r="AO113" s="1118">
        <v>-25067.27</v>
      </c>
      <c r="AP113" s="305">
        <v>-8457.382307692309</v>
      </c>
      <c r="AQ113" s="305">
        <v>28.7</v>
      </c>
      <c r="AR113" s="305">
        <v>-8428.6823076923083</v>
      </c>
      <c r="AU113" s="305">
        <v>28.7</v>
      </c>
    </row>
    <row r="114" spans="1:47" s="305" customFormat="1" ht="12">
      <c r="A114" s="305" t="s">
        <v>2143</v>
      </c>
      <c r="B114" s="1122">
        <v>1420</v>
      </c>
      <c r="C114" s="309" t="s">
        <v>253</v>
      </c>
      <c r="D114" s="1118">
        <v>2048.54</v>
      </c>
      <c r="E114" s="508"/>
      <c r="F114" s="309"/>
      <c r="G114" s="508">
        <v>2048.54</v>
      </c>
      <c r="H114" s="1118">
        <v>2048.54</v>
      </c>
      <c r="I114" s="1118">
        <v>2048.54</v>
      </c>
      <c r="J114" s="1118">
        <v>2048.54</v>
      </c>
      <c r="K114" s="1118">
        <v>2048.54</v>
      </c>
      <c r="L114" s="1118">
        <v>2048.54</v>
      </c>
      <c r="M114" s="1118">
        <v>2048.54</v>
      </c>
      <c r="N114" s="1118">
        <v>2048.54</v>
      </c>
      <c r="O114" s="1118">
        <v>2048.54</v>
      </c>
      <c r="P114" s="1118">
        <v>2048.54</v>
      </c>
      <c r="Q114" s="1118">
        <v>2048.54</v>
      </c>
      <c r="R114" s="1118">
        <v>2048.54</v>
      </c>
      <c r="S114" s="1118">
        <v>2048.54</v>
      </c>
      <c r="T114" s="305">
        <v>2048.5400000000004</v>
      </c>
      <c r="V114" s="305">
        <v>2048.5400000000004</v>
      </c>
      <c r="X114" s="1122">
        <v>2180</v>
      </c>
      <c r="Y114" s="305" t="s">
        <v>336</v>
      </c>
      <c r="Z114" s="1118">
        <v>-2071.65</v>
      </c>
      <c r="AA114" s="309"/>
      <c r="AB114" s="508"/>
      <c r="AC114" s="508">
        <v>-2071.65</v>
      </c>
      <c r="AD114" s="1118">
        <v>-2065.9699999999998</v>
      </c>
      <c r="AE114" s="1118">
        <v>-2060.29</v>
      </c>
      <c r="AF114" s="1118">
        <v>-2054.61</v>
      </c>
      <c r="AG114" s="1118">
        <v>-2048.9299999999998</v>
      </c>
      <c r="AH114" s="1118">
        <v>-2043.25</v>
      </c>
      <c r="AI114" s="1118">
        <v>-2037.57</v>
      </c>
      <c r="AJ114" s="1118">
        <v>-2031.89</v>
      </c>
      <c r="AK114" s="1118">
        <v>-2026.21</v>
      </c>
      <c r="AL114" s="1118">
        <v>-2020.53</v>
      </c>
      <c r="AM114" s="1118">
        <v>-2014.85</v>
      </c>
      <c r="AN114" s="1118">
        <v>-2009.17</v>
      </c>
      <c r="AO114" s="1118">
        <v>-2003.49</v>
      </c>
      <c r="AP114" s="305">
        <v>-2037.57</v>
      </c>
      <c r="AQ114" s="305">
        <v>-2509.08</v>
      </c>
      <c r="AR114" s="305">
        <v>-4546.6499999999996</v>
      </c>
      <c r="AU114" s="305">
        <v>-2509.08</v>
      </c>
    </row>
    <row r="115" spans="1:47" s="305" customFormat="1" ht="12">
      <c r="A115" s="305" t="s">
        <v>1992</v>
      </c>
      <c r="B115" s="1122">
        <v>1440</v>
      </c>
      <c r="C115" s="309" t="s">
        <v>294</v>
      </c>
      <c r="D115" s="1118">
        <v>0</v>
      </c>
      <c r="E115" s="508"/>
      <c r="F115" s="309"/>
      <c r="G115" s="508">
        <v>0</v>
      </c>
      <c r="H115" s="1118">
        <v>0</v>
      </c>
      <c r="I115" s="1118">
        <v>0</v>
      </c>
      <c r="J115" s="1118">
        <v>0</v>
      </c>
      <c r="K115" s="1118">
        <v>0</v>
      </c>
      <c r="L115" s="1118">
        <v>0</v>
      </c>
      <c r="M115" s="1118">
        <v>0</v>
      </c>
      <c r="N115" s="1118">
        <v>0</v>
      </c>
      <c r="O115" s="1118">
        <v>0</v>
      </c>
      <c r="P115" s="1118">
        <v>0</v>
      </c>
      <c r="Q115" s="1118">
        <v>0</v>
      </c>
      <c r="R115" s="1118">
        <v>0</v>
      </c>
      <c r="S115" s="1118">
        <v>0</v>
      </c>
      <c r="T115" s="305">
        <v>0</v>
      </c>
      <c r="V115" s="305">
        <v>0</v>
      </c>
      <c r="X115" s="1122">
        <v>2200</v>
      </c>
      <c r="Y115" s="305" t="s">
        <v>2522</v>
      </c>
      <c r="Z115" s="1118">
        <v>0</v>
      </c>
      <c r="AA115" s="309"/>
      <c r="AB115" s="508"/>
      <c r="AC115" s="508">
        <v>0</v>
      </c>
      <c r="AD115" s="1118">
        <v>0</v>
      </c>
      <c r="AE115" s="1118">
        <v>0</v>
      </c>
      <c r="AF115" s="1118">
        <v>0</v>
      </c>
      <c r="AG115" s="1118">
        <v>0</v>
      </c>
      <c r="AH115" s="1118">
        <v>0</v>
      </c>
      <c r="AI115" s="1118">
        <v>0</v>
      </c>
      <c r="AJ115" s="1118">
        <v>0</v>
      </c>
      <c r="AK115" s="1118">
        <v>0</v>
      </c>
      <c r="AL115" s="1118">
        <v>0</v>
      </c>
      <c r="AM115" s="1118">
        <v>0</v>
      </c>
      <c r="AN115" s="1118">
        <v>0</v>
      </c>
      <c r="AO115" s="1118">
        <v>0</v>
      </c>
      <c r="AP115" s="305">
        <v>0</v>
      </c>
      <c r="AR115" s="305">
        <v>0</v>
      </c>
    </row>
    <row r="116" spans="1:47" s="305" customFormat="1" ht="12">
      <c r="A116" s="521" t="s">
        <v>1826</v>
      </c>
      <c r="B116" s="1122"/>
      <c r="C116" s="309"/>
      <c r="D116" s="1118">
        <v>0</v>
      </c>
      <c r="E116" s="508"/>
      <c r="F116" s="309"/>
      <c r="G116" s="508">
        <v>0</v>
      </c>
      <c r="H116" s="1118">
        <v>0</v>
      </c>
      <c r="I116" s="1118">
        <v>0</v>
      </c>
      <c r="J116" s="1118">
        <v>0</v>
      </c>
      <c r="K116" s="1118">
        <v>0</v>
      </c>
      <c r="L116" s="1118">
        <v>0</v>
      </c>
      <c r="M116" s="1118">
        <v>0</v>
      </c>
      <c r="N116" s="1118">
        <v>0</v>
      </c>
      <c r="O116" s="1118">
        <v>0</v>
      </c>
      <c r="P116" s="1118">
        <v>0</v>
      </c>
      <c r="Q116" s="1118">
        <v>0</v>
      </c>
      <c r="R116" s="1118">
        <v>0</v>
      </c>
      <c r="S116" s="1118">
        <v>0</v>
      </c>
      <c r="T116" s="305">
        <v>0</v>
      </c>
      <c r="X116" s="1122"/>
      <c r="Z116" s="1118">
        <v>0</v>
      </c>
      <c r="AA116" s="309"/>
      <c r="AB116" s="508"/>
      <c r="AC116" s="508"/>
      <c r="AD116" s="1118">
        <v>0</v>
      </c>
      <c r="AE116" s="1118">
        <v>0</v>
      </c>
      <c r="AF116" s="1118">
        <v>0</v>
      </c>
      <c r="AG116" s="1118">
        <v>0</v>
      </c>
      <c r="AH116" s="1118">
        <v>0</v>
      </c>
      <c r="AI116" s="1118">
        <v>0</v>
      </c>
      <c r="AJ116" s="1118">
        <v>0</v>
      </c>
      <c r="AK116" s="1118">
        <v>0</v>
      </c>
      <c r="AL116" s="1118">
        <v>0</v>
      </c>
      <c r="AM116" s="1118">
        <v>0</v>
      </c>
      <c r="AN116" s="1118">
        <v>0</v>
      </c>
      <c r="AO116" s="1118">
        <v>0</v>
      </c>
      <c r="AP116" s="305">
        <v>0</v>
      </c>
    </row>
    <row r="117" spans="1:47" s="305" customFormat="1" ht="12">
      <c r="A117" s="305" t="s">
        <v>2189</v>
      </c>
      <c r="B117" s="1122">
        <v>1275</v>
      </c>
      <c r="C117" s="309" t="s">
        <v>261</v>
      </c>
      <c r="D117" s="1118">
        <v>0</v>
      </c>
      <c r="E117" s="508"/>
      <c r="F117" s="309"/>
      <c r="G117" s="508">
        <v>0</v>
      </c>
      <c r="H117" s="1118">
        <v>0</v>
      </c>
      <c r="I117" s="1118">
        <v>0</v>
      </c>
      <c r="J117" s="1118">
        <v>0</v>
      </c>
      <c r="K117" s="1118">
        <v>0</v>
      </c>
      <c r="L117" s="1118">
        <v>0</v>
      </c>
      <c r="M117" s="1118">
        <v>0</v>
      </c>
      <c r="N117" s="1118">
        <v>0</v>
      </c>
      <c r="O117" s="1118">
        <v>0</v>
      </c>
      <c r="P117" s="1118">
        <v>0</v>
      </c>
      <c r="Q117" s="1118">
        <v>0</v>
      </c>
      <c r="R117" s="1118">
        <v>0</v>
      </c>
      <c r="S117" s="1118">
        <v>0</v>
      </c>
      <c r="T117" s="305">
        <v>0</v>
      </c>
      <c r="V117" s="305">
        <v>0</v>
      </c>
      <c r="X117" s="1122"/>
      <c r="Z117" s="1118">
        <v>0</v>
      </c>
      <c r="AA117" s="309"/>
      <c r="AB117" s="508"/>
      <c r="AC117" s="508">
        <v>0</v>
      </c>
      <c r="AD117" s="1118">
        <v>0</v>
      </c>
      <c r="AE117" s="1118">
        <v>0</v>
      </c>
      <c r="AF117" s="1118">
        <v>0</v>
      </c>
      <c r="AG117" s="1118">
        <v>0</v>
      </c>
      <c r="AH117" s="1118">
        <v>0</v>
      </c>
      <c r="AI117" s="1118">
        <v>0</v>
      </c>
      <c r="AJ117" s="1118">
        <v>0</v>
      </c>
      <c r="AK117" s="1118">
        <v>0</v>
      </c>
      <c r="AL117" s="1118">
        <v>0</v>
      </c>
      <c r="AM117" s="1118">
        <v>0</v>
      </c>
      <c r="AN117" s="1118">
        <v>0</v>
      </c>
      <c r="AO117" s="1118">
        <v>0</v>
      </c>
      <c r="AP117" s="305">
        <v>0</v>
      </c>
      <c r="AR117" s="305">
        <v>0</v>
      </c>
    </row>
    <row r="118" spans="1:47" s="305" customFormat="1" ht="12">
      <c r="A118" s="305" t="s">
        <v>3681</v>
      </c>
      <c r="B118" s="1122">
        <v>1305</v>
      </c>
      <c r="C118" s="309" t="s">
        <v>3680</v>
      </c>
      <c r="D118" s="1118">
        <v>0</v>
      </c>
      <c r="E118" s="508"/>
      <c r="F118" s="309"/>
      <c r="G118" s="508">
        <v>0</v>
      </c>
      <c r="H118" s="1118">
        <v>0</v>
      </c>
      <c r="I118" s="1118">
        <v>0</v>
      </c>
      <c r="J118" s="1118">
        <v>0</v>
      </c>
      <c r="K118" s="1118">
        <v>0</v>
      </c>
      <c r="L118" s="1118">
        <v>0</v>
      </c>
      <c r="M118" s="1118">
        <v>2898.23</v>
      </c>
      <c r="N118" s="1118">
        <v>2898.23</v>
      </c>
      <c r="O118" s="1118">
        <v>2898.23</v>
      </c>
      <c r="P118" s="1118">
        <v>2271</v>
      </c>
      <c r="Q118" s="1118">
        <v>2271</v>
      </c>
      <c r="R118" s="1118">
        <v>2271</v>
      </c>
      <c r="S118" s="1118">
        <v>2271</v>
      </c>
      <c r="T118" s="305">
        <v>1367.5915384615387</v>
      </c>
      <c r="V118" s="305">
        <v>1367.5915384615387</v>
      </c>
      <c r="X118" s="1122">
        <v>2070</v>
      </c>
      <c r="Y118" s="305" t="s">
        <v>2519</v>
      </c>
      <c r="Z118" s="1118">
        <v>0</v>
      </c>
      <c r="AA118" s="309"/>
      <c r="AB118" s="508"/>
      <c r="AC118" s="508">
        <v>0</v>
      </c>
      <c r="AD118" s="1118">
        <v>0</v>
      </c>
      <c r="AE118" s="1118">
        <v>0</v>
      </c>
      <c r="AF118" s="1118">
        <v>0</v>
      </c>
      <c r="AG118" s="1118">
        <v>0</v>
      </c>
      <c r="AH118" s="1118">
        <v>0</v>
      </c>
      <c r="AI118" s="1118">
        <v>0</v>
      </c>
      <c r="AJ118" s="1118">
        <v>0</v>
      </c>
      <c r="AK118" s="1118">
        <v>0</v>
      </c>
      <c r="AL118" s="1118">
        <v>0</v>
      </c>
      <c r="AM118" s="1118">
        <v>0</v>
      </c>
      <c r="AN118" s="1118">
        <v>0</v>
      </c>
      <c r="AO118" s="1118">
        <v>0</v>
      </c>
      <c r="AP118" s="305">
        <v>0</v>
      </c>
      <c r="AR118" s="305">
        <v>0</v>
      </c>
    </row>
    <row r="119" spans="1:47" s="305" customFormat="1" ht="12">
      <c r="A119" s="305" t="s">
        <v>3682</v>
      </c>
      <c r="B119" s="1122">
        <v>1310</v>
      </c>
      <c r="C119" s="309" t="s">
        <v>3683</v>
      </c>
      <c r="D119" s="1118">
        <v>0</v>
      </c>
      <c r="E119" s="508"/>
      <c r="F119" s="309"/>
      <c r="G119" s="508">
        <v>0</v>
      </c>
      <c r="H119" s="1118">
        <v>0</v>
      </c>
      <c r="I119" s="1118">
        <v>0</v>
      </c>
      <c r="J119" s="1118">
        <v>0</v>
      </c>
      <c r="K119" s="1118">
        <v>0</v>
      </c>
      <c r="L119" s="1118">
        <v>0</v>
      </c>
      <c r="M119" s="1118">
        <v>0</v>
      </c>
      <c r="N119" s="1118">
        <v>0</v>
      </c>
      <c r="O119" s="1118">
        <v>0</v>
      </c>
      <c r="P119" s="1118">
        <v>0</v>
      </c>
      <c r="Q119" s="1118">
        <v>0</v>
      </c>
      <c r="R119" s="1118">
        <v>0</v>
      </c>
      <c r="S119" s="1118">
        <v>0</v>
      </c>
      <c r="T119" s="305">
        <v>0</v>
      </c>
      <c r="V119" s="305">
        <v>0</v>
      </c>
      <c r="X119" s="1122">
        <v>2065</v>
      </c>
      <c r="Y119" s="305" t="s">
        <v>3682</v>
      </c>
      <c r="Z119" s="1118">
        <v>0</v>
      </c>
      <c r="AB119" s="508"/>
      <c r="AC119" s="508">
        <v>0</v>
      </c>
      <c r="AD119" s="1118">
        <v>0</v>
      </c>
      <c r="AE119" s="1118">
        <v>0</v>
      </c>
      <c r="AF119" s="1118">
        <v>0</v>
      </c>
      <c r="AG119" s="1118">
        <v>0</v>
      </c>
      <c r="AH119" s="1118">
        <v>0</v>
      </c>
      <c r="AI119" s="1118">
        <v>7.57</v>
      </c>
      <c r="AJ119" s="1118">
        <v>15.14</v>
      </c>
      <c r="AK119" s="1118">
        <v>22.71</v>
      </c>
      <c r="AL119" s="1118">
        <v>28.64</v>
      </c>
      <c r="AM119" s="1118">
        <v>34.57</v>
      </c>
      <c r="AN119" s="1118">
        <v>40.5</v>
      </c>
      <c r="AO119" s="1118">
        <v>46.43</v>
      </c>
      <c r="AP119" s="305">
        <v>15.043076923076923</v>
      </c>
      <c r="AR119" s="305">
        <v>15.043076923076923</v>
      </c>
    </row>
    <row r="120" spans="1:47" s="305" customFormat="1" ht="12">
      <c r="A120" s="305" t="s">
        <v>290</v>
      </c>
      <c r="B120" s="1230">
        <v>1385</v>
      </c>
      <c r="C120" s="305" t="s">
        <v>291</v>
      </c>
      <c r="D120" s="1118">
        <v>4584.18</v>
      </c>
      <c r="E120" s="508"/>
      <c r="G120" s="508">
        <v>4584.18</v>
      </c>
      <c r="H120" s="1118">
        <v>5269.31</v>
      </c>
      <c r="I120" s="1118">
        <v>5644.31</v>
      </c>
      <c r="J120" s="1118">
        <v>5644.31</v>
      </c>
      <c r="K120" s="1118">
        <v>5644.31</v>
      </c>
      <c r="L120" s="1118">
        <v>5644.31</v>
      </c>
      <c r="M120" s="1118">
        <v>5644.31</v>
      </c>
      <c r="N120" s="1118">
        <v>5644.31</v>
      </c>
      <c r="O120" s="1118">
        <v>5644.31</v>
      </c>
      <c r="P120" s="1118">
        <v>5644.31</v>
      </c>
      <c r="Q120" s="1118">
        <v>5644.31</v>
      </c>
      <c r="R120" s="1118">
        <v>5644.31</v>
      </c>
      <c r="S120" s="1118">
        <v>5644.31</v>
      </c>
      <c r="T120" s="305">
        <v>5533.915384615384</v>
      </c>
      <c r="V120" s="305">
        <v>5533.915384615384</v>
      </c>
      <c r="X120" s="1230">
        <v>2145</v>
      </c>
      <c r="Y120" s="305" t="s">
        <v>334</v>
      </c>
      <c r="Z120" s="1118">
        <v>-10080.94</v>
      </c>
      <c r="AB120" s="508"/>
      <c r="AC120" s="508">
        <v>-10080.94</v>
      </c>
      <c r="AD120" s="1118">
        <v>-10364.34</v>
      </c>
      <c r="AE120" s="1118">
        <v>-10338.209999999999</v>
      </c>
      <c r="AF120" s="1118">
        <v>-10312.08</v>
      </c>
      <c r="AG120" s="1118">
        <v>-10285.950000000001</v>
      </c>
      <c r="AH120" s="1118">
        <v>-10259.82</v>
      </c>
      <c r="AI120" s="1118">
        <v>-10233.69</v>
      </c>
      <c r="AJ120" s="1118">
        <v>-10207.56</v>
      </c>
      <c r="AK120" s="1118">
        <v>-10181.43</v>
      </c>
      <c r="AL120" s="1118">
        <v>-10155.299999999999</v>
      </c>
      <c r="AM120" s="1118">
        <v>-10129.17</v>
      </c>
      <c r="AN120" s="1118">
        <v>-10103.040000000001</v>
      </c>
      <c r="AO120" s="1118">
        <v>-10076.91</v>
      </c>
      <c r="AP120" s="305">
        <v>-10209.880000000001</v>
      </c>
      <c r="AQ120" s="305">
        <v>73.010000000000005</v>
      </c>
      <c r="AR120" s="305">
        <v>-10136.870000000001</v>
      </c>
      <c r="AU120" s="305">
        <v>73.010000000000005</v>
      </c>
    </row>
    <row r="121" spans="1:47" s="305" customFormat="1" ht="12">
      <c r="A121" s="305" t="s">
        <v>2512</v>
      </c>
      <c r="B121" s="1230">
        <v>1390</v>
      </c>
      <c r="C121" s="305" t="s">
        <v>2513</v>
      </c>
      <c r="D121" s="1118">
        <v>8075.78</v>
      </c>
      <c r="E121" s="508"/>
      <c r="G121" s="508">
        <v>8075.78</v>
      </c>
      <c r="H121" s="1118">
        <v>15724.08</v>
      </c>
      <c r="I121" s="1118">
        <v>9053.07</v>
      </c>
      <c r="J121" s="1118">
        <v>9053.07</v>
      </c>
      <c r="K121" s="1118">
        <v>9053.07</v>
      </c>
      <c r="L121" s="1118">
        <v>9053.07</v>
      </c>
      <c r="M121" s="1118">
        <v>9053.07</v>
      </c>
      <c r="N121" s="1118">
        <v>9053.07</v>
      </c>
      <c r="O121" s="1118">
        <v>9053.07</v>
      </c>
      <c r="P121" s="1118">
        <v>9053.07</v>
      </c>
      <c r="Q121" s="1118">
        <v>9053.07</v>
      </c>
      <c r="R121" s="1118">
        <v>9053.07</v>
      </c>
      <c r="S121" s="1118">
        <v>9053.07</v>
      </c>
      <c r="T121" s="305">
        <v>9491.0484615384648</v>
      </c>
      <c r="V121" s="305">
        <v>9491.0484615384648</v>
      </c>
      <c r="X121" s="1230">
        <v>2150</v>
      </c>
      <c r="Y121" s="305" t="s">
        <v>2520</v>
      </c>
      <c r="Z121" s="1118">
        <v>113.2</v>
      </c>
      <c r="AB121" s="508"/>
      <c r="AC121" s="508">
        <v>113.2</v>
      </c>
      <c r="AD121" s="1118">
        <v>185.99</v>
      </c>
      <c r="AE121" s="1118">
        <v>-6412.23</v>
      </c>
      <c r="AF121" s="1118">
        <v>-6370.32</v>
      </c>
      <c r="AG121" s="1118">
        <v>-6328.41</v>
      </c>
      <c r="AH121" s="1118">
        <v>-6286.5</v>
      </c>
      <c r="AI121" s="1118">
        <v>-6244.59</v>
      </c>
      <c r="AJ121" s="1118">
        <v>-6202.68</v>
      </c>
      <c r="AK121" s="1118">
        <v>-6160.77</v>
      </c>
      <c r="AL121" s="1118">
        <v>-6118.86</v>
      </c>
      <c r="AM121" s="1118">
        <v>-6076.95</v>
      </c>
      <c r="AN121" s="1118">
        <v>-6035.04</v>
      </c>
      <c r="AO121" s="1118">
        <v>-5993.13</v>
      </c>
      <c r="AP121" s="305">
        <v>-5225.4069230769228</v>
      </c>
      <c r="AQ121" s="305">
        <v>114.42</v>
      </c>
      <c r="AR121" s="305">
        <v>-5110.9869230769227</v>
      </c>
      <c r="AU121" s="305">
        <v>114.42</v>
      </c>
    </row>
    <row r="122" spans="1:47" s="305" customFormat="1" ht="12">
      <c r="A122" s="307" t="s">
        <v>4198</v>
      </c>
      <c r="B122" s="1230">
        <v>1405</v>
      </c>
      <c r="C122" s="307" t="s">
        <v>4199</v>
      </c>
      <c r="D122" s="1118"/>
      <c r="E122" s="508"/>
      <c r="G122" s="508"/>
      <c r="H122" s="1118"/>
      <c r="I122" s="1118"/>
      <c r="J122" s="1118"/>
      <c r="K122" s="1118"/>
      <c r="L122" s="1118"/>
      <c r="M122" s="1118"/>
      <c r="N122" s="1118"/>
      <c r="O122" s="1118"/>
      <c r="P122" s="1118"/>
      <c r="Q122" s="1118"/>
      <c r="R122" s="1118"/>
      <c r="S122" s="1118"/>
      <c r="U122" s="305">
        <v>5051947.12</v>
      </c>
      <c r="V122" s="305">
        <v>5051947.12</v>
      </c>
      <c r="X122" s="1230">
        <v>2165</v>
      </c>
      <c r="Y122" s="307" t="s">
        <v>4198</v>
      </c>
      <c r="Z122" s="307" t="s">
        <v>4199</v>
      </c>
      <c r="AB122" s="508"/>
      <c r="AC122" s="508"/>
      <c r="AD122" s="1118"/>
      <c r="AE122" s="1118"/>
      <c r="AF122" s="1118"/>
      <c r="AG122" s="1118"/>
      <c r="AH122" s="1118"/>
      <c r="AI122" s="1118"/>
      <c r="AJ122" s="1118"/>
      <c r="AK122" s="1118"/>
      <c r="AL122" s="1118"/>
      <c r="AM122" s="1118"/>
      <c r="AN122" s="1118"/>
      <c r="AO122" s="1118"/>
      <c r="AQ122" s="305">
        <v>1146043.5611111112</v>
      </c>
      <c r="AR122" s="305">
        <v>1146043.5611111112</v>
      </c>
      <c r="AU122" s="305">
        <v>1567039.1544444447</v>
      </c>
    </row>
    <row r="123" spans="1:47" s="305" customFormat="1" ht="12">
      <c r="A123" s="305" t="s">
        <v>3679</v>
      </c>
      <c r="B123" s="1230">
        <v>1415</v>
      </c>
      <c r="C123" s="305" t="s">
        <v>3749</v>
      </c>
      <c r="D123" s="1118">
        <v>0</v>
      </c>
      <c r="E123" s="508"/>
      <c r="G123" s="508">
        <v>0</v>
      </c>
      <c r="H123" s="1118">
        <v>0</v>
      </c>
      <c r="I123" s="1118">
        <v>0</v>
      </c>
      <c r="J123" s="1118">
        <v>0</v>
      </c>
      <c r="K123" s="1118">
        <v>0</v>
      </c>
      <c r="L123" s="1118">
        <v>0</v>
      </c>
      <c r="M123" s="1118">
        <v>0</v>
      </c>
      <c r="N123" s="1118">
        <v>0</v>
      </c>
      <c r="O123" s="1118">
        <v>0</v>
      </c>
      <c r="P123" s="1118">
        <v>0</v>
      </c>
      <c r="Q123" s="1118">
        <v>4500</v>
      </c>
      <c r="R123" s="1118">
        <v>4500</v>
      </c>
      <c r="S123" s="1118">
        <v>4500</v>
      </c>
      <c r="T123" s="305">
        <v>1038.4615384615386</v>
      </c>
      <c r="V123" s="305">
        <v>1038.4615384615386</v>
      </c>
      <c r="X123" s="1230">
        <v>2175</v>
      </c>
      <c r="Y123" s="305" t="s">
        <v>3679</v>
      </c>
      <c r="Z123" s="1118">
        <v>0</v>
      </c>
      <c r="AB123" s="508"/>
      <c r="AC123" s="508">
        <v>0</v>
      </c>
      <c r="AD123" s="1118">
        <v>0</v>
      </c>
      <c r="AE123" s="1118">
        <v>0</v>
      </c>
      <c r="AF123" s="1118">
        <v>0</v>
      </c>
      <c r="AG123" s="1118">
        <v>0</v>
      </c>
      <c r="AH123" s="1118">
        <v>0</v>
      </c>
      <c r="AI123" s="1118">
        <v>0</v>
      </c>
      <c r="AJ123" s="1118">
        <v>0</v>
      </c>
      <c r="AK123" s="1118">
        <v>0</v>
      </c>
      <c r="AL123" s="1118">
        <v>0</v>
      </c>
      <c r="AM123" s="1118">
        <v>0</v>
      </c>
      <c r="AN123" s="1118">
        <v>10.71</v>
      </c>
      <c r="AO123" s="1118">
        <v>21.42</v>
      </c>
      <c r="AP123" s="305">
        <v>2.4715384615384619</v>
      </c>
      <c r="AR123" s="305">
        <v>2.4715384615384619</v>
      </c>
    </row>
    <row r="124" spans="1:47" s="305" customFormat="1" ht="12">
      <c r="A124" s="305" t="s">
        <v>295</v>
      </c>
      <c r="B124" s="1230">
        <v>1445</v>
      </c>
      <c r="C124" s="305" t="s">
        <v>296</v>
      </c>
      <c r="D124" s="1118">
        <v>0</v>
      </c>
      <c r="E124" s="508"/>
      <c r="G124" s="508">
        <v>0</v>
      </c>
      <c r="H124" s="1118">
        <v>0</v>
      </c>
      <c r="I124" s="1118">
        <v>0</v>
      </c>
      <c r="J124" s="1118">
        <v>0</v>
      </c>
      <c r="K124" s="1118">
        <v>0</v>
      </c>
      <c r="L124" s="1118">
        <v>0</v>
      </c>
      <c r="M124" s="1118">
        <v>0</v>
      </c>
      <c r="N124" s="1118">
        <v>0</v>
      </c>
      <c r="O124" s="1118">
        <v>0</v>
      </c>
      <c r="P124" s="1118">
        <v>0</v>
      </c>
      <c r="Q124" s="1118">
        <v>0</v>
      </c>
      <c r="R124" s="1118">
        <v>0</v>
      </c>
      <c r="S124" s="1118">
        <v>0</v>
      </c>
      <c r="T124" s="305">
        <v>0</v>
      </c>
      <c r="V124" s="305">
        <v>0</v>
      </c>
      <c r="X124" s="1230">
        <v>2205</v>
      </c>
      <c r="Y124" s="305" t="s">
        <v>339</v>
      </c>
      <c r="Z124" s="1118">
        <v>0</v>
      </c>
      <c r="AB124" s="508"/>
      <c r="AC124" s="508">
        <v>0</v>
      </c>
      <c r="AD124" s="1118">
        <v>0</v>
      </c>
      <c r="AE124" s="1118">
        <v>0</v>
      </c>
      <c r="AF124" s="1118">
        <v>0</v>
      </c>
      <c r="AG124" s="1118">
        <v>0</v>
      </c>
      <c r="AH124" s="1118">
        <v>0</v>
      </c>
      <c r="AI124" s="1118">
        <v>0</v>
      </c>
      <c r="AJ124" s="1118">
        <v>0</v>
      </c>
      <c r="AK124" s="1118">
        <v>0</v>
      </c>
      <c r="AL124" s="1118">
        <v>0</v>
      </c>
      <c r="AM124" s="1118">
        <v>0</v>
      </c>
      <c r="AN124" s="1118">
        <v>0</v>
      </c>
      <c r="AO124" s="1118">
        <v>0</v>
      </c>
      <c r="AP124" s="305">
        <v>0</v>
      </c>
      <c r="AR124" s="305">
        <v>0</v>
      </c>
    </row>
    <row r="125" spans="1:47" s="305" customFormat="1" ht="12">
      <c r="A125" s="307" t="s">
        <v>1827</v>
      </c>
      <c r="B125" s="1122">
        <v>1540</v>
      </c>
      <c r="C125" s="309" t="s">
        <v>254</v>
      </c>
      <c r="D125" s="1118">
        <v>2690381.09</v>
      </c>
      <c r="E125" s="508"/>
      <c r="F125" s="309"/>
      <c r="G125" s="508">
        <v>2690381.09</v>
      </c>
      <c r="H125" s="1118">
        <v>2690421.4</v>
      </c>
      <c r="I125" s="1118">
        <v>2690542.6</v>
      </c>
      <c r="J125" s="1118">
        <v>2691431.4</v>
      </c>
      <c r="K125" s="1118">
        <v>2691633.4</v>
      </c>
      <c r="L125" s="1118">
        <v>2692922.68</v>
      </c>
      <c r="M125" s="1118">
        <v>2692922.68</v>
      </c>
      <c r="N125" s="1118">
        <v>2693003.26</v>
      </c>
      <c r="O125" s="1118">
        <v>2693543.55</v>
      </c>
      <c r="P125" s="1118">
        <v>2693785.29</v>
      </c>
      <c r="Q125" s="1118">
        <v>2694027.03</v>
      </c>
      <c r="R125" s="1118">
        <v>2694268.77</v>
      </c>
      <c r="S125" s="1118">
        <v>2695342.99</v>
      </c>
      <c r="T125" s="305">
        <v>2692632.7800000003</v>
      </c>
      <c r="U125" s="305">
        <v>511009.63</v>
      </c>
      <c r="V125" s="305">
        <v>3203642.41</v>
      </c>
      <c r="X125" s="1122">
        <v>2285</v>
      </c>
      <c r="Y125" s="305" t="s">
        <v>347</v>
      </c>
      <c r="Z125" s="1118">
        <v>446458.39</v>
      </c>
      <c r="AA125" s="309"/>
      <c r="AB125" s="508"/>
      <c r="AC125" s="508">
        <v>446458.39</v>
      </c>
      <c r="AD125" s="1118">
        <v>451682.53</v>
      </c>
      <c r="AE125" s="1118">
        <v>456906.91</v>
      </c>
      <c r="AF125" s="1118">
        <v>462133.01</v>
      </c>
      <c r="AG125" s="1118">
        <v>467359.5</v>
      </c>
      <c r="AH125" s="1118">
        <v>472588.5</v>
      </c>
      <c r="AI125" s="1118">
        <v>477817.5</v>
      </c>
      <c r="AJ125" s="1118">
        <v>483046.65</v>
      </c>
      <c r="AK125" s="1118">
        <v>488276.85</v>
      </c>
      <c r="AL125" s="1118">
        <v>493507.52</v>
      </c>
      <c r="AM125" s="1118">
        <v>498738.65</v>
      </c>
      <c r="AN125" s="1118">
        <v>503970.26</v>
      </c>
      <c r="AO125" s="1118">
        <v>509203.95</v>
      </c>
      <c r="AP125" s="305">
        <v>477822.32461538457</v>
      </c>
      <c r="AQ125" s="305">
        <v>6768.8770930232495</v>
      </c>
      <c r="AR125" s="305">
        <v>484591.20170840784</v>
      </c>
      <c r="AU125" s="305">
        <v>24594.794418604644</v>
      </c>
    </row>
    <row r="126" spans="1:47" s="305" customFormat="1" ht="12">
      <c r="A126" s="305" t="s">
        <v>256</v>
      </c>
      <c r="B126" s="1122">
        <v>1535</v>
      </c>
      <c r="C126" s="309" t="s">
        <v>255</v>
      </c>
      <c r="D126" s="1118">
        <v>23863.79</v>
      </c>
      <c r="E126" s="508"/>
      <c r="F126" s="309"/>
      <c r="G126" s="508">
        <v>23863.79</v>
      </c>
      <c r="H126" s="1118">
        <v>23863.79</v>
      </c>
      <c r="I126" s="1118">
        <v>24712.19</v>
      </c>
      <c r="J126" s="1118">
        <v>25318.19</v>
      </c>
      <c r="K126" s="1118">
        <v>25641.39</v>
      </c>
      <c r="L126" s="1118">
        <v>25802.55</v>
      </c>
      <c r="M126" s="1118">
        <v>25842.84</v>
      </c>
      <c r="N126" s="1118">
        <v>25842.84</v>
      </c>
      <c r="O126" s="1118">
        <v>25842.84</v>
      </c>
      <c r="P126" s="1118">
        <v>25842.84</v>
      </c>
      <c r="Q126" s="1118">
        <v>25842.84</v>
      </c>
      <c r="R126" s="1118">
        <v>25923.42</v>
      </c>
      <c r="S126" s="1118">
        <v>30963.71</v>
      </c>
      <c r="T126" s="305">
        <v>25792.556153846152</v>
      </c>
      <c r="U126" s="305">
        <v>-1972.36</v>
      </c>
      <c r="V126" s="305">
        <v>23820.196153846151</v>
      </c>
      <c r="X126" s="1122">
        <v>2280</v>
      </c>
      <c r="Y126" s="305" t="s">
        <v>346</v>
      </c>
      <c r="Z126" s="1118">
        <v>1758.3</v>
      </c>
      <c r="AA126" s="309"/>
      <c r="AB126" s="508"/>
      <c r="AC126" s="508">
        <v>1758.3</v>
      </c>
      <c r="AD126" s="1118">
        <v>1812.04</v>
      </c>
      <c r="AE126" s="1118">
        <v>1867.69</v>
      </c>
      <c r="AF126" s="1118">
        <v>1924.72</v>
      </c>
      <c r="AG126" s="1118">
        <v>1982.47</v>
      </c>
      <c r="AH126" s="1118">
        <v>2040.58</v>
      </c>
      <c r="AI126" s="1118">
        <v>2098.79</v>
      </c>
      <c r="AJ126" s="1118">
        <v>2157</v>
      </c>
      <c r="AK126" s="1118">
        <v>2215.21</v>
      </c>
      <c r="AL126" s="1118">
        <v>2273.42</v>
      </c>
      <c r="AM126" s="1118">
        <v>2331.63</v>
      </c>
      <c r="AN126" s="1118">
        <v>2390.02</v>
      </c>
      <c r="AO126" s="1118">
        <v>2459.7600000000002</v>
      </c>
      <c r="AP126" s="305">
        <v>2100.8946153846159</v>
      </c>
      <c r="AQ126" s="305">
        <v>-249.67</v>
      </c>
      <c r="AR126" s="305">
        <v>1851.2246153846158</v>
      </c>
      <c r="AU126" s="305">
        <v>-329.6351351351351</v>
      </c>
    </row>
    <row r="127" spans="1:47" s="305" customFormat="1" ht="12">
      <c r="A127" s="305" t="s">
        <v>257</v>
      </c>
      <c r="B127" s="1122">
        <v>1525</v>
      </c>
      <c r="C127" s="309" t="s">
        <v>259</v>
      </c>
      <c r="D127" s="1118">
        <v>492303.04</v>
      </c>
      <c r="E127" s="508"/>
      <c r="F127" s="309"/>
      <c r="G127" s="508">
        <v>492303.04</v>
      </c>
      <c r="H127" s="1118">
        <v>492303.04</v>
      </c>
      <c r="I127" s="1118">
        <v>492303.04</v>
      </c>
      <c r="J127" s="1118">
        <v>494381.44</v>
      </c>
      <c r="K127" s="1118">
        <v>494381.44</v>
      </c>
      <c r="L127" s="1118">
        <v>528436.77</v>
      </c>
      <c r="M127" s="1118">
        <v>528780.21</v>
      </c>
      <c r="N127" s="1118">
        <v>529813.06999999995</v>
      </c>
      <c r="O127" s="1118">
        <v>529813.06999999995</v>
      </c>
      <c r="P127" s="1118">
        <v>529813.06999999995</v>
      </c>
      <c r="Q127" s="1118">
        <v>532089.4</v>
      </c>
      <c r="R127" s="1118">
        <v>533087.18000000005</v>
      </c>
      <c r="S127" s="1118">
        <v>533246.4</v>
      </c>
      <c r="T127" s="305">
        <v>516211.62846153852</v>
      </c>
      <c r="U127" s="305">
        <v>-87674.6</v>
      </c>
      <c r="V127" s="305">
        <v>428537.02846153849</v>
      </c>
      <c r="X127" s="1122">
        <v>2270</v>
      </c>
      <c r="Y127" s="305" t="s">
        <v>344</v>
      </c>
      <c r="Z127" s="1118">
        <v>76722.14</v>
      </c>
      <c r="AA127" s="309"/>
      <c r="AB127" s="508"/>
      <c r="AC127" s="508">
        <v>76722.14</v>
      </c>
      <c r="AD127" s="1118">
        <v>77747.759999999995</v>
      </c>
      <c r="AE127" s="1118">
        <v>78773.38</v>
      </c>
      <c r="AF127" s="1118">
        <v>79803.33</v>
      </c>
      <c r="AG127" s="1118">
        <v>80833.279999999999</v>
      </c>
      <c r="AH127" s="1118">
        <v>79672.23</v>
      </c>
      <c r="AI127" s="1118">
        <v>80773.84</v>
      </c>
      <c r="AJ127" s="1118">
        <v>81877.61</v>
      </c>
      <c r="AK127" s="1118">
        <v>82981.38</v>
      </c>
      <c r="AL127" s="1118">
        <v>84085.15</v>
      </c>
      <c r="AM127" s="1118">
        <v>85193.66</v>
      </c>
      <c r="AN127" s="1118">
        <v>86304.25</v>
      </c>
      <c r="AO127" s="1118">
        <v>87414.84</v>
      </c>
      <c r="AP127" s="305">
        <v>81706.37307692309</v>
      </c>
      <c r="AQ127" s="305">
        <v>-12612.4</v>
      </c>
      <c r="AR127" s="305">
        <v>69093.973076923096</v>
      </c>
      <c r="AU127" s="305">
        <v>-15900.195</v>
      </c>
    </row>
    <row r="128" spans="1:47" s="305" customFormat="1" ht="12">
      <c r="A128" s="305" t="s">
        <v>258</v>
      </c>
      <c r="B128" s="1122">
        <v>1530</v>
      </c>
      <c r="C128" s="309" t="s">
        <v>260</v>
      </c>
      <c r="D128" s="1118">
        <v>59507.59</v>
      </c>
      <c r="E128" s="508"/>
      <c r="F128" s="309"/>
      <c r="G128" s="508">
        <v>59507.59</v>
      </c>
      <c r="H128" s="1118">
        <v>59507.59</v>
      </c>
      <c r="I128" s="1118">
        <v>59507.59</v>
      </c>
      <c r="J128" s="1118">
        <v>62739.59</v>
      </c>
      <c r="K128" s="1118">
        <v>67723.78</v>
      </c>
      <c r="L128" s="1118">
        <v>73564.78</v>
      </c>
      <c r="M128" s="1118">
        <v>73565.2</v>
      </c>
      <c r="N128" s="1118">
        <v>73565.2</v>
      </c>
      <c r="O128" s="1118">
        <v>73565.2</v>
      </c>
      <c r="P128" s="1118">
        <v>73565.2</v>
      </c>
      <c r="Q128" s="1118">
        <v>73565.2</v>
      </c>
      <c r="R128" s="1118">
        <v>80009.91</v>
      </c>
      <c r="S128" s="1118">
        <v>80009.91</v>
      </c>
      <c r="T128" s="305">
        <v>70030.518461538464</v>
      </c>
      <c r="V128" s="305">
        <v>70030.518461538464</v>
      </c>
      <c r="X128" s="1122">
        <v>2275</v>
      </c>
      <c r="Y128" s="305" t="s">
        <v>345</v>
      </c>
      <c r="Z128" s="1118">
        <v>7329.15</v>
      </c>
      <c r="AA128" s="309"/>
      <c r="AB128" s="508"/>
      <c r="AC128" s="508">
        <v>7329.15</v>
      </c>
      <c r="AD128" s="1118">
        <v>7577.11</v>
      </c>
      <c r="AE128" s="1118">
        <v>7825.07</v>
      </c>
      <c r="AF128" s="1118">
        <v>8086.49</v>
      </c>
      <c r="AG128" s="1118">
        <v>8368.68</v>
      </c>
      <c r="AH128" s="1118">
        <v>8675.2099999999991</v>
      </c>
      <c r="AI128" s="1118">
        <v>8981.74</v>
      </c>
      <c r="AJ128" s="1118">
        <v>9288.27</v>
      </c>
      <c r="AK128" s="1118">
        <v>9594.7999999999993</v>
      </c>
      <c r="AL128" s="1118">
        <v>9901.33</v>
      </c>
      <c r="AM128" s="1118">
        <v>10207.86</v>
      </c>
      <c r="AN128" s="1118">
        <v>10541.24</v>
      </c>
      <c r="AO128" s="1118">
        <v>10874.62</v>
      </c>
      <c r="AP128" s="305">
        <v>9019.3515384615384</v>
      </c>
      <c r="AQ128" s="305">
        <v>-0.12</v>
      </c>
      <c r="AR128" s="305">
        <v>9019.2315384615376</v>
      </c>
      <c r="AU128" s="305">
        <v>-0.12</v>
      </c>
    </row>
    <row r="129" spans="1:47" s="305" customFormat="1" ht="12">
      <c r="B129" s="1122"/>
      <c r="C129" s="309"/>
      <c r="D129" s="1118"/>
      <c r="E129" s="508"/>
      <c r="F129" s="309"/>
      <c r="G129" s="508">
        <v>0</v>
      </c>
      <c r="H129" s="1118"/>
      <c r="I129" s="1118"/>
      <c r="J129" s="1118"/>
      <c r="K129" s="1118"/>
      <c r="L129" s="1118"/>
      <c r="M129" s="1118"/>
      <c r="N129" s="1118"/>
      <c r="O129" s="1118"/>
      <c r="P129" s="1118"/>
      <c r="Q129" s="1118"/>
      <c r="R129" s="1118"/>
      <c r="S129" s="1118"/>
      <c r="T129" s="305">
        <v>0</v>
      </c>
      <c r="X129" s="1122"/>
      <c r="Z129" s="1118"/>
      <c r="AA129" s="309"/>
      <c r="AB129" s="508"/>
      <c r="AC129" s="508"/>
      <c r="AD129" s="1118"/>
      <c r="AE129" s="1118"/>
      <c r="AF129" s="1118"/>
      <c r="AG129" s="1118"/>
      <c r="AH129" s="1118"/>
      <c r="AI129" s="1118"/>
      <c r="AJ129" s="1118"/>
      <c r="AK129" s="1118"/>
      <c r="AL129" s="1118"/>
      <c r="AM129" s="1118"/>
      <c r="AN129" s="1118"/>
      <c r="AO129" s="1118"/>
    </row>
    <row r="130" spans="1:47" s="305" customFormat="1">
      <c r="A130" s="521" t="s">
        <v>1689</v>
      </c>
      <c r="B130" s="1122"/>
      <c r="C130" s="309"/>
      <c r="D130" s="508"/>
      <c r="E130" s="508"/>
      <c r="F130" s="309"/>
      <c r="G130" s="508">
        <v>0</v>
      </c>
      <c r="H130" s="508"/>
      <c r="I130" s="508"/>
      <c r="J130" s="508"/>
      <c r="K130" s="508"/>
      <c r="L130" s="508"/>
      <c r="M130" s="508"/>
      <c r="N130" s="508"/>
      <c r="O130" s="508"/>
      <c r="P130" s="508"/>
      <c r="Q130" s="508"/>
      <c r="R130" s="508"/>
      <c r="S130" s="508"/>
      <c r="T130" s="305">
        <v>0</v>
      </c>
      <c r="X130" s="1122" t="s">
        <v>3152</v>
      </c>
      <c r="Y130" s="521" t="s">
        <v>1689</v>
      </c>
      <c r="Z130" s="508"/>
      <c r="AA130" s="309"/>
      <c r="AB130" s="508"/>
      <c r="AC130" s="508"/>
      <c r="AD130" s="508"/>
      <c r="AE130" s="508"/>
      <c r="AF130" s="508"/>
      <c r="AG130" s="508"/>
      <c r="AH130" s="508"/>
      <c r="AI130" s="508"/>
      <c r="AJ130" s="508"/>
      <c r="AK130" s="508"/>
      <c r="AL130" s="508"/>
      <c r="AM130" s="508"/>
      <c r="AN130" s="508"/>
      <c r="AO130" s="508"/>
    </row>
    <row r="131" spans="1:47" s="305" customFormat="1" ht="12">
      <c r="A131" s="305" t="s">
        <v>1052</v>
      </c>
      <c r="B131" s="1122">
        <v>1285</v>
      </c>
      <c r="C131" s="309" t="s">
        <v>2190</v>
      </c>
      <c r="D131" s="1118">
        <v>826452.88</v>
      </c>
      <c r="E131" s="508"/>
      <c r="F131" s="309"/>
      <c r="G131" s="508">
        <v>826452.88</v>
      </c>
      <c r="H131" s="1118">
        <v>826452.88</v>
      </c>
      <c r="I131" s="1118">
        <v>826452.88</v>
      </c>
      <c r="J131" s="1118">
        <v>826452.88</v>
      </c>
      <c r="K131" s="1118">
        <v>826452.88</v>
      </c>
      <c r="L131" s="1118">
        <v>826452.88</v>
      </c>
      <c r="M131" s="1118">
        <v>826452.88</v>
      </c>
      <c r="N131" s="1118">
        <v>826452.88</v>
      </c>
      <c r="O131" s="1118">
        <v>826452.88</v>
      </c>
      <c r="P131" s="1118">
        <v>826452.88</v>
      </c>
      <c r="Q131" s="1118">
        <v>826452.88</v>
      </c>
      <c r="R131" s="1118">
        <v>826452.88</v>
      </c>
      <c r="S131" s="1118">
        <v>826452.88</v>
      </c>
      <c r="T131" s="305">
        <v>826452.88000000012</v>
      </c>
      <c r="U131" s="305">
        <v>-826452.88</v>
      </c>
      <c r="V131" s="305">
        <v>0</v>
      </c>
      <c r="X131" s="1122"/>
      <c r="Z131" s="508"/>
      <c r="AA131" s="309"/>
      <c r="AB131" s="508"/>
      <c r="AC131" s="508">
        <v>0</v>
      </c>
      <c r="AD131" s="508"/>
      <c r="AE131" s="508"/>
      <c r="AF131" s="508"/>
      <c r="AG131" s="508"/>
      <c r="AH131" s="508"/>
      <c r="AI131" s="508"/>
      <c r="AJ131" s="508"/>
      <c r="AK131" s="508"/>
      <c r="AL131" s="508"/>
      <c r="AM131" s="508"/>
      <c r="AN131" s="508"/>
      <c r="AO131" s="508"/>
      <c r="AR131" s="305">
        <v>0</v>
      </c>
    </row>
    <row r="132" spans="1:47" s="305" customFormat="1" ht="12">
      <c r="A132" s="305" t="s">
        <v>1053</v>
      </c>
      <c r="B132" s="1122">
        <v>1315</v>
      </c>
      <c r="C132" s="309" t="s">
        <v>538</v>
      </c>
      <c r="D132" s="1118">
        <v>2661007.7599999998</v>
      </c>
      <c r="E132" s="508"/>
      <c r="F132" s="309"/>
      <c r="G132" s="508">
        <v>2661007.7599999998</v>
      </c>
      <c r="H132" s="1118">
        <v>2661128.69</v>
      </c>
      <c r="I132" s="1118">
        <v>2661128.69</v>
      </c>
      <c r="J132" s="1118">
        <v>2661209.4900000002</v>
      </c>
      <c r="K132" s="1118">
        <v>2656990.9700000002</v>
      </c>
      <c r="L132" s="1118">
        <v>2658199.67</v>
      </c>
      <c r="M132" s="1118">
        <v>2659247.21</v>
      </c>
      <c r="N132" s="1118">
        <v>2661152.71</v>
      </c>
      <c r="O132" s="1118">
        <v>2661757.06</v>
      </c>
      <c r="P132" s="1118">
        <v>2664093.88</v>
      </c>
      <c r="Q132" s="1118">
        <v>2664134.17</v>
      </c>
      <c r="R132" s="1118">
        <v>2664214.75</v>
      </c>
      <c r="S132" s="1118">
        <v>2664214.75</v>
      </c>
      <c r="T132" s="305">
        <v>2661421.5230769226</v>
      </c>
      <c r="U132" s="305">
        <v>-2647586.88</v>
      </c>
      <c r="V132" s="305">
        <v>13834.643076922745</v>
      </c>
      <c r="X132" s="1122">
        <v>2075</v>
      </c>
      <c r="Y132" s="508" t="s">
        <v>2213</v>
      </c>
      <c r="Z132" s="1118">
        <v>1199460.6000000001</v>
      </c>
      <c r="AA132" s="309"/>
      <c r="AB132" s="508"/>
      <c r="AC132" s="508">
        <v>1199460.6000000001</v>
      </c>
      <c r="AD132" s="1118">
        <v>1206408.71</v>
      </c>
      <c r="AE132" s="1118">
        <v>1213356.82</v>
      </c>
      <c r="AF132" s="1118">
        <v>1220305.1499999999</v>
      </c>
      <c r="AG132" s="1118">
        <v>1223034.96</v>
      </c>
      <c r="AH132" s="1118">
        <v>1229975.43</v>
      </c>
      <c r="AI132" s="1118">
        <v>1236918.6399999999</v>
      </c>
      <c r="AJ132" s="1118">
        <v>1243866.82</v>
      </c>
      <c r="AK132" s="1118">
        <v>1250816.58</v>
      </c>
      <c r="AL132" s="1118">
        <v>1257772.44</v>
      </c>
      <c r="AM132" s="1118">
        <v>1264728.4099999999</v>
      </c>
      <c r="AN132" s="1118">
        <v>1271684.5900000001</v>
      </c>
      <c r="AO132" s="1118">
        <v>1278640.77</v>
      </c>
      <c r="AP132" s="305">
        <v>1238228.4553846153</v>
      </c>
      <c r="AQ132" s="305">
        <v>-1115989.6100000001</v>
      </c>
      <c r="AR132" s="305">
        <v>122238.84538461524</v>
      </c>
      <c r="AU132" s="305">
        <v>-1239915.24</v>
      </c>
    </row>
    <row r="133" spans="1:47" s="305" customFormat="1" ht="12">
      <c r="B133" s="1122">
        <v>1455</v>
      </c>
      <c r="C133" s="309" t="s">
        <v>2663</v>
      </c>
      <c r="D133" s="1118">
        <v>0</v>
      </c>
      <c r="E133" s="508"/>
      <c r="F133" s="309"/>
      <c r="G133" s="508">
        <v>0</v>
      </c>
      <c r="H133" s="1118">
        <v>0</v>
      </c>
      <c r="I133" s="1118">
        <v>0</v>
      </c>
      <c r="J133" s="1118">
        <v>0</v>
      </c>
      <c r="K133" s="1118">
        <v>0</v>
      </c>
      <c r="L133" s="1118">
        <v>0</v>
      </c>
      <c r="M133" s="1118">
        <v>0</v>
      </c>
      <c r="N133" s="1118">
        <v>0</v>
      </c>
      <c r="O133" s="1118">
        <v>0</v>
      </c>
      <c r="P133" s="1118">
        <v>0</v>
      </c>
      <c r="Q133" s="1118">
        <v>0</v>
      </c>
      <c r="R133" s="1118">
        <v>0</v>
      </c>
      <c r="S133" s="1118">
        <v>0</v>
      </c>
      <c r="T133" s="305">
        <v>0</v>
      </c>
      <c r="V133" s="305">
        <v>0</v>
      </c>
      <c r="X133" s="1122">
        <v>2215</v>
      </c>
      <c r="Y133" s="508" t="s">
        <v>2523</v>
      </c>
      <c r="Z133" s="1118">
        <v>0</v>
      </c>
      <c r="AA133" s="309"/>
      <c r="AB133" s="508"/>
      <c r="AC133" s="508">
        <v>0</v>
      </c>
      <c r="AD133" s="1118">
        <v>0</v>
      </c>
      <c r="AE133" s="1118">
        <v>0</v>
      </c>
      <c r="AF133" s="1118">
        <v>0</v>
      </c>
      <c r="AG133" s="1118">
        <v>0</v>
      </c>
      <c r="AH133" s="1118">
        <v>0</v>
      </c>
      <c r="AI133" s="1118">
        <v>0</v>
      </c>
      <c r="AJ133" s="1118">
        <v>0</v>
      </c>
      <c r="AK133" s="1118">
        <v>0</v>
      </c>
      <c r="AL133" s="1118">
        <v>0</v>
      </c>
      <c r="AM133" s="1118">
        <v>0</v>
      </c>
      <c r="AN133" s="1118">
        <v>0</v>
      </c>
      <c r="AO133" s="1118">
        <v>0</v>
      </c>
      <c r="AP133" s="305">
        <v>0</v>
      </c>
      <c r="AR133" s="305">
        <v>0</v>
      </c>
    </row>
    <row r="134" spans="1:47" s="305" customFormat="1" ht="12">
      <c r="A134" s="305" t="s">
        <v>3684</v>
      </c>
      <c r="B134" s="1122">
        <v>1425</v>
      </c>
      <c r="C134" s="309"/>
      <c r="D134" s="1118">
        <v>69778.38</v>
      </c>
      <c r="E134" s="508"/>
      <c r="F134" s="309"/>
      <c r="G134" s="508">
        <v>69778.38</v>
      </c>
      <c r="H134" s="1118">
        <v>69778.38</v>
      </c>
      <c r="I134" s="1118">
        <v>69778.38</v>
      </c>
      <c r="J134" s="1118">
        <v>69778.38</v>
      </c>
      <c r="K134" s="1118">
        <v>69778.38</v>
      </c>
      <c r="L134" s="1118">
        <v>69778.38</v>
      </c>
      <c r="M134" s="1118">
        <v>69778.38</v>
      </c>
      <c r="N134" s="1118">
        <v>69778.38</v>
      </c>
      <c r="O134" s="1118">
        <v>69778.38</v>
      </c>
      <c r="P134" s="1118">
        <v>69778.38</v>
      </c>
      <c r="Q134" s="1118">
        <v>69778.38</v>
      </c>
      <c r="R134" s="1118">
        <v>69778.38</v>
      </c>
      <c r="S134" s="1118">
        <v>69778.38</v>
      </c>
      <c r="T134" s="305">
        <v>69778.38</v>
      </c>
      <c r="V134" s="305">
        <v>69778.38</v>
      </c>
      <c r="X134" s="1122">
        <v>2185</v>
      </c>
      <c r="Y134" s="305" t="s">
        <v>3684</v>
      </c>
      <c r="Z134" s="1118">
        <v>268336.63</v>
      </c>
      <c r="AA134" s="309"/>
      <c r="AB134" s="508"/>
      <c r="AC134" s="508">
        <v>268336.63</v>
      </c>
      <c r="AD134" s="1118">
        <v>268918.12</v>
      </c>
      <c r="AE134" s="1118">
        <v>269499.61</v>
      </c>
      <c r="AF134" s="1118">
        <v>270081.09999999998</v>
      </c>
      <c r="AG134" s="1118">
        <v>270662.59000000003</v>
      </c>
      <c r="AH134" s="1118">
        <v>271244.08</v>
      </c>
      <c r="AI134" s="1118">
        <v>271825.57</v>
      </c>
      <c r="AJ134" s="1118">
        <v>272407.06</v>
      </c>
      <c r="AK134" s="1118">
        <v>272988.55</v>
      </c>
      <c r="AL134" s="1118">
        <v>273570.03999999998</v>
      </c>
      <c r="AM134" s="1118">
        <v>274151.53000000003</v>
      </c>
      <c r="AN134" s="1118">
        <v>274733.02</v>
      </c>
      <c r="AO134" s="1118">
        <v>275314.51</v>
      </c>
      <c r="AP134" s="305">
        <v>271825.57</v>
      </c>
      <c r="AQ134" s="305">
        <v>-522831.38873182412</v>
      </c>
      <c r="AR134" s="305">
        <v>-251005.81873182411</v>
      </c>
      <c r="AU134" s="305">
        <v>-586098.97745957668</v>
      </c>
    </row>
    <row r="135" spans="1:47" s="305" customFormat="1" ht="12">
      <c r="A135" s="305" t="s">
        <v>1054</v>
      </c>
      <c r="B135" s="1122">
        <v>1460</v>
      </c>
      <c r="C135" s="309" t="s">
        <v>262</v>
      </c>
      <c r="D135" s="1118">
        <v>770.75</v>
      </c>
      <c r="E135" s="508"/>
      <c r="F135" s="309"/>
      <c r="G135" s="508">
        <v>770.75</v>
      </c>
      <c r="H135" s="1118">
        <v>770.75</v>
      </c>
      <c r="I135" s="1118">
        <v>770.75</v>
      </c>
      <c r="J135" s="1118">
        <v>770.75</v>
      </c>
      <c r="K135" s="1118">
        <v>770.75</v>
      </c>
      <c r="L135" s="1118">
        <v>770.75</v>
      </c>
      <c r="M135" s="1118">
        <v>770.75</v>
      </c>
      <c r="N135" s="1118">
        <v>770.75</v>
      </c>
      <c r="O135" s="1118">
        <v>770.75</v>
      </c>
      <c r="P135" s="1118">
        <v>1514.87</v>
      </c>
      <c r="Q135" s="1118">
        <v>1514.87</v>
      </c>
      <c r="R135" s="1118">
        <v>1514.87</v>
      </c>
      <c r="S135" s="1118">
        <v>1514.87</v>
      </c>
      <c r="T135" s="305">
        <v>999.7099999999997</v>
      </c>
      <c r="V135" s="305">
        <v>999.7099999999997</v>
      </c>
      <c r="X135" s="1122">
        <v>2220</v>
      </c>
      <c r="Y135" s="305" t="s">
        <v>340</v>
      </c>
      <c r="Z135" s="1118">
        <v>546.74</v>
      </c>
      <c r="AA135" s="309"/>
      <c r="AB135" s="508"/>
      <c r="AC135" s="508">
        <v>546.74</v>
      </c>
      <c r="AD135" s="1118">
        <v>551.02</v>
      </c>
      <c r="AE135" s="1118">
        <v>555.29999999999995</v>
      </c>
      <c r="AF135" s="1118">
        <v>559.58000000000004</v>
      </c>
      <c r="AG135" s="1118">
        <v>563.86</v>
      </c>
      <c r="AH135" s="1118">
        <v>568.14</v>
      </c>
      <c r="AI135" s="1118">
        <v>572.41999999999996</v>
      </c>
      <c r="AJ135" s="1118">
        <v>576.70000000000005</v>
      </c>
      <c r="AK135" s="1118">
        <v>580.98</v>
      </c>
      <c r="AL135" s="1118">
        <v>589.4</v>
      </c>
      <c r="AM135" s="1118">
        <v>597.82000000000005</v>
      </c>
      <c r="AN135" s="1118">
        <v>606.24</v>
      </c>
      <c r="AO135" s="1118">
        <v>614.66</v>
      </c>
      <c r="AP135" s="305">
        <v>575.60461538461527</v>
      </c>
      <c r="AQ135" s="305">
        <v>-1.1399999999999999</v>
      </c>
      <c r="AR135" s="305">
        <v>574.46461538461529</v>
      </c>
      <c r="AU135" s="305">
        <v>-1.1399999999999999</v>
      </c>
    </row>
    <row r="136" spans="1:47" s="305" customFormat="1" ht="12">
      <c r="A136" s="305" t="s">
        <v>1056</v>
      </c>
      <c r="B136" s="1122">
        <v>1465</v>
      </c>
      <c r="C136" s="309" t="s">
        <v>540</v>
      </c>
      <c r="D136" s="1118">
        <v>0</v>
      </c>
      <c r="E136" s="508"/>
      <c r="F136" s="309"/>
      <c r="G136" s="508">
        <v>0</v>
      </c>
      <c r="H136" s="1118">
        <v>0</v>
      </c>
      <c r="I136" s="1118">
        <v>0</v>
      </c>
      <c r="J136" s="1118">
        <v>0</v>
      </c>
      <c r="K136" s="1118">
        <v>0</v>
      </c>
      <c r="L136" s="1118">
        <v>0</v>
      </c>
      <c r="M136" s="1118">
        <v>0</v>
      </c>
      <c r="N136" s="1118">
        <v>0</v>
      </c>
      <c r="O136" s="1118">
        <v>1077.42</v>
      </c>
      <c r="P136" s="1118">
        <v>1077.42</v>
      </c>
      <c r="Q136" s="1118">
        <v>1077.42</v>
      </c>
      <c r="R136" s="1118">
        <v>1077.42</v>
      </c>
      <c r="S136" s="1118">
        <v>1077.42</v>
      </c>
      <c r="T136" s="305">
        <v>414.39230769230772</v>
      </c>
      <c r="V136" s="305">
        <v>414.39230769230772</v>
      </c>
      <c r="X136" s="1122">
        <v>2225</v>
      </c>
      <c r="Y136" s="305" t="s">
        <v>1056</v>
      </c>
      <c r="Z136" s="1118">
        <v>0</v>
      </c>
      <c r="AA136" s="309"/>
      <c r="AB136" s="508"/>
      <c r="AC136" s="508"/>
      <c r="AD136" s="1118">
        <v>0</v>
      </c>
      <c r="AE136" s="1118">
        <v>0</v>
      </c>
      <c r="AF136" s="1118">
        <v>0</v>
      </c>
      <c r="AG136" s="1118">
        <v>0</v>
      </c>
      <c r="AH136" s="1118">
        <v>0</v>
      </c>
      <c r="AI136" s="1118">
        <v>0</v>
      </c>
      <c r="AJ136" s="1118">
        <v>0</v>
      </c>
      <c r="AK136" s="1118">
        <v>4.99</v>
      </c>
      <c r="AL136" s="1118">
        <v>9.98</v>
      </c>
      <c r="AM136" s="1118">
        <v>14.97</v>
      </c>
      <c r="AN136" s="1118">
        <v>19.96</v>
      </c>
      <c r="AO136" s="1118">
        <v>24.95</v>
      </c>
      <c r="AP136" s="305">
        <v>6.2375000000000007</v>
      </c>
      <c r="AR136" s="305">
        <v>6.2375000000000007</v>
      </c>
    </row>
    <row r="137" spans="1:47" s="305" customFormat="1" ht="12">
      <c r="A137" s="305" t="s">
        <v>1057</v>
      </c>
      <c r="B137" s="1122">
        <v>1470</v>
      </c>
      <c r="C137" s="309" t="s">
        <v>539</v>
      </c>
      <c r="D137" s="1118">
        <v>15377.41</v>
      </c>
      <c r="E137" s="508"/>
      <c r="F137" s="309"/>
      <c r="G137" s="508">
        <v>15377.41</v>
      </c>
      <c r="H137" s="1118">
        <v>15377.63</v>
      </c>
      <c r="I137" s="1118">
        <v>15378.04</v>
      </c>
      <c r="J137" s="1118">
        <v>15379.19</v>
      </c>
      <c r="K137" s="1118">
        <v>15929.41</v>
      </c>
      <c r="L137" s="1118">
        <v>15929.7</v>
      </c>
      <c r="M137" s="1118">
        <v>16567.650000000001</v>
      </c>
      <c r="N137" s="1118">
        <v>17797.349999999999</v>
      </c>
      <c r="O137" s="1118">
        <v>17797.580000000002</v>
      </c>
      <c r="P137" s="1118">
        <v>17797.73</v>
      </c>
      <c r="Q137" s="1118">
        <v>17797.759999999998</v>
      </c>
      <c r="R137" s="1118">
        <v>18483.990000000002</v>
      </c>
      <c r="S137" s="1118">
        <v>20222.07</v>
      </c>
      <c r="T137" s="305">
        <v>16910.423846153848</v>
      </c>
      <c r="V137" s="305">
        <v>16910.423846153848</v>
      </c>
      <c r="X137" s="1122">
        <v>2230</v>
      </c>
      <c r="Y137" s="305" t="s">
        <v>341</v>
      </c>
      <c r="Z137" s="1118">
        <v>69484.240000000005</v>
      </c>
      <c r="AA137" s="309"/>
      <c r="AB137" s="508"/>
      <c r="AC137" s="508">
        <v>69484.240000000005</v>
      </c>
      <c r="AD137" s="1118">
        <v>69564.429999999993</v>
      </c>
      <c r="AE137" s="1118">
        <v>69644.710000000006</v>
      </c>
      <c r="AF137" s="1118">
        <v>69725.33</v>
      </c>
      <c r="AG137" s="1118">
        <v>69808.39</v>
      </c>
      <c r="AH137" s="1118">
        <v>69891.48</v>
      </c>
      <c r="AI137" s="1118">
        <v>69977.740000000005</v>
      </c>
      <c r="AJ137" s="1118">
        <v>70070.58</v>
      </c>
      <c r="AK137" s="1118">
        <v>70163.39</v>
      </c>
      <c r="AL137" s="1118">
        <v>70256.149999999994</v>
      </c>
      <c r="AM137" s="1118">
        <v>70348.86</v>
      </c>
      <c r="AN137" s="1118">
        <v>70445.179999999993</v>
      </c>
      <c r="AO137" s="1118">
        <v>70550.559999999998</v>
      </c>
      <c r="AP137" s="305">
        <v>69994.695384615392</v>
      </c>
      <c r="AQ137" s="305">
        <v>-121.89</v>
      </c>
      <c r="AR137" s="305">
        <v>69872.805384615393</v>
      </c>
      <c r="AU137" s="305">
        <v>-121.89</v>
      </c>
    </row>
    <row r="138" spans="1:47" s="305" customFormat="1" ht="12">
      <c r="A138" s="305" t="s">
        <v>2199</v>
      </c>
      <c r="B138" s="1122">
        <v>1475</v>
      </c>
      <c r="C138" s="309" t="s">
        <v>2200</v>
      </c>
      <c r="D138" s="1118">
        <v>7199.36</v>
      </c>
      <c r="E138" s="508"/>
      <c r="F138" s="309"/>
      <c r="G138" s="508">
        <v>7199.36</v>
      </c>
      <c r="H138" s="1118">
        <v>6455.88</v>
      </c>
      <c r="I138" s="1118">
        <v>6455.88</v>
      </c>
      <c r="J138" s="1118">
        <v>6455.88</v>
      </c>
      <c r="K138" s="1118">
        <v>6455.88</v>
      </c>
      <c r="L138" s="1118">
        <v>6455.88</v>
      </c>
      <c r="M138" s="1118">
        <v>6455.88</v>
      </c>
      <c r="N138" s="1118">
        <v>6455.88</v>
      </c>
      <c r="O138" s="1118">
        <v>6455.88</v>
      </c>
      <c r="P138" s="1118">
        <v>6455.88</v>
      </c>
      <c r="Q138" s="1118">
        <v>6455.88</v>
      </c>
      <c r="R138" s="1118">
        <v>6455.88</v>
      </c>
      <c r="S138" s="1118">
        <v>8660.8799999999992</v>
      </c>
      <c r="T138" s="305">
        <v>6682.6861538461535</v>
      </c>
      <c r="V138" s="305">
        <v>6682.6861538461535</v>
      </c>
      <c r="X138" s="1122">
        <v>2235</v>
      </c>
      <c r="Y138" s="305" t="s">
        <v>2217</v>
      </c>
      <c r="Z138" s="1118">
        <v>-7139.44</v>
      </c>
      <c r="AA138" s="309"/>
      <c r="AB138" s="508"/>
      <c r="AC138" s="508">
        <v>-7139.44</v>
      </c>
      <c r="AD138" s="1118">
        <v>-7845.42</v>
      </c>
      <c r="AE138" s="1118">
        <v>-7811.8</v>
      </c>
      <c r="AF138" s="1118">
        <v>-7778.18</v>
      </c>
      <c r="AG138" s="1118">
        <v>-7744.56</v>
      </c>
      <c r="AH138" s="1118">
        <v>-7710.94</v>
      </c>
      <c r="AI138" s="1118">
        <v>-7677.32</v>
      </c>
      <c r="AJ138" s="1118">
        <v>-7643.7</v>
      </c>
      <c r="AK138" s="1118">
        <v>-7610.08</v>
      </c>
      <c r="AL138" s="1118">
        <v>-7576.46</v>
      </c>
      <c r="AM138" s="1118">
        <v>-7542.84</v>
      </c>
      <c r="AN138" s="1118">
        <v>-7509.22</v>
      </c>
      <c r="AO138" s="1118">
        <v>-7464.11</v>
      </c>
      <c r="AP138" s="305">
        <v>-7619.543846153847</v>
      </c>
      <c r="AQ138" s="305">
        <v>8.4499999999999993</v>
      </c>
      <c r="AR138" s="305">
        <v>-7611.0938461538472</v>
      </c>
      <c r="AU138" s="305">
        <v>8.4499999999999993</v>
      </c>
    </row>
    <row r="139" spans="1:47" s="305" customFormat="1" ht="12">
      <c r="A139" s="305" t="s">
        <v>1059</v>
      </c>
      <c r="B139" s="1122">
        <v>1480</v>
      </c>
      <c r="C139" s="309" t="s">
        <v>2201</v>
      </c>
      <c r="D139" s="1118">
        <v>18256.39</v>
      </c>
      <c r="E139" s="508"/>
      <c r="F139" s="309"/>
      <c r="G139" s="508">
        <v>18256.39</v>
      </c>
      <c r="H139" s="1118">
        <v>17549.830000000002</v>
      </c>
      <c r="I139" s="1118">
        <v>17549.830000000002</v>
      </c>
      <c r="J139" s="1118">
        <v>17549.830000000002</v>
      </c>
      <c r="K139" s="1118">
        <v>25466.03</v>
      </c>
      <c r="L139" s="1118">
        <v>25394.84</v>
      </c>
      <c r="M139" s="1118">
        <v>25951.06</v>
      </c>
      <c r="N139" s="1118">
        <v>25951.06</v>
      </c>
      <c r="O139" s="1118">
        <v>26256.06</v>
      </c>
      <c r="P139" s="1118">
        <v>26561.06</v>
      </c>
      <c r="Q139" s="1118">
        <v>26303.06</v>
      </c>
      <c r="R139" s="1118">
        <v>26539.759999999998</v>
      </c>
      <c r="S139" s="1118">
        <v>26234.76</v>
      </c>
      <c r="T139" s="305">
        <v>23504.89</v>
      </c>
      <c r="V139" s="305">
        <v>23504.89</v>
      </c>
      <c r="X139" s="1122">
        <v>2240</v>
      </c>
      <c r="Y139" s="305" t="s">
        <v>2218</v>
      </c>
      <c r="Z139" s="1118">
        <v>-7842.27</v>
      </c>
      <c r="AA139" s="309"/>
      <c r="AB139" s="508"/>
      <c r="AC139" s="508">
        <v>-7842.27</v>
      </c>
      <c r="AD139" s="1118">
        <v>-7720.4</v>
      </c>
      <c r="AE139" s="1118">
        <v>-7598.53</v>
      </c>
      <c r="AF139" s="1118">
        <v>-7476.66</v>
      </c>
      <c r="AG139" s="1118">
        <v>-7299.82</v>
      </c>
      <c r="AH139" s="1118">
        <v>-7123.47</v>
      </c>
      <c r="AI139" s="1118">
        <v>-6943.26</v>
      </c>
      <c r="AJ139" s="1118">
        <v>-6763.05</v>
      </c>
      <c r="AK139" s="1118">
        <v>-6580.73</v>
      </c>
      <c r="AL139" s="1118">
        <v>-6396.29</v>
      </c>
      <c r="AM139" s="1118">
        <v>-6469.85</v>
      </c>
      <c r="AN139" s="1118">
        <v>-7037.53</v>
      </c>
      <c r="AO139" s="1118">
        <v>-6855.35</v>
      </c>
      <c r="AP139" s="305">
        <v>-7085.17</v>
      </c>
      <c r="AQ139" s="305">
        <v>411.27</v>
      </c>
      <c r="AR139" s="305">
        <v>-6673.9</v>
      </c>
      <c r="AU139" s="305">
        <v>411.27</v>
      </c>
    </row>
    <row r="140" spans="1:47" s="305" customFormat="1" ht="11.25" customHeight="1">
      <c r="A140" s="305" t="s">
        <v>1060</v>
      </c>
      <c r="B140" s="1122">
        <v>1485</v>
      </c>
      <c r="C140" s="309" t="s">
        <v>541</v>
      </c>
      <c r="D140" s="1118">
        <v>15988</v>
      </c>
      <c r="E140" s="508"/>
      <c r="F140" s="309"/>
      <c r="G140" s="508">
        <v>15988</v>
      </c>
      <c r="H140" s="1118">
        <v>15988</v>
      </c>
      <c r="I140" s="1118">
        <v>15988</v>
      </c>
      <c r="J140" s="1118">
        <v>15988</v>
      </c>
      <c r="K140" s="1118">
        <v>15988</v>
      </c>
      <c r="L140" s="1118">
        <v>15988</v>
      </c>
      <c r="M140" s="1118">
        <v>15988</v>
      </c>
      <c r="N140" s="1118">
        <v>15988</v>
      </c>
      <c r="O140" s="1118">
        <v>15988</v>
      </c>
      <c r="P140" s="1118">
        <v>15988</v>
      </c>
      <c r="Q140" s="1118">
        <v>15988</v>
      </c>
      <c r="R140" s="1118">
        <v>15988</v>
      </c>
      <c r="S140" s="1118">
        <v>15988</v>
      </c>
      <c r="T140" s="305">
        <v>15988</v>
      </c>
      <c r="V140" s="305">
        <v>15988</v>
      </c>
      <c r="X140" s="1122">
        <v>2245</v>
      </c>
      <c r="Y140" s="305" t="s">
        <v>342</v>
      </c>
      <c r="Z140" s="1118">
        <v>11997.29</v>
      </c>
      <c r="AA140" s="309"/>
      <c r="AB140" s="508"/>
      <c r="AC140" s="508">
        <v>11997.29</v>
      </c>
      <c r="AD140" s="1118">
        <v>12130.52</v>
      </c>
      <c r="AE140" s="1118">
        <v>12263.75</v>
      </c>
      <c r="AF140" s="1118">
        <v>12396.98</v>
      </c>
      <c r="AG140" s="1118">
        <v>12530.21</v>
      </c>
      <c r="AH140" s="1118">
        <v>12663.44</v>
      </c>
      <c r="AI140" s="1118">
        <v>12796.67</v>
      </c>
      <c r="AJ140" s="1118">
        <v>12929.9</v>
      </c>
      <c r="AK140" s="1118">
        <v>13063.13</v>
      </c>
      <c r="AL140" s="1118">
        <v>13196.36</v>
      </c>
      <c r="AM140" s="1118">
        <v>13329.59</v>
      </c>
      <c r="AN140" s="1118">
        <v>13462.82</v>
      </c>
      <c r="AO140" s="1118">
        <v>13596.05</v>
      </c>
      <c r="AP140" s="305">
        <v>12796.67</v>
      </c>
      <c r="AQ140" s="305">
        <v>-6.47</v>
      </c>
      <c r="AR140" s="305">
        <v>12790.2</v>
      </c>
      <c r="AU140" s="305">
        <v>-6.47</v>
      </c>
    </row>
    <row r="141" spans="1:47" s="305" customFormat="1" ht="12">
      <c r="A141" s="305" t="s">
        <v>1061</v>
      </c>
      <c r="B141" s="1122">
        <v>1490</v>
      </c>
      <c r="C141" s="309" t="s">
        <v>297</v>
      </c>
      <c r="D141" s="1118">
        <v>4480.4799999999996</v>
      </c>
      <c r="E141" s="508"/>
      <c r="F141" s="309"/>
      <c r="G141" s="508">
        <v>4480.4799999999996</v>
      </c>
      <c r="H141" s="1118">
        <v>4480.4799999999996</v>
      </c>
      <c r="I141" s="1118">
        <v>4480.4799999999996</v>
      </c>
      <c r="J141" s="1118">
        <v>4480.4799999999996</v>
      </c>
      <c r="K141" s="1118">
        <v>4480.4799999999996</v>
      </c>
      <c r="L141" s="1118">
        <v>4480.4799999999996</v>
      </c>
      <c r="M141" s="1118">
        <v>4480.4799999999996</v>
      </c>
      <c r="N141" s="1118">
        <v>4480.4799999999996</v>
      </c>
      <c r="O141" s="1118">
        <v>4480.4799999999996</v>
      </c>
      <c r="P141" s="1118">
        <v>4480.4799999999996</v>
      </c>
      <c r="Q141" s="1118">
        <v>4480.4799999999996</v>
      </c>
      <c r="R141" s="1118">
        <v>4480.4799999999996</v>
      </c>
      <c r="S141" s="1118">
        <v>4480.4799999999996</v>
      </c>
      <c r="T141" s="305">
        <v>4480.4799999999977</v>
      </c>
      <c r="V141" s="305">
        <v>4480.4799999999977</v>
      </c>
      <c r="X141" s="1122">
        <v>2250</v>
      </c>
      <c r="Y141" s="305" t="s">
        <v>343</v>
      </c>
      <c r="Z141" s="1118">
        <v>1792.11</v>
      </c>
      <c r="AA141" s="309"/>
      <c r="AB141" s="508"/>
      <c r="AC141" s="508">
        <v>1792.11</v>
      </c>
      <c r="AD141" s="1118">
        <v>1817</v>
      </c>
      <c r="AE141" s="1118">
        <v>1841.89</v>
      </c>
      <c r="AF141" s="1118">
        <v>1866.78</v>
      </c>
      <c r="AG141" s="1118">
        <v>1891.67</v>
      </c>
      <c r="AH141" s="1118">
        <v>1916.56</v>
      </c>
      <c r="AI141" s="1118">
        <v>1941.45</v>
      </c>
      <c r="AJ141" s="1118">
        <v>1966.34</v>
      </c>
      <c r="AK141" s="1118">
        <v>1991.23</v>
      </c>
      <c r="AL141" s="1118">
        <v>2016.12</v>
      </c>
      <c r="AM141" s="1118">
        <v>2041.01</v>
      </c>
      <c r="AN141" s="1118">
        <v>2065.9</v>
      </c>
      <c r="AO141" s="1118">
        <v>2090.79</v>
      </c>
      <c r="AP141" s="305">
        <v>1941.4500000000003</v>
      </c>
      <c r="AQ141" s="305">
        <v>363.63</v>
      </c>
      <c r="AR141" s="305">
        <v>2305.0800000000004</v>
      </c>
      <c r="AU141" s="305">
        <v>363.63</v>
      </c>
    </row>
    <row r="142" spans="1:47" s="305" customFormat="1" ht="12">
      <c r="A142" s="305" t="s">
        <v>3686</v>
      </c>
      <c r="B142" s="1122">
        <v>1500</v>
      </c>
      <c r="C142" s="309"/>
      <c r="D142" s="1118">
        <v>367888.58</v>
      </c>
      <c r="E142" s="508"/>
      <c r="F142" s="309"/>
      <c r="G142" s="508">
        <v>367888.58</v>
      </c>
      <c r="H142" s="1118">
        <v>367888.58</v>
      </c>
      <c r="I142" s="1118">
        <v>367888.58</v>
      </c>
      <c r="J142" s="1118">
        <v>367888.58</v>
      </c>
      <c r="K142" s="1118">
        <v>367888.58</v>
      </c>
      <c r="L142" s="1118">
        <v>367888.58</v>
      </c>
      <c r="M142" s="1118">
        <v>367888.58</v>
      </c>
      <c r="N142" s="1118">
        <v>367888.58</v>
      </c>
      <c r="O142" s="1118">
        <v>367888.58</v>
      </c>
      <c r="P142" s="1118">
        <v>367888.58</v>
      </c>
      <c r="Q142" s="1118">
        <v>367888.58</v>
      </c>
      <c r="R142" s="1118">
        <v>367888.58</v>
      </c>
      <c r="S142" s="1118">
        <v>367888.58</v>
      </c>
      <c r="T142" s="305">
        <v>367888.58</v>
      </c>
      <c r="U142" s="305">
        <v>-413271.68745550513</v>
      </c>
      <c r="V142" s="305">
        <v>-45383.107455505116</v>
      </c>
      <c r="X142" s="1122">
        <v>2255</v>
      </c>
      <c r="Y142" s="305" t="s">
        <v>3686</v>
      </c>
      <c r="Z142" s="1118">
        <v>59370.64</v>
      </c>
      <c r="AA142" s="309"/>
      <c r="AB142" s="508"/>
      <c r="AC142" s="508">
        <v>59370.64</v>
      </c>
      <c r="AD142" s="1118">
        <v>62507.32</v>
      </c>
      <c r="AE142" s="1118">
        <v>65644</v>
      </c>
      <c r="AF142" s="1118">
        <v>68780.679999999993</v>
      </c>
      <c r="AG142" s="1118">
        <v>71917.36</v>
      </c>
      <c r="AH142" s="1118">
        <v>75054.039999999994</v>
      </c>
      <c r="AI142" s="1118">
        <v>78190.720000000001</v>
      </c>
      <c r="AJ142" s="1118">
        <v>81327.399999999994</v>
      </c>
      <c r="AK142" s="1118">
        <v>84464.08</v>
      </c>
      <c r="AL142" s="1118">
        <v>87600.76</v>
      </c>
      <c r="AM142" s="1118">
        <v>90737.44</v>
      </c>
      <c r="AN142" s="1118">
        <v>93874.12</v>
      </c>
      <c r="AO142" s="1118">
        <v>97010.8</v>
      </c>
      <c r="AP142" s="305">
        <v>78190.720000000001</v>
      </c>
      <c r="AQ142" s="305">
        <v>1135.92</v>
      </c>
      <c r="AR142" s="305">
        <v>79326.64</v>
      </c>
      <c r="AU142" s="305">
        <v>1135.92</v>
      </c>
    </row>
    <row r="143" spans="1:47" s="305" customFormat="1" ht="12">
      <c r="A143" s="305" t="s">
        <v>3685</v>
      </c>
      <c r="B143" s="1122">
        <v>1495</v>
      </c>
      <c r="C143" s="309"/>
      <c r="D143" s="1127">
        <v>8512.2099999999991</v>
      </c>
      <c r="E143" s="1124"/>
      <c r="F143" s="1233"/>
      <c r="G143" s="1124">
        <v>8512.2099999999991</v>
      </c>
      <c r="H143" s="1127">
        <v>8512.2099999999991</v>
      </c>
      <c r="I143" s="1127">
        <v>8512.2099999999991</v>
      </c>
      <c r="J143" s="1127">
        <v>8512.2099999999991</v>
      </c>
      <c r="K143" s="1127">
        <v>8512.2099999999991</v>
      </c>
      <c r="L143" s="1127">
        <v>8512.2099999999991</v>
      </c>
      <c r="M143" s="1127">
        <v>8512.2099999999991</v>
      </c>
      <c r="N143" s="1127">
        <v>8512.2099999999991</v>
      </c>
      <c r="O143" s="1127">
        <v>8512.2099999999991</v>
      </c>
      <c r="P143" s="1127">
        <v>8512.2099999999991</v>
      </c>
      <c r="Q143" s="1127">
        <v>8512.2099999999991</v>
      </c>
      <c r="R143" s="1127">
        <v>8512.2099999999991</v>
      </c>
      <c r="S143" s="1127">
        <v>8512.2099999999991</v>
      </c>
      <c r="T143" s="1474">
        <v>8512.2099999999955</v>
      </c>
      <c r="U143" s="1474">
        <v>-8512.2099999999991</v>
      </c>
      <c r="V143" s="1474">
        <v>0</v>
      </c>
      <c r="X143" s="1122">
        <v>0</v>
      </c>
      <c r="Y143" s="305" t="s">
        <v>3686</v>
      </c>
      <c r="Z143" s="1127">
        <v>0</v>
      </c>
      <c r="AA143" s="1233"/>
      <c r="AB143" s="1124"/>
      <c r="AC143" s="1124">
        <v>0</v>
      </c>
      <c r="AD143" s="1127">
        <v>0</v>
      </c>
      <c r="AE143" s="1127">
        <v>0</v>
      </c>
      <c r="AF143" s="1127">
        <v>0</v>
      </c>
      <c r="AG143" s="1127">
        <v>0</v>
      </c>
      <c r="AH143" s="1127">
        <v>0</v>
      </c>
      <c r="AI143" s="1127">
        <v>0</v>
      </c>
      <c r="AJ143" s="1127">
        <v>0</v>
      </c>
      <c r="AK143" s="1127">
        <v>0</v>
      </c>
      <c r="AL143" s="1127">
        <v>0</v>
      </c>
      <c r="AM143" s="1127">
        <v>0</v>
      </c>
      <c r="AN143" s="1127">
        <v>0</v>
      </c>
      <c r="AO143" s="1127">
        <v>0</v>
      </c>
      <c r="AP143" s="305">
        <v>0</v>
      </c>
      <c r="AQ143" s="1474"/>
      <c r="AR143" s="1474">
        <v>0</v>
      </c>
    </row>
    <row r="144" spans="1:47" s="305" customFormat="1">
      <c r="A144" s="521" t="s">
        <v>991</v>
      </c>
      <c r="B144" s="1122"/>
      <c r="C144" s="309"/>
      <c r="D144" s="508">
        <v>15635644.929999996</v>
      </c>
      <c r="E144" s="508">
        <v>0</v>
      </c>
      <c r="F144" s="508">
        <v>0</v>
      </c>
      <c r="G144" s="508">
        <v>15635644.929999996</v>
      </c>
      <c r="H144" s="508">
        <v>15922693.429999996</v>
      </c>
      <c r="I144" s="508">
        <v>15931247.409999996</v>
      </c>
      <c r="J144" s="508">
        <v>15936638.769999998</v>
      </c>
      <c r="K144" s="508">
        <v>16414503.789999997</v>
      </c>
      <c r="L144" s="508">
        <v>16512002.379999999</v>
      </c>
      <c r="M144" s="508">
        <v>16521437.249999993</v>
      </c>
      <c r="N144" s="508">
        <v>16541846.689999996</v>
      </c>
      <c r="O144" s="508">
        <v>16519084.919999991</v>
      </c>
      <c r="P144" s="508">
        <v>16521227.799999997</v>
      </c>
      <c r="Q144" s="508">
        <v>16536350.709999997</v>
      </c>
      <c r="R144" s="508">
        <v>16546685.800000001</v>
      </c>
      <c r="S144" s="508">
        <v>16577789.510000004</v>
      </c>
      <c r="T144" s="305">
        <v>16316704.106923074</v>
      </c>
      <c r="U144" s="508">
        <v>7769860.6725444961</v>
      </c>
      <c r="V144" s="508">
        <v>24086564.779467572</v>
      </c>
      <c r="W144" s="508"/>
      <c r="X144" s="1122"/>
      <c r="Y144" s="521" t="s">
        <v>992</v>
      </c>
      <c r="Z144" s="508">
        <v>4855164.9400000004</v>
      </c>
      <c r="AA144" s="508">
        <v>0</v>
      </c>
      <c r="AB144" s="508">
        <v>0</v>
      </c>
      <c r="AC144" s="508">
        <v>4855164.9400000004</v>
      </c>
      <c r="AD144" s="508">
        <v>4892963.2499999981</v>
      </c>
      <c r="AE144" s="508">
        <v>4928330.72</v>
      </c>
      <c r="AF144" s="508">
        <v>4958880.2400000012</v>
      </c>
      <c r="AG144" s="508">
        <v>5001239.9800000004</v>
      </c>
      <c r="AH144" s="508">
        <v>5039949.32</v>
      </c>
      <c r="AI144" s="508">
        <v>5087508.49</v>
      </c>
      <c r="AJ144" s="508">
        <v>5134080.1100000003</v>
      </c>
      <c r="AK144" s="508">
        <v>5149366.6800000006</v>
      </c>
      <c r="AL144" s="508">
        <v>5190689.7000000011</v>
      </c>
      <c r="AM144" s="508">
        <v>5219209.5900000026</v>
      </c>
      <c r="AN144" s="508">
        <v>5251301.09</v>
      </c>
      <c r="AO144" s="508">
        <v>5289467.0699999984</v>
      </c>
      <c r="AP144" s="508">
        <v>5076781.3398076938</v>
      </c>
      <c r="AQ144" s="508">
        <v>1005175.9096708485</v>
      </c>
      <c r="AR144" s="508">
        <v>6081957.2494785404</v>
      </c>
      <c r="AU144" s="305">
        <v>1598626.0482186298</v>
      </c>
    </row>
    <row r="145" spans="1:47">
      <c r="B145" s="1222"/>
      <c r="X145" s="1222"/>
    </row>
    <row r="146" spans="1:47" ht="21" customHeight="1" thickBot="1">
      <c r="A146" s="521" t="s">
        <v>578</v>
      </c>
      <c r="B146" s="1222"/>
      <c r="D146" s="517">
        <v>15635644.929999996</v>
      </c>
      <c r="E146" s="517">
        <v>0</v>
      </c>
      <c r="F146" s="517">
        <v>0</v>
      </c>
      <c r="G146" s="517">
        <v>15635644.929999996</v>
      </c>
      <c r="H146" s="517">
        <v>15922693.429999996</v>
      </c>
      <c r="I146" s="517">
        <v>15931247.409999996</v>
      </c>
      <c r="J146" s="517">
        <v>15936638.769999998</v>
      </c>
      <c r="K146" s="517">
        <v>16414503.789999997</v>
      </c>
      <c r="L146" s="517">
        <v>16512002.379999999</v>
      </c>
      <c r="M146" s="517">
        <v>16521437.249999993</v>
      </c>
      <c r="N146" s="517">
        <v>16541846.689999996</v>
      </c>
      <c r="O146" s="517">
        <v>16519084.919999991</v>
      </c>
      <c r="P146" s="517">
        <v>16521227.799999997</v>
      </c>
      <c r="Q146" s="517">
        <v>16536350.709999997</v>
      </c>
      <c r="R146" s="517">
        <v>16546685.800000001</v>
      </c>
      <c r="S146" s="517">
        <v>16577789.510000004</v>
      </c>
      <c r="T146" s="517">
        <v>16316704.106923074</v>
      </c>
      <c r="U146" s="517">
        <v>7769860.6725444961</v>
      </c>
      <c r="V146" s="517">
        <v>24086564.779467572</v>
      </c>
      <c r="W146" s="305"/>
      <c r="X146" s="1222"/>
      <c r="Y146" s="517" t="s">
        <v>992</v>
      </c>
      <c r="Z146" s="517">
        <v>4855164.9400000004</v>
      </c>
      <c r="AA146" s="517">
        <v>0</v>
      </c>
      <c r="AB146" s="517">
        <v>0</v>
      </c>
      <c r="AC146" s="517">
        <v>4855164.9400000004</v>
      </c>
      <c r="AD146" s="517">
        <v>4892963.2499999981</v>
      </c>
      <c r="AE146" s="517">
        <v>4928330.72</v>
      </c>
      <c r="AF146" s="517">
        <v>4958880.2400000012</v>
      </c>
      <c r="AG146" s="517">
        <v>5001239.9800000004</v>
      </c>
      <c r="AH146" s="517">
        <v>5039949.32</v>
      </c>
      <c r="AI146" s="517">
        <v>5087508.49</v>
      </c>
      <c r="AJ146" s="517">
        <v>5134080.1100000003</v>
      </c>
      <c r="AK146" s="517">
        <v>5149366.6800000006</v>
      </c>
      <c r="AL146" s="517">
        <v>5190689.7000000011</v>
      </c>
      <c r="AM146" s="517">
        <v>5219209.5900000026</v>
      </c>
      <c r="AN146" s="517">
        <v>5251301.09</v>
      </c>
      <c r="AO146" s="517">
        <v>5289467.0699999984</v>
      </c>
      <c r="AQ146" s="517">
        <v>1005175.9096708485</v>
      </c>
      <c r="AR146" s="517">
        <v>6081957.2494785404</v>
      </c>
      <c r="AU146" s="308">
        <v>1598626.0482186298</v>
      </c>
    </row>
    <row r="147" spans="1:47" ht="12" thickTop="1">
      <c r="A147" s="521"/>
      <c r="B147" s="1222"/>
      <c r="D147" s="305"/>
      <c r="E147" s="305"/>
      <c r="F147" s="305"/>
      <c r="G147" s="305"/>
      <c r="H147" s="305"/>
      <c r="I147" s="305"/>
      <c r="J147" s="305"/>
      <c r="K147" s="305"/>
      <c r="L147" s="305"/>
      <c r="M147" s="305"/>
      <c r="N147" s="305"/>
      <c r="O147" s="305"/>
      <c r="P147" s="305"/>
      <c r="Q147" s="305"/>
      <c r="R147" s="305"/>
      <c r="S147" s="305"/>
      <c r="T147" s="305"/>
      <c r="U147" s="305"/>
      <c r="V147" s="305"/>
      <c r="W147" s="305"/>
      <c r="X147" s="1222"/>
      <c r="Y147" s="521" t="s">
        <v>3151</v>
      </c>
      <c r="Z147" s="305"/>
      <c r="AA147" s="305"/>
      <c r="AB147" s="305"/>
      <c r="AC147" s="305"/>
      <c r="AD147" s="305"/>
      <c r="AE147" s="305"/>
      <c r="AF147" s="305"/>
      <c r="AG147" s="305"/>
      <c r="AH147" s="305"/>
      <c r="AI147" s="305"/>
      <c r="AJ147" s="305"/>
      <c r="AK147" s="305"/>
      <c r="AL147" s="305"/>
      <c r="AM147" s="305"/>
      <c r="AN147" s="305"/>
      <c r="AO147" s="305"/>
      <c r="AQ147" s="305"/>
      <c r="AR147" s="305"/>
    </row>
    <row r="148" spans="1:47" ht="15" customHeight="1">
      <c r="A148" s="521" t="s">
        <v>3732</v>
      </c>
      <c r="B148" s="1222"/>
      <c r="D148" s="305">
        <v>64874764.419999987</v>
      </c>
      <c r="E148" s="305"/>
      <c r="F148" s="305"/>
      <c r="G148" s="305">
        <v>64874764.419999987</v>
      </c>
      <c r="H148" s="305">
        <v>65229132.330000006</v>
      </c>
      <c r="I148" s="305">
        <v>65303341.629999988</v>
      </c>
      <c r="J148" s="305">
        <v>65433641.919999994</v>
      </c>
      <c r="K148" s="305">
        <v>65936003.689999983</v>
      </c>
      <c r="L148" s="305">
        <v>66121527.620000005</v>
      </c>
      <c r="M148" s="305">
        <v>66286451.980000012</v>
      </c>
      <c r="N148" s="305">
        <v>66315601.190000013</v>
      </c>
      <c r="O148" s="305">
        <v>66356697.330000013</v>
      </c>
      <c r="P148" s="305">
        <v>66401505.940000005</v>
      </c>
      <c r="Q148" s="305">
        <v>66460395.460000001</v>
      </c>
      <c r="R148" s="305">
        <v>66502997.650000028</v>
      </c>
      <c r="S148" s="305">
        <v>66575093.079999983</v>
      </c>
      <c r="T148" s="305">
        <v>65984396.480000004</v>
      </c>
      <c r="U148" s="305"/>
      <c r="V148" s="305"/>
      <c r="W148" s="305"/>
      <c r="X148" s="1222"/>
      <c r="AQ148" s="305"/>
      <c r="AR148" s="305"/>
    </row>
    <row r="149" spans="1:47" ht="15" customHeight="1">
      <c r="A149" s="521"/>
      <c r="B149" s="1222"/>
      <c r="D149" s="305">
        <v>0</v>
      </c>
      <c r="E149" s="305"/>
      <c r="F149" s="305"/>
      <c r="G149" s="305">
        <v>0</v>
      </c>
      <c r="H149" s="305">
        <v>0</v>
      </c>
      <c r="I149" s="305">
        <v>0</v>
      </c>
      <c r="J149" s="305">
        <v>0</v>
      </c>
      <c r="K149" s="305">
        <v>0</v>
      </c>
      <c r="L149" s="305">
        <v>0</v>
      </c>
      <c r="M149" s="305">
        <v>1.4901161193847656E-8</v>
      </c>
      <c r="N149" s="305">
        <v>1.6763806343078613E-8</v>
      </c>
      <c r="O149" s="305">
        <v>0</v>
      </c>
      <c r="P149" s="305">
        <v>0</v>
      </c>
      <c r="Q149" s="305">
        <v>0</v>
      </c>
      <c r="R149" s="305">
        <v>2.6077032089233398E-8</v>
      </c>
      <c r="S149" s="305">
        <v>0</v>
      </c>
      <c r="T149" s="305"/>
      <c r="U149" s="305"/>
      <c r="V149" s="305"/>
      <c r="W149" s="305"/>
      <c r="X149" s="1222"/>
      <c r="AQ149" s="305"/>
      <c r="AR149" s="305"/>
    </row>
    <row r="150" spans="1:47" s="305" customFormat="1">
      <c r="B150" s="1122"/>
      <c r="C150" s="309"/>
      <c r="D150" s="508"/>
      <c r="E150" s="508"/>
      <c r="F150" s="309"/>
      <c r="G150" s="508"/>
      <c r="H150" s="508"/>
      <c r="I150" s="508"/>
      <c r="J150" s="508"/>
      <c r="K150" s="508"/>
      <c r="L150" s="508"/>
      <c r="M150" s="508"/>
      <c r="N150" s="508"/>
      <c r="O150" s="508"/>
      <c r="P150" s="508"/>
      <c r="Q150" s="508"/>
      <c r="R150" s="508"/>
      <c r="S150" s="508"/>
      <c r="X150" s="1122"/>
      <c r="Z150" s="508"/>
      <c r="AA150" s="309"/>
      <c r="AB150" s="508"/>
      <c r="AC150" s="508"/>
      <c r="AD150" s="508"/>
      <c r="AE150" s="508"/>
      <c r="AF150" s="508"/>
      <c r="AG150" s="508"/>
      <c r="AH150" s="508"/>
      <c r="AI150" s="508"/>
      <c r="AJ150" s="508"/>
      <c r="AK150" s="508"/>
      <c r="AL150" s="508"/>
      <c r="AM150" s="508"/>
      <c r="AN150" s="508"/>
      <c r="AO150" s="508"/>
    </row>
    <row r="151" spans="1:47" ht="12" thickBot="1">
      <c r="B151" s="1222"/>
      <c r="X151" s="1222"/>
    </row>
    <row r="152" spans="1:47" s="476" customFormat="1" ht="10.5">
      <c r="A152" s="1224" t="s">
        <v>222</v>
      </c>
      <c r="B152" s="1123"/>
      <c r="D152" s="511">
        <v>0</v>
      </c>
      <c r="E152" s="511"/>
      <c r="G152" s="511"/>
      <c r="H152" s="511"/>
      <c r="I152" s="511"/>
      <c r="J152" s="511"/>
      <c r="K152" s="511"/>
      <c r="L152" s="511"/>
      <c r="M152" s="511"/>
      <c r="N152" s="511"/>
      <c r="O152" s="511"/>
      <c r="P152" s="511"/>
      <c r="Q152" s="511"/>
      <c r="R152" s="511"/>
      <c r="S152" s="511"/>
      <c r="X152" s="1123"/>
      <c r="Y152" s="1225" t="s">
        <v>222</v>
      </c>
      <c r="Z152" s="511"/>
      <c r="AA152" s="481"/>
      <c r="AB152" s="513"/>
      <c r="AC152" s="513"/>
      <c r="AD152" s="511"/>
      <c r="AE152" s="511"/>
      <c r="AF152" s="511"/>
      <c r="AG152" s="511"/>
      <c r="AH152" s="511"/>
      <c r="AI152" s="511"/>
      <c r="AJ152" s="511"/>
      <c r="AK152" s="511"/>
      <c r="AL152" s="511"/>
      <c r="AM152" s="511"/>
      <c r="AN152" s="511"/>
      <c r="AO152" s="511"/>
    </row>
    <row r="153" spans="1:47" s="476" customFormat="1" ht="14.25" customHeight="1">
      <c r="A153" s="1224" t="s">
        <v>225</v>
      </c>
      <c r="B153" s="1123"/>
      <c r="D153" s="511"/>
      <c r="E153" s="511"/>
      <c r="G153" s="508">
        <v>0</v>
      </c>
      <c r="H153" s="511"/>
      <c r="I153" s="511"/>
      <c r="J153" s="511"/>
      <c r="K153" s="511"/>
      <c r="L153" s="511"/>
      <c r="M153" s="511"/>
      <c r="N153" s="511"/>
      <c r="O153" s="511"/>
      <c r="P153" s="511"/>
      <c r="Q153" s="511"/>
      <c r="R153" s="511"/>
      <c r="S153" s="511"/>
      <c r="X153" s="1123"/>
      <c r="Y153" s="1226" t="s">
        <v>227</v>
      </c>
      <c r="Z153" s="511"/>
      <c r="AB153" s="511"/>
      <c r="AC153" s="512">
        <v>0</v>
      </c>
      <c r="AD153" s="511"/>
      <c r="AE153" s="511"/>
      <c r="AF153" s="511"/>
      <c r="AG153" s="511"/>
      <c r="AH153" s="511"/>
      <c r="AI153" s="511"/>
      <c r="AJ153" s="511"/>
      <c r="AK153" s="511"/>
      <c r="AL153" s="511"/>
      <c r="AM153" s="511"/>
      <c r="AN153" s="511"/>
      <c r="AO153" s="511"/>
    </row>
    <row r="154" spans="1:47" s="476" customFormat="1" ht="10.5">
      <c r="A154" s="1224" t="s">
        <v>2373</v>
      </c>
      <c r="B154" s="1123"/>
      <c r="D154" s="511"/>
      <c r="E154" s="511"/>
      <c r="G154" s="511"/>
      <c r="H154" s="511"/>
      <c r="I154" s="511"/>
      <c r="J154" s="511"/>
      <c r="K154" s="511"/>
      <c r="L154" s="511"/>
      <c r="M154" s="511"/>
      <c r="N154" s="511"/>
      <c r="O154" s="511"/>
      <c r="P154" s="511"/>
      <c r="Q154" s="511"/>
      <c r="R154" s="511"/>
      <c r="S154" s="511"/>
      <c r="X154" s="1123"/>
      <c r="Y154" s="1225"/>
      <c r="Z154" s="511"/>
      <c r="AB154" s="511"/>
      <c r="AC154" s="511"/>
      <c r="AD154" s="511"/>
      <c r="AE154" s="511"/>
      <c r="AF154" s="511"/>
      <c r="AG154" s="511"/>
      <c r="AH154" s="511"/>
      <c r="AI154" s="511"/>
      <c r="AJ154" s="511"/>
      <c r="AK154" s="511"/>
      <c r="AL154" s="511"/>
      <c r="AM154" s="511"/>
      <c r="AN154" s="511"/>
      <c r="AO154" s="511"/>
    </row>
    <row r="155" spans="1:47" s="476" customFormat="1" ht="10.5">
      <c r="A155" s="1227" t="s">
        <v>2551</v>
      </c>
      <c r="B155" s="1123"/>
      <c r="D155" s="511"/>
      <c r="E155" s="511"/>
      <c r="G155" s="511">
        <v>49239119.490000002</v>
      </c>
      <c r="H155" s="511"/>
      <c r="I155" s="511"/>
      <c r="J155" s="511"/>
      <c r="K155" s="511"/>
      <c r="L155" s="511"/>
      <c r="M155" s="511"/>
      <c r="N155" s="511"/>
      <c r="O155" s="511"/>
      <c r="P155" s="511"/>
      <c r="Q155" s="511"/>
      <c r="R155" s="511"/>
      <c r="S155" s="511">
        <v>0</v>
      </c>
      <c r="X155" s="1123"/>
      <c r="Y155" s="1225" t="s">
        <v>2554</v>
      </c>
      <c r="Z155" s="511">
        <v>13940339.929999996</v>
      </c>
      <c r="AB155" s="511"/>
      <c r="AC155" s="511">
        <v>13940339.929999996</v>
      </c>
      <c r="AD155" s="511"/>
      <c r="AE155" s="511"/>
      <c r="AF155" s="511"/>
      <c r="AG155" s="511"/>
      <c r="AH155" s="511"/>
      <c r="AI155" s="511"/>
      <c r="AJ155" s="511"/>
      <c r="AK155" s="511"/>
      <c r="AL155" s="511"/>
      <c r="AM155" s="511"/>
      <c r="AN155" s="511"/>
      <c r="AO155" s="511">
        <v>15519361.16</v>
      </c>
    </row>
    <row r="156" spans="1:47" s="305" customFormat="1">
      <c r="A156" s="1227" t="s">
        <v>2555</v>
      </c>
      <c r="B156" s="1122"/>
      <c r="C156" s="309"/>
      <c r="D156" s="521"/>
      <c r="E156" s="521"/>
      <c r="F156" s="309"/>
      <c r="G156" s="521">
        <v>-64874764.420000002</v>
      </c>
      <c r="H156" s="627"/>
      <c r="I156" s="477"/>
      <c r="J156" s="477"/>
      <c r="K156" s="477"/>
      <c r="L156" s="477"/>
      <c r="M156" s="477"/>
      <c r="N156" s="477"/>
      <c r="O156" s="477"/>
      <c r="P156" s="477"/>
      <c r="Q156" s="477"/>
      <c r="R156" s="477"/>
      <c r="S156" s="521">
        <v>-16577789.510000004</v>
      </c>
      <c r="X156" s="1122"/>
      <c r="Y156" s="1227" t="s">
        <v>2555</v>
      </c>
      <c r="Z156" s="521">
        <v>-18795504.869999997</v>
      </c>
      <c r="AA156" s="309"/>
      <c r="AB156" s="521"/>
      <c r="AC156" s="521">
        <v>-18795504.869999997</v>
      </c>
      <c r="AD156" s="477"/>
      <c r="AE156" s="477"/>
      <c r="AF156" s="477"/>
      <c r="AG156" s="477"/>
      <c r="AH156" s="477"/>
      <c r="AI156" s="477"/>
      <c r="AJ156" s="477"/>
      <c r="AK156" s="477"/>
      <c r="AL156" s="477"/>
      <c r="AM156" s="477"/>
      <c r="AN156" s="477"/>
      <c r="AO156" s="521">
        <v>-20808828.229999997</v>
      </c>
    </row>
    <row r="157" spans="1:47" s="305" customFormat="1">
      <c r="B157" s="1132"/>
      <c r="C157" s="1231" t="s">
        <v>408</v>
      </c>
      <c r="D157" s="512">
        <v>64874764.420000002</v>
      </c>
      <c r="E157" s="512">
        <v>0</v>
      </c>
      <c r="F157" s="512">
        <v>0</v>
      </c>
      <c r="G157" s="512">
        <v>64874764.420000002</v>
      </c>
      <c r="H157" s="512">
        <v>65229132.329999998</v>
      </c>
      <c r="I157" s="512">
        <v>65303341.629999995</v>
      </c>
      <c r="J157" s="512">
        <v>65433641.920000002</v>
      </c>
      <c r="K157" s="512">
        <v>65936003.689999998</v>
      </c>
      <c r="L157" s="512">
        <v>66121527.61999999</v>
      </c>
      <c r="M157" s="512">
        <v>66286451.979999997</v>
      </c>
      <c r="N157" s="512">
        <v>66315601.189999998</v>
      </c>
      <c r="O157" s="512">
        <v>66356697.329999998</v>
      </c>
      <c r="P157" s="512">
        <v>66401505.939999998</v>
      </c>
      <c r="Q157" s="512">
        <v>66460395.459999993</v>
      </c>
      <c r="R157" s="512">
        <v>66502997.650000006</v>
      </c>
      <c r="S157" s="512">
        <v>66575093.079999983</v>
      </c>
      <c r="T157" s="512">
        <v>65984396.479999989</v>
      </c>
      <c r="U157" s="512"/>
      <c r="V157" s="512"/>
      <c r="W157" s="512"/>
      <c r="X157" s="1132"/>
      <c r="Y157" s="521" t="s">
        <v>410</v>
      </c>
      <c r="Z157" s="512">
        <v>18795504.869999997</v>
      </c>
      <c r="AA157" s="512">
        <v>0</v>
      </c>
      <c r="AB157" s="512"/>
      <c r="AC157" s="512">
        <v>18795504.869999997</v>
      </c>
      <c r="AD157" s="512">
        <v>18976609.229999997</v>
      </c>
      <c r="AE157" s="512">
        <v>19135245.619999994</v>
      </c>
      <c r="AF157" s="512">
        <v>19348823.320000004</v>
      </c>
      <c r="AG157" s="512">
        <v>19527603.529999997</v>
      </c>
      <c r="AH157" s="512">
        <v>19703701.529999997</v>
      </c>
      <c r="AI157" s="512">
        <v>19869901.630000003</v>
      </c>
      <c r="AJ157" s="512">
        <v>19990250.550000004</v>
      </c>
      <c r="AK157" s="512">
        <v>20146079.920000006</v>
      </c>
      <c r="AL157" s="512">
        <v>20305784.330000002</v>
      </c>
      <c r="AM157" s="512">
        <v>20464471.250000004</v>
      </c>
      <c r="AN157" s="512">
        <v>20632741.57</v>
      </c>
      <c r="AO157" s="512">
        <v>20808828.229999997</v>
      </c>
      <c r="AP157" s="305">
        <v>19823503.506153848</v>
      </c>
      <c r="AQ157" s="512"/>
      <c r="AR157" s="512"/>
    </row>
    <row r="158" spans="1:47" s="305" customFormat="1" ht="15" customHeight="1">
      <c r="B158" s="1132"/>
      <c r="C158" s="1231" t="s">
        <v>409</v>
      </c>
      <c r="D158" s="512">
        <v>561493.69999999995</v>
      </c>
      <c r="E158" s="512">
        <v>0</v>
      </c>
      <c r="F158" s="512">
        <v>0</v>
      </c>
      <c r="G158" s="512">
        <v>561493.69999999995</v>
      </c>
      <c r="H158" s="512">
        <v>600670.70999999833</v>
      </c>
      <c r="I158" s="512">
        <v>756851.31999999925</v>
      </c>
      <c r="J158" s="512">
        <v>956791.06999999727</v>
      </c>
      <c r="K158" s="512">
        <v>531526.75999999803</v>
      </c>
      <c r="L158" s="512">
        <v>689310.48999999906</v>
      </c>
      <c r="M158" s="512">
        <v>625396.57000000135</v>
      </c>
      <c r="N158" s="512">
        <v>692560.76000000292</v>
      </c>
      <c r="O158" s="512">
        <v>700531.25</v>
      </c>
      <c r="P158" s="512">
        <v>719720.78000000166</v>
      </c>
      <c r="Q158" s="512">
        <v>763735.84000000264</v>
      </c>
      <c r="R158" s="512">
        <v>780214.03000000236</v>
      </c>
      <c r="S158" s="512">
        <v>896269.93000000261</v>
      </c>
      <c r="T158" s="305">
        <v>713467.17000000051</v>
      </c>
      <c r="X158" s="1132"/>
      <c r="Y158" s="521" t="s">
        <v>3732</v>
      </c>
      <c r="Z158" s="305">
        <v>-18795504.870000001</v>
      </c>
      <c r="AC158" s="305">
        <v>-18795504.870000001</v>
      </c>
      <c r="AD158" s="305">
        <v>-18976609.229999997</v>
      </c>
      <c r="AE158" s="305">
        <v>-19135245.619999997</v>
      </c>
      <c r="AF158" s="305">
        <v>-19348823.320000004</v>
      </c>
      <c r="AG158" s="305">
        <v>-19527603.530000001</v>
      </c>
      <c r="AH158" s="305">
        <v>-19703701.529999997</v>
      </c>
      <c r="AI158" s="305">
        <v>-19869901.629999988</v>
      </c>
      <c r="AJ158" s="305">
        <v>-19990250.549999997</v>
      </c>
      <c r="AK158" s="305">
        <v>-20146079.919999994</v>
      </c>
      <c r="AL158" s="305">
        <v>-20305784.329999987</v>
      </c>
      <c r="AM158" s="305">
        <v>-20464471.25</v>
      </c>
      <c r="AN158" s="305">
        <v>-20632741.569999993</v>
      </c>
      <c r="AO158" s="305">
        <v>-20808828.230000004</v>
      </c>
      <c r="AP158" s="305">
        <v>-19823503.506153841</v>
      </c>
    </row>
    <row r="159" spans="1:47" s="305" customFormat="1">
      <c r="A159" s="521" t="s">
        <v>1615</v>
      </c>
      <c r="B159" s="1122"/>
      <c r="C159" s="309"/>
      <c r="D159" s="477"/>
      <c r="E159" s="477"/>
      <c r="F159" s="309"/>
      <c r="G159" s="477"/>
      <c r="H159" s="477"/>
      <c r="I159" s="477"/>
      <c r="J159" s="477"/>
      <c r="K159" s="477"/>
      <c r="L159" s="477"/>
      <c r="M159" s="477"/>
      <c r="N159" s="477"/>
      <c r="O159" s="477"/>
      <c r="P159" s="477"/>
      <c r="Q159" s="477"/>
      <c r="R159" s="477"/>
      <c r="S159" s="477"/>
      <c r="X159" s="1122"/>
      <c r="Y159" s="521" t="s">
        <v>864</v>
      </c>
      <c r="Z159" s="305">
        <v>0</v>
      </c>
      <c r="AC159" s="305">
        <v>0</v>
      </c>
      <c r="AD159" s="305">
        <v>0</v>
      </c>
      <c r="AE159" s="305">
        <v>0</v>
      </c>
      <c r="AF159" s="305">
        <v>0</v>
      </c>
      <c r="AG159" s="305">
        <v>0</v>
      </c>
      <c r="AH159" s="305">
        <v>0</v>
      </c>
      <c r="AI159" s="305">
        <v>0</v>
      </c>
      <c r="AJ159" s="305">
        <v>0</v>
      </c>
      <c r="AK159" s="305">
        <v>0</v>
      </c>
      <c r="AL159" s="305">
        <v>0</v>
      </c>
      <c r="AM159" s="305">
        <v>0</v>
      </c>
      <c r="AN159" s="305">
        <v>0</v>
      </c>
      <c r="AO159" s="305">
        <v>0</v>
      </c>
    </row>
    <row r="160" spans="1:47" s="305" customFormat="1" ht="12">
      <c r="A160" s="521" t="s">
        <v>1830</v>
      </c>
      <c r="B160" s="1122">
        <v>1660</v>
      </c>
      <c r="C160" s="1232" t="s">
        <v>542</v>
      </c>
      <c r="D160" s="1118">
        <v>0</v>
      </c>
      <c r="E160" s="508"/>
      <c r="F160" s="1232"/>
      <c r="G160" s="508"/>
      <c r="H160" s="1118">
        <v>0</v>
      </c>
      <c r="I160" s="1118">
        <v>0</v>
      </c>
      <c r="J160" s="1118">
        <v>0</v>
      </c>
      <c r="K160" s="1118">
        <v>0</v>
      </c>
      <c r="L160" s="1118">
        <v>0</v>
      </c>
      <c r="M160" s="1118">
        <v>0</v>
      </c>
      <c r="N160" s="1118">
        <v>0</v>
      </c>
      <c r="O160" s="1118">
        <v>0</v>
      </c>
      <c r="P160" s="1118">
        <v>0</v>
      </c>
      <c r="Q160" s="1118">
        <v>0</v>
      </c>
      <c r="R160" s="1118">
        <v>0</v>
      </c>
      <c r="S160" s="1118">
        <v>0</v>
      </c>
      <c r="T160" s="305">
        <v>0</v>
      </c>
      <c r="X160" s="1122"/>
      <c r="Z160" s="508"/>
      <c r="AA160" s="1232"/>
      <c r="AB160" s="508"/>
      <c r="AC160" s="508"/>
      <c r="AD160" s="508"/>
      <c r="AE160" s="508"/>
      <c r="AF160" s="508"/>
      <c r="AG160" s="508"/>
      <c r="AH160" s="508"/>
      <c r="AI160" s="508"/>
      <c r="AJ160" s="508"/>
      <c r="AK160" s="508"/>
      <c r="AL160" s="508"/>
      <c r="AM160" s="508"/>
      <c r="AN160" s="508"/>
      <c r="AO160" s="508"/>
    </row>
    <row r="161" spans="2:41" s="305" customFormat="1" ht="12">
      <c r="B161" s="1122">
        <v>1661</v>
      </c>
      <c r="C161" s="1232" t="s">
        <v>543</v>
      </c>
      <c r="D161" s="1118">
        <v>0</v>
      </c>
      <c r="E161" s="508"/>
      <c r="F161" s="1232"/>
      <c r="G161" s="508">
        <v>0</v>
      </c>
      <c r="H161" s="1118">
        <v>0</v>
      </c>
      <c r="I161" s="1118">
        <v>0</v>
      </c>
      <c r="J161" s="1118">
        <v>0</v>
      </c>
      <c r="K161" s="1118">
        <v>0</v>
      </c>
      <c r="L161" s="1118">
        <v>0</v>
      </c>
      <c r="M161" s="1118">
        <v>0</v>
      </c>
      <c r="N161" s="1118">
        <v>0</v>
      </c>
      <c r="O161" s="1118">
        <v>0</v>
      </c>
      <c r="P161" s="1118">
        <v>0</v>
      </c>
      <c r="Q161" s="1118">
        <v>0</v>
      </c>
      <c r="R161" s="1118">
        <v>0</v>
      </c>
      <c r="S161" s="1118">
        <v>0</v>
      </c>
      <c r="T161" s="305">
        <v>0</v>
      </c>
      <c r="X161" s="1122"/>
      <c r="Z161" s="508"/>
      <c r="AA161" s="1232"/>
      <c r="AB161" s="508"/>
      <c r="AC161" s="508"/>
      <c r="AD161" s="508"/>
      <c r="AE161" s="508"/>
      <c r="AF161" s="508"/>
      <c r="AG161" s="508"/>
      <c r="AH161" s="508"/>
      <c r="AI161" s="508"/>
      <c r="AJ161" s="508"/>
      <c r="AK161" s="508"/>
      <c r="AL161" s="508"/>
      <c r="AM161" s="508"/>
      <c r="AN161" s="508"/>
      <c r="AO161" s="508"/>
    </row>
    <row r="162" spans="2:41" s="305" customFormat="1" ht="12">
      <c r="B162" s="1122">
        <v>1665</v>
      </c>
      <c r="C162" s="1232" t="s">
        <v>544</v>
      </c>
      <c r="D162" s="1118">
        <v>126243.66000000003</v>
      </c>
      <c r="E162" s="508"/>
      <c r="F162" s="1232"/>
      <c r="G162" s="508">
        <v>126243.66000000003</v>
      </c>
      <c r="H162" s="1118">
        <v>128316.19000000003</v>
      </c>
      <c r="I162" s="1118">
        <v>130598.34000000003</v>
      </c>
      <c r="J162" s="1118">
        <v>134557.54</v>
      </c>
      <c r="K162" s="1118">
        <v>137180.35</v>
      </c>
      <c r="L162" s="1118">
        <v>138470.89000000001</v>
      </c>
      <c r="M162" s="1118">
        <v>139276.69000000003</v>
      </c>
      <c r="N162" s="1118">
        <v>139881.04</v>
      </c>
      <c r="O162" s="1118">
        <v>141653.80000000002</v>
      </c>
      <c r="P162" s="1118">
        <v>145239.55000000002</v>
      </c>
      <c r="Q162" s="1118">
        <v>150134.79</v>
      </c>
      <c r="R162" s="1118">
        <v>155251.62000000002</v>
      </c>
      <c r="S162" s="1118">
        <v>160066.23000000001</v>
      </c>
      <c r="T162" s="305">
        <v>140528.51461538466</v>
      </c>
      <c r="X162" s="1122"/>
      <c r="Z162" s="508"/>
      <c r="AA162" s="1232"/>
      <c r="AB162" s="508"/>
      <c r="AC162" s="508"/>
      <c r="AD162" s="508"/>
      <c r="AE162" s="508"/>
      <c r="AF162" s="508"/>
      <c r="AG162" s="508"/>
      <c r="AH162" s="508"/>
      <c r="AI162" s="508"/>
      <c r="AJ162" s="508"/>
      <c r="AK162" s="508"/>
      <c r="AL162" s="508"/>
      <c r="AM162" s="508"/>
      <c r="AN162" s="508"/>
      <c r="AO162" s="508"/>
    </row>
    <row r="163" spans="2:41" s="305" customFormat="1" ht="12">
      <c r="B163" s="1122">
        <v>1666</v>
      </c>
      <c r="C163" s="1232" t="s">
        <v>545</v>
      </c>
      <c r="D163" s="1118">
        <v>522497.75000000012</v>
      </c>
      <c r="E163" s="508"/>
      <c r="F163" s="1232"/>
      <c r="G163" s="508">
        <v>522497.75000000012</v>
      </c>
      <c r="H163" s="1118">
        <v>524665.39000000013</v>
      </c>
      <c r="I163" s="1118">
        <v>527362.4700000002</v>
      </c>
      <c r="J163" s="1118">
        <v>530462.28</v>
      </c>
      <c r="K163" s="1118">
        <v>533604.67000000016</v>
      </c>
      <c r="L163" s="1118">
        <v>537320.35000000021</v>
      </c>
      <c r="M163" s="1118">
        <v>541113.7200000002</v>
      </c>
      <c r="N163" s="1118">
        <v>544317.09000000008</v>
      </c>
      <c r="O163" s="1118">
        <v>547533.80000000016</v>
      </c>
      <c r="P163" s="1118">
        <v>550848.59000000008</v>
      </c>
      <c r="Q163" s="1118">
        <v>554420.41</v>
      </c>
      <c r="R163" s="1118">
        <v>558043.07000000007</v>
      </c>
      <c r="S163" s="1118">
        <v>561850.62000000023</v>
      </c>
      <c r="T163" s="305">
        <v>541080.01615384617</v>
      </c>
      <c r="X163" s="1122"/>
      <c r="Z163" s="508"/>
      <c r="AA163" s="1232"/>
      <c r="AB163" s="508"/>
      <c r="AC163" s="508"/>
      <c r="AD163" s="508"/>
      <c r="AE163" s="508"/>
      <c r="AF163" s="508"/>
      <c r="AG163" s="508"/>
      <c r="AH163" s="508"/>
      <c r="AI163" s="508"/>
      <c r="AJ163" s="508"/>
      <c r="AK163" s="508"/>
      <c r="AL163" s="508"/>
      <c r="AM163" s="508"/>
      <c r="AN163" s="508"/>
      <c r="AO163" s="508"/>
    </row>
    <row r="164" spans="2:41" s="305" customFormat="1" ht="12">
      <c r="B164" s="1122">
        <v>1667</v>
      </c>
      <c r="C164" s="1232" t="s">
        <v>546</v>
      </c>
      <c r="D164" s="1118">
        <v>-45316.149999999994</v>
      </c>
      <c r="E164" s="508"/>
      <c r="F164" s="1232"/>
      <c r="G164" s="508">
        <v>-45316.149999999994</v>
      </c>
      <c r="H164" s="1118">
        <v>-45316.149999999994</v>
      </c>
      <c r="I164" s="1118">
        <v>-45316.149999999994</v>
      </c>
      <c r="J164" s="1118">
        <v>-45316.149999999965</v>
      </c>
      <c r="K164" s="1118">
        <v>-45316.149999999994</v>
      </c>
      <c r="L164" s="1118">
        <v>-45316.149999999994</v>
      </c>
      <c r="M164" s="1118">
        <v>-45316.149999999994</v>
      </c>
      <c r="N164" s="1118">
        <v>-45316.149999999994</v>
      </c>
      <c r="O164" s="1118">
        <v>-45316.149999999994</v>
      </c>
      <c r="P164" s="1118">
        <v>-45316.149999999994</v>
      </c>
      <c r="Q164" s="1118">
        <v>-45316.149999999994</v>
      </c>
      <c r="R164" s="1118">
        <v>-45316.149999999994</v>
      </c>
      <c r="S164" s="1118">
        <v>-37416.149999999994</v>
      </c>
      <c r="T164" s="305">
        <v>-44708.457692307697</v>
      </c>
      <c r="X164" s="1122"/>
      <c r="Z164" s="508"/>
      <c r="AA164" s="1232"/>
      <c r="AB164" s="508"/>
      <c r="AC164" s="508"/>
      <c r="AD164" s="508"/>
      <c r="AE164" s="508"/>
      <c r="AF164" s="508"/>
      <c r="AG164" s="508"/>
      <c r="AH164" s="508"/>
      <c r="AI164" s="508"/>
      <c r="AJ164" s="508"/>
      <c r="AK164" s="508"/>
      <c r="AL164" s="508"/>
      <c r="AM164" s="508"/>
      <c r="AN164" s="508"/>
      <c r="AO164" s="508"/>
    </row>
    <row r="165" spans="2:41" s="305" customFormat="1" ht="12">
      <c r="B165" s="1122">
        <v>1668</v>
      </c>
      <c r="C165" s="1232" t="s">
        <v>547</v>
      </c>
      <c r="D165" s="1118">
        <v>1791903.19</v>
      </c>
      <c r="E165" s="508"/>
      <c r="F165" s="1232"/>
      <c r="G165" s="508">
        <v>1791903.19</v>
      </c>
      <c r="H165" s="1118">
        <v>1791903.19</v>
      </c>
      <c r="I165" s="1118">
        <v>1791903.19</v>
      </c>
      <c r="J165" s="1118">
        <v>1791903.19</v>
      </c>
      <c r="K165" s="1118">
        <v>1791903.19</v>
      </c>
      <c r="L165" s="1118">
        <v>1791903.19</v>
      </c>
      <c r="M165" s="1118">
        <v>1791903.19</v>
      </c>
      <c r="N165" s="1118">
        <v>1791903.19</v>
      </c>
      <c r="O165" s="1118">
        <v>1791903.19</v>
      </c>
      <c r="P165" s="1118">
        <v>1791903.19</v>
      </c>
      <c r="Q165" s="1118">
        <v>1791903.19</v>
      </c>
      <c r="R165" s="1118">
        <v>1791903.19</v>
      </c>
      <c r="S165" s="1118">
        <v>1791903.19</v>
      </c>
      <c r="T165" s="305">
        <v>1791903.1900000002</v>
      </c>
      <c r="X165" s="1122"/>
      <c r="Z165" s="508"/>
      <c r="AA165" s="1232"/>
      <c r="AB165" s="508"/>
      <c r="AC165" s="508"/>
      <c r="AD165" s="508"/>
      <c r="AE165" s="508"/>
      <c r="AF165" s="508"/>
      <c r="AG165" s="508"/>
      <c r="AH165" s="508"/>
      <c r="AI165" s="508"/>
      <c r="AJ165" s="508"/>
      <c r="AK165" s="508"/>
      <c r="AL165" s="508"/>
      <c r="AM165" s="508"/>
      <c r="AN165" s="508"/>
      <c r="AO165" s="508"/>
    </row>
    <row r="166" spans="2:41" s="305" customFormat="1" ht="12">
      <c r="B166" s="1122">
        <v>1669</v>
      </c>
      <c r="C166" s="1232" t="s">
        <v>548</v>
      </c>
      <c r="D166" s="1118">
        <v>320370.84999999998</v>
      </c>
      <c r="E166" s="508"/>
      <c r="F166" s="1232"/>
      <c r="G166" s="508">
        <v>320370.84999999998</v>
      </c>
      <c r="H166" s="1118">
        <v>351243.92</v>
      </c>
      <c r="I166" s="1118">
        <v>419320.38</v>
      </c>
      <c r="J166" s="1118">
        <v>427878.21</v>
      </c>
      <c r="K166" s="1118">
        <v>430915.21</v>
      </c>
      <c r="L166" s="1118">
        <v>469609.06</v>
      </c>
      <c r="M166" s="1118">
        <v>469609.06</v>
      </c>
      <c r="N166" s="1118">
        <v>469609.06</v>
      </c>
      <c r="O166" s="1118">
        <v>469609.06</v>
      </c>
      <c r="P166" s="1118">
        <v>469609.06</v>
      </c>
      <c r="Q166" s="1118">
        <v>495720.16000000003</v>
      </c>
      <c r="R166" s="1118">
        <v>497360.16000000003</v>
      </c>
      <c r="S166" s="1118">
        <v>502767.66000000003</v>
      </c>
      <c r="T166" s="305">
        <v>445663.21923076926</v>
      </c>
      <c r="X166" s="1122"/>
      <c r="Z166" s="508"/>
      <c r="AA166" s="1232"/>
      <c r="AB166" s="508"/>
      <c r="AC166" s="508"/>
      <c r="AD166" s="508"/>
      <c r="AE166" s="508"/>
      <c r="AF166" s="508"/>
      <c r="AG166" s="508"/>
      <c r="AH166" s="508"/>
      <c r="AI166" s="508"/>
      <c r="AJ166" s="508"/>
      <c r="AK166" s="508"/>
      <c r="AL166" s="508"/>
      <c r="AM166" s="508"/>
      <c r="AN166" s="508"/>
      <c r="AO166" s="508"/>
    </row>
    <row r="167" spans="2:41" s="305" customFormat="1" ht="12">
      <c r="B167" s="1122">
        <v>1670</v>
      </c>
      <c r="C167" s="1232" t="s">
        <v>549</v>
      </c>
      <c r="D167" s="1118">
        <v>79887.72</v>
      </c>
      <c r="E167" s="508"/>
      <c r="F167" s="1232"/>
      <c r="G167" s="508">
        <v>79887.72</v>
      </c>
      <c r="H167" s="1118">
        <v>79887.72</v>
      </c>
      <c r="I167" s="1118">
        <v>79887.72</v>
      </c>
      <c r="J167" s="1118">
        <v>79887.72</v>
      </c>
      <c r="K167" s="1118">
        <v>79887.72</v>
      </c>
      <c r="L167" s="1118">
        <v>79887.72</v>
      </c>
      <c r="M167" s="1118">
        <v>79887.72</v>
      </c>
      <c r="N167" s="1118">
        <v>79887.72</v>
      </c>
      <c r="O167" s="1118">
        <v>79887.72</v>
      </c>
      <c r="P167" s="1118">
        <v>79887.72</v>
      </c>
      <c r="Q167" s="1118">
        <v>79887.72</v>
      </c>
      <c r="R167" s="1118">
        <v>79887.72</v>
      </c>
      <c r="S167" s="1118">
        <v>79887.72</v>
      </c>
      <c r="T167" s="305">
        <v>79887.719999999987</v>
      </c>
      <c r="X167" s="1122"/>
      <c r="Z167" s="508"/>
      <c r="AA167" s="1232"/>
      <c r="AB167" s="508"/>
      <c r="AC167" s="508"/>
      <c r="AD167" s="508"/>
      <c r="AE167" s="508"/>
      <c r="AF167" s="508"/>
      <c r="AG167" s="508"/>
      <c r="AH167" s="508"/>
      <c r="AI167" s="508"/>
      <c r="AJ167" s="508"/>
      <c r="AK167" s="508"/>
      <c r="AL167" s="508"/>
      <c r="AM167" s="508"/>
      <c r="AN167" s="508"/>
      <c r="AO167" s="508"/>
    </row>
    <row r="168" spans="2:41" s="305" customFormat="1" ht="12">
      <c r="B168" s="1122">
        <v>1671</v>
      </c>
      <c r="C168" s="1232" t="s">
        <v>550</v>
      </c>
      <c r="D168" s="1118">
        <v>155379.6</v>
      </c>
      <c r="E168" s="508"/>
      <c r="F168" s="1232"/>
      <c r="G168" s="508">
        <v>155379.6</v>
      </c>
      <c r="H168" s="1118">
        <v>155379.6</v>
      </c>
      <c r="I168" s="1118">
        <v>155379.6</v>
      </c>
      <c r="J168" s="1118">
        <v>155379.6</v>
      </c>
      <c r="K168" s="1118">
        <v>155379.6</v>
      </c>
      <c r="L168" s="1118">
        <v>155379.6</v>
      </c>
      <c r="M168" s="1118">
        <v>155379.6</v>
      </c>
      <c r="N168" s="1118">
        <v>155379.6</v>
      </c>
      <c r="O168" s="1118">
        <v>155379.6</v>
      </c>
      <c r="P168" s="1118">
        <v>155379.6</v>
      </c>
      <c r="Q168" s="1118">
        <v>155379.6</v>
      </c>
      <c r="R168" s="1118">
        <v>155379.6</v>
      </c>
      <c r="S168" s="1118">
        <v>155379.6</v>
      </c>
      <c r="T168" s="305">
        <v>155379.60000000003</v>
      </c>
      <c r="X168" s="1122"/>
      <c r="Z168" s="508"/>
      <c r="AA168" s="1232"/>
      <c r="AB168" s="508"/>
      <c r="AC168" s="508"/>
      <c r="AD168" s="508"/>
      <c r="AE168" s="508"/>
      <c r="AF168" s="508"/>
      <c r="AG168" s="508"/>
      <c r="AH168" s="508"/>
      <c r="AI168" s="508"/>
      <c r="AJ168" s="508"/>
      <c r="AK168" s="508"/>
      <c r="AL168" s="508"/>
      <c r="AM168" s="508"/>
      <c r="AN168" s="508"/>
      <c r="AO168" s="508"/>
    </row>
    <row r="169" spans="2:41" s="305" customFormat="1" ht="12">
      <c r="B169" s="1122">
        <v>1672</v>
      </c>
      <c r="C169" s="1232" t="s">
        <v>2514</v>
      </c>
      <c r="D169" s="1118">
        <v>1452992.08</v>
      </c>
      <c r="E169" s="508"/>
      <c r="F169" s="1232"/>
      <c r="G169" s="508">
        <v>1452992.08</v>
      </c>
      <c r="H169" s="1118">
        <v>1452992.08</v>
      </c>
      <c r="I169" s="1118">
        <v>1452992.08</v>
      </c>
      <c r="J169" s="1118">
        <v>1452992.08</v>
      </c>
      <c r="K169" s="1118">
        <v>1452992.08</v>
      </c>
      <c r="L169" s="1118">
        <v>1452992.08</v>
      </c>
      <c r="M169" s="1118">
        <v>1462509.8699999999</v>
      </c>
      <c r="N169" s="1118">
        <v>1475038.58</v>
      </c>
      <c r="O169" s="1118">
        <v>1475038.58</v>
      </c>
      <c r="P169" s="1118">
        <v>1484487.08</v>
      </c>
      <c r="Q169" s="1118">
        <v>1487636.58</v>
      </c>
      <c r="R169" s="1118">
        <v>1487636.58</v>
      </c>
      <c r="S169" s="1118">
        <v>1497085.08</v>
      </c>
      <c r="T169" s="305">
        <v>1468260.3715384614</v>
      </c>
      <c r="X169" s="1122"/>
      <c r="Z169" s="508"/>
      <c r="AA169" s="1232"/>
      <c r="AB169" s="508"/>
      <c r="AC169" s="508"/>
      <c r="AD169" s="508"/>
      <c r="AE169" s="508"/>
      <c r="AF169" s="508"/>
      <c r="AG169" s="508"/>
      <c r="AH169" s="508"/>
      <c r="AI169" s="508"/>
      <c r="AJ169" s="508"/>
      <c r="AK169" s="508"/>
      <c r="AL169" s="508"/>
      <c r="AM169" s="508"/>
      <c r="AN169" s="508"/>
      <c r="AO169" s="508"/>
    </row>
    <row r="170" spans="2:41" s="305" customFormat="1" ht="12">
      <c r="B170" s="1122">
        <v>1673</v>
      </c>
      <c r="C170" s="1232" t="s">
        <v>3687</v>
      </c>
      <c r="D170" s="1118">
        <v>162767.53</v>
      </c>
      <c r="E170" s="508"/>
      <c r="F170" s="1232"/>
      <c r="G170" s="508">
        <v>162767.53</v>
      </c>
      <c r="H170" s="1118">
        <v>162767.53</v>
      </c>
      <c r="I170" s="1118">
        <v>162767.53</v>
      </c>
      <c r="J170" s="1118">
        <v>203767.53</v>
      </c>
      <c r="K170" s="1118">
        <v>203767.53</v>
      </c>
      <c r="L170" s="1118">
        <v>239967.53</v>
      </c>
      <c r="M170" s="1118">
        <v>239967.53</v>
      </c>
      <c r="N170" s="1118">
        <v>239967.53</v>
      </c>
      <c r="O170" s="1118">
        <v>239967.53</v>
      </c>
      <c r="P170" s="1118">
        <v>239967.53</v>
      </c>
      <c r="Q170" s="1118">
        <v>239967.53</v>
      </c>
      <c r="R170" s="1118">
        <v>239967.53</v>
      </c>
      <c r="S170" s="1118">
        <v>239967.53</v>
      </c>
      <c r="T170" s="305">
        <v>216582.91461538459</v>
      </c>
      <c r="X170" s="1122"/>
      <c r="Z170" s="508"/>
      <c r="AA170" s="1232"/>
      <c r="AB170" s="508"/>
      <c r="AC170" s="508"/>
      <c r="AD170" s="508"/>
      <c r="AE170" s="508"/>
      <c r="AF170" s="508"/>
      <c r="AG170" s="508"/>
      <c r="AH170" s="508"/>
      <c r="AI170" s="508"/>
      <c r="AJ170" s="508"/>
      <c r="AK170" s="508"/>
      <c r="AL170" s="508"/>
      <c r="AM170" s="508"/>
      <c r="AN170" s="508"/>
      <c r="AO170" s="508"/>
    </row>
    <row r="171" spans="2:41" s="305" customFormat="1" ht="12">
      <c r="B171" s="1122">
        <v>1674</v>
      </c>
      <c r="C171" s="1232" t="s">
        <v>3688</v>
      </c>
      <c r="D171" s="1118">
        <v>5245388.7999999998</v>
      </c>
      <c r="E171" s="508"/>
      <c r="F171" s="1232"/>
      <c r="G171" s="508">
        <v>5245388.7999999998</v>
      </c>
      <c r="H171" s="1118">
        <v>5245388.7999999998</v>
      </c>
      <c r="I171" s="1118">
        <v>5245388.7999999998</v>
      </c>
      <c r="J171" s="1118">
        <v>5245388.7999999998</v>
      </c>
      <c r="K171" s="1118">
        <v>5245388.7999999998</v>
      </c>
      <c r="L171" s="1118">
        <v>5245388.7999999998</v>
      </c>
      <c r="M171" s="1118">
        <v>5245388.7999999998</v>
      </c>
      <c r="N171" s="1118">
        <v>5245388.7999999998</v>
      </c>
      <c r="O171" s="1118">
        <v>5245388.7999999998</v>
      </c>
      <c r="P171" s="1118">
        <v>5245388.7999999998</v>
      </c>
      <c r="Q171" s="1118">
        <v>5245388.7999999998</v>
      </c>
      <c r="R171" s="1118">
        <v>5245388.7999999998</v>
      </c>
      <c r="S171" s="1118">
        <v>5245388.7999999998</v>
      </c>
      <c r="T171" s="305">
        <v>5245388.7999999989</v>
      </c>
      <c r="X171" s="1122"/>
      <c r="Z171" s="508"/>
      <c r="AA171" s="1232"/>
      <c r="AB171" s="508"/>
      <c r="AC171" s="508"/>
      <c r="AD171" s="508"/>
      <c r="AE171" s="508"/>
      <c r="AF171" s="508"/>
      <c r="AG171" s="508"/>
      <c r="AH171" s="508"/>
      <c r="AI171" s="508"/>
      <c r="AJ171" s="508"/>
      <c r="AK171" s="508"/>
      <c r="AL171" s="508"/>
      <c r="AM171" s="508"/>
      <c r="AN171" s="508"/>
      <c r="AO171" s="508"/>
    </row>
    <row r="172" spans="2:41" s="305" customFormat="1" ht="12">
      <c r="B172" s="1122">
        <v>1679</v>
      </c>
      <c r="C172" s="1232" t="s">
        <v>3689</v>
      </c>
      <c r="D172" s="1118">
        <v>1000</v>
      </c>
      <c r="E172" s="508"/>
      <c r="F172" s="1232"/>
      <c r="G172" s="508">
        <v>1000</v>
      </c>
      <c r="H172" s="1118">
        <v>1000</v>
      </c>
      <c r="I172" s="1118">
        <v>1000</v>
      </c>
      <c r="J172" s="1118">
        <v>1000</v>
      </c>
      <c r="K172" s="1118">
        <v>1000</v>
      </c>
      <c r="L172" s="1118">
        <v>1000</v>
      </c>
      <c r="M172" s="1118">
        <v>1000</v>
      </c>
      <c r="N172" s="1118">
        <v>1000</v>
      </c>
      <c r="O172" s="1118">
        <v>1000</v>
      </c>
      <c r="P172" s="1118">
        <v>1000</v>
      </c>
      <c r="Q172" s="1118">
        <v>1000</v>
      </c>
      <c r="R172" s="1118">
        <v>1000</v>
      </c>
      <c r="S172" s="1118">
        <v>1000</v>
      </c>
      <c r="T172" s="305">
        <v>1000</v>
      </c>
      <c r="X172" s="1122"/>
      <c r="Z172" s="508"/>
      <c r="AA172" s="1232"/>
      <c r="AB172" s="508"/>
      <c r="AC172" s="508"/>
      <c r="AD172" s="508"/>
      <c r="AE172" s="508"/>
      <c r="AF172" s="508"/>
      <c r="AG172" s="508"/>
      <c r="AH172" s="508"/>
      <c r="AI172" s="508"/>
      <c r="AJ172" s="508"/>
      <c r="AK172" s="508"/>
      <c r="AL172" s="508"/>
      <c r="AM172" s="508"/>
      <c r="AN172" s="508"/>
      <c r="AO172" s="508"/>
    </row>
    <row r="173" spans="2:41" s="305" customFormat="1" ht="12">
      <c r="B173" s="1122">
        <v>1683</v>
      </c>
      <c r="C173" s="1232" t="s">
        <v>3690</v>
      </c>
      <c r="D173" s="1118">
        <v>26779.84</v>
      </c>
      <c r="E173" s="508"/>
      <c r="F173" s="1232"/>
      <c r="G173" s="508">
        <v>26779.84</v>
      </c>
      <c r="H173" s="1118">
        <v>26779.84</v>
      </c>
      <c r="I173" s="1118">
        <v>26779.84</v>
      </c>
      <c r="J173" s="1118">
        <v>26779.84</v>
      </c>
      <c r="K173" s="1118">
        <v>26779.84</v>
      </c>
      <c r="L173" s="1118">
        <v>26779.84</v>
      </c>
      <c r="M173" s="1118">
        <v>26779.84</v>
      </c>
      <c r="N173" s="1118">
        <v>26779.84</v>
      </c>
      <c r="O173" s="1118">
        <v>26779.84</v>
      </c>
      <c r="P173" s="1118">
        <v>26779.84</v>
      </c>
      <c r="Q173" s="1118">
        <v>26779.84</v>
      </c>
      <c r="R173" s="1118">
        <v>26779.84</v>
      </c>
      <c r="S173" s="1118">
        <v>26779.84</v>
      </c>
      <c r="T173" s="305">
        <v>26779.840000000007</v>
      </c>
      <c r="X173" s="1122"/>
      <c r="Z173" s="508"/>
      <c r="AA173" s="1232"/>
      <c r="AB173" s="508"/>
      <c r="AC173" s="508"/>
      <c r="AD173" s="508"/>
      <c r="AE173" s="508"/>
      <c r="AF173" s="508"/>
      <c r="AG173" s="508"/>
      <c r="AH173" s="508"/>
      <c r="AI173" s="508"/>
      <c r="AJ173" s="508"/>
      <c r="AK173" s="508"/>
      <c r="AL173" s="508"/>
      <c r="AM173" s="508"/>
      <c r="AN173" s="508"/>
      <c r="AO173" s="508"/>
    </row>
    <row r="174" spans="2:41" s="305" customFormat="1" ht="12">
      <c r="B174" s="1122">
        <v>1687</v>
      </c>
      <c r="C174" s="1232" t="s">
        <v>3691</v>
      </c>
      <c r="D174" s="1118">
        <v>51884.03</v>
      </c>
      <c r="E174" s="508"/>
      <c r="F174" s="1232"/>
      <c r="G174" s="508">
        <v>51884.03</v>
      </c>
      <c r="H174" s="1118">
        <v>51884.03</v>
      </c>
      <c r="I174" s="1118">
        <v>51884.03</v>
      </c>
      <c r="J174" s="1118">
        <v>51884.03</v>
      </c>
      <c r="K174" s="1118">
        <v>51884.03</v>
      </c>
      <c r="L174" s="1118">
        <v>51884.03</v>
      </c>
      <c r="M174" s="1118">
        <v>51884.03</v>
      </c>
      <c r="N174" s="1118">
        <v>51884.03</v>
      </c>
      <c r="O174" s="1118">
        <v>51884.03</v>
      </c>
      <c r="P174" s="1118">
        <v>51884.03</v>
      </c>
      <c r="Q174" s="1118">
        <v>51884.03</v>
      </c>
      <c r="R174" s="1118">
        <v>51884.03</v>
      </c>
      <c r="S174" s="1118">
        <v>51884.03</v>
      </c>
      <c r="T174" s="305">
        <v>51884.030000000013</v>
      </c>
      <c r="X174" s="1122"/>
      <c r="Z174" s="508"/>
      <c r="AA174" s="1232"/>
      <c r="AB174" s="508"/>
      <c r="AC174" s="508"/>
      <c r="AD174" s="508"/>
      <c r="AE174" s="508"/>
      <c r="AF174" s="508"/>
      <c r="AG174" s="508"/>
      <c r="AH174" s="508"/>
      <c r="AI174" s="508"/>
      <c r="AJ174" s="508"/>
      <c r="AK174" s="508"/>
      <c r="AL174" s="508"/>
      <c r="AM174" s="508"/>
      <c r="AN174" s="508"/>
      <c r="AO174" s="508"/>
    </row>
    <row r="175" spans="2:41" s="305" customFormat="1" ht="12">
      <c r="B175" s="1122"/>
      <c r="C175" s="1232"/>
      <c r="D175" s="1118"/>
      <c r="E175" s="508"/>
      <c r="F175" s="1232"/>
      <c r="G175" s="508"/>
      <c r="H175" s="1118"/>
      <c r="I175" s="1118"/>
      <c r="J175" s="1118"/>
      <c r="K175" s="1118"/>
      <c r="L175" s="1118"/>
      <c r="M175" s="1118"/>
      <c r="N175" s="1118"/>
      <c r="O175" s="1118"/>
      <c r="P175" s="1118"/>
      <c r="Q175" s="1118"/>
      <c r="R175" s="1118"/>
      <c r="S175" s="1118"/>
      <c r="X175" s="1122"/>
      <c r="Z175" s="508"/>
      <c r="AA175" s="1232"/>
      <c r="AB175" s="508"/>
      <c r="AC175" s="508"/>
      <c r="AD175" s="508"/>
      <c r="AE175" s="508"/>
      <c r="AF175" s="508"/>
      <c r="AG175" s="508"/>
      <c r="AH175" s="508"/>
      <c r="AI175" s="508"/>
      <c r="AJ175" s="508"/>
      <c r="AK175" s="508"/>
      <c r="AL175" s="508"/>
      <c r="AM175" s="508"/>
      <c r="AN175" s="508"/>
      <c r="AO175" s="508"/>
    </row>
    <row r="176" spans="2:41" s="305" customFormat="1" ht="12">
      <c r="B176" s="1122"/>
      <c r="C176" s="1232"/>
      <c r="D176" s="1118"/>
      <c r="E176" s="508"/>
      <c r="F176" s="1232"/>
      <c r="G176" s="508"/>
      <c r="H176" s="1118"/>
      <c r="I176" s="1118"/>
      <c r="J176" s="1118"/>
      <c r="K176" s="1118"/>
      <c r="L176" s="1118"/>
      <c r="M176" s="1118"/>
      <c r="N176" s="1118"/>
      <c r="O176" s="1118"/>
      <c r="P176" s="1118"/>
      <c r="Q176" s="1118"/>
      <c r="R176" s="1118"/>
      <c r="S176" s="1118"/>
      <c r="X176" s="1122"/>
      <c r="Z176" s="508"/>
      <c r="AA176" s="1232"/>
      <c r="AB176" s="508"/>
      <c r="AC176" s="508"/>
      <c r="AD176" s="508"/>
      <c r="AE176" s="508"/>
      <c r="AF176" s="508"/>
      <c r="AG176" s="508"/>
      <c r="AH176" s="508"/>
      <c r="AI176" s="508"/>
      <c r="AJ176" s="508"/>
      <c r="AK176" s="508"/>
      <c r="AL176" s="508"/>
      <c r="AM176" s="508"/>
      <c r="AN176" s="508"/>
      <c r="AO176" s="508"/>
    </row>
    <row r="177" spans="2:44" s="305" customFormat="1" ht="12">
      <c r="B177" s="1122">
        <v>1699</v>
      </c>
      <c r="C177" s="1232" t="s">
        <v>2203</v>
      </c>
      <c r="D177" s="1118">
        <v>-9631530.3900000006</v>
      </c>
      <c r="E177" s="508"/>
      <c r="F177" s="1232"/>
      <c r="G177" s="508">
        <v>-9631530.3900000006</v>
      </c>
      <c r="H177" s="1118">
        <v>-9631530.3900000006</v>
      </c>
      <c r="I177" s="1118">
        <v>-9631530.3900000006</v>
      </c>
      <c r="J177" s="1118">
        <v>-9631530.3900000025</v>
      </c>
      <c r="K177" s="1118">
        <v>-9631530.3900000006</v>
      </c>
      <c r="L177" s="1118">
        <v>-9631530.3900000006</v>
      </c>
      <c r="M177" s="1118">
        <v>-9725502.2999999989</v>
      </c>
      <c r="N177" s="1118">
        <v>-9725502.2999999989</v>
      </c>
      <c r="O177" s="1118">
        <v>-9725502.2999999989</v>
      </c>
      <c r="P177" s="1118">
        <v>-9725502.2999999989</v>
      </c>
      <c r="Q177" s="1118">
        <v>-9725502.2999999989</v>
      </c>
      <c r="R177" s="1118">
        <v>-9725502.2999999989</v>
      </c>
      <c r="S177" s="1118">
        <v>-9725502.2999999989</v>
      </c>
      <c r="T177" s="305">
        <v>-9682130.649230767</v>
      </c>
      <c r="X177" s="1122"/>
      <c r="Z177" s="508"/>
      <c r="AA177" s="1232"/>
      <c r="AB177" s="508"/>
      <c r="AC177" s="508"/>
      <c r="AD177" s="508"/>
      <c r="AE177" s="508"/>
      <c r="AF177" s="508"/>
      <c r="AG177" s="508"/>
      <c r="AH177" s="508"/>
      <c r="AI177" s="508"/>
      <c r="AJ177" s="508"/>
      <c r="AK177" s="508"/>
      <c r="AL177" s="508"/>
      <c r="AM177" s="508"/>
      <c r="AN177" s="508"/>
      <c r="AO177" s="508"/>
    </row>
    <row r="178" spans="2:44" s="305" customFormat="1">
      <c r="B178" s="1122"/>
      <c r="C178" s="1232"/>
      <c r="D178" s="508"/>
      <c r="E178" s="508"/>
      <c r="F178" s="508"/>
      <c r="G178" s="508"/>
      <c r="H178" s="508"/>
      <c r="I178" s="508"/>
      <c r="J178" s="508"/>
      <c r="K178" s="508"/>
      <c r="L178" s="508"/>
      <c r="M178" s="508"/>
      <c r="N178" s="508"/>
      <c r="O178" s="508"/>
      <c r="P178" s="508"/>
      <c r="Q178" s="508"/>
      <c r="R178" s="508"/>
      <c r="S178" s="508"/>
      <c r="X178" s="1122"/>
      <c r="Z178" s="508"/>
      <c r="AA178" s="508"/>
      <c r="AB178" s="508"/>
      <c r="AC178" s="508"/>
      <c r="AD178" s="508"/>
      <c r="AE178" s="508"/>
      <c r="AF178" s="508"/>
      <c r="AG178" s="508"/>
      <c r="AH178" s="508"/>
      <c r="AI178" s="508"/>
      <c r="AJ178" s="508"/>
      <c r="AK178" s="508"/>
      <c r="AL178" s="508"/>
      <c r="AM178" s="508"/>
      <c r="AN178" s="508"/>
      <c r="AO178" s="508"/>
    </row>
    <row r="179" spans="2:44" s="305" customFormat="1" ht="10.5" customHeight="1">
      <c r="B179" s="1122">
        <v>1655</v>
      </c>
      <c r="C179" s="309" t="s">
        <v>247</v>
      </c>
      <c r="D179" s="516">
        <v>260248.50999999978</v>
      </c>
      <c r="E179" s="516"/>
      <c r="F179" s="516">
        <v>0</v>
      </c>
      <c r="G179" s="516">
        <v>260248.50999999978</v>
      </c>
      <c r="H179" s="516">
        <v>295361.74999999814</v>
      </c>
      <c r="I179" s="516">
        <v>368417.43999999948</v>
      </c>
      <c r="J179" s="516">
        <v>425034.27999999747</v>
      </c>
      <c r="K179" s="516">
        <v>433836.47999999858</v>
      </c>
      <c r="L179" s="516">
        <v>513736.54999999888</v>
      </c>
      <c r="M179" s="516">
        <v>433881.60000000149</v>
      </c>
      <c r="N179" s="516">
        <v>450218.03000000119</v>
      </c>
      <c r="O179" s="516">
        <v>455207.5</v>
      </c>
      <c r="P179" s="516">
        <v>471556.54000000097</v>
      </c>
      <c r="Q179" s="516">
        <v>509284.20000000112</v>
      </c>
      <c r="R179" s="516">
        <v>519663.69000000134</v>
      </c>
      <c r="S179" s="516">
        <v>551041.85000000149</v>
      </c>
      <c r="T179" s="305">
        <v>437499.10923076922</v>
      </c>
      <c r="X179" s="1122"/>
      <c r="Z179" s="508"/>
      <c r="AA179" s="516">
        <v>0</v>
      </c>
      <c r="AB179" s="516"/>
      <c r="AC179" s="516">
        <v>0</v>
      </c>
      <c r="AD179" s="508"/>
      <c r="AE179" s="508"/>
      <c r="AF179" s="508"/>
      <c r="AG179" s="508"/>
      <c r="AH179" s="508"/>
      <c r="AI179" s="508"/>
      <c r="AJ179" s="508"/>
      <c r="AK179" s="508"/>
      <c r="AL179" s="508"/>
      <c r="AM179" s="508"/>
      <c r="AN179" s="508"/>
      <c r="AO179" s="508"/>
    </row>
    <row r="180" spans="2:44" s="305" customFormat="1" ht="10.5" customHeight="1">
      <c r="B180" s="1122"/>
      <c r="C180" s="309"/>
      <c r="D180" s="508"/>
      <c r="E180" s="508"/>
      <c r="F180" s="309"/>
      <c r="G180" s="508"/>
      <c r="H180" s="508"/>
      <c r="I180" s="508"/>
      <c r="J180" s="508"/>
      <c r="K180" s="508"/>
      <c r="L180" s="508"/>
      <c r="M180" s="508"/>
      <c r="N180" s="508"/>
      <c r="O180" s="508"/>
      <c r="P180" s="508"/>
      <c r="Q180" s="508"/>
      <c r="R180" s="508"/>
      <c r="S180" s="508"/>
      <c r="T180" s="514"/>
      <c r="U180" s="514"/>
      <c r="V180" s="514"/>
      <c r="W180" s="514"/>
      <c r="X180" s="1122"/>
      <c r="Z180" s="508"/>
      <c r="AA180" s="309"/>
      <c r="AB180" s="508"/>
      <c r="AC180" s="508"/>
      <c r="AD180" s="508"/>
      <c r="AE180" s="508"/>
      <c r="AF180" s="508"/>
      <c r="AG180" s="508"/>
      <c r="AH180" s="508"/>
      <c r="AI180" s="508"/>
      <c r="AJ180" s="508"/>
      <c r="AK180" s="508"/>
      <c r="AL180" s="508"/>
      <c r="AM180" s="508"/>
      <c r="AN180" s="508"/>
      <c r="AO180" s="508"/>
      <c r="AQ180" s="514"/>
      <c r="AR180" s="514"/>
    </row>
    <row r="181" spans="2:44" s="305" customFormat="1" ht="10.5" customHeight="1">
      <c r="B181" s="1122">
        <v>1730</v>
      </c>
      <c r="C181" s="309" t="s">
        <v>3692</v>
      </c>
      <c r="D181" s="1118">
        <v>550</v>
      </c>
      <c r="E181" s="508"/>
      <c r="F181" s="309"/>
      <c r="G181" s="508">
        <v>550</v>
      </c>
      <c r="H181" s="1118">
        <v>550</v>
      </c>
      <c r="I181" s="1118">
        <v>550</v>
      </c>
      <c r="J181" s="1118">
        <v>550</v>
      </c>
      <c r="K181" s="1118">
        <v>550</v>
      </c>
      <c r="L181" s="1118">
        <v>550</v>
      </c>
      <c r="M181" s="1118">
        <v>550</v>
      </c>
      <c r="N181" s="1118">
        <v>550</v>
      </c>
      <c r="O181" s="1118">
        <v>550</v>
      </c>
      <c r="P181" s="1118">
        <v>550</v>
      </c>
      <c r="Q181" s="1118">
        <v>550</v>
      </c>
      <c r="R181" s="1118">
        <v>550</v>
      </c>
      <c r="S181" s="1118">
        <v>550</v>
      </c>
      <c r="T181" s="305">
        <v>550</v>
      </c>
      <c r="X181" s="1122"/>
      <c r="Z181" s="508"/>
      <c r="AA181" s="309"/>
      <c r="AB181" s="508"/>
      <c r="AC181" s="508"/>
      <c r="AD181" s="508"/>
      <c r="AE181" s="508"/>
      <c r="AF181" s="508"/>
      <c r="AG181" s="508"/>
      <c r="AH181" s="508"/>
      <c r="AI181" s="508"/>
      <c r="AJ181" s="508"/>
      <c r="AK181" s="508"/>
      <c r="AL181" s="508"/>
      <c r="AM181" s="508"/>
      <c r="AN181" s="508"/>
      <c r="AO181" s="508"/>
    </row>
    <row r="182" spans="2:44" s="305" customFormat="1" ht="10.5" customHeight="1">
      <c r="B182" s="1122">
        <v>1741</v>
      </c>
      <c r="C182" s="309" t="s">
        <v>559</v>
      </c>
      <c r="D182" s="1118">
        <v>0</v>
      </c>
      <c r="E182" s="508"/>
      <c r="F182" s="309"/>
      <c r="G182" s="508">
        <v>0</v>
      </c>
      <c r="H182" s="1118">
        <v>0</v>
      </c>
      <c r="I182" s="1118">
        <v>0</v>
      </c>
      <c r="J182" s="1118">
        <v>0</v>
      </c>
      <c r="K182" s="1118">
        <v>0</v>
      </c>
      <c r="L182" s="1118">
        <v>0</v>
      </c>
      <c r="M182" s="1118">
        <v>0</v>
      </c>
      <c r="N182" s="1118">
        <v>0</v>
      </c>
      <c r="O182" s="1118">
        <v>0</v>
      </c>
      <c r="P182" s="1118">
        <v>0</v>
      </c>
      <c r="Q182" s="1118">
        <v>0</v>
      </c>
      <c r="R182" s="1118">
        <v>0</v>
      </c>
      <c r="S182" s="1118">
        <v>0</v>
      </c>
      <c r="T182" s="305">
        <v>0</v>
      </c>
      <c r="X182" s="1122"/>
      <c r="Z182" s="508"/>
      <c r="AA182" s="309"/>
      <c r="AB182" s="508"/>
      <c r="AC182" s="508"/>
      <c r="AD182" s="508"/>
      <c r="AE182" s="508"/>
      <c r="AF182" s="508"/>
      <c r="AG182" s="508"/>
      <c r="AH182" s="508"/>
      <c r="AI182" s="508"/>
      <c r="AJ182" s="508"/>
      <c r="AK182" s="508"/>
      <c r="AL182" s="508"/>
      <c r="AM182" s="508"/>
      <c r="AN182" s="508"/>
      <c r="AO182" s="508"/>
    </row>
    <row r="183" spans="2:44" s="305" customFormat="1" ht="10.5" customHeight="1">
      <c r="B183" s="1122">
        <v>1745</v>
      </c>
      <c r="C183" s="309" t="s">
        <v>560</v>
      </c>
      <c r="D183" s="1118">
        <v>19914.18</v>
      </c>
      <c r="E183" s="508"/>
      <c r="F183" s="309"/>
      <c r="G183" s="508">
        <v>19914.18</v>
      </c>
      <c r="H183" s="1118">
        <v>19914.580000000002</v>
      </c>
      <c r="I183" s="1118">
        <v>19915.309999999998</v>
      </c>
      <c r="J183" s="1118">
        <v>20029.099999999999</v>
      </c>
      <c r="K183" s="1118">
        <v>20029.739999999998</v>
      </c>
      <c r="L183" s="1118">
        <v>19824.849999999999</v>
      </c>
      <c r="M183" s="1118">
        <v>19824.78</v>
      </c>
      <c r="N183" s="1118">
        <v>19825.04</v>
      </c>
      <c r="O183" s="1118">
        <v>19825.23</v>
      </c>
      <c r="P183" s="1118">
        <v>19825.34</v>
      </c>
      <c r="Q183" s="1118">
        <v>19825.36</v>
      </c>
      <c r="R183" s="1118">
        <v>19825.449999999997</v>
      </c>
      <c r="S183" s="1118">
        <v>19825.53</v>
      </c>
      <c r="T183" s="305">
        <v>19877.268461538464</v>
      </c>
      <c r="X183" s="1122"/>
      <c r="Z183" s="508"/>
      <c r="AA183" s="309"/>
      <c r="AB183" s="508"/>
      <c r="AC183" s="508"/>
      <c r="AD183" s="508"/>
      <c r="AE183" s="508"/>
      <c r="AF183" s="508"/>
      <c r="AG183" s="508"/>
      <c r="AH183" s="508"/>
      <c r="AI183" s="508"/>
      <c r="AJ183" s="508"/>
      <c r="AK183" s="508"/>
      <c r="AL183" s="508"/>
      <c r="AM183" s="508"/>
      <c r="AN183" s="508"/>
      <c r="AO183" s="508"/>
    </row>
    <row r="184" spans="2:44" s="305" customFormat="1" ht="10.5" customHeight="1">
      <c r="B184" s="1122">
        <v>1746</v>
      </c>
      <c r="C184" s="309" t="s">
        <v>561</v>
      </c>
      <c r="D184" s="1118">
        <v>6632.88</v>
      </c>
      <c r="E184" s="508"/>
      <c r="F184" s="309"/>
      <c r="G184" s="508">
        <v>6632.88</v>
      </c>
      <c r="H184" s="1118">
        <v>6632.88</v>
      </c>
      <c r="I184" s="1118">
        <v>6632.88</v>
      </c>
      <c r="J184" s="1118">
        <v>6632.88</v>
      </c>
      <c r="K184" s="1118">
        <v>6632.88</v>
      </c>
      <c r="L184" s="1118">
        <v>6632.88</v>
      </c>
      <c r="M184" s="1118">
        <v>6632.88</v>
      </c>
      <c r="N184" s="1118">
        <v>6632.88</v>
      </c>
      <c r="O184" s="1118">
        <v>6632.88</v>
      </c>
      <c r="P184" s="1118">
        <v>6632.88</v>
      </c>
      <c r="Q184" s="1118">
        <v>6632.88</v>
      </c>
      <c r="R184" s="1118">
        <v>6632.88</v>
      </c>
      <c r="S184" s="1118">
        <v>6632.88</v>
      </c>
      <c r="T184" s="305">
        <v>6632.88</v>
      </c>
      <c r="X184" s="1122"/>
      <c r="Z184" s="508"/>
      <c r="AA184" s="309"/>
      <c r="AB184" s="508"/>
      <c r="AC184" s="508"/>
      <c r="AD184" s="508"/>
      <c r="AE184" s="508"/>
      <c r="AF184" s="508"/>
      <c r="AG184" s="508"/>
      <c r="AH184" s="508"/>
      <c r="AI184" s="508"/>
      <c r="AJ184" s="508"/>
      <c r="AK184" s="508"/>
      <c r="AL184" s="508"/>
      <c r="AM184" s="508"/>
      <c r="AN184" s="508"/>
      <c r="AO184" s="508"/>
    </row>
    <row r="185" spans="2:44" s="305" customFormat="1" ht="10.5" customHeight="1">
      <c r="B185" s="1122">
        <v>1748</v>
      </c>
      <c r="C185" s="1232" t="s">
        <v>562</v>
      </c>
      <c r="D185" s="1118">
        <v>250</v>
      </c>
      <c r="E185" s="508"/>
      <c r="F185" s="1232"/>
      <c r="G185" s="508">
        <v>250</v>
      </c>
      <c r="H185" s="1118">
        <v>250</v>
      </c>
      <c r="I185" s="1118">
        <v>250</v>
      </c>
      <c r="J185" s="1118">
        <v>250</v>
      </c>
      <c r="K185" s="1118">
        <v>250</v>
      </c>
      <c r="L185" s="1118">
        <v>250</v>
      </c>
      <c r="M185" s="1118">
        <v>250</v>
      </c>
      <c r="N185" s="1118">
        <v>250</v>
      </c>
      <c r="O185" s="1118">
        <v>250</v>
      </c>
      <c r="P185" s="1118">
        <v>250</v>
      </c>
      <c r="Q185" s="1118">
        <v>250</v>
      </c>
      <c r="R185" s="1118">
        <v>250</v>
      </c>
      <c r="S185" s="1118">
        <v>250</v>
      </c>
      <c r="T185" s="305">
        <v>250</v>
      </c>
      <c r="X185" s="1122"/>
      <c r="Z185" s="508"/>
      <c r="AA185" s="1232"/>
      <c r="AB185" s="508"/>
      <c r="AC185" s="508"/>
      <c r="AD185" s="508"/>
      <c r="AE185" s="508"/>
      <c r="AF185" s="508"/>
      <c r="AG185" s="508"/>
      <c r="AH185" s="508"/>
      <c r="AI185" s="508"/>
      <c r="AJ185" s="508"/>
      <c r="AK185" s="508"/>
      <c r="AL185" s="508"/>
      <c r="AM185" s="508"/>
      <c r="AN185" s="508"/>
      <c r="AO185" s="508"/>
    </row>
    <row r="186" spans="2:44" s="305" customFormat="1" ht="10.5" customHeight="1">
      <c r="B186" s="1122">
        <v>1749</v>
      </c>
      <c r="C186" s="1232" t="s">
        <v>563</v>
      </c>
      <c r="D186" s="1118">
        <v>0</v>
      </c>
      <c r="E186" s="508"/>
      <c r="F186" s="1232"/>
      <c r="G186" s="508">
        <v>0</v>
      </c>
      <c r="H186" s="1118">
        <v>0</v>
      </c>
      <c r="I186" s="1118">
        <v>0</v>
      </c>
      <c r="J186" s="1118">
        <v>0</v>
      </c>
      <c r="K186" s="1118">
        <v>0</v>
      </c>
      <c r="L186" s="1118">
        <v>0</v>
      </c>
      <c r="M186" s="1118">
        <v>0</v>
      </c>
      <c r="N186" s="1118">
        <v>0</v>
      </c>
      <c r="O186" s="1118">
        <v>0</v>
      </c>
      <c r="P186" s="1118">
        <v>0</v>
      </c>
      <c r="Q186" s="1118">
        <v>0</v>
      </c>
      <c r="R186" s="1118">
        <v>0</v>
      </c>
      <c r="S186" s="1118">
        <v>0</v>
      </c>
      <c r="T186" s="305">
        <v>0</v>
      </c>
      <c r="X186" s="1122"/>
      <c r="Z186" s="508"/>
      <c r="AA186" s="1232"/>
      <c r="AB186" s="508"/>
      <c r="AC186" s="508"/>
      <c r="AD186" s="508"/>
      <c r="AE186" s="508"/>
      <c r="AF186" s="508"/>
      <c r="AG186" s="508"/>
      <c r="AH186" s="508"/>
      <c r="AI186" s="508"/>
      <c r="AJ186" s="508"/>
      <c r="AK186" s="508"/>
      <c r="AL186" s="508"/>
      <c r="AM186" s="508"/>
      <c r="AN186" s="508"/>
      <c r="AO186" s="508"/>
    </row>
    <row r="187" spans="2:44" s="305" customFormat="1" ht="10.5" customHeight="1">
      <c r="B187" s="1122">
        <v>1752</v>
      </c>
      <c r="C187" s="1232" t="s">
        <v>564</v>
      </c>
      <c r="D187" s="1118">
        <v>0</v>
      </c>
      <c r="E187" s="508"/>
      <c r="F187" s="1232"/>
      <c r="G187" s="508">
        <v>0</v>
      </c>
      <c r="H187" s="1118">
        <v>0</v>
      </c>
      <c r="I187" s="1118">
        <v>0</v>
      </c>
      <c r="J187" s="1118">
        <v>0</v>
      </c>
      <c r="K187" s="1118">
        <v>0</v>
      </c>
      <c r="L187" s="1118">
        <v>0</v>
      </c>
      <c r="M187" s="1118">
        <v>0</v>
      </c>
      <c r="N187" s="1118">
        <v>0</v>
      </c>
      <c r="O187" s="1118">
        <v>0</v>
      </c>
      <c r="P187" s="1118">
        <v>0</v>
      </c>
      <c r="Q187" s="1118">
        <v>0</v>
      </c>
      <c r="R187" s="1118">
        <v>0</v>
      </c>
      <c r="S187" s="1118">
        <v>0</v>
      </c>
      <c r="T187" s="305">
        <v>0</v>
      </c>
      <c r="X187" s="1122"/>
      <c r="Z187" s="508"/>
      <c r="AA187" s="1232"/>
      <c r="AB187" s="508"/>
      <c r="AC187" s="508"/>
      <c r="AD187" s="508"/>
      <c r="AE187" s="508"/>
      <c r="AF187" s="508"/>
      <c r="AG187" s="508"/>
      <c r="AH187" s="508"/>
      <c r="AI187" s="508"/>
      <c r="AJ187" s="508"/>
      <c r="AK187" s="508"/>
      <c r="AL187" s="508"/>
      <c r="AM187" s="508"/>
      <c r="AN187" s="508"/>
      <c r="AO187" s="508"/>
    </row>
    <row r="188" spans="2:44" s="305" customFormat="1" ht="10.5" customHeight="1">
      <c r="B188" s="1122">
        <v>1753</v>
      </c>
      <c r="C188" s="1232" t="s">
        <v>3693</v>
      </c>
      <c r="D188" s="1118">
        <v>76565.070000000007</v>
      </c>
      <c r="E188" s="508"/>
      <c r="F188" s="309"/>
      <c r="G188" s="508">
        <v>76565.070000000007</v>
      </c>
      <c r="H188" s="1118">
        <v>76565.070000000007</v>
      </c>
      <c r="I188" s="1118">
        <v>76565.070000000007</v>
      </c>
      <c r="J188" s="1118">
        <v>76565.070000000007</v>
      </c>
      <c r="K188" s="1118">
        <v>76565.070000000007</v>
      </c>
      <c r="L188" s="1118">
        <v>76565.070000000007</v>
      </c>
      <c r="M188" s="1118">
        <v>76565.070000000007</v>
      </c>
      <c r="N188" s="1118">
        <v>76565.070000000007</v>
      </c>
      <c r="O188" s="1118">
        <v>76565.070000000007</v>
      </c>
      <c r="P188" s="1118">
        <v>76565.070000000007</v>
      </c>
      <c r="Q188" s="1118">
        <v>76565.070000000007</v>
      </c>
      <c r="R188" s="1118">
        <v>76565.070000000007</v>
      </c>
      <c r="S188" s="1118">
        <v>76565.070000000007</v>
      </c>
      <c r="T188" s="305">
        <v>76565.070000000036</v>
      </c>
      <c r="X188" s="1122"/>
      <c r="Z188" s="508"/>
      <c r="AA188" s="1232"/>
      <c r="AB188" s="508"/>
      <c r="AC188" s="508"/>
      <c r="AD188" s="508"/>
      <c r="AE188" s="508"/>
      <c r="AF188" s="508"/>
      <c r="AG188" s="508"/>
      <c r="AH188" s="508"/>
      <c r="AI188" s="508"/>
      <c r="AJ188" s="508"/>
      <c r="AK188" s="508"/>
      <c r="AL188" s="508"/>
      <c r="AM188" s="508"/>
      <c r="AN188" s="508"/>
      <c r="AO188" s="508"/>
    </row>
    <row r="189" spans="2:44" s="305" customFormat="1" ht="10.5" customHeight="1">
      <c r="B189" s="1122">
        <v>1769</v>
      </c>
      <c r="C189" s="1232" t="s">
        <v>2205</v>
      </c>
      <c r="D189" s="1118">
        <v>-87674.6</v>
      </c>
      <c r="E189" s="508"/>
      <c r="F189" s="1232"/>
      <c r="G189" s="508">
        <v>-87674.6</v>
      </c>
      <c r="H189" s="1118">
        <v>-87674.6</v>
      </c>
      <c r="I189" s="1118">
        <v>-87674.6</v>
      </c>
      <c r="J189" s="1118">
        <v>-87674.6</v>
      </c>
      <c r="K189" s="1118">
        <v>-87674.6</v>
      </c>
      <c r="L189" s="1118">
        <v>-87674.6</v>
      </c>
      <c r="M189" s="1118">
        <v>-87674.6</v>
      </c>
      <c r="N189" s="1118">
        <v>-87674.6</v>
      </c>
      <c r="O189" s="1118">
        <v>-87674.6</v>
      </c>
      <c r="P189" s="1118">
        <v>-87674.6</v>
      </c>
      <c r="Q189" s="1118">
        <v>-87674.6</v>
      </c>
      <c r="R189" s="1118">
        <v>-87674.6</v>
      </c>
      <c r="S189" s="1118">
        <v>-87674.6</v>
      </c>
      <c r="T189" s="305">
        <v>-87674.6</v>
      </c>
      <c r="X189" s="1122"/>
      <c r="Z189" s="508"/>
      <c r="AA189" s="1232"/>
      <c r="AB189" s="508"/>
      <c r="AC189" s="508"/>
      <c r="AD189" s="508"/>
      <c r="AE189" s="508"/>
      <c r="AF189" s="508"/>
      <c r="AG189" s="508"/>
      <c r="AH189" s="508"/>
      <c r="AI189" s="508"/>
      <c r="AJ189" s="508"/>
      <c r="AK189" s="508"/>
      <c r="AL189" s="508"/>
      <c r="AM189" s="508"/>
      <c r="AN189" s="508"/>
      <c r="AO189" s="508"/>
    </row>
    <row r="190" spans="2:44" s="305" customFormat="1" ht="10.5" customHeight="1">
      <c r="B190" s="1122">
        <v>1770</v>
      </c>
      <c r="C190" s="309" t="s">
        <v>565</v>
      </c>
      <c r="D190" s="1118">
        <v>0</v>
      </c>
      <c r="E190" s="508"/>
      <c r="F190" s="309"/>
      <c r="G190" s="508">
        <v>0</v>
      </c>
      <c r="H190" s="1118">
        <v>0</v>
      </c>
      <c r="I190" s="1118">
        <v>0</v>
      </c>
      <c r="J190" s="1118">
        <v>0</v>
      </c>
      <c r="K190" s="1118">
        <v>0</v>
      </c>
      <c r="L190" s="1118">
        <v>0</v>
      </c>
      <c r="M190" s="1118">
        <v>0</v>
      </c>
      <c r="N190" s="1118">
        <v>0</v>
      </c>
      <c r="O190" s="1118">
        <v>0</v>
      </c>
      <c r="P190" s="1118">
        <v>0</v>
      </c>
      <c r="Q190" s="1118">
        <v>0</v>
      </c>
      <c r="R190" s="1118">
        <v>0</v>
      </c>
      <c r="S190" s="1118">
        <v>0</v>
      </c>
      <c r="T190" s="305">
        <v>0</v>
      </c>
      <c r="X190" s="1122"/>
      <c r="Z190" s="508"/>
      <c r="AA190" s="309"/>
      <c r="AB190" s="508"/>
      <c r="AC190" s="508"/>
      <c r="AD190" s="508"/>
      <c r="AE190" s="508"/>
      <c r="AF190" s="508"/>
      <c r="AG190" s="508"/>
      <c r="AH190" s="508"/>
      <c r="AI190" s="508"/>
      <c r="AJ190" s="508"/>
      <c r="AK190" s="508"/>
      <c r="AL190" s="508"/>
      <c r="AM190" s="508"/>
      <c r="AN190" s="508"/>
      <c r="AO190" s="508"/>
    </row>
    <row r="191" spans="2:44" s="305" customFormat="1" ht="10.5" customHeight="1">
      <c r="B191" s="1122">
        <v>1771</v>
      </c>
      <c r="C191" s="309" t="s">
        <v>566</v>
      </c>
      <c r="D191" s="1118">
        <v>0</v>
      </c>
      <c r="E191" s="508"/>
      <c r="F191" s="309"/>
      <c r="G191" s="508">
        <v>0</v>
      </c>
      <c r="H191" s="1118">
        <v>0</v>
      </c>
      <c r="I191" s="1118">
        <v>0</v>
      </c>
      <c r="J191" s="1118">
        <v>0</v>
      </c>
      <c r="K191" s="1118">
        <v>0</v>
      </c>
      <c r="L191" s="1118">
        <v>0</v>
      </c>
      <c r="M191" s="1118">
        <v>0</v>
      </c>
      <c r="N191" s="1118">
        <v>0</v>
      </c>
      <c r="O191" s="1118">
        <v>0</v>
      </c>
      <c r="P191" s="1118">
        <v>0</v>
      </c>
      <c r="Q191" s="1118">
        <v>0</v>
      </c>
      <c r="R191" s="1118">
        <v>0</v>
      </c>
      <c r="S191" s="1118">
        <v>0</v>
      </c>
      <c r="T191" s="305">
        <v>0</v>
      </c>
      <c r="X191" s="1122"/>
      <c r="Z191" s="508"/>
      <c r="AA191" s="309"/>
      <c r="AB191" s="508"/>
      <c r="AC191" s="508"/>
      <c r="AD191" s="508"/>
      <c r="AE191" s="508"/>
      <c r="AF191" s="508"/>
      <c r="AG191" s="508"/>
      <c r="AH191" s="508"/>
      <c r="AI191" s="508"/>
      <c r="AJ191" s="508"/>
      <c r="AK191" s="508"/>
      <c r="AL191" s="508"/>
      <c r="AM191" s="508"/>
      <c r="AN191" s="508"/>
      <c r="AO191" s="508"/>
    </row>
    <row r="192" spans="2:44" s="305" customFormat="1" ht="10.5" customHeight="1">
      <c r="B192" s="1122">
        <v>1775</v>
      </c>
      <c r="C192" s="309" t="s">
        <v>567</v>
      </c>
      <c r="D192" s="1118">
        <v>0</v>
      </c>
      <c r="E192" s="508"/>
      <c r="F192" s="309"/>
      <c r="G192" s="508">
        <v>0</v>
      </c>
      <c r="H192" s="1118">
        <v>0</v>
      </c>
      <c r="I192" s="1118">
        <v>0</v>
      </c>
      <c r="J192" s="1118">
        <v>0</v>
      </c>
      <c r="K192" s="1118">
        <v>0</v>
      </c>
      <c r="L192" s="1118">
        <v>0</v>
      </c>
      <c r="M192" s="1118">
        <v>0</v>
      </c>
      <c r="N192" s="1118">
        <v>0</v>
      </c>
      <c r="O192" s="1118">
        <v>0</v>
      </c>
      <c r="P192" s="1118">
        <v>0</v>
      </c>
      <c r="Q192" s="1118">
        <v>0</v>
      </c>
      <c r="R192" s="1118">
        <v>0</v>
      </c>
      <c r="S192" s="1118">
        <v>0</v>
      </c>
      <c r="T192" s="305">
        <v>0</v>
      </c>
      <c r="X192" s="1122"/>
      <c r="Z192" s="508"/>
      <c r="AA192" s="309"/>
      <c r="AB192" s="508"/>
      <c r="AC192" s="508"/>
      <c r="AD192" s="508"/>
      <c r="AE192" s="508"/>
      <c r="AF192" s="508"/>
      <c r="AG192" s="508"/>
      <c r="AH192" s="508"/>
      <c r="AI192" s="508"/>
      <c r="AJ192" s="508"/>
      <c r="AK192" s="508"/>
      <c r="AL192" s="508"/>
      <c r="AM192" s="508"/>
      <c r="AN192" s="508"/>
      <c r="AO192" s="508"/>
    </row>
    <row r="193" spans="1:44" s="305" customFormat="1" ht="10.5" customHeight="1">
      <c r="B193" s="1122">
        <v>1776</v>
      </c>
      <c r="C193" s="309" t="s">
        <v>2518</v>
      </c>
      <c r="D193" s="1118">
        <v>0</v>
      </c>
      <c r="E193" s="508"/>
      <c r="F193" s="309"/>
      <c r="G193" s="508">
        <v>0</v>
      </c>
      <c r="H193" s="1118">
        <v>0</v>
      </c>
      <c r="I193" s="1118">
        <v>0</v>
      </c>
      <c r="J193" s="1118">
        <v>0</v>
      </c>
      <c r="K193" s="1118">
        <v>0</v>
      </c>
      <c r="L193" s="1118">
        <v>0</v>
      </c>
      <c r="M193" s="1118">
        <v>0</v>
      </c>
      <c r="N193" s="1118">
        <v>0</v>
      </c>
      <c r="O193" s="1118">
        <v>0</v>
      </c>
      <c r="P193" s="1118">
        <v>0</v>
      </c>
      <c r="Q193" s="1118">
        <v>0</v>
      </c>
      <c r="R193" s="1118">
        <v>0</v>
      </c>
      <c r="S193" s="1118">
        <v>0</v>
      </c>
      <c r="T193" s="305">
        <v>0</v>
      </c>
      <c r="X193" s="1122"/>
      <c r="Z193" s="508"/>
      <c r="AA193" s="309"/>
      <c r="AB193" s="508"/>
      <c r="AC193" s="508"/>
      <c r="AD193" s="508"/>
      <c r="AE193" s="508"/>
      <c r="AF193" s="508"/>
      <c r="AG193" s="508"/>
      <c r="AH193" s="508"/>
      <c r="AI193" s="508"/>
      <c r="AJ193" s="508"/>
      <c r="AK193" s="508"/>
      <c r="AL193" s="508"/>
      <c r="AM193" s="508"/>
      <c r="AN193" s="508"/>
      <c r="AO193" s="508"/>
    </row>
    <row r="194" spans="1:44" s="305" customFormat="1" ht="10.5" customHeight="1">
      <c r="B194" s="1122">
        <v>1780</v>
      </c>
      <c r="C194" s="309" t="s">
        <v>568</v>
      </c>
      <c r="D194" s="1118">
        <v>0</v>
      </c>
      <c r="E194" s="508"/>
      <c r="F194" s="309"/>
      <c r="G194" s="508">
        <v>0</v>
      </c>
      <c r="H194" s="1118">
        <v>0</v>
      </c>
      <c r="I194" s="1118">
        <v>0</v>
      </c>
      <c r="J194" s="1118">
        <v>0</v>
      </c>
      <c r="K194" s="1118">
        <v>0</v>
      </c>
      <c r="L194" s="1118">
        <v>0</v>
      </c>
      <c r="M194" s="1118">
        <v>0</v>
      </c>
      <c r="N194" s="1118">
        <v>0</v>
      </c>
      <c r="O194" s="1118">
        <v>0</v>
      </c>
      <c r="P194" s="1118">
        <v>0</v>
      </c>
      <c r="Q194" s="1118">
        <v>0</v>
      </c>
      <c r="R194" s="1118">
        <v>0</v>
      </c>
      <c r="S194" s="1118">
        <v>0</v>
      </c>
      <c r="T194" s="305">
        <v>0</v>
      </c>
      <c r="X194" s="1122"/>
      <c r="Z194" s="508"/>
      <c r="AA194" s="309"/>
      <c r="AB194" s="508"/>
      <c r="AC194" s="508"/>
      <c r="AD194" s="508"/>
      <c r="AE194" s="508"/>
      <c r="AF194" s="508"/>
      <c r="AG194" s="508"/>
      <c r="AH194" s="508"/>
      <c r="AI194" s="508"/>
      <c r="AJ194" s="508"/>
      <c r="AK194" s="508"/>
      <c r="AL194" s="508"/>
      <c r="AM194" s="508"/>
      <c r="AN194" s="508"/>
      <c r="AO194" s="508"/>
    </row>
    <row r="195" spans="1:44" s="305" customFormat="1" ht="10.5" customHeight="1">
      <c r="B195" s="1122">
        <v>1782</v>
      </c>
      <c r="C195" s="309" t="s">
        <v>569</v>
      </c>
      <c r="D195" s="1118">
        <v>0</v>
      </c>
      <c r="E195" s="508"/>
      <c r="F195" s="309"/>
      <c r="G195" s="508">
        <v>0</v>
      </c>
      <c r="H195" s="1118">
        <v>0</v>
      </c>
      <c r="I195" s="1118">
        <v>0</v>
      </c>
      <c r="J195" s="1118">
        <v>0</v>
      </c>
      <c r="K195" s="1118">
        <v>0</v>
      </c>
      <c r="L195" s="1118">
        <v>0</v>
      </c>
      <c r="M195" s="1118">
        <v>0</v>
      </c>
      <c r="N195" s="1118">
        <v>0</v>
      </c>
      <c r="O195" s="1118">
        <v>0</v>
      </c>
      <c r="P195" s="1118">
        <v>0</v>
      </c>
      <c r="Q195" s="1118">
        <v>0</v>
      </c>
      <c r="R195" s="1118">
        <v>0</v>
      </c>
      <c r="S195" s="1118">
        <v>0</v>
      </c>
      <c r="T195" s="305">
        <v>0</v>
      </c>
      <c r="X195" s="1122"/>
      <c r="Z195" s="508"/>
      <c r="AA195" s="309"/>
      <c r="AB195" s="508"/>
      <c r="AC195" s="508"/>
      <c r="AD195" s="508"/>
      <c r="AE195" s="508"/>
      <c r="AF195" s="508"/>
      <c r="AG195" s="508"/>
      <c r="AH195" s="508"/>
      <c r="AI195" s="508"/>
      <c r="AJ195" s="508"/>
      <c r="AK195" s="508"/>
      <c r="AL195" s="508"/>
      <c r="AM195" s="508"/>
      <c r="AN195" s="508"/>
      <c r="AO195" s="508"/>
    </row>
    <row r="196" spans="1:44" s="305" customFormat="1" ht="10.5" customHeight="1">
      <c r="B196" s="1122">
        <v>1783</v>
      </c>
      <c r="C196" s="309" t="s">
        <v>2666</v>
      </c>
      <c r="D196" s="1118">
        <v>0</v>
      </c>
      <c r="E196" s="508"/>
      <c r="F196" s="309"/>
      <c r="G196" s="508">
        <v>0</v>
      </c>
      <c r="H196" s="1118">
        <v>0</v>
      </c>
      <c r="I196" s="1118">
        <v>0</v>
      </c>
      <c r="J196" s="1118">
        <v>0</v>
      </c>
      <c r="K196" s="1118">
        <v>0</v>
      </c>
      <c r="L196" s="1118">
        <v>0</v>
      </c>
      <c r="M196" s="1118">
        <v>0</v>
      </c>
      <c r="N196" s="1118">
        <v>0</v>
      </c>
      <c r="O196" s="1118">
        <v>0</v>
      </c>
      <c r="P196" s="1118">
        <v>0</v>
      </c>
      <c r="Q196" s="1118">
        <v>0</v>
      </c>
      <c r="R196" s="1118">
        <v>0</v>
      </c>
      <c r="S196" s="1118">
        <v>0</v>
      </c>
      <c r="T196" s="305">
        <v>0</v>
      </c>
      <c r="X196" s="1122"/>
      <c r="Z196" s="508"/>
      <c r="AA196" s="309"/>
      <c r="AB196" s="508"/>
      <c r="AC196" s="508"/>
      <c r="AD196" s="508"/>
      <c r="AE196" s="508"/>
      <c r="AF196" s="508"/>
      <c r="AG196" s="508"/>
      <c r="AH196" s="508"/>
      <c r="AI196" s="508"/>
      <c r="AJ196" s="508"/>
      <c r="AK196" s="508"/>
      <c r="AL196" s="508"/>
      <c r="AM196" s="508"/>
      <c r="AN196" s="508"/>
      <c r="AO196" s="508"/>
    </row>
    <row r="197" spans="1:44" s="1105" customFormat="1" ht="10.5" customHeight="1">
      <c r="B197" s="1122">
        <v>1784</v>
      </c>
      <c r="C197" s="309" t="s">
        <v>2516</v>
      </c>
      <c r="D197" s="1118">
        <v>0</v>
      </c>
      <c r="E197" s="1104"/>
      <c r="F197" s="1103"/>
      <c r="G197" s="508">
        <v>0</v>
      </c>
      <c r="H197" s="1118">
        <v>0</v>
      </c>
      <c r="I197" s="1118">
        <v>0</v>
      </c>
      <c r="J197" s="1118">
        <v>0</v>
      </c>
      <c r="K197" s="1118">
        <v>0</v>
      </c>
      <c r="L197" s="1118">
        <v>0</v>
      </c>
      <c r="M197" s="1118">
        <v>0</v>
      </c>
      <c r="N197" s="1118">
        <v>0</v>
      </c>
      <c r="O197" s="1118">
        <v>0</v>
      </c>
      <c r="P197" s="1118">
        <v>0</v>
      </c>
      <c r="Q197" s="1118">
        <v>0</v>
      </c>
      <c r="R197" s="1118">
        <v>0</v>
      </c>
      <c r="S197" s="1118">
        <v>0</v>
      </c>
      <c r="T197" s="305">
        <v>0</v>
      </c>
      <c r="U197" s="305"/>
      <c r="V197" s="305"/>
      <c r="W197" s="305"/>
      <c r="X197" s="1122"/>
      <c r="Z197" s="1104"/>
      <c r="AA197" s="1103"/>
      <c r="AB197" s="1104"/>
      <c r="AC197" s="1104"/>
      <c r="AD197" s="1104"/>
      <c r="AE197" s="1104"/>
      <c r="AF197" s="1104"/>
      <c r="AG197" s="1104"/>
      <c r="AH197" s="1104"/>
      <c r="AI197" s="1104"/>
      <c r="AJ197" s="1104"/>
      <c r="AK197" s="1104"/>
      <c r="AL197" s="1104"/>
      <c r="AM197" s="1104"/>
      <c r="AN197" s="1104"/>
      <c r="AO197" s="1104"/>
      <c r="AQ197" s="305"/>
      <c r="AR197" s="305"/>
    </row>
    <row r="198" spans="1:44" s="305" customFormat="1" ht="10.5" customHeight="1">
      <c r="B198" s="1122">
        <v>1799</v>
      </c>
      <c r="C198" s="309" t="s">
        <v>2206</v>
      </c>
      <c r="D198" s="1118">
        <v>0</v>
      </c>
      <c r="E198" s="508"/>
      <c r="F198" s="309"/>
      <c r="G198" s="508">
        <v>0</v>
      </c>
      <c r="H198" s="1118">
        <v>0</v>
      </c>
      <c r="I198" s="1118">
        <v>0</v>
      </c>
      <c r="J198" s="1118">
        <v>0</v>
      </c>
      <c r="K198" s="1118">
        <v>0</v>
      </c>
      <c r="L198" s="1118">
        <v>0</v>
      </c>
      <c r="M198" s="1118">
        <v>0</v>
      </c>
      <c r="N198" s="1118">
        <v>0</v>
      </c>
      <c r="O198" s="1118">
        <v>0</v>
      </c>
      <c r="P198" s="1118">
        <v>0</v>
      </c>
      <c r="Q198" s="1118">
        <v>0</v>
      </c>
      <c r="R198" s="1118">
        <v>0</v>
      </c>
      <c r="S198" s="1118">
        <v>0</v>
      </c>
      <c r="T198" s="305">
        <v>0</v>
      </c>
      <c r="X198" s="1122"/>
      <c r="Z198" s="508"/>
      <c r="AA198" s="309"/>
      <c r="AB198" s="508"/>
      <c r="AC198" s="508"/>
      <c r="AD198" s="508"/>
      <c r="AE198" s="508"/>
      <c r="AF198" s="508"/>
      <c r="AG198" s="508"/>
      <c r="AH198" s="508"/>
      <c r="AI198" s="508"/>
      <c r="AJ198" s="508"/>
      <c r="AK198" s="508"/>
      <c r="AL198" s="508"/>
      <c r="AM198" s="508"/>
      <c r="AN198" s="508"/>
      <c r="AO198" s="508"/>
    </row>
    <row r="199" spans="1:44" s="305" customFormat="1" ht="10.5" customHeight="1">
      <c r="B199" s="1122"/>
      <c r="C199" s="309"/>
      <c r="D199" s="508"/>
      <c r="E199" s="508"/>
      <c r="F199" s="508"/>
      <c r="G199" s="508"/>
      <c r="H199" s="508"/>
      <c r="I199" s="508"/>
      <c r="J199" s="508"/>
      <c r="K199" s="508"/>
      <c r="L199" s="508"/>
      <c r="M199" s="508"/>
      <c r="N199" s="508"/>
      <c r="O199" s="508"/>
      <c r="P199" s="508"/>
      <c r="Q199" s="508"/>
      <c r="R199" s="508"/>
      <c r="S199" s="508"/>
      <c r="X199" s="1122"/>
      <c r="Z199" s="508"/>
      <c r="AA199" s="508"/>
      <c r="AB199" s="508"/>
      <c r="AC199" s="508"/>
      <c r="AD199" s="508"/>
      <c r="AE199" s="508"/>
      <c r="AF199" s="508"/>
      <c r="AG199" s="508"/>
      <c r="AH199" s="508"/>
      <c r="AI199" s="508"/>
      <c r="AJ199" s="508"/>
      <c r="AK199" s="508"/>
      <c r="AL199" s="508"/>
      <c r="AM199" s="508"/>
      <c r="AN199" s="508"/>
      <c r="AO199" s="508"/>
    </row>
    <row r="200" spans="1:44" s="305" customFormat="1">
      <c r="B200" s="1122"/>
      <c r="C200" s="309"/>
      <c r="D200" s="519">
        <v>16237.529999999999</v>
      </c>
      <c r="E200" s="519"/>
      <c r="F200" s="519">
        <v>0</v>
      </c>
      <c r="G200" s="519">
        <v>16237.529999999999</v>
      </c>
      <c r="H200" s="519">
        <v>16237.930000000008</v>
      </c>
      <c r="I200" s="519">
        <v>16238.660000000003</v>
      </c>
      <c r="J200" s="519">
        <v>16352.449999999997</v>
      </c>
      <c r="K200" s="519">
        <v>16353.089999999997</v>
      </c>
      <c r="L200" s="519">
        <v>16148.199999999997</v>
      </c>
      <c r="M200" s="519">
        <v>16148.130000000005</v>
      </c>
      <c r="N200" s="519">
        <v>16148.39</v>
      </c>
      <c r="O200" s="519">
        <v>16148.580000000002</v>
      </c>
      <c r="P200" s="519">
        <v>16148.690000000002</v>
      </c>
      <c r="Q200" s="519">
        <v>16148.710000000006</v>
      </c>
      <c r="R200" s="519">
        <v>16148.800000000003</v>
      </c>
      <c r="S200" s="519">
        <v>16148.880000000005</v>
      </c>
      <c r="T200" s="519">
        <v>16200.618461538499</v>
      </c>
      <c r="U200" s="508"/>
      <c r="V200" s="508"/>
      <c r="W200" s="508"/>
      <c r="X200" s="1122"/>
      <c r="Z200" s="508"/>
      <c r="AA200" s="519">
        <v>0</v>
      </c>
      <c r="AB200" s="519"/>
      <c r="AC200" s="519">
        <v>0</v>
      </c>
      <c r="AD200" s="508"/>
      <c r="AE200" s="508"/>
      <c r="AF200" s="508"/>
      <c r="AG200" s="508"/>
      <c r="AH200" s="508"/>
      <c r="AI200" s="508"/>
      <c r="AJ200" s="508"/>
      <c r="AK200" s="508"/>
      <c r="AL200" s="508"/>
      <c r="AM200" s="508"/>
      <c r="AN200" s="508"/>
      <c r="AO200" s="508"/>
      <c r="AQ200" s="508"/>
      <c r="AR200" s="508"/>
    </row>
    <row r="201" spans="1:44" s="521" customFormat="1" ht="22.5" customHeight="1" thickBot="1">
      <c r="B201" s="1132"/>
      <c r="C201" s="1231" t="s">
        <v>574</v>
      </c>
      <c r="D201" s="520">
        <v>276486.0399999998</v>
      </c>
      <c r="E201" s="520"/>
      <c r="F201" s="520">
        <v>0</v>
      </c>
      <c r="G201" s="520">
        <v>276486.0399999998</v>
      </c>
      <c r="H201" s="520">
        <v>311599.67999999813</v>
      </c>
      <c r="I201" s="520">
        <v>384656.09999999951</v>
      </c>
      <c r="J201" s="520">
        <v>441386.72999999748</v>
      </c>
      <c r="K201" s="520">
        <v>450189.56999999855</v>
      </c>
      <c r="L201" s="520">
        <v>529884.74999999884</v>
      </c>
      <c r="M201" s="520">
        <v>450029.73000000149</v>
      </c>
      <c r="N201" s="520">
        <v>466366.42000000121</v>
      </c>
      <c r="O201" s="520">
        <v>471356.08</v>
      </c>
      <c r="P201" s="520">
        <v>487705.23000000097</v>
      </c>
      <c r="Q201" s="520">
        <v>525432.91000000108</v>
      </c>
      <c r="R201" s="520">
        <v>535812.49000000139</v>
      </c>
      <c r="S201" s="520">
        <v>567190.73000000149</v>
      </c>
      <c r="T201" s="520">
        <v>453699.72769230773</v>
      </c>
      <c r="U201" s="512"/>
      <c r="V201" s="512"/>
      <c r="W201" s="512"/>
      <c r="X201" s="1132"/>
      <c r="Z201" s="512"/>
      <c r="AA201" s="520">
        <v>0</v>
      </c>
      <c r="AB201" s="520"/>
      <c r="AC201" s="520">
        <v>0</v>
      </c>
      <c r="AD201" s="512"/>
      <c r="AE201" s="512"/>
      <c r="AF201" s="512"/>
      <c r="AG201" s="512"/>
      <c r="AH201" s="512"/>
      <c r="AI201" s="512"/>
      <c r="AJ201" s="512"/>
      <c r="AK201" s="512"/>
      <c r="AL201" s="512"/>
      <c r="AM201" s="512"/>
      <c r="AN201" s="512"/>
      <c r="AO201" s="512"/>
      <c r="AQ201" s="512"/>
      <c r="AR201" s="512"/>
    </row>
    <row r="202" spans="1:44" s="476" customFormat="1" thickTop="1">
      <c r="A202" s="1224" t="s">
        <v>518</v>
      </c>
      <c r="B202" s="1123"/>
      <c r="D202" s="511"/>
      <c r="E202" s="511"/>
      <c r="F202" s="511"/>
      <c r="G202" s="511"/>
      <c r="H202" s="511"/>
      <c r="I202" s="511"/>
      <c r="J202" s="511"/>
      <c r="K202" s="511"/>
      <c r="L202" s="511"/>
      <c r="M202" s="511"/>
      <c r="N202" s="511"/>
      <c r="O202" s="511"/>
      <c r="P202" s="511"/>
      <c r="Q202" s="511"/>
      <c r="R202" s="511"/>
      <c r="S202" s="511"/>
      <c r="X202" s="1123" t="s">
        <v>222</v>
      </c>
      <c r="Y202" s="1225" t="s">
        <v>222</v>
      </c>
      <c r="Z202" s="511"/>
      <c r="AA202" s="511"/>
      <c r="AB202" s="511"/>
      <c r="AC202" s="511"/>
      <c r="AD202" s="511"/>
      <c r="AE202" s="511"/>
      <c r="AF202" s="511"/>
      <c r="AG202" s="511"/>
      <c r="AH202" s="511"/>
      <c r="AI202" s="511"/>
      <c r="AJ202" s="511"/>
      <c r="AK202" s="511"/>
      <c r="AL202" s="511"/>
      <c r="AM202" s="511"/>
      <c r="AN202" s="511"/>
      <c r="AO202" s="511"/>
    </row>
    <row r="203" spans="1:44" s="476" customFormat="1">
      <c r="A203" s="1224" t="s">
        <v>223</v>
      </c>
      <c r="B203" s="1123"/>
      <c r="D203" s="511"/>
      <c r="E203" s="511"/>
      <c r="F203" s="511"/>
      <c r="G203" s="508">
        <v>0</v>
      </c>
      <c r="H203" s="511"/>
      <c r="I203" s="511"/>
      <c r="J203" s="511"/>
      <c r="K203" s="511"/>
      <c r="L203" s="511"/>
      <c r="M203" s="511"/>
      <c r="N203" s="511"/>
      <c r="O203" s="511"/>
      <c r="P203" s="511"/>
      <c r="Q203" s="511"/>
      <c r="R203" s="511"/>
      <c r="S203" s="511"/>
      <c r="X203" s="1123" t="s">
        <v>226</v>
      </c>
      <c r="Y203" s="1226" t="s">
        <v>226</v>
      </c>
      <c r="Z203" s="511"/>
      <c r="AA203" s="511"/>
      <c r="AB203" s="511"/>
      <c r="AC203" s="511">
        <v>0</v>
      </c>
      <c r="AD203" s="511"/>
      <c r="AE203" s="511"/>
      <c r="AF203" s="511"/>
      <c r="AG203" s="511"/>
      <c r="AH203" s="511"/>
      <c r="AI203" s="511"/>
      <c r="AJ203" s="511"/>
      <c r="AK203" s="511"/>
      <c r="AL203" s="511"/>
      <c r="AM203" s="511"/>
      <c r="AN203" s="511"/>
      <c r="AO203" s="511"/>
    </row>
    <row r="204" spans="1:44" s="476" customFormat="1" ht="10.5">
      <c r="A204" s="1224" t="s">
        <v>2373</v>
      </c>
      <c r="B204" s="1123"/>
      <c r="C204" s="1224"/>
      <c r="D204" s="511"/>
      <c r="E204" s="511"/>
      <c r="F204" s="511">
        <v>0</v>
      </c>
      <c r="G204" s="511"/>
      <c r="H204" s="511"/>
      <c r="I204" s="511"/>
      <c r="J204" s="511"/>
      <c r="K204" s="511"/>
      <c r="L204" s="511"/>
      <c r="M204" s="511"/>
      <c r="N204" s="511"/>
      <c r="O204" s="511"/>
      <c r="P204" s="511"/>
      <c r="Q204" s="511"/>
      <c r="R204" s="511"/>
      <c r="S204" s="511"/>
      <c r="X204" s="1123"/>
      <c r="Y204" s="1225"/>
      <c r="Z204" s="511"/>
      <c r="AA204" s="511">
        <v>0</v>
      </c>
      <c r="AB204" s="511">
        <v>0</v>
      </c>
      <c r="AC204" s="511">
        <v>0</v>
      </c>
      <c r="AD204" s="511"/>
      <c r="AE204" s="511"/>
      <c r="AF204" s="511"/>
      <c r="AG204" s="511"/>
      <c r="AH204" s="511"/>
      <c r="AI204" s="511"/>
      <c r="AJ204" s="511"/>
      <c r="AK204" s="511"/>
      <c r="AL204" s="511"/>
      <c r="AM204" s="511"/>
      <c r="AN204" s="511"/>
      <c r="AO204" s="511"/>
    </row>
    <row r="205" spans="1:44" s="476" customFormat="1" ht="10.5">
      <c r="A205" s="1227" t="s">
        <v>2389</v>
      </c>
      <c r="B205" s="1123"/>
      <c r="D205" s="511"/>
      <c r="E205" s="511"/>
      <c r="F205" s="511">
        <v>0</v>
      </c>
      <c r="G205" s="511">
        <v>276486.0399999998</v>
      </c>
      <c r="H205" s="511"/>
      <c r="I205" s="511"/>
      <c r="J205" s="511"/>
      <c r="K205" s="511"/>
      <c r="L205" s="511"/>
      <c r="M205" s="511"/>
      <c r="N205" s="511"/>
      <c r="O205" s="511"/>
      <c r="P205" s="511"/>
      <c r="Q205" s="511"/>
      <c r="R205" s="511"/>
      <c r="S205" s="511"/>
      <c r="X205" s="1123" t="s">
        <v>864</v>
      </c>
      <c r="Y205" s="1225" t="s">
        <v>864</v>
      </c>
      <c r="Z205" s="511">
        <v>0</v>
      </c>
      <c r="AA205" s="511">
        <v>0</v>
      </c>
      <c r="AB205" s="511"/>
      <c r="AC205" s="511">
        <v>0</v>
      </c>
      <c r="AD205" s="511"/>
      <c r="AE205" s="511"/>
      <c r="AF205" s="511"/>
      <c r="AG205" s="511"/>
      <c r="AH205" s="511"/>
      <c r="AI205" s="511"/>
      <c r="AJ205" s="511"/>
      <c r="AK205" s="511"/>
      <c r="AL205" s="511"/>
      <c r="AM205" s="511"/>
      <c r="AN205" s="511"/>
      <c r="AO205" s="511">
        <v>0</v>
      </c>
    </row>
    <row r="206" spans="1:44" s="305" customFormat="1">
      <c r="B206" s="1122"/>
      <c r="C206" s="309"/>
      <c r="F206" s="309"/>
      <c r="X206" s="1122"/>
      <c r="AA206" s="309"/>
    </row>
    <row r="207" spans="1:44" s="305" customFormat="1" ht="12">
      <c r="A207" s="521" t="s">
        <v>1835</v>
      </c>
      <c r="B207" s="1122">
        <v>1700</v>
      </c>
      <c r="C207" s="309" t="s">
        <v>263</v>
      </c>
      <c r="D207" s="1118">
        <v>0</v>
      </c>
      <c r="E207" s="508"/>
      <c r="F207" s="309"/>
      <c r="G207" s="508"/>
      <c r="H207" s="1118">
        <v>0</v>
      </c>
      <c r="I207" s="1118">
        <v>0</v>
      </c>
      <c r="J207" s="1118">
        <v>0</v>
      </c>
      <c r="K207" s="1118">
        <v>0</v>
      </c>
      <c r="L207" s="1118">
        <v>0</v>
      </c>
      <c r="M207" s="1118">
        <v>0</v>
      </c>
      <c r="N207" s="1118">
        <v>0</v>
      </c>
      <c r="O207" s="1118">
        <v>0</v>
      </c>
      <c r="P207" s="1118">
        <v>0</v>
      </c>
      <c r="Q207" s="1118">
        <v>0</v>
      </c>
      <c r="R207" s="1118">
        <v>0</v>
      </c>
      <c r="S207" s="1118">
        <v>0</v>
      </c>
      <c r="X207" s="1122"/>
      <c r="Z207" s="508"/>
      <c r="AA207" s="309"/>
      <c r="AB207" s="508"/>
      <c r="AC207" s="508"/>
      <c r="AD207" s="508"/>
      <c r="AE207" s="508"/>
      <c r="AF207" s="508"/>
      <c r="AG207" s="508"/>
      <c r="AH207" s="508"/>
      <c r="AI207" s="508"/>
      <c r="AJ207" s="508"/>
      <c r="AK207" s="508"/>
      <c r="AL207" s="508"/>
      <c r="AM207" s="508"/>
      <c r="AN207" s="508"/>
      <c r="AO207" s="508"/>
    </row>
    <row r="208" spans="1:44" s="305" customFormat="1" ht="12">
      <c r="B208" s="1122">
        <v>1705</v>
      </c>
      <c r="C208" s="309" t="s">
        <v>551</v>
      </c>
      <c r="D208" s="1118">
        <v>136877.06</v>
      </c>
      <c r="E208" s="508"/>
      <c r="F208" s="309"/>
      <c r="G208" s="508">
        <v>136877.06</v>
      </c>
      <c r="H208" s="1118">
        <v>138784.57</v>
      </c>
      <c r="I208" s="1118">
        <v>139148.17000000001</v>
      </c>
      <c r="J208" s="1118">
        <v>140663.16999999998</v>
      </c>
      <c r="K208" s="1118">
        <v>141713.35</v>
      </c>
      <c r="L208" s="1118">
        <v>146620.56999999998</v>
      </c>
      <c r="M208" s="1118">
        <v>156975.1</v>
      </c>
      <c r="N208" s="1118">
        <v>166141.07999999999</v>
      </c>
      <c r="O208" s="1118">
        <v>167450.50999999998</v>
      </c>
      <c r="P208" s="1118">
        <v>168610.75999999998</v>
      </c>
      <c r="Q208" s="1118">
        <v>173183.6</v>
      </c>
      <c r="R208" s="1118">
        <v>177534.92</v>
      </c>
      <c r="S208" s="1118">
        <v>181845.91</v>
      </c>
      <c r="T208" s="305">
        <v>156580.6746153846</v>
      </c>
      <c r="X208" s="1122"/>
      <c r="Z208" s="508"/>
      <c r="AA208" s="309"/>
      <c r="AB208" s="508"/>
      <c r="AC208" s="508"/>
      <c r="AD208" s="508"/>
      <c r="AE208" s="508"/>
      <c r="AF208" s="508"/>
      <c r="AG208" s="508"/>
      <c r="AH208" s="508"/>
      <c r="AI208" s="508"/>
      <c r="AJ208" s="508"/>
      <c r="AK208" s="508"/>
      <c r="AL208" s="508"/>
      <c r="AM208" s="508"/>
      <c r="AN208" s="508"/>
      <c r="AO208" s="508"/>
    </row>
    <row r="209" spans="2:41" s="305" customFormat="1" ht="12">
      <c r="B209" s="1122">
        <v>1706</v>
      </c>
      <c r="C209" s="309" t="s">
        <v>552</v>
      </c>
      <c r="D209" s="1118">
        <v>724158.55999999994</v>
      </c>
      <c r="E209" s="508"/>
      <c r="F209" s="309"/>
      <c r="G209" s="508">
        <v>724158.55999999994</v>
      </c>
      <c r="H209" s="1118">
        <v>726314.41999999993</v>
      </c>
      <c r="I209" s="1118">
        <v>729075.00999999989</v>
      </c>
      <c r="J209" s="1118">
        <v>732884.58</v>
      </c>
      <c r="K209" s="1118">
        <v>733487.19</v>
      </c>
      <c r="L209" s="1118">
        <v>734668.5199999999</v>
      </c>
      <c r="M209" s="1118">
        <v>735960.09</v>
      </c>
      <c r="N209" s="1118">
        <v>737621.63</v>
      </c>
      <c r="O209" s="1118">
        <v>739293.02999999991</v>
      </c>
      <c r="P209" s="1118">
        <v>740973.15999999992</v>
      </c>
      <c r="Q209" s="1118">
        <v>742687.7</v>
      </c>
      <c r="R209" s="1118">
        <v>744434.99</v>
      </c>
      <c r="S209" s="1118">
        <v>746801.65999999992</v>
      </c>
      <c r="T209" s="305">
        <v>736027.73384615383</v>
      </c>
      <c r="X209" s="1122"/>
      <c r="Z209" s="508"/>
      <c r="AA209" s="309"/>
      <c r="AB209" s="508"/>
      <c r="AC209" s="508"/>
      <c r="AD209" s="508"/>
      <c r="AE209" s="508"/>
      <c r="AF209" s="508"/>
      <c r="AG209" s="508"/>
      <c r="AH209" s="508"/>
      <c r="AI209" s="508"/>
      <c r="AJ209" s="508"/>
      <c r="AK209" s="508"/>
      <c r="AL209" s="508"/>
      <c r="AM209" s="508"/>
      <c r="AN209" s="508"/>
      <c r="AO209" s="508"/>
    </row>
    <row r="210" spans="2:41" s="305" customFormat="1" ht="12">
      <c r="B210" s="1122">
        <v>1707</v>
      </c>
      <c r="C210" s="309" t="s">
        <v>553</v>
      </c>
      <c r="D210" s="1118">
        <v>226413.54</v>
      </c>
      <c r="E210" s="508"/>
      <c r="F210" s="309"/>
      <c r="G210" s="508">
        <v>226413.54</v>
      </c>
      <c r="H210" s="1118">
        <v>226413.54</v>
      </c>
      <c r="I210" s="1118">
        <v>226413.54</v>
      </c>
      <c r="J210" s="1118">
        <v>226413.54</v>
      </c>
      <c r="K210" s="1118">
        <v>226413.54</v>
      </c>
      <c r="L210" s="1118">
        <v>226413.54</v>
      </c>
      <c r="M210" s="1118">
        <v>226413.54</v>
      </c>
      <c r="N210" s="1118">
        <v>226413.54</v>
      </c>
      <c r="O210" s="1118">
        <v>226413.54</v>
      </c>
      <c r="P210" s="1118">
        <v>226413.54</v>
      </c>
      <c r="Q210" s="1118">
        <v>226413.54</v>
      </c>
      <c r="R210" s="1118">
        <v>226413.54</v>
      </c>
      <c r="S210" s="1118">
        <v>226413.54</v>
      </c>
      <c r="T210" s="305">
        <v>226413.54</v>
      </c>
      <c r="X210" s="1122"/>
      <c r="Z210" s="508"/>
      <c r="AA210" s="309"/>
      <c r="AB210" s="508"/>
      <c r="AC210" s="508"/>
      <c r="AD210" s="508"/>
      <c r="AE210" s="508"/>
      <c r="AF210" s="508"/>
      <c r="AG210" s="508"/>
      <c r="AH210" s="508"/>
      <c r="AI210" s="508"/>
      <c r="AJ210" s="508"/>
      <c r="AK210" s="508"/>
      <c r="AL210" s="508"/>
      <c r="AM210" s="508"/>
      <c r="AN210" s="508"/>
      <c r="AO210" s="508"/>
    </row>
    <row r="211" spans="2:41" s="305" customFormat="1" ht="12">
      <c r="B211" s="1122">
        <v>1708</v>
      </c>
      <c r="C211" s="309" t="s">
        <v>554</v>
      </c>
      <c r="D211" s="1118">
        <v>5799177.1100000003</v>
      </c>
      <c r="E211" s="508"/>
      <c r="F211" s="309"/>
      <c r="G211" s="508">
        <v>5799177.1100000003</v>
      </c>
      <c r="H211" s="1118">
        <v>5799177.1100000003</v>
      </c>
      <c r="I211" s="1118">
        <v>5799177.1100000003</v>
      </c>
      <c r="J211" s="1118">
        <v>5799177.1100000003</v>
      </c>
      <c r="K211" s="1118">
        <v>5799177.1100000003</v>
      </c>
      <c r="L211" s="1118">
        <v>5799177.1100000003</v>
      </c>
      <c r="M211" s="1118">
        <v>5799177.1100000003</v>
      </c>
      <c r="N211" s="1118">
        <v>5799177.1100000003</v>
      </c>
      <c r="O211" s="1118">
        <v>5799177.1100000003</v>
      </c>
      <c r="P211" s="1118">
        <v>5799177.1100000003</v>
      </c>
      <c r="Q211" s="1118">
        <v>5799177.1100000003</v>
      </c>
      <c r="R211" s="1118">
        <v>5799177.1100000003</v>
      </c>
      <c r="S211" s="1118">
        <v>5799177.1100000003</v>
      </c>
      <c r="T211" s="305">
        <v>5799177.1100000003</v>
      </c>
      <c r="X211" s="1122"/>
      <c r="Z211" s="508"/>
      <c r="AA211" s="309"/>
      <c r="AB211" s="508"/>
      <c r="AC211" s="508"/>
      <c r="AD211" s="508"/>
      <c r="AE211" s="508"/>
      <c r="AF211" s="508"/>
      <c r="AG211" s="508"/>
      <c r="AH211" s="508"/>
      <c r="AI211" s="508"/>
      <c r="AJ211" s="508"/>
      <c r="AK211" s="508"/>
      <c r="AL211" s="508"/>
      <c r="AM211" s="508"/>
      <c r="AN211" s="508"/>
      <c r="AO211" s="508"/>
    </row>
    <row r="212" spans="2:41" s="305" customFormat="1" ht="12">
      <c r="B212" s="1122">
        <v>1709</v>
      </c>
      <c r="C212" s="309" t="s">
        <v>555</v>
      </c>
      <c r="D212" s="1118">
        <v>804488.17999999993</v>
      </c>
      <c r="E212" s="508"/>
      <c r="F212" s="309"/>
      <c r="G212" s="508">
        <v>804488.17999999993</v>
      </c>
      <c r="H212" s="1118">
        <v>1079732.26</v>
      </c>
      <c r="I212" s="1118">
        <v>1159732.26</v>
      </c>
      <c r="J212" s="1118">
        <v>1159732.26</v>
      </c>
      <c r="K212" s="1118">
        <v>1159732.26</v>
      </c>
      <c r="L212" s="1118">
        <v>1231732.26</v>
      </c>
      <c r="M212" s="1118">
        <v>1236027.26</v>
      </c>
      <c r="N212" s="1118">
        <v>1276027.24</v>
      </c>
      <c r="O212" s="1118">
        <v>1276027.24</v>
      </c>
      <c r="P212" s="1118">
        <v>1276027.24</v>
      </c>
      <c r="Q212" s="1118">
        <v>1276027.24</v>
      </c>
      <c r="R212" s="1118">
        <v>1276027.24</v>
      </c>
      <c r="S212" s="1118">
        <v>1354027.24</v>
      </c>
      <c r="T212" s="305">
        <v>1197333.8599999999</v>
      </c>
      <c r="X212" s="1122"/>
      <c r="Z212" s="508"/>
      <c r="AA212" s="309"/>
      <c r="AB212" s="508"/>
      <c r="AC212" s="508"/>
      <c r="AD212" s="508"/>
      <c r="AE212" s="508"/>
      <c r="AF212" s="508"/>
      <c r="AG212" s="508"/>
      <c r="AH212" s="508"/>
      <c r="AI212" s="508"/>
      <c r="AJ212" s="508"/>
      <c r="AK212" s="508"/>
      <c r="AL212" s="508"/>
      <c r="AM212" s="508"/>
      <c r="AN212" s="508"/>
      <c r="AO212" s="508"/>
    </row>
    <row r="213" spans="2:41" s="305" customFormat="1" ht="10.5" customHeight="1">
      <c r="B213" s="1122">
        <v>1710</v>
      </c>
      <c r="C213" s="309" t="s">
        <v>2517</v>
      </c>
      <c r="D213" s="1118">
        <v>0</v>
      </c>
      <c r="E213" s="508"/>
      <c r="F213" s="309"/>
      <c r="G213" s="508">
        <v>0</v>
      </c>
      <c r="H213" s="1118">
        <v>0</v>
      </c>
      <c r="I213" s="1118">
        <v>0</v>
      </c>
      <c r="J213" s="1118">
        <v>0</v>
      </c>
      <c r="K213" s="1118">
        <v>0</v>
      </c>
      <c r="L213" s="1118">
        <v>0</v>
      </c>
      <c r="M213" s="1118">
        <v>0</v>
      </c>
      <c r="N213" s="1118">
        <v>0</v>
      </c>
      <c r="O213" s="1118">
        <v>0</v>
      </c>
      <c r="P213" s="1118">
        <v>0</v>
      </c>
      <c r="Q213" s="1118">
        <v>0</v>
      </c>
      <c r="R213" s="1118">
        <v>0</v>
      </c>
      <c r="S213" s="1118">
        <v>0</v>
      </c>
      <c r="T213" s="305">
        <v>0</v>
      </c>
      <c r="X213" s="1122"/>
      <c r="Z213" s="508"/>
      <c r="AA213" s="309"/>
      <c r="AB213" s="508"/>
      <c r="AC213" s="508"/>
      <c r="AD213" s="508"/>
      <c r="AE213" s="508"/>
      <c r="AF213" s="508"/>
      <c r="AG213" s="508"/>
      <c r="AH213" s="508"/>
      <c r="AI213" s="508"/>
      <c r="AJ213" s="508"/>
      <c r="AK213" s="508"/>
      <c r="AL213" s="508"/>
      <c r="AM213" s="508"/>
      <c r="AN213" s="508"/>
      <c r="AO213" s="508"/>
    </row>
    <row r="214" spans="2:41" s="305" customFormat="1" ht="12">
      <c r="B214" s="1122">
        <v>1711</v>
      </c>
      <c r="C214" s="309" t="s">
        <v>556</v>
      </c>
      <c r="D214" s="1118">
        <v>0</v>
      </c>
      <c r="E214" s="508"/>
      <c r="F214" s="309"/>
      <c r="G214" s="508">
        <v>0</v>
      </c>
      <c r="H214" s="1118">
        <v>0</v>
      </c>
      <c r="I214" s="1118">
        <v>0</v>
      </c>
      <c r="J214" s="1118">
        <v>0</v>
      </c>
      <c r="K214" s="1118">
        <v>0</v>
      </c>
      <c r="L214" s="1118">
        <v>0</v>
      </c>
      <c r="M214" s="1118">
        <v>0</v>
      </c>
      <c r="N214" s="1118">
        <v>0</v>
      </c>
      <c r="O214" s="1118">
        <v>0</v>
      </c>
      <c r="P214" s="1118">
        <v>0</v>
      </c>
      <c r="Q214" s="1118">
        <v>0</v>
      </c>
      <c r="R214" s="1118">
        <v>0</v>
      </c>
      <c r="S214" s="1118">
        <v>0</v>
      </c>
      <c r="T214" s="305">
        <v>0</v>
      </c>
      <c r="X214" s="1122"/>
      <c r="Z214" s="508"/>
      <c r="AA214" s="309"/>
      <c r="AB214" s="508"/>
      <c r="AC214" s="508"/>
      <c r="AD214" s="508"/>
      <c r="AE214" s="508"/>
      <c r="AF214" s="508"/>
      <c r="AG214" s="508"/>
      <c r="AH214" s="508"/>
      <c r="AI214" s="508"/>
      <c r="AJ214" s="508"/>
      <c r="AK214" s="508"/>
      <c r="AL214" s="508"/>
      <c r="AM214" s="508"/>
      <c r="AN214" s="508"/>
      <c r="AO214" s="508"/>
    </row>
    <row r="215" spans="2:41" s="305" customFormat="1" ht="12">
      <c r="B215" s="1122">
        <v>1713</v>
      </c>
      <c r="C215" s="309" t="s">
        <v>2202</v>
      </c>
      <c r="D215" s="1118">
        <v>0</v>
      </c>
      <c r="E215" s="508"/>
      <c r="F215" s="309"/>
      <c r="G215" s="508">
        <v>0</v>
      </c>
      <c r="H215" s="1118">
        <v>0</v>
      </c>
      <c r="I215" s="1118">
        <v>0</v>
      </c>
      <c r="J215" s="1118">
        <v>0</v>
      </c>
      <c r="K215" s="1118">
        <v>0</v>
      </c>
      <c r="L215" s="1118">
        <v>0</v>
      </c>
      <c r="M215" s="1118">
        <v>0</v>
      </c>
      <c r="N215" s="1118">
        <v>0</v>
      </c>
      <c r="O215" s="1118">
        <v>0</v>
      </c>
      <c r="P215" s="1118">
        <v>0</v>
      </c>
      <c r="Q215" s="1118">
        <v>0</v>
      </c>
      <c r="R215" s="1118">
        <v>0</v>
      </c>
      <c r="S215" s="1118">
        <v>0</v>
      </c>
      <c r="T215" s="305">
        <v>0</v>
      </c>
      <c r="X215" s="1122"/>
      <c r="Z215" s="508"/>
      <c r="AA215" s="309"/>
      <c r="AB215" s="508"/>
      <c r="AC215" s="508"/>
      <c r="AD215" s="508"/>
      <c r="AE215" s="508"/>
      <c r="AF215" s="508"/>
      <c r="AG215" s="508"/>
      <c r="AH215" s="508"/>
      <c r="AI215" s="508"/>
      <c r="AJ215" s="508"/>
      <c r="AK215" s="508"/>
      <c r="AL215" s="508"/>
      <c r="AM215" s="508"/>
      <c r="AN215" s="508"/>
      <c r="AO215" s="508"/>
    </row>
    <row r="216" spans="2:41" s="305" customFormat="1" ht="12">
      <c r="B216" s="1122">
        <v>1715</v>
      </c>
      <c r="C216" s="309" t="s">
        <v>557</v>
      </c>
      <c r="D216" s="1118">
        <v>0</v>
      </c>
      <c r="E216" s="508"/>
      <c r="F216" s="309"/>
      <c r="G216" s="508">
        <v>0</v>
      </c>
      <c r="H216" s="1118">
        <v>0</v>
      </c>
      <c r="I216" s="1118">
        <v>0</v>
      </c>
      <c r="J216" s="1118">
        <v>0</v>
      </c>
      <c r="K216" s="1118">
        <v>0</v>
      </c>
      <c r="L216" s="1118">
        <v>0</v>
      </c>
      <c r="M216" s="1118">
        <v>0</v>
      </c>
      <c r="N216" s="1118">
        <v>0</v>
      </c>
      <c r="O216" s="1118">
        <v>0</v>
      </c>
      <c r="P216" s="1118">
        <v>0</v>
      </c>
      <c r="Q216" s="1118">
        <v>0</v>
      </c>
      <c r="R216" s="1118">
        <v>0</v>
      </c>
      <c r="S216" s="1118">
        <v>0</v>
      </c>
      <c r="T216" s="305">
        <v>0</v>
      </c>
      <c r="X216" s="1122"/>
      <c r="Z216" s="508"/>
      <c r="AA216" s="309"/>
      <c r="AB216" s="508"/>
      <c r="AC216" s="508"/>
      <c r="AD216" s="508"/>
      <c r="AE216" s="508"/>
      <c r="AF216" s="508"/>
      <c r="AG216" s="508"/>
      <c r="AH216" s="508"/>
      <c r="AI216" s="508"/>
      <c r="AJ216" s="508"/>
      <c r="AK216" s="508"/>
      <c r="AL216" s="508"/>
      <c r="AM216" s="508"/>
      <c r="AN216" s="508"/>
      <c r="AO216" s="508"/>
    </row>
    <row r="217" spans="2:41" s="305" customFormat="1" ht="12">
      <c r="B217" s="1122">
        <v>1718</v>
      </c>
      <c r="C217" s="309" t="s">
        <v>2664</v>
      </c>
      <c r="D217" s="1118">
        <v>0</v>
      </c>
      <c r="E217" s="508"/>
      <c r="F217" s="309"/>
      <c r="G217" s="508">
        <v>0</v>
      </c>
      <c r="H217" s="1118">
        <v>0</v>
      </c>
      <c r="I217" s="1118">
        <v>0</v>
      </c>
      <c r="J217" s="1118">
        <v>0</v>
      </c>
      <c r="K217" s="1118">
        <v>0</v>
      </c>
      <c r="L217" s="1118">
        <v>0</v>
      </c>
      <c r="M217" s="1118">
        <v>0</v>
      </c>
      <c r="N217" s="1118">
        <v>0</v>
      </c>
      <c r="O217" s="1118">
        <v>0</v>
      </c>
      <c r="P217" s="1118">
        <v>0</v>
      </c>
      <c r="Q217" s="1118">
        <v>0</v>
      </c>
      <c r="R217" s="1118">
        <v>0</v>
      </c>
      <c r="S217" s="1118">
        <v>0</v>
      </c>
      <c r="T217" s="305">
        <v>0</v>
      </c>
      <c r="X217" s="1122"/>
      <c r="Z217" s="508"/>
      <c r="AA217" s="309"/>
      <c r="AB217" s="508"/>
      <c r="AC217" s="508"/>
      <c r="AD217" s="508"/>
      <c r="AE217" s="508"/>
      <c r="AF217" s="508"/>
      <c r="AG217" s="508"/>
      <c r="AH217" s="508"/>
      <c r="AI217" s="508"/>
      <c r="AJ217" s="508"/>
      <c r="AK217" s="508"/>
      <c r="AL217" s="508"/>
      <c r="AM217" s="508"/>
      <c r="AN217" s="508"/>
      <c r="AO217" s="508"/>
    </row>
    <row r="218" spans="2:41" s="305" customFormat="1" ht="12">
      <c r="B218" s="1122">
        <v>1722</v>
      </c>
      <c r="C218" s="309" t="s">
        <v>2665</v>
      </c>
      <c r="D218" s="1118">
        <v>278993.45</v>
      </c>
      <c r="E218" s="508"/>
      <c r="F218" s="309"/>
      <c r="G218" s="508">
        <v>278993.45</v>
      </c>
      <c r="H218" s="1118">
        <v>278993.45</v>
      </c>
      <c r="I218" s="1118">
        <v>278993.45</v>
      </c>
      <c r="J218" s="1118">
        <v>416878</v>
      </c>
      <c r="K218" s="1118">
        <v>416878</v>
      </c>
      <c r="L218" s="1118">
        <v>416878</v>
      </c>
      <c r="M218" s="1118">
        <v>416878</v>
      </c>
      <c r="N218" s="1118">
        <v>416878</v>
      </c>
      <c r="O218" s="1118">
        <v>416878</v>
      </c>
      <c r="P218" s="1118">
        <v>416878</v>
      </c>
      <c r="Q218" s="1118">
        <v>416878</v>
      </c>
      <c r="R218" s="1118">
        <v>416878</v>
      </c>
      <c r="S218" s="1118">
        <v>416878</v>
      </c>
      <c r="T218" s="305">
        <v>385058.48846153845</v>
      </c>
      <c r="X218" s="1122"/>
      <c r="Z218" s="508"/>
      <c r="AA218" s="309"/>
      <c r="AB218" s="508"/>
      <c r="AC218" s="508"/>
      <c r="AD218" s="508"/>
      <c r="AE218" s="508"/>
      <c r="AF218" s="508"/>
      <c r="AG218" s="508"/>
      <c r="AH218" s="508"/>
      <c r="AI218" s="508"/>
      <c r="AJ218" s="508"/>
      <c r="AK218" s="508"/>
      <c r="AL218" s="508"/>
      <c r="AM218" s="508"/>
      <c r="AN218" s="508"/>
      <c r="AO218" s="508"/>
    </row>
    <row r="219" spans="2:41" s="305" customFormat="1" ht="12">
      <c r="B219" s="1122">
        <v>1726</v>
      </c>
      <c r="C219" s="309" t="s">
        <v>558</v>
      </c>
      <c r="D219" s="1118">
        <v>0</v>
      </c>
      <c r="E219" s="508"/>
      <c r="F219" s="309"/>
      <c r="G219" s="508">
        <v>0</v>
      </c>
      <c r="H219" s="1118">
        <v>0</v>
      </c>
      <c r="I219" s="1118">
        <v>0</v>
      </c>
      <c r="J219" s="1118">
        <v>0</v>
      </c>
      <c r="K219" s="1118">
        <v>0</v>
      </c>
      <c r="L219" s="1118">
        <v>0</v>
      </c>
      <c r="M219" s="1118">
        <v>0</v>
      </c>
      <c r="N219" s="1118">
        <v>0</v>
      </c>
      <c r="O219" s="1118">
        <v>0</v>
      </c>
      <c r="P219" s="1118">
        <v>0</v>
      </c>
      <c r="Q219" s="1118">
        <v>0</v>
      </c>
      <c r="R219" s="1118">
        <v>0</v>
      </c>
      <c r="S219" s="1118">
        <v>0</v>
      </c>
      <c r="T219" s="305">
        <v>0</v>
      </c>
      <c r="X219" s="1122"/>
      <c r="Z219" s="508"/>
      <c r="AA219" s="309"/>
      <c r="AB219" s="508"/>
      <c r="AC219" s="508"/>
      <c r="AD219" s="508"/>
      <c r="AE219" s="508"/>
      <c r="AF219" s="508"/>
      <c r="AG219" s="508"/>
      <c r="AH219" s="508"/>
      <c r="AI219" s="508"/>
      <c r="AJ219" s="508"/>
      <c r="AK219" s="508"/>
      <c r="AL219" s="508"/>
      <c r="AM219" s="508"/>
      <c r="AN219" s="508"/>
      <c r="AO219" s="508"/>
    </row>
    <row r="220" spans="2:41" s="305" customFormat="1" ht="12">
      <c r="B220" s="1122">
        <v>1732</v>
      </c>
      <c r="C220" s="309" t="s">
        <v>2515</v>
      </c>
      <c r="D220" s="1118">
        <v>0</v>
      </c>
      <c r="E220" s="508"/>
      <c r="F220" s="309"/>
      <c r="G220" s="508">
        <v>0</v>
      </c>
      <c r="H220" s="1118">
        <v>0</v>
      </c>
      <c r="I220" s="1118">
        <v>0</v>
      </c>
      <c r="J220" s="1118">
        <v>0</v>
      </c>
      <c r="K220" s="1118">
        <v>0</v>
      </c>
      <c r="L220" s="1118">
        <v>0</v>
      </c>
      <c r="M220" s="1118">
        <v>0</v>
      </c>
      <c r="N220" s="1118">
        <v>0</v>
      </c>
      <c r="O220" s="1118">
        <v>0</v>
      </c>
      <c r="P220" s="1118">
        <v>0</v>
      </c>
      <c r="Q220" s="1118">
        <v>0</v>
      </c>
      <c r="R220" s="1118">
        <v>0</v>
      </c>
      <c r="S220" s="1118">
        <v>0</v>
      </c>
      <c r="T220" s="305">
        <v>0</v>
      </c>
      <c r="X220" s="1122"/>
      <c r="Z220" s="508"/>
      <c r="AA220" s="309"/>
      <c r="AB220" s="508"/>
      <c r="AC220" s="508"/>
      <c r="AD220" s="508"/>
      <c r="AE220" s="508"/>
      <c r="AF220" s="508"/>
      <c r="AG220" s="508"/>
      <c r="AH220" s="508"/>
      <c r="AI220" s="508"/>
      <c r="AJ220" s="508"/>
      <c r="AK220" s="508"/>
      <c r="AL220" s="508"/>
      <c r="AM220" s="508"/>
      <c r="AN220" s="508"/>
      <c r="AO220" s="508"/>
    </row>
    <row r="221" spans="2:41" s="305" customFormat="1" ht="12">
      <c r="B221" s="1122">
        <v>1739</v>
      </c>
      <c r="C221" s="309" t="s">
        <v>2204</v>
      </c>
      <c r="D221" s="1118">
        <v>-7685100.2400000002</v>
      </c>
      <c r="E221" s="508"/>
      <c r="F221" s="309"/>
      <c r="G221" s="508">
        <v>-7685100.2400000002</v>
      </c>
      <c r="H221" s="1118">
        <v>-7960344.3200000003</v>
      </c>
      <c r="I221" s="1118">
        <v>-7960344.3200000003</v>
      </c>
      <c r="J221" s="1118">
        <v>-7960344.3200000003</v>
      </c>
      <c r="K221" s="1118">
        <v>-8396064.2599999998</v>
      </c>
      <c r="L221" s="1118">
        <v>-8396064.2599999998</v>
      </c>
      <c r="M221" s="1118">
        <v>-8396064.2599999998</v>
      </c>
      <c r="N221" s="1118">
        <v>-8396064.2599999998</v>
      </c>
      <c r="O221" s="1118">
        <v>-8396064.2599999998</v>
      </c>
      <c r="P221" s="1118">
        <v>-8396064.2599999998</v>
      </c>
      <c r="Q221" s="1118">
        <v>-8396064.2599999998</v>
      </c>
      <c r="R221" s="1118">
        <v>-8396064.2599999998</v>
      </c>
      <c r="S221" s="1118">
        <v>-8396064.2599999998</v>
      </c>
      <c r="T221" s="305">
        <v>-8240823.964615386</v>
      </c>
      <c r="X221" s="1122"/>
      <c r="Z221" s="508"/>
      <c r="AA221" s="309"/>
      <c r="AB221" s="508"/>
      <c r="AC221" s="508"/>
      <c r="AD221" s="508"/>
      <c r="AE221" s="508"/>
      <c r="AF221" s="508"/>
      <c r="AG221" s="508"/>
      <c r="AH221" s="508"/>
      <c r="AI221" s="508"/>
      <c r="AJ221" s="508"/>
      <c r="AK221" s="508"/>
      <c r="AL221" s="508"/>
      <c r="AM221" s="508"/>
      <c r="AN221" s="508"/>
      <c r="AO221" s="508"/>
    </row>
    <row r="222" spans="2:41" s="305" customFormat="1">
      <c r="B222" s="1122"/>
      <c r="C222" s="309"/>
      <c r="D222" s="508"/>
      <c r="E222" s="508"/>
      <c r="F222" s="309"/>
      <c r="G222" s="508"/>
      <c r="H222" s="508"/>
      <c r="I222" s="508"/>
      <c r="J222" s="508"/>
      <c r="K222" s="508"/>
      <c r="L222" s="508"/>
      <c r="M222" s="508"/>
      <c r="N222" s="508"/>
      <c r="O222" s="508"/>
      <c r="P222" s="508"/>
      <c r="Q222" s="508"/>
      <c r="R222" s="508"/>
      <c r="S222" s="508"/>
      <c r="X222" s="1122"/>
      <c r="Z222" s="508"/>
      <c r="AA222" s="309"/>
      <c r="AB222" s="508"/>
      <c r="AC222" s="508"/>
      <c r="AD222" s="508"/>
      <c r="AE222" s="508"/>
      <c r="AF222" s="508"/>
      <c r="AG222" s="508"/>
      <c r="AH222" s="508"/>
      <c r="AI222" s="508"/>
      <c r="AJ222" s="508"/>
      <c r="AK222" s="508"/>
      <c r="AL222" s="508"/>
      <c r="AM222" s="508"/>
      <c r="AN222" s="508"/>
      <c r="AO222" s="508"/>
    </row>
    <row r="223" spans="2:41" s="305" customFormat="1">
      <c r="B223" s="1122"/>
      <c r="C223" s="309"/>
      <c r="D223" s="508"/>
      <c r="E223" s="508"/>
      <c r="F223" s="508"/>
      <c r="G223" s="508"/>
      <c r="H223" s="508"/>
      <c r="I223" s="508"/>
      <c r="J223" s="508"/>
      <c r="K223" s="508"/>
      <c r="L223" s="508"/>
      <c r="M223" s="508"/>
      <c r="N223" s="508"/>
      <c r="O223" s="508"/>
      <c r="P223" s="508"/>
      <c r="Q223" s="508"/>
      <c r="R223" s="508"/>
      <c r="S223" s="508"/>
      <c r="X223" s="1122"/>
      <c r="Z223" s="508"/>
      <c r="AA223" s="508"/>
      <c r="AB223" s="508"/>
      <c r="AC223" s="508"/>
      <c r="AD223" s="508"/>
      <c r="AE223" s="508"/>
      <c r="AF223" s="508"/>
      <c r="AG223" s="508"/>
      <c r="AH223" s="508"/>
      <c r="AI223" s="508"/>
      <c r="AJ223" s="508"/>
      <c r="AK223" s="508"/>
      <c r="AL223" s="508"/>
      <c r="AM223" s="508"/>
      <c r="AN223" s="508"/>
      <c r="AO223" s="508"/>
    </row>
    <row r="224" spans="2:41" s="521" customFormat="1" ht="22.5">
      <c r="B224" s="1132"/>
      <c r="C224" s="1231" t="s">
        <v>575</v>
      </c>
      <c r="D224" s="522">
        <v>285007.66000000015</v>
      </c>
      <c r="E224" s="522"/>
      <c r="F224" s="522">
        <v>0</v>
      </c>
      <c r="G224" s="522">
        <v>285007.66000000015</v>
      </c>
      <c r="H224" s="522">
        <v>289071.03000000026</v>
      </c>
      <c r="I224" s="522">
        <v>372195.21999999974</v>
      </c>
      <c r="J224" s="522">
        <v>515404.33999999985</v>
      </c>
      <c r="K224" s="522">
        <v>81337.189999999478</v>
      </c>
      <c r="L224" s="522">
        <v>159425.74000000022</v>
      </c>
      <c r="M224" s="522">
        <v>175366.83999999985</v>
      </c>
      <c r="N224" s="522">
        <v>226194.34000000171</v>
      </c>
      <c r="O224" s="522">
        <v>229175.16999999993</v>
      </c>
      <c r="P224" s="522">
        <v>232015.55000000075</v>
      </c>
      <c r="Q224" s="522">
        <v>238302.93000000156</v>
      </c>
      <c r="R224" s="522">
        <v>244401.54000000097</v>
      </c>
      <c r="S224" s="522">
        <v>329079.20000000112</v>
      </c>
      <c r="T224" s="521">
        <v>259767.44230769275</v>
      </c>
      <c r="X224" s="1132"/>
      <c r="Z224" s="512"/>
      <c r="AA224" s="522">
        <v>0</v>
      </c>
      <c r="AB224" s="522"/>
      <c r="AC224" s="522">
        <v>0</v>
      </c>
      <c r="AD224" s="512"/>
      <c r="AE224" s="512"/>
      <c r="AF224" s="512"/>
      <c r="AG224" s="512"/>
      <c r="AH224" s="512"/>
      <c r="AI224" s="512"/>
      <c r="AJ224" s="512"/>
      <c r="AK224" s="512"/>
      <c r="AL224" s="512"/>
      <c r="AM224" s="512"/>
      <c r="AN224" s="512"/>
      <c r="AO224" s="512"/>
    </row>
    <row r="225" spans="1:44">
      <c r="A225" s="308" t="s">
        <v>3732</v>
      </c>
      <c r="B225" s="1222"/>
      <c r="D225" s="308">
        <v>561493.70000000007</v>
      </c>
      <c r="G225" s="308">
        <v>561493.70000000007</v>
      </c>
      <c r="H225" s="308">
        <v>600670.70999999752</v>
      </c>
      <c r="I225" s="308">
        <v>756851.31999999832</v>
      </c>
      <c r="J225" s="308">
        <v>956791.06999999739</v>
      </c>
      <c r="K225" s="308">
        <v>531526.75999999989</v>
      </c>
      <c r="L225" s="308">
        <v>689310.48999999918</v>
      </c>
      <c r="M225" s="308">
        <v>625396.57000000135</v>
      </c>
      <c r="N225" s="308">
        <v>692560.76000000106</v>
      </c>
      <c r="O225" s="308">
        <v>700531.24999999988</v>
      </c>
      <c r="P225" s="308">
        <v>719720.78000000177</v>
      </c>
      <c r="Q225" s="308">
        <v>763735.8400000009</v>
      </c>
      <c r="R225" s="308">
        <v>780214.03000000224</v>
      </c>
      <c r="S225" s="308">
        <v>896269.93000000261</v>
      </c>
      <c r="T225" s="521">
        <v>713467.17000000016</v>
      </c>
      <c r="U225" s="521"/>
      <c r="V225" s="521"/>
      <c r="W225" s="521"/>
      <c r="X225" s="1222"/>
      <c r="AQ225" s="521"/>
      <c r="AR225" s="521"/>
    </row>
    <row r="226" spans="1:44">
      <c r="B226" s="1222"/>
      <c r="D226" s="308">
        <v>0</v>
      </c>
      <c r="G226" s="308">
        <v>0</v>
      </c>
      <c r="H226" s="308">
        <v>-8.7311491370201111E-10</v>
      </c>
      <c r="I226" s="308">
        <v>-9.3132257461547852E-10</v>
      </c>
      <c r="J226" s="308">
        <v>0</v>
      </c>
      <c r="K226" s="308">
        <v>1.862645149230957E-9</v>
      </c>
      <c r="L226" s="308">
        <v>0</v>
      </c>
      <c r="M226" s="308">
        <v>0</v>
      </c>
      <c r="N226" s="308">
        <v>-1.862645149230957E-9</v>
      </c>
      <c r="O226" s="308">
        <v>0</v>
      </c>
      <c r="P226" s="308">
        <v>0</v>
      </c>
      <c r="Q226" s="308">
        <v>-1.7462298274040222E-9</v>
      </c>
      <c r="R226" s="308">
        <v>0</v>
      </c>
      <c r="S226" s="308">
        <v>0</v>
      </c>
      <c r="X226" s="1222"/>
    </row>
    <row r="227" spans="1:44">
      <c r="B227" s="1222"/>
      <c r="X227" s="1222"/>
    </row>
    <row r="228" spans="1:44" s="476" customFormat="1" ht="10.5">
      <c r="A228" s="1224" t="s">
        <v>518</v>
      </c>
      <c r="B228" s="1123"/>
      <c r="D228" s="511"/>
      <c r="E228" s="511"/>
      <c r="F228" s="511"/>
      <c r="G228" s="511"/>
      <c r="H228" s="511"/>
      <c r="I228" s="511"/>
      <c r="J228" s="511"/>
      <c r="K228" s="511"/>
      <c r="L228" s="511"/>
      <c r="M228" s="511"/>
      <c r="N228" s="511"/>
      <c r="O228" s="511"/>
      <c r="P228" s="511"/>
      <c r="Q228" s="511"/>
      <c r="R228" s="511"/>
      <c r="S228" s="511"/>
      <c r="X228" s="1123" t="s">
        <v>222</v>
      </c>
      <c r="Y228" s="1225" t="s">
        <v>222</v>
      </c>
      <c r="Z228" s="511"/>
      <c r="AA228" s="511"/>
      <c r="AB228" s="511"/>
      <c r="AC228" s="511"/>
      <c r="AD228" s="511"/>
      <c r="AE228" s="511"/>
      <c r="AF228" s="511"/>
      <c r="AG228" s="511"/>
      <c r="AH228" s="511"/>
      <c r="AI228" s="511"/>
      <c r="AJ228" s="511"/>
      <c r="AK228" s="511"/>
      <c r="AL228" s="511"/>
      <c r="AM228" s="511"/>
      <c r="AN228" s="511"/>
      <c r="AO228" s="511"/>
    </row>
    <row r="229" spans="1:44" s="476" customFormat="1">
      <c r="A229" s="1224" t="s">
        <v>223</v>
      </c>
      <c r="B229" s="1123"/>
      <c r="D229" s="511"/>
      <c r="E229" s="511"/>
      <c r="F229" s="511"/>
      <c r="G229" s="508">
        <v>0</v>
      </c>
      <c r="H229" s="511"/>
      <c r="I229" s="511"/>
      <c r="J229" s="511"/>
      <c r="K229" s="511"/>
      <c r="L229" s="511"/>
      <c r="M229" s="511"/>
      <c r="N229" s="511"/>
      <c r="O229" s="511"/>
      <c r="P229" s="511"/>
      <c r="Q229" s="511"/>
      <c r="R229" s="511"/>
      <c r="S229" s="511"/>
      <c r="X229" s="1123" t="s">
        <v>226</v>
      </c>
      <c r="Y229" s="1226" t="s">
        <v>226</v>
      </c>
      <c r="Z229" s="511"/>
      <c r="AA229" s="511"/>
      <c r="AB229" s="511"/>
      <c r="AC229" s="511">
        <v>0</v>
      </c>
      <c r="AD229" s="511"/>
      <c r="AE229" s="511"/>
      <c r="AF229" s="511"/>
      <c r="AG229" s="511"/>
      <c r="AH229" s="511"/>
      <c r="AI229" s="511"/>
      <c r="AJ229" s="511"/>
      <c r="AK229" s="511"/>
      <c r="AL229" s="511"/>
      <c r="AM229" s="511"/>
      <c r="AN229" s="511"/>
      <c r="AO229" s="511"/>
    </row>
    <row r="230" spans="1:44" s="476" customFormat="1" ht="10.5">
      <c r="A230" s="1224" t="s">
        <v>2373</v>
      </c>
      <c r="B230" s="1123"/>
      <c r="C230" s="1224"/>
      <c r="D230" s="511"/>
      <c r="E230" s="511"/>
      <c r="F230" s="511">
        <v>0</v>
      </c>
      <c r="G230" s="511"/>
      <c r="H230" s="511"/>
      <c r="I230" s="511"/>
      <c r="J230" s="511"/>
      <c r="K230" s="511"/>
      <c r="L230" s="511"/>
      <c r="M230" s="511"/>
      <c r="N230" s="511"/>
      <c r="O230" s="511"/>
      <c r="P230" s="511"/>
      <c r="Q230" s="511"/>
      <c r="R230" s="511"/>
      <c r="S230" s="511"/>
      <c r="X230" s="1123"/>
      <c r="Y230" s="1225"/>
      <c r="Z230" s="511"/>
      <c r="AA230" s="511">
        <v>0</v>
      </c>
      <c r="AB230" s="511">
        <v>0</v>
      </c>
      <c r="AC230" s="511">
        <v>0</v>
      </c>
      <c r="AD230" s="511"/>
      <c r="AE230" s="511"/>
      <c r="AF230" s="511"/>
      <c r="AG230" s="511"/>
      <c r="AH230" s="511"/>
      <c r="AI230" s="511"/>
      <c r="AJ230" s="511"/>
      <c r="AK230" s="511"/>
      <c r="AL230" s="511"/>
      <c r="AM230" s="511"/>
      <c r="AN230" s="511"/>
      <c r="AO230" s="511"/>
    </row>
    <row r="231" spans="1:44" s="476" customFormat="1" ht="10.5">
      <c r="A231" s="1227" t="s">
        <v>2389</v>
      </c>
      <c r="B231" s="1123"/>
      <c r="D231" s="511"/>
      <c r="E231" s="511"/>
      <c r="F231" s="511">
        <v>0</v>
      </c>
      <c r="G231" s="511">
        <v>285007.66000000015</v>
      </c>
      <c r="H231" s="511"/>
      <c r="I231" s="511"/>
      <c r="J231" s="511"/>
      <c r="K231" s="511"/>
      <c r="L231" s="511"/>
      <c r="M231" s="511"/>
      <c r="N231" s="511"/>
      <c r="O231" s="511"/>
      <c r="P231" s="511"/>
      <c r="Q231" s="511"/>
      <c r="R231" s="511"/>
      <c r="S231" s="511"/>
      <c r="X231" s="1123" t="s">
        <v>864</v>
      </c>
      <c r="Y231" s="1225" t="s">
        <v>864</v>
      </c>
      <c r="Z231" s="511">
        <v>0</v>
      </c>
      <c r="AA231" s="511">
        <v>0</v>
      </c>
      <c r="AB231" s="511"/>
      <c r="AC231" s="511">
        <v>0</v>
      </c>
      <c r="AD231" s="511"/>
      <c r="AE231" s="511"/>
      <c r="AF231" s="511"/>
      <c r="AG231" s="511"/>
      <c r="AH231" s="511"/>
      <c r="AI231" s="511"/>
      <c r="AJ231" s="511"/>
      <c r="AK231" s="511"/>
      <c r="AL231" s="511"/>
      <c r="AM231" s="511"/>
      <c r="AN231" s="511"/>
      <c r="AO231" s="511">
        <v>0</v>
      </c>
    </row>
    <row r="232" spans="1:44">
      <c r="B232" s="1222"/>
      <c r="X232" s="1222"/>
    </row>
    <row r="233" spans="1:44">
      <c r="B233" s="1222"/>
      <c r="X233" s="1222"/>
    </row>
    <row r="234" spans="1:44">
      <c r="B234" s="1222"/>
      <c r="X234" s="1222"/>
    </row>
    <row r="235" spans="1:44">
      <c r="B235" s="1222"/>
      <c r="X235" s="1222"/>
    </row>
    <row r="236" spans="1:44">
      <c r="B236" s="1222"/>
      <c r="F236" s="308"/>
      <c r="X236" s="1222"/>
    </row>
    <row r="237" spans="1:44">
      <c r="B237" s="1222"/>
      <c r="X237" s="1222"/>
    </row>
    <row r="238" spans="1:44">
      <c r="B238" s="1222"/>
      <c r="X238" s="1222"/>
    </row>
    <row r="239" spans="1:44">
      <c r="B239" s="1222"/>
      <c r="X239" s="1222"/>
    </row>
    <row r="240" spans="1:44">
      <c r="B240" s="1222"/>
      <c r="X240" s="1222"/>
    </row>
    <row r="241" spans="2:24">
      <c r="B241" s="1222"/>
      <c r="X241" s="1222"/>
    </row>
    <row r="242" spans="2:24">
      <c r="B242" s="1222"/>
      <c r="X242" s="1222"/>
    </row>
    <row r="243" spans="2:24">
      <c r="B243" s="1222"/>
      <c r="X243" s="1222"/>
    </row>
    <row r="244" spans="2:24">
      <c r="B244" s="1222"/>
      <c r="X244" s="1222"/>
    </row>
    <row r="245" spans="2:24">
      <c r="B245" s="1222"/>
      <c r="X245" s="1222"/>
    </row>
    <row r="246" spans="2:24">
      <c r="B246" s="1222"/>
      <c r="X246" s="1222"/>
    </row>
    <row r="247" spans="2:24">
      <c r="B247" s="1222"/>
      <c r="X247" s="1222"/>
    </row>
    <row r="248" spans="2:24">
      <c r="B248" s="1222"/>
      <c r="X248" s="1222"/>
    </row>
    <row r="249" spans="2:24">
      <c r="B249" s="1222"/>
      <c r="X249" s="1222"/>
    </row>
    <row r="250" spans="2:24">
      <c r="B250" s="1222"/>
      <c r="X250" s="1222"/>
    </row>
    <row r="251" spans="2:24">
      <c r="B251" s="1222"/>
      <c r="X251" s="1222"/>
    </row>
    <row r="252" spans="2:24">
      <c r="B252" s="1222"/>
      <c r="X252" s="1222"/>
    </row>
    <row r="253" spans="2:24">
      <c r="B253" s="1222"/>
      <c r="X253" s="1222"/>
    </row>
    <row r="254" spans="2:24">
      <c r="B254" s="1222"/>
      <c r="X254" s="1222"/>
    </row>
    <row r="255" spans="2:24">
      <c r="B255" s="1222"/>
      <c r="X255" s="1222"/>
    </row>
    <row r="256" spans="2:24">
      <c r="B256" s="1222"/>
      <c r="X256" s="1222"/>
    </row>
    <row r="257" spans="2:24">
      <c r="B257" s="1222"/>
      <c r="X257" s="1222"/>
    </row>
    <row r="258" spans="2:24">
      <c r="B258" s="1222"/>
      <c r="X258" s="1222"/>
    </row>
  </sheetData>
  <phoneticPr fontId="46" type="noConversion"/>
  <printOptions horizontalCentered="1"/>
  <pageMargins left="0.25" right="0" top="0.5" bottom="0.5" header="0.25" footer="0.25"/>
  <pageSetup scale="48" fitToHeight="0" orientation="landscape" r:id="rId1"/>
  <headerFooter alignWithMargins="0">
    <oddHeader>&amp;C&amp;"Arial,Bold"&amp;12LUSI</oddHeader>
    <oddFooter>&amp;RPage &amp;P of &amp;N</oddFooter>
  </headerFooter>
  <rowBreaks count="2" manualBreakCount="2">
    <brk id="75" max="18" man="1"/>
    <brk id="150" max="19" man="1"/>
  </rowBreaks>
</worksheet>
</file>

<file path=xl/worksheets/sheet118.xml><?xml version="1.0" encoding="utf-8"?>
<worksheet xmlns="http://schemas.openxmlformats.org/spreadsheetml/2006/main" xmlns:r="http://schemas.openxmlformats.org/officeDocument/2006/relationships">
  <sheetPr codeName="Sheet105"/>
  <dimension ref="A1:E301"/>
  <sheetViews>
    <sheetView workbookViewId="0">
      <selection sqref="A1:B1"/>
    </sheetView>
  </sheetViews>
  <sheetFormatPr defaultRowHeight="12.75"/>
  <cols>
    <col min="1" max="1" width="10" style="2249" bestFit="1" customWidth="1"/>
    <col min="2" max="3" width="15" style="2249" bestFit="1" customWidth="1"/>
    <col min="4" max="4" width="13.5703125" style="2249" bestFit="1" customWidth="1"/>
    <col min="5" max="5" width="12.85546875" style="2249" bestFit="1" customWidth="1"/>
    <col min="6" max="16384" width="9.140625" style="2249"/>
  </cols>
  <sheetData>
    <row r="1" spans="1:3">
      <c r="A1" s="2665" t="s">
        <v>4228</v>
      </c>
      <c r="B1" s="2665"/>
    </row>
    <row r="2" spans="1:3">
      <c r="A2" s="1472">
        <v>251.102</v>
      </c>
      <c r="B2" s="1473">
        <v>-16209.22</v>
      </c>
      <c r="C2" s="1473"/>
    </row>
    <row r="3" spans="1:3">
      <c r="A3" s="1472">
        <v>251.10300000000001</v>
      </c>
      <c r="B3" s="1473">
        <v>349935.25</v>
      </c>
      <c r="C3" s="1473"/>
    </row>
    <row r="4" spans="1:3">
      <c r="A4" s="1472">
        <v>251.1035</v>
      </c>
      <c r="B4" s="1473">
        <v>-327313</v>
      </c>
      <c r="C4" s="1473"/>
    </row>
    <row r="5" spans="1:3">
      <c r="A5" s="1472">
        <v>251.1045</v>
      </c>
      <c r="B5" s="1473">
        <v>-22841</v>
      </c>
      <c r="C5" s="1473"/>
    </row>
    <row r="6" spans="1:3">
      <c r="A6" s="1472">
        <v>251.10499999999999</v>
      </c>
      <c r="B6" s="1473">
        <v>-4837.6000000000004</v>
      </c>
      <c r="C6" s="1473"/>
    </row>
    <row r="7" spans="1:3">
      <c r="A7" s="1472">
        <v>251.10550000000001</v>
      </c>
      <c r="B7" s="1473">
        <v>504071.48</v>
      </c>
      <c r="C7" s="1473"/>
    </row>
    <row r="8" spans="1:3">
      <c r="A8" s="1472">
        <v>251.10650000000001</v>
      </c>
      <c r="B8" s="1473">
        <v>-13187810.76</v>
      </c>
      <c r="C8" s="1473"/>
    </row>
    <row r="9" spans="1:3">
      <c r="A9" s="1472">
        <v>251.108</v>
      </c>
      <c r="B9" s="1473">
        <v>-68507.95</v>
      </c>
      <c r="C9" s="1473"/>
    </row>
    <row r="10" spans="1:3">
      <c r="A10" s="1472">
        <v>251.10900000000001</v>
      </c>
      <c r="B10" s="1473">
        <v>0.22</v>
      </c>
      <c r="C10" s="1473"/>
    </row>
    <row r="11" spans="1:3">
      <c r="A11" s="1472">
        <v>251.1095</v>
      </c>
      <c r="B11" s="1473">
        <v>310582.62</v>
      </c>
      <c r="C11" s="1473"/>
    </row>
    <row r="12" spans="1:3">
      <c r="A12" s="1472">
        <v>251.1105</v>
      </c>
      <c r="B12" s="1473">
        <v>357691.77</v>
      </c>
      <c r="C12" s="1473"/>
    </row>
    <row r="13" spans="1:3">
      <c r="A13" s="1472">
        <v>251.11150000000001</v>
      </c>
      <c r="B13" s="1473">
        <v>4737050.47</v>
      </c>
      <c r="C13" s="1473"/>
    </row>
    <row r="14" spans="1:3">
      <c r="A14" s="1472">
        <v>251.11199999999999</v>
      </c>
      <c r="B14" s="1473">
        <v>1108.18</v>
      </c>
      <c r="C14" s="1473"/>
    </row>
    <row r="15" spans="1:3">
      <c r="A15" s="1472">
        <v>251.11250000000001</v>
      </c>
      <c r="B15" s="1473">
        <v>79374.61</v>
      </c>
      <c r="C15" s="1473"/>
    </row>
    <row r="16" spans="1:3">
      <c r="A16" s="1472">
        <v>251.113</v>
      </c>
      <c r="B16" s="1473">
        <v>256927.4</v>
      </c>
      <c r="C16" s="1473"/>
    </row>
    <row r="17" spans="1:3">
      <c r="A17" s="1472">
        <v>251.114</v>
      </c>
      <c r="B17" s="1473">
        <v>575</v>
      </c>
      <c r="C17" s="1473"/>
    </row>
    <row r="18" spans="1:3">
      <c r="A18" s="1472">
        <v>251.11750000000001</v>
      </c>
      <c r="B18" s="1473">
        <v>651</v>
      </c>
      <c r="C18" s="1473"/>
    </row>
    <row r="19" spans="1:3">
      <c r="A19" s="1472">
        <v>251.11799999999999</v>
      </c>
      <c r="B19" s="1473">
        <v>-1226</v>
      </c>
      <c r="C19" s="1473"/>
    </row>
    <row r="20" spans="1:3">
      <c r="A20" s="1472">
        <v>251.1215</v>
      </c>
      <c r="B20" s="1473">
        <v>2722</v>
      </c>
      <c r="C20" s="1473"/>
    </row>
    <row r="21" spans="1:3">
      <c r="A21" s="1472">
        <v>251.12200000000001</v>
      </c>
      <c r="B21" s="1473">
        <v>-2722</v>
      </c>
      <c r="C21" s="1473">
        <v>-750755.6800000004</v>
      </c>
    </row>
    <row r="22" spans="1:3">
      <c r="A22" s="1472">
        <v>251.12700000000001</v>
      </c>
      <c r="B22" s="1473">
        <v>826452.88</v>
      </c>
      <c r="C22" s="1473"/>
    </row>
    <row r="23" spans="1:3">
      <c r="A23" s="1472">
        <v>251.1285</v>
      </c>
      <c r="B23" s="1473">
        <v>-826452.88</v>
      </c>
      <c r="C23" s="1473"/>
    </row>
    <row r="24" spans="1:3">
      <c r="A24" s="1472">
        <v>251.12950000000001</v>
      </c>
      <c r="B24" s="1473">
        <v>421.23</v>
      </c>
      <c r="C24" s="1473"/>
    </row>
    <row r="25" spans="1:3">
      <c r="A25" s="1472">
        <v>251.13</v>
      </c>
      <c r="B25" s="1473">
        <v>2957904.56</v>
      </c>
      <c r="C25" s="1473"/>
    </row>
    <row r="26" spans="1:3">
      <c r="A26" s="1472">
        <v>251.13149999999999</v>
      </c>
      <c r="B26" s="1473">
        <v>-2647586.88</v>
      </c>
      <c r="C26" s="1473"/>
    </row>
    <row r="27" spans="1:3">
      <c r="A27" s="1472">
        <v>251.1345</v>
      </c>
      <c r="B27" s="1473">
        <v>-518402.46</v>
      </c>
      <c r="C27" s="1473"/>
    </row>
    <row r="28" spans="1:3">
      <c r="A28" s="1472">
        <v>251.13499999999999</v>
      </c>
      <c r="B28" s="1473">
        <v>-767040.87</v>
      </c>
      <c r="C28" s="1473"/>
    </row>
    <row r="29" spans="1:3">
      <c r="A29" s="1472">
        <v>251.1353</v>
      </c>
      <c r="B29" s="1473">
        <v>767040.87</v>
      </c>
      <c r="C29" s="1473"/>
    </row>
    <row r="30" spans="1:3">
      <c r="A30" s="1472">
        <v>251.136</v>
      </c>
      <c r="B30" s="1473">
        <v>551407.23</v>
      </c>
      <c r="C30" s="1473"/>
    </row>
    <row r="31" spans="1:3">
      <c r="A31" s="1472">
        <v>251.14</v>
      </c>
      <c r="B31" s="1473">
        <v>2374591.1</v>
      </c>
      <c r="C31" s="1473"/>
    </row>
    <row r="32" spans="1:3">
      <c r="A32" s="1472">
        <v>251.1405</v>
      </c>
      <c r="B32" s="1473">
        <v>5051947.12</v>
      </c>
      <c r="C32" s="1473"/>
    </row>
    <row r="33" spans="1:4">
      <c r="A33" s="1472">
        <v>251.14949999999999</v>
      </c>
      <c r="B33" s="1473">
        <v>-8512.2099999999991</v>
      </c>
      <c r="C33" s="1473"/>
    </row>
    <row r="34" spans="1:4">
      <c r="A34" s="1472">
        <v>251.15</v>
      </c>
      <c r="B34" s="1473">
        <v>8512.2099999999991</v>
      </c>
      <c r="C34" s="2254">
        <v>-421783.89745550515</v>
      </c>
    </row>
    <row r="35" spans="1:4">
      <c r="A35" s="1472">
        <v>251.1525</v>
      </c>
      <c r="B35" s="1473">
        <v>-87674.6</v>
      </c>
      <c r="C35" s="1473"/>
    </row>
    <row r="36" spans="1:4">
      <c r="A36" s="1472">
        <v>251.15350000000001</v>
      </c>
      <c r="B36" s="1473">
        <v>-1972.36</v>
      </c>
      <c r="C36" s="1473"/>
    </row>
    <row r="37" spans="1:4">
      <c r="A37" s="1472">
        <v>251.154</v>
      </c>
      <c r="B37" s="1473">
        <v>511009.63</v>
      </c>
      <c r="C37" s="1473">
        <v>1160867.04</v>
      </c>
      <c r="D37" s="2254">
        <v>-11672.537455505459</v>
      </c>
    </row>
    <row r="38" spans="1:4">
      <c r="A38" s="1472">
        <v>251.18350000000001</v>
      </c>
      <c r="B38" s="1473">
        <v>34376.54</v>
      </c>
      <c r="C38" s="1473"/>
    </row>
    <row r="39" spans="1:4">
      <c r="A39" s="1906">
        <v>251.18350000000001</v>
      </c>
      <c r="B39" s="1473">
        <v>-2026.1524999999999</v>
      </c>
      <c r="C39" s="1473"/>
    </row>
    <row r="40" spans="1:4">
      <c r="A40" s="1472">
        <v>251.184</v>
      </c>
      <c r="B40" s="1473">
        <v>359.98</v>
      </c>
      <c r="C40" s="1473"/>
    </row>
    <row r="41" spans="1:4">
      <c r="A41" s="1472">
        <v>251.18450000000001</v>
      </c>
      <c r="B41" s="1473">
        <v>-1927.52</v>
      </c>
      <c r="C41" s="1473"/>
    </row>
    <row r="42" spans="1:4">
      <c r="A42" s="1906">
        <v>251.18450000000001</v>
      </c>
      <c r="B42" s="1473">
        <v>-755.87500000000011</v>
      </c>
      <c r="C42" s="1473"/>
    </row>
    <row r="43" spans="1:4">
      <c r="A43" s="1472">
        <v>251.185</v>
      </c>
      <c r="B43" s="1473">
        <v>24932.44</v>
      </c>
      <c r="C43" s="1473"/>
    </row>
    <row r="44" spans="1:4">
      <c r="A44" s="1906">
        <v>251.185</v>
      </c>
      <c r="B44" s="1473">
        <v>78761.168749999997</v>
      </c>
      <c r="C44" s="1473"/>
    </row>
    <row r="45" spans="1:4">
      <c r="A45" s="1472">
        <v>251.18549999999999</v>
      </c>
      <c r="B45" s="1473">
        <v>1.72</v>
      </c>
      <c r="C45" s="1473"/>
    </row>
    <row r="46" spans="1:4">
      <c r="A46" s="1472">
        <v>251.18600000000001</v>
      </c>
      <c r="B46" s="1473">
        <v>-857434.39</v>
      </c>
      <c r="C46" s="1473"/>
    </row>
    <row r="47" spans="1:4">
      <c r="A47" s="1906">
        <v>251.18600000000001</v>
      </c>
      <c r="B47" s="1473">
        <v>-2060595.4312499999</v>
      </c>
      <c r="C47" s="1473"/>
    </row>
    <row r="48" spans="1:4">
      <c r="A48" s="1472">
        <v>251.1875</v>
      </c>
      <c r="B48" s="1473">
        <v>-14816.75</v>
      </c>
      <c r="C48" s="1473"/>
    </row>
    <row r="49" spans="1:3">
      <c r="A49" s="1906">
        <v>251.1875</v>
      </c>
      <c r="B49" s="1473">
        <v>-11417.991666666667</v>
      </c>
      <c r="C49" s="1473"/>
    </row>
    <row r="50" spans="1:3">
      <c r="A50" s="1472">
        <v>251.1885</v>
      </c>
      <c r="B50" s="1473">
        <v>6588</v>
      </c>
      <c r="C50" s="1473"/>
    </row>
    <row r="51" spans="1:3">
      <c r="A51" s="1906">
        <v>251.1885</v>
      </c>
      <c r="B51" s="1473">
        <v>3.1428571428571431E-2</v>
      </c>
      <c r="C51" s="1473"/>
    </row>
    <row r="52" spans="1:3">
      <c r="A52" s="1472">
        <v>251.18899999999999</v>
      </c>
      <c r="B52" s="1473">
        <v>47221.21</v>
      </c>
      <c r="C52" s="1473"/>
    </row>
    <row r="53" spans="1:3">
      <c r="A53" s="1906">
        <v>251.18899999999999</v>
      </c>
      <c r="B53" s="1473">
        <v>77645.654999999999</v>
      </c>
      <c r="C53" s="1473"/>
    </row>
    <row r="54" spans="1:3">
      <c r="A54" s="1472">
        <v>251.18950000000001</v>
      </c>
      <c r="B54" s="1473">
        <v>16346.32</v>
      </c>
      <c r="C54" s="1473"/>
    </row>
    <row r="55" spans="1:3">
      <c r="A55" s="1472">
        <v>251.19</v>
      </c>
      <c r="B55" s="1473">
        <v>5674.38</v>
      </c>
      <c r="C55" s="1473"/>
    </row>
    <row r="56" spans="1:3">
      <c r="A56" s="1906">
        <v>251.19</v>
      </c>
      <c r="B56" s="1473">
        <v>89422.942500000005</v>
      </c>
      <c r="C56" s="1473"/>
    </row>
    <row r="57" spans="1:3">
      <c r="A57" s="1472">
        <v>251.19049999999999</v>
      </c>
      <c r="B57" s="1473">
        <v>-12.08</v>
      </c>
      <c r="C57" s="1473"/>
    </row>
    <row r="58" spans="1:3">
      <c r="A58" s="1472">
        <v>251.191</v>
      </c>
      <c r="B58" s="1473">
        <v>575398.94999999995</v>
      </c>
      <c r="C58" s="1473"/>
    </row>
    <row r="59" spans="1:3">
      <c r="A59" s="1906">
        <v>251.191</v>
      </c>
      <c r="B59" s="1473">
        <v>1076602.3795454544</v>
      </c>
      <c r="C59" s="1473"/>
    </row>
    <row r="60" spans="1:3">
      <c r="A60" s="1472">
        <v>251.19149999999999</v>
      </c>
      <c r="B60" s="1473">
        <v>-7212.97</v>
      </c>
      <c r="C60" s="1473"/>
    </row>
    <row r="61" spans="1:3">
      <c r="A61" s="1906">
        <v>251.19149999999999</v>
      </c>
      <c r="B61" s="1473">
        <v>149.75405405405408</v>
      </c>
      <c r="C61" s="1473"/>
    </row>
    <row r="62" spans="1:3">
      <c r="A62" s="1472">
        <v>251.19200000000001</v>
      </c>
      <c r="B62" s="1473">
        <v>-21476.75</v>
      </c>
      <c r="C62" s="1473"/>
    </row>
    <row r="63" spans="1:3">
      <c r="A63" s="1906">
        <v>251.19200000000001</v>
      </c>
      <c r="B63" s="1473">
        <v>9229.6058139534871</v>
      </c>
      <c r="C63" s="1473"/>
    </row>
    <row r="64" spans="1:3">
      <c r="A64" s="1472">
        <v>251.1925</v>
      </c>
      <c r="B64" s="1473">
        <v>15109.21</v>
      </c>
      <c r="C64" s="1473"/>
    </row>
    <row r="65" spans="1:3">
      <c r="A65" s="1906">
        <v>251.1925</v>
      </c>
      <c r="B65" s="1473">
        <v>32115.924999999996</v>
      </c>
      <c r="C65" s="1473"/>
    </row>
    <row r="66" spans="1:3">
      <c r="A66" s="1472">
        <v>251.19300000000001</v>
      </c>
      <c r="B66" s="1473">
        <v>-423.74</v>
      </c>
      <c r="C66" s="1473"/>
    </row>
    <row r="67" spans="1:3">
      <c r="A67" s="1472">
        <v>251.1935</v>
      </c>
      <c r="B67" s="1473">
        <v>-1067.75</v>
      </c>
      <c r="C67" s="1473"/>
    </row>
    <row r="68" spans="1:3">
      <c r="A68" s="1906">
        <v>251.1935</v>
      </c>
      <c r="B68" s="1473">
        <v>143.75</v>
      </c>
      <c r="C68" s="1473"/>
    </row>
    <row r="69" spans="1:3">
      <c r="A69" s="1472">
        <v>251.19399999999999</v>
      </c>
      <c r="B69" s="1473">
        <v>-16789.080000000002</v>
      </c>
      <c r="C69" s="1473"/>
    </row>
    <row r="70" spans="1:3">
      <c r="A70" s="1472">
        <v>251.19450000000001</v>
      </c>
      <c r="B70" s="1473">
        <v>49.16</v>
      </c>
      <c r="C70" s="1473"/>
    </row>
    <row r="71" spans="1:3">
      <c r="A71" s="1472">
        <v>251.196</v>
      </c>
      <c r="B71" s="1473">
        <v>153.57</v>
      </c>
      <c r="C71" s="1473"/>
    </row>
    <row r="72" spans="1:3">
      <c r="A72" s="1472">
        <v>251.197</v>
      </c>
      <c r="B72" s="1473">
        <v>237.49</v>
      </c>
      <c r="C72" s="1473"/>
    </row>
    <row r="73" spans="1:3">
      <c r="A73" s="1906">
        <v>251.197</v>
      </c>
      <c r="B73" s="1473">
        <v>81.375</v>
      </c>
      <c r="C73" s="1473"/>
    </row>
    <row r="74" spans="1:3">
      <c r="A74" s="1472">
        <v>251.19749999999999</v>
      </c>
      <c r="B74" s="1473">
        <v>-374.28</v>
      </c>
      <c r="C74" s="1473"/>
    </row>
    <row r="75" spans="1:3">
      <c r="A75" s="1906">
        <v>251.19749999999999</v>
      </c>
      <c r="B75" s="1473">
        <v>-408.66666666666663</v>
      </c>
      <c r="C75" s="1473"/>
    </row>
    <row r="76" spans="1:3">
      <c r="A76" s="1472">
        <v>251.1985</v>
      </c>
      <c r="B76" s="1473">
        <v>-1090.27</v>
      </c>
      <c r="C76" s="1473"/>
    </row>
    <row r="77" spans="1:3">
      <c r="A77" s="1472">
        <v>251.19900000000001</v>
      </c>
      <c r="B77" s="1473">
        <v>1189.71</v>
      </c>
      <c r="C77" s="1473"/>
    </row>
    <row r="78" spans="1:3">
      <c r="A78" s="1472">
        <v>251.1995</v>
      </c>
      <c r="B78" s="1473">
        <v>233.75</v>
      </c>
      <c r="C78" s="1473"/>
    </row>
    <row r="79" spans="1:3">
      <c r="A79" s="1472">
        <v>251.2</v>
      </c>
      <c r="B79" s="1473">
        <v>-669.32</v>
      </c>
      <c r="C79" s="1473"/>
    </row>
    <row r="80" spans="1:3">
      <c r="A80" s="1472">
        <v>251.20050000000001</v>
      </c>
      <c r="B80" s="1473">
        <v>129.81</v>
      </c>
      <c r="C80" s="1473"/>
    </row>
    <row r="81" spans="1:3">
      <c r="A81" s="1472">
        <v>251.20099999999999</v>
      </c>
      <c r="B81" s="1473">
        <v>-228.08</v>
      </c>
      <c r="C81" s="1473"/>
    </row>
    <row r="82" spans="1:3">
      <c r="A82" s="1906">
        <v>251.20099999999999</v>
      </c>
      <c r="B82" s="1473">
        <v>426.42297650130547</v>
      </c>
      <c r="C82" s="1473"/>
    </row>
    <row r="83" spans="1:3">
      <c r="A83" s="1906">
        <v>251.20099999999999</v>
      </c>
      <c r="B83" s="1473">
        <v>-1361</v>
      </c>
      <c r="C83" s="1473"/>
    </row>
    <row r="84" spans="1:3">
      <c r="A84" s="1472">
        <v>251.203</v>
      </c>
      <c r="B84" s="1473">
        <v>-254946.7</v>
      </c>
      <c r="C84" s="1473"/>
    </row>
    <row r="85" spans="1:3">
      <c r="A85" s="1472">
        <v>251.20349999999999</v>
      </c>
      <c r="B85" s="1473">
        <v>4.21</v>
      </c>
      <c r="C85" s="1473"/>
    </row>
    <row r="86" spans="1:3">
      <c r="A86" s="1472">
        <v>251.20400000000001</v>
      </c>
      <c r="B86" s="1473">
        <v>-23.16</v>
      </c>
      <c r="C86" s="1473"/>
    </row>
    <row r="87" spans="1:3">
      <c r="A87" s="1472">
        <v>251.2055</v>
      </c>
      <c r="B87" s="1473">
        <v>8628.68</v>
      </c>
      <c r="C87" s="1473"/>
    </row>
    <row r="88" spans="1:3">
      <c r="A88" s="1906">
        <v>251.2055</v>
      </c>
      <c r="B88" s="1473">
        <v>84.246000000000009</v>
      </c>
      <c r="C88" s="1473"/>
    </row>
    <row r="89" spans="1:3">
      <c r="A89" s="1472">
        <v>251.20599999999999</v>
      </c>
      <c r="B89" s="1473">
        <v>827955.22</v>
      </c>
      <c r="C89" s="1473"/>
    </row>
    <row r="90" spans="1:3">
      <c r="A90" s="1906">
        <v>251.20599999999999</v>
      </c>
      <c r="B90" s="1473">
        <v>462172.58750000002</v>
      </c>
      <c r="C90" s="1473"/>
    </row>
    <row r="91" spans="1:3">
      <c r="A91" s="1472">
        <v>251.20750000000001</v>
      </c>
      <c r="B91" s="1473">
        <v>-826229.79</v>
      </c>
      <c r="C91" s="1473"/>
    </row>
    <row r="92" spans="1:3">
      <c r="A92" s="1906">
        <v>251.20750000000001</v>
      </c>
      <c r="B92" s="1473">
        <v>-413685.44999999995</v>
      </c>
      <c r="C92" s="1473"/>
    </row>
    <row r="93" spans="1:3">
      <c r="A93" s="1472">
        <v>251.209</v>
      </c>
      <c r="B93" s="1473">
        <v>26.47</v>
      </c>
      <c r="C93" s="1473"/>
    </row>
    <row r="94" spans="1:3">
      <c r="A94" s="1472">
        <v>251.2105</v>
      </c>
      <c r="B94" s="1473">
        <v>-98358.14</v>
      </c>
      <c r="C94" s="1473"/>
    </row>
    <row r="95" spans="1:3">
      <c r="A95" s="1906">
        <v>251.2105</v>
      </c>
      <c r="B95" s="1473">
        <v>-86400.41</v>
      </c>
      <c r="C95" s="1473"/>
    </row>
    <row r="96" spans="1:3">
      <c r="A96" s="1472">
        <v>251.21100000000001</v>
      </c>
      <c r="B96" s="1473">
        <v>-105312.34</v>
      </c>
      <c r="C96" s="1473"/>
    </row>
    <row r="97" spans="1:3">
      <c r="A97" s="1906">
        <v>251.21100000000001</v>
      </c>
      <c r="B97" s="1473">
        <v>-85226.763333333336</v>
      </c>
      <c r="C97" s="1473"/>
    </row>
    <row r="98" spans="1:3">
      <c r="A98" s="1472">
        <v>251.21129999999999</v>
      </c>
      <c r="B98" s="1473">
        <v>131298.07999999999</v>
      </c>
      <c r="C98" s="1473"/>
    </row>
    <row r="99" spans="1:3">
      <c r="A99" s="1906">
        <v>251.21129999999999</v>
      </c>
      <c r="B99" s="1473">
        <v>127840.14499999999</v>
      </c>
      <c r="C99" s="1473"/>
    </row>
    <row r="100" spans="1:3">
      <c r="A100" s="1472">
        <v>251.21199999999999</v>
      </c>
      <c r="B100" s="1473">
        <v>81189.440000000002</v>
      </c>
      <c r="C100" s="1473"/>
    </row>
    <row r="101" spans="1:3">
      <c r="A101" s="1906">
        <v>251.21199999999999</v>
      </c>
      <c r="B101" s="1473">
        <v>72553.582894736843</v>
      </c>
      <c r="C101" s="1473"/>
    </row>
    <row r="102" spans="1:3">
      <c r="A102" s="1472">
        <v>251.214</v>
      </c>
      <c r="B102" s="1473">
        <v>1183.28</v>
      </c>
      <c r="C102" s="1473"/>
    </row>
    <row r="103" spans="1:3">
      <c r="A103" s="1472">
        <v>251.21449999999999</v>
      </c>
      <c r="B103" s="1473">
        <v>73.010000000000005</v>
      </c>
      <c r="C103" s="1473"/>
    </row>
    <row r="104" spans="1:3">
      <c r="A104" s="1472">
        <v>251.215</v>
      </c>
      <c r="B104" s="1473">
        <v>114.42</v>
      </c>
      <c r="C104" s="1473"/>
    </row>
    <row r="105" spans="1:3">
      <c r="A105" s="1472">
        <v>251.21549999999999</v>
      </c>
      <c r="B105" s="1473">
        <v>5057.05</v>
      </c>
      <c r="C105" s="1473"/>
    </row>
    <row r="106" spans="1:3">
      <c r="A106" s="1472">
        <v>251.21600000000001</v>
      </c>
      <c r="B106" s="1473">
        <v>101745.74</v>
      </c>
      <c r="C106" s="1473"/>
    </row>
    <row r="107" spans="1:3">
      <c r="A107" s="1906">
        <v>251.21600000000001</v>
      </c>
      <c r="B107" s="1473">
        <v>659608.63888888899</v>
      </c>
      <c r="C107" s="1473"/>
    </row>
    <row r="108" spans="1:3">
      <c r="A108" s="1472">
        <v>251.2165</v>
      </c>
      <c r="B108" s="1473">
        <v>163720.51</v>
      </c>
      <c r="C108" s="1473"/>
    </row>
    <row r="109" spans="1:3">
      <c r="A109" s="1906">
        <v>251.2165</v>
      </c>
      <c r="B109" s="1473">
        <v>1403318.6444444447</v>
      </c>
      <c r="C109" s="1473"/>
    </row>
    <row r="110" spans="1:3">
      <c r="A110" s="1472">
        <v>251.21700000000001</v>
      </c>
      <c r="B110" s="1473">
        <v>28.7</v>
      </c>
      <c r="C110" s="1473"/>
    </row>
    <row r="111" spans="1:3">
      <c r="A111" s="1472">
        <v>251.21799999999999</v>
      </c>
      <c r="B111" s="1473">
        <v>-2509.08</v>
      </c>
      <c r="C111" s="1473"/>
    </row>
    <row r="112" spans="1:3">
      <c r="A112" s="1472">
        <v>251.21950000000001</v>
      </c>
      <c r="B112" s="1473">
        <v>659.59</v>
      </c>
      <c r="C112" s="1473"/>
    </row>
    <row r="113" spans="1:5">
      <c r="A113" s="1472">
        <v>251.22200000000001</v>
      </c>
      <c r="B113" s="1473">
        <v>-1.1399999999999999</v>
      </c>
      <c r="C113" s="1473"/>
    </row>
    <row r="114" spans="1:5">
      <c r="A114" s="1472">
        <v>251.22300000000001</v>
      </c>
      <c r="B114" s="1473">
        <v>-121.89</v>
      </c>
      <c r="C114" s="1473"/>
    </row>
    <row r="115" spans="1:5">
      <c r="A115" s="1472">
        <v>251.2235</v>
      </c>
      <c r="B115" s="1473">
        <v>8.4499999999999993</v>
      </c>
      <c r="C115" s="1473"/>
    </row>
    <row r="116" spans="1:5">
      <c r="A116" s="1472">
        <v>251.22399999999999</v>
      </c>
      <c r="B116" s="1473">
        <v>411.27</v>
      </c>
      <c r="C116" s="1473"/>
    </row>
    <row r="117" spans="1:5">
      <c r="A117" s="1472">
        <v>251.22450000000001</v>
      </c>
      <c r="B117" s="1473">
        <v>-6.47</v>
      </c>
      <c r="C117" s="1473"/>
    </row>
    <row r="118" spans="1:5">
      <c r="A118" s="1472">
        <v>251.22499999999999</v>
      </c>
      <c r="B118" s="1473">
        <v>363.63</v>
      </c>
      <c r="C118" s="1473"/>
    </row>
    <row r="119" spans="1:5">
      <c r="A119" s="1472">
        <v>251.22550000000001</v>
      </c>
      <c r="B119" s="1473">
        <v>1135.92</v>
      </c>
      <c r="C119" s="1473"/>
    </row>
    <row r="120" spans="1:5">
      <c r="A120" s="1472">
        <v>251.227</v>
      </c>
      <c r="B120" s="1473">
        <v>-4940.87</v>
      </c>
      <c r="C120" s="1473"/>
    </row>
    <row r="121" spans="1:5">
      <c r="A121" s="1906">
        <v>251.227</v>
      </c>
      <c r="B121" s="1473">
        <v>-10959.325000000001</v>
      </c>
      <c r="C121" s="1473"/>
    </row>
    <row r="122" spans="1:5">
      <c r="A122" s="1472">
        <v>251.22749999999999</v>
      </c>
      <c r="B122" s="1473">
        <v>-0.12</v>
      </c>
      <c r="C122" s="1473"/>
    </row>
    <row r="123" spans="1:5">
      <c r="A123" s="1472">
        <v>251.22800000000001</v>
      </c>
      <c r="B123" s="1473">
        <v>-63.1</v>
      </c>
      <c r="C123" s="1473"/>
    </row>
    <row r="124" spans="1:5">
      <c r="A124" s="1906">
        <v>251.22800000000001</v>
      </c>
      <c r="B124" s="1473">
        <v>-266.53513513513508</v>
      </c>
      <c r="C124" s="1473"/>
    </row>
    <row r="125" spans="1:5">
      <c r="A125" s="1472">
        <v>251.2285</v>
      </c>
      <c r="B125" s="1473">
        <v>-34824.93</v>
      </c>
      <c r="C125" s="1473"/>
    </row>
    <row r="126" spans="1:5">
      <c r="A126" s="1906">
        <v>251.2285</v>
      </c>
      <c r="B126" s="1473">
        <v>59419.724418604645</v>
      </c>
      <c r="C126" s="1473">
        <v>1277218.1786634075</v>
      </c>
      <c r="D126" s="1473">
        <v>-465915.37301494915</v>
      </c>
      <c r="E126" s="2254">
        <v>1743133.5516783567</v>
      </c>
    </row>
    <row r="127" spans="1:5">
      <c r="A127" s="1472">
        <v>251.327</v>
      </c>
      <c r="B127" s="1473">
        <v>2673510.73</v>
      </c>
      <c r="C127" s="1473"/>
    </row>
    <row r="128" spans="1:5">
      <c r="A128" s="1472">
        <v>251.33150000000001</v>
      </c>
      <c r="B128" s="1473">
        <v>-159.21</v>
      </c>
      <c r="C128" s="1473"/>
    </row>
    <row r="129" spans="1:3">
      <c r="A129" s="1472">
        <v>251.33199999999999</v>
      </c>
      <c r="B129" s="1473">
        <v>159.21</v>
      </c>
      <c r="C129" s="1473"/>
    </row>
    <row r="130" spans="1:3">
      <c r="A130" s="1472">
        <v>251.34299999999999</v>
      </c>
      <c r="B130" s="1473">
        <v>-2673510.8199999998</v>
      </c>
      <c r="C130" s="1473"/>
    </row>
    <row r="131" spans="1:3">
      <c r="A131" s="1472">
        <v>251.34350000000001</v>
      </c>
      <c r="B131" s="1473">
        <v>-154608.95999999999</v>
      </c>
      <c r="C131" s="1473"/>
    </row>
    <row r="132" spans="1:3">
      <c r="A132" s="1472">
        <v>251.34450000000001</v>
      </c>
      <c r="B132" s="1473">
        <v>92994.46</v>
      </c>
      <c r="C132" s="1473"/>
    </row>
    <row r="133" spans="1:3">
      <c r="A133" s="1472">
        <v>251.345</v>
      </c>
      <c r="B133" s="1473">
        <v>22170.76</v>
      </c>
      <c r="C133" s="1473"/>
    </row>
    <row r="134" spans="1:3">
      <c r="A134" s="1472">
        <v>251.34549999999999</v>
      </c>
      <c r="B134" s="1473">
        <v>30677.74</v>
      </c>
      <c r="C134" s="1473"/>
    </row>
    <row r="135" spans="1:3">
      <c r="A135" s="1472">
        <v>251.35</v>
      </c>
      <c r="B135" s="1473">
        <v>-653.70000000000005</v>
      </c>
      <c r="C135" s="1473"/>
    </row>
    <row r="136" spans="1:3">
      <c r="A136" s="1472">
        <v>251.35050000000001</v>
      </c>
      <c r="B136" s="1473">
        <v>2221622.7999999998</v>
      </c>
      <c r="C136" s="1473"/>
    </row>
    <row r="137" spans="1:3">
      <c r="A137" s="1472">
        <v>251.352</v>
      </c>
      <c r="B137" s="1473">
        <v>-1241845.49</v>
      </c>
      <c r="C137" s="1473"/>
    </row>
    <row r="138" spans="1:3">
      <c r="A138" s="1472">
        <v>251.35300000000001</v>
      </c>
      <c r="B138" s="1473">
        <v>653.70000000000005</v>
      </c>
      <c r="C138" s="1473"/>
    </row>
    <row r="139" spans="1:3">
      <c r="A139" s="1472">
        <v>251.3535</v>
      </c>
      <c r="B139" s="1473">
        <v>222.69</v>
      </c>
      <c r="C139" s="1473"/>
    </row>
    <row r="140" spans="1:3">
      <c r="A140" s="1472">
        <v>251.35499999999999</v>
      </c>
      <c r="B140" s="1473">
        <v>-428851.24</v>
      </c>
      <c r="C140" s="1473"/>
    </row>
    <row r="141" spans="1:3">
      <c r="A141" s="1472">
        <v>251.35550000000001</v>
      </c>
      <c r="B141" s="1473">
        <v>-873064.4</v>
      </c>
      <c r="C141" s="1473"/>
    </row>
    <row r="142" spans="1:3">
      <c r="A142" s="1472">
        <v>251.35570000000001</v>
      </c>
      <c r="B142" s="1473">
        <v>873064.4</v>
      </c>
      <c r="C142" s="1473"/>
    </row>
    <row r="143" spans="1:3">
      <c r="A143" s="1472">
        <v>251.35650000000001</v>
      </c>
      <c r="B143" s="1473">
        <v>467251.24</v>
      </c>
      <c r="C143" s="1473"/>
    </row>
    <row r="144" spans="1:3">
      <c r="A144" s="1472">
        <v>251.37049999999999</v>
      </c>
      <c r="B144" s="1473">
        <v>-9282.93</v>
      </c>
      <c r="C144" s="1473"/>
    </row>
    <row r="145" spans="1:3">
      <c r="A145" s="1472">
        <v>251.3715</v>
      </c>
      <c r="B145" s="1473">
        <v>3528.8</v>
      </c>
      <c r="C145" s="1473"/>
    </row>
    <row r="146" spans="1:3">
      <c r="A146" s="1472">
        <v>251.37200000000001</v>
      </c>
      <c r="B146" s="1473">
        <v>625</v>
      </c>
      <c r="C146" s="1473"/>
    </row>
    <row r="147" spans="1:3">
      <c r="A147" s="1472">
        <v>251.375</v>
      </c>
      <c r="B147" s="1473">
        <v>-216.62</v>
      </c>
      <c r="C147" s="1473"/>
    </row>
    <row r="148" spans="1:3">
      <c r="A148" s="1472">
        <v>251.3775</v>
      </c>
      <c r="B148" s="1473">
        <v>-980000</v>
      </c>
      <c r="C148" s="1473">
        <v>24288.159999999683</v>
      </c>
    </row>
    <row r="149" spans="1:3">
      <c r="A149" s="1472">
        <v>251.38</v>
      </c>
      <c r="B149" s="1473">
        <v>103077.17</v>
      </c>
      <c r="C149" s="1473"/>
    </row>
    <row r="150" spans="1:3">
      <c r="A150" s="1472">
        <v>251.381</v>
      </c>
      <c r="B150" s="1473">
        <v>-9.48</v>
      </c>
      <c r="C150" s="1473"/>
    </row>
    <row r="151" spans="1:3">
      <c r="A151" s="1472">
        <v>251.38149999999999</v>
      </c>
      <c r="B151" s="1473">
        <v>1630869.9</v>
      </c>
      <c r="C151" s="1473"/>
    </row>
    <row r="152" spans="1:3">
      <c r="A152" s="1906">
        <v>251.38149999999999</v>
      </c>
      <c r="B152" s="1473">
        <v>417736.05156249995</v>
      </c>
      <c r="C152" s="1473"/>
    </row>
    <row r="153" spans="1:3">
      <c r="A153" s="1472">
        <v>251.38399999999999</v>
      </c>
      <c r="B153" s="1473">
        <v>-85.24</v>
      </c>
      <c r="C153" s="1473"/>
    </row>
    <row r="154" spans="1:3">
      <c r="A154" s="1472">
        <v>251.386</v>
      </c>
      <c r="B154" s="1473">
        <v>928.32</v>
      </c>
      <c r="C154" s="1473"/>
    </row>
    <row r="155" spans="1:3">
      <c r="A155" s="1906">
        <v>251.386</v>
      </c>
      <c r="B155" s="1473">
        <v>-39.802500000000002</v>
      </c>
      <c r="C155" s="1473"/>
    </row>
    <row r="156" spans="1:3">
      <c r="A156" s="1907">
        <v>251.38650000000001</v>
      </c>
      <c r="B156" s="1473">
        <v>20.411538461538463</v>
      </c>
      <c r="C156" s="1473"/>
    </row>
    <row r="157" spans="1:3">
      <c r="A157" s="1472">
        <v>251.387</v>
      </c>
      <c r="B157" s="1473">
        <v>-952.15</v>
      </c>
      <c r="C157" s="1473"/>
    </row>
    <row r="158" spans="1:3">
      <c r="A158" s="1472">
        <v>251.38749999999999</v>
      </c>
      <c r="B158" s="1473">
        <v>1240.28</v>
      </c>
      <c r="C158" s="1473"/>
    </row>
    <row r="159" spans="1:3">
      <c r="A159" s="1472">
        <v>251.38800000000001</v>
      </c>
      <c r="B159" s="1473">
        <v>-3695.43</v>
      </c>
      <c r="C159" s="1473"/>
    </row>
    <row r="160" spans="1:3">
      <c r="A160" s="1472">
        <v>251.38849999999999</v>
      </c>
      <c r="B160" s="1473">
        <v>-68631.03</v>
      </c>
      <c r="C160" s="1473"/>
    </row>
    <row r="161" spans="1:5">
      <c r="A161" s="1472">
        <v>251.38900000000001</v>
      </c>
      <c r="B161" s="1473">
        <v>-1498.67</v>
      </c>
      <c r="C161" s="1473"/>
    </row>
    <row r="162" spans="1:5">
      <c r="A162" s="1472">
        <v>251.3895</v>
      </c>
      <c r="B162" s="1473">
        <v>-27.12</v>
      </c>
      <c r="C162" s="1473"/>
    </row>
    <row r="163" spans="1:5">
      <c r="A163" s="1472">
        <v>251.39</v>
      </c>
      <c r="B163" s="1473">
        <v>-0.84</v>
      </c>
      <c r="C163" s="1473"/>
    </row>
    <row r="164" spans="1:5">
      <c r="A164" s="1472">
        <v>251.3905</v>
      </c>
      <c r="B164" s="1473">
        <v>15135</v>
      </c>
      <c r="C164" s="1473"/>
    </row>
    <row r="165" spans="1:5">
      <c r="A165" s="1472">
        <v>251.39750000000001</v>
      </c>
      <c r="B165" s="1473">
        <v>-1886298.81</v>
      </c>
      <c r="C165" s="1473"/>
    </row>
    <row r="166" spans="1:5">
      <c r="A166" s="1906">
        <v>251.39750000000001</v>
      </c>
      <c r="B166" s="1473">
        <v>-1336755.4099999999</v>
      </c>
      <c r="C166" s="1473"/>
    </row>
    <row r="167" spans="1:5">
      <c r="A167" s="1472">
        <v>251.398</v>
      </c>
      <c r="B167" s="1473">
        <v>-42313.91</v>
      </c>
      <c r="C167" s="1473"/>
    </row>
    <row r="168" spans="1:5">
      <c r="A168" s="1906">
        <v>251.398</v>
      </c>
      <c r="B168" s="1473">
        <v>-19326.12</v>
      </c>
      <c r="C168" s="1473"/>
    </row>
    <row r="169" spans="1:5">
      <c r="A169" s="1472">
        <v>251.39949999999999</v>
      </c>
      <c r="B169" s="1473">
        <v>-11646.95</v>
      </c>
      <c r="C169" s="1473"/>
    </row>
    <row r="170" spans="1:5">
      <c r="A170" s="1906">
        <v>251.39949999999999</v>
      </c>
      <c r="B170" s="1473">
        <v>11624.307500000001</v>
      </c>
      <c r="C170" s="1473"/>
    </row>
    <row r="171" spans="1:5">
      <c r="A171" s="1472">
        <v>251.4</v>
      </c>
      <c r="B171" s="1473">
        <v>1200.51</v>
      </c>
      <c r="C171" s="1473"/>
    </row>
    <row r="172" spans="1:5">
      <c r="A172" s="1906">
        <v>251.4</v>
      </c>
      <c r="B172" s="1473">
        <v>2771.3449999999998</v>
      </c>
      <c r="C172" s="1473"/>
    </row>
    <row r="173" spans="1:5">
      <c r="A173" s="1472">
        <v>251.40049999999999</v>
      </c>
      <c r="B173" s="1473">
        <v>2595.46</v>
      </c>
      <c r="C173" s="1473"/>
    </row>
    <row r="174" spans="1:5">
      <c r="A174" s="1906">
        <v>251.40049999999999</v>
      </c>
      <c r="B174" s="1473">
        <v>3834.7175000000002</v>
      </c>
      <c r="C174" s="1473"/>
      <c r="D174" s="1473">
        <v>-1180247.4893990392</v>
      </c>
      <c r="E174" s="2254"/>
    </row>
    <row r="175" spans="1:5">
      <c r="A175" s="1472">
        <v>251.40299999999999</v>
      </c>
      <c r="B175" s="1473">
        <v>61818.03</v>
      </c>
      <c r="C175" s="1473"/>
    </row>
    <row r="176" spans="1:5">
      <c r="A176" s="1472">
        <v>251.405</v>
      </c>
      <c r="B176" s="1473">
        <v>36085</v>
      </c>
      <c r="C176" s="1473"/>
    </row>
    <row r="177" spans="1:3">
      <c r="A177" s="1906">
        <v>251.405</v>
      </c>
      <c r="B177" s="1473">
        <v>-130.74</v>
      </c>
      <c r="C177" s="1473"/>
    </row>
    <row r="178" spans="1:3">
      <c r="A178" s="1472">
        <v>251.40549999999999</v>
      </c>
      <c r="B178" s="1473">
        <v>307581.98</v>
      </c>
      <c r="C178" s="1473"/>
    </row>
    <row r="179" spans="1:3">
      <c r="A179" s="1906">
        <v>251.40549999999999</v>
      </c>
      <c r="B179" s="1473">
        <v>347128.56249999994</v>
      </c>
      <c r="C179" s="1473"/>
    </row>
    <row r="180" spans="1:3">
      <c r="A180" s="1472">
        <v>251.40700000000001</v>
      </c>
      <c r="B180" s="1473">
        <v>-602891.65</v>
      </c>
      <c r="C180" s="1473"/>
    </row>
    <row r="181" spans="1:3">
      <c r="A181" s="1906">
        <v>251.40700000000001</v>
      </c>
      <c r="B181" s="1473">
        <v>-194038.35781249998</v>
      </c>
      <c r="C181" s="1473"/>
    </row>
    <row r="182" spans="1:3">
      <c r="A182" s="1906">
        <v>251.4075</v>
      </c>
      <c r="B182" s="1473">
        <v>163.42500000000001</v>
      </c>
      <c r="C182" s="1473"/>
    </row>
    <row r="183" spans="1:3">
      <c r="A183" s="1472">
        <v>251.4075</v>
      </c>
      <c r="B183" s="1473">
        <v>-14417.95</v>
      </c>
      <c r="C183" s="1473"/>
    </row>
    <row r="184" spans="1:3">
      <c r="A184" s="1472">
        <v>251.4085</v>
      </c>
      <c r="B184" s="1473">
        <v>-4911.59</v>
      </c>
      <c r="C184" s="1473"/>
    </row>
    <row r="185" spans="1:3">
      <c r="A185" s="1906">
        <v>251.4085</v>
      </c>
      <c r="B185" s="1473">
        <v>55.672499999999999</v>
      </c>
      <c r="C185" s="1473"/>
    </row>
    <row r="186" spans="1:3">
      <c r="A186" s="1472">
        <v>251.41</v>
      </c>
      <c r="B186" s="1473">
        <v>-79471.38</v>
      </c>
      <c r="C186" s="1473"/>
    </row>
    <row r="187" spans="1:3">
      <c r="A187" s="1472">
        <v>251.41050000000001</v>
      </c>
      <c r="B187" s="1473">
        <v>-113466.83</v>
      </c>
      <c r="C187" s="1473"/>
    </row>
    <row r="188" spans="1:3">
      <c r="A188" s="1906">
        <v>251.41050000000001</v>
      </c>
      <c r="B188" s="1473">
        <v>-71475.206666666665</v>
      </c>
      <c r="C188" s="1473"/>
    </row>
    <row r="189" spans="1:3">
      <c r="A189" s="1906">
        <v>251.41050000000001</v>
      </c>
      <c r="B189" s="1473">
        <v>-96827.844731977821</v>
      </c>
      <c r="C189" s="1473"/>
    </row>
    <row r="190" spans="1:3">
      <c r="A190" s="1472">
        <v>251.41069999999999</v>
      </c>
      <c r="B190" s="1473">
        <v>145616.35</v>
      </c>
      <c r="C190" s="1473"/>
    </row>
    <row r="191" spans="1:3">
      <c r="A191" s="1906">
        <v>251.41069999999999</v>
      </c>
      <c r="B191" s="1473">
        <v>145510.73333333334</v>
      </c>
      <c r="C191" s="1473"/>
    </row>
    <row r="192" spans="1:3">
      <c r="A192" s="1472">
        <v>251.41149999999999</v>
      </c>
      <c r="B192" s="1473">
        <v>64895.28</v>
      </c>
      <c r="C192" s="1473"/>
    </row>
    <row r="193" spans="1:5">
      <c r="A193" s="1906">
        <v>251.41149999999999</v>
      </c>
      <c r="B193" s="1473">
        <v>61480.426315789475</v>
      </c>
      <c r="C193" s="1473"/>
    </row>
    <row r="194" spans="1:5">
      <c r="A194" s="1472">
        <v>251.41499999999999</v>
      </c>
      <c r="B194" s="1473">
        <v>738.85</v>
      </c>
      <c r="C194" s="1473"/>
    </row>
    <row r="195" spans="1:5">
      <c r="A195" s="1472">
        <v>251.41550000000001</v>
      </c>
      <c r="B195" s="1473">
        <v>3234.99</v>
      </c>
      <c r="C195" s="1473"/>
    </row>
    <row r="196" spans="1:5">
      <c r="A196" s="1472">
        <v>251.41749999999999</v>
      </c>
      <c r="B196" s="1473">
        <v>-31.41</v>
      </c>
      <c r="C196" s="1473"/>
    </row>
    <row r="197" spans="1:5">
      <c r="A197" s="1472">
        <v>251.4265</v>
      </c>
      <c r="B197" s="1473">
        <v>412653.25</v>
      </c>
      <c r="C197" s="1473"/>
    </row>
    <row r="198" spans="1:5">
      <c r="A198" s="1906">
        <v>251.4265</v>
      </c>
      <c r="B198" s="1473">
        <v>-1160.36625</v>
      </c>
      <c r="C198" s="1473"/>
    </row>
    <row r="199" spans="1:5">
      <c r="A199" s="1472">
        <v>251.42750000000001</v>
      </c>
      <c r="B199" s="1473">
        <v>61.02</v>
      </c>
      <c r="C199" s="1473"/>
    </row>
    <row r="200" spans="1:5">
      <c r="A200" s="1906">
        <v>251.42750000000001</v>
      </c>
      <c r="B200" s="1473">
        <v>441.1</v>
      </c>
      <c r="C200" s="1473"/>
    </row>
    <row r="201" spans="1:5">
      <c r="A201" s="1472">
        <v>251.428</v>
      </c>
      <c r="B201" s="1473">
        <v>44.29</v>
      </c>
      <c r="C201" s="1473"/>
    </row>
    <row r="202" spans="1:5">
      <c r="A202" s="1906">
        <v>251.428</v>
      </c>
      <c r="B202" s="1473">
        <v>78.125</v>
      </c>
      <c r="C202" s="1473"/>
    </row>
    <row r="203" spans="1:5">
      <c r="A203" s="1472">
        <v>251.43100000000001</v>
      </c>
      <c r="B203" s="1473">
        <v>16212.33</v>
      </c>
      <c r="C203" s="1473"/>
    </row>
    <row r="204" spans="1:5">
      <c r="A204" s="1906">
        <v>251.43100000000001</v>
      </c>
      <c r="B204" s="1473">
        <v>-27.077500000000001</v>
      </c>
      <c r="C204" s="1473"/>
    </row>
    <row r="205" spans="1:5">
      <c r="A205" s="1472">
        <v>251.43299999999999</v>
      </c>
      <c r="B205" s="1473">
        <v>-4777.6499999999996</v>
      </c>
      <c r="C205" s="1473"/>
    </row>
    <row r="206" spans="1:5">
      <c r="A206" s="1472">
        <v>251.43350000000001</v>
      </c>
      <c r="B206" s="1473">
        <v>-63291.69</v>
      </c>
      <c r="C206" s="1473"/>
    </row>
    <row r="207" spans="1:5">
      <c r="A207" s="1906">
        <v>251.43350000000001</v>
      </c>
      <c r="B207" s="1473">
        <v>-122500</v>
      </c>
      <c r="C207" s="1473"/>
      <c r="D207" s="1473">
        <v>234379.67168797809</v>
      </c>
      <c r="E207" s="2254"/>
    </row>
    <row r="208" spans="1:5">
      <c r="A208" s="1472"/>
      <c r="B208" s="1472">
        <v>1516505.5609523465</v>
      </c>
      <c r="C208" s="1472">
        <v>1289833.8012079017</v>
      </c>
      <c r="D208" s="2254">
        <v>-945867.8177110611</v>
      </c>
    </row>
    <row r="209" spans="1:3">
      <c r="A209" s="1472"/>
      <c r="B209" s="1472"/>
      <c r="C209" s="1473"/>
    </row>
    <row r="210" spans="1:3">
      <c r="A210" s="2666" t="s">
        <v>4229</v>
      </c>
      <c r="B210" s="2666"/>
    </row>
    <row r="211" spans="1:3">
      <c r="A211" s="1908">
        <v>6445</v>
      </c>
      <c r="B211" s="1473">
        <v>-405.23050000000001</v>
      </c>
      <c r="C211" s="1473"/>
    </row>
    <row r="212" spans="1:3">
      <c r="A212" s="1908">
        <v>6455</v>
      </c>
      <c r="B212" s="1473">
        <v>-151.17500000000001</v>
      </c>
      <c r="C212" s="1473"/>
    </row>
    <row r="213" spans="1:3">
      <c r="A213" s="1908">
        <v>6460</v>
      </c>
      <c r="B213" s="1473">
        <v>15752.233749999999</v>
      </c>
      <c r="C213" s="1473"/>
    </row>
    <row r="214" spans="1:3">
      <c r="A214" s="1908">
        <v>6470</v>
      </c>
      <c r="B214" s="1473">
        <v>-412119.08624999999</v>
      </c>
      <c r="C214" s="1473"/>
    </row>
    <row r="215" spans="1:3">
      <c r="A215" s="1908">
        <v>6485</v>
      </c>
      <c r="B215" s="1473">
        <v>-2283.5983333333334</v>
      </c>
      <c r="C215" s="1473"/>
    </row>
    <row r="216" spans="1:3">
      <c r="A216" s="1908">
        <v>6495</v>
      </c>
      <c r="B216" s="1473">
        <v>6.285714285714286E-3</v>
      </c>
      <c r="C216" s="1473"/>
    </row>
    <row r="217" spans="1:3">
      <c r="A217" s="1908">
        <v>6500</v>
      </c>
      <c r="B217" s="1473">
        <v>15529.130999999998</v>
      </c>
      <c r="C217" s="1473"/>
    </row>
    <row r="218" spans="1:3">
      <c r="A218" s="1908">
        <v>6510</v>
      </c>
      <c r="B218" s="1473">
        <v>17884.588500000002</v>
      </c>
      <c r="C218" s="1473"/>
    </row>
    <row r="219" spans="1:3">
      <c r="A219" s="1908">
        <v>6520</v>
      </c>
      <c r="B219" s="1473">
        <v>215320.47590909089</v>
      </c>
      <c r="C219" s="1473"/>
    </row>
    <row r="220" spans="1:3">
      <c r="A220" s="1908">
        <v>6525</v>
      </c>
      <c r="B220" s="1473">
        <v>29.950810810810815</v>
      </c>
      <c r="C220" s="1473"/>
    </row>
    <row r="221" spans="1:3">
      <c r="A221" s="1908">
        <v>6530</v>
      </c>
      <c r="B221" s="1473">
        <v>1845.9211627906975</v>
      </c>
      <c r="C221" s="1473"/>
    </row>
    <row r="222" spans="1:3">
      <c r="A222" s="1908">
        <v>6535</v>
      </c>
      <c r="B222" s="1473">
        <v>6423.1849999999995</v>
      </c>
      <c r="C222" s="1473"/>
    </row>
    <row r="223" spans="1:3">
      <c r="A223" s="1908">
        <v>6545</v>
      </c>
      <c r="B223" s="1473">
        <v>28.75</v>
      </c>
      <c r="C223" s="1473"/>
    </row>
    <row r="224" spans="1:3">
      <c r="A224" s="1908">
        <v>6580</v>
      </c>
      <c r="B224" s="1473">
        <v>16.274999999999999</v>
      </c>
      <c r="C224" s="1473"/>
    </row>
    <row r="225" spans="1:3">
      <c r="A225" s="1908">
        <v>6585</v>
      </c>
      <c r="B225" s="1473">
        <v>-81.733333333333334</v>
      </c>
    </row>
    <row r="226" spans="1:3">
      <c r="A226" s="1909">
        <v>6620</v>
      </c>
      <c r="B226" s="1910">
        <v>85.284595300261103</v>
      </c>
    </row>
    <row r="227" spans="1:3">
      <c r="A227" s="1911">
        <v>6620</v>
      </c>
      <c r="B227" s="1492">
        <v>-272.2</v>
      </c>
      <c r="C227" s="1492">
        <v>-142397.22140295969</v>
      </c>
    </row>
    <row r="228" spans="1:3">
      <c r="A228" s="1908">
        <v>6660</v>
      </c>
      <c r="B228" s="1473">
        <v>16.849200000000003</v>
      </c>
      <c r="C228" s="1473"/>
    </row>
    <row r="229" spans="1:3">
      <c r="A229" s="1908">
        <v>6665</v>
      </c>
      <c r="B229" s="1473">
        <v>92434.517500000002</v>
      </c>
      <c r="C229" s="1473"/>
    </row>
    <row r="230" spans="1:3">
      <c r="A230" s="1908">
        <v>6680</v>
      </c>
      <c r="B230" s="1473">
        <v>-82737.09</v>
      </c>
      <c r="C230" s="1473"/>
    </row>
    <row r="231" spans="1:3">
      <c r="A231" s="1908">
        <v>6710</v>
      </c>
      <c r="B231" s="1473">
        <v>-17280.082000000002</v>
      </c>
      <c r="C231" s="1473"/>
    </row>
    <row r="232" spans="1:3">
      <c r="A232" s="1908">
        <v>6715</v>
      </c>
      <c r="B232" s="1473">
        <v>-17045.352666666666</v>
      </c>
      <c r="C232" s="1473"/>
    </row>
    <row r="233" spans="1:3">
      <c r="A233" s="1908">
        <v>6717</v>
      </c>
      <c r="B233" s="1473">
        <v>25568.028999999999</v>
      </c>
      <c r="C233" s="1473"/>
    </row>
    <row r="234" spans="1:3">
      <c r="A234" s="1908">
        <v>6725</v>
      </c>
      <c r="B234" s="1473">
        <v>14510.716578947369</v>
      </c>
      <c r="C234" s="1473"/>
    </row>
    <row r="235" spans="1:3">
      <c r="A235" s="1908">
        <v>6765</v>
      </c>
      <c r="B235" s="1473">
        <v>131921.72777777779</v>
      </c>
    </row>
    <row r="236" spans="1:3">
      <c r="A236" s="1908">
        <v>6770</v>
      </c>
      <c r="B236" s="1473">
        <v>280663.7288888889</v>
      </c>
      <c r="C236" s="1473"/>
    </row>
    <row r="237" spans="1:3">
      <c r="A237" s="1908">
        <v>6855</v>
      </c>
      <c r="B237" s="1473">
        <v>-851.22099999999989</v>
      </c>
      <c r="C237" s="1473"/>
    </row>
    <row r="238" spans="1:3">
      <c r="A238" s="1908">
        <v>6860</v>
      </c>
      <c r="B238" s="1473">
        <v>851.22099999999989</v>
      </c>
      <c r="C238" s="1473"/>
    </row>
    <row r="239" spans="1:3">
      <c r="A239" s="1908">
        <v>6875</v>
      </c>
      <c r="B239" s="1473">
        <v>-2191.8649999999998</v>
      </c>
      <c r="C239" s="1473"/>
    </row>
    <row r="240" spans="1:3">
      <c r="A240" s="1908">
        <v>6885</v>
      </c>
      <c r="B240" s="1473">
        <v>-53.307027027027019</v>
      </c>
      <c r="C240" s="1473"/>
    </row>
    <row r="241" spans="1:4">
      <c r="A241" s="1908">
        <v>6890</v>
      </c>
      <c r="B241" s="1473">
        <v>11883.944883720929</v>
      </c>
      <c r="C241" s="1473">
        <v>437691.81713564135</v>
      </c>
    </row>
    <row r="242" spans="1:4">
      <c r="A242" s="1472" t="s">
        <v>4230</v>
      </c>
      <c r="B242" s="1473">
        <v>184026.89987980769</v>
      </c>
      <c r="C242" s="1473"/>
    </row>
    <row r="243" spans="1:4">
      <c r="A243" s="1472" t="s">
        <v>4231</v>
      </c>
      <c r="B243" s="1473">
        <v>-13739.690337595661</v>
      </c>
      <c r="C243" s="1912">
        <v>170287.20954221202</v>
      </c>
    </row>
    <row r="244" spans="1:4">
      <c r="A244" s="1472"/>
      <c r="B244" s="1472"/>
      <c r="C244" s="1473"/>
    </row>
    <row r="245" spans="1:4">
      <c r="A245" s="1472" t="s">
        <v>4232</v>
      </c>
      <c r="B245" s="1473">
        <v>465581.80527489376</v>
      </c>
      <c r="C245" s="1473">
        <v>465581.8052748937</v>
      </c>
    </row>
    <row r="246" spans="1:4">
      <c r="A246" s="1472"/>
      <c r="B246" s="1472"/>
      <c r="C246" s="1473"/>
    </row>
    <row r="247" spans="1:4">
      <c r="A247" s="1472"/>
      <c r="B247" s="1472"/>
      <c r="C247" s="1473"/>
    </row>
    <row r="248" spans="1:4" ht="15">
      <c r="A248" s="2667" t="s">
        <v>4249</v>
      </c>
      <c r="B248" s="2667"/>
      <c r="C248" s="1473"/>
    </row>
    <row r="249" spans="1:4" ht="15">
      <c r="A249" s="1913">
        <v>251.12200000000001</v>
      </c>
      <c r="B249" s="1915">
        <v>-750755.6800000004</v>
      </c>
      <c r="C249" s="1473" t="s">
        <v>4253</v>
      </c>
    </row>
    <row r="250" spans="1:4" ht="15">
      <c r="A250" s="1913">
        <v>251.15</v>
      </c>
      <c r="B250" s="1915">
        <v>-421783.89745550515</v>
      </c>
      <c r="C250" s="1473" t="s">
        <v>4254</v>
      </c>
    </row>
    <row r="251" spans="1:4" ht="15">
      <c r="A251" s="1913">
        <v>251.20099999999999</v>
      </c>
      <c r="B251" s="1915">
        <v>514418.7836502206</v>
      </c>
      <c r="C251" s="1473" t="s">
        <v>4255</v>
      </c>
    </row>
    <row r="252" spans="1:4" ht="15">
      <c r="A252" s="1913">
        <v>251.20099999999999</v>
      </c>
      <c r="B252" s="1915">
        <v>375377.8400000002</v>
      </c>
      <c r="C252" s="1473" t="s">
        <v>4255</v>
      </c>
    </row>
    <row r="253" spans="1:4" ht="15">
      <c r="A253" s="1913">
        <v>251.21850000000001</v>
      </c>
      <c r="B253" s="1915">
        <v>375207.02873182413</v>
      </c>
      <c r="C253" s="1473" t="s">
        <v>4256</v>
      </c>
    </row>
    <row r="254" spans="1:4" ht="15">
      <c r="A254" s="1913">
        <v>251.21850000000001</v>
      </c>
      <c r="B254" s="1915">
        <v>210891.94872775258</v>
      </c>
      <c r="C254" s="1473" t="s">
        <v>4256</v>
      </c>
    </row>
    <row r="255" spans="1:4" ht="15">
      <c r="A255" s="1913">
        <v>251.39750000000001</v>
      </c>
      <c r="B255" s="1915">
        <v>32710.017220258072</v>
      </c>
      <c r="C255" s="1473" t="s">
        <v>4257</v>
      </c>
      <c r="D255" s="2254">
        <v>32710.017220258072</v>
      </c>
    </row>
    <row r="256" spans="1:4" ht="15">
      <c r="A256" s="1913">
        <v>251.42599999999999</v>
      </c>
      <c r="B256" s="1915">
        <v>-83165.901631775268</v>
      </c>
      <c r="C256" s="1473" t="s">
        <v>4258</v>
      </c>
    </row>
    <row r="257" spans="1:3" ht="15">
      <c r="A257" s="1914">
        <v>6620</v>
      </c>
      <c r="B257" s="1915">
        <v>-75075.568000000043</v>
      </c>
      <c r="C257" s="1473" t="s">
        <v>4252</v>
      </c>
    </row>
    <row r="258" spans="1:3" ht="15">
      <c r="A258" s="1914">
        <v>6790</v>
      </c>
      <c r="B258" s="1915">
        <v>-42178.389745550514</v>
      </c>
      <c r="C258" s="1473" t="s">
        <v>4251</v>
      </c>
    </row>
    <row r="259" spans="1:3" ht="15">
      <c r="A259" s="1913" t="s">
        <v>4250</v>
      </c>
      <c r="B259" s="1915">
        <v>-514418.7836502206</v>
      </c>
      <c r="C259" s="1473"/>
    </row>
    <row r="260" spans="1:3" ht="15">
      <c r="A260" s="1913" t="s">
        <v>4250</v>
      </c>
      <c r="B260" s="1915">
        <v>-375207.02873182413</v>
      </c>
      <c r="C260" s="1473"/>
    </row>
    <row r="261" spans="1:3" ht="15">
      <c r="A261" s="1913" t="s">
        <v>4250</v>
      </c>
      <c r="B261" s="1915">
        <v>-32710.017220258072</v>
      </c>
      <c r="C261" s="1473"/>
    </row>
    <row r="262" spans="1:3" ht="15">
      <c r="A262" s="1913" t="s">
        <v>4250</v>
      </c>
      <c r="B262" s="1915">
        <v>7430.2500000004075</v>
      </c>
      <c r="C262" s="1473"/>
    </row>
    <row r="263" spans="1:3" ht="15">
      <c r="A263" s="1913" t="s">
        <v>4250</v>
      </c>
      <c r="B263" s="1915">
        <v>83165.901631775268</v>
      </c>
      <c r="C263" s="1473"/>
    </row>
    <row r="264" spans="1:3" ht="15">
      <c r="A264" s="1913" t="s">
        <v>4250</v>
      </c>
      <c r="B264" s="1915">
        <v>743325.43</v>
      </c>
      <c r="C264" s="1473"/>
    </row>
    <row r="265" spans="1:3" ht="15">
      <c r="A265" s="1913" t="s">
        <v>4250</v>
      </c>
      <c r="B265" s="1915">
        <v>421783.89745550515</v>
      </c>
      <c r="C265" s="1473"/>
    </row>
    <row r="266" spans="1:3" ht="15">
      <c r="A266" s="1913" t="s">
        <v>4250</v>
      </c>
      <c r="B266" s="1915">
        <v>-300302.27200000017</v>
      </c>
      <c r="C266" s="1473"/>
    </row>
    <row r="267" spans="1:3" ht="15">
      <c r="A267" s="1913" t="s">
        <v>4250</v>
      </c>
      <c r="B267" s="1915">
        <v>-168713.55898220206</v>
      </c>
      <c r="C267" s="1473"/>
    </row>
    <row r="268" spans="1:3">
      <c r="A268" s="1472"/>
      <c r="B268" s="1472"/>
      <c r="C268" s="1473"/>
    </row>
    <row r="269" spans="1:3">
      <c r="A269" s="1472"/>
      <c r="B269" s="1472"/>
      <c r="C269" s="1473"/>
    </row>
    <row r="270" spans="1:3">
      <c r="A270" s="1472"/>
      <c r="B270" s="1472"/>
      <c r="C270" s="1473"/>
    </row>
    <row r="271" spans="1:3">
      <c r="A271" s="1472"/>
      <c r="B271" s="1472"/>
      <c r="C271" s="1473"/>
    </row>
    <row r="272" spans="1:3">
      <c r="A272" s="1472"/>
      <c r="B272" s="1472"/>
      <c r="C272" s="1473"/>
    </row>
    <row r="273" spans="1:3">
      <c r="A273" s="1472"/>
      <c r="B273" s="1472"/>
      <c r="C273" s="1473"/>
    </row>
    <row r="274" spans="1:3">
      <c r="A274" s="1472"/>
      <c r="B274" s="1472"/>
      <c r="C274" s="1473"/>
    </row>
    <row r="275" spans="1:3">
      <c r="A275" s="1472"/>
      <c r="B275" s="1472"/>
      <c r="C275" s="1473"/>
    </row>
    <row r="276" spans="1:3">
      <c r="A276" s="1472"/>
      <c r="B276" s="1472"/>
      <c r="C276" s="1473"/>
    </row>
    <row r="277" spans="1:3">
      <c r="A277" s="1472"/>
      <c r="B277" s="1472"/>
      <c r="C277" s="1473"/>
    </row>
    <row r="278" spans="1:3">
      <c r="A278" s="1472"/>
      <c r="B278" s="1472"/>
      <c r="C278" s="1473"/>
    </row>
    <row r="279" spans="1:3">
      <c r="A279" s="1472"/>
      <c r="B279" s="1472"/>
      <c r="C279" s="1473"/>
    </row>
    <row r="280" spans="1:3">
      <c r="A280" s="1472"/>
      <c r="B280" s="1472"/>
      <c r="C280" s="1473"/>
    </row>
    <row r="281" spans="1:3">
      <c r="A281" s="1472"/>
      <c r="B281" s="1472"/>
      <c r="C281" s="1473"/>
    </row>
    <row r="282" spans="1:3">
      <c r="A282" s="1472"/>
      <c r="B282" s="1472"/>
      <c r="C282" s="1473"/>
    </row>
    <row r="283" spans="1:3">
      <c r="A283" s="1472"/>
      <c r="B283" s="1472"/>
      <c r="C283" s="1473"/>
    </row>
    <row r="284" spans="1:3">
      <c r="A284" s="1472"/>
      <c r="B284" s="1472"/>
      <c r="C284" s="1473"/>
    </row>
    <row r="285" spans="1:3">
      <c r="A285" s="1472"/>
      <c r="B285" s="1472"/>
      <c r="C285" s="1473"/>
    </row>
    <row r="286" spans="1:3">
      <c r="A286" s="1472"/>
      <c r="B286" s="1472"/>
      <c r="C286" s="1473"/>
    </row>
    <row r="287" spans="1:3">
      <c r="A287" s="1472"/>
      <c r="B287" s="1472"/>
      <c r="C287" s="1473"/>
    </row>
    <row r="288" spans="1:3">
      <c r="A288" s="1472"/>
      <c r="B288" s="1472"/>
      <c r="C288" s="1473"/>
    </row>
    <row r="289" spans="1:3">
      <c r="A289" s="1472"/>
      <c r="B289" s="1472"/>
      <c r="C289" s="1473"/>
    </row>
    <row r="290" spans="1:3">
      <c r="A290" s="1472"/>
      <c r="B290" s="1472"/>
      <c r="C290" s="1473"/>
    </row>
    <row r="291" spans="1:3">
      <c r="A291" s="1472"/>
      <c r="B291" s="1472"/>
      <c r="C291" s="1473"/>
    </row>
    <row r="292" spans="1:3">
      <c r="A292" s="1472"/>
      <c r="B292" s="1472"/>
      <c r="C292" s="1473"/>
    </row>
    <row r="293" spans="1:3">
      <c r="A293" s="1472"/>
      <c r="B293" s="1472"/>
      <c r="C293" s="1473"/>
    </row>
    <row r="294" spans="1:3">
      <c r="A294" s="1472"/>
      <c r="B294" s="1472"/>
      <c r="C294" s="1473"/>
    </row>
    <row r="295" spans="1:3">
      <c r="A295" s="1472"/>
      <c r="B295" s="1472"/>
      <c r="C295" s="1473"/>
    </row>
    <row r="296" spans="1:3">
      <c r="A296" s="1472"/>
      <c r="B296" s="1472"/>
      <c r="C296" s="1473"/>
    </row>
    <row r="297" spans="1:3">
      <c r="A297" s="1472"/>
      <c r="B297" s="1472"/>
      <c r="C297" s="1473"/>
    </row>
    <row r="298" spans="1:3">
      <c r="A298" s="1472"/>
      <c r="B298" s="1472"/>
      <c r="C298" s="1473"/>
    </row>
    <row r="299" spans="1:3">
      <c r="A299" s="1472"/>
      <c r="B299" s="1472"/>
      <c r="C299" s="1473"/>
    </row>
    <row r="300" spans="1:3">
      <c r="A300" s="1472"/>
      <c r="B300" s="1472"/>
      <c r="C300" s="1473"/>
    </row>
    <row r="301" spans="1:3">
      <c r="A301" s="1472"/>
      <c r="B301" s="1472"/>
      <c r="C301" s="1473"/>
    </row>
  </sheetData>
  <mergeCells count="3">
    <mergeCell ref="A1:B1"/>
    <mergeCell ref="A210:B210"/>
    <mergeCell ref="A248:B248"/>
  </mergeCells>
  <pageMargins left="0.7" right="0.7" top="0.75" bottom="0.75" header="0.3" footer="0.3"/>
</worksheet>
</file>

<file path=xl/worksheets/sheet119.xml><?xml version="1.0" encoding="utf-8"?>
<worksheet xmlns="http://schemas.openxmlformats.org/spreadsheetml/2006/main" xmlns:r="http://schemas.openxmlformats.org/officeDocument/2006/relationships">
  <sheetPr codeName="Sheet106"/>
  <dimension ref="A1:AL176"/>
  <sheetViews>
    <sheetView workbookViewId="0"/>
  </sheetViews>
  <sheetFormatPr defaultColWidth="9.140625" defaultRowHeight="11.25"/>
  <cols>
    <col min="1" max="1" width="7.28515625" style="1128" customWidth="1"/>
    <col min="2" max="2" width="5.140625" style="646" customWidth="1"/>
    <col min="3" max="3" width="32.140625" style="28" customWidth="1"/>
    <col min="4" max="17" width="12.28515625" style="28" customWidth="1"/>
    <col min="18" max="18" width="9.140625" style="28"/>
    <col min="19" max="19" width="12.5703125" style="28" bestFit="1" customWidth="1"/>
    <col min="20" max="20" width="10.42578125" style="28" bestFit="1" customWidth="1"/>
    <col min="21" max="16384" width="9.140625" style="28"/>
  </cols>
  <sheetData>
    <row r="1" spans="1:38" s="308" customFormat="1" ht="12.75" thickBot="1">
      <c r="A1" s="1121"/>
      <c r="B1" s="1217" t="s">
        <v>3149</v>
      </c>
      <c r="C1" s="1121"/>
      <c r="D1" s="2314">
        <v>2</v>
      </c>
      <c r="E1" s="2314">
        <v>3</v>
      </c>
      <c r="F1" s="2315">
        <v>4</v>
      </c>
      <c r="G1" s="2315">
        <v>5</v>
      </c>
      <c r="H1" s="2315">
        <v>6</v>
      </c>
      <c r="I1" s="2315">
        <v>7</v>
      </c>
      <c r="J1" s="2315">
        <v>8</v>
      </c>
      <c r="K1" s="2315">
        <v>9</v>
      </c>
      <c r="L1" s="2315">
        <v>10</v>
      </c>
      <c r="M1" s="2315">
        <v>11</v>
      </c>
      <c r="N1" s="2315">
        <v>12</v>
      </c>
      <c r="O1" s="2315">
        <v>13</v>
      </c>
      <c r="P1" s="2316">
        <v>14</v>
      </c>
      <c r="U1" s="1121"/>
      <c r="W1" s="2314">
        <v>2</v>
      </c>
      <c r="X1" s="1120"/>
      <c r="Y1" s="1121"/>
      <c r="Z1" s="1120"/>
      <c r="AA1" s="2314">
        <v>3</v>
      </c>
      <c r="AB1" s="2315">
        <v>4</v>
      </c>
      <c r="AC1" s="2315">
        <v>5</v>
      </c>
      <c r="AD1" s="2315">
        <v>6</v>
      </c>
      <c r="AE1" s="2315">
        <v>7</v>
      </c>
      <c r="AF1" s="2315">
        <v>8</v>
      </c>
      <c r="AG1" s="2315">
        <v>9</v>
      </c>
      <c r="AH1" s="2315">
        <v>10</v>
      </c>
      <c r="AI1" s="2315">
        <v>11</v>
      </c>
      <c r="AJ1" s="2315">
        <v>12</v>
      </c>
      <c r="AK1" s="2315">
        <v>13</v>
      </c>
      <c r="AL1" s="2316">
        <v>14</v>
      </c>
    </row>
    <row r="2" spans="1:38" ht="21.75" customHeight="1">
      <c r="A2" s="1129"/>
      <c r="B2" s="1885"/>
      <c r="C2" s="1218" t="s">
        <v>944</v>
      </c>
      <c r="D2" s="324">
        <v>41982</v>
      </c>
      <c r="E2" s="323">
        <v>42014</v>
      </c>
      <c r="F2" s="324">
        <v>42036</v>
      </c>
      <c r="G2" s="324">
        <v>42064</v>
      </c>
      <c r="H2" s="324">
        <v>42095</v>
      </c>
      <c r="I2" s="324">
        <v>42125</v>
      </c>
      <c r="J2" s="324">
        <v>42156</v>
      </c>
      <c r="K2" s="324">
        <v>42186</v>
      </c>
      <c r="L2" s="324">
        <v>41487</v>
      </c>
      <c r="M2" s="324">
        <v>42248</v>
      </c>
      <c r="N2" s="324">
        <v>42278</v>
      </c>
      <c r="O2" s="324">
        <v>42309</v>
      </c>
      <c r="P2" s="324">
        <v>42339</v>
      </c>
      <c r="Q2" s="629" t="s">
        <v>571</v>
      </c>
    </row>
    <row r="3" spans="1:38" ht="13.5" customHeight="1">
      <c r="A3" s="1130" t="s">
        <v>3103</v>
      </c>
      <c r="B3" s="1886" t="s">
        <v>3155</v>
      </c>
      <c r="C3" s="1887"/>
      <c r="D3" s="622"/>
      <c r="E3" s="622"/>
      <c r="F3" s="623"/>
      <c r="G3" s="623"/>
      <c r="H3" s="623"/>
      <c r="I3" s="623"/>
      <c r="J3" s="623"/>
      <c r="K3" s="623"/>
      <c r="L3" s="623"/>
      <c r="M3" s="623"/>
      <c r="N3" s="623"/>
      <c r="O3" s="623"/>
      <c r="P3" s="623"/>
      <c r="Q3" s="629"/>
    </row>
    <row r="4" spans="1:38" s="646" customFormat="1" ht="13.5" customHeight="1">
      <c r="A4" s="1122">
        <v>2620</v>
      </c>
      <c r="B4" s="647"/>
      <c r="C4" s="645" t="s">
        <v>2308</v>
      </c>
      <c r="D4" s="1118">
        <v>5324.89</v>
      </c>
      <c r="E4" s="1118">
        <v>5324.89</v>
      </c>
      <c r="F4" s="1118">
        <v>5324.89</v>
      </c>
      <c r="G4" s="1118">
        <v>5324.89</v>
      </c>
      <c r="H4" s="1118">
        <v>5324.89</v>
      </c>
      <c r="I4" s="1118">
        <v>5324.89</v>
      </c>
      <c r="J4" s="1118">
        <v>5324.89</v>
      </c>
      <c r="K4" s="1118">
        <v>5324.89</v>
      </c>
      <c r="L4" s="1118">
        <v>5324.89</v>
      </c>
      <c r="M4" s="1118">
        <v>5324.89</v>
      </c>
      <c r="N4" s="1118">
        <v>5324.89</v>
      </c>
      <c r="O4" s="1118">
        <v>5324.89</v>
      </c>
      <c r="P4" s="1118">
        <v>5324.89</v>
      </c>
      <c r="Q4" s="508">
        <v>5324.89</v>
      </c>
    </row>
    <row r="5" spans="1:38" s="646" customFormat="1" ht="13.5" customHeight="1">
      <c r="A5" s="1122">
        <v>2400</v>
      </c>
      <c r="B5" s="645"/>
      <c r="C5" s="645" t="s">
        <v>3696</v>
      </c>
      <c r="D5" s="1118">
        <v>-80978.42</v>
      </c>
      <c r="E5" s="1118">
        <v>-80978.42</v>
      </c>
      <c r="F5" s="1118">
        <v>-80978.42</v>
      </c>
      <c r="G5" s="1118">
        <v>-80978.42</v>
      </c>
      <c r="H5" s="1118">
        <v>-80978.42</v>
      </c>
      <c r="I5" s="1118">
        <v>-80978.42</v>
      </c>
      <c r="J5" s="1118">
        <v>-80978.42</v>
      </c>
      <c r="K5" s="1118">
        <v>-80978.42</v>
      </c>
      <c r="L5" s="1118">
        <v>-80978.42</v>
      </c>
      <c r="M5" s="1118">
        <v>-80978.42</v>
      </c>
      <c r="N5" s="1118">
        <v>-80978.42</v>
      </c>
      <c r="O5" s="1118">
        <v>-80978.42</v>
      </c>
      <c r="P5" s="1118">
        <v>-80978.42</v>
      </c>
      <c r="Q5" s="508">
        <v>-80978.420000000013</v>
      </c>
    </row>
    <row r="6" spans="1:38" s="646" customFormat="1" ht="13.5" customHeight="1">
      <c r="A6" s="1122">
        <v>2420</v>
      </c>
      <c r="B6" s="645"/>
      <c r="C6" s="645" t="s">
        <v>3697</v>
      </c>
      <c r="D6" s="1118">
        <v>7188.03</v>
      </c>
      <c r="E6" s="1118">
        <v>7316.77</v>
      </c>
      <c r="F6" s="1118">
        <v>7445.51</v>
      </c>
      <c r="G6" s="1118">
        <v>7574.25</v>
      </c>
      <c r="H6" s="1118">
        <v>7702.99</v>
      </c>
      <c r="I6" s="1118">
        <v>7831.73</v>
      </c>
      <c r="J6" s="1118">
        <v>7960.47</v>
      </c>
      <c r="K6" s="1118">
        <v>8089.21</v>
      </c>
      <c r="L6" s="1118">
        <v>8217.9500000000007</v>
      </c>
      <c r="M6" s="1118">
        <v>8346.69</v>
      </c>
      <c r="N6" s="1118">
        <v>8475.43</v>
      </c>
      <c r="O6" s="1118">
        <v>8604.17</v>
      </c>
      <c r="P6" s="1118">
        <v>8732.91</v>
      </c>
      <c r="Q6" s="508">
        <v>7960.47</v>
      </c>
    </row>
    <row r="7" spans="1:38" s="305" customFormat="1" ht="12.75" thickBot="1">
      <c r="A7" s="1131">
        <v>1810</v>
      </c>
      <c r="B7" s="2321"/>
      <c r="C7" s="1134" t="s">
        <v>2673</v>
      </c>
      <c r="D7" s="1127">
        <v>0</v>
      </c>
      <c r="E7" s="1127">
        <v>0</v>
      </c>
      <c r="F7" s="1127">
        <v>0</v>
      </c>
      <c r="G7" s="1127">
        <v>0</v>
      </c>
      <c r="H7" s="1127">
        <v>0</v>
      </c>
      <c r="I7" s="1127">
        <v>0</v>
      </c>
      <c r="J7" s="1127">
        <v>0</v>
      </c>
      <c r="K7" s="1127">
        <v>0</v>
      </c>
      <c r="L7" s="1127">
        <v>0</v>
      </c>
      <c r="M7" s="1127">
        <v>0</v>
      </c>
      <c r="N7" s="1127">
        <v>0</v>
      </c>
      <c r="O7" s="1127">
        <v>0</v>
      </c>
      <c r="P7" s="1127">
        <v>0</v>
      </c>
      <c r="Q7" s="1124">
        <v>0</v>
      </c>
      <c r="V7" s="508"/>
      <c r="W7" s="508"/>
      <c r="X7" s="508"/>
      <c r="Y7" s="508"/>
      <c r="Z7" s="508"/>
      <c r="AA7" s="508"/>
      <c r="AB7" s="508"/>
      <c r="AC7" s="508"/>
      <c r="AD7" s="508"/>
      <c r="AE7" s="508"/>
      <c r="AF7" s="508"/>
      <c r="AG7" s="508"/>
      <c r="AH7" s="508"/>
      <c r="AI7" s="508"/>
      <c r="AJ7" s="508"/>
      <c r="AK7" s="508"/>
    </row>
    <row r="8" spans="1:38" ht="13.5" customHeight="1" thickTop="1">
      <c r="A8" s="1132"/>
      <c r="B8" s="1886" t="s">
        <v>2437</v>
      </c>
      <c r="C8" s="1220"/>
      <c r="D8" s="622"/>
      <c r="E8" s="622"/>
      <c r="F8" s="622"/>
      <c r="G8" s="622"/>
      <c r="H8" s="622"/>
      <c r="I8" s="622"/>
      <c r="J8" s="622"/>
      <c r="K8" s="622"/>
      <c r="L8" s="622"/>
      <c r="M8" s="622"/>
      <c r="N8" s="622"/>
      <c r="O8" s="622"/>
      <c r="P8" s="622"/>
      <c r="Q8" s="629"/>
    </row>
    <row r="9" spans="1:38" s="646" customFormat="1" ht="12">
      <c r="A9" s="1122">
        <v>2675</v>
      </c>
      <c r="B9" s="1888">
        <v>141</v>
      </c>
      <c r="C9" s="645" t="s">
        <v>2258</v>
      </c>
      <c r="D9" s="1118">
        <v>515032.91</v>
      </c>
      <c r="E9" s="1118">
        <v>532459.25</v>
      </c>
      <c r="F9" s="1118">
        <v>509251.29</v>
      </c>
      <c r="G9" s="1118">
        <v>435949.55</v>
      </c>
      <c r="H9" s="1118">
        <v>558875.37</v>
      </c>
      <c r="I9" s="1118">
        <v>642803.07999999996</v>
      </c>
      <c r="J9" s="1118">
        <v>646219.36</v>
      </c>
      <c r="K9" s="1118">
        <v>597070.5</v>
      </c>
      <c r="L9" s="1118">
        <v>552869.22</v>
      </c>
      <c r="M9" s="1118">
        <v>563295.87</v>
      </c>
      <c r="N9" s="1118">
        <v>530757.07999999996</v>
      </c>
      <c r="O9" s="1118">
        <v>613670.52</v>
      </c>
      <c r="P9" s="1118">
        <v>569737.38</v>
      </c>
      <c r="Q9" s="508">
        <v>559076.26</v>
      </c>
    </row>
    <row r="10" spans="1:38" s="646" customFormat="1" ht="12">
      <c r="A10" s="1122">
        <v>2680</v>
      </c>
      <c r="B10" s="1888"/>
      <c r="C10" s="645" t="s">
        <v>2259</v>
      </c>
      <c r="D10" s="1118">
        <v>336131</v>
      </c>
      <c r="E10" s="1118">
        <v>300626</v>
      </c>
      <c r="F10" s="1118">
        <v>267082</v>
      </c>
      <c r="G10" s="1118">
        <v>362301</v>
      </c>
      <c r="H10" s="1118">
        <v>426033</v>
      </c>
      <c r="I10" s="1118">
        <v>473319</v>
      </c>
      <c r="J10" s="1118">
        <v>406949</v>
      </c>
      <c r="K10" s="1118">
        <v>352667</v>
      </c>
      <c r="L10" s="1118">
        <v>331213</v>
      </c>
      <c r="M10" s="1118">
        <v>319605</v>
      </c>
      <c r="N10" s="1118">
        <v>409028</v>
      </c>
      <c r="O10" s="1118">
        <v>415936</v>
      </c>
      <c r="P10" s="1118">
        <v>396122</v>
      </c>
      <c r="Q10" s="508">
        <v>369000.92307692306</v>
      </c>
    </row>
    <row r="11" spans="1:38" s="646" customFormat="1" ht="12">
      <c r="A11" s="1122">
        <v>2685</v>
      </c>
      <c r="B11" s="1888"/>
      <c r="C11" s="645" t="s">
        <v>2260</v>
      </c>
      <c r="D11" s="1118">
        <v>-4492.93</v>
      </c>
      <c r="E11" s="1118">
        <v>-4492.93</v>
      </c>
      <c r="F11" s="1118">
        <v>-4492.93</v>
      </c>
      <c r="G11" s="1118">
        <v>-4492.93</v>
      </c>
      <c r="H11" s="1118">
        <v>-4492.93</v>
      </c>
      <c r="I11" s="1118">
        <v>-4492.93</v>
      </c>
      <c r="J11" s="1118">
        <v>-4492.93</v>
      </c>
      <c r="K11" s="1118">
        <v>0</v>
      </c>
      <c r="L11" s="1118">
        <v>0</v>
      </c>
      <c r="M11" s="1118">
        <v>0</v>
      </c>
      <c r="N11" s="1118">
        <v>0</v>
      </c>
      <c r="O11" s="1118">
        <v>0</v>
      </c>
      <c r="P11" s="1118">
        <v>0</v>
      </c>
      <c r="Q11" s="508">
        <v>-2419.27</v>
      </c>
    </row>
    <row r="12" spans="1:38" s="646" customFormat="1">
      <c r="A12" s="1122"/>
      <c r="B12" s="1888"/>
      <c r="C12" s="310" t="s">
        <v>2261</v>
      </c>
      <c r="D12" s="621">
        <v>846670.97999999986</v>
      </c>
      <c r="E12" s="621">
        <v>828592.32</v>
      </c>
      <c r="F12" s="621">
        <v>771840.36</v>
      </c>
      <c r="G12" s="621">
        <v>793757.62</v>
      </c>
      <c r="H12" s="621">
        <v>980415.44</v>
      </c>
      <c r="I12" s="621">
        <v>1111629.1500000001</v>
      </c>
      <c r="J12" s="621">
        <v>1048675.43</v>
      </c>
      <c r="K12" s="621">
        <v>949737.5</v>
      </c>
      <c r="L12" s="621">
        <v>884082.22</v>
      </c>
      <c r="M12" s="621">
        <v>882900.87</v>
      </c>
      <c r="N12" s="621">
        <v>939785.08</v>
      </c>
      <c r="O12" s="621">
        <v>1029606.52</v>
      </c>
      <c r="P12" s="621">
        <v>965859.38</v>
      </c>
      <c r="Q12" s="621">
        <v>925657.913076923</v>
      </c>
    </row>
    <row r="13" spans="1:38" s="646" customFormat="1">
      <c r="A13" s="1122"/>
      <c r="B13" s="1888"/>
      <c r="C13" s="645"/>
      <c r="D13" s="620"/>
      <c r="E13" s="620"/>
      <c r="F13" s="620"/>
      <c r="G13" s="620"/>
      <c r="H13" s="620"/>
      <c r="I13" s="620"/>
      <c r="J13" s="620"/>
      <c r="K13" s="620"/>
      <c r="L13" s="620"/>
      <c r="M13" s="620"/>
      <c r="N13" s="620"/>
      <c r="O13" s="620"/>
      <c r="P13" s="620"/>
      <c r="Q13" s="1889"/>
    </row>
    <row r="14" spans="1:38" s="646" customFormat="1">
      <c r="A14" s="1122"/>
      <c r="B14" s="1890" t="s">
        <v>2438</v>
      </c>
      <c r="C14" s="645"/>
      <c r="D14" s="620"/>
      <c r="E14" s="620"/>
      <c r="F14" s="620"/>
      <c r="G14" s="620"/>
      <c r="H14" s="620"/>
      <c r="I14" s="620"/>
      <c r="J14" s="620"/>
      <c r="K14" s="620"/>
      <c r="L14" s="620"/>
      <c r="M14" s="620"/>
      <c r="N14" s="620"/>
      <c r="O14" s="620"/>
      <c r="P14" s="620"/>
      <c r="Q14" s="1889"/>
    </row>
    <row r="15" spans="1:38" s="646" customFormat="1" ht="12">
      <c r="A15" s="1122">
        <v>2690</v>
      </c>
      <c r="B15" s="1888">
        <v>143</v>
      </c>
      <c r="C15" s="645" t="s">
        <v>2262</v>
      </c>
      <c r="D15" s="1118">
        <v>-9717</v>
      </c>
      <c r="E15" s="1118">
        <v>-9437</v>
      </c>
      <c r="F15" s="1118">
        <v>-10306</v>
      </c>
      <c r="G15" s="1118">
        <v>-9145</v>
      </c>
      <c r="H15" s="1118">
        <v>-9126</v>
      </c>
      <c r="I15" s="1118">
        <v>-8825</v>
      </c>
      <c r="J15" s="1118">
        <v>-9094</v>
      </c>
      <c r="K15" s="1118">
        <v>-8810</v>
      </c>
      <c r="L15" s="1118">
        <v>-9571</v>
      </c>
      <c r="M15" s="1118">
        <v>-9375</v>
      </c>
      <c r="N15" s="1118">
        <v>-10731</v>
      </c>
      <c r="O15" s="1118">
        <v>-11127</v>
      </c>
      <c r="P15" s="1118">
        <v>-10596</v>
      </c>
      <c r="Q15" s="508">
        <v>-9681.538461538461</v>
      </c>
    </row>
    <row r="16" spans="1:38" s="646" customFormat="1">
      <c r="A16" s="1122"/>
      <c r="B16" s="1890" t="s">
        <v>2439</v>
      </c>
      <c r="C16" s="645"/>
      <c r="D16" s="620"/>
      <c r="E16" s="620"/>
      <c r="F16" s="620"/>
      <c r="G16" s="620"/>
      <c r="H16" s="620"/>
      <c r="I16" s="620"/>
      <c r="J16" s="620"/>
      <c r="K16" s="620"/>
      <c r="L16" s="620"/>
      <c r="M16" s="620"/>
      <c r="N16" s="620"/>
      <c r="O16" s="620"/>
      <c r="P16" s="620"/>
      <c r="Q16" s="1889"/>
    </row>
    <row r="17" spans="1:17" s="646" customFormat="1" ht="12">
      <c r="A17" s="1122">
        <v>2710</v>
      </c>
      <c r="B17" s="1888">
        <v>146</v>
      </c>
      <c r="C17" s="645" t="s">
        <v>2263</v>
      </c>
      <c r="D17" s="1118">
        <v>24368484.300000001</v>
      </c>
      <c r="E17" s="1118">
        <v>23946830.02</v>
      </c>
      <c r="F17" s="1118">
        <v>24175509.52</v>
      </c>
      <c r="G17" s="1118">
        <v>24060431.739999998</v>
      </c>
      <c r="H17" s="1118">
        <v>24212919.77</v>
      </c>
      <c r="I17" s="1118">
        <v>24546568.199999999</v>
      </c>
      <c r="J17" s="1118">
        <v>24681233.489999998</v>
      </c>
      <c r="K17" s="1118">
        <v>24896671.43</v>
      </c>
      <c r="L17" s="1118">
        <v>25252121.210000001</v>
      </c>
      <c r="M17" s="1118">
        <v>25380502.77</v>
      </c>
      <c r="N17" s="1118">
        <v>25654968.640000001</v>
      </c>
      <c r="O17" s="1118">
        <v>25762777.399999999</v>
      </c>
      <c r="P17" s="1118">
        <v>25873362.420000002</v>
      </c>
      <c r="Q17" s="508">
        <v>24831721.60846154</v>
      </c>
    </row>
    <row r="18" spans="1:17" s="646" customFormat="1">
      <c r="A18" s="1122"/>
      <c r="B18" s="1890" t="s">
        <v>2440</v>
      </c>
      <c r="C18" s="645"/>
      <c r="D18" s="620"/>
      <c r="E18" s="620"/>
      <c r="F18" s="620"/>
      <c r="G18" s="620"/>
      <c r="H18" s="620"/>
      <c r="I18" s="620"/>
      <c r="J18" s="620"/>
      <c r="K18" s="620"/>
      <c r="L18" s="620"/>
      <c r="M18" s="620"/>
      <c r="N18" s="620"/>
      <c r="O18" s="620"/>
      <c r="P18" s="620"/>
      <c r="Q18" s="1889"/>
    </row>
    <row r="19" spans="1:17" s="646" customFormat="1" ht="12">
      <c r="A19" s="1122">
        <v>2755</v>
      </c>
      <c r="B19" s="1888">
        <v>151</v>
      </c>
      <c r="C19" s="645" t="s">
        <v>2264</v>
      </c>
      <c r="D19" s="1118">
        <v>16667</v>
      </c>
      <c r="E19" s="1118">
        <v>16667</v>
      </c>
      <c r="F19" s="1118">
        <v>16667</v>
      </c>
      <c r="G19" s="1118">
        <v>16667</v>
      </c>
      <c r="H19" s="1118">
        <v>16667</v>
      </c>
      <c r="I19" s="1118">
        <v>16667</v>
      </c>
      <c r="J19" s="1118">
        <v>16667</v>
      </c>
      <c r="K19" s="1118">
        <v>16667</v>
      </c>
      <c r="L19" s="1118">
        <v>16667</v>
      </c>
      <c r="M19" s="1118">
        <v>16667</v>
      </c>
      <c r="N19" s="1118">
        <v>16667</v>
      </c>
      <c r="O19" s="1118">
        <v>16667</v>
      </c>
      <c r="P19" s="1118">
        <v>18668</v>
      </c>
      <c r="Q19" s="508">
        <v>16820.923076923078</v>
      </c>
    </row>
    <row r="20" spans="1:17" s="646" customFormat="1">
      <c r="A20" s="1122"/>
      <c r="B20" s="1890" t="s">
        <v>2441</v>
      </c>
      <c r="C20" s="645"/>
      <c r="D20" s="620"/>
      <c r="E20" s="620"/>
      <c r="F20" s="620"/>
      <c r="G20" s="620"/>
      <c r="H20" s="620"/>
      <c r="I20" s="620"/>
      <c r="J20" s="620"/>
      <c r="K20" s="620"/>
      <c r="L20" s="620"/>
      <c r="M20" s="620"/>
      <c r="N20" s="620"/>
      <c r="O20" s="620"/>
      <c r="P20" s="620"/>
      <c r="Q20" s="1889"/>
    </row>
    <row r="21" spans="1:17" s="646" customFormat="1" ht="12">
      <c r="A21" s="1122">
        <v>2775</v>
      </c>
      <c r="B21" s="1888">
        <v>132</v>
      </c>
      <c r="C21" s="645" t="s">
        <v>2265</v>
      </c>
      <c r="D21" s="1118">
        <v>18235</v>
      </c>
      <c r="E21" s="1118">
        <v>18235</v>
      </c>
      <c r="F21" s="1118">
        <v>18235</v>
      </c>
      <c r="G21" s="1118">
        <v>18235</v>
      </c>
      <c r="H21" s="1118">
        <v>18235</v>
      </c>
      <c r="I21" s="1118">
        <v>18235</v>
      </c>
      <c r="J21" s="1118">
        <v>18235</v>
      </c>
      <c r="K21" s="1118">
        <v>18235</v>
      </c>
      <c r="L21" s="1118">
        <v>18235</v>
      </c>
      <c r="M21" s="1118">
        <v>18235</v>
      </c>
      <c r="N21" s="1118">
        <v>18235</v>
      </c>
      <c r="O21" s="1118">
        <v>18235</v>
      </c>
      <c r="P21" s="1118">
        <v>18235</v>
      </c>
      <c r="Q21" s="508">
        <v>18235</v>
      </c>
    </row>
    <row r="22" spans="1:17" s="646" customFormat="1" ht="12">
      <c r="A22" s="1122"/>
      <c r="B22" s="1888"/>
      <c r="C22" s="645"/>
      <c r="D22" s="1118">
        <v>0</v>
      </c>
      <c r="E22" s="1118">
        <v>0</v>
      </c>
      <c r="F22" s="1118">
        <v>0</v>
      </c>
      <c r="G22" s="1118">
        <v>0</v>
      </c>
      <c r="H22" s="1118">
        <v>0</v>
      </c>
      <c r="I22" s="1118">
        <v>0</v>
      </c>
      <c r="J22" s="1118">
        <v>0</v>
      </c>
      <c r="K22" s="1118">
        <v>0</v>
      </c>
      <c r="L22" s="1118">
        <v>0</v>
      </c>
      <c r="M22" s="1118">
        <v>0</v>
      </c>
      <c r="N22" s="1118">
        <v>0</v>
      </c>
      <c r="O22" s="1118">
        <v>0</v>
      </c>
      <c r="P22" s="1118">
        <v>0</v>
      </c>
      <c r="Q22" s="508">
        <v>0</v>
      </c>
    </row>
    <row r="23" spans="1:17" s="646" customFormat="1" ht="12">
      <c r="A23" s="1122">
        <v>2785</v>
      </c>
      <c r="B23" s="1888">
        <v>162</v>
      </c>
      <c r="C23" s="645" t="s">
        <v>2266</v>
      </c>
      <c r="D23" s="1118">
        <v>0</v>
      </c>
      <c r="E23" s="1118">
        <v>0</v>
      </c>
      <c r="F23" s="1118">
        <v>0</v>
      </c>
      <c r="G23" s="1118">
        <v>0</v>
      </c>
      <c r="H23" s="1118">
        <v>0</v>
      </c>
      <c r="I23" s="1118">
        <v>0</v>
      </c>
      <c r="J23" s="1118">
        <v>0</v>
      </c>
      <c r="K23" s="1118">
        <v>0</v>
      </c>
      <c r="L23" s="1118">
        <v>0</v>
      </c>
      <c r="M23" s="1118">
        <v>0</v>
      </c>
      <c r="N23" s="1118">
        <v>0</v>
      </c>
      <c r="O23" s="1118">
        <v>0</v>
      </c>
      <c r="P23" s="1118">
        <v>0</v>
      </c>
      <c r="Q23" s="508">
        <v>0</v>
      </c>
    </row>
    <row r="24" spans="1:17" s="646" customFormat="1" ht="12">
      <c r="A24" s="1122">
        <v>2795</v>
      </c>
      <c r="B24" s="1888"/>
      <c r="C24" s="645" t="s">
        <v>2524</v>
      </c>
      <c r="D24" s="1118">
        <v>0</v>
      </c>
      <c r="E24" s="1118">
        <v>0</v>
      </c>
      <c r="F24" s="1118">
        <v>0</v>
      </c>
      <c r="G24" s="1118">
        <v>0</v>
      </c>
      <c r="H24" s="1118">
        <v>0</v>
      </c>
      <c r="I24" s="1118">
        <v>0</v>
      </c>
      <c r="J24" s="1118">
        <v>0</v>
      </c>
      <c r="K24" s="1118">
        <v>0</v>
      </c>
      <c r="L24" s="1118">
        <v>0</v>
      </c>
      <c r="M24" s="1118">
        <v>0</v>
      </c>
      <c r="N24" s="1118">
        <v>0</v>
      </c>
      <c r="O24" s="1118">
        <v>0</v>
      </c>
      <c r="P24" s="1118">
        <v>0</v>
      </c>
      <c r="Q24" s="508">
        <v>0</v>
      </c>
    </row>
    <row r="25" spans="1:17" s="1893" customFormat="1" ht="12" thickBot="1">
      <c r="A25" s="1132"/>
      <c r="B25" s="1891"/>
      <c r="C25" s="1892" t="s">
        <v>2449</v>
      </c>
      <c r="D25" s="742">
        <v>25240340.280000001</v>
      </c>
      <c r="E25" s="742">
        <v>24800887.34</v>
      </c>
      <c r="F25" s="742">
        <v>24971945.879999999</v>
      </c>
      <c r="G25" s="742">
        <v>24879946.359999999</v>
      </c>
      <c r="H25" s="742">
        <v>25219111.210000001</v>
      </c>
      <c r="I25" s="742">
        <v>25684274.349999998</v>
      </c>
      <c r="J25" s="742">
        <v>25755716.919999998</v>
      </c>
      <c r="K25" s="742">
        <v>25872500.93</v>
      </c>
      <c r="L25" s="742">
        <v>26161534.43</v>
      </c>
      <c r="M25" s="742">
        <v>26288930.640000001</v>
      </c>
      <c r="N25" s="742">
        <v>26618924.719999999</v>
      </c>
      <c r="O25" s="742">
        <v>26816158.919999998</v>
      </c>
      <c r="P25" s="742">
        <v>26865528.800000001</v>
      </c>
      <c r="Q25" s="742">
        <v>25782753.90615385</v>
      </c>
    </row>
    <row r="26" spans="1:17" s="1893" customFormat="1" ht="12" thickTop="1">
      <c r="A26" s="1132"/>
      <c r="B26" s="1891"/>
      <c r="C26" s="1892"/>
      <c r="D26" s="741"/>
      <c r="E26" s="741"/>
      <c r="F26" s="741"/>
      <c r="G26" s="741"/>
      <c r="H26" s="741"/>
      <c r="I26" s="741"/>
      <c r="J26" s="741"/>
      <c r="K26" s="741"/>
      <c r="L26" s="741"/>
      <c r="M26" s="741"/>
      <c r="N26" s="741"/>
      <c r="O26" s="741"/>
      <c r="P26" s="741"/>
      <c r="Q26" s="741"/>
    </row>
    <row r="27" spans="1:17" s="646" customFormat="1">
      <c r="A27" s="1122"/>
      <c r="B27" s="1890" t="s">
        <v>2442</v>
      </c>
      <c r="C27" s="645"/>
      <c r="D27" s="620"/>
      <c r="E27" s="620"/>
      <c r="F27" s="620"/>
      <c r="G27" s="620"/>
      <c r="H27" s="620"/>
      <c r="I27" s="620"/>
      <c r="J27" s="620"/>
      <c r="K27" s="620"/>
      <c r="L27" s="620"/>
      <c r="M27" s="620"/>
      <c r="N27" s="620"/>
      <c r="O27" s="620"/>
      <c r="P27" s="620"/>
      <c r="Q27" s="1889"/>
    </row>
    <row r="28" spans="1:17" s="646" customFormat="1" ht="12">
      <c r="A28" s="1122">
        <v>2856</v>
      </c>
      <c r="B28" s="1888">
        <v>183</v>
      </c>
      <c r="C28" s="645" t="s">
        <v>2267</v>
      </c>
      <c r="D28" s="1118">
        <v>0</v>
      </c>
      <c r="E28" s="1118">
        <v>0</v>
      </c>
      <c r="F28" s="1118">
        <v>0</v>
      </c>
      <c r="G28" s="1118">
        <v>0</v>
      </c>
      <c r="H28" s="1118">
        <v>0</v>
      </c>
      <c r="I28" s="1118">
        <v>0</v>
      </c>
      <c r="J28" s="1118">
        <v>0</v>
      </c>
      <c r="K28" s="1118">
        <v>0</v>
      </c>
      <c r="L28" s="1118">
        <v>0</v>
      </c>
      <c r="M28" s="1118">
        <v>0</v>
      </c>
      <c r="N28" s="1118">
        <v>0</v>
      </c>
      <c r="O28" s="1118">
        <v>0</v>
      </c>
      <c r="P28" s="1118">
        <v>0</v>
      </c>
      <c r="Q28" s="508">
        <v>0</v>
      </c>
    </row>
    <row r="29" spans="1:17" s="646" customFormat="1">
      <c r="A29" s="1122"/>
      <c r="B29" s="1888"/>
      <c r="C29" s="645"/>
      <c r="D29" s="620"/>
      <c r="E29" s="620"/>
      <c r="F29" s="620"/>
      <c r="G29" s="620"/>
      <c r="H29" s="620"/>
      <c r="I29" s="620"/>
      <c r="J29" s="620"/>
      <c r="K29" s="620"/>
      <c r="L29" s="620"/>
      <c r="M29" s="620"/>
      <c r="N29" s="620"/>
      <c r="O29" s="620"/>
      <c r="P29" s="620"/>
      <c r="Q29" s="508"/>
    </row>
    <row r="30" spans="1:17" s="646" customFormat="1">
      <c r="A30" s="1122"/>
      <c r="B30" s="1888"/>
      <c r="C30" s="645"/>
      <c r="D30" s="620"/>
      <c r="E30" s="620"/>
      <c r="F30" s="620"/>
      <c r="G30" s="620"/>
      <c r="H30" s="620"/>
      <c r="I30" s="620"/>
      <c r="J30" s="620"/>
      <c r="K30" s="620"/>
      <c r="L30" s="620"/>
      <c r="M30" s="620"/>
      <c r="N30" s="620"/>
      <c r="O30" s="620"/>
      <c r="P30" s="620"/>
      <c r="Q30" s="508"/>
    </row>
    <row r="31" spans="1:17" s="646" customFormat="1">
      <c r="A31" s="1122"/>
      <c r="B31" s="1890" t="s">
        <v>2443</v>
      </c>
      <c r="C31" s="645"/>
      <c r="D31" s="620"/>
      <c r="E31" s="620"/>
      <c r="F31" s="620"/>
      <c r="G31" s="620"/>
      <c r="H31" s="620"/>
      <c r="I31" s="620"/>
      <c r="J31" s="620"/>
      <c r="K31" s="620"/>
      <c r="L31" s="620"/>
      <c r="M31" s="620"/>
      <c r="N31" s="620"/>
      <c r="O31" s="620"/>
      <c r="P31" s="620"/>
      <c r="Q31" s="1889"/>
    </row>
    <row r="32" spans="1:17" ht="12">
      <c r="A32" s="1122">
        <v>2905</v>
      </c>
      <c r="B32" s="1888">
        <v>186.1</v>
      </c>
      <c r="C32" s="645" t="s">
        <v>2248</v>
      </c>
      <c r="D32" s="1118">
        <v>0</v>
      </c>
      <c r="E32" s="1118">
        <v>0</v>
      </c>
      <c r="F32" s="1118">
        <v>0</v>
      </c>
      <c r="G32" s="1118">
        <v>0</v>
      </c>
      <c r="H32" s="1118">
        <v>0</v>
      </c>
      <c r="I32" s="1118">
        <v>0</v>
      </c>
      <c r="J32" s="1118">
        <v>0</v>
      </c>
      <c r="K32" s="1118">
        <v>0</v>
      </c>
      <c r="L32" s="1118">
        <v>0</v>
      </c>
      <c r="M32" s="1118">
        <v>0</v>
      </c>
      <c r="N32" s="1118">
        <v>0</v>
      </c>
      <c r="O32" s="1118">
        <v>0</v>
      </c>
      <c r="P32" s="1118">
        <v>0</v>
      </c>
      <c r="Q32" s="508">
        <v>0</v>
      </c>
    </row>
    <row r="33" spans="1:19" ht="12.75" customHeight="1">
      <c r="A33" s="1122">
        <v>2906</v>
      </c>
      <c r="B33" s="1891"/>
      <c r="C33" s="309" t="s">
        <v>2237</v>
      </c>
      <c r="D33" s="1118">
        <v>182576.21000000002</v>
      </c>
      <c r="E33" s="1118">
        <v>182576.21000000002</v>
      </c>
      <c r="F33" s="1118">
        <v>182576.21000000002</v>
      </c>
      <c r="G33" s="1118">
        <v>182576.21000000002</v>
      </c>
      <c r="H33" s="1118">
        <v>182576.21000000002</v>
      </c>
      <c r="I33" s="1118">
        <v>182576.21000000002</v>
      </c>
      <c r="J33" s="1118">
        <v>182576.21000000002</v>
      </c>
      <c r="K33" s="1118">
        <v>182576.21000000002</v>
      </c>
      <c r="L33" s="1118">
        <v>182576.21000000002</v>
      </c>
      <c r="M33" s="1118">
        <v>182576.21000000002</v>
      </c>
      <c r="N33" s="1118">
        <v>182576.21000000002</v>
      </c>
      <c r="O33" s="1118">
        <v>182576.21000000002</v>
      </c>
      <c r="P33" s="1118">
        <v>182576.21000000002</v>
      </c>
      <c r="Q33" s="508">
        <v>182576.21</v>
      </c>
    </row>
    <row r="34" spans="1:19" ht="12.75" customHeight="1">
      <c r="A34" s="1122">
        <v>2907</v>
      </c>
      <c r="B34" s="1888"/>
      <c r="C34" s="309" t="s">
        <v>2238</v>
      </c>
      <c r="D34" s="1118">
        <v>168583.94999999998</v>
      </c>
      <c r="E34" s="1118">
        <v>168583.94999999998</v>
      </c>
      <c r="F34" s="1118">
        <v>168583.94999999998</v>
      </c>
      <c r="G34" s="1118">
        <v>168583.95</v>
      </c>
      <c r="H34" s="1118">
        <v>168583.94999999998</v>
      </c>
      <c r="I34" s="1118">
        <v>168583.94999999998</v>
      </c>
      <c r="J34" s="1118">
        <v>168583.94999999998</v>
      </c>
      <c r="K34" s="1118">
        <v>168583.94999999998</v>
      </c>
      <c r="L34" s="1118">
        <v>168583.94999999998</v>
      </c>
      <c r="M34" s="1118">
        <v>168583.94999999998</v>
      </c>
      <c r="N34" s="1118">
        <v>168583.94999999998</v>
      </c>
      <c r="O34" s="1118">
        <v>168583.94999999998</v>
      </c>
      <c r="P34" s="1118">
        <v>168583.94999999998</v>
      </c>
      <c r="Q34" s="508">
        <v>168583.94999999998</v>
      </c>
    </row>
    <row r="35" spans="1:19" ht="12.75" customHeight="1">
      <c r="A35" s="1122">
        <v>2908</v>
      </c>
      <c r="B35" s="1888"/>
      <c r="C35" s="309" t="s">
        <v>2447</v>
      </c>
      <c r="D35" s="1118">
        <v>81926.23</v>
      </c>
      <c r="E35" s="1118">
        <v>81926.23</v>
      </c>
      <c r="F35" s="1118">
        <v>81926.23</v>
      </c>
      <c r="G35" s="1118">
        <v>81926.23</v>
      </c>
      <c r="H35" s="1118">
        <v>81926.23</v>
      </c>
      <c r="I35" s="1118">
        <v>81926.23</v>
      </c>
      <c r="J35" s="1118">
        <v>81926.23</v>
      </c>
      <c r="K35" s="1118">
        <v>81926.23</v>
      </c>
      <c r="L35" s="1118">
        <v>81926.23</v>
      </c>
      <c r="M35" s="1118">
        <v>81926.23</v>
      </c>
      <c r="N35" s="1118">
        <v>81926.23</v>
      </c>
      <c r="O35" s="1118">
        <v>81926.23</v>
      </c>
      <c r="P35" s="1118">
        <v>81926.23</v>
      </c>
      <c r="Q35" s="508">
        <v>81926.23</v>
      </c>
    </row>
    <row r="36" spans="1:19" ht="12.75" customHeight="1">
      <c r="A36" s="1122">
        <v>2909</v>
      </c>
      <c r="B36" s="1894"/>
      <c r="C36" s="309" t="s">
        <v>2239</v>
      </c>
      <c r="D36" s="1118">
        <v>353.31</v>
      </c>
      <c r="E36" s="1118">
        <v>353.31</v>
      </c>
      <c r="F36" s="1118">
        <v>353.31</v>
      </c>
      <c r="G36" s="1118">
        <v>353.31</v>
      </c>
      <c r="H36" s="1118">
        <v>353.31</v>
      </c>
      <c r="I36" s="1118">
        <v>353.31</v>
      </c>
      <c r="J36" s="1118">
        <v>353.31</v>
      </c>
      <c r="K36" s="1118">
        <v>353.31</v>
      </c>
      <c r="L36" s="1118">
        <v>353.31</v>
      </c>
      <c r="M36" s="1118">
        <v>353.31</v>
      </c>
      <c r="N36" s="1118">
        <v>353.31</v>
      </c>
      <c r="O36" s="1118">
        <v>353.31</v>
      </c>
      <c r="P36" s="1118">
        <v>353.31</v>
      </c>
      <c r="Q36" s="508">
        <v>353.31000000000006</v>
      </c>
    </row>
    <row r="37" spans="1:19" ht="12.75" customHeight="1">
      <c r="A37" s="1122">
        <v>2910</v>
      </c>
      <c r="B37" s="1894"/>
      <c r="C37" s="309" t="s">
        <v>2240</v>
      </c>
      <c r="D37" s="1118">
        <v>328472.2</v>
      </c>
      <c r="E37" s="1118">
        <v>328472.2</v>
      </c>
      <c r="F37" s="1118">
        <v>328472.2</v>
      </c>
      <c r="G37" s="1118">
        <v>328472.2</v>
      </c>
      <c r="H37" s="1118">
        <v>328472.2</v>
      </c>
      <c r="I37" s="1118">
        <v>328472.2</v>
      </c>
      <c r="J37" s="1118">
        <v>328472.2</v>
      </c>
      <c r="K37" s="1118">
        <v>328472.2</v>
      </c>
      <c r="L37" s="1118">
        <v>328472.2</v>
      </c>
      <c r="M37" s="1118">
        <v>328472.2</v>
      </c>
      <c r="N37" s="1118">
        <v>328472.2</v>
      </c>
      <c r="O37" s="1118">
        <v>328472.2</v>
      </c>
      <c r="P37" s="1118">
        <v>328472.2</v>
      </c>
      <c r="Q37" s="508">
        <v>328472.20000000007</v>
      </c>
      <c r="S37" s="969"/>
    </row>
    <row r="38" spans="1:19" ht="12">
      <c r="A38" s="1128">
        <v>2914</v>
      </c>
      <c r="B38" s="1894"/>
      <c r="C38" s="28" t="s">
        <v>2241</v>
      </c>
      <c r="D38" s="1118">
        <v>-761911.90000000014</v>
      </c>
      <c r="E38" s="1118">
        <v>-761911.90000000014</v>
      </c>
      <c r="F38" s="1118">
        <v>-761911.90000000014</v>
      </c>
      <c r="G38" s="1118">
        <v>-761911.90000000014</v>
      </c>
      <c r="H38" s="1118">
        <v>-761911.90000000014</v>
      </c>
      <c r="I38" s="1118">
        <v>-761911.90000000014</v>
      </c>
      <c r="J38" s="1118">
        <v>-761911.90000000014</v>
      </c>
      <c r="K38" s="1118">
        <v>-761911.90000000014</v>
      </c>
      <c r="L38" s="1118">
        <v>-761911.90000000014</v>
      </c>
      <c r="M38" s="1118">
        <v>-761911.90000000014</v>
      </c>
      <c r="N38" s="1118">
        <v>-761911.90000000014</v>
      </c>
      <c r="O38" s="1118">
        <v>-761911.90000000014</v>
      </c>
      <c r="P38" s="1118">
        <v>-761911.90000000014</v>
      </c>
      <c r="Q38" s="508">
        <v>-761911.90000000026</v>
      </c>
      <c r="S38" s="969"/>
    </row>
    <row r="39" spans="1:19" ht="12">
      <c r="A39" s="1128">
        <v>2915</v>
      </c>
      <c r="B39" s="1894"/>
      <c r="C39" s="28" t="s">
        <v>2242</v>
      </c>
      <c r="D39" s="1118">
        <v>11652.55</v>
      </c>
      <c r="E39" s="1118">
        <v>11680.84</v>
      </c>
      <c r="F39" s="1118">
        <v>11733.19</v>
      </c>
      <c r="G39" s="1118">
        <v>11878.34</v>
      </c>
      <c r="H39" s="1118">
        <v>11905.72</v>
      </c>
      <c r="I39" s="1118">
        <v>11942.4</v>
      </c>
      <c r="J39" s="1118">
        <v>11931.9</v>
      </c>
      <c r="K39" s="1118">
        <v>11972.81</v>
      </c>
      <c r="L39" s="1118">
        <v>12002.71</v>
      </c>
      <c r="M39" s="1118">
        <v>12021.28</v>
      </c>
      <c r="N39" s="1118">
        <v>12024.92</v>
      </c>
      <c r="O39" s="1118">
        <v>12037.82</v>
      </c>
      <c r="P39" s="1118">
        <v>12051.65</v>
      </c>
      <c r="Q39" s="508">
        <v>11910.471538461537</v>
      </c>
      <c r="S39" s="969"/>
    </row>
    <row r="40" spans="1:19" ht="12">
      <c r="A40" s="1128">
        <v>2920</v>
      </c>
      <c r="B40" s="1894"/>
      <c r="C40" s="28" t="s">
        <v>2243</v>
      </c>
      <c r="D40" s="1118">
        <v>743973.07</v>
      </c>
      <c r="E40" s="1118">
        <v>743973.07</v>
      </c>
      <c r="F40" s="1118">
        <v>743973.07</v>
      </c>
      <c r="G40" s="1118">
        <v>743973.07</v>
      </c>
      <c r="H40" s="1118">
        <v>743973.07</v>
      </c>
      <c r="I40" s="1118">
        <v>743973.07</v>
      </c>
      <c r="J40" s="1118">
        <v>743973.07</v>
      </c>
      <c r="K40" s="1118">
        <v>743973.07</v>
      </c>
      <c r="L40" s="1118">
        <v>743973.07</v>
      </c>
      <c r="M40" s="1118">
        <v>743973.07</v>
      </c>
      <c r="N40" s="1118">
        <v>743973.07</v>
      </c>
      <c r="O40" s="1118">
        <v>743973.07</v>
      </c>
      <c r="P40" s="1118">
        <v>743973.07</v>
      </c>
      <c r="Q40" s="508">
        <v>743973.07000000018</v>
      </c>
    </row>
    <row r="41" spans="1:19" ht="12">
      <c r="A41" s="1128">
        <v>2930</v>
      </c>
      <c r="B41" s="1894"/>
      <c r="C41" s="28" t="s">
        <v>2244</v>
      </c>
      <c r="D41" s="1118">
        <v>-726811.62</v>
      </c>
      <c r="E41" s="1118">
        <v>-726839.91</v>
      </c>
      <c r="F41" s="1118">
        <v>-726892.26</v>
      </c>
      <c r="G41" s="1118">
        <v>-727037.41</v>
      </c>
      <c r="H41" s="1118">
        <v>-727064.79</v>
      </c>
      <c r="I41" s="1118">
        <v>-727101.47</v>
      </c>
      <c r="J41" s="1118">
        <v>-727090.97</v>
      </c>
      <c r="K41" s="1118">
        <v>-727131.88</v>
      </c>
      <c r="L41" s="1118">
        <v>-727161.78</v>
      </c>
      <c r="M41" s="1118">
        <v>-727180.35</v>
      </c>
      <c r="N41" s="1118">
        <v>-727183.99</v>
      </c>
      <c r="O41" s="1118">
        <v>-727196.89</v>
      </c>
      <c r="P41" s="1118">
        <v>-727210.72</v>
      </c>
      <c r="Q41" s="508">
        <v>-727069.54153846158</v>
      </c>
    </row>
    <row r="42" spans="1:19">
      <c r="B42" s="1894"/>
      <c r="C42" s="1895" t="s">
        <v>2268</v>
      </c>
      <c r="D42" s="970">
        <v>28813.999999999884</v>
      </c>
      <c r="E42" s="970">
        <v>28813.999999999767</v>
      </c>
      <c r="F42" s="970">
        <v>28813.999999999767</v>
      </c>
      <c r="G42" s="970">
        <v>28813.999999999767</v>
      </c>
      <c r="H42" s="970">
        <v>28813.999999999767</v>
      </c>
      <c r="I42" s="970">
        <v>28813.999999999884</v>
      </c>
      <c r="J42" s="970">
        <v>28813.999999999884</v>
      </c>
      <c r="K42" s="970">
        <v>28813.999999999884</v>
      </c>
      <c r="L42" s="970">
        <v>28813.999999999767</v>
      </c>
      <c r="M42" s="970">
        <v>28813.999999999884</v>
      </c>
      <c r="N42" s="970">
        <v>28813.999999999884</v>
      </c>
      <c r="O42" s="970">
        <v>28813.999999999767</v>
      </c>
      <c r="P42" s="970">
        <v>28813.999999999884</v>
      </c>
      <c r="Q42" s="970">
        <v>28813.999999999884</v>
      </c>
    </row>
    <row r="43" spans="1:19">
      <c r="B43" s="1896" t="s">
        <v>2444</v>
      </c>
      <c r="D43" s="969"/>
      <c r="E43" s="969"/>
      <c r="F43" s="969"/>
      <c r="G43" s="969"/>
      <c r="H43" s="969"/>
      <c r="I43" s="969"/>
      <c r="J43" s="969"/>
      <c r="K43" s="969"/>
      <c r="L43" s="969"/>
      <c r="M43" s="969"/>
      <c r="N43" s="969"/>
      <c r="O43" s="969"/>
      <c r="P43" s="969"/>
      <c r="Q43" s="508"/>
    </row>
    <row r="44" spans="1:19" ht="12">
      <c r="A44" s="1128">
        <v>2960</v>
      </c>
      <c r="B44" s="1894">
        <v>186.2</v>
      </c>
      <c r="C44" s="28" t="s">
        <v>2245</v>
      </c>
      <c r="D44" s="1118">
        <v>55101.59</v>
      </c>
      <c r="E44" s="1118">
        <v>55101.59</v>
      </c>
      <c r="F44" s="1118">
        <v>55101.59</v>
      </c>
      <c r="G44" s="1118">
        <v>55101.59</v>
      </c>
      <c r="H44" s="1118">
        <v>55101.59</v>
      </c>
      <c r="I44" s="1118">
        <v>55101.59</v>
      </c>
      <c r="J44" s="1118">
        <v>55101.59</v>
      </c>
      <c r="K44" s="1118">
        <v>55101.59</v>
      </c>
      <c r="L44" s="1118">
        <v>55101.59</v>
      </c>
      <c r="M44" s="1118">
        <v>55101.59</v>
      </c>
      <c r="N44" s="1118">
        <v>55101.59</v>
      </c>
      <c r="O44" s="1118">
        <v>55101.59</v>
      </c>
      <c r="P44" s="1118">
        <v>55101.59</v>
      </c>
      <c r="Q44" s="508">
        <v>55101.589999999975</v>
      </c>
    </row>
    <row r="45" spans="1:19" ht="12">
      <c r="A45" s="1128">
        <v>2965</v>
      </c>
      <c r="B45" s="1894"/>
      <c r="C45" s="28" t="s">
        <v>2246</v>
      </c>
      <c r="D45" s="1118">
        <v>0</v>
      </c>
      <c r="E45" s="1118">
        <v>0</v>
      </c>
      <c r="F45" s="1118">
        <v>0</v>
      </c>
      <c r="G45" s="1118">
        <v>0</v>
      </c>
      <c r="H45" s="1118">
        <v>0</v>
      </c>
      <c r="I45" s="1118">
        <v>0</v>
      </c>
      <c r="J45" s="1118">
        <v>0</v>
      </c>
      <c r="K45" s="1118">
        <v>0</v>
      </c>
      <c r="L45" s="1118">
        <v>0</v>
      </c>
      <c r="M45" s="1118">
        <v>0</v>
      </c>
      <c r="N45" s="1118">
        <v>0</v>
      </c>
      <c r="O45" s="1118">
        <v>0</v>
      </c>
      <c r="P45" s="1118">
        <v>0</v>
      </c>
      <c r="Q45" s="508">
        <v>0</v>
      </c>
    </row>
    <row r="46" spans="1:19" ht="12">
      <c r="A46" s="1128">
        <v>2980</v>
      </c>
      <c r="B46" s="1894"/>
      <c r="C46" s="28" t="s">
        <v>2247</v>
      </c>
      <c r="D46" s="1118">
        <v>0</v>
      </c>
      <c r="E46" s="1118">
        <v>0</v>
      </c>
      <c r="F46" s="1118">
        <v>0</v>
      </c>
      <c r="G46" s="1118">
        <v>0</v>
      </c>
      <c r="H46" s="1118">
        <v>0</v>
      </c>
      <c r="I46" s="1118">
        <v>0</v>
      </c>
      <c r="J46" s="1118">
        <v>0</v>
      </c>
      <c r="K46" s="1118">
        <v>0</v>
      </c>
      <c r="L46" s="1118">
        <v>0</v>
      </c>
      <c r="M46" s="1118">
        <v>0</v>
      </c>
      <c r="N46" s="1118">
        <v>0</v>
      </c>
      <c r="O46" s="1118">
        <v>0</v>
      </c>
      <c r="P46" s="1118">
        <v>0</v>
      </c>
      <c r="Q46" s="508">
        <v>0</v>
      </c>
    </row>
    <row r="47" spans="1:19" ht="12">
      <c r="A47" s="1128">
        <v>2985</v>
      </c>
      <c r="B47" s="1894"/>
      <c r="C47" s="28" t="s">
        <v>3698</v>
      </c>
      <c r="D47" s="1118">
        <v>43859.360000000001</v>
      </c>
      <c r="E47" s="1118">
        <v>43859.360000000001</v>
      </c>
      <c r="F47" s="1118">
        <v>43859.360000000001</v>
      </c>
      <c r="G47" s="1118">
        <v>43859.360000000001</v>
      </c>
      <c r="H47" s="1118">
        <v>43859.360000000001</v>
      </c>
      <c r="I47" s="1118">
        <v>43859.360000000001</v>
      </c>
      <c r="J47" s="1118">
        <v>43859.360000000001</v>
      </c>
      <c r="K47" s="1118">
        <v>43859.360000000001</v>
      </c>
      <c r="L47" s="1118">
        <v>43859.360000000001</v>
      </c>
      <c r="M47" s="1118">
        <v>43859.360000000001</v>
      </c>
      <c r="N47" s="1118">
        <v>43859.360000000001</v>
      </c>
      <c r="O47" s="1118">
        <v>43859.360000000001</v>
      </c>
      <c r="P47" s="1118">
        <v>43859.360000000001</v>
      </c>
      <c r="Q47" s="508">
        <v>43859.359999999993</v>
      </c>
    </row>
    <row r="48" spans="1:19" ht="12">
      <c r="A48" s="1128">
        <v>3000</v>
      </c>
      <c r="B48" s="1894"/>
      <c r="C48" s="28" t="s">
        <v>2249</v>
      </c>
      <c r="D48" s="1118">
        <v>272295.23</v>
      </c>
      <c r="E48" s="1118">
        <v>272295.23</v>
      </c>
      <c r="F48" s="1118">
        <v>272295.23</v>
      </c>
      <c r="G48" s="1118">
        <v>272295.23</v>
      </c>
      <c r="H48" s="1118">
        <v>272295.23</v>
      </c>
      <c r="I48" s="1118">
        <v>272295.23</v>
      </c>
      <c r="J48" s="1118">
        <v>272295.23</v>
      </c>
      <c r="K48" s="1118">
        <v>272295.23</v>
      </c>
      <c r="L48" s="1118">
        <v>272295.23</v>
      </c>
      <c r="M48" s="1118">
        <v>272295.23</v>
      </c>
      <c r="N48" s="1118">
        <v>272295.23</v>
      </c>
      <c r="O48" s="1118">
        <v>272295.23</v>
      </c>
      <c r="P48" s="1118">
        <v>272295.23</v>
      </c>
      <c r="Q48" s="508">
        <v>272295.23</v>
      </c>
    </row>
    <row r="49" spans="1:20" ht="12">
      <c r="A49" s="1128">
        <v>3005</v>
      </c>
      <c r="B49" s="1894"/>
      <c r="C49" s="28" t="s">
        <v>3699</v>
      </c>
      <c r="D49" s="1118">
        <v>150</v>
      </c>
      <c r="E49" s="1118">
        <v>150</v>
      </c>
      <c r="F49" s="1118">
        <v>150</v>
      </c>
      <c r="G49" s="1118">
        <v>150</v>
      </c>
      <c r="H49" s="1118">
        <v>150</v>
      </c>
      <c r="I49" s="1118">
        <v>150</v>
      </c>
      <c r="J49" s="1118">
        <v>150</v>
      </c>
      <c r="K49" s="1118">
        <v>150</v>
      </c>
      <c r="L49" s="1118">
        <v>150</v>
      </c>
      <c r="M49" s="1118">
        <v>150</v>
      </c>
      <c r="N49" s="1118">
        <v>150</v>
      </c>
      <c r="O49" s="1118">
        <v>150</v>
      </c>
      <c r="P49" s="1118">
        <v>150</v>
      </c>
      <c r="Q49" s="508">
        <v>150</v>
      </c>
    </row>
    <row r="50" spans="1:20" ht="12">
      <c r="A50" s="1128">
        <v>3025</v>
      </c>
      <c r="B50" s="1894"/>
      <c r="C50" s="28" t="s">
        <v>2250</v>
      </c>
      <c r="D50" s="1118">
        <v>0</v>
      </c>
      <c r="E50" s="1118">
        <v>0</v>
      </c>
      <c r="F50" s="1118">
        <v>0</v>
      </c>
      <c r="G50" s="1118">
        <v>0</v>
      </c>
      <c r="H50" s="1118">
        <v>0</v>
      </c>
      <c r="I50" s="1118">
        <v>0</v>
      </c>
      <c r="J50" s="1118">
        <v>0</v>
      </c>
      <c r="K50" s="1118">
        <v>0</v>
      </c>
      <c r="L50" s="1118">
        <v>0</v>
      </c>
      <c r="M50" s="1118">
        <v>0</v>
      </c>
      <c r="N50" s="1118">
        <v>0</v>
      </c>
      <c r="O50" s="1118">
        <v>0</v>
      </c>
      <c r="P50" s="1118">
        <v>0</v>
      </c>
      <c r="Q50" s="508">
        <v>0</v>
      </c>
    </row>
    <row r="51" spans="1:20" ht="12">
      <c r="A51" s="1128">
        <v>3040</v>
      </c>
      <c r="B51" s="1894"/>
      <c r="C51" s="28" t="s">
        <v>2257</v>
      </c>
      <c r="D51" s="1118">
        <v>28350</v>
      </c>
      <c r="E51" s="1118">
        <v>28350</v>
      </c>
      <c r="F51" s="1118">
        <v>28350</v>
      </c>
      <c r="G51" s="1118">
        <v>28350</v>
      </c>
      <c r="H51" s="1118">
        <v>28350</v>
      </c>
      <c r="I51" s="1118">
        <v>28350</v>
      </c>
      <c r="J51" s="1118">
        <v>28350</v>
      </c>
      <c r="K51" s="1118">
        <v>28350</v>
      </c>
      <c r="L51" s="1118">
        <v>28350</v>
      </c>
      <c r="M51" s="1118">
        <v>28350</v>
      </c>
      <c r="N51" s="1118">
        <v>28350</v>
      </c>
      <c r="O51" s="1118">
        <v>28350</v>
      </c>
      <c r="P51" s="1118">
        <v>28350</v>
      </c>
      <c r="Q51" s="508">
        <v>28350</v>
      </c>
    </row>
    <row r="52" spans="1:20" ht="12">
      <c r="A52" s="1128">
        <v>3110</v>
      </c>
      <c r="B52" s="1894"/>
      <c r="C52" s="28" t="s">
        <v>2251</v>
      </c>
      <c r="D52" s="1118">
        <v>-44277.88</v>
      </c>
      <c r="E52" s="1118">
        <v>-44719.91</v>
      </c>
      <c r="F52" s="1118">
        <v>-45161.94</v>
      </c>
      <c r="G52" s="1118">
        <v>-45603.98</v>
      </c>
      <c r="H52" s="1118">
        <v>-46046.01</v>
      </c>
      <c r="I52" s="1118">
        <v>-46488.04</v>
      </c>
      <c r="J52" s="1118">
        <v>-46930.07</v>
      </c>
      <c r="K52" s="1118">
        <v>-47372.1</v>
      </c>
      <c r="L52" s="1118">
        <v>-47814.13</v>
      </c>
      <c r="M52" s="1118">
        <v>-48256.17</v>
      </c>
      <c r="N52" s="1118">
        <v>-48698.2</v>
      </c>
      <c r="O52" s="1118">
        <v>-49140.23</v>
      </c>
      <c r="P52" s="1118">
        <v>-49582.26</v>
      </c>
      <c r="Q52" s="508">
        <v>-46930.07076923077</v>
      </c>
    </row>
    <row r="53" spans="1:20" ht="12">
      <c r="A53" s="1128">
        <v>3120</v>
      </c>
      <c r="B53" s="1894"/>
      <c r="C53" s="28" t="s">
        <v>2252</v>
      </c>
      <c r="D53" s="1118">
        <v>0</v>
      </c>
      <c r="E53" s="1118">
        <v>0</v>
      </c>
      <c r="F53" s="1118">
        <v>0</v>
      </c>
      <c r="G53" s="1118">
        <v>0</v>
      </c>
      <c r="H53" s="1118">
        <v>0</v>
      </c>
      <c r="I53" s="1118">
        <v>0</v>
      </c>
      <c r="J53" s="1118">
        <v>0</v>
      </c>
      <c r="K53" s="1118">
        <v>0</v>
      </c>
      <c r="L53" s="1118">
        <v>0</v>
      </c>
      <c r="M53" s="1118">
        <v>0</v>
      </c>
      <c r="N53" s="1118">
        <v>0</v>
      </c>
      <c r="O53" s="1118">
        <v>0</v>
      </c>
      <c r="P53" s="1118">
        <v>0</v>
      </c>
      <c r="Q53" s="508">
        <v>0</v>
      </c>
    </row>
    <row r="54" spans="1:20" ht="12">
      <c r="A54" s="1128">
        <v>3135</v>
      </c>
      <c r="B54" s="1894"/>
      <c r="C54" s="28" t="s">
        <v>2253</v>
      </c>
      <c r="D54" s="1118">
        <v>0</v>
      </c>
      <c r="E54" s="1118">
        <v>0</v>
      </c>
      <c r="F54" s="1118">
        <v>0</v>
      </c>
      <c r="G54" s="1118">
        <v>0</v>
      </c>
      <c r="H54" s="1118">
        <v>0</v>
      </c>
      <c r="I54" s="1118">
        <v>0</v>
      </c>
      <c r="J54" s="1118">
        <v>0</v>
      </c>
      <c r="K54" s="1118">
        <v>0</v>
      </c>
      <c r="L54" s="1118">
        <v>0</v>
      </c>
      <c r="M54" s="1118">
        <v>0</v>
      </c>
      <c r="N54" s="1118">
        <v>0</v>
      </c>
      <c r="O54" s="1118">
        <v>0</v>
      </c>
      <c r="P54" s="1118">
        <v>0</v>
      </c>
      <c r="Q54" s="508">
        <v>0</v>
      </c>
    </row>
    <row r="55" spans="1:20" ht="12">
      <c r="A55" s="1128">
        <v>3140</v>
      </c>
      <c r="B55" s="1894"/>
      <c r="C55" s="28" t="s">
        <v>3700</v>
      </c>
      <c r="D55" s="1118">
        <v>-1838.49</v>
      </c>
      <c r="E55" s="1118">
        <v>-2203.9699999999998</v>
      </c>
      <c r="F55" s="1118">
        <v>-2569.4699999999998</v>
      </c>
      <c r="G55" s="1118">
        <v>-2934.96</v>
      </c>
      <c r="H55" s="1118">
        <v>-3300.46</v>
      </c>
      <c r="I55" s="1118">
        <v>-3665.95</v>
      </c>
      <c r="J55" s="1118">
        <v>-4031.45</v>
      </c>
      <c r="K55" s="1118">
        <v>-4396.9399999999996</v>
      </c>
      <c r="L55" s="1118">
        <v>-4762.4399999999996</v>
      </c>
      <c r="M55" s="1118">
        <v>-5127.93</v>
      </c>
      <c r="N55" s="1118">
        <v>-5493.43</v>
      </c>
      <c r="O55" s="1118">
        <v>-5858.92</v>
      </c>
      <c r="P55" s="1118">
        <v>-6224.42</v>
      </c>
      <c r="Q55" s="508">
        <v>-4031.4484615384613</v>
      </c>
    </row>
    <row r="56" spans="1:20" ht="12">
      <c r="A56" s="1128">
        <v>3155</v>
      </c>
      <c r="B56" s="1894"/>
      <c r="C56" s="28" t="s">
        <v>2254</v>
      </c>
      <c r="D56" s="1118">
        <v>-271004.82</v>
      </c>
      <c r="E56" s="1118">
        <v>-271327.42</v>
      </c>
      <c r="F56" s="1118">
        <v>-271650.02</v>
      </c>
      <c r="G56" s="1118">
        <v>-271972.63</v>
      </c>
      <c r="H56" s="1118">
        <v>-272295.23</v>
      </c>
      <c r="I56" s="1118">
        <v>-272295.23</v>
      </c>
      <c r="J56" s="1118">
        <v>-272295.23</v>
      </c>
      <c r="K56" s="1118">
        <v>-272295.23</v>
      </c>
      <c r="L56" s="1118">
        <v>-272295.23</v>
      </c>
      <c r="M56" s="1118">
        <v>-272295.23</v>
      </c>
      <c r="N56" s="1118">
        <v>-272295.23</v>
      </c>
      <c r="O56" s="1118">
        <v>-272295.23</v>
      </c>
      <c r="P56" s="1118">
        <v>-272295.23</v>
      </c>
      <c r="Q56" s="508">
        <v>-272047.07384615386</v>
      </c>
    </row>
    <row r="57" spans="1:20" ht="12">
      <c r="A57" s="1128">
        <v>3160</v>
      </c>
      <c r="B57" s="1894"/>
      <c r="C57" s="28" t="s">
        <v>3701</v>
      </c>
      <c r="D57" s="1118">
        <v>-1832</v>
      </c>
      <c r="E57" s="1118">
        <v>-1832</v>
      </c>
      <c r="F57" s="1118">
        <v>-1832</v>
      </c>
      <c r="G57" s="1118">
        <v>-1832</v>
      </c>
      <c r="H57" s="1118">
        <v>-1832</v>
      </c>
      <c r="I57" s="1118">
        <v>-1832</v>
      </c>
      <c r="J57" s="1118">
        <v>-1832</v>
      </c>
      <c r="K57" s="1118">
        <v>-1832</v>
      </c>
      <c r="L57" s="1118">
        <v>-150</v>
      </c>
      <c r="M57" s="1118">
        <v>-150</v>
      </c>
      <c r="N57" s="1118">
        <v>-150</v>
      </c>
      <c r="O57" s="1118">
        <v>-150</v>
      </c>
      <c r="P57" s="1118">
        <v>-150</v>
      </c>
      <c r="Q57" s="508">
        <v>-1185.0769230769231</v>
      </c>
    </row>
    <row r="58" spans="1:20" ht="12">
      <c r="A58" s="1128">
        <v>3180</v>
      </c>
      <c r="C58" s="28" t="s">
        <v>2255</v>
      </c>
      <c r="D58" s="1118">
        <v>0</v>
      </c>
      <c r="E58" s="1118">
        <v>0</v>
      </c>
      <c r="F58" s="1118">
        <v>0</v>
      </c>
      <c r="G58" s="1118">
        <v>0</v>
      </c>
      <c r="H58" s="1118">
        <v>0</v>
      </c>
      <c r="I58" s="1118">
        <v>0</v>
      </c>
      <c r="J58" s="1118">
        <v>0</v>
      </c>
      <c r="K58" s="1118">
        <v>0</v>
      </c>
      <c r="L58" s="1118">
        <v>0</v>
      </c>
      <c r="M58" s="1118">
        <v>0</v>
      </c>
      <c r="N58" s="1118">
        <v>0</v>
      </c>
      <c r="O58" s="1118">
        <v>0</v>
      </c>
      <c r="P58" s="1118">
        <v>0</v>
      </c>
      <c r="Q58" s="508">
        <v>0</v>
      </c>
    </row>
    <row r="59" spans="1:20" ht="12">
      <c r="A59" s="1128">
        <v>3195</v>
      </c>
      <c r="C59" s="28" t="s">
        <v>2256</v>
      </c>
      <c r="D59" s="1118">
        <v>-4142.47</v>
      </c>
      <c r="E59" s="1118">
        <v>-4339.34</v>
      </c>
      <c r="F59" s="1118">
        <v>-4536.22</v>
      </c>
      <c r="G59" s="1118">
        <v>-4733.09</v>
      </c>
      <c r="H59" s="1118">
        <v>-4929.97</v>
      </c>
      <c r="I59" s="1118">
        <v>-5126.84</v>
      </c>
      <c r="J59" s="1118">
        <v>-5323.72</v>
      </c>
      <c r="K59" s="1118">
        <v>-5520.59</v>
      </c>
      <c r="L59" s="1118">
        <v>-5717.47</v>
      </c>
      <c r="M59" s="1118">
        <v>-14194.42</v>
      </c>
      <c r="N59" s="1118">
        <v>-14666.92</v>
      </c>
      <c r="O59" s="1118">
        <v>-15139.42</v>
      </c>
      <c r="P59" s="1118">
        <v>-15611.92</v>
      </c>
      <c r="Q59" s="508">
        <v>-7998.6453846153845</v>
      </c>
    </row>
    <row r="60" spans="1:20">
      <c r="C60" s="1895" t="s">
        <v>2269</v>
      </c>
      <c r="D60" s="970">
        <v>76660.51999999999</v>
      </c>
      <c r="E60" s="970">
        <v>75333.540000000066</v>
      </c>
      <c r="F60" s="970">
        <v>74006.53</v>
      </c>
      <c r="G60" s="970">
        <v>72679.51999999999</v>
      </c>
      <c r="H60" s="970">
        <v>71352.50999999998</v>
      </c>
      <c r="I60" s="970">
        <v>70348.120000000024</v>
      </c>
      <c r="J60" s="970">
        <v>69343.709999999992</v>
      </c>
      <c r="K60" s="970">
        <v>68339.320000000036</v>
      </c>
      <c r="L60" s="970">
        <v>69016.91</v>
      </c>
      <c r="M60" s="970">
        <v>59732.430000000037</v>
      </c>
      <c r="N60" s="970">
        <v>58452.400000000009</v>
      </c>
      <c r="O60" s="970">
        <v>57172.380000000048</v>
      </c>
      <c r="P60" s="970">
        <v>55892.35000000002</v>
      </c>
      <c r="Q60" s="970">
        <v>67563.864615384518</v>
      </c>
    </row>
    <row r="61" spans="1:20">
      <c r="D61" s="969"/>
      <c r="E61" s="969"/>
      <c r="F61" s="969"/>
      <c r="G61" s="969"/>
      <c r="H61" s="969"/>
      <c r="I61" s="969"/>
      <c r="J61" s="969"/>
      <c r="K61" s="969"/>
      <c r="L61" s="969"/>
      <c r="M61" s="969"/>
      <c r="N61" s="969"/>
      <c r="O61" s="969"/>
      <c r="P61" s="969"/>
      <c r="Q61" s="969"/>
    </row>
    <row r="62" spans="1:20" ht="12">
      <c r="A62" s="1256">
        <v>4367</v>
      </c>
      <c r="B62" s="1897">
        <v>283</v>
      </c>
      <c r="C62" s="1898" t="s">
        <v>2670</v>
      </c>
      <c r="D62" s="1257">
        <v>0</v>
      </c>
      <c r="E62" s="1257">
        <v>0</v>
      </c>
      <c r="F62" s="1257">
        <v>0</v>
      </c>
      <c r="G62" s="1257">
        <v>0</v>
      </c>
      <c r="H62" s="1257">
        <v>0</v>
      </c>
      <c r="I62" s="1257">
        <v>0</v>
      </c>
      <c r="J62" s="1257">
        <v>0</v>
      </c>
      <c r="K62" s="1257">
        <v>0</v>
      </c>
      <c r="L62" s="1257">
        <v>0</v>
      </c>
      <c r="M62" s="1257">
        <v>0</v>
      </c>
      <c r="N62" s="1257">
        <v>0</v>
      </c>
      <c r="O62" s="1257">
        <v>0</v>
      </c>
      <c r="P62" s="1257">
        <v>4394.96</v>
      </c>
      <c r="Q62" s="628">
        <v>338.07384615384615</v>
      </c>
      <c r="T62" s="969"/>
    </row>
    <row r="63" spans="1:20" ht="12">
      <c r="A63" s="1128">
        <v>4369</v>
      </c>
      <c r="B63" s="28"/>
      <c r="C63" s="28" t="s">
        <v>2270</v>
      </c>
      <c r="D63" s="1118">
        <v>-108079.12</v>
      </c>
      <c r="E63" s="1118">
        <v>-108079.12</v>
      </c>
      <c r="F63" s="1118">
        <v>-108079.12</v>
      </c>
      <c r="G63" s="1118">
        <v>-108079.12</v>
      </c>
      <c r="H63" s="1118">
        <v>-108079.12</v>
      </c>
      <c r="I63" s="1118">
        <v>-108079.12</v>
      </c>
      <c r="J63" s="1118">
        <v>-108079.12</v>
      </c>
      <c r="K63" s="1118">
        <v>-108079.12</v>
      </c>
      <c r="L63" s="1118">
        <v>-108079.12</v>
      </c>
      <c r="M63" s="1118">
        <v>-108079.12</v>
      </c>
      <c r="N63" s="1118">
        <v>-108079.12</v>
      </c>
      <c r="O63" s="1118">
        <v>-108079.12</v>
      </c>
      <c r="P63" s="1118">
        <v>-108079.12</v>
      </c>
      <c r="Q63" s="508">
        <v>-108079.12000000001</v>
      </c>
      <c r="T63" s="969"/>
    </row>
    <row r="64" spans="1:20" ht="12">
      <c r="A64" s="1128">
        <v>4371</v>
      </c>
      <c r="C64" s="28" t="s">
        <v>2271</v>
      </c>
      <c r="D64" s="1118">
        <v>1950474.34</v>
      </c>
      <c r="E64" s="1118">
        <v>1950474.34</v>
      </c>
      <c r="F64" s="1118">
        <v>1950474.34</v>
      </c>
      <c r="G64" s="1118">
        <v>1950474.34</v>
      </c>
      <c r="H64" s="1118">
        <v>1950474.34</v>
      </c>
      <c r="I64" s="1118">
        <v>1950474.34</v>
      </c>
      <c r="J64" s="1118">
        <v>1950474.34</v>
      </c>
      <c r="K64" s="1118">
        <v>1950474.34</v>
      </c>
      <c r="L64" s="1118">
        <v>1950474.34</v>
      </c>
      <c r="M64" s="1118">
        <v>1950474.34</v>
      </c>
      <c r="N64" s="1118">
        <v>1950474.34</v>
      </c>
      <c r="O64" s="1118">
        <v>1950474.34</v>
      </c>
      <c r="P64" s="1118">
        <v>1950474.34</v>
      </c>
      <c r="Q64" s="508">
        <v>1950474.34</v>
      </c>
      <c r="T64" s="969"/>
    </row>
    <row r="65" spans="1:20" ht="12">
      <c r="A65" s="1128">
        <v>4375</v>
      </c>
      <c r="C65" s="28" t="s">
        <v>2272</v>
      </c>
      <c r="D65" s="1118">
        <v>-30759.11</v>
      </c>
      <c r="E65" s="1118">
        <v>-30759.11</v>
      </c>
      <c r="F65" s="1118">
        <v>-30759.11</v>
      </c>
      <c r="G65" s="1118">
        <v>-30759.11</v>
      </c>
      <c r="H65" s="1118">
        <v>-30759.11</v>
      </c>
      <c r="I65" s="1118">
        <v>-30759.11</v>
      </c>
      <c r="J65" s="1118">
        <v>-30759.11</v>
      </c>
      <c r="K65" s="1118">
        <v>-30759.11</v>
      </c>
      <c r="L65" s="1118">
        <v>-30759.11</v>
      </c>
      <c r="M65" s="1118">
        <v>-30759.11</v>
      </c>
      <c r="N65" s="1118">
        <v>-30759.11</v>
      </c>
      <c r="O65" s="1118">
        <v>-30759.11</v>
      </c>
      <c r="P65" s="1118">
        <v>-30759.11</v>
      </c>
      <c r="Q65" s="508">
        <v>-30759.10999999999</v>
      </c>
      <c r="R65" s="969"/>
      <c r="T65" s="969"/>
    </row>
    <row r="66" spans="1:20" ht="12">
      <c r="A66" s="1128">
        <v>4377</v>
      </c>
      <c r="C66" s="28" t="s">
        <v>2273</v>
      </c>
      <c r="D66" s="1118">
        <v>-22479.83</v>
      </c>
      <c r="E66" s="1118">
        <v>-22479.83</v>
      </c>
      <c r="F66" s="1118">
        <v>-22479.83</v>
      </c>
      <c r="G66" s="1118">
        <v>-22479.83</v>
      </c>
      <c r="H66" s="1118">
        <v>-22479.83</v>
      </c>
      <c r="I66" s="1118">
        <v>-22479.83</v>
      </c>
      <c r="J66" s="1118">
        <v>-22479.83</v>
      </c>
      <c r="K66" s="1118">
        <v>-22479.83</v>
      </c>
      <c r="L66" s="1118">
        <v>-22479.83</v>
      </c>
      <c r="M66" s="1118">
        <v>-22479.83</v>
      </c>
      <c r="N66" s="1118">
        <v>-22479.83</v>
      </c>
      <c r="O66" s="1118">
        <v>-22479.83</v>
      </c>
      <c r="P66" s="1118">
        <v>-15643.48</v>
      </c>
      <c r="Q66" s="508">
        <v>-21953.956923076927</v>
      </c>
      <c r="R66" s="969"/>
      <c r="T66" s="969"/>
    </row>
    <row r="67" spans="1:20" ht="12">
      <c r="A67" s="1128">
        <v>4383</v>
      </c>
      <c r="C67" s="28" t="s">
        <v>2274</v>
      </c>
      <c r="D67" s="1118">
        <v>-40697.160000000003</v>
      </c>
      <c r="E67" s="1118">
        <v>-40697.160000000003</v>
      </c>
      <c r="F67" s="1118">
        <v>-40697.160000000003</v>
      </c>
      <c r="G67" s="1118">
        <v>-40697.160000000003</v>
      </c>
      <c r="H67" s="1118">
        <v>-40697.160000000003</v>
      </c>
      <c r="I67" s="1118">
        <v>-40697.160000000003</v>
      </c>
      <c r="J67" s="1118">
        <v>-40697.160000000003</v>
      </c>
      <c r="K67" s="1118">
        <v>-40697.160000000003</v>
      </c>
      <c r="L67" s="1118">
        <v>-40697.160000000003</v>
      </c>
      <c r="M67" s="1118">
        <v>-40697.160000000003</v>
      </c>
      <c r="N67" s="1118">
        <v>-40697.160000000003</v>
      </c>
      <c r="O67" s="1118">
        <v>-40697.160000000003</v>
      </c>
      <c r="P67" s="1118">
        <v>-40109.22</v>
      </c>
      <c r="Q67" s="508">
        <v>-40651.933846153857</v>
      </c>
      <c r="R67" s="969"/>
      <c r="T67" s="969"/>
    </row>
    <row r="68" spans="1:20" ht="12">
      <c r="A68" s="1128">
        <v>4385</v>
      </c>
      <c r="C68" s="28" t="s">
        <v>2275</v>
      </c>
      <c r="D68" s="1118">
        <v>3010</v>
      </c>
      <c r="E68" s="1118">
        <v>3010</v>
      </c>
      <c r="F68" s="1118">
        <v>3010</v>
      </c>
      <c r="G68" s="1118">
        <v>3010</v>
      </c>
      <c r="H68" s="1118">
        <v>3010</v>
      </c>
      <c r="I68" s="1118">
        <v>3010</v>
      </c>
      <c r="J68" s="1118">
        <v>3010</v>
      </c>
      <c r="K68" s="1118">
        <v>3010</v>
      </c>
      <c r="L68" s="1118">
        <v>3010</v>
      </c>
      <c r="M68" s="1118">
        <v>3010</v>
      </c>
      <c r="N68" s="1118">
        <v>3010</v>
      </c>
      <c r="O68" s="1118">
        <v>3010</v>
      </c>
      <c r="P68" s="1118">
        <v>3299.34</v>
      </c>
      <c r="Q68" s="508">
        <v>3032.2569230769227</v>
      </c>
      <c r="R68" s="969"/>
      <c r="T68" s="969"/>
    </row>
    <row r="69" spans="1:20" ht="12">
      <c r="A69" s="1128">
        <v>4387</v>
      </c>
      <c r="C69" s="28" t="s">
        <v>2276</v>
      </c>
      <c r="D69" s="1118">
        <v>-4157789.58</v>
      </c>
      <c r="E69" s="1118">
        <v>-4157789.58</v>
      </c>
      <c r="F69" s="1118">
        <v>-4157755.68</v>
      </c>
      <c r="G69" s="1118">
        <v>-4158113.28</v>
      </c>
      <c r="H69" s="1118">
        <v>-4158264.02</v>
      </c>
      <c r="I69" s="1118">
        <v>-4158349.12</v>
      </c>
      <c r="J69" s="1118">
        <v>-4158350.33</v>
      </c>
      <c r="K69" s="1118">
        <v>-4158415.94</v>
      </c>
      <c r="L69" s="1118">
        <v>-4158479.67</v>
      </c>
      <c r="M69" s="1118">
        <v>-4158305.21</v>
      </c>
      <c r="N69" s="1118">
        <v>-4158319.29</v>
      </c>
      <c r="O69" s="1118">
        <v>-4158351.58</v>
      </c>
      <c r="P69" s="1118">
        <v>-4612978.87</v>
      </c>
      <c r="Q69" s="508">
        <v>-4193174.0115384613</v>
      </c>
      <c r="R69" s="969"/>
      <c r="T69" s="969"/>
    </row>
    <row r="70" spans="1:20" ht="12">
      <c r="A70" s="1128">
        <v>4389</v>
      </c>
      <c r="C70" s="28" t="s">
        <v>2525</v>
      </c>
      <c r="D70" s="1118">
        <v>-459312.78</v>
      </c>
      <c r="E70" s="1118">
        <v>-459312.06</v>
      </c>
      <c r="F70" s="1118">
        <v>-459313.14</v>
      </c>
      <c r="G70" s="1118">
        <v>-459309.39</v>
      </c>
      <c r="H70" s="1118">
        <v>-459307.8</v>
      </c>
      <c r="I70" s="1118">
        <v>-459306.91</v>
      </c>
      <c r="J70" s="1118">
        <v>-459306.9</v>
      </c>
      <c r="K70" s="1118">
        <v>-459306.21</v>
      </c>
      <c r="L70" s="1118">
        <v>-459305.54</v>
      </c>
      <c r="M70" s="1118">
        <v>-459307.37</v>
      </c>
      <c r="N70" s="1118">
        <v>-459307.22</v>
      </c>
      <c r="O70" s="1118">
        <v>-459306.88</v>
      </c>
      <c r="P70" s="1118">
        <v>-458259.93</v>
      </c>
      <c r="Q70" s="508">
        <v>-459227.85615384608</v>
      </c>
      <c r="R70" s="969"/>
      <c r="T70" s="969"/>
    </row>
    <row r="71" spans="1:20" ht="12">
      <c r="A71" s="1128">
        <v>4417</v>
      </c>
      <c r="C71" s="28" t="s">
        <v>2526</v>
      </c>
      <c r="D71" s="1118">
        <v>10360.9</v>
      </c>
      <c r="E71" s="1118">
        <v>10360.93</v>
      </c>
      <c r="F71" s="1118">
        <v>10360.89</v>
      </c>
      <c r="G71" s="1118">
        <v>10361.040000000001</v>
      </c>
      <c r="H71" s="1118">
        <v>10361.11</v>
      </c>
      <c r="I71" s="1118">
        <v>10361.15</v>
      </c>
      <c r="J71" s="1118">
        <v>10361.15</v>
      </c>
      <c r="K71" s="1118">
        <v>10361.18</v>
      </c>
      <c r="L71" s="1118">
        <v>10361.209999999999</v>
      </c>
      <c r="M71" s="1118">
        <v>10361.129999999999</v>
      </c>
      <c r="N71" s="1118">
        <v>10361.129999999999</v>
      </c>
      <c r="O71" s="1118">
        <v>10361.15</v>
      </c>
      <c r="P71" s="1118">
        <v>10208.790000000001</v>
      </c>
      <c r="Q71" s="508">
        <v>10349.366153846155</v>
      </c>
      <c r="R71" s="969"/>
      <c r="T71" s="969"/>
    </row>
    <row r="72" spans="1:20" ht="12">
      <c r="A72" s="1128">
        <v>4419</v>
      </c>
      <c r="C72" s="28" t="s">
        <v>3717</v>
      </c>
      <c r="D72" s="1118">
        <v>5442</v>
      </c>
      <c r="E72" s="1118">
        <v>5442</v>
      </c>
      <c r="F72" s="1118">
        <v>5442</v>
      </c>
      <c r="G72" s="1118">
        <v>5442</v>
      </c>
      <c r="H72" s="1118">
        <v>5442</v>
      </c>
      <c r="I72" s="1118">
        <v>5442</v>
      </c>
      <c r="J72" s="1118">
        <v>5442</v>
      </c>
      <c r="K72" s="1118">
        <v>5442</v>
      </c>
      <c r="L72" s="1118">
        <v>5442</v>
      </c>
      <c r="M72" s="1118">
        <v>5442</v>
      </c>
      <c r="N72" s="1118">
        <v>5442</v>
      </c>
      <c r="O72" s="1118">
        <v>5442</v>
      </c>
      <c r="P72" s="1118">
        <v>5442</v>
      </c>
      <c r="Q72" s="508">
        <v>5442</v>
      </c>
      <c r="R72" s="969"/>
      <c r="T72" s="969"/>
    </row>
    <row r="73" spans="1:20" ht="12">
      <c r="A73" s="1128">
        <v>4421</v>
      </c>
      <c r="C73" s="28" t="s">
        <v>2277</v>
      </c>
      <c r="D73" s="1118">
        <v>333881.58</v>
      </c>
      <c r="E73" s="1118">
        <v>333881.58</v>
      </c>
      <c r="F73" s="1118">
        <v>333881.58</v>
      </c>
      <c r="G73" s="1118">
        <v>333881.58</v>
      </c>
      <c r="H73" s="1118">
        <v>333881.58</v>
      </c>
      <c r="I73" s="1118">
        <v>333881.58</v>
      </c>
      <c r="J73" s="1118">
        <v>333881.58</v>
      </c>
      <c r="K73" s="1118">
        <v>333881.58</v>
      </c>
      <c r="L73" s="1118">
        <v>333881.58</v>
      </c>
      <c r="M73" s="1118">
        <v>333881.58</v>
      </c>
      <c r="N73" s="1118">
        <v>333881.58</v>
      </c>
      <c r="O73" s="1118">
        <v>333881.58</v>
      </c>
      <c r="P73" s="1118">
        <v>333881.58</v>
      </c>
      <c r="Q73" s="508">
        <v>333881.58</v>
      </c>
      <c r="R73" s="969"/>
      <c r="T73" s="969"/>
    </row>
    <row r="74" spans="1:20" ht="12">
      <c r="A74" s="1128">
        <v>4425</v>
      </c>
      <c r="C74" s="28" t="s">
        <v>2278</v>
      </c>
      <c r="D74" s="1118">
        <v>-5263.35</v>
      </c>
      <c r="E74" s="1118">
        <v>-5263.35</v>
      </c>
      <c r="F74" s="1118">
        <v>-5263.35</v>
      </c>
      <c r="G74" s="1118">
        <v>-5263.35</v>
      </c>
      <c r="H74" s="1118">
        <v>-5263.35</v>
      </c>
      <c r="I74" s="1118">
        <v>-5263.35</v>
      </c>
      <c r="J74" s="1118">
        <v>-5263.35</v>
      </c>
      <c r="K74" s="1118">
        <v>-5263.35</v>
      </c>
      <c r="L74" s="1118">
        <v>-5263.35</v>
      </c>
      <c r="M74" s="1118">
        <v>-5263.35</v>
      </c>
      <c r="N74" s="1118">
        <v>-5263.35</v>
      </c>
      <c r="O74" s="1118">
        <v>-5263.35</v>
      </c>
      <c r="P74" s="1118">
        <v>-5263.35</v>
      </c>
      <c r="Q74" s="508">
        <v>-5263.3499999999995</v>
      </c>
      <c r="R74" s="969"/>
      <c r="T74" s="969"/>
    </row>
    <row r="75" spans="1:20" ht="12">
      <c r="A75" s="1128">
        <v>4427</v>
      </c>
      <c r="C75" s="28" t="s">
        <v>2279</v>
      </c>
      <c r="D75" s="1118">
        <v>-3848.6</v>
      </c>
      <c r="E75" s="1118">
        <v>-3848.6</v>
      </c>
      <c r="F75" s="1118">
        <v>-3848.6</v>
      </c>
      <c r="G75" s="1118">
        <v>-3848.6</v>
      </c>
      <c r="H75" s="1118">
        <v>-3848.6</v>
      </c>
      <c r="I75" s="1118">
        <v>-3848.6</v>
      </c>
      <c r="J75" s="1118">
        <v>-3848.6</v>
      </c>
      <c r="K75" s="1118">
        <v>-3848.6</v>
      </c>
      <c r="L75" s="1118">
        <v>-3848.6</v>
      </c>
      <c r="M75" s="1118">
        <v>-3848.6</v>
      </c>
      <c r="N75" s="1118">
        <v>-3848.6</v>
      </c>
      <c r="O75" s="1118">
        <v>-3848.6</v>
      </c>
      <c r="P75" s="1118">
        <v>-2612.86</v>
      </c>
      <c r="Q75" s="508">
        <v>-3753.5430769230761</v>
      </c>
      <c r="R75" s="969"/>
      <c r="T75" s="969"/>
    </row>
    <row r="76" spans="1:20" ht="12">
      <c r="A76" s="1128">
        <v>4433</v>
      </c>
      <c r="C76" s="28" t="s">
        <v>2280</v>
      </c>
      <c r="D76" s="1118">
        <v>-6123.75</v>
      </c>
      <c r="E76" s="1118">
        <v>-6123.75</v>
      </c>
      <c r="F76" s="1118">
        <v>-6123.75</v>
      </c>
      <c r="G76" s="1118">
        <v>-6123.75</v>
      </c>
      <c r="H76" s="1118">
        <v>-6123.75</v>
      </c>
      <c r="I76" s="1118">
        <v>-6123.75</v>
      </c>
      <c r="J76" s="1118">
        <v>-6123.75</v>
      </c>
      <c r="K76" s="1118">
        <v>-6123.75</v>
      </c>
      <c r="L76" s="1118">
        <v>-6123.75</v>
      </c>
      <c r="M76" s="1118">
        <v>-6123.75</v>
      </c>
      <c r="N76" s="1118">
        <v>-6123.75</v>
      </c>
      <c r="O76" s="1118">
        <v>-6123.75</v>
      </c>
      <c r="P76" s="1118">
        <v>-6017.47</v>
      </c>
      <c r="Q76" s="508">
        <v>-6115.5746153846158</v>
      </c>
      <c r="R76" s="969"/>
      <c r="T76" s="969"/>
    </row>
    <row r="77" spans="1:20" ht="12">
      <c r="A77" s="1128">
        <v>4435</v>
      </c>
      <c r="C77" s="28" t="s">
        <v>2281</v>
      </c>
      <c r="D77" s="1118">
        <v>516</v>
      </c>
      <c r="E77" s="1118">
        <v>516</v>
      </c>
      <c r="F77" s="1118">
        <v>516</v>
      </c>
      <c r="G77" s="1118">
        <v>516</v>
      </c>
      <c r="H77" s="1118">
        <v>516</v>
      </c>
      <c r="I77" s="1118">
        <v>516</v>
      </c>
      <c r="J77" s="1118">
        <v>516</v>
      </c>
      <c r="K77" s="1118">
        <v>516</v>
      </c>
      <c r="L77" s="1118">
        <v>516</v>
      </c>
      <c r="M77" s="1118">
        <v>516</v>
      </c>
      <c r="N77" s="1118">
        <v>516</v>
      </c>
      <c r="O77" s="1118">
        <v>516</v>
      </c>
      <c r="P77" s="1118">
        <v>568.29999999999995</v>
      </c>
      <c r="Q77" s="508">
        <v>520.02307692307693</v>
      </c>
      <c r="R77" s="969"/>
      <c r="T77" s="969"/>
    </row>
    <row r="78" spans="1:20" ht="12">
      <c r="A78" s="1128">
        <v>4437</v>
      </c>
      <c r="C78" s="28" t="s">
        <v>2282</v>
      </c>
      <c r="D78" s="1118">
        <v>-389610.21</v>
      </c>
      <c r="E78" s="1118">
        <v>-389612.01</v>
      </c>
      <c r="F78" s="1118">
        <v>-389609.32</v>
      </c>
      <c r="G78" s="1118">
        <v>-389618.7</v>
      </c>
      <c r="H78" s="1118">
        <v>-389622.66</v>
      </c>
      <c r="I78" s="1118">
        <v>-389624.89</v>
      </c>
      <c r="J78" s="1118">
        <v>-389624.92</v>
      </c>
      <c r="K78" s="1118">
        <v>-389626.64</v>
      </c>
      <c r="L78" s="1118">
        <v>-389628.32</v>
      </c>
      <c r="M78" s="1118">
        <v>-389623.74</v>
      </c>
      <c r="N78" s="1118">
        <v>-389624.11</v>
      </c>
      <c r="O78" s="1118">
        <v>-389624.96</v>
      </c>
      <c r="P78" s="1118">
        <v>-453905.87</v>
      </c>
      <c r="Q78" s="508">
        <v>-394565.87307692313</v>
      </c>
      <c r="R78" s="969"/>
      <c r="T78" s="969"/>
    </row>
    <row r="79" spans="1:20" ht="12">
      <c r="A79" s="1128">
        <v>4439</v>
      </c>
      <c r="C79" s="28" t="s">
        <v>2671</v>
      </c>
      <c r="D79" s="1118">
        <v>-617</v>
      </c>
      <c r="E79" s="1118">
        <v>-617</v>
      </c>
      <c r="F79" s="1118">
        <v>-617</v>
      </c>
      <c r="G79" s="1118">
        <v>-617</v>
      </c>
      <c r="H79" s="1118">
        <v>-617</v>
      </c>
      <c r="I79" s="1118">
        <v>-617</v>
      </c>
      <c r="J79" s="1118">
        <v>-617</v>
      </c>
      <c r="K79" s="1118">
        <v>-617</v>
      </c>
      <c r="L79" s="1118">
        <v>-617</v>
      </c>
      <c r="M79" s="1118">
        <v>-617</v>
      </c>
      <c r="N79" s="1118">
        <v>-617</v>
      </c>
      <c r="O79" s="1118">
        <v>-617</v>
      </c>
      <c r="P79" s="1118">
        <v>-513.15</v>
      </c>
      <c r="Q79" s="508">
        <v>-609.01153846153841</v>
      </c>
      <c r="T79" s="969"/>
    </row>
    <row r="81" spans="1:18" ht="12">
      <c r="C81" s="1895" t="s">
        <v>2304</v>
      </c>
      <c r="D81" s="1899">
        <v>-2920895.6700000004</v>
      </c>
      <c r="E81" s="1899">
        <v>-2920896.7199999997</v>
      </c>
      <c r="F81" s="1899">
        <v>-2920861.25</v>
      </c>
      <c r="G81" s="1899">
        <v>-2921224.33</v>
      </c>
      <c r="H81" s="1899">
        <v>-2921377.37</v>
      </c>
      <c r="I81" s="1899">
        <v>-2921463.7700000005</v>
      </c>
      <c r="J81" s="1899">
        <v>-2921465</v>
      </c>
      <c r="K81" s="1899">
        <v>-2921531.61</v>
      </c>
      <c r="L81" s="1899">
        <v>-2921596.32</v>
      </c>
      <c r="M81" s="1899">
        <v>-2921419.1900000004</v>
      </c>
      <c r="N81" s="1899">
        <v>-2921433.4899999998</v>
      </c>
      <c r="O81" s="1899">
        <v>-2921466.27</v>
      </c>
      <c r="P81" s="1899">
        <v>-3425873.1200000006</v>
      </c>
      <c r="Q81" s="1900">
        <v>-2959844.7630769229</v>
      </c>
      <c r="R81" s="969"/>
    </row>
    <row r="82" spans="1:18">
      <c r="C82" s="1901"/>
      <c r="D82" s="1902"/>
      <c r="E82" s="1902"/>
      <c r="F82" s="1902"/>
      <c r="G82" s="1902"/>
      <c r="H82" s="1902"/>
      <c r="I82" s="1902"/>
      <c r="J82" s="1902"/>
      <c r="K82" s="1902"/>
      <c r="L82" s="1902"/>
      <c r="M82" s="1902"/>
      <c r="N82" s="1902"/>
      <c r="O82" s="1902"/>
      <c r="P82" s="1902"/>
      <c r="Q82" s="1902"/>
      <c r="R82" s="969"/>
    </row>
    <row r="83" spans="1:18" ht="12">
      <c r="A83" s="1133">
        <v>4565</v>
      </c>
      <c r="B83" s="646">
        <v>223</v>
      </c>
      <c r="C83" s="893" t="s">
        <v>2547</v>
      </c>
      <c r="D83" s="1903">
        <v>4306111.03</v>
      </c>
      <c r="E83" s="1903">
        <v>4306111.03</v>
      </c>
      <c r="F83" s="1903">
        <v>4306111.03</v>
      </c>
      <c r="G83" s="1903">
        <v>4306111.03</v>
      </c>
      <c r="H83" s="1903">
        <v>4306111.03</v>
      </c>
      <c r="I83" s="1903">
        <v>4306111.03</v>
      </c>
      <c r="J83" s="1903">
        <v>4306111.03</v>
      </c>
      <c r="K83" s="1903">
        <v>4306111.03</v>
      </c>
      <c r="L83" s="1903">
        <v>4306111.03</v>
      </c>
      <c r="M83" s="1903">
        <v>4306111.03</v>
      </c>
      <c r="N83" s="1903">
        <v>4306111.03</v>
      </c>
      <c r="O83" s="1903">
        <v>4306111.03</v>
      </c>
      <c r="P83" s="1903">
        <v>4306111.03</v>
      </c>
      <c r="Q83" s="512">
        <v>4306111.03</v>
      </c>
      <c r="R83" s="969"/>
    </row>
    <row r="84" spans="1:18">
      <c r="D84" s="969"/>
      <c r="E84" s="969"/>
      <c r="F84" s="969"/>
      <c r="G84" s="969"/>
      <c r="H84" s="969"/>
      <c r="I84" s="969"/>
      <c r="J84" s="969"/>
      <c r="K84" s="969"/>
      <c r="L84" s="969"/>
      <c r="M84" s="969"/>
      <c r="N84" s="969"/>
      <c r="O84" s="969"/>
      <c r="P84" s="969"/>
      <c r="Q84" s="969"/>
      <c r="R84" s="969"/>
    </row>
    <row r="85" spans="1:18">
      <c r="B85" s="1904" t="s">
        <v>2446</v>
      </c>
      <c r="D85" s="969"/>
      <c r="E85" s="969"/>
      <c r="F85" s="969"/>
      <c r="G85" s="969"/>
      <c r="H85" s="969"/>
      <c r="I85" s="969"/>
      <c r="J85" s="969"/>
      <c r="K85" s="969"/>
      <c r="L85" s="969"/>
      <c r="M85" s="969"/>
      <c r="N85" s="969"/>
      <c r="O85" s="969"/>
      <c r="P85" s="969"/>
      <c r="Q85" s="969"/>
      <c r="R85" s="969"/>
    </row>
    <row r="86" spans="1:18" ht="12">
      <c r="A86" s="1128">
        <v>4515</v>
      </c>
      <c r="B86" s="646">
        <v>231</v>
      </c>
      <c r="C86" s="28" t="s">
        <v>2284</v>
      </c>
      <c r="D86" s="1118">
        <v>-17847.73</v>
      </c>
      <c r="E86" s="1118">
        <v>-15758.9</v>
      </c>
      <c r="F86" s="1118">
        <v>-80287.92</v>
      </c>
      <c r="G86" s="1118">
        <v>-75166.2</v>
      </c>
      <c r="H86" s="1118">
        <v>-4290.8500000000004</v>
      </c>
      <c r="I86" s="1118">
        <v>-124116.73</v>
      </c>
      <c r="J86" s="1118">
        <v>-22123.02</v>
      </c>
      <c r="K86" s="1118">
        <v>-25657.22</v>
      </c>
      <c r="L86" s="1118">
        <v>-19664.71</v>
      </c>
      <c r="M86" s="1118">
        <v>-57688.46</v>
      </c>
      <c r="N86" s="1118">
        <v>-35027.480000000003</v>
      </c>
      <c r="O86" s="1118">
        <v>-18128.490000000002</v>
      </c>
      <c r="P86" s="1118">
        <v>-21818.74</v>
      </c>
      <c r="Q86" s="508">
        <v>-39813.573076923079</v>
      </c>
      <c r="R86" s="969"/>
    </row>
    <row r="87" spans="1:18" ht="12">
      <c r="A87" s="1128">
        <v>4525</v>
      </c>
      <c r="C87" s="28" t="s">
        <v>2283</v>
      </c>
      <c r="D87" s="1118">
        <v>-273703.12</v>
      </c>
      <c r="E87" s="1118">
        <v>-50645.79</v>
      </c>
      <c r="F87" s="1118">
        <v>-55493.35</v>
      </c>
      <c r="G87" s="1118">
        <v>-37250.89</v>
      </c>
      <c r="H87" s="1118">
        <v>-41286.620000000003</v>
      </c>
      <c r="I87" s="1118">
        <v>-53723.32</v>
      </c>
      <c r="J87" s="1118">
        <v>-51601.37</v>
      </c>
      <c r="K87" s="1118">
        <v>-60521.41</v>
      </c>
      <c r="L87" s="1118">
        <v>-60926.26</v>
      </c>
      <c r="M87" s="1118">
        <v>-35840.94</v>
      </c>
      <c r="N87" s="1118">
        <v>-41943.87</v>
      </c>
      <c r="O87" s="1118">
        <v>-49984.63</v>
      </c>
      <c r="P87" s="1118">
        <v>-89614.97</v>
      </c>
      <c r="Q87" s="508">
        <v>-69425.88769230769</v>
      </c>
      <c r="R87" s="969"/>
    </row>
    <row r="88" spans="1:18" ht="12">
      <c r="A88" s="1128">
        <v>4545</v>
      </c>
      <c r="B88" s="646">
        <v>231</v>
      </c>
      <c r="C88" s="28" t="s">
        <v>2287</v>
      </c>
      <c r="D88" s="1118">
        <v>-34202.089999999997</v>
      </c>
      <c r="E88" s="1118">
        <v>-35582.06</v>
      </c>
      <c r="F88" s="1118">
        <v>-39573.58</v>
      </c>
      <c r="G88" s="1118">
        <v>-36520.44</v>
      </c>
      <c r="H88" s="1118">
        <v>-32255.66</v>
      </c>
      <c r="I88" s="1118">
        <v>-35500.949999999997</v>
      </c>
      <c r="J88" s="1118">
        <v>-40492.04</v>
      </c>
      <c r="K88" s="1118">
        <v>-36267.519999999997</v>
      </c>
      <c r="L88" s="1118">
        <v>-37504.74</v>
      </c>
      <c r="M88" s="1118">
        <v>-36482.65</v>
      </c>
      <c r="N88" s="1118">
        <v>-37200.36</v>
      </c>
      <c r="O88" s="1118">
        <v>-35733.01</v>
      </c>
      <c r="P88" s="1118">
        <v>-37572.080000000002</v>
      </c>
      <c r="Q88" s="508">
        <v>-36529.783076923079</v>
      </c>
      <c r="R88" s="969"/>
    </row>
    <row r="89" spans="1:18" ht="12">
      <c r="A89" s="1128">
        <v>4548</v>
      </c>
      <c r="B89" s="646">
        <v>231</v>
      </c>
      <c r="C89" s="28" t="s">
        <v>2290</v>
      </c>
      <c r="D89" s="1118">
        <v>0</v>
      </c>
      <c r="E89" s="1118">
        <v>0</v>
      </c>
      <c r="F89" s="1118">
        <v>0</v>
      </c>
      <c r="G89" s="1118">
        <v>0</v>
      </c>
      <c r="H89" s="1118">
        <v>0</v>
      </c>
      <c r="I89" s="1118">
        <v>0</v>
      </c>
      <c r="J89" s="1118">
        <v>0</v>
      </c>
      <c r="K89" s="1118">
        <v>0</v>
      </c>
      <c r="L89" s="1118">
        <v>0</v>
      </c>
      <c r="M89" s="1118">
        <v>0</v>
      </c>
      <c r="N89" s="1118">
        <v>0</v>
      </c>
      <c r="O89" s="1118">
        <v>0</v>
      </c>
      <c r="P89" s="1118">
        <v>0</v>
      </c>
      <c r="Q89" s="508">
        <v>0</v>
      </c>
      <c r="R89" s="969"/>
    </row>
    <row r="90" spans="1:18" ht="12">
      <c r="A90" s="1128">
        <v>4527</v>
      </c>
      <c r="C90" s="28" t="s">
        <v>2285</v>
      </c>
      <c r="D90" s="1118">
        <v>-25309.27</v>
      </c>
      <c r="E90" s="1118">
        <v>-46897.79</v>
      </c>
      <c r="F90" s="1118">
        <v>-49263.77</v>
      </c>
      <c r="G90" s="1118">
        <v>-46499.57</v>
      </c>
      <c r="H90" s="1118">
        <v>-47524.52</v>
      </c>
      <c r="I90" s="1118">
        <v>-52199</v>
      </c>
      <c r="J90" s="1118">
        <v>-69141.38</v>
      </c>
      <c r="K90" s="1118">
        <v>-56843.38</v>
      </c>
      <c r="L90" s="1118">
        <v>-43909.3</v>
      </c>
      <c r="M90" s="1118">
        <v>-14922.78</v>
      </c>
      <c r="N90" s="1118">
        <v>-35278.769999999997</v>
      </c>
      <c r="O90" s="1118">
        <v>-41934.129999999997</v>
      </c>
      <c r="P90" s="1118">
        <v>-31636.7</v>
      </c>
      <c r="Q90" s="508">
        <v>-43181.56615384615</v>
      </c>
      <c r="R90" s="969"/>
    </row>
    <row r="91" spans="1:18">
      <c r="C91" s="1895" t="s">
        <v>2289</v>
      </c>
      <c r="D91" s="970">
        <v>-351062.20999999996</v>
      </c>
      <c r="E91" s="970">
        <v>-148884.54</v>
      </c>
      <c r="F91" s="970">
        <v>-224618.61999999997</v>
      </c>
      <c r="G91" s="970">
        <v>-195437.1</v>
      </c>
      <c r="H91" s="970">
        <v>-125357.65</v>
      </c>
      <c r="I91" s="970">
        <v>-265540</v>
      </c>
      <c r="J91" s="970">
        <v>-183357.81</v>
      </c>
      <c r="K91" s="970">
        <v>-179289.53</v>
      </c>
      <c r="L91" s="970">
        <v>-162005.01</v>
      </c>
      <c r="M91" s="970">
        <v>-144934.82999999999</v>
      </c>
      <c r="N91" s="970">
        <v>-149450.48000000001</v>
      </c>
      <c r="O91" s="970">
        <v>-145780.26</v>
      </c>
      <c r="P91" s="970">
        <v>-180642.49000000002</v>
      </c>
      <c r="Q91" s="970">
        <v>-188952.81</v>
      </c>
      <c r="R91" s="969"/>
    </row>
    <row r="92" spans="1:18">
      <c r="D92" s="969"/>
      <c r="E92" s="969"/>
      <c r="F92" s="969"/>
      <c r="G92" s="969"/>
      <c r="H92" s="969"/>
      <c r="I92" s="969"/>
      <c r="J92" s="969"/>
      <c r="K92" s="969"/>
      <c r="L92" s="969"/>
      <c r="M92" s="969"/>
      <c r="N92" s="969"/>
      <c r="O92" s="969"/>
      <c r="P92" s="969"/>
      <c r="Q92" s="969"/>
      <c r="R92" s="969"/>
    </row>
    <row r="93" spans="1:18" ht="12">
      <c r="A93" s="1128">
        <v>4535</v>
      </c>
      <c r="B93" s="646">
        <v>233</v>
      </c>
      <c r="C93" s="28" t="s">
        <v>2286</v>
      </c>
      <c r="D93" s="1118">
        <v>-5626528.5800000001</v>
      </c>
      <c r="E93" s="1118">
        <v>-5626528.5800000001</v>
      </c>
      <c r="F93" s="1118">
        <v>-5626528.5800000001</v>
      </c>
      <c r="G93" s="1118">
        <v>-5626528.5800000001</v>
      </c>
      <c r="H93" s="1118">
        <v>-5626528.5800000001</v>
      </c>
      <c r="I93" s="1118">
        <v>-5626528.5800000001</v>
      </c>
      <c r="J93" s="1118">
        <v>-5626528.5800000001</v>
      </c>
      <c r="K93" s="1118">
        <v>-5626528.5800000001</v>
      </c>
      <c r="L93" s="1118">
        <v>-5626528.5800000001</v>
      </c>
      <c r="M93" s="1118">
        <v>-5626528.5800000001</v>
      </c>
      <c r="N93" s="1118">
        <v>-5626528.5800000001</v>
      </c>
      <c r="O93" s="1118">
        <v>-5626528.5800000001</v>
      </c>
      <c r="P93" s="1118">
        <v>-5626528.5800000001</v>
      </c>
      <c r="Q93" s="508">
        <v>-5626528.5799999991</v>
      </c>
      <c r="R93" s="969"/>
    </row>
    <row r="94" spans="1:18">
      <c r="D94" s="969"/>
      <c r="E94" s="969"/>
      <c r="F94" s="969"/>
      <c r="G94" s="969"/>
      <c r="H94" s="969"/>
      <c r="I94" s="969"/>
      <c r="J94" s="969"/>
      <c r="K94" s="969"/>
      <c r="L94" s="969"/>
      <c r="M94" s="969"/>
      <c r="N94" s="969"/>
      <c r="O94" s="969"/>
      <c r="P94" s="969"/>
      <c r="Q94" s="969"/>
      <c r="R94" s="969"/>
    </row>
    <row r="95" spans="1:18" ht="12">
      <c r="A95" s="1128">
        <v>4595</v>
      </c>
      <c r="B95" s="646">
        <v>235</v>
      </c>
      <c r="C95" s="28" t="s">
        <v>2288</v>
      </c>
      <c r="D95" s="1118">
        <v>-100149.66</v>
      </c>
      <c r="E95" s="1118">
        <v>-100415.29</v>
      </c>
      <c r="F95" s="1118">
        <v>-101399.46</v>
      </c>
      <c r="G95" s="1118">
        <v>-101838.18</v>
      </c>
      <c r="H95" s="1118">
        <v>-100441.86</v>
      </c>
      <c r="I95" s="1118">
        <v>-100005.73</v>
      </c>
      <c r="J95" s="1118">
        <v>-99801.63</v>
      </c>
      <c r="K95" s="1118">
        <v>-99640.07</v>
      </c>
      <c r="L95" s="1118">
        <v>-99370.87</v>
      </c>
      <c r="M95" s="1118">
        <v>-100440.27</v>
      </c>
      <c r="N95" s="1118">
        <v>-102990.1</v>
      </c>
      <c r="O95" s="1118">
        <v>-102136.52</v>
      </c>
      <c r="P95" s="1118">
        <v>-101453.78</v>
      </c>
      <c r="Q95" s="508">
        <v>-100775.6476923077</v>
      </c>
      <c r="R95" s="969"/>
    </row>
    <row r="96" spans="1:18">
      <c r="B96" s="1904" t="s">
        <v>2445</v>
      </c>
      <c r="D96" s="969"/>
      <c r="E96" s="969"/>
      <c r="F96" s="969"/>
      <c r="G96" s="969"/>
      <c r="H96" s="969"/>
      <c r="I96" s="969"/>
      <c r="J96" s="969"/>
      <c r="K96" s="969"/>
      <c r="L96" s="969"/>
      <c r="M96" s="969"/>
      <c r="N96" s="969"/>
      <c r="O96" s="969"/>
      <c r="P96" s="969"/>
      <c r="Q96" s="969"/>
      <c r="R96" s="969"/>
    </row>
    <row r="97" spans="1:18" ht="12">
      <c r="A97" s="1128">
        <v>4612</v>
      </c>
      <c r="B97" s="646">
        <v>236</v>
      </c>
      <c r="C97" s="28" t="s">
        <v>2291</v>
      </c>
      <c r="D97" s="1118">
        <v>0</v>
      </c>
      <c r="E97" s="1118">
        <v>99369.72</v>
      </c>
      <c r="F97" s="1118">
        <v>35019.57</v>
      </c>
      <c r="G97" s="1118">
        <v>-31422.01</v>
      </c>
      <c r="H97" s="1118">
        <v>-97862.94</v>
      </c>
      <c r="I97" s="1118">
        <v>-164181.4</v>
      </c>
      <c r="J97" s="1118">
        <v>-230661.92</v>
      </c>
      <c r="K97" s="1118">
        <v>-120294.77</v>
      </c>
      <c r="L97" s="1118">
        <v>-186547.81</v>
      </c>
      <c r="M97" s="1118">
        <v>-253032.42</v>
      </c>
      <c r="N97" s="1118">
        <v>-319512.28000000003</v>
      </c>
      <c r="O97" s="1118">
        <v>33122.83</v>
      </c>
      <c r="P97" s="1118">
        <v>0</v>
      </c>
      <c r="Q97" s="508">
        <v>-95077.186923076937</v>
      </c>
      <c r="R97" s="969"/>
    </row>
    <row r="98" spans="1:18" ht="12">
      <c r="A98" s="1128">
        <v>4614</v>
      </c>
      <c r="C98" s="28" t="s">
        <v>2292</v>
      </c>
      <c r="D98" s="1118">
        <v>-170501.73</v>
      </c>
      <c r="E98" s="1118">
        <v>-170501.73</v>
      </c>
      <c r="F98" s="1118">
        <v>-170501.73</v>
      </c>
      <c r="G98" s="1118">
        <v>-170501.73</v>
      </c>
      <c r="H98" s="1118">
        <v>-170501.73</v>
      </c>
      <c r="I98" s="1118">
        <v>-170501.73</v>
      </c>
      <c r="J98" s="1118">
        <v>-170501.73</v>
      </c>
      <c r="K98" s="1118">
        <v>-170501.73</v>
      </c>
      <c r="L98" s="1118">
        <v>-170501.73</v>
      </c>
      <c r="M98" s="1118">
        <v>-170501.73</v>
      </c>
      <c r="N98" s="1118">
        <v>-170501.73</v>
      </c>
      <c r="O98" s="1118">
        <v>-170501.73</v>
      </c>
      <c r="P98" s="1118">
        <v>-176786</v>
      </c>
      <c r="Q98" s="508">
        <v>-170985.13538461537</v>
      </c>
      <c r="R98" s="969"/>
    </row>
    <row r="99" spans="1:18" ht="12">
      <c r="A99" s="1128">
        <v>4628</v>
      </c>
      <c r="C99" s="28" t="s">
        <v>2527</v>
      </c>
      <c r="D99" s="1118">
        <v>-3991.68</v>
      </c>
      <c r="E99" s="1118">
        <v>-4002.78</v>
      </c>
      <c r="F99" s="1118">
        <v>-3986.2</v>
      </c>
      <c r="G99" s="1118">
        <v>-4044.02</v>
      </c>
      <c r="H99" s="1118">
        <v>-4068.39</v>
      </c>
      <c r="I99" s="1118">
        <v>-4082.15</v>
      </c>
      <c r="J99" s="1118">
        <v>-4082.34</v>
      </c>
      <c r="K99" s="1118">
        <v>-4092.95</v>
      </c>
      <c r="L99" s="1118">
        <v>-4103.25</v>
      </c>
      <c r="M99" s="1118">
        <v>-4075.05</v>
      </c>
      <c r="N99" s="1118">
        <v>-4077.32</v>
      </c>
      <c r="O99" s="1118">
        <v>-4082.54</v>
      </c>
      <c r="P99" s="1118">
        <v>-4265.82</v>
      </c>
      <c r="Q99" s="508">
        <v>-4073.4223076923081</v>
      </c>
      <c r="R99" s="969"/>
    </row>
    <row r="100" spans="1:18" ht="12">
      <c r="A100" s="1128">
        <v>4634</v>
      </c>
      <c r="C100" s="28" t="s">
        <v>2293</v>
      </c>
      <c r="D100" s="1118">
        <v>-10.86</v>
      </c>
      <c r="E100" s="1118">
        <v>-10.86</v>
      </c>
      <c r="F100" s="1118">
        <v>-10.86</v>
      </c>
      <c r="G100" s="1118">
        <v>-10.86</v>
      </c>
      <c r="H100" s="1118">
        <v>-10.86</v>
      </c>
      <c r="I100" s="1118">
        <v>-10.86</v>
      </c>
      <c r="J100" s="1118">
        <v>-10.86</v>
      </c>
      <c r="K100" s="1118">
        <v>-10.86</v>
      </c>
      <c r="L100" s="1118">
        <v>-10.86</v>
      </c>
      <c r="M100" s="1118">
        <v>-10.86</v>
      </c>
      <c r="N100" s="1118">
        <v>-10.86</v>
      </c>
      <c r="O100" s="1118">
        <v>-10.86</v>
      </c>
      <c r="P100" s="1118">
        <v>-10.86</v>
      </c>
      <c r="Q100" s="508">
        <v>-10.860000000000001</v>
      </c>
      <c r="R100" s="969"/>
    </row>
    <row r="101" spans="1:18" ht="12">
      <c r="A101" s="1128">
        <v>4635</v>
      </c>
      <c r="C101" s="28" t="s">
        <v>2294</v>
      </c>
      <c r="D101" s="1118">
        <v>-432.54</v>
      </c>
      <c r="E101" s="1118">
        <v>-32.5</v>
      </c>
      <c r="F101" s="1118">
        <v>-46.16</v>
      </c>
      <c r="G101" s="1118">
        <v>-66.8</v>
      </c>
      <c r="H101" s="1118">
        <v>-91.37</v>
      </c>
      <c r="I101" s="1118">
        <v>-150.66999999999999</v>
      </c>
      <c r="J101" s="1118">
        <v>-213.16</v>
      </c>
      <c r="K101" s="1118">
        <v>-53.42</v>
      </c>
      <c r="L101" s="1118">
        <v>-108.56</v>
      </c>
      <c r="M101" s="1118">
        <v>-187.23</v>
      </c>
      <c r="N101" s="1118">
        <v>-221.74</v>
      </c>
      <c r="O101" s="1118">
        <v>-318.2</v>
      </c>
      <c r="P101" s="1118">
        <v>-291.85000000000002</v>
      </c>
      <c r="Q101" s="508">
        <v>-170.32307692307694</v>
      </c>
      <c r="R101" s="969"/>
    </row>
    <row r="102" spans="1:18" ht="12">
      <c r="A102" s="1128">
        <v>4636</v>
      </c>
      <c r="C102" s="28" t="s">
        <v>2295</v>
      </c>
      <c r="D102" s="1118">
        <v>0</v>
      </c>
      <c r="E102" s="1118">
        <v>0</v>
      </c>
      <c r="F102" s="1118">
        <v>0</v>
      </c>
      <c r="G102" s="1118">
        <v>0</v>
      </c>
      <c r="H102" s="1118">
        <v>0</v>
      </c>
      <c r="I102" s="1118">
        <v>0</v>
      </c>
      <c r="J102" s="1118">
        <v>0</v>
      </c>
      <c r="K102" s="1118">
        <v>0</v>
      </c>
      <c r="L102" s="1118">
        <v>0</v>
      </c>
      <c r="M102" s="1118">
        <v>0</v>
      </c>
      <c r="N102" s="1118">
        <v>0</v>
      </c>
      <c r="O102" s="1118">
        <v>0</v>
      </c>
      <c r="P102" s="1118">
        <v>0</v>
      </c>
      <c r="Q102" s="508">
        <v>0</v>
      </c>
      <c r="R102" s="969"/>
    </row>
    <row r="103" spans="1:18" ht="12">
      <c r="A103" s="1128">
        <v>4638</v>
      </c>
      <c r="C103" s="28" t="s">
        <v>2296</v>
      </c>
      <c r="D103" s="1118">
        <v>-1966.48</v>
      </c>
      <c r="E103" s="1118">
        <v>-2049.9</v>
      </c>
      <c r="F103" s="1118">
        <v>-1937.1</v>
      </c>
      <c r="G103" s="1118">
        <v>-1691.54</v>
      </c>
      <c r="H103" s="1118">
        <v>-2197.5100000000002</v>
      </c>
      <c r="I103" s="1118">
        <v>-2344.14</v>
      </c>
      <c r="J103" s="1118">
        <v>-2741.13</v>
      </c>
      <c r="K103" s="1118">
        <v>-2510.25</v>
      </c>
      <c r="L103" s="1118">
        <v>-2211.71</v>
      </c>
      <c r="M103" s="1118">
        <v>-1876.48</v>
      </c>
      <c r="N103" s="1118">
        <v>-1962.53</v>
      </c>
      <c r="O103" s="1118">
        <v>-2480.7800000000002</v>
      </c>
      <c r="P103" s="1118">
        <v>64.53</v>
      </c>
      <c r="Q103" s="508">
        <v>-1992.6938461538459</v>
      </c>
      <c r="R103" s="969"/>
    </row>
    <row r="104" spans="1:18" ht="12">
      <c r="A104" s="1128">
        <v>4659</v>
      </c>
      <c r="C104" s="28" t="s">
        <v>2548</v>
      </c>
      <c r="D104" s="1118">
        <v>-602382</v>
      </c>
      <c r="E104" s="1118">
        <v>-602382</v>
      </c>
      <c r="F104" s="1118">
        <v>-602382</v>
      </c>
      <c r="G104" s="1118">
        <v>-602382</v>
      </c>
      <c r="H104" s="1118">
        <v>-602382</v>
      </c>
      <c r="I104" s="1118">
        <v>-602382</v>
      </c>
      <c r="J104" s="1118">
        <v>-602382</v>
      </c>
      <c r="K104" s="1118">
        <v>-602382</v>
      </c>
      <c r="L104" s="1118">
        <v>-602382</v>
      </c>
      <c r="M104" s="1118">
        <v>-602382</v>
      </c>
      <c r="N104" s="1118">
        <v>-602382</v>
      </c>
      <c r="O104" s="1118">
        <v>-602382</v>
      </c>
      <c r="P104" s="1118">
        <v>-602382</v>
      </c>
      <c r="Q104" s="508">
        <v>-602382</v>
      </c>
      <c r="R104" s="969"/>
    </row>
    <row r="105" spans="1:18" ht="12">
      <c r="A105" s="1128">
        <v>4661</v>
      </c>
      <c r="C105" s="28" t="s">
        <v>2303</v>
      </c>
      <c r="D105" s="1118">
        <v>31645.7</v>
      </c>
      <c r="E105" s="1118">
        <v>31645.7</v>
      </c>
      <c r="F105" s="1118">
        <v>31645.19</v>
      </c>
      <c r="G105" s="1118">
        <v>31690.29</v>
      </c>
      <c r="H105" s="1118">
        <v>31692.77</v>
      </c>
      <c r="I105" s="1118">
        <v>31694.17</v>
      </c>
      <c r="J105" s="1118">
        <v>31694.19</v>
      </c>
      <c r="K105" s="1118">
        <v>31695.27</v>
      </c>
      <c r="L105" s="1118">
        <v>31696.32</v>
      </c>
      <c r="M105" s="1118">
        <v>49693.45</v>
      </c>
      <c r="N105" s="1118">
        <v>49693.68</v>
      </c>
      <c r="O105" s="1118">
        <v>49694.21</v>
      </c>
      <c r="P105" s="1118">
        <v>2462.61</v>
      </c>
      <c r="Q105" s="508">
        <v>33587.965384615381</v>
      </c>
      <c r="R105" s="969"/>
    </row>
    <row r="106" spans="1:18">
      <c r="C106" s="1895" t="s">
        <v>2305</v>
      </c>
      <c r="D106" s="970">
        <v>-747639.59000000008</v>
      </c>
      <c r="E106" s="970">
        <v>-647964.35000000009</v>
      </c>
      <c r="F106" s="970">
        <v>-712199.29</v>
      </c>
      <c r="G106" s="970">
        <v>-778428.66999999993</v>
      </c>
      <c r="H106" s="970">
        <v>-845422.03</v>
      </c>
      <c r="I106" s="970">
        <v>-911958.77999999991</v>
      </c>
      <c r="J106" s="970">
        <v>-978898.95000000007</v>
      </c>
      <c r="K106" s="970">
        <v>-868150.71</v>
      </c>
      <c r="L106" s="970">
        <v>-934169.60000000009</v>
      </c>
      <c r="M106" s="970">
        <v>-982372.32000000007</v>
      </c>
      <c r="N106" s="970">
        <v>-1048974.78</v>
      </c>
      <c r="O106" s="970">
        <v>-696959.07000000007</v>
      </c>
      <c r="P106" s="970">
        <v>-781209.39</v>
      </c>
      <c r="Q106" s="970">
        <v>-841103.65615384618</v>
      </c>
      <c r="R106" s="969"/>
    </row>
    <row r="107" spans="1:18">
      <c r="D107" s="969"/>
      <c r="E107" s="969"/>
      <c r="F107" s="969"/>
      <c r="G107" s="969"/>
      <c r="H107" s="969"/>
      <c r="I107" s="969"/>
      <c r="J107" s="969"/>
      <c r="K107" s="969"/>
      <c r="L107" s="969"/>
      <c r="M107" s="969"/>
      <c r="N107" s="969"/>
      <c r="O107" s="969"/>
      <c r="P107" s="969"/>
      <c r="Q107" s="969"/>
      <c r="R107" s="969"/>
    </row>
    <row r="108" spans="1:18" ht="12">
      <c r="A108" s="1128">
        <v>4685</v>
      </c>
      <c r="B108" s="646">
        <v>237</v>
      </c>
      <c r="C108" s="28" t="s">
        <v>2297</v>
      </c>
      <c r="D108" s="1118">
        <v>-16406.11</v>
      </c>
      <c r="E108" s="1118">
        <v>-16793.25</v>
      </c>
      <c r="F108" s="1118">
        <v>-16318.81</v>
      </c>
      <c r="G108" s="1118">
        <v>-16734.95</v>
      </c>
      <c r="H108" s="1118">
        <v>-17140.810000000001</v>
      </c>
      <c r="I108" s="1118">
        <v>-17545.39</v>
      </c>
      <c r="J108" s="1118">
        <v>-17926.22</v>
      </c>
      <c r="K108" s="1118">
        <v>-18313.990000000002</v>
      </c>
      <c r="L108" s="1118">
        <v>-18701.2</v>
      </c>
      <c r="M108" s="1118">
        <v>-19117.939999999999</v>
      </c>
      <c r="N108" s="1118">
        <v>-19505.060000000001</v>
      </c>
      <c r="O108" s="1118">
        <v>-19901.310000000001</v>
      </c>
      <c r="P108" s="1118">
        <v>-20279.689999999999</v>
      </c>
      <c r="Q108" s="508">
        <v>-18052.671538461538</v>
      </c>
      <c r="R108" s="969"/>
    </row>
    <row r="109" spans="1:18">
      <c r="D109" s="969"/>
      <c r="E109" s="969"/>
      <c r="F109" s="969"/>
      <c r="G109" s="969"/>
      <c r="H109" s="969"/>
      <c r="I109" s="969"/>
      <c r="J109" s="969"/>
      <c r="K109" s="969"/>
      <c r="L109" s="969"/>
      <c r="M109" s="969"/>
      <c r="N109" s="969"/>
      <c r="O109" s="969"/>
      <c r="P109" s="969"/>
      <c r="Q109" s="969"/>
      <c r="R109" s="969"/>
    </row>
    <row r="110" spans="1:18" ht="12">
      <c r="A110" s="1128">
        <v>4715</v>
      </c>
      <c r="B110" s="646">
        <v>253.2</v>
      </c>
      <c r="C110" s="646" t="s">
        <v>2298</v>
      </c>
      <c r="D110" s="1118">
        <v>0</v>
      </c>
      <c r="E110" s="1118">
        <v>0</v>
      </c>
      <c r="F110" s="1118">
        <v>0</v>
      </c>
      <c r="G110" s="1118">
        <v>0</v>
      </c>
      <c r="H110" s="1118">
        <v>0</v>
      </c>
      <c r="I110" s="1118">
        <v>0</v>
      </c>
      <c r="J110" s="1118">
        <v>0</v>
      </c>
      <c r="K110" s="1118">
        <v>0</v>
      </c>
      <c r="L110" s="1118">
        <v>0</v>
      </c>
      <c r="M110" s="1118">
        <v>0</v>
      </c>
      <c r="N110" s="1118">
        <v>0</v>
      </c>
      <c r="O110" s="1118">
        <v>0</v>
      </c>
      <c r="P110" s="1118">
        <v>0</v>
      </c>
      <c r="Q110" s="508">
        <v>0</v>
      </c>
      <c r="R110" s="969"/>
    </row>
    <row r="111" spans="1:18" ht="12">
      <c r="A111" s="1128">
        <v>4460</v>
      </c>
      <c r="B111" s="646">
        <v>255</v>
      </c>
      <c r="C111" s="28" t="s">
        <v>3718</v>
      </c>
      <c r="D111" s="1118">
        <v>-1844</v>
      </c>
      <c r="E111" s="1118">
        <v>-1844</v>
      </c>
      <c r="F111" s="1118">
        <v>-1844</v>
      </c>
      <c r="G111" s="1118">
        <v>-1844</v>
      </c>
      <c r="H111" s="1118">
        <v>-1844</v>
      </c>
      <c r="I111" s="1118">
        <v>-1844</v>
      </c>
      <c r="J111" s="1118">
        <v>-1844</v>
      </c>
      <c r="K111" s="1118">
        <v>-1844</v>
      </c>
      <c r="L111" s="1118">
        <v>-1844</v>
      </c>
      <c r="M111" s="1118">
        <v>-1844</v>
      </c>
      <c r="N111" s="1118">
        <v>-1844</v>
      </c>
      <c r="O111" s="1118">
        <v>-1844</v>
      </c>
      <c r="P111" s="1118">
        <v>-1844</v>
      </c>
      <c r="Q111" s="508">
        <v>-1844</v>
      </c>
    </row>
    <row r="112" spans="1:18" s="1893" customFormat="1" ht="23.25" thickBot="1">
      <c r="A112" s="1132"/>
      <c r="B112" s="1891"/>
      <c r="C112" s="1892" t="s">
        <v>1409</v>
      </c>
      <c r="D112" s="742">
        <v>-6843630.1500000004</v>
      </c>
      <c r="E112" s="742">
        <v>-6542430.0099999998</v>
      </c>
      <c r="F112" s="742">
        <v>-6682908.7599999998</v>
      </c>
      <c r="G112" s="742">
        <v>-6720811.4799999995</v>
      </c>
      <c r="H112" s="742">
        <v>-6716734.9300000006</v>
      </c>
      <c r="I112" s="742">
        <v>-6923422.4800000004</v>
      </c>
      <c r="J112" s="742">
        <v>-6908357.1899999995</v>
      </c>
      <c r="K112" s="742">
        <v>-6793766.8800000008</v>
      </c>
      <c r="L112" s="742">
        <v>-6842619.2600000007</v>
      </c>
      <c r="M112" s="742">
        <v>-6875237.9400000004</v>
      </c>
      <c r="N112" s="742">
        <v>-6949293</v>
      </c>
      <c r="O112" s="742">
        <v>-6593149.7399999993</v>
      </c>
      <c r="P112" s="742">
        <v>-6711957.9300000006</v>
      </c>
      <c r="Q112" s="742">
        <v>-6777257.365384615</v>
      </c>
    </row>
    <row r="113" spans="1:18" ht="12" thickTop="1">
      <c r="D113" s="969"/>
      <c r="E113" s="969"/>
      <c r="F113" s="969"/>
      <c r="G113" s="969"/>
      <c r="H113" s="969"/>
      <c r="I113" s="969"/>
      <c r="J113" s="969"/>
      <c r="K113" s="969"/>
      <c r="L113" s="969"/>
      <c r="M113" s="969"/>
      <c r="N113" s="969"/>
      <c r="O113" s="969"/>
      <c r="P113" s="969"/>
      <c r="Q113" s="969"/>
      <c r="R113" s="969"/>
    </row>
    <row r="114" spans="1:18" ht="12">
      <c r="A114" s="1128">
        <v>4760</v>
      </c>
      <c r="B114" s="646">
        <v>201</v>
      </c>
      <c r="C114" s="28" t="s">
        <v>2299</v>
      </c>
      <c r="D114" s="1903">
        <v>-300</v>
      </c>
      <c r="E114" s="1903">
        <v>-300</v>
      </c>
      <c r="F114" s="1903">
        <v>-300</v>
      </c>
      <c r="G114" s="1903">
        <v>-300</v>
      </c>
      <c r="H114" s="1903">
        <v>-300</v>
      </c>
      <c r="I114" s="1903">
        <v>-300</v>
      </c>
      <c r="J114" s="1903">
        <v>-300</v>
      </c>
      <c r="K114" s="1903">
        <v>-300</v>
      </c>
      <c r="L114" s="1903">
        <v>-300</v>
      </c>
      <c r="M114" s="1903">
        <v>-300</v>
      </c>
      <c r="N114" s="1903">
        <v>-300</v>
      </c>
      <c r="O114" s="1903">
        <v>-300</v>
      </c>
      <c r="P114" s="1903">
        <v>-300</v>
      </c>
      <c r="Q114" s="512">
        <v>-300</v>
      </c>
      <c r="R114" s="969"/>
    </row>
    <row r="115" spans="1:18">
      <c r="D115" s="969"/>
      <c r="E115" s="969"/>
      <c r="F115" s="969"/>
      <c r="G115" s="969"/>
      <c r="H115" s="969"/>
      <c r="I115" s="969"/>
      <c r="J115" s="969"/>
      <c r="K115" s="969"/>
      <c r="L115" s="969"/>
      <c r="M115" s="969"/>
      <c r="N115" s="969"/>
      <c r="O115" s="969"/>
      <c r="P115" s="969"/>
      <c r="Q115" s="969"/>
      <c r="R115" s="969"/>
    </row>
    <row r="116" spans="1:18" ht="12">
      <c r="A116" s="1128">
        <v>4780</v>
      </c>
      <c r="B116" s="646">
        <v>211</v>
      </c>
      <c r="C116" s="28" t="s">
        <v>2300</v>
      </c>
      <c r="D116" s="1118">
        <v>-47624.08</v>
      </c>
      <c r="E116" s="1118">
        <v>-47624.08</v>
      </c>
      <c r="F116" s="1118">
        <v>-47624.08</v>
      </c>
      <c r="G116" s="1118">
        <v>-47624.08</v>
      </c>
      <c r="H116" s="1118">
        <v>-47624.08</v>
      </c>
      <c r="I116" s="1118">
        <v>-47624.08</v>
      </c>
      <c r="J116" s="1118">
        <v>-47624.08</v>
      </c>
      <c r="K116" s="1118">
        <v>-47624.08</v>
      </c>
      <c r="L116" s="1118">
        <v>-47624.08</v>
      </c>
      <c r="M116" s="1118">
        <v>-47624.08</v>
      </c>
      <c r="N116" s="1118">
        <v>-47624.08</v>
      </c>
      <c r="O116" s="1118">
        <v>-47624.08</v>
      </c>
      <c r="P116" s="1118">
        <v>-47624.08</v>
      </c>
      <c r="Q116" s="508">
        <v>-47624.08</v>
      </c>
      <c r="R116" s="969"/>
    </row>
    <row r="117" spans="1:18" ht="12">
      <c r="A117" s="1128">
        <v>4785</v>
      </c>
      <c r="C117" s="28" t="s">
        <v>2301</v>
      </c>
      <c r="D117" s="1118">
        <v>-33990451.369999997</v>
      </c>
      <c r="E117" s="1118">
        <v>-33990451.369999997</v>
      </c>
      <c r="F117" s="1118">
        <v>-33990451.369999997</v>
      </c>
      <c r="G117" s="1118">
        <v>-33990451.369999997</v>
      </c>
      <c r="H117" s="1118">
        <v>-33990451.369999997</v>
      </c>
      <c r="I117" s="1118">
        <v>-33990451.369999997</v>
      </c>
      <c r="J117" s="1118">
        <v>-33990451.369999997</v>
      </c>
      <c r="K117" s="1118">
        <v>-33990451.369999997</v>
      </c>
      <c r="L117" s="1118">
        <v>-33990451.369999997</v>
      </c>
      <c r="M117" s="1118">
        <v>-33990451.369999997</v>
      </c>
      <c r="N117" s="1118">
        <v>-33990451.369999997</v>
      </c>
      <c r="O117" s="1118">
        <v>-33990451.369999997</v>
      </c>
      <c r="P117" s="1118">
        <v>-33990451.369999997</v>
      </c>
      <c r="Q117" s="508">
        <v>-33990451.369999997</v>
      </c>
      <c r="R117" s="969"/>
    </row>
    <row r="118" spans="1:18" ht="12">
      <c r="C118" s="1895" t="s">
        <v>2306</v>
      </c>
      <c r="D118" s="1899">
        <v>-34038075.449999996</v>
      </c>
      <c r="E118" s="1899">
        <v>-34038075.449999996</v>
      </c>
      <c r="F118" s="1899">
        <v>-34038075.449999996</v>
      </c>
      <c r="G118" s="1899">
        <v>-34038075.449999996</v>
      </c>
      <c r="H118" s="1899">
        <v>-34038075.449999996</v>
      </c>
      <c r="I118" s="1899">
        <v>-34038075.449999996</v>
      </c>
      <c r="J118" s="1899">
        <v>-34038075.449999996</v>
      </c>
      <c r="K118" s="1899">
        <v>-34038075.449999996</v>
      </c>
      <c r="L118" s="1899">
        <v>-34038075.449999996</v>
      </c>
      <c r="M118" s="1899">
        <v>-34038075.449999996</v>
      </c>
      <c r="N118" s="1899">
        <v>-34038075.449999996</v>
      </c>
      <c r="O118" s="1899">
        <v>-34038075.449999996</v>
      </c>
      <c r="P118" s="1899">
        <v>-34038075.449999996</v>
      </c>
      <c r="Q118" s="1900">
        <v>-34038075.449999996</v>
      </c>
      <c r="R118" s="969"/>
    </row>
    <row r="119" spans="1:18">
      <c r="D119" s="969"/>
      <c r="E119" s="969"/>
      <c r="F119" s="969"/>
      <c r="G119" s="969"/>
      <c r="H119" s="969"/>
      <c r="I119" s="969"/>
      <c r="J119" s="969"/>
      <c r="K119" s="969"/>
      <c r="L119" s="969"/>
      <c r="M119" s="969"/>
      <c r="N119" s="969"/>
      <c r="O119" s="969"/>
      <c r="P119" s="969"/>
      <c r="Q119" s="969"/>
      <c r="R119" s="969"/>
    </row>
    <row r="120" spans="1:18" ht="12">
      <c r="A120" s="1128">
        <v>4998</v>
      </c>
      <c r="B120" s="646">
        <v>215</v>
      </c>
      <c r="C120" s="28" t="s">
        <v>2302</v>
      </c>
      <c r="D120" s="1903">
        <v>-9601358.2200000007</v>
      </c>
      <c r="E120" s="1903">
        <v>-10752829.4</v>
      </c>
      <c r="F120" s="1903">
        <v>-10752829.4</v>
      </c>
      <c r="G120" s="1903">
        <v>-10752829.4</v>
      </c>
      <c r="H120" s="1903">
        <v>-10752829.4</v>
      </c>
      <c r="I120" s="1903">
        <v>-10752829.4</v>
      </c>
      <c r="J120" s="1903">
        <v>-10752829.4</v>
      </c>
      <c r="K120" s="1903">
        <v>-10752829.4</v>
      </c>
      <c r="L120" s="1903">
        <v>-10752829.4</v>
      </c>
      <c r="M120" s="1903">
        <v>-10752829.4</v>
      </c>
      <c r="N120" s="1903">
        <v>-10752829.4</v>
      </c>
      <c r="O120" s="1903">
        <v>-10752829.4</v>
      </c>
      <c r="P120" s="1903">
        <v>-10752829.4</v>
      </c>
      <c r="Q120" s="512">
        <v>-10664254.693846157</v>
      </c>
      <c r="R120" s="969"/>
    </row>
    <row r="121" spans="1:18">
      <c r="A121" s="1905" t="s">
        <v>3156</v>
      </c>
      <c r="B121" s="1893"/>
      <c r="C121" s="25" t="s">
        <v>2307</v>
      </c>
      <c r="D121" s="969">
        <v>-1151471.1799999988</v>
      </c>
      <c r="E121" s="969">
        <v>-151326.31999999995</v>
      </c>
      <c r="F121" s="969">
        <v>-288911.95000000048</v>
      </c>
      <c r="G121" s="969">
        <v>-334017.38999999966</v>
      </c>
      <c r="H121" s="969">
        <v>-644657.82999999996</v>
      </c>
      <c r="I121" s="969">
        <v>-1018878.7999999975</v>
      </c>
      <c r="J121" s="969">
        <v>-1117410.9800000007</v>
      </c>
      <c r="K121" s="969">
        <v>-1385859.0499999998</v>
      </c>
      <c r="L121" s="969">
        <v>-1585529.1199999989</v>
      </c>
      <c r="M121" s="969">
        <v>-1636338.5699999987</v>
      </c>
      <c r="N121" s="969">
        <v>-1912437.9400000032</v>
      </c>
      <c r="O121" s="969">
        <v>-2178827.0300000021</v>
      </c>
      <c r="P121" s="969">
        <v>-1676098.8900000001</v>
      </c>
      <c r="Q121" s="969">
        <v>-1160135.7730769231</v>
      </c>
      <c r="R121" s="969"/>
    </row>
    <row r="122" spans="1:18">
      <c r="C122" s="1895" t="s">
        <v>2448</v>
      </c>
      <c r="D122" s="970">
        <v>-10752829.399999999</v>
      </c>
      <c r="E122" s="970">
        <v>-10904155.720000001</v>
      </c>
      <c r="F122" s="970">
        <v>-11041741.350000001</v>
      </c>
      <c r="G122" s="970">
        <v>-11086846.789999999</v>
      </c>
      <c r="H122" s="970">
        <v>-11397487.23</v>
      </c>
      <c r="I122" s="970">
        <v>-11771708.199999997</v>
      </c>
      <c r="J122" s="970">
        <v>-11870240.380000001</v>
      </c>
      <c r="K122" s="970">
        <v>-12138688.449999999</v>
      </c>
      <c r="L122" s="970">
        <v>-12338358.52</v>
      </c>
      <c r="M122" s="970">
        <v>-12389167.969999999</v>
      </c>
      <c r="N122" s="970">
        <v>-12665267.340000004</v>
      </c>
      <c r="O122" s="970">
        <v>-12931656.430000003</v>
      </c>
      <c r="P122" s="970">
        <v>-12428928.290000001</v>
      </c>
      <c r="Q122" s="970">
        <v>-11824390.46692308</v>
      </c>
      <c r="R122" s="969"/>
    </row>
    <row r="123" spans="1:18">
      <c r="D123" s="969"/>
      <c r="E123" s="969"/>
      <c r="F123" s="969"/>
      <c r="G123" s="969"/>
      <c r="H123" s="969"/>
      <c r="I123" s="969"/>
      <c r="J123" s="969"/>
      <c r="K123" s="969"/>
      <c r="L123" s="969"/>
      <c r="M123" s="969"/>
      <c r="N123" s="969"/>
      <c r="O123" s="969"/>
      <c r="P123" s="969"/>
      <c r="Q123" s="969"/>
      <c r="R123" s="969"/>
    </row>
    <row r="124" spans="1:18">
      <c r="C124" s="28" t="s">
        <v>3753</v>
      </c>
      <c r="D124" s="969">
        <v>-49098148.459999993</v>
      </c>
      <c r="E124" s="969">
        <v>-49948420.54999999</v>
      </c>
      <c r="F124" s="969">
        <v>-50088863.829999991</v>
      </c>
      <c r="G124" s="969">
        <v>-50127129.629999995</v>
      </c>
      <c r="H124" s="969">
        <v>-50123206.119999997</v>
      </c>
      <c r="I124" s="969">
        <v>-50329980.069999993</v>
      </c>
      <c r="J124" s="969">
        <v>-50314916.00999999</v>
      </c>
      <c r="K124" s="969">
        <v>-50200392.309999995</v>
      </c>
      <c r="L124" s="969">
        <v>-50249309.399999999</v>
      </c>
      <c r="M124" s="969">
        <v>-50281750.949999996</v>
      </c>
      <c r="N124" s="969">
        <v>-50355820.309999995</v>
      </c>
      <c r="O124" s="969">
        <v>-49999709.829999991</v>
      </c>
      <c r="P124" s="969">
        <v>-50622924.869999997</v>
      </c>
      <c r="Q124" s="969"/>
      <c r="R124" s="969"/>
    </row>
    <row r="125" spans="1:18">
      <c r="C125" s="28" t="s">
        <v>3732</v>
      </c>
      <c r="D125" s="969">
        <v>-49098148.460000001</v>
      </c>
      <c r="E125" s="969">
        <v>-49948420.549999997</v>
      </c>
      <c r="F125" s="969">
        <v>-50088863.829999998</v>
      </c>
      <c r="G125" s="969">
        <v>-50127129.629999995</v>
      </c>
      <c r="H125" s="969">
        <v>-50123206.119999997</v>
      </c>
      <c r="I125" s="969">
        <v>-50329980.07</v>
      </c>
      <c r="J125" s="969">
        <v>-50314916.009999998</v>
      </c>
      <c r="K125" s="969">
        <v>-50200392.309999995</v>
      </c>
      <c r="L125" s="969">
        <v>-50249309.399999999</v>
      </c>
      <c r="M125" s="969">
        <v>-50281750.949999996</v>
      </c>
      <c r="N125" s="969">
        <v>-50355820.309999995</v>
      </c>
      <c r="O125" s="969">
        <v>-49999709.829999998</v>
      </c>
      <c r="P125" s="969">
        <v>-50622924.869999997</v>
      </c>
      <c r="Q125" s="969"/>
      <c r="R125" s="969"/>
    </row>
    <row r="126" spans="1:18">
      <c r="D126" s="969">
        <v>0</v>
      </c>
      <c r="E126" s="969">
        <v>0</v>
      </c>
      <c r="F126" s="969">
        <v>0</v>
      </c>
      <c r="G126" s="969">
        <v>0</v>
      </c>
      <c r="H126" s="969">
        <v>0</v>
      </c>
      <c r="I126" s="969">
        <v>0</v>
      </c>
      <c r="J126" s="969">
        <v>0</v>
      </c>
      <c r="K126" s="969">
        <v>0</v>
      </c>
      <c r="L126" s="969">
        <v>0</v>
      </c>
      <c r="M126" s="969">
        <v>0</v>
      </c>
      <c r="N126" s="969">
        <v>0</v>
      </c>
      <c r="O126" s="969">
        <v>0</v>
      </c>
      <c r="P126" s="969">
        <v>0</v>
      </c>
      <c r="Q126" s="969"/>
      <c r="R126" s="969"/>
    </row>
    <row r="127" spans="1:18">
      <c r="D127" s="969"/>
      <c r="E127" s="969"/>
      <c r="F127" s="969"/>
      <c r="G127" s="969"/>
      <c r="H127" s="969"/>
      <c r="I127" s="969"/>
      <c r="J127" s="969"/>
      <c r="K127" s="969"/>
      <c r="L127" s="969"/>
      <c r="M127" s="969"/>
      <c r="N127" s="969"/>
      <c r="O127" s="969"/>
      <c r="P127" s="969"/>
      <c r="Q127" s="969"/>
      <c r="R127" s="969"/>
    </row>
    <row r="128" spans="1:18">
      <c r="C128" s="28" t="s">
        <v>3754</v>
      </c>
      <c r="D128" s="969">
        <v>43331782.990000002</v>
      </c>
      <c r="E128" s="969">
        <v>43430784.840000004</v>
      </c>
      <c r="F128" s="969">
        <v>43571920.560000002</v>
      </c>
      <c r="G128" s="969">
        <v>43689685.25</v>
      </c>
      <c r="H128" s="969">
        <v>43797000.350000001</v>
      </c>
      <c r="I128" s="969">
        <v>44025826.120000005</v>
      </c>
      <c r="J128" s="969">
        <v>44126105</v>
      </c>
      <c r="K128" s="969">
        <v>44242536.530000001</v>
      </c>
      <c r="L128" s="969">
        <v>44355608.600000001</v>
      </c>
      <c r="M128" s="969">
        <v>44473585.400000006</v>
      </c>
      <c r="N128" s="969">
        <v>44575229.68</v>
      </c>
      <c r="O128" s="969">
        <v>44931707.189999998</v>
      </c>
      <c r="P128" s="969">
        <v>45051490.829999998</v>
      </c>
      <c r="Q128" s="969"/>
      <c r="R128" s="969"/>
    </row>
    <row r="129" spans="3:18">
      <c r="C129" s="28" t="s">
        <v>3755</v>
      </c>
      <c r="D129" s="969">
        <v>38400</v>
      </c>
      <c r="E129" s="969">
        <v>0</v>
      </c>
      <c r="F129" s="969">
        <v>38400</v>
      </c>
      <c r="G129" s="969">
        <v>38400</v>
      </c>
      <c r="H129" s="969">
        <v>38400</v>
      </c>
      <c r="I129" s="969">
        <v>38400</v>
      </c>
      <c r="J129" s="969">
        <v>38400</v>
      </c>
      <c r="K129" s="969">
        <v>38400</v>
      </c>
      <c r="L129" s="969">
        <v>38400</v>
      </c>
      <c r="M129" s="969">
        <v>38400</v>
      </c>
      <c r="N129" s="969">
        <v>38400</v>
      </c>
      <c r="O129" s="969">
        <v>38400</v>
      </c>
      <c r="P129" s="969">
        <v>38400</v>
      </c>
      <c r="Q129" s="969"/>
      <c r="R129" s="969"/>
    </row>
    <row r="130" spans="3:18">
      <c r="C130" s="28" t="s">
        <v>700</v>
      </c>
      <c r="D130" s="969">
        <v>-5727965.4699999914</v>
      </c>
      <c r="E130" s="969">
        <v>-6517635.709999986</v>
      </c>
      <c r="F130" s="969">
        <v>-6478543.2699999884</v>
      </c>
      <c r="G130" s="969">
        <v>-6399044.3799999952</v>
      </c>
      <c r="H130" s="969">
        <v>-6287805.7699999958</v>
      </c>
      <c r="I130" s="969">
        <v>-6265753.9499999881</v>
      </c>
      <c r="J130" s="969">
        <v>-6150411.0099999905</v>
      </c>
      <c r="K130" s="969">
        <v>-5919455.7799999937</v>
      </c>
      <c r="L130" s="969">
        <v>-5855300.799999997</v>
      </c>
      <c r="M130" s="969">
        <v>-5769765.5499999896</v>
      </c>
      <c r="N130" s="969">
        <v>-5742190.6299999952</v>
      </c>
      <c r="O130" s="969">
        <v>-5029602.6399999931</v>
      </c>
      <c r="P130" s="969">
        <v>-5533034.0399999991</v>
      </c>
      <c r="Q130" s="969"/>
      <c r="R130" s="969"/>
    </row>
    <row r="131" spans="3:18">
      <c r="C131" s="28" t="s">
        <v>3756</v>
      </c>
      <c r="D131" s="969">
        <v>-1151471.1799999988</v>
      </c>
      <c r="E131" s="969">
        <v>-151326.31999999995</v>
      </c>
      <c r="F131" s="969">
        <v>-288911.95000000048</v>
      </c>
      <c r="G131" s="969">
        <v>-334017.38999999966</v>
      </c>
      <c r="H131" s="969">
        <v>-644657.82999999996</v>
      </c>
      <c r="I131" s="969">
        <v>-1018878.7999999975</v>
      </c>
      <c r="J131" s="969">
        <v>-1117410.9800000007</v>
      </c>
      <c r="K131" s="969">
        <v>-1385859.0499999998</v>
      </c>
      <c r="L131" s="969">
        <v>-1585529.1199999989</v>
      </c>
      <c r="M131" s="969">
        <v>-1636338.5699999987</v>
      </c>
      <c r="N131" s="969">
        <v>-1912437.9400000032</v>
      </c>
      <c r="O131" s="969">
        <v>-2178827.0300000021</v>
      </c>
      <c r="P131" s="969">
        <v>-1676098.8900000001</v>
      </c>
      <c r="Q131" s="969"/>
      <c r="R131" s="969"/>
    </row>
    <row r="132" spans="3:18">
      <c r="C132" s="28" t="s">
        <v>3157</v>
      </c>
      <c r="D132" s="969">
        <v>-6879436.6499999901</v>
      </c>
      <c r="E132" s="969">
        <v>-6668962.0299999863</v>
      </c>
      <c r="F132" s="969">
        <v>-6767455.2199999886</v>
      </c>
      <c r="G132" s="969">
        <v>-6733061.7699999949</v>
      </c>
      <c r="H132" s="969">
        <v>-6932463.5999999959</v>
      </c>
      <c r="I132" s="969">
        <v>-7284632.7499999851</v>
      </c>
      <c r="J132" s="969">
        <v>-7267821.9899999909</v>
      </c>
      <c r="K132" s="969">
        <v>-7305314.8299999936</v>
      </c>
      <c r="L132" s="969">
        <v>-7440829.9199999962</v>
      </c>
      <c r="M132" s="969">
        <v>-7406104.119999988</v>
      </c>
      <c r="N132" s="969">
        <v>-7654628.5699999984</v>
      </c>
      <c r="O132" s="969">
        <v>-7208429.6699999953</v>
      </c>
      <c r="P132" s="969">
        <v>-7209132.9299999997</v>
      </c>
      <c r="Q132" s="969"/>
      <c r="R132" s="969"/>
    </row>
    <row r="133" spans="3:18">
      <c r="C133" s="28" t="s">
        <v>3757</v>
      </c>
      <c r="D133" s="969">
        <v>71918102.549999997</v>
      </c>
      <c r="E133" s="969">
        <v>71689891.929999992</v>
      </c>
      <c r="F133" s="969">
        <v>71931505.719999999</v>
      </c>
      <c r="G133" s="969">
        <v>71954970.269999996</v>
      </c>
      <c r="H133" s="969">
        <v>72191254.099999994</v>
      </c>
      <c r="I133" s="969">
        <v>72822751.25</v>
      </c>
      <c r="J133" s="969">
        <v>72828128.49000001</v>
      </c>
      <c r="K133" s="969">
        <v>72920001.329999998</v>
      </c>
      <c r="L133" s="969">
        <v>73103078.420000002</v>
      </c>
      <c r="M133" s="969">
        <v>73125612.620000005</v>
      </c>
      <c r="N133" s="969">
        <v>73398673.070000008</v>
      </c>
      <c r="O133" s="969">
        <v>73485566.049999997</v>
      </c>
      <c r="P133" s="969">
        <v>73545849.310000002</v>
      </c>
      <c r="Q133" s="969"/>
      <c r="R133" s="969"/>
    </row>
    <row r="134" spans="3:18">
      <c r="D134" s="969">
        <v>65038665.900000006</v>
      </c>
      <c r="E134" s="969">
        <v>65020929.900000006</v>
      </c>
      <c r="F134" s="969">
        <v>65164050.500000007</v>
      </c>
      <c r="G134" s="969">
        <v>65221908.5</v>
      </c>
      <c r="H134" s="969">
        <v>65258790.5</v>
      </c>
      <c r="I134" s="969">
        <v>65538118.500000015</v>
      </c>
      <c r="J134" s="969">
        <v>65560306.500000015</v>
      </c>
      <c r="K134" s="969">
        <v>65614686.500000007</v>
      </c>
      <c r="L134" s="969">
        <v>65662248.500000007</v>
      </c>
      <c r="M134" s="969">
        <v>65719508.500000015</v>
      </c>
      <c r="N134" s="969">
        <v>65744044.500000007</v>
      </c>
      <c r="O134" s="969">
        <v>66277136.380000003</v>
      </c>
      <c r="P134" s="969">
        <v>66336716.380000003</v>
      </c>
      <c r="Q134" s="969"/>
      <c r="R134" s="969"/>
    </row>
    <row r="135" spans="3:18">
      <c r="D135" s="969"/>
      <c r="E135" s="969"/>
      <c r="F135" s="969"/>
      <c r="G135" s="969"/>
      <c r="H135" s="969"/>
      <c r="I135" s="969"/>
      <c r="J135" s="969"/>
      <c r="K135" s="969"/>
      <c r="L135" s="969"/>
      <c r="M135" s="969"/>
      <c r="N135" s="969"/>
      <c r="O135" s="969"/>
      <c r="P135" s="969"/>
      <c r="Q135" s="969"/>
      <c r="R135" s="969"/>
    </row>
    <row r="136" spans="3:18">
      <c r="D136" s="969"/>
      <c r="E136" s="969"/>
      <c r="F136" s="969"/>
      <c r="G136" s="969"/>
      <c r="H136" s="969"/>
      <c r="I136" s="969"/>
      <c r="J136" s="969"/>
      <c r="K136" s="969"/>
      <c r="L136" s="969"/>
      <c r="M136" s="969"/>
      <c r="N136" s="969"/>
      <c r="O136" s="969"/>
      <c r="P136" s="969"/>
      <c r="Q136" s="969"/>
      <c r="R136" s="969"/>
    </row>
    <row r="137" spans="3:18">
      <c r="D137" s="969"/>
      <c r="E137" s="969"/>
      <c r="F137" s="969"/>
      <c r="G137" s="969"/>
      <c r="H137" s="969"/>
      <c r="I137" s="969"/>
      <c r="J137" s="969"/>
      <c r="K137" s="969"/>
      <c r="L137" s="969"/>
      <c r="M137" s="969"/>
      <c r="N137" s="969"/>
      <c r="O137" s="969"/>
      <c r="P137" s="969"/>
      <c r="Q137" s="969"/>
      <c r="R137" s="969"/>
    </row>
    <row r="138" spans="3:18">
      <c r="D138" s="969"/>
      <c r="E138" s="969"/>
      <c r="F138" s="969"/>
      <c r="G138" s="969"/>
      <c r="H138" s="969"/>
      <c r="I138" s="969"/>
      <c r="J138" s="969"/>
      <c r="K138" s="969"/>
      <c r="L138" s="969"/>
      <c r="M138" s="969"/>
      <c r="N138" s="969"/>
      <c r="O138" s="969"/>
      <c r="P138" s="969"/>
      <c r="Q138" s="969"/>
      <c r="R138" s="969"/>
    </row>
    <row r="139" spans="3:18">
      <c r="D139" s="969"/>
      <c r="E139" s="969"/>
      <c r="F139" s="969"/>
      <c r="G139" s="969"/>
      <c r="H139" s="969"/>
      <c r="I139" s="969"/>
      <c r="J139" s="969"/>
      <c r="K139" s="969"/>
      <c r="L139" s="969"/>
      <c r="M139" s="969"/>
      <c r="N139" s="969"/>
      <c r="O139" s="969"/>
      <c r="P139" s="969"/>
      <c r="Q139" s="969"/>
      <c r="R139" s="969"/>
    </row>
    <row r="140" spans="3:18">
      <c r="D140" s="969"/>
      <c r="E140" s="969"/>
      <c r="F140" s="969"/>
      <c r="G140" s="969"/>
      <c r="H140" s="969"/>
      <c r="I140" s="969"/>
      <c r="J140" s="969"/>
      <c r="K140" s="969"/>
      <c r="L140" s="969"/>
      <c r="M140" s="969"/>
      <c r="N140" s="969"/>
      <c r="O140" s="969"/>
      <c r="P140" s="969"/>
      <c r="Q140" s="969"/>
      <c r="R140" s="969"/>
    </row>
    <row r="141" spans="3:18">
      <c r="D141" s="969"/>
      <c r="E141" s="969"/>
      <c r="F141" s="969"/>
      <c r="G141" s="969"/>
      <c r="H141" s="969"/>
      <c r="I141" s="969"/>
      <c r="J141" s="969"/>
      <c r="K141" s="969"/>
      <c r="L141" s="969"/>
      <c r="M141" s="969"/>
      <c r="N141" s="969"/>
      <c r="O141" s="969"/>
      <c r="P141" s="969"/>
      <c r="Q141" s="969"/>
      <c r="R141" s="969"/>
    </row>
    <row r="142" spans="3:18">
      <c r="D142" s="969"/>
      <c r="E142" s="969"/>
      <c r="F142" s="969"/>
      <c r="G142" s="969"/>
      <c r="H142" s="969"/>
      <c r="I142" s="969"/>
      <c r="J142" s="969"/>
      <c r="K142" s="969"/>
      <c r="L142" s="969"/>
      <c r="M142" s="969"/>
      <c r="N142" s="969"/>
      <c r="O142" s="969"/>
      <c r="P142" s="969"/>
      <c r="Q142" s="969"/>
      <c r="R142" s="969"/>
    </row>
    <row r="143" spans="3:18">
      <c r="D143" s="969"/>
      <c r="E143" s="969"/>
      <c r="F143" s="969"/>
      <c r="G143" s="969"/>
      <c r="H143" s="969"/>
      <c r="I143" s="969"/>
      <c r="J143" s="969"/>
      <c r="K143" s="969"/>
      <c r="L143" s="969"/>
      <c r="M143" s="969"/>
      <c r="N143" s="969"/>
      <c r="O143" s="969"/>
      <c r="P143" s="969"/>
      <c r="Q143" s="969"/>
      <c r="R143" s="969"/>
    </row>
    <row r="144" spans="3:18">
      <c r="D144" s="969"/>
      <c r="E144" s="969"/>
      <c r="F144" s="969"/>
      <c r="G144" s="969"/>
      <c r="H144" s="969"/>
      <c r="I144" s="969"/>
      <c r="J144" s="969"/>
      <c r="K144" s="969"/>
      <c r="L144" s="969"/>
      <c r="M144" s="969"/>
      <c r="N144" s="969"/>
      <c r="O144" s="969"/>
      <c r="P144" s="969"/>
      <c r="Q144" s="969"/>
      <c r="R144" s="969"/>
    </row>
    <row r="145" spans="4:18">
      <c r="D145" s="969"/>
      <c r="E145" s="969"/>
      <c r="F145" s="969"/>
      <c r="G145" s="969"/>
      <c r="H145" s="969"/>
      <c r="I145" s="969"/>
      <c r="J145" s="969"/>
      <c r="K145" s="969"/>
      <c r="L145" s="969"/>
      <c r="M145" s="969"/>
      <c r="N145" s="969"/>
      <c r="O145" s="969"/>
      <c r="P145" s="969"/>
      <c r="Q145" s="969"/>
      <c r="R145" s="969"/>
    </row>
    <row r="146" spans="4:18">
      <c r="D146" s="969"/>
      <c r="E146" s="969"/>
      <c r="F146" s="969"/>
      <c r="G146" s="969"/>
      <c r="H146" s="969"/>
      <c r="I146" s="969"/>
      <c r="J146" s="969"/>
      <c r="K146" s="969"/>
      <c r="L146" s="969"/>
      <c r="M146" s="969"/>
      <c r="N146" s="969"/>
      <c r="O146" s="969"/>
      <c r="P146" s="969"/>
      <c r="Q146" s="969"/>
      <c r="R146" s="969"/>
    </row>
    <row r="147" spans="4:18">
      <c r="D147" s="969"/>
      <c r="E147" s="969"/>
      <c r="F147" s="969"/>
      <c r="G147" s="969"/>
      <c r="H147" s="969"/>
      <c r="I147" s="969"/>
      <c r="J147" s="969"/>
      <c r="K147" s="969"/>
      <c r="L147" s="969"/>
      <c r="M147" s="969"/>
      <c r="N147" s="969"/>
      <c r="O147" s="969"/>
      <c r="P147" s="969"/>
      <c r="Q147" s="969"/>
      <c r="R147" s="969"/>
    </row>
    <row r="148" spans="4:18">
      <c r="D148" s="969"/>
      <c r="E148" s="969"/>
      <c r="F148" s="969"/>
      <c r="G148" s="969"/>
      <c r="H148" s="969"/>
      <c r="I148" s="969"/>
      <c r="J148" s="969"/>
      <c r="K148" s="969"/>
      <c r="L148" s="969"/>
      <c r="M148" s="969"/>
      <c r="N148" s="969"/>
      <c r="O148" s="969"/>
      <c r="P148" s="969"/>
      <c r="Q148" s="969"/>
      <c r="R148" s="969"/>
    </row>
    <row r="149" spans="4:18">
      <c r="D149" s="969"/>
      <c r="E149" s="969"/>
      <c r="F149" s="969"/>
      <c r="G149" s="969"/>
      <c r="H149" s="969"/>
      <c r="I149" s="969"/>
      <c r="J149" s="969"/>
      <c r="K149" s="969"/>
      <c r="L149" s="969"/>
      <c r="M149" s="969"/>
      <c r="N149" s="969"/>
      <c r="O149" s="969"/>
      <c r="P149" s="969"/>
      <c r="Q149" s="969"/>
      <c r="R149" s="969"/>
    </row>
    <row r="150" spans="4:18">
      <c r="D150" s="969"/>
      <c r="E150" s="969"/>
      <c r="F150" s="969"/>
      <c r="G150" s="969"/>
      <c r="H150" s="969"/>
      <c r="I150" s="969"/>
      <c r="J150" s="969"/>
      <c r="K150" s="969"/>
      <c r="L150" s="969"/>
      <c r="M150" s="969"/>
      <c r="N150" s="969"/>
      <c r="O150" s="969"/>
      <c r="P150" s="969"/>
      <c r="Q150" s="969"/>
      <c r="R150" s="969"/>
    </row>
    <row r="151" spans="4:18">
      <c r="D151" s="969"/>
      <c r="E151" s="969"/>
      <c r="F151" s="969"/>
      <c r="G151" s="969"/>
      <c r="H151" s="969"/>
      <c r="I151" s="969"/>
      <c r="J151" s="969"/>
      <c r="K151" s="969"/>
      <c r="L151" s="969"/>
      <c r="M151" s="969"/>
      <c r="N151" s="969"/>
      <c r="O151" s="969"/>
      <c r="P151" s="969"/>
      <c r="Q151" s="969"/>
      <c r="R151" s="969"/>
    </row>
    <row r="152" spans="4:18">
      <c r="D152" s="969"/>
      <c r="E152" s="969"/>
      <c r="F152" s="969"/>
      <c r="G152" s="969"/>
      <c r="H152" s="969"/>
      <c r="I152" s="969"/>
      <c r="J152" s="969"/>
      <c r="K152" s="969"/>
      <c r="L152" s="969"/>
      <c r="M152" s="969"/>
      <c r="N152" s="969"/>
      <c r="O152" s="969"/>
      <c r="P152" s="969"/>
      <c r="Q152" s="969"/>
      <c r="R152" s="969"/>
    </row>
    <row r="153" spans="4:18">
      <c r="D153" s="969"/>
      <c r="E153" s="969"/>
      <c r="F153" s="969"/>
      <c r="G153" s="969"/>
      <c r="H153" s="969"/>
      <c r="I153" s="969"/>
      <c r="J153" s="969"/>
      <c r="K153" s="969"/>
      <c r="L153" s="969"/>
      <c r="M153" s="969"/>
      <c r="N153" s="969"/>
      <c r="O153" s="969"/>
      <c r="P153" s="969"/>
      <c r="Q153" s="969"/>
      <c r="R153" s="969"/>
    </row>
    <row r="154" spans="4:18">
      <c r="D154" s="969"/>
      <c r="E154" s="969"/>
      <c r="F154" s="969"/>
      <c r="G154" s="969"/>
      <c r="H154" s="969"/>
      <c r="I154" s="969"/>
      <c r="J154" s="969"/>
      <c r="K154" s="969"/>
      <c r="L154" s="969"/>
      <c r="M154" s="969"/>
      <c r="N154" s="969"/>
      <c r="O154" s="969"/>
      <c r="P154" s="969"/>
      <c r="Q154" s="969"/>
      <c r="R154" s="969"/>
    </row>
    <row r="155" spans="4:18">
      <c r="D155" s="969"/>
      <c r="E155" s="969"/>
      <c r="F155" s="969"/>
      <c r="G155" s="969"/>
      <c r="H155" s="969"/>
      <c r="I155" s="969"/>
      <c r="J155" s="969"/>
      <c r="K155" s="969"/>
      <c r="L155" s="969"/>
      <c r="M155" s="969"/>
      <c r="N155" s="969"/>
      <c r="O155" s="969"/>
      <c r="P155" s="969"/>
      <c r="Q155" s="969"/>
      <c r="R155" s="969"/>
    </row>
    <row r="156" spans="4:18">
      <c r="D156" s="969"/>
      <c r="E156" s="969"/>
      <c r="F156" s="969"/>
      <c r="G156" s="969"/>
      <c r="H156" s="969"/>
      <c r="I156" s="969"/>
      <c r="J156" s="969"/>
      <c r="K156" s="969"/>
      <c r="L156" s="969"/>
      <c r="M156" s="969"/>
      <c r="N156" s="969"/>
      <c r="O156" s="969"/>
      <c r="P156" s="969"/>
      <c r="Q156" s="969"/>
      <c r="R156" s="969"/>
    </row>
    <row r="157" spans="4:18">
      <c r="D157" s="969"/>
      <c r="E157" s="969"/>
      <c r="F157" s="969"/>
      <c r="G157" s="969"/>
      <c r="H157" s="969"/>
      <c r="I157" s="969"/>
      <c r="J157" s="969"/>
      <c r="K157" s="969"/>
      <c r="L157" s="969"/>
      <c r="M157" s="969"/>
      <c r="N157" s="969"/>
      <c r="O157" s="969"/>
      <c r="P157" s="969"/>
      <c r="Q157" s="969"/>
      <c r="R157" s="969"/>
    </row>
    <row r="158" spans="4:18">
      <c r="D158" s="969"/>
      <c r="E158" s="969"/>
      <c r="F158" s="969"/>
      <c r="G158" s="969"/>
      <c r="H158" s="969"/>
      <c r="I158" s="969"/>
      <c r="J158" s="969"/>
      <c r="K158" s="969"/>
      <c r="L158" s="969"/>
      <c r="M158" s="969"/>
      <c r="N158" s="969"/>
      <c r="O158" s="969"/>
      <c r="P158" s="969"/>
      <c r="Q158" s="969"/>
      <c r="R158" s="969"/>
    </row>
    <row r="159" spans="4:18">
      <c r="D159" s="969"/>
      <c r="E159" s="969"/>
      <c r="F159" s="969"/>
      <c r="G159" s="969"/>
      <c r="H159" s="969"/>
      <c r="I159" s="969"/>
      <c r="J159" s="969"/>
      <c r="K159" s="969"/>
      <c r="L159" s="969"/>
      <c r="M159" s="969"/>
      <c r="N159" s="969"/>
      <c r="O159" s="969"/>
      <c r="P159" s="969"/>
      <c r="Q159" s="969"/>
      <c r="R159" s="969"/>
    </row>
    <row r="160" spans="4:18">
      <c r="D160" s="969"/>
      <c r="E160" s="969"/>
      <c r="F160" s="969"/>
      <c r="G160" s="969"/>
      <c r="H160" s="969"/>
      <c r="I160" s="969"/>
      <c r="J160" s="969"/>
      <c r="K160" s="969"/>
      <c r="L160" s="969"/>
      <c r="M160" s="969"/>
      <c r="N160" s="969"/>
      <c r="O160" s="969"/>
      <c r="P160" s="969"/>
      <c r="Q160" s="969"/>
      <c r="R160" s="969"/>
    </row>
    <row r="161" spans="4:18">
      <c r="D161" s="969"/>
      <c r="E161" s="969"/>
      <c r="F161" s="969"/>
      <c r="G161" s="969"/>
      <c r="H161" s="969"/>
      <c r="I161" s="969"/>
      <c r="J161" s="969"/>
      <c r="K161" s="969"/>
      <c r="L161" s="969"/>
      <c r="M161" s="969"/>
      <c r="N161" s="969"/>
      <c r="O161" s="969"/>
      <c r="P161" s="969"/>
      <c r="Q161" s="969"/>
      <c r="R161" s="969"/>
    </row>
    <row r="162" spans="4:18">
      <c r="D162" s="969"/>
      <c r="E162" s="969"/>
      <c r="F162" s="969"/>
      <c r="G162" s="969"/>
      <c r="H162" s="969"/>
      <c r="I162" s="969"/>
      <c r="J162" s="969"/>
      <c r="K162" s="969"/>
      <c r="L162" s="969"/>
      <c r="M162" s="969"/>
      <c r="N162" s="969"/>
      <c r="O162" s="969"/>
      <c r="P162" s="969"/>
      <c r="Q162" s="969"/>
      <c r="R162" s="969"/>
    </row>
    <row r="163" spans="4:18">
      <c r="D163" s="969"/>
      <c r="E163" s="969"/>
      <c r="F163" s="969"/>
      <c r="G163" s="969"/>
      <c r="H163" s="969"/>
      <c r="I163" s="969"/>
      <c r="J163" s="969"/>
      <c r="K163" s="969"/>
      <c r="L163" s="969"/>
      <c r="M163" s="969"/>
      <c r="N163" s="969"/>
      <c r="O163" s="969"/>
      <c r="P163" s="969"/>
      <c r="Q163" s="969"/>
      <c r="R163" s="969"/>
    </row>
    <row r="164" spans="4:18">
      <c r="D164" s="969"/>
      <c r="E164" s="969"/>
      <c r="F164" s="969"/>
      <c r="G164" s="969"/>
      <c r="H164" s="969"/>
      <c r="I164" s="969"/>
      <c r="J164" s="969"/>
      <c r="K164" s="969"/>
      <c r="L164" s="969"/>
      <c r="M164" s="969"/>
      <c r="N164" s="969"/>
      <c r="O164" s="969"/>
      <c r="P164" s="969"/>
      <c r="Q164" s="969"/>
      <c r="R164" s="969"/>
    </row>
    <row r="165" spans="4:18">
      <c r="D165" s="969"/>
      <c r="E165" s="969"/>
      <c r="F165" s="969"/>
      <c r="G165" s="969"/>
      <c r="H165" s="969"/>
      <c r="I165" s="969"/>
      <c r="J165" s="969"/>
      <c r="K165" s="969"/>
      <c r="L165" s="969"/>
      <c r="M165" s="969"/>
      <c r="N165" s="969"/>
      <c r="O165" s="969"/>
      <c r="P165" s="969"/>
      <c r="Q165" s="969"/>
      <c r="R165" s="969"/>
    </row>
    <row r="166" spans="4:18">
      <c r="D166" s="969"/>
      <c r="E166" s="969"/>
      <c r="F166" s="969"/>
      <c r="G166" s="969"/>
      <c r="H166" s="969"/>
      <c r="I166" s="969"/>
      <c r="J166" s="969"/>
      <c r="K166" s="969"/>
      <c r="L166" s="969"/>
      <c r="M166" s="969"/>
      <c r="N166" s="969"/>
      <c r="O166" s="969"/>
      <c r="P166" s="969"/>
      <c r="Q166" s="969"/>
      <c r="R166" s="969"/>
    </row>
    <row r="167" spans="4:18">
      <c r="D167" s="969"/>
      <c r="E167" s="969"/>
      <c r="F167" s="969"/>
      <c r="G167" s="969"/>
      <c r="H167" s="969"/>
      <c r="I167" s="969"/>
      <c r="J167" s="969"/>
      <c r="K167" s="969"/>
      <c r="L167" s="969"/>
      <c r="M167" s="969"/>
      <c r="N167" s="969"/>
      <c r="O167" s="969"/>
      <c r="P167" s="969"/>
      <c r="Q167" s="969"/>
      <c r="R167" s="969"/>
    </row>
    <row r="168" spans="4:18">
      <c r="D168" s="969"/>
      <c r="E168" s="969"/>
      <c r="F168" s="969"/>
      <c r="G168" s="969"/>
      <c r="H168" s="969"/>
      <c r="I168" s="969"/>
      <c r="J168" s="969"/>
      <c r="K168" s="969"/>
      <c r="L168" s="969"/>
      <c r="M168" s="969"/>
      <c r="N168" s="969"/>
      <c r="O168" s="969"/>
      <c r="P168" s="969"/>
      <c r="Q168" s="969"/>
      <c r="R168" s="969"/>
    </row>
    <row r="169" spans="4:18">
      <c r="D169" s="969"/>
      <c r="E169" s="969"/>
      <c r="F169" s="969"/>
      <c r="G169" s="969"/>
      <c r="H169" s="969"/>
      <c r="I169" s="969"/>
      <c r="J169" s="969"/>
      <c r="K169" s="969"/>
      <c r="L169" s="969"/>
      <c r="M169" s="969"/>
      <c r="N169" s="969"/>
      <c r="O169" s="969"/>
      <c r="P169" s="969"/>
      <c r="Q169" s="969"/>
      <c r="R169" s="969"/>
    </row>
    <row r="170" spans="4:18">
      <c r="D170" s="969"/>
      <c r="E170" s="969"/>
      <c r="F170" s="969"/>
      <c r="G170" s="969"/>
      <c r="H170" s="969"/>
      <c r="I170" s="969"/>
      <c r="J170" s="969"/>
      <c r="K170" s="969"/>
      <c r="L170" s="969"/>
      <c r="M170" s="969"/>
      <c r="N170" s="969"/>
      <c r="O170" s="969"/>
      <c r="P170" s="969"/>
      <c r="Q170" s="969"/>
      <c r="R170" s="969"/>
    </row>
    <row r="171" spans="4:18">
      <c r="D171" s="969"/>
      <c r="E171" s="969"/>
      <c r="F171" s="969"/>
      <c r="G171" s="969"/>
      <c r="H171" s="969"/>
      <c r="I171" s="969"/>
      <c r="J171" s="969"/>
      <c r="K171" s="969"/>
      <c r="L171" s="969"/>
      <c r="M171" s="969"/>
      <c r="N171" s="969"/>
      <c r="O171" s="969"/>
      <c r="P171" s="969"/>
      <c r="Q171" s="969"/>
      <c r="R171" s="969"/>
    </row>
    <row r="172" spans="4:18">
      <c r="D172" s="969"/>
      <c r="E172" s="969"/>
      <c r="F172" s="969"/>
      <c r="G172" s="969"/>
      <c r="H172" s="969"/>
      <c r="I172" s="969"/>
      <c r="J172" s="969"/>
      <c r="K172" s="969"/>
      <c r="L172" s="969"/>
      <c r="M172" s="969"/>
      <c r="N172" s="969"/>
      <c r="O172" s="969"/>
      <c r="P172" s="969"/>
      <c r="Q172" s="969"/>
      <c r="R172" s="969"/>
    </row>
    <row r="173" spans="4:18">
      <c r="D173" s="969"/>
      <c r="E173" s="969"/>
      <c r="F173" s="969"/>
      <c r="G173" s="969"/>
      <c r="H173" s="969"/>
      <c r="I173" s="969"/>
      <c r="J173" s="969"/>
      <c r="K173" s="969"/>
      <c r="L173" s="969"/>
      <c r="M173" s="969"/>
      <c r="N173" s="969"/>
      <c r="O173" s="969"/>
      <c r="P173" s="969"/>
      <c r="Q173" s="969"/>
      <c r="R173" s="969"/>
    </row>
    <row r="174" spans="4:18">
      <c r="D174" s="969"/>
      <c r="E174" s="969"/>
      <c r="F174" s="969"/>
      <c r="G174" s="969"/>
      <c r="H174" s="969"/>
      <c r="I174" s="969"/>
      <c r="J174" s="969"/>
      <c r="K174" s="969"/>
      <c r="L174" s="969"/>
      <c r="M174" s="969"/>
      <c r="N174" s="969"/>
      <c r="O174" s="969"/>
      <c r="P174" s="969"/>
      <c r="Q174" s="969"/>
      <c r="R174" s="969"/>
    </row>
    <row r="175" spans="4:18">
      <c r="D175" s="969"/>
      <c r="E175" s="969"/>
      <c r="F175" s="969"/>
      <c r="G175" s="969"/>
      <c r="H175" s="969"/>
      <c r="I175" s="969"/>
      <c r="J175" s="969"/>
      <c r="K175" s="969"/>
      <c r="L175" s="969"/>
      <c r="M175" s="969"/>
      <c r="N175" s="969"/>
      <c r="O175" s="969"/>
      <c r="P175" s="969"/>
      <c r="Q175" s="969"/>
      <c r="R175" s="969"/>
    </row>
    <row r="176" spans="4:18">
      <c r="D176" s="969"/>
      <c r="E176" s="969"/>
      <c r="F176" s="969"/>
      <c r="G176" s="969"/>
      <c r="H176" s="969"/>
      <c r="I176" s="969"/>
      <c r="J176" s="969"/>
      <c r="K176" s="969"/>
      <c r="L176" s="969"/>
      <c r="M176" s="969"/>
      <c r="N176" s="969"/>
      <c r="O176" s="969"/>
      <c r="P176" s="969"/>
      <c r="Q176" s="969"/>
      <c r="R176" s="969"/>
    </row>
  </sheetData>
  <phoneticPr fontId="29" type="noConversion"/>
  <printOptions horizontalCentered="1"/>
  <pageMargins left="0" right="0" top="0.5" bottom="0.75" header="0.3" footer="0.3"/>
  <pageSetup scale="64" orientation="landscape" r:id="rId1"/>
  <headerFooter>
    <oddFooter>&amp;C&amp;A&amp;RPage &amp;P of &amp;N</oddFooter>
  </headerFooter>
  <rowBreaks count="1" manualBreakCount="1">
    <brk id="62" max="16383" man="1"/>
  </rowBreaks>
  <legacyDrawing r:id="rId2"/>
</worksheet>
</file>

<file path=xl/worksheets/sheet12.xml><?xml version="1.0" encoding="utf-8"?>
<worksheet xmlns="http://schemas.openxmlformats.org/spreadsheetml/2006/main" xmlns:r="http://schemas.openxmlformats.org/officeDocument/2006/relationships">
  <sheetPr transitionEvaluation="1" transitionEntry="1" codeName="Sheet30"/>
  <dimension ref="A1:IQ293"/>
  <sheetViews>
    <sheetView view="pageBreakPreview" zoomScale="60" zoomScaleNormal="100" workbookViewId="0"/>
  </sheetViews>
  <sheetFormatPr defaultColWidth="10.85546875" defaultRowHeight="12"/>
  <cols>
    <col min="1" max="1" width="6.42578125" style="327" customWidth="1"/>
    <col min="2" max="2" width="37.7109375" style="327" customWidth="1"/>
    <col min="3" max="3" width="11.28515625" style="327" customWidth="1"/>
    <col min="4" max="14" width="10.7109375" style="327" customWidth="1"/>
    <col min="15" max="15" width="11.42578125" style="327" customWidth="1"/>
    <col min="16" max="16" width="10.7109375" style="327" customWidth="1"/>
    <col min="17" max="17" width="10.7109375" style="391" customWidth="1"/>
    <col min="18" max="20" width="10.85546875" style="327" customWidth="1"/>
    <col min="21" max="126" width="10.85546875" style="220" customWidth="1"/>
    <col min="127" max="16384" width="10.85546875" style="220"/>
  </cols>
  <sheetData>
    <row r="1" spans="1:20" s="28" customFormat="1">
      <c r="A1" s="321" t="s">
        <v>810</v>
      </c>
      <c r="B1" s="321"/>
      <c r="C1" s="321"/>
      <c r="D1" s="321"/>
      <c r="E1" s="321"/>
      <c r="F1" s="321"/>
      <c r="G1" s="321"/>
      <c r="H1" s="321"/>
      <c r="I1" s="321"/>
      <c r="J1" s="321"/>
      <c r="K1" s="321"/>
      <c r="L1" s="876" t="s">
        <v>1741</v>
      </c>
      <c r="M1" s="876"/>
      <c r="O1" s="321"/>
      <c r="P1" s="327"/>
      <c r="Q1" s="391"/>
      <c r="R1" s="327"/>
      <c r="S1" s="327"/>
      <c r="T1" s="327"/>
    </row>
    <row r="2" spans="1:20" s="28" customFormat="1">
      <c r="A2" s="321" t="s">
        <v>648</v>
      </c>
      <c r="B2" s="321"/>
      <c r="C2" s="321"/>
      <c r="D2" s="321"/>
      <c r="E2" s="321"/>
      <c r="F2" s="321"/>
      <c r="G2" s="321"/>
      <c r="H2" s="321"/>
      <c r="I2" s="321"/>
      <c r="J2" s="321"/>
      <c r="K2" s="321"/>
      <c r="L2" s="877" t="s">
        <v>654</v>
      </c>
      <c r="M2" s="876"/>
      <c r="O2" s="321"/>
      <c r="P2" s="327"/>
      <c r="Q2" s="391"/>
      <c r="R2" s="327"/>
      <c r="S2" s="327"/>
      <c r="T2" s="327"/>
    </row>
    <row r="3" spans="1:20" s="28" customFormat="1" ht="11.25" customHeight="1">
      <c r="A3" s="321" t="s">
        <v>3808</v>
      </c>
      <c r="B3" s="321"/>
      <c r="C3" s="1554"/>
      <c r="D3" s="1554"/>
      <c r="E3" s="1554"/>
      <c r="F3" s="1554"/>
      <c r="G3" s="1554"/>
      <c r="H3" s="1554"/>
      <c r="I3" s="1554"/>
      <c r="J3" s="1554"/>
      <c r="K3" s="1554"/>
      <c r="L3" s="877" t="s">
        <v>2138</v>
      </c>
      <c r="M3" s="1557"/>
      <c r="O3" s="321"/>
      <c r="P3" s="327"/>
      <c r="Q3" s="391"/>
      <c r="R3" s="327"/>
      <c r="S3" s="327"/>
      <c r="T3" s="327"/>
    </row>
    <row r="4" spans="1:20" s="28" customFormat="1" ht="11.25" customHeight="1">
      <c r="A4" s="321" t="s">
        <v>3807</v>
      </c>
      <c r="B4" s="321"/>
      <c r="C4" s="1575"/>
      <c r="D4" s="1575"/>
      <c r="E4" s="1575"/>
      <c r="F4" s="1575"/>
      <c r="G4" s="1575"/>
      <c r="H4" s="1575"/>
      <c r="I4" s="1575"/>
      <c r="J4" s="1575"/>
      <c r="K4" s="1575"/>
      <c r="L4" s="876" t="s">
        <v>4056</v>
      </c>
      <c r="M4" s="1557"/>
      <c r="O4" s="321"/>
      <c r="P4" s="327"/>
      <c r="Q4" s="391"/>
      <c r="R4" s="327"/>
      <c r="S4" s="327"/>
      <c r="T4" s="327"/>
    </row>
    <row r="5" spans="1:20" s="28" customFormat="1" ht="11.25" customHeight="1">
      <c r="A5" s="321" t="s">
        <v>2631</v>
      </c>
      <c r="B5" s="321"/>
      <c r="C5" s="1575"/>
      <c r="D5" s="1575"/>
      <c r="E5" s="1575"/>
      <c r="F5" s="1575"/>
      <c r="G5" s="1575"/>
      <c r="H5" s="1575"/>
      <c r="I5" s="1575"/>
      <c r="J5" s="1575"/>
      <c r="K5" s="1575"/>
      <c r="L5" s="883"/>
      <c r="M5" s="1557"/>
      <c r="O5" s="321"/>
      <c r="P5" s="327"/>
      <c r="Q5" s="391"/>
      <c r="R5" s="327"/>
      <c r="S5" s="327"/>
      <c r="T5" s="327"/>
    </row>
    <row r="6" spans="1:20" s="28" customFormat="1" ht="11.25" customHeight="1" thickBot="1">
      <c r="A6" s="317" t="s">
        <v>1906</v>
      </c>
      <c r="B6" s="2335"/>
      <c r="C6" s="1575"/>
      <c r="D6" s="1575"/>
      <c r="E6" s="1575"/>
      <c r="F6" s="1575"/>
      <c r="G6" s="1575"/>
      <c r="H6" s="1575"/>
      <c r="I6" s="1575"/>
      <c r="J6" s="1575"/>
      <c r="K6" s="1575"/>
      <c r="L6" s="876" t="s">
        <v>811</v>
      </c>
      <c r="M6" s="1557"/>
      <c r="O6" s="321"/>
      <c r="P6" s="327"/>
      <c r="Q6" s="391"/>
      <c r="R6" s="327"/>
      <c r="S6" s="327"/>
      <c r="T6" s="327"/>
    </row>
    <row r="7" spans="1:20" s="872" customFormat="1">
      <c r="A7" s="964"/>
      <c r="B7" s="965" t="s">
        <v>1321</v>
      </c>
      <c r="C7" s="966">
        <v>-2</v>
      </c>
      <c r="D7" s="966">
        <v>-3</v>
      </c>
      <c r="E7" s="966">
        <v>-4</v>
      </c>
      <c r="F7" s="966">
        <v>-5</v>
      </c>
      <c r="G7" s="966">
        <v>-6</v>
      </c>
      <c r="H7" s="966">
        <v>-7</v>
      </c>
      <c r="I7" s="966">
        <v>-8</v>
      </c>
      <c r="J7" s="966">
        <v>-9</v>
      </c>
      <c r="K7" s="966">
        <v>-10</v>
      </c>
      <c r="L7" s="966">
        <v>-11</v>
      </c>
      <c r="M7" s="966">
        <v>-12</v>
      </c>
      <c r="N7" s="966">
        <v>-13</v>
      </c>
      <c r="O7" s="966">
        <v>-14</v>
      </c>
      <c r="P7" s="966">
        <v>-15</v>
      </c>
      <c r="Q7" s="1480"/>
      <c r="R7" s="889"/>
      <c r="S7" s="889"/>
      <c r="T7" s="889"/>
    </row>
    <row r="8" spans="1:20" s="28" customFormat="1" ht="24">
      <c r="A8" s="570" t="s">
        <v>1122</v>
      </c>
      <c r="B8" s="570" t="s">
        <v>1390</v>
      </c>
      <c r="C8" s="323" t="s">
        <v>2636</v>
      </c>
      <c r="D8" s="323">
        <v>42014</v>
      </c>
      <c r="E8" s="324">
        <v>42036</v>
      </c>
      <c r="F8" s="324">
        <v>42064</v>
      </c>
      <c r="G8" s="324">
        <v>42095</v>
      </c>
      <c r="H8" s="324">
        <v>42125</v>
      </c>
      <c r="I8" s="324">
        <v>42156</v>
      </c>
      <c r="J8" s="324">
        <v>42186</v>
      </c>
      <c r="K8" s="324">
        <v>42217</v>
      </c>
      <c r="L8" s="324">
        <v>42248</v>
      </c>
      <c r="M8" s="324">
        <v>42278</v>
      </c>
      <c r="N8" s="324">
        <v>42309</v>
      </c>
      <c r="O8" s="324">
        <v>42339</v>
      </c>
      <c r="P8" s="325" t="s">
        <v>74</v>
      </c>
      <c r="Q8" s="485"/>
      <c r="R8" s="327"/>
      <c r="S8" s="327"/>
      <c r="T8" s="327"/>
    </row>
    <row r="9" spans="1:20" s="28" customFormat="1">
      <c r="A9" s="364">
        <v>1</v>
      </c>
      <c r="B9" s="321" t="s">
        <v>1394</v>
      </c>
      <c r="C9" s="364"/>
      <c r="D9" s="364"/>
      <c r="E9" s="364"/>
      <c r="F9" s="364"/>
      <c r="G9" s="364"/>
      <c r="H9" s="328"/>
      <c r="I9" s="328"/>
      <c r="J9" s="328"/>
      <c r="K9" s="328"/>
      <c r="L9" s="892"/>
      <c r="M9" s="892"/>
      <c r="N9" s="892"/>
      <c r="O9" s="892"/>
      <c r="P9" s="892"/>
      <c r="Q9" s="1487"/>
      <c r="R9" s="327"/>
      <c r="S9" s="327"/>
      <c r="T9" s="327"/>
    </row>
    <row r="10" spans="1:20" s="28" customFormat="1">
      <c r="A10" s="900">
        <v>2</v>
      </c>
      <c r="B10" s="327" t="s">
        <v>812</v>
      </c>
      <c r="C10" s="401">
        <v>8871.73</v>
      </c>
      <c r="D10" s="401">
        <v>8871.73</v>
      </c>
      <c r="E10" s="401">
        <v>8871.73</v>
      </c>
      <c r="F10" s="401">
        <v>8871.73</v>
      </c>
      <c r="G10" s="401">
        <v>8871.73</v>
      </c>
      <c r="H10" s="401">
        <v>8871.73</v>
      </c>
      <c r="I10" s="401">
        <v>8871.73</v>
      </c>
      <c r="J10" s="401">
        <v>8871.73</v>
      </c>
      <c r="K10" s="401">
        <v>8871.73</v>
      </c>
      <c r="L10" s="401">
        <v>8871.73</v>
      </c>
      <c r="M10" s="401">
        <v>8871.73</v>
      </c>
      <c r="N10" s="401">
        <v>8871.73</v>
      </c>
      <c r="O10" s="401">
        <v>8871.73</v>
      </c>
      <c r="P10" s="320">
        <v>8872</v>
      </c>
      <c r="Q10" s="339"/>
      <c r="R10" s="327"/>
      <c r="S10" s="327"/>
      <c r="T10" s="327"/>
    </row>
    <row r="11" spans="1:20" s="28" customFormat="1">
      <c r="A11" s="900">
        <v>3</v>
      </c>
      <c r="B11" s="327" t="s">
        <v>813</v>
      </c>
      <c r="C11" s="320">
        <v>-0.38</v>
      </c>
      <c r="D11" s="320">
        <v>-0.38</v>
      </c>
      <c r="E11" s="320">
        <v>-0.38</v>
      </c>
      <c r="F11" s="320">
        <v>-0.38</v>
      </c>
      <c r="G11" s="320">
        <v>0</v>
      </c>
      <c r="H11" s="320">
        <v>0</v>
      </c>
      <c r="I11" s="320">
        <v>0</v>
      </c>
      <c r="J11" s="320">
        <v>0</v>
      </c>
      <c r="K11" s="320">
        <v>0</v>
      </c>
      <c r="L11" s="320">
        <v>0</v>
      </c>
      <c r="M11" s="320">
        <v>0</v>
      </c>
      <c r="N11" s="320">
        <v>0</v>
      </c>
      <c r="O11" s="320">
        <v>0</v>
      </c>
      <c r="P11" s="320">
        <v>0</v>
      </c>
      <c r="Q11" s="339"/>
      <c r="R11" s="327"/>
      <c r="S11" s="327"/>
      <c r="T11" s="327"/>
    </row>
    <row r="12" spans="1:20" s="28" customFormat="1">
      <c r="A12" s="900">
        <v>4</v>
      </c>
      <c r="B12" s="327" t="s">
        <v>814</v>
      </c>
      <c r="C12" s="320"/>
      <c r="D12" s="320"/>
      <c r="E12" s="320"/>
      <c r="F12" s="320"/>
      <c r="G12" s="320"/>
      <c r="H12" s="320"/>
      <c r="I12" s="320"/>
      <c r="J12" s="320"/>
      <c r="K12" s="320"/>
      <c r="L12" s="320"/>
      <c r="M12" s="320"/>
      <c r="N12" s="320"/>
      <c r="O12" s="320"/>
      <c r="P12" s="320">
        <v>0</v>
      </c>
      <c r="Q12" s="339"/>
      <c r="R12" s="327"/>
      <c r="S12" s="327"/>
      <c r="T12" s="327"/>
    </row>
    <row r="13" spans="1:20" s="28" customFormat="1">
      <c r="A13" s="900">
        <v>5</v>
      </c>
      <c r="B13" s="321" t="s">
        <v>815</v>
      </c>
      <c r="C13" s="320"/>
      <c r="D13" s="320"/>
      <c r="E13" s="320"/>
      <c r="F13" s="320"/>
      <c r="G13" s="320"/>
      <c r="H13" s="320"/>
      <c r="I13" s="320"/>
      <c r="J13" s="320"/>
      <c r="K13" s="320"/>
      <c r="L13" s="320"/>
      <c r="M13" s="320"/>
      <c r="N13" s="320"/>
      <c r="O13" s="320"/>
      <c r="P13" s="329"/>
      <c r="Q13" s="1482"/>
      <c r="R13" s="327"/>
      <c r="S13" s="327"/>
      <c r="T13" s="327"/>
    </row>
    <row r="14" spans="1:20" s="28" customFormat="1">
      <c r="A14" s="900">
        <v>6</v>
      </c>
      <c r="B14" s="327" t="s">
        <v>816</v>
      </c>
      <c r="C14" s="320">
        <v>0</v>
      </c>
      <c r="D14" s="320">
        <v>0</v>
      </c>
      <c r="E14" s="320">
        <v>0</v>
      </c>
      <c r="F14" s="320">
        <v>0</v>
      </c>
      <c r="G14" s="320">
        <v>0</v>
      </c>
      <c r="H14" s="320">
        <v>0</v>
      </c>
      <c r="I14" s="320">
        <v>0</v>
      </c>
      <c r="J14" s="320">
        <v>0</v>
      </c>
      <c r="K14" s="320">
        <v>0</v>
      </c>
      <c r="L14" s="320">
        <v>0</v>
      </c>
      <c r="M14" s="320">
        <v>0</v>
      </c>
      <c r="N14" s="320">
        <v>0</v>
      </c>
      <c r="O14" s="320">
        <v>0</v>
      </c>
      <c r="P14" s="320">
        <v>0</v>
      </c>
      <c r="Q14" s="339"/>
      <c r="R14" s="327"/>
      <c r="S14" s="327"/>
      <c r="T14" s="327"/>
    </row>
    <row r="15" spans="1:20" s="28" customFormat="1">
      <c r="A15" s="900">
        <v>7</v>
      </c>
      <c r="B15" s="327" t="s">
        <v>817</v>
      </c>
      <c r="C15" s="320">
        <v>0</v>
      </c>
      <c r="D15" s="320">
        <v>0</v>
      </c>
      <c r="E15" s="320">
        <v>0</v>
      </c>
      <c r="F15" s="320">
        <v>0</v>
      </c>
      <c r="G15" s="320">
        <v>0</v>
      </c>
      <c r="H15" s="320">
        <v>0</v>
      </c>
      <c r="I15" s="320">
        <v>0</v>
      </c>
      <c r="J15" s="320">
        <v>0</v>
      </c>
      <c r="K15" s="320">
        <v>0</v>
      </c>
      <c r="L15" s="320">
        <v>0</v>
      </c>
      <c r="M15" s="320">
        <v>0</v>
      </c>
      <c r="N15" s="320">
        <v>0</v>
      </c>
      <c r="O15" s="320">
        <v>0</v>
      </c>
      <c r="P15" s="320">
        <v>0</v>
      </c>
      <c r="Q15" s="339"/>
      <c r="R15" s="327"/>
      <c r="S15" s="327"/>
      <c r="T15" s="327"/>
    </row>
    <row r="16" spans="1:20" s="28" customFormat="1">
      <c r="A16" s="900">
        <v>8</v>
      </c>
      <c r="B16" s="531" t="s">
        <v>511</v>
      </c>
      <c r="C16" s="320">
        <v>0</v>
      </c>
      <c r="D16" s="320">
        <v>0</v>
      </c>
      <c r="E16" s="320">
        <v>0</v>
      </c>
      <c r="F16" s="320">
        <v>0</v>
      </c>
      <c r="G16" s="320">
        <v>0</v>
      </c>
      <c r="H16" s="320">
        <v>0</v>
      </c>
      <c r="I16" s="320">
        <v>0</v>
      </c>
      <c r="J16" s="320">
        <v>0</v>
      </c>
      <c r="K16" s="320">
        <v>0</v>
      </c>
      <c r="L16" s="320">
        <v>0</v>
      </c>
      <c r="M16" s="320">
        <v>0</v>
      </c>
      <c r="N16" s="320">
        <v>0</v>
      </c>
      <c r="O16" s="320">
        <v>0</v>
      </c>
      <c r="P16" s="320">
        <v>0</v>
      </c>
      <c r="Q16" s="339"/>
      <c r="R16" s="327"/>
      <c r="S16" s="327"/>
      <c r="T16" s="327"/>
    </row>
    <row r="17" spans="1:20" s="28" customFormat="1">
      <c r="A17" s="900">
        <v>9</v>
      </c>
      <c r="B17" s="327" t="s">
        <v>818</v>
      </c>
      <c r="C17" s="320">
        <v>1635545.75</v>
      </c>
      <c r="D17" s="320">
        <v>1635545.75</v>
      </c>
      <c r="E17" s="320">
        <v>1635571.42</v>
      </c>
      <c r="F17" s="320">
        <v>1635571.42</v>
      </c>
      <c r="G17" s="320">
        <v>1635474.87</v>
      </c>
      <c r="H17" s="320">
        <v>1635474.87</v>
      </c>
      <c r="I17" s="320">
        <v>1635579.33</v>
      </c>
      <c r="J17" s="320">
        <v>1635579.33</v>
      </c>
      <c r="K17" s="320">
        <v>1635821.07</v>
      </c>
      <c r="L17" s="320">
        <v>1635821.07</v>
      </c>
      <c r="M17" s="320">
        <v>1636385.13</v>
      </c>
      <c r="N17" s="320">
        <v>1637241.29</v>
      </c>
      <c r="O17" s="320">
        <v>1637296.72</v>
      </c>
      <c r="P17" s="320">
        <v>1635916</v>
      </c>
      <c r="Q17" s="339"/>
      <c r="R17" s="327"/>
      <c r="S17" s="327"/>
      <c r="T17" s="327"/>
    </row>
    <row r="18" spans="1:20" s="28" customFormat="1">
      <c r="A18" s="900">
        <v>10</v>
      </c>
      <c r="B18" s="327" t="s">
        <v>819</v>
      </c>
      <c r="C18" s="320">
        <v>3691263.88</v>
      </c>
      <c r="D18" s="320">
        <v>3691908.84</v>
      </c>
      <c r="E18" s="320">
        <v>3692352.61</v>
      </c>
      <c r="F18" s="320">
        <v>3692716.21</v>
      </c>
      <c r="G18" s="320">
        <v>3696219.6399999997</v>
      </c>
      <c r="H18" s="320">
        <v>3734567.4099999997</v>
      </c>
      <c r="I18" s="320">
        <v>3734728.57</v>
      </c>
      <c r="J18" s="320">
        <v>3733650.8899999997</v>
      </c>
      <c r="K18" s="320">
        <v>3733852.34</v>
      </c>
      <c r="L18" s="320">
        <v>3736430.9</v>
      </c>
      <c r="M18" s="320">
        <v>3736712.9299999997</v>
      </c>
      <c r="N18" s="320">
        <v>3736773.37</v>
      </c>
      <c r="O18" s="320">
        <v>3737055.4</v>
      </c>
      <c r="P18" s="320">
        <v>3719095</v>
      </c>
      <c r="Q18" s="339"/>
      <c r="R18" s="327"/>
      <c r="S18" s="327"/>
      <c r="T18" s="327"/>
    </row>
    <row r="19" spans="1:20" s="28" customFormat="1">
      <c r="A19" s="900">
        <v>11</v>
      </c>
      <c r="B19" s="327" t="s">
        <v>820</v>
      </c>
      <c r="C19" s="320">
        <v>0</v>
      </c>
      <c r="D19" s="320">
        <v>0</v>
      </c>
      <c r="E19" s="320">
        <v>0</v>
      </c>
      <c r="F19" s="320">
        <v>0</v>
      </c>
      <c r="G19" s="320">
        <v>0</v>
      </c>
      <c r="H19" s="320">
        <v>0</v>
      </c>
      <c r="I19" s="320">
        <v>0</v>
      </c>
      <c r="J19" s="320">
        <v>0</v>
      </c>
      <c r="K19" s="320">
        <v>0</v>
      </c>
      <c r="L19" s="320">
        <v>0</v>
      </c>
      <c r="M19" s="320">
        <v>0</v>
      </c>
      <c r="N19" s="320">
        <v>0</v>
      </c>
      <c r="O19" s="320">
        <v>0</v>
      </c>
      <c r="P19" s="320">
        <v>0</v>
      </c>
      <c r="Q19" s="339"/>
      <c r="R19" s="327"/>
      <c r="S19" s="327"/>
      <c r="T19" s="327"/>
    </row>
    <row r="20" spans="1:20" s="28" customFormat="1">
      <c r="A20" s="900">
        <v>12</v>
      </c>
      <c r="B20" s="327" t="s">
        <v>1591</v>
      </c>
      <c r="C20" s="320">
        <v>42647</v>
      </c>
      <c r="D20" s="320">
        <v>42647</v>
      </c>
      <c r="E20" s="320">
        <v>42647</v>
      </c>
      <c r="F20" s="320">
        <v>42647</v>
      </c>
      <c r="G20" s="320">
        <v>63347</v>
      </c>
      <c r="H20" s="320">
        <v>69292.160000000003</v>
      </c>
      <c r="I20" s="320">
        <v>69292.160000000003</v>
      </c>
      <c r="J20" s="320">
        <v>47892.160000000003</v>
      </c>
      <c r="K20" s="320">
        <v>47892.160000000003</v>
      </c>
      <c r="L20" s="320">
        <v>47892.160000000003</v>
      </c>
      <c r="M20" s="320">
        <v>48222.79</v>
      </c>
      <c r="N20" s="320">
        <v>48804.18</v>
      </c>
      <c r="O20" s="320">
        <v>48804.18</v>
      </c>
      <c r="P20" s="320">
        <v>50925</v>
      </c>
      <c r="Q20" s="339"/>
      <c r="R20" s="327"/>
      <c r="S20" s="327"/>
      <c r="T20" s="327"/>
    </row>
    <row r="21" spans="1:20" s="28" customFormat="1">
      <c r="A21" s="900">
        <v>13</v>
      </c>
      <c r="B21" s="327" t="s">
        <v>1592</v>
      </c>
      <c r="C21" s="320">
        <v>2123.9299999999998</v>
      </c>
      <c r="D21" s="320">
        <v>2123.9299999999998</v>
      </c>
      <c r="E21" s="320">
        <v>2123.9299999999998</v>
      </c>
      <c r="F21" s="320">
        <v>2123.9299999999998</v>
      </c>
      <c r="G21" s="320">
        <v>2123.9299999999998</v>
      </c>
      <c r="H21" s="320">
        <v>2123.9299999999998</v>
      </c>
      <c r="I21" s="320">
        <v>2123.9299999999998</v>
      </c>
      <c r="J21" s="320">
        <v>2123.9299999999998</v>
      </c>
      <c r="K21" s="320">
        <v>2123.9299999999998</v>
      </c>
      <c r="L21" s="320">
        <v>2123.9299999999998</v>
      </c>
      <c r="M21" s="320">
        <v>2123.9299999999998</v>
      </c>
      <c r="N21" s="320">
        <v>2123.9299999999998</v>
      </c>
      <c r="O21" s="320">
        <v>2123.9299999999998</v>
      </c>
      <c r="P21" s="320">
        <v>2124</v>
      </c>
      <c r="Q21" s="339"/>
      <c r="R21" s="327"/>
      <c r="S21" s="327"/>
      <c r="T21" s="327"/>
    </row>
    <row r="22" spans="1:20" s="28" customFormat="1">
      <c r="A22" s="900">
        <v>14</v>
      </c>
      <c r="B22" s="327" t="s">
        <v>1593</v>
      </c>
      <c r="C22" s="320"/>
      <c r="D22" s="320"/>
      <c r="E22" s="320"/>
      <c r="F22" s="320"/>
      <c r="G22" s="320"/>
      <c r="H22" s="320"/>
      <c r="I22" s="320"/>
      <c r="J22" s="320"/>
      <c r="K22" s="320"/>
      <c r="L22" s="320"/>
      <c r="M22" s="320"/>
      <c r="N22" s="320"/>
      <c r="O22" s="320"/>
      <c r="P22" s="320">
        <v>0</v>
      </c>
      <c r="Q22" s="339"/>
      <c r="R22" s="327"/>
      <c r="S22" s="327"/>
      <c r="T22" s="327"/>
    </row>
    <row r="23" spans="1:20" s="28" customFormat="1">
      <c r="A23" s="900">
        <v>15</v>
      </c>
      <c r="B23" s="327" t="s">
        <v>1594</v>
      </c>
      <c r="C23" s="320">
        <v>0</v>
      </c>
      <c r="D23" s="320">
        <v>0</v>
      </c>
      <c r="E23" s="320">
        <v>0</v>
      </c>
      <c r="F23" s="320">
        <v>0</v>
      </c>
      <c r="G23" s="320">
        <v>0</v>
      </c>
      <c r="H23" s="320">
        <v>0</v>
      </c>
      <c r="I23" s="320">
        <v>0</v>
      </c>
      <c r="J23" s="320">
        <v>0</v>
      </c>
      <c r="K23" s="320">
        <v>0</v>
      </c>
      <c r="L23" s="320">
        <v>0</v>
      </c>
      <c r="M23" s="320">
        <v>0</v>
      </c>
      <c r="N23" s="320">
        <v>0</v>
      </c>
      <c r="O23" s="320">
        <v>0</v>
      </c>
      <c r="P23" s="320">
        <v>0</v>
      </c>
      <c r="Q23" s="339"/>
      <c r="R23" s="327"/>
      <c r="S23" s="327"/>
      <c r="T23" s="327"/>
    </row>
    <row r="24" spans="1:20" s="28" customFormat="1">
      <c r="A24" s="900">
        <v>16</v>
      </c>
      <c r="B24" s="321" t="s">
        <v>1595</v>
      </c>
      <c r="C24" s="320"/>
      <c r="D24" s="320"/>
      <c r="E24" s="320"/>
      <c r="F24" s="320"/>
      <c r="G24" s="320"/>
      <c r="H24" s="320"/>
      <c r="I24" s="320"/>
      <c r="J24" s="320"/>
      <c r="K24" s="320"/>
      <c r="L24" s="320"/>
      <c r="M24" s="320"/>
      <c r="N24" s="320"/>
      <c r="O24" s="320"/>
      <c r="P24" s="320"/>
      <c r="Q24" s="339"/>
      <c r="R24" s="327"/>
      <c r="S24" s="327"/>
      <c r="T24" s="327"/>
    </row>
    <row r="25" spans="1:20" s="28" customFormat="1">
      <c r="A25" s="900">
        <v>17</v>
      </c>
      <c r="B25" s="327" t="s">
        <v>1596</v>
      </c>
      <c r="C25" s="320"/>
      <c r="D25" s="320"/>
      <c r="E25" s="320"/>
      <c r="F25" s="320"/>
      <c r="G25" s="320"/>
      <c r="H25" s="320"/>
      <c r="I25" s="320"/>
      <c r="J25" s="320"/>
      <c r="K25" s="320"/>
      <c r="L25" s="320"/>
      <c r="M25" s="320"/>
      <c r="N25" s="320"/>
      <c r="O25" s="320"/>
      <c r="P25" s="320">
        <v>0</v>
      </c>
      <c r="Q25" s="339"/>
      <c r="R25" s="327"/>
      <c r="S25" s="327"/>
      <c r="T25" s="327"/>
    </row>
    <row r="26" spans="1:20" s="28" customFormat="1">
      <c r="A26" s="900">
        <v>18</v>
      </c>
      <c r="B26" s="327" t="s">
        <v>1597</v>
      </c>
      <c r="C26" s="320">
        <v>2185806.58</v>
      </c>
      <c r="D26" s="320">
        <v>2185806.58</v>
      </c>
      <c r="E26" s="320">
        <v>2185806.58</v>
      </c>
      <c r="F26" s="320">
        <v>2185806.58</v>
      </c>
      <c r="G26" s="320">
        <v>2185806.58</v>
      </c>
      <c r="H26" s="320">
        <v>2185806.58</v>
      </c>
      <c r="I26" s="320">
        <v>2185806.58</v>
      </c>
      <c r="J26" s="320">
        <v>2185806.58</v>
      </c>
      <c r="K26" s="320">
        <v>2185806.58</v>
      </c>
      <c r="L26" s="320">
        <v>2185806.58</v>
      </c>
      <c r="M26" s="320">
        <v>2185806.58</v>
      </c>
      <c r="N26" s="320">
        <v>2185806.58</v>
      </c>
      <c r="O26" s="320">
        <v>2185806.58</v>
      </c>
      <c r="P26" s="320">
        <v>2185807</v>
      </c>
      <c r="Q26" s="339"/>
      <c r="R26" s="327"/>
      <c r="S26" s="327"/>
      <c r="T26" s="327"/>
    </row>
    <row r="27" spans="1:20" s="28" customFormat="1">
      <c r="A27" s="900">
        <v>19</v>
      </c>
      <c r="B27" s="327" t="s">
        <v>1598</v>
      </c>
      <c r="C27" s="320">
        <v>0</v>
      </c>
      <c r="D27" s="320">
        <v>0</v>
      </c>
      <c r="E27" s="320">
        <v>0</v>
      </c>
      <c r="F27" s="320">
        <v>0</v>
      </c>
      <c r="G27" s="320">
        <v>0</v>
      </c>
      <c r="H27" s="320">
        <v>0</v>
      </c>
      <c r="I27" s="320">
        <v>0</v>
      </c>
      <c r="J27" s="320">
        <v>0</v>
      </c>
      <c r="K27" s="320">
        <v>0</v>
      </c>
      <c r="L27" s="320">
        <v>0</v>
      </c>
      <c r="M27" s="320">
        <v>0</v>
      </c>
      <c r="N27" s="320">
        <v>0</v>
      </c>
      <c r="O27" s="320">
        <v>0</v>
      </c>
      <c r="P27" s="320">
        <v>0</v>
      </c>
      <c r="Q27" s="339"/>
      <c r="R27" s="327"/>
      <c r="S27" s="327"/>
      <c r="T27" s="327"/>
    </row>
    <row r="28" spans="1:20" s="28" customFormat="1">
      <c r="A28" s="900">
        <v>20</v>
      </c>
      <c r="B28" s="327" t="s">
        <v>1599</v>
      </c>
      <c r="C28" s="320">
        <v>247001.83</v>
      </c>
      <c r="D28" s="320">
        <v>248194.68</v>
      </c>
      <c r="E28" s="320">
        <v>256337.27</v>
      </c>
      <c r="F28" s="320">
        <v>255417.16</v>
      </c>
      <c r="G28" s="320">
        <v>255981.22</v>
      </c>
      <c r="H28" s="320">
        <v>263659.31</v>
      </c>
      <c r="I28" s="320">
        <v>263659.31</v>
      </c>
      <c r="J28" s="320">
        <v>263927.3</v>
      </c>
      <c r="K28" s="320">
        <v>268899.87</v>
      </c>
      <c r="L28" s="320">
        <v>268774.21000000002</v>
      </c>
      <c r="M28" s="320">
        <v>274067.83</v>
      </c>
      <c r="N28" s="320">
        <v>272327.88</v>
      </c>
      <c r="O28" s="320">
        <v>292736.3</v>
      </c>
      <c r="P28" s="320">
        <v>263922</v>
      </c>
      <c r="Q28" s="339"/>
      <c r="R28" s="327"/>
      <c r="S28" s="327"/>
      <c r="T28" s="327"/>
    </row>
    <row r="29" spans="1:20" s="28" customFormat="1">
      <c r="A29" s="900">
        <v>21</v>
      </c>
      <c r="B29" s="327" t="s">
        <v>1600</v>
      </c>
      <c r="C29" s="320">
        <v>6854.34</v>
      </c>
      <c r="D29" s="320">
        <v>6854.34</v>
      </c>
      <c r="E29" s="320">
        <v>6854.34</v>
      </c>
      <c r="F29" s="320">
        <v>6854.34</v>
      </c>
      <c r="G29" s="320">
        <v>6854.34</v>
      </c>
      <c r="H29" s="320">
        <v>6854.34</v>
      </c>
      <c r="I29" s="320">
        <v>6854.34</v>
      </c>
      <c r="J29" s="320">
        <v>6854.34</v>
      </c>
      <c r="K29" s="320">
        <v>6854.34</v>
      </c>
      <c r="L29" s="320">
        <v>6854.34</v>
      </c>
      <c r="M29" s="320">
        <v>6854.34</v>
      </c>
      <c r="N29" s="320">
        <v>6854.34</v>
      </c>
      <c r="O29" s="320">
        <v>6854.34</v>
      </c>
      <c r="P29" s="320">
        <v>6854</v>
      </c>
      <c r="Q29" s="339"/>
      <c r="R29" s="327"/>
      <c r="S29" s="327"/>
      <c r="T29" s="327"/>
    </row>
    <row r="30" spans="1:20" s="28" customFormat="1">
      <c r="A30" s="900">
        <v>22</v>
      </c>
      <c r="B30" s="321" t="s">
        <v>1329</v>
      </c>
      <c r="C30" s="320"/>
      <c r="D30" s="320"/>
      <c r="E30" s="320"/>
      <c r="F30" s="320"/>
      <c r="G30" s="320"/>
      <c r="H30" s="320"/>
      <c r="I30" s="320"/>
      <c r="J30" s="320"/>
      <c r="K30" s="320"/>
      <c r="L30" s="320"/>
      <c r="M30" s="320"/>
      <c r="N30" s="320"/>
      <c r="O30" s="320"/>
      <c r="P30" s="320"/>
      <c r="Q30" s="339"/>
      <c r="R30" s="327"/>
      <c r="S30" s="327"/>
      <c r="T30" s="327"/>
    </row>
    <row r="31" spans="1:20" s="28" customFormat="1">
      <c r="A31" s="900">
        <v>23</v>
      </c>
      <c r="B31" s="327" t="s">
        <v>1112</v>
      </c>
      <c r="C31" s="320">
        <v>-806994</v>
      </c>
      <c r="D31" s="320">
        <v>-806994</v>
      </c>
      <c r="E31" s="320">
        <v>-806994</v>
      </c>
      <c r="F31" s="320">
        <v>-806994</v>
      </c>
      <c r="G31" s="320">
        <v>-806994</v>
      </c>
      <c r="H31" s="320">
        <v>-806994</v>
      </c>
      <c r="I31" s="320">
        <v>-806994</v>
      </c>
      <c r="J31" s="320">
        <v>-806994</v>
      </c>
      <c r="K31" s="320">
        <v>-806994</v>
      </c>
      <c r="L31" s="320">
        <v>-806994</v>
      </c>
      <c r="M31" s="320">
        <v>-806994</v>
      </c>
      <c r="N31" s="320">
        <v>-806994</v>
      </c>
      <c r="O31" s="320">
        <v>-806994</v>
      </c>
      <c r="P31" s="320">
        <v>-806994</v>
      </c>
      <c r="Q31" s="339"/>
      <c r="R31" s="327"/>
      <c r="S31" s="327"/>
      <c r="T31" s="327"/>
    </row>
    <row r="32" spans="1:20" s="28" customFormat="1">
      <c r="A32" s="900">
        <v>24</v>
      </c>
      <c r="B32" s="327" t="s">
        <v>2140</v>
      </c>
      <c r="C32" s="320">
        <v>1097.57</v>
      </c>
      <c r="D32" s="320">
        <v>1097.57</v>
      </c>
      <c r="E32" s="320">
        <v>1097.57</v>
      </c>
      <c r="F32" s="320">
        <v>1097.57</v>
      </c>
      <c r="G32" s="320">
        <v>1097.57</v>
      </c>
      <c r="H32" s="320">
        <v>2079.06</v>
      </c>
      <c r="I32" s="320">
        <v>3228.26</v>
      </c>
      <c r="J32" s="320">
        <v>8665.56</v>
      </c>
      <c r="K32" s="320">
        <v>8665.56</v>
      </c>
      <c r="L32" s="320">
        <v>8665.56</v>
      </c>
      <c r="M32" s="320">
        <v>8665.56</v>
      </c>
      <c r="N32" s="320">
        <v>8665.56</v>
      </c>
      <c r="O32" s="320">
        <v>8665.56</v>
      </c>
      <c r="P32" s="320">
        <v>4830</v>
      </c>
      <c r="Q32" s="339"/>
      <c r="R32" s="327"/>
      <c r="S32" s="327"/>
      <c r="T32" s="327"/>
    </row>
    <row r="33" spans="1:20" s="28" customFormat="1">
      <c r="A33" s="900">
        <v>25</v>
      </c>
      <c r="B33" s="531" t="s">
        <v>2196</v>
      </c>
      <c r="C33" s="320">
        <v>906.94</v>
      </c>
      <c r="D33" s="320">
        <v>906.94</v>
      </c>
      <c r="E33" s="320">
        <v>906.94</v>
      </c>
      <c r="F33" s="320">
        <v>906.94</v>
      </c>
      <c r="G33" s="320">
        <v>906.94</v>
      </c>
      <c r="H33" s="320">
        <v>906.94</v>
      </c>
      <c r="I33" s="320">
        <v>906.94</v>
      </c>
      <c r="J33" s="320">
        <v>906.94</v>
      </c>
      <c r="K33" s="320">
        <v>906.94</v>
      </c>
      <c r="L33" s="320">
        <v>906.94</v>
      </c>
      <c r="M33" s="320">
        <v>906.94</v>
      </c>
      <c r="N33" s="320">
        <v>906.94</v>
      </c>
      <c r="O33" s="320">
        <v>906.94</v>
      </c>
      <c r="P33" s="320">
        <v>907</v>
      </c>
      <c r="Q33" s="339"/>
      <c r="R33" s="327"/>
      <c r="S33" s="327"/>
      <c r="T33" s="327"/>
    </row>
    <row r="34" spans="1:20" s="28" customFormat="1">
      <c r="A34" s="900">
        <v>26</v>
      </c>
      <c r="B34" s="327" t="s">
        <v>2141</v>
      </c>
      <c r="C34" s="320">
        <v>1276508.5899999999</v>
      </c>
      <c r="D34" s="320">
        <v>1554674.4300000002</v>
      </c>
      <c r="E34" s="320">
        <v>1559942.38</v>
      </c>
      <c r="F34" s="320">
        <v>1559003.1</v>
      </c>
      <c r="G34" s="320">
        <v>2002439.5099999998</v>
      </c>
      <c r="H34" s="320">
        <v>2004501.02</v>
      </c>
      <c r="I34" s="320">
        <v>2006996.98</v>
      </c>
      <c r="J34" s="320">
        <v>2007980.17</v>
      </c>
      <c r="K34" s="320">
        <v>2004953.3199999998</v>
      </c>
      <c r="L34" s="320">
        <v>2001642.7000000002</v>
      </c>
      <c r="M34" s="320">
        <v>2002541.1600000001</v>
      </c>
      <c r="N34" s="320">
        <v>2004349.8900000001</v>
      </c>
      <c r="O34" s="320">
        <v>2005520.1</v>
      </c>
      <c r="P34" s="320">
        <v>1845466</v>
      </c>
      <c r="Q34" s="339"/>
      <c r="R34" s="327"/>
      <c r="S34" s="327"/>
      <c r="T34" s="327"/>
    </row>
    <row r="35" spans="1:20" s="28" customFormat="1">
      <c r="A35" s="900">
        <v>27</v>
      </c>
      <c r="B35" s="327" t="s">
        <v>2142</v>
      </c>
      <c r="C35" s="320">
        <v>67534.960000000006</v>
      </c>
      <c r="D35" s="320">
        <v>67534.960000000006</v>
      </c>
      <c r="E35" s="320">
        <v>67534.960000000006</v>
      </c>
      <c r="F35" s="320">
        <v>67534.960000000006</v>
      </c>
      <c r="G35" s="320">
        <v>67534.960000000006</v>
      </c>
      <c r="H35" s="320">
        <v>67534.960000000006</v>
      </c>
      <c r="I35" s="320">
        <v>67534.960000000006</v>
      </c>
      <c r="J35" s="320">
        <v>99484.96</v>
      </c>
      <c r="K35" s="320">
        <v>71806.990000000005</v>
      </c>
      <c r="L35" s="320">
        <v>71806.990000000005</v>
      </c>
      <c r="M35" s="320">
        <v>72760.710000000006</v>
      </c>
      <c r="N35" s="320">
        <v>72760.710000000006</v>
      </c>
      <c r="O35" s="320">
        <v>72036.52</v>
      </c>
      <c r="P35" s="320">
        <v>71800</v>
      </c>
      <c r="Q35" s="339"/>
      <c r="R35" s="327"/>
      <c r="S35" s="327"/>
      <c r="T35" s="327"/>
    </row>
    <row r="36" spans="1:20" s="28" customFormat="1">
      <c r="A36" s="900">
        <v>28</v>
      </c>
      <c r="B36" s="327" t="s">
        <v>2143</v>
      </c>
      <c r="C36" s="320">
        <v>2048.54</v>
      </c>
      <c r="D36" s="320">
        <v>2048.54</v>
      </c>
      <c r="E36" s="320">
        <v>2048.54</v>
      </c>
      <c r="F36" s="320">
        <v>2048.54</v>
      </c>
      <c r="G36" s="320">
        <v>2048.54</v>
      </c>
      <c r="H36" s="320">
        <v>2048.54</v>
      </c>
      <c r="I36" s="320">
        <v>2048.54</v>
      </c>
      <c r="J36" s="320">
        <v>2048.54</v>
      </c>
      <c r="K36" s="320">
        <v>2048.54</v>
      </c>
      <c r="L36" s="320">
        <v>2048.54</v>
      </c>
      <c r="M36" s="320">
        <v>2048.54</v>
      </c>
      <c r="N36" s="320">
        <v>2048.54</v>
      </c>
      <c r="O36" s="320">
        <v>2048.54</v>
      </c>
      <c r="P36" s="320">
        <v>2049</v>
      </c>
      <c r="Q36" s="339"/>
      <c r="R36" s="327"/>
      <c r="S36" s="327"/>
      <c r="T36" s="327"/>
    </row>
    <row r="37" spans="1:20" s="28" customFormat="1">
      <c r="A37" s="900">
        <v>29</v>
      </c>
      <c r="B37" s="327" t="s">
        <v>1992</v>
      </c>
      <c r="C37" s="320">
        <v>0</v>
      </c>
      <c r="D37" s="320">
        <v>0</v>
      </c>
      <c r="E37" s="320">
        <v>0</v>
      </c>
      <c r="F37" s="320">
        <v>0</v>
      </c>
      <c r="G37" s="320">
        <v>0</v>
      </c>
      <c r="H37" s="320">
        <v>0</v>
      </c>
      <c r="I37" s="320">
        <v>0</v>
      </c>
      <c r="J37" s="320">
        <v>0</v>
      </c>
      <c r="K37" s="320">
        <v>0</v>
      </c>
      <c r="L37" s="320">
        <v>0</v>
      </c>
      <c r="M37" s="320">
        <v>0</v>
      </c>
      <c r="N37" s="320">
        <v>0</v>
      </c>
      <c r="O37" s="320">
        <v>0</v>
      </c>
      <c r="P37" s="320">
        <v>0</v>
      </c>
      <c r="Q37" s="339"/>
      <c r="R37" s="327"/>
      <c r="S37" s="327"/>
      <c r="T37" s="327"/>
    </row>
    <row r="38" spans="1:20" s="28" customFormat="1">
      <c r="A38" s="900">
        <v>30</v>
      </c>
      <c r="B38" s="321" t="s">
        <v>1826</v>
      </c>
      <c r="C38" s="320"/>
      <c r="D38" s="320"/>
      <c r="E38" s="320"/>
      <c r="F38" s="320"/>
      <c r="G38" s="320"/>
      <c r="H38" s="320"/>
      <c r="I38" s="320"/>
      <c r="J38" s="320"/>
      <c r="K38" s="320"/>
      <c r="L38" s="320"/>
      <c r="M38" s="320"/>
      <c r="N38" s="320"/>
      <c r="O38" s="320"/>
      <c r="P38" s="320"/>
      <c r="Q38" s="339"/>
      <c r="R38" s="327"/>
      <c r="S38" s="327"/>
      <c r="T38" s="327"/>
    </row>
    <row r="39" spans="1:20" s="28" customFormat="1">
      <c r="A39" s="900">
        <v>31</v>
      </c>
      <c r="B39" s="409" t="s">
        <v>2189</v>
      </c>
      <c r="C39" s="320">
        <v>0</v>
      </c>
      <c r="D39" s="320">
        <v>0</v>
      </c>
      <c r="E39" s="320">
        <v>0</v>
      </c>
      <c r="F39" s="320">
        <v>0</v>
      </c>
      <c r="G39" s="320">
        <v>0</v>
      </c>
      <c r="H39" s="320">
        <v>0</v>
      </c>
      <c r="I39" s="320">
        <v>0</v>
      </c>
      <c r="J39" s="320">
        <v>0</v>
      </c>
      <c r="K39" s="320">
        <v>0</v>
      </c>
      <c r="L39" s="320">
        <v>0</v>
      </c>
      <c r="M39" s="320">
        <v>0</v>
      </c>
      <c r="N39" s="320">
        <v>0</v>
      </c>
      <c r="O39" s="320">
        <v>0</v>
      </c>
      <c r="P39" s="320">
        <v>0</v>
      </c>
      <c r="Q39" s="339"/>
      <c r="R39" s="327"/>
      <c r="S39" s="327"/>
      <c r="T39" s="327"/>
    </row>
    <row r="40" spans="1:20" s="28" customFormat="1">
      <c r="A40" s="900">
        <v>32</v>
      </c>
      <c r="B40" s="409" t="s">
        <v>3748</v>
      </c>
      <c r="C40" s="320">
        <v>0</v>
      </c>
      <c r="D40" s="320">
        <v>0</v>
      </c>
      <c r="E40" s="320">
        <v>0</v>
      </c>
      <c r="F40" s="320">
        <v>0</v>
      </c>
      <c r="G40" s="320">
        <v>0</v>
      </c>
      <c r="H40" s="320">
        <v>0</v>
      </c>
      <c r="I40" s="320">
        <v>2898.23</v>
      </c>
      <c r="J40" s="320">
        <v>2898.23</v>
      </c>
      <c r="K40" s="320">
        <v>2898.23</v>
      </c>
      <c r="L40" s="320">
        <v>2271</v>
      </c>
      <c r="M40" s="320">
        <v>2271</v>
      </c>
      <c r="N40" s="320">
        <v>2271</v>
      </c>
      <c r="O40" s="320">
        <v>2271</v>
      </c>
      <c r="P40" s="320">
        <v>1368</v>
      </c>
      <c r="Q40" s="339"/>
      <c r="R40" s="327"/>
      <c r="S40" s="327"/>
      <c r="T40" s="327"/>
    </row>
    <row r="41" spans="1:20" s="28" customFormat="1">
      <c r="A41" s="900">
        <v>33</v>
      </c>
      <c r="B41" s="531" t="s">
        <v>2534</v>
      </c>
      <c r="C41" s="320">
        <v>4584.18</v>
      </c>
      <c r="D41" s="320">
        <v>5269.31</v>
      </c>
      <c r="E41" s="320">
        <v>5644.31</v>
      </c>
      <c r="F41" s="320">
        <v>5644.31</v>
      </c>
      <c r="G41" s="320">
        <v>5644.31</v>
      </c>
      <c r="H41" s="320">
        <v>5644.31</v>
      </c>
      <c r="I41" s="320">
        <v>5644.31</v>
      </c>
      <c r="J41" s="320">
        <v>5644.31</v>
      </c>
      <c r="K41" s="320">
        <v>5644.31</v>
      </c>
      <c r="L41" s="320">
        <v>5644.31</v>
      </c>
      <c r="M41" s="320">
        <v>5644.31</v>
      </c>
      <c r="N41" s="320">
        <v>5644.31</v>
      </c>
      <c r="O41" s="320">
        <v>5644.31</v>
      </c>
      <c r="P41" s="320">
        <v>5534</v>
      </c>
      <c r="Q41" s="339"/>
      <c r="R41" s="327"/>
      <c r="S41" s="327"/>
      <c r="T41" s="327"/>
    </row>
    <row r="42" spans="1:20" s="28" customFormat="1">
      <c r="A42" s="900">
        <v>34</v>
      </c>
      <c r="B42" s="531" t="s">
        <v>2535</v>
      </c>
      <c r="C42" s="320">
        <v>8075.78</v>
      </c>
      <c r="D42" s="320">
        <v>15724.08</v>
      </c>
      <c r="E42" s="320">
        <v>9053.07</v>
      </c>
      <c r="F42" s="320">
        <v>9053.07</v>
      </c>
      <c r="G42" s="320">
        <v>9053.07</v>
      </c>
      <c r="H42" s="320">
        <v>9053.07</v>
      </c>
      <c r="I42" s="320">
        <v>9053.07</v>
      </c>
      <c r="J42" s="320">
        <v>9053.07</v>
      </c>
      <c r="K42" s="320">
        <v>9053.07</v>
      </c>
      <c r="L42" s="320">
        <v>9053.07</v>
      </c>
      <c r="M42" s="320">
        <v>9053.07</v>
      </c>
      <c r="N42" s="320">
        <v>9053.07</v>
      </c>
      <c r="O42" s="320">
        <v>9053.07</v>
      </c>
      <c r="P42" s="320">
        <v>9491</v>
      </c>
      <c r="Q42" s="339"/>
      <c r="R42" s="327"/>
      <c r="S42" s="327"/>
      <c r="T42" s="327"/>
    </row>
    <row r="43" spans="1:20" s="28" customFormat="1">
      <c r="A43" s="900">
        <v>35</v>
      </c>
      <c r="B43" s="409" t="s">
        <v>514</v>
      </c>
      <c r="C43" s="320">
        <v>23863.79</v>
      </c>
      <c r="D43" s="320">
        <v>23863.79</v>
      </c>
      <c r="E43" s="320">
        <v>24712.19</v>
      </c>
      <c r="F43" s="320">
        <v>25318.19</v>
      </c>
      <c r="G43" s="320">
        <v>25641.39</v>
      </c>
      <c r="H43" s="320">
        <v>25802.55</v>
      </c>
      <c r="I43" s="320">
        <v>25842.84</v>
      </c>
      <c r="J43" s="320">
        <v>25842.84</v>
      </c>
      <c r="K43" s="320">
        <v>25842.84</v>
      </c>
      <c r="L43" s="320">
        <v>25842.84</v>
      </c>
      <c r="M43" s="320">
        <v>25842.84</v>
      </c>
      <c r="N43" s="320">
        <v>25923.42</v>
      </c>
      <c r="O43" s="320">
        <v>30963.71</v>
      </c>
      <c r="P43" s="320">
        <v>25793</v>
      </c>
      <c r="Q43" s="339"/>
      <c r="R43" s="327"/>
      <c r="S43" s="327"/>
      <c r="T43" s="327"/>
    </row>
    <row r="44" spans="1:20" s="28" customFormat="1">
      <c r="A44" s="900">
        <v>36</v>
      </c>
      <c r="B44" s="409" t="s">
        <v>515</v>
      </c>
      <c r="C44" s="320">
        <v>2690381.09</v>
      </c>
      <c r="D44" s="320">
        <v>2690421.4</v>
      </c>
      <c r="E44" s="320">
        <v>2690542.6</v>
      </c>
      <c r="F44" s="320">
        <v>2691431.4</v>
      </c>
      <c r="G44" s="320">
        <v>2691633.4</v>
      </c>
      <c r="H44" s="320">
        <v>2692922.68</v>
      </c>
      <c r="I44" s="320">
        <v>2692922.68</v>
      </c>
      <c r="J44" s="320">
        <v>2693003.26</v>
      </c>
      <c r="K44" s="320">
        <v>2693543.55</v>
      </c>
      <c r="L44" s="320">
        <v>2693785.29</v>
      </c>
      <c r="M44" s="320">
        <v>2694027.03</v>
      </c>
      <c r="N44" s="320">
        <v>2694268.77</v>
      </c>
      <c r="O44" s="320">
        <v>2695342.99</v>
      </c>
      <c r="P44" s="320">
        <v>2692633</v>
      </c>
      <c r="Q44" s="339"/>
      <c r="R44" s="320"/>
      <c r="S44" s="327"/>
      <c r="T44" s="327"/>
    </row>
    <row r="45" spans="1:20" s="28" customFormat="1">
      <c r="A45" s="900">
        <v>37</v>
      </c>
      <c r="B45" s="409" t="s">
        <v>4198</v>
      </c>
      <c r="C45" s="320">
        <v>0</v>
      </c>
      <c r="D45" s="320">
        <v>0</v>
      </c>
      <c r="E45" s="320">
        <v>0</v>
      </c>
      <c r="F45" s="320">
        <v>0</v>
      </c>
      <c r="G45" s="320">
        <v>0</v>
      </c>
      <c r="H45" s="320">
        <v>0</v>
      </c>
      <c r="I45" s="320">
        <v>0</v>
      </c>
      <c r="J45" s="320">
        <v>0</v>
      </c>
      <c r="K45" s="320">
        <v>0</v>
      </c>
      <c r="L45" s="320">
        <v>0</v>
      </c>
      <c r="M45" s="320">
        <v>0</v>
      </c>
      <c r="N45" s="320">
        <v>0</v>
      </c>
      <c r="O45" s="320">
        <v>0</v>
      </c>
      <c r="P45" s="320">
        <v>0</v>
      </c>
      <c r="Q45" s="339"/>
      <c r="R45" s="320"/>
      <c r="S45" s="327"/>
      <c r="T45" s="327"/>
    </row>
    <row r="46" spans="1:20" s="28" customFormat="1">
      <c r="A46" s="900">
        <v>38</v>
      </c>
      <c r="B46" s="531" t="s">
        <v>3751</v>
      </c>
      <c r="C46" s="320">
        <v>0</v>
      </c>
      <c r="D46" s="320">
        <v>0</v>
      </c>
      <c r="E46" s="320">
        <v>0</v>
      </c>
      <c r="F46" s="320">
        <v>0</v>
      </c>
      <c r="G46" s="320">
        <v>0</v>
      </c>
      <c r="H46" s="320">
        <v>0</v>
      </c>
      <c r="I46" s="320">
        <v>0</v>
      </c>
      <c r="J46" s="320">
        <v>0</v>
      </c>
      <c r="K46" s="320">
        <v>0</v>
      </c>
      <c r="L46" s="320">
        <v>0</v>
      </c>
      <c r="M46" s="320">
        <v>4500</v>
      </c>
      <c r="N46" s="320">
        <v>4500</v>
      </c>
      <c r="O46" s="320">
        <v>4500</v>
      </c>
      <c r="P46" s="320">
        <v>1038</v>
      </c>
      <c r="Q46" s="339"/>
      <c r="R46" s="327"/>
      <c r="S46" s="327"/>
      <c r="T46" s="327"/>
    </row>
    <row r="47" spans="1:20" s="28" customFormat="1">
      <c r="A47" s="900">
        <v>39</v>
      </c>
      <c r="B47" s="409" t="s">
        <v>513</v>
      </c>
      <c r="C47" s="320">
        <v>0</v>
      </c>
      <c r="D47" s="320">
        <v>0</v>
      </c>
      <c r="E47" s="320">
        <v>0</v>
      </c>
      <c r="F47" s="320">
        <v>0</v>
      </c>
      <c r="G47" s="320">
        <v>0</v>
      </c>
      <c r="H47" s="320">
        <v>0</v>
      </c>
      <c r="I47" s="320">
        <v>0</v>
      </c>
      <c r="J47" s="320">
        <v>0</v>
      </c>
      <c r="K47" s="320">
        <v>0</v>
      </c>
      <c r="L47" s="320">
        <v>0</v>
      </c>
      <c r="M47" s="320">
        <v>0</v>
      </c>
      <c r="N47" s="320">
        <v>0</v>
      </c>
      <c r="O47" s="320">
        <v>0</v>
      </c>
      <c r="P47" s="320">
        <v>0</v>
      </c>
      <c r="Q47" s="339"/>
      <c r="R47" s="327"/>
      <c r="S47" s="327"/>
      <c r="T47" s="327"/>
    </row>
    <row r="48" spans="1:20" s="28" customFormat="1">
      <c r="A48" s="900">
        <v>40</v>
      </c>
      <c r="B48" s="409" t="s">
        <v>257</v>
      </c>
      <c r="C48" s="320">
        <v>492303.04</v>
      </c>
      <c r="D48" s="320">
        <v>492303.04</v>
      </c>
      <c r="E48" s="320">
        <v>492303.04</v>
      </c>
      <c r="F48" s="320">
        <v>494381.44</v>
      </c>
      <c r="G48" s="320">
        <v>494381.44</v>
      </c>
      <c r="H48" s="320">
        <v>528436.77</v>
      </c>
      <c r="I48" s="320">
        <v>528780.21</v>
      </c>
      <c r="J48" s="320">
        <v>529813.06999999995</v>
      </c>
      <c r="K48" s="320">
        <v>529813.06999999995</v>
      </c>
      <c r="L48" s="320">
        <v>529813.06999999995</v>
      </c>
      <c r="M48" s="320">
        <v>532089.4</v>
      </c>
      <c r="N48" s="320">
        <v>533087.18000000005</v>
      </c>
      <c r="O48" s="320">
        <v>533246.4</v>
      </c>
      <c r="P48" s="320">
        <v>516212</v>
      </c>
      <c r="Q48" s="339"/>
      <c r="R48" s="327"/>
      <c r="S48" s="327"/>
      <c r="T48" s="327"/>
    </row>
    <row r="49" spans="1:251" s="28" customFormat="1">
      <c r="A49" s="900">
        <v>41</v>
      </c>
      <c r="B49" s="409" t="s">
        <v>258</v>
      </c>
      <c r="C49" s="320">
        <v>59507.59</v>
      </c>
      <c r="D49" s="320">
        <v>59507.59</v>
      </c>
      <c r="E49" s="320">
        <v>59507.59</v>
      </c>
      <c r="F49" s="320">
        <v>62739.59</v>
      </c>
      <c r="G49" s="320">
        <v>67723.78</v>
      </c>
      <c r="H49" s="320">
        <v>73564.78</v>
      </c>
      <c r="I49" s="320">
        <v>73565.2</v>
      </c>
      <c r="J49" s="320">
        <v>73565.2</v>
      </c>
      <c r="K49" s="320">
        <v>73565.2</v>
      </c>
      <c r="L49" s="320">
        <v>73565.2</v>
      </c>
      <c r="M49" s="320">
        <v>73565.2</v>
      </c>
      <c r="N49" s="320">
        <v>80009.91</v>
      </c>
      <c r="O49" s="320">
        <v>80009.91</v>
      </c>
      <c r="P49" s="320">
        <v>70031</v>
      </c>
      <c r="Q49" s="339"/>
      <c r="R49" s="327"/>
      <c r="S49" s="327"/>
      <c r="T49" s="327"/>
    </row>
    <row r="50" spans="1:251" s="28" customFormat="1">
      <c r="A50" s="900">
        <v>42</v>
      </c>
      <c r="B50" s="321" t="s">
        <v>1689</v>
      </c>
      <c r="C50" s="320"/>
      <c r="D50" s="320"/>
      <c r="E50" s="320"/>
      <c r="F50" s="320"/>
      <c r="G50" s="320"/>
      <c r="H50" s="320"/>
      <c r="I50" s="320"/>
      <c r="J50" s="320"/>
      <c r="K50" s="320"/>
      <c r="L50" s="320"/>
      <c r="M50" s="320"/>
      <c r="N50" s="320"/>
      <c r="O50" s="320"/>
      <c r="P50" s="320"/>
      <c r="Q50" s="339"/>
      <c r="R50" s="327"/>
      <c r="S50" s="327"/>
      <c r="T50" s="327"/>
    </row>
    <row r="51" spans="1:251" s="28" customFormat="1">
      <c r="A51" s="900">
        <v>43</v>
      </c>
      <c r="B51" s="409" t="s">
        <v>1052</v>
      </c>
      <c r="C51" s="320">
        <v>826452.88</v>
      </c>
      <c r="D51" s="320">
        <v>826452.88</v>
      </c>
      <c r="E51" s="320">
        <v>826452.88</v>
      </c>
      <c r="F51" s="320">
        <v>826452.88</v>
      </c>
      <c r="G51" s="320">
        <v>826452.88</v>
      </c>
      <c r="H51" s="320">
        <v>826452.88</v>
      </c>
      <c r="I51" s="320">
        <v>826452.88</v>
      </c>
      <c r="J51" s="320">
        <v>826452.88</v>
      </c>
      <c r="K51" s="320">
        <v>826452.88</v>
      </c>
      <c r="L51" s="320">
        <v>826452.88</v>
      </c>
      <c r="M51" s="320">
        <v>826452.88</v>
      </c>
      <c r="N51" s="320">
        <v>826452.88</v>
      </c>
      <c r="O51" s="320">
        <v>826452.88</v>
      </c>
      <c r="P51" s="320">
        <v>826453</v>
      </c>
      <c r="Q51" s="339"/>
      <c r="R51" s="327"/>
      <c r="S51" s="327"/>
      <c r="T51" s="327"/>
    </row>
    <row r="52" spans="1:251" s="28" customFormat="1">
      <c r="A52" s="900">
        <v>44</v>
      </c>
      <c r="B52" s="409" t="s">
        <v>1053</v>
      </c>
      <c r="C52" s="320">
        <v>2661007.7599999998</v>
      </c>
      <c r="D52" s="320">
        <v>2661128.69</v>
      </c>
      <c r="E52" s="320">
        <v>2661128.69</v>
      </c>
      <c r="F52" s="320">
        <v>2661209.4900000002</v>
      </c>
      <c r="G52" s="320">
        <v>2656990.9700000002</v>
      </c>
      <c r="H52" s="320">
        <v>2658199.67</v>
      </c>
      <c r="I52" s="320">
        <v>2659247.21</v>
      </c>
      <c r="J52" s="320">
        <v>2661152.71</v>
      </c>
      <c r="K52" s="320">
        <v>2661757.06</v>
      </c>
      <c r="L52" s="320">
        <v>2664093.88</v>
      </c>
      <c r="M52" s="320">
        <v>2664134.17</v>
      </c>
      <c r="N52" s="320">
        <v>2664214.75</v>
      </c>
      <c r="O52" s="320">
        <v>2664214.75</v>
      </c>
      <c r="P52" s="320">
        <v>2661422</v>
      </c>
      <c r="Q52" s="339"/>
      <c r="R52" s="327"/>
      <c r="S52" s="327"/>
      <c r="T52" s="327"/>
    </row>
    <row r="53" spans="1:251" s="28" customFormat="1">
      <c r="A53" s="900">
        <v>45</v>
      </c>
      <c r="B53" s="409" t="s">
        <v>3684</v>
      </c>
      <c r="C53" s="320">
        <v>69778.38</v>
      </c>
      <c r="D53" s="320">
        <v>69778.38</v>
      </c>
      <c r="E53" s="320">
        <v>69778.38</v>
      </c>
      <c r="F53" s="320">
        <v>69778.38</v>
      </c>
      <c r="G53" s="320">
        <v>69778.38</v>
      </c>
      <c r="H53" s="320">
        <v>69778.38</v>
      </c>
      <c r="I53" s="320">
        <v>69778.38</v>
      </c>
      <c r="J53" s="320">
        <v>69778.38</v>
      </c>
      <c r="K53" s="320">
        <v>69778.38</v>
      </c>
      <c r="L53" s="320">
        <v>69778.38</v>
      </c>
      <c r="M53" s="320">
        <v>69778.38</v>
      </c>
      <c r="N53" s="320">
        <v>69778.38</v>
      </c>
      <c r="O53" s="320">
        <v>69778.38</v>
      </c>
      <c r="P53" s="320">
        <v>69778</v>
      </c>
      <c r="Q53" s="339"/>
      <c r="R53" s="327"/>
      <c r="S53" s="327"/>
      <c r="T53" s="327"/>
    </row>
    <row r="54" spans="1:251" s="28" customFormat="1">
      <c r="A54" s="900">
        <v>46</v>
      </c>
      <c r="B54" s="409" t="s">
        <v>1054</v>
      </c>
      <c r="C54" s="320">
        <v>770.75</v>
      </c>
      <c r="D54" s="320">
        <v>770.75</v>
      </c>
      <c r="E54" s="320">
        <v>770.75</v>
      </c>
      <c r="F54" s="320">
        <v>770.75</v>
      </c>
      <c r="G54" s="320">
        <v>770.75</v>
      </c>
      <c r="H54" s="320">
        <v>770.75</v>
      </c>
      <c r="I54" s="320">
        <v>770.75</v>
      </c>
      <c r="J54" s="320">
        <v>770.75</v>
      </c>
      <c r="K54" s="320">
        <v>770.75</v>
      </c>
      <c r="L54" s="320">
        <v>1514.87</v>
      </c>
      <c r="M54" s="320">
        <v>1514.87</v>
      </c>
      <c r="N54" s="320">
        <v>1514.87</v>
      </c>
      <c r="O54" s="320">
        <v>1514.87</v>
      </c>
      <c r="P54" s="320">
        <v>1000</v>
      </c>
      <c r="Q54" s="339"/>
      <c r="R54" s="327"/>
      <c r="S54" s="327"/>
      <c r="T54" s="327"/>
    </row>
    <row r="55" spans="1:251" s="28" customFormat="1">
      <c r="A55" s="900">
        <v>47</v>
      </c>
      <c r="B55" s="409" t="s">
        <v>1055</v>
      </c>
      <c r="C55" s="320"/>
      <c r="D55" s="320"/>
      <c r="E55" s="320"/>
      <c r="F55" s="320"/>
      <c r="G55" s="320"/>
      <c r="H55" s="320"/>
      <c r="I55" s="320"/>
      <c r="J55" s="320"/>
      <c r="K55" s="320"/>
      <c r="L55" s="320"/>
      <c r="M55" s="320"/>
      <c r="N55" s="320"/>
      <c r="O55" s="320"/>
      <c r="P55" s="320">
        <v>0</v>
      </c>
      <c r="Q55" s="339"/>
      <c r="R55" s="327"/>
      <c r="S55" s="327"/>
      <c r="T55" s="327"/>
    </row>
    <row r="56" spans="1:251" s="28" customFormat="1">
      <c r="A56" s="900">
        <v>48</v>
      </c>
      <c r="B56" s="409" t="s">
        <v>2533</v>
      </c>
      <c r="C56" s="320">
        <v>0</v>
      </c>
      <c r="D56" s="320">
        <v>0</v>
      </c>
      <c r="E56" s="320">
        <v>0</v>
      </c>
      <c r="F56" s="320">
        <v>0</v>
      </c>
      <c r="G56" s="320">
        <v>0</v>
      </c>
      <c r="H56" s="320">
        <v>0</v>
      </c>
      <c r="I56" s="320">
        <v>0</v>
      </c>
      <c r="J56" s="320">
        <v>0</v>
      </c>
      <c r="K56" s="320">
        <v>1077.42</v>
      </c>
      <c r="L56" s="320">
        <v>1077.42</v>
      </c>
      <c r="M56" s="320">
        <v>1077.42</v>
      </c>
      <c r="N56" s="320">
        <v>1077.42</v>
      </c>
      <c r="O56" s="320">
        <v>1077.42</v>
      </c>
      <c r="P56" s="320">
        <v>414</v>
      </c>
      <c r="Q56" s="339"/>
      <c r="R56" s="327"/>
      <c r="S56" s="327"/>
      <c r="T56" s="327"/>
    </row>
    <row r="57" spans="1:251" s="28" customFormat="1">
      <c r="A57" s="900">
        <v>49</v>
      </c>
      <c r="B57" s="409" t="s">
        <v>1057</v>
      </c>
      <c r="C57" s="320">
        <v>15377.41</v>
      </c>
      <c r="D57" s="320">
        <v>15377.63</v>
      </c>
      <c r="E57" s="320">
        <v>15378.04</v>
      </c>
      <c r="F57" s="320">
        <v>15379.19</v>
      </c>
      <c r="G57" s="320">
        <v>15929.41</v>
      </c>
      <c r="H57" s="320">
        <v>15929.7</v>
      </c>
      <c r="I57" s="320">
        <v>16567.650000000001</v>
      </c>
      <c r="J57" s="320">
        <v>17797.349999999999</v>
      </c>
      <c r="K57" s="320">
        <v>17797.580000000002</v>
      </c>
      <c r="L57" s="320">
        <v>17797.73</v>
      </c>
      <c r="M57" s="320">
        <v>17797.759999999998</v>
      </c>
      <c r="N57" s="320">
        <v>18483.990000000002</v>
      </c>
      <c r="O57" s="320">
        <v>20222.07</v>
      </c>
      <c r="P57" s="320">
        <v>16910</v>
      </c>
      <c r="Q57" s="339"/>
      <c r="R57" s="327"/>
      <c r="S57" s="327"/>
      <c r="T57" s="327"/>
    </row>
    <row r="58" spans="1:251" s="28" customFormat="1">
      <c r="A58" s="900">
        <v>50</v>
      </c>
      <c r="B58" s="409" t="s">
        <v>1058</v>
      </c>
      <c r="C58" s="320">
        <v>7199.36</v>
      </c>
      <c r="D58" s="320">
        <v>6455.88</v>
      </c>
      <c r="E58" s="320">
        <v>6455.88</v>
      </c>
      <c r="F58" s="320">
        <v>6455.88</v>
      </c>
      <c r="G58" s="320">
        <v>6455.88</v>
      </c>
      <c r="H58" s="320">
        <v>6455.88</v>
      </c>
      <c r="I58" s="320">
        <v>6455.88</v>
      </c>
      <c r="J58" s="320">
        <v>6455.88</v>
      </c>
      <c r="K58" s="320">
        <v>6455.88</v>
      </c>
      <c r="L58" s="320">
        <v>6455.88</v>
      </c>
      <c r="M58" s="320">
        <v>6455.88</v>
      </c>
      <c r="N58" s="320">
        <v>6455.88</v>
      </c>
      <c r="O58" s="320">
        <v>8660.8799999999992</v>
      </c>
      <c r="P58" s="320">
        <v>6683</v>
      </c>
      <c r="Q58" s="339"/>
      <c r="R58" s="327"/>
      <c r="S58" s="328"/>
      <c r="T58" s="328"/>
      <c r="U58" s="901"/>
      <c r="V58" s="901"/>
      <c r="W58" s="902"/>
      <c r="X58" s="901"/>
      <c r="Y58" s="903"/>
      <c r="Z58" s="904"/>
      <c r="AB58" s="901"/>
      <c r="AC58" s="901"/>
      <c r="AD58" s="901"/>
      <c r="AE58" s="901"/>
      <c r="AF58" s="902"/>
      <c r="AG58" s="901"/>
      <c r="AH58" s="903"/>
      <c r="AI58" s="904"/>
      <c r="AK58" s="901"/>
      <c r="AL58" s="901"/>
      <c r="AM58" s="901"/>
      <c r="AN58" s="901"/>
      <c r="AO58" s="902"/>
      <c r="AP58" s="901"/>
      <c r="AQ58" s="903"/>
      <c r="AR58" s="904"/>
      <c r="AT58" s="901"/>
      <c r="AU58" s="901"/>
      <c r="AV58" s="901"/>
      <c r="AW58" s="901"/>
      <c r="AX58" s="902"/>
      <c r="AY58" s="901"/>
      <c r="AZ58" s="903"/>
      <c r="BA58" s="904"/>
      <c r="BC58" s="901"/>
      <c r="BD58" s="901"/>
      <c r="BE58" s="901"/>
      <c r="BF58" s="901"/>
      <c r="BG58" s="902"/>
      <c r="BH58" s="901"/>
      <c r="BI58" s="903"/>
      <c r="BJ58" s="904"/>
      <c r="BL58" s="901"/>
      <c r="BM58" s="901"/>
      <c r="BN58" s="901"/>
      <c r="BO58" s="901"/>
      <c r="BP58" s="902"/>
      <c r="BQ58" s="901"/>
      <c r="BR58" s="903"/>
      <c r="BS58" s="904"/>
      <c r="BU58" s="901"/>
      <c r="BV58" s="901"/>
      <c r="BW58" s="901"/>
      <c r="BX58" s="901"/>
      <c r="BY58" s="902"/>
      <c r="BZ58" s="901"/>
      <c r="CA58" s="903"/>
      <c r="CB58" s="904"/>
      <c r="CD58" s="901"/>
      <c r="CE58" s="901"/>
      <c r="CF58" s="901"/>
      <c r="CG58" s="901"/>
      <c r="CH58" s="902"/>
      <c r="CI58" s="901"/>
      <c r="CJ58" s="903"/>
      <c r="CK58" s="904"/>
      <c r="CM58" s="901"/>
      <c r="CN58" s="901"/>
      <c r="CO58" s="901"/>
      <c r="CP58" s="901"/>
      <c r="CQ58" s="902"/>
      <c r="CR58" s="901"/>
      <c r="CS58" s="903"/>
      <c r="CT58" s="904"/>
      <c r="CV58" s="901"/>
      <c r="CW58" s="901"/>
      <c r="CX58" s="901"/>
      <c r="CY58" s="901"/>
      <c r="CZ58" s="902"/>
      <c r="DA58" s="901"/>
      <c r="DB58" s="903"/>
      <c r="DC58" s="904"/>
      <c r="DE58" s="901"/>
      <c r="DF58" s="901"/>
      <c r="DG58" s="901"/>
      <c r="DH58" s="901"/>
      <c r="DI58" s="902"/>
      <c r="DJ58" s="901"/>
      <c r="DK58" s="903"/>
      <c r="DL58" s="904"/>
      <c r="DN58" s="901"/>
      <c r="DO58" s="901"/>
      <c r="DP58" s="901"/>
      <c r="DQ58" s="901"/>
      <c r="DR58" s="902"/>
      <c r="DS58" s="901"/>
      <c r="DT58" s="903"/>
      <c r="DU58" s="904"/>
      <c r="DW58" s="901"/>
      <c r="DX58" s="901"/>
      <c r="DY58" s="901"/>
      <c r="DZ58" s="901"/>
      <c r="EA58" s="902"/>
      <c r="EB58" s="901"/>
      <c r="EC58" s="903"/>
      <c r="ED58" s="904"/>
      <c r="EF58" s="901"/>
      <c r="EG58" s="901"/>
      <c r="EH58" s="901"/>
      <c r="EI58" s="901"/>
      <c r="EJ58" s="902"/>
      <c r="EK58" s="901"/>
      <c r="EL58" s="903"/>
      <c r="EM58" s="904"/>
      <c r="EO58" s="901"/>
      <c r="EP58" s="901"/>
      <c r="EQ58" s="901"/>
      <c r="ER58" s="901"/>
      <c r="ES58" s="902"/>
      <c r="ET58" s="901"/>
      <c r="EU58" s="903"/>
      <c r="EV58" s="904"/>
      <c r="EX58" s="901"/>
      <c r="EY58" s="901"/>
      <c r="EZ58" s="901"/>
      <c r="FA58" s="901"/>
      <c r="FB58" s="902"/>
      <c r="FC58" s="901"/>
      <c r="FD58" s="903"/>
      <c r="FE58" s="904"/>
      <c r="FG58" s="901"/>
      <c r="FH58" s="901"/>
      <c r="FI58" s="901"/>
      <c r="FJ58" s="901"/>
      <c r="FK58" s="902"/>
      <c r="FL58" s="901"/>
      <c r="FM58" s="903"/>
      <c r="FN58" s="904"/>
      <c r="FP58" s="901"/>
      <c r="FQ58" s="901"/>
      <c r="FR58" s="901"/>
      <c r="FS58" s="901"/>
      <c r="FT58" s="902"/>
      <c r="FU58" s="901"/>
      <c r="FV58" s="903"/>
      <c r="FW58" s="904"/>
      <c r="FY58" s="901"/>
      <c r="FZ58" s="901"/>
      <c r="GA58" s="901"/>
      <c r="GB58" s="901"/>
      <c r="GC58" s="902"/>
      <c r="GD58" s="901"/>
      <c r="GE58" s="903"/>
      <c r="GF58" s="904"/>
      <c r="GH58" s="901"/>
      <c r="GI58" s="901"/>
      <c r="GJ58" s="901"/>
      <c r="GK58" s="901"/>
      <c r="GL58" s="902"/>
      <c r="GM58" s="901"/>
      <c r="GN58" s="903"/>
      <c r="GO58" s="904"/>
      <c r="GQ58" s="901"/>
      <c r="GR58" s="901"/>
      <c r="GS58" s="901"/>
      <c r="GT58" s="901"/>
      <c r="GU58" s="902"/>
      <c r="GV58" s="901"/>
      <c r="GW58" s="903"/>
      <c r="GX58" s="904"/>
      <c r="GZ58" s="901"/>
      <c r="HA58" s="901"/>
      <c r="HB58" s="901"/>
      <c r="HC58" s="901"/>
      <c r="HD58" s="902"/>
      <c r="HE58" s="901"/>
      <c r="HF58" s="903"/>
      <c r="HG58" s="904"/>
      <c r="HI58" s="901"/>
      <c r="HJ58" s="901"/>
      <c r="HK58" s="901"/>
      <c r="HL58" s="901"/>
      <c r="HM58" s="902"/>
      <c r="HN58" s="901"/>
      <c r="HO58" s="903"/>
      <c r="HP58" s="904"/>
      <c r="HR58" s="901"/>
      <c r="HS58" s="901"/>
      <c r="HT58" s="901"/>
      <c r="HU58" s="901"/>
      <c r="HV58" s="902"/>
      <c r="HW58" s="901"/>
      <c r="HX58" s="903"/>
      <c r="HY58" s="904"/>
      <c r="IA58" s="901"/>
      <c r="IB58" s="901"/>
      <c r="IC58" s="901"/>
      <c r="ID58" s="901"/>
      <c r="IE58" s="902"/>
      <c r="IF58" s="901"/>
      <c r="IG58" s="903"/>
      <c r="IH58" s="904"/>
      <c r="IJ58" s="901"/>
      <c r="IK58" s="901"/>
      <c r="IL58" s="901"/>
      <c r="IM58" s="901"/>
      <c r="IN58" s="902"/>
      <c r="IO58" s="901"/>
      <c r="IP58" s="903"/>
      <c r="IQ58" s="904"/>
    </row>
    <row r="59" spans="1:251" s="28" customFormat="1">
      <c r="A59" s="900">
        <v>51</v>
      </c>
      <c r="B59" s="409" t="s">
        <v>579</v>
      </c>
      <c r="C59" s="320">
        <v>18256.39</v>
      </c>
      <c r="D59" s="320">
        <v>17549.830000000002</v>
      </c>
      <c r="E59" s="320">
        <v>17549.830000000002</v>
      </c>
      <c r="F59" s="320">
        <v>17549.830000000002</v>
      </c>
      <c r="G59" s="320">
        <v>25466.03</v>
      </c>
      <c r="H59" s="320">
        <v>25394.84</v>
      </c>
      <c r="I59" s="320">
        <v>25951.06</v>
      </c>
      <c r="J59" s="320">
        <v>25951.06</v>
      </c>
      <c r="K59" s="320">
        <v>26256.06</v>
      </c>
      <c r="L59" s="320">
        <v>26561.06</v>
      </c>
      <c r="M59" s="320">
        <v>26303.06</v>
      </c>
      <c r="N59" s="320">
        <v>26539.759999999998</v>
      </c>
      <c r="O59" s="320">
        <v>26234.76</v>
      </c>
      <c r="P59" s="320">
        <v>23505</v>
      </c>
      <c r="Q59" s="339"/>
      <c r="R59" s="327"/>
      <c r="S59" s="328"/>
      <c r="T59" s="328"/>
      <c r="U59" s="901"/>
      <c r="V59" s="901"/>
      <c r="W59" s="902"/>
      <c r="X59" s="901"/>
      <c r="Y59" s="903"/>
      <c r="Z59" s="904"/>
      <c r="AB59" s="901"/>
      <c r="AC59" s="901"/>
      <c r="AD59" s="901"/>
      <c r="AE59" s="901"/>
      <c r="AF59" s="902"/>
      <c r="AG59" s="901"/>
      <c r="AH59" s="903"/>
      <c r="AI59" s="904"/>
      <c r="AK59" s="901"/>
      <c r="AL59" s="901"/>
      <c r="AM59" s="901"/>
      <c r="AN59" s="901"/>
      <c r="AO59" s="902"/>
      <c r="AP59" s="901"/>
      <c r="AQ59" s="903"/>
      <c r="AR59" s="904"/>
      <c r="AT59" s="901"/>
      <c r="AU59" s="901"/>
      <c r="AV59" s="901"/>
      <c r="AW59" s="901"/>
      <c r="AX59" s="902"/>
      <c r="AY59" s="901"/>
      <c r="AZ59" s="903"/>
      <c r="BA59" s="904"/>
      <c r="BC59" s="901"/>
      <c r="BD59" s="901"/>
      <c r="BE59" s="901"/>
      <c r="BF59" s="901"/>
      <c r="BG59" s="902"/>
      <c r="BH59" s="901"/>
      <c r="BI59" s="903"/>
      <c r="BJ59" s="904"/>
      <c r="BL59" s="901"/>
      <c r="BM59" s="901"/>
      <c r="BN59" s="901"/>
      <c r="BO59" s="901"/>
      <c r="BP59" s="902"/>
      <c r="BQ59" s="901"/>
      <c r="BR59" s="903"/>
      <c r="BS59" s="904"/>
      <c r="BU59" s="901"/>
      <c r="BV59" s="901"/>
      <c r="BW59" s="901"/>
      <c r="BX59" s="901"/>
      <c r="BY59" s="902"/>
      <c r="BZ59" s="901"/>
      <c r="CA59" s="903"/>
      <c r="CB59" s="904"/>
      <c r="CD59" s="901"/>
      <c r="CE59" s="901"/>
      <c r="CF59" s="901"/>
      <c r="CG59" s="901"/>
      <c r="CH59" s="902"/>
      <c r="CI59" s="901"/>
      <c r="CJ59" s="903"/>
      <c r="CK59" s="904"/>
      <c r="CM59" s="901"/>
      <c r="CN59" s="901"/>
      <c r="CO59" s="901"/>
      <c r="CP59" s="901"/>
      <c r="CQ59" s="902"/>
      <c r="CR59" s="901"/>
      <c r="CS59" s="903"/>
      <c r="CT59" s="904"/>
      <c r="CV59" s="901"/>
      <c r="CW59" s="901"/>
      <c r="CX59" s="901"/>
      <c r="CY59" s="901"/>
      <c r="CZ59" s="902"/>
      <c r="DA59" s="901"/>
      <c r="DB59" s="903"/>
      <c r="DC59" s="904"/>
      <c r="DE59" s="901"/>
      <c r="DF59" s="901"/>
      <c r="DG59" s="901"/>
      <c r="DH59" s="901"/>
      <c r="DI59" s="902"/>
      <c r="DJ59" s="901"/>
      <c r="DK59" s="903"/>
      <c r="DL59" s="904"/>
      <c r="DN59" s="901"/>
      <c r="DO59" s="901"/>
      <c r="DP59" s="901"/>
      <c r="DQ59" s="901"/>
      <c r="DR59" s="902"/>
      <c r="DS59" s="901"/>
      <c r="DT59" s="903"/>
      <c r="DU59" s="904"/>
      <c r="DW59" s="901"/>
      <c r="DX59" s="901"/>
      <c r="DY59" s="901"/>
      <c r="DZ59" s="901"/>
      <c r="EA59" s="902"/>
      <c r="EB59" s="901"/>
      <c r="EC59" s="903"/>
      <c r="ED59" s="904"/>
      <c r="EF59" s="901"/>
      <c r="EG59" s="901"/>
      <c r="EH59" s="901"/>
      <c r="EI59" s="901"/>
      <c r="EJ59" s="902"/>
      <c r="EK59" s="901"/>
      <c r="EL59" s="903"/>
      <c r="EM59" s="904"/>
      <c r="EO59" s="901"/>
      <c r="EP59" s="901"/>
      <c r="EQ59" s="901"/>
      <c r="ER59" s="901"/>
      <c r="ES59" s="902"/>
      <c r="ET59" s="901"/>
      <c r="EU59" s="903"/>
      <c r="EV59" s="904"/>
      <c r="EX59" s="901"/>
      <c r="EY59" s="901"/>
      <c r="EZ59" s="901"/>
      <c r="FA59" s="901"/>
      <c r="FB59" s="902"/>
      <c r="FC59" s="901"/>
      <c r="FD59" s="903"/>
      <c r="FE59" s="904"/>
      <c r="FG59" s="901"/>
      <c r="FH59" s="901"/>
      <c r="FI59" s="901"/>
      <c r="FJ59" s="901"/>
      <c r="FK59" s="902"/>
      <c r="FL59" s="901"/>
      <c r="FM59" s="903"/>
      <c r="FN59" s="904"/>
      <c r="FP59" s="901"/>
      <c r="FQ59" s="901"/>
      <c r="FR59" s="901"/>
      <c r="FS59" s="901"/>
      <c r="FT59" s="902"/>
      <c r="FU59" s="901"/>
      <c r="FV59" s="903"/>
      <c r="FW59" s="904"/>
      <c r="FY59" s="901"/>
      <c r="FZ59" s="901"/>
      <c r="GA59" s="901"/>
      <c r="GB59" s="901"/>
      <c r="GC59" s="902"/>
      <c r="GD59" s="901"/>
      <c r="GE59" s="903"/>
      <c r="GF59" s="904"/>
      <c r="GH59" s="901"/>
      <c r="GI59" s="901"/>
      <c r="GJ59" s="901"/>
      <c r="GK59" s="901"/>
      <c r="GL59" s="902"/>
      <c r="GM59" s="901"/>
      <c r="GN59" s="903"/>
      <c r="GO59" s="904"/>
      <c r="GQ59" s="901"/>
      <c r="GR59" s="901"/>
      <c r="GS59" s="901"/>
      <c r="GT59" s="901"/>
      <c r="GU59" s="902"/>
      <c r="GV59" s="901"/>
      <c r="GW59" s="903"/>
      <c r="GX59" s="904"/>
      <c r="GZ59" s="901"/>
      <c r="HA59" s="901"/>
      <c r="HB59" s="901"/>
      <c r="HC59" s="901"/>
      <c r="HD59" s="902"/>
      <c r="HE59" s="901"/>
      <c r="HF59" s="903"/>
      <c r="HG59" s="904"/>
      <c r="HI59" s="901"/>
      <c r="HJ59" s="901"/>
      <c r="HK59" s="901"/>
      <c r="HL59" s="901"/>
      <c r="HM59" s="902"/>
      <c r="HN59" s="901"/>
      <c r="HO59" s="903"/>
      <c r="HP59" s="904"/>
      <c r="HR59" s="901"/>
      <c r="HS59" s="901"/>
      <c r="HT59" s="901"/>
      <c r="HU59" s="901"/>
      <c r="HV59" s="902"/>
      <c r="HW59" s="901"/>
      <c r="HX59" s="903"/>
      <c r="HY59" s="904"/>
      <c r="IA59" s="901"/>
      <c r="IB59" s="901"/>
      <c r="IC59" s="901"/>
      <c r="ID59" s="901"/>
      <c r="IE59" s="902"/>
      <c r="IF59" s="901"/>
      <c r="IG59" s="903"/>
      <c r="IH59" s="904"/>
      <c r="IJ59" s="901"/>
      <c r="IK59" s="901"/>
      <c r="IL59" s="901"/>
      <c r="IM59" s="901"/>
      <c r="IN59" s="902"/>
      <c r="IO59" s="901"/>
      <c r="IP59" s="903"/>
      <c r="IQ59" s="904"/>
    </row>
    <row r="60" spans="1:251" s="28" customFormat="1">
      <c r="A60" s="900">
        <v>52</v>
      </c>
      <c r="B60" s="409" t="s">
        <v>1060</v>
      </c>
      <c r="C60" s="339">
        <v>15988</v>
      </c>
      <c r="D60" s="339">
        <v>15988</v>
      </c>
      <c r="E60" s="339">
        <v>15988</v>
      </c>
      <c r="F60" s="339">
        <v>15988</v>
      </c>
      <c r="G60" s="339">
        <v>15988</v>
      </c>
      <c r="H60" s="339">
        <v>15988</v>
      </c>
      <c r="I60" s="339">
        <v>15988</v>
      </c>
      <c r="J60" s="339">
        <v>15988</v>
      </c>
      <c r="K60" s="339">
        <v>15988</v>
      </c>
      <c r="L60" s="339">
        <v>15988</v>
      </c>
      <c r="M60" s="339">
        <v>15988</v>
      </c>
      <c r="N60" s="339">
        <v>15988</v>
      </c>
      <c r="O60" s="339">
        <v>15988</v>
      </c>
      <c r="P60" s="320">
        <v>15988</v>
      </c>
      <c r="Q60" s="339"/>
      <c r="R60" s="327"/>
      <c r="S60" s="328"/>
      <c r="T60" s="328"/>
      <c r="U60" s="901"/>
      <c r="V60" s="901"/>
      <c r="W60" s="902"/>
      <c r="X60" s="901"/>
      <c r="Y60" s="903"/>
      <c r="Z60" s="904"/>
      <c r="AB60" s="901"/>
      <c r="AC60" s="901"/>
      <c r="AD60" s="901"/>
      <c r="AE60" s="901"/>
      <c r="AF60" s="902"/>
      <c r="AG60" s="901"/>
      <c r="AH60" s="903"/>
      <c r="AI60" s="904"/>
      <c r="AK60" s="901"/>
      <c r="AL60" s="901"/>
      <c r="AM60" s="901"/>
      <c r="AN60" s="901"/>
      <c r="AO60" s="902"/>
      <c r="AP60" s="901"/>
      <c r="AQ60" s="903"/>
      <c r="AR60" s="904"/>
      <c r="AT60" s="901"/>
      <c r="AU60" s="901"/>
      <c r="AV60" s="901"/>
      <c r="AW60" s="901"/>
      <c r="AX60" s="902"/>
      <c r="AY60" s="901"/>
      <c r="AZ60" s="903"/>
      <c r="BA60" s="904"/>
      <c r="BC60" s="901"/>
      <c r="BD60" s="901"/>
      <c r="BE60" s="901"/>
      <c r="BF60" s="901"/>
      <c r="BG60" s="902"/>
      <c r="BH60" s="901"/>
      <c r="BI60" s="903"/>
      <c r="BJ60" s="904"/>
      <c r="BL60" s="901"/>
      <c r="BM60" s="901"/>
      <c r="BN60" s="901"/>
      <c r="BO60" s="901"/>
      <c r="BP60" s="902"/>
      <c r="BQ60" s="901"/>
      <c r="BR60" s="903"/>
      <c r="BS60" s="904"/>
      <c r="BU60" s="901"/>
      <c r="BV60" s="901"/>
      <c r="BW60" s="901"/>
      <c r="BX60" s="901"/>
      <c r="BY60" s="902"/>
      <c r="BZ60" s="901"/>
      <c r="CA60" s="903"/>
      <c r="CB60" s="904"/>
      <c r="CD60" s="901"/>
      <c r="CE60" s="901"/>
      <c r="CF60" s="901"/>
      <c r="CG60" s="901"/>
      <c r="CH60" s="902"/>
      <c r="CI60" s="901"/>
      <c r="CJ60" s="903"/>
      <c r="CK60" s="904"/>
      <c r="CM60" s="901"/>
      <c r="CN60" s="901"/>
      <c r="CO60" s="901"/>
      <c r="CP60" s="901"/>
      <c r="CQ60" s="902"/>
      <c r="CR60" s="901"/>
      <c r="CS60" s="903"/>
      <c r="CT60" s="904"/>
      <c r="CV60" s="901"/>
      <c r="CW60" s="901"/>
      <c r="CX60" s="901"/>
      <c r="CY60" s="901"/>
      <c r="CZ60" s="902"/>
      <c r="DA60" s="901"/>
      <c r="DB60" s="903"/>
      <c r="DC60" s="904"/>
      <c r="DE60" s="901"/>
      <c r="DF60" s="901"/>
      <c r="DG60" s="901"/>
      <c r="DH60" s="901"/>
      <c r="DI60" s="902"/>
      <c r="DJ60" s="901"/>
      <c r="DK60" s="903"/>
      <c r="DL60" s="904"/>
      <c r="DN60" s="901"/>
      <c r="DO60" s="901"/>
      <c r="DP60" s="901"/>
      <c r="DQ60" s="901"/>
      <c r="DR60" s="902"/>
      <c r="DS60" s="901"/>
      <c r="DT60" s="903"/>
      <c r="DU60" s="904"/>
      <c r="DW60" s="901"/>
      <c r="DX60" s="901"/>
      <c r="DY60" s="901"/>
      <c r="DZ60" s="901"/>
      <c r="EA60" s="902"/>
      <c r="EB60" s="901"/>
      <c r="EC60" s="903"/>
      <c r="ED60" s="904"/>
      <c r="EF60" s="901"/>
      <c r="EG60" s="901"/>
      <c r="EH60" s="901"/>
      <c r="EI60" s="901"/>
      <c r="EJ60" s="902"/>
      <c r="EK60" s="901"/>
      <c r="EL60" s="903"/>
      <c r="EM60" s="904"/>
      <c r="EO60" s="901"/>
      <c r="EP60" s="901"/>
      <c r="EQ60" s="901"/>
      <c r="ER60" s="901"/>
      <c r="ES60" s="902"/>
      <c r="ET60" s="901"/>
      <c r="EU60" s="903"/>
      <c r="EV60" s="904"/>
      <c r="EX60" s="901"/>
      <c r="EY60" s="901"/>
      <c r="EZ60" s="901"/>
      <c r="FA60" s="901"/>
      <c r="FB60" s="902"/>
      <c r="FC60" s="901"/>
      <c r="FD60" s="903"/>
      <c r="FE60" s="904"/>
      <c r="FG60" s="901"/>
      <c r="FH60" s="901"/>
      <c r="FI60" s="901"/>
      <c r="FJ60" s="901"/>
      <c r="FK60" s="902"/>
      <c r="FL60" s="901"/>
      <c r="FM60" s="903"/>
      <c r="FN60" s="904"/>
      <c r="FP60" s="901"/>
      <c r="FQ60" s="901"/>
      <c r="FR60" s="901"/>
      <c r="FS60" s="901"/>
      <c r="FT60" s="902"/>
      <c r="FU60" s="901"/>
      <c r="FV60" s="903"/>
      <c r="FW60" s="904"/>
      <c r="FY60" s="901"/>
      <c r="FZ60" s="901"/>
      <c r="GA60" s="901"/>
      <c r="GB60" s="901"/>
      <c r="GC60" s="902"/>
      <c r="GD60" s="901"/>
      <c r="GE60" s="903"/>
      <c r="GF60" s="904"/>
      <c r="GH60" s="901"/>
      <c r="GI60" s="901"/>
      <c r="GJ60" s="901"/>
      <c r="GK60" s="901"/>
      <c r="GL60" s="902"/>
      <c r="GM60" s="901"/>
      <c r="GN60" s="903"/>
      <c r="GO60" s="904"/>
      <c r="GQ60" s="901"/>
      <c r="GR60" s="901"/>
      <c r="GS60" s="901"/>
      <c r="GT60" s="901"/>
      <c r="GU60" s="902"/>
      <c r="GV60" s="901"/>
      <c r="GW60" s="903"/>
      <c r="GX60" s="904"/>
      <c r="GZ60" s="901"/>
      <c r="HA60" s="901"/>
      <c r="HB60" s="901"/>
      <c r="HC60" s="901"/>
      <c r="HD60" s="902"/>
      <c r="HE60" s="901"/>
      <c r="HF60" s="903"/>
      <c r="HG60" s="904"/>
      <c r="HI60" s="901"/>
      <c r="HJ60" s="901"/>
      <c r="HK60" s="901"/>
      <c r="HL60" s="901"/>
      <c r="HM60" s="902"/>
      <c r="HN60" s="901"/>
      <c r="HO60" s="903"/>
      <c r="HP60" s="904"/>
      <c r="HR60" s="901"/>
      <c r="HS60" s="901"/>
      <c r="HT60" s="901"/>
      <c r="HU60" s="901"/>
      <c r="HV60" s="902"/>
      <c r="HW60" s="901"/>
      <c r="HX60" s="903"/>
      <c r="HY60" s="904"/>
      <c r="IA60" s="901"/>
      <c r="IB60" s="901"/>
      <c r="IC60" s="901"/>
      <c r="ID60" s="901"/>
      <c r="IE60" s="902"/>
      <c r="IF60" s="901"/>
      <c r="IG60" s="903"/>
      <c r="IH60" s="904"/>
      <c r="IJ60" s="901"/>
      <c r="IK60" s="901"/>
      <c r="IL60" s="901"/>
      <c r="IM60" s="901"/>
      <c r="IN60" s="902"/>
      <c r="IO60" s="901"/>
      <c r="IP60" s="903"/>
      <c r="IQ60" s="904"/>
    </row>
    <row r="61" spans="1:251" s="28" customFormat="1">
      <c r="A61" s="900">
        <v>53</v>
      </c>
      <c r="B61" s="409" t="s">
        <v>1061</v>
      </c>
      <c r="C61" s="336">
        <v>4480.4799999999996</v>
      </c>
      <c r="D61" s="336">
        <v>4480.4799999999996</v>
      </c>
      <c r="E61" s="336">
        <v>4480.4799999999996</v>
      </c>
      <c r="F61" s="336">
        <v>4480.4799999999996</v>
      </c>
      <c r="G61" s="336">
        <v>4480.4799999999996</v>
      </c>
      <c r="H61" s="336">
        <v>4480.4799999999996</v>
      </c>
      <c r="I61" s="336">
        <v>4480.4799999999996</v>
      </c>
      <c r="J61" s="336">
        <v>4480.4799999999996</v>
      </c>
      <c r="K61" s="336">
        <v>4480.4799999999996</v>
      </c>
      <c r="L61" s="336">
        <v>4480.4799999999996</v>
      </c>
      <c r="M61" s="336">
        <v>4480.4799999999996</v>
      </c>
      <c r="N61" s="336">
        <v>4480.4799999999996</v>
      </c>
      <c r="O61" s="336">
        <v>4480.4799999999996</v>
      </c>
      <c r="P61" s="320">
        <v>4480</v>
      </c>
      <c r="Q61" s="339"/>
      <c r="R61" s="327"/>
      <c r="S61" s="328"/>
      <c r="T61" s="328"/>
      <c r="U61" s="901"/>
      <c r="V61" s="901"/>
      <c r="W61" s="902"/>
      <c r="X61" s="901"/>
      <c r="Y61" s="903"/>
      <c r="Z61" s="904"/>
      <c r="AB61" s="901"/>
      <c r="AC61" s="901"/>
      <c r="AD61" s="901"/>
      <c r="AE61" s="901"/>
      <c r="AF61" s="902"/>
      <c r="AG61" s="901"/>
      <c r="AH61" s="903"/>
      <c r="AI61" s="904"/>
      <c r="AK61" s="901"/>
      <c r="AL61" s="901"/>
      <c r="AM61" s="901"/>
      <c r="AN61" s="901"/>
      <c r="AO61" s="902"/>
      <c r="AP61" s="901"/>
      <c r="AQ61" s="903"/>
      <c r="AR61" s="904"/>
      <c r="AT61" s="901"/>
      <c r="AU61" s="901"/>
      <c r="AV61" s="901"/>
      <c r="AW61" s="901"/>
      <c r="AX61" s="902"/>
      <c r="AY61" s="901"/>
      <c r="AZ61" s="903"/>
      <c r="BA61" s="904"/>
      <c r="BC61" s="901"/>
      <c r="BD61" s="901"/>
      <c r="BE61" s="901"/>
      <c r="BF61" s="901"/>
      <c r="BG61" s="902"/>
      <c r="BH61" s="901"/>
      <c r="BI61" s="903"/>
      <c r="BJ61" s="904"/>
      <c r="BL61" s="901"/>
      <c r="BM61" s="901"/>
      <c r="BN61" s="901"/>
      <c r="BO61" s="901"/>
      <c r="BP61" s="902"/>
      <c r="BQ61" s="901"/>
      <c r="BR61" s="903"/>
      <c r="BS61" s="904"/>
      <c r="BU61" s="901"/>
      <c r="BV61" s="901"/>
      <c r="BW61" s="901"/>
      <c r="BX61" s="901"/>
      <c r="BY61" s="902"/>
      <c r="BZ61" s="901"/>
      <c r="CA61" s="903"/>
      <c r="CB61" s="904"/>
      <c r="CD61" s="901"/>
      <c r="CE61" s="901"/>
      <c r="CF61" s="901"/>
      <c r="CG61" s="901"/>
      <c r="CH61" s="902"/>
      <c r="CI61" s="901"/>
      <c r="CJ61" s="903"/>
      <c r="CK61" s="904"/>
      <c r="CM61" s="901"/>
      <c r="CN61" s="901"/>
      <c r="CO61" s="901"/>
      <c r="CP61" s="901"/>
      <c r="CQ61" s="902"/>
      <c r="CR61" s="901"/>
      <c r="CS61" s="903"/>
      <c r="CT61" s="904"/>
      <c r="CV61" s="901"/>
      <c r="CW61" s="901"/>
      <c r="CX61" s="901"/>
      <c r="CY61" s="901"/>
      <c r="CZ61" s="902"/>
      <c r="DA61" s="901"/>
      <c r="DB61" s="903"/>
      <c r="DC61" s="904"/>
      <c r="DE61" s="901"/>
      <c r="DF61" s="901"/>
      <c r="DG61" s="901"/>
      <c r="DH61" s="901"/>
      <c r="DI61" s="902"/>
      <c r="DJ61" s="901"/>
      <c r="DK61" s="903"/>
      <c r="DL61" s="904"/>
      <c r="DN61" s="901"/>
      <c r="DO61" s="901"/>
      <c r="DP61" s="901"/>
      <c r="DQ61" s="901"/>
      <c r="DR61" s="902"/>
      <c r="DS61" s="901"/>
      <c r="DT61" s="903"/>
      <c r="DU61" s="904"/>
      <c r="DW61" s="901"/>
      <c r="DX61" s="901"/>
      <c r="DY61" s="901"/>
      <c r="DZ61" s="901"/>
      <c r="EA61" s="902"/>
      <c r="EB61" s="901"/>
      <c r="EC61" s="903"/>
      <c r="ED61" s="904"/>
      <c r="EF61" s="901"/>
      <c r="EG61" s="901"/>
      <c r="EH61" s="901"/>
      <c r="EI61" s="901"/>
      <c r="EJ61" s="902"/>
      <c r="EK61" s="901"/>
      <c r="EL61" s="903"/>
      <c r="EM61" s="904"/>
      <c r="EO61" s="901"/>
      <c r="EP61" s="901"/>
      <c r="EQ61" s="901"/>
      <c r="ER61" s="901"/>
      <c r="ES61" s="902"/>
      <c r="ET61" s="901"/>
      <c r="EU61" s="903"/>
      <c r="EV61" s="904"/>
      <c r="EX61" s="901"/>
      <c r="EY61" s="901"/>
      <c r="EZ61" s="901"/>
      <c r="FA61" s="901"/>
      <c r="FB61" s="902"/>
      <c r="FC61" s="901"/>
      <c r="FD61" s="903"/>
      <c r="FE61" s="904"/>
      <c r="FG61" s="901"/>
      <c r="FH61" s="901"/>
      <c r="FI61" s="901"/>
      <c r="FJ61" s="901"/>
      <c r="FK61" s="902"/>
      <c r="FL61" s="901"/>
      <c r="FM61" s="903"/>
      <c r="FN61" s="904"/>
      <c r="FP61" s="901"/>
      <c r="FQ61" s="901"/>
      <c r="FR61" s="901"/>
      <c r="FS61" s="901"/>
      <c r="FT61" s="902"/>
      <c r="FU61" s="901"/>
      <c r="FV61" s="903"/>
      <c r="FW61" s="904"/>
      <c r="FY61" s="901"/>
      <c r="FZ61" s="901"/>
      <c r="GA61" s="901"/>
      <c r="GB61" s="901"/>
      <c r="GC61" s="902"/>
      <c r="GD61" s="901"/>
      <c r="GE61" s="903"/>
      <c r="GF61" s="904"/>
      <c r="GH61" s="901"/>
      <c r="GI61" s="901"/>
      <c r="GJ61" s="901"/>
      <c r="GK61" s="901"/>
      <c r="GL61" s="902"/>
      <c r="GM61" s="901"/>
      <c r="GN61" s="903"/>
      <c r="GO61" s="904"/>
      <c r="GQ61" s="901"/>
      <c r="GR61" s="901"/>
      <c r="GS61" s="901"/>
      <c r="GT61" s="901"/>
      <c r="GU61" s="902"/>
      <c r="GV61" s="901"/>
      <c r="GW61" s="903"/>
      <c r="GX61" s="904"/>
      <c r="GZ61" s="901"/>
      <c r="HA61" s="901"/>
      <c r="HB61" s="901"/>
      <c r="HC61" s="901"/>
      <c r="HD61" s="902"/>
      <c r="HE61" s="901"/>
      <c r="HF61" s="903"/>
      <c r="HG61" s="904"/>
      <c r="HI61" s="901"/>
      <c r="HJ61" s="901"/>
      <c r="HK61" s="901"/>
      <c r="HL61" s="901"/>
      <c r="HM61" s="902"/>
      <c r="HN61" s="901"/>
      <c r="HO61" s="903"/>
      <c r="HP61" s="904"/>
      <c r="HR61" s="901"/>
      <c r="HS61" s="901"/>
      <c r="HT61" s="901"/>
      <c r="HU61" s="901"/>
      <c r="HV61" s="902"/>
      <c r="HW61" s="901"/>
      <c r="HX61" s="903"/>
      <c r="HY61" s="904"/>
      <c r="IA61" s="901"/>
      <c r="IB61" s="901"/>
      <c r="IC61" s="901"/>
      <c r="ID61" s="901"/>
      <c r="IE61" s="902"/>
      <c r="IF61" s="901"/>
      <c r="IG61" s="903"/>
      <c r="IH61" s="904"/>
      <c r="IJ61" s="901"/>
      <c r="IK61" s="901"/>
      <c r="IL61" s="901"/>
      <c r="IM61" s="901"/>
      <c r="IN61" s="902"/>
      <c r="IO61" s="901"/>
      <c r="IP61" s="903"/>
      <c r="IQ61" s="904"/>
    </row>
    <row r="62" spans="1:251" s="28" customFormat="1">
      <c r="A62" s="900">
        <v>54</v>
      </c>
      <c r="B62" s="409" t="s">
        <v>1957</v>
      </c>
      <c r="C62" s="345">
        <v>376400.79000000004</v>
      </c>
      <c r="D62" s="345">
        <v>376400.79000000004</v>
      </c>
      <c r="E62" s="345">
        <v>376400.79000000004</v>
      </c>
      <c r="F62" s="345">
        <v>376400.79000000004</v>
      </c>
      <c r="G62" s="345">
        <v>376400.79000000004</v>
      </c>
      <c r="H62" s="345">
        <v>376400.79000000004</v>
      </c>
      <c r="I62" s="345">
        <v>376400.79000000004</v>
      </c>
      <c r="J62" s="345">
        <v>376400.79000000004</v>
      </c>
      <c r="K62" s="345">
        <v>376400.79000000004</v>
      </c>
      <c r="L62" s="345">
        <v>376400.79000000004</v>
      </c>
      <c r="M62" s="345">
        <v>376400.79000000004</v>
      </c>
      <c r="N62" s="345">
        <v>376400.79000000004</v>
      </c>
      <c r="O62" s="345">
        <v>376400.79000000004</v>
      </c>
      <c r="P62" s="320">
        <v>376401</v>
      </c>
      <c r="Q62" s="339"/>
      <c r="R62" s="327"/>
      <c r="S62" s="328"/>
      <c r="T62" s="328"/>
      <c r="U62" s="901"/>
      <c r="V62" s="901"/>
      <c r="W62" s="902"/>
      <c r="X62" s="901"/>
      <c r="Y62" s="903"/>
      <c r="Z62" s="904"/>
      <c r="AB62" s="901"/>
      <c r="AC62" s="901"/>
      <c r="AD62" s="901"/>
      <c r="AE62" s="901"/>
      <c r="AF62" s="902"/>
      <c r="AG62" s="901"/>
      <c r="AH62" s="903"/>
      <c r="AI62" s="904"/>
      <c r="AK62" s="901"/>
      <c r="AL62" s="901"/>
      <c r="AM62" s="901"/>
      <c r="AN62" s="901"/>
      <c r="AO62" s="902"/>
      <c r="AP62" s="901"/>
      <c r="AQ62" s="903"/>
      <c r="AR62" s="904"/>
      <c r="AT62" s="901"/>
      <c r="AU62" s="901"/>
      <c r="AV62" s="901"/>
      <c r="AW62" s="901"/>
      <c r="AX62" s="902"/>
      <c r="AY62" s="901"/>
      <c r="AZ62" s="903"/>
      <c r="BA62" s="904"/>
      <c r="BC62" s="901"/>
      <c r="BD62" s="901"/>
      <c r="BE62" s="901"/>
      <c r="BF62" s="901"/>
      <c r="BG62" s="902"/>
      <c r="BH62" s="901"/>
      <c r="BI62" s="903"/>
      <c r="BJ62" s="904"/>
      <c r="BL62" s="901"/>
      <c r="BM62" s="901"/>
      <c r="BN62" s="901"/>
      <c r="BO62" s="901"/>
      <c r="BP62" s="902"/>
      <c r="BQ62" s="901"/>
      <c r="BR62" s="903"/>
      <c r="BS62" s="904"/>
      <c r="BU62" s="901"/>
      <c r="BV62" s="901"/>
      <c r="BW62" s="901"/>
      <c r="BX62" s="901"/>
      <c r="BY62" s="902"/>
      <c r="BZ62" s="901"/>
      <c r="CA62" s="903"/>
      <c r="CB62" s="904"/>
      <c r="CD62" s="901"/>
      <c r="CE62" s="901"/>
      <c r="CF62" s="901"/>
      <c r="CG62" s="901"/>
      <c r="CH62" s="902"/>
      <c r="CI62" s="901"/>
      <c r="CJ62" s="903"/>
      <c r="CK62" s="904"/>
      <c r="CM62" s="901"/>
      <c r="CN62" s="901"/>
      <c r="CO62" s="901"/>
      <c r="CP62" s="901"/>
      <c r="CQ62" s="902"/>
      <c r="CR62" s="901"/>
      <c r="CS62" s="903"/>
      <c r="CT62" s="904"/>
      <c r="CV62" s="901"/>
      <c r="CW62" s="901"/>
      <c r="CX62" s="901"/>
      <c r="CY62" s="901"/>
      <c r="CZ62" s="902"/>
      <c r="DA62" s="901"/>
      <c r="DB62" s="903"/>
      <c r="DC62" s="904"/>
      <c r="DE62" s="901"/>
      <c r="DF62" s="901"/>
      <c r="DG62" s="901"/>
      <c r="DH62" s="901"/>
      <c r="DI62" s="902"/>
      <c r="DJ62" s="901"/>
      <c r="DK62" s="903"/>
      <c r="DL62" s="904"/>
      <c r="DN62" s="901"/>
      <c r="DO62" s="901"/>
      <c r="DP62" s="901"/>
      <c r="DQ62" s="901"/>
      <c r="DR62" s="902"/>
      <c r="DS62" s="901"/>
      <c r="DT62" s="903"/>
      <c r="DU62" s="904"/>
      <c r="DW62" s="901"/>
      <c r="DX62" s="901"/>
      <c r="DY62" s="901"/>
      <c r="DZ62" s="901"/>
      <c r="EA62" s="902"/>
      <c r="EB62" s="901"/>
      <c r="EC62" s="903"/>
      <c r="ED62" s="904"/>
      <c r="EF62" s="901"/>
      <c r="EG62" s="901"/>
      <c r="EH62" s="901"/>
      <c r="EI62" s="901"/>
      <c r="EJ62" s="902"/>
      <c r="EK62" s="901"/>
      <c r="EL62" s="903"/>
      <c r="EM62" s="904"/>
      <c r="EO62" s="901"/>
      <c r="EP62" s="901"/>
      <c r="EQ62" s="901"/>
      <c r="ER62" s="901"/>
      <c r="ES62" s="902"/>
      <c r="ET62" s="901"/>
      <c r="EU62" s="903"/>
      <c r="EV62" s="904"/>
      <c r="EX62" s="901"/>
      <c r="EY62" s="901"/>
      <c r="EZ62" s="901"/>
      <c r="FA62" s="901"/>
      <c r="FB62" s="902"/>
      <c r="FC62" s="901"/>
      <c r="FD62" s="903"/>
      <c r="FE62" s="904"/>
      <c r="FG62" s="901"/>
      <c r="FH62" s="901"/>
      <c r="FI62" s="901"/>
      <c r="FJ62" s="901"/>
      <c r="FK62" s="902"/>
      <c r="FL62" s="901"/>
      <c r="FM62" s="903"/>
      <c r="FN62" s="904"/>
      <c r="FP62" s="901"/>
      <c r="FQ62" s="901"/>
      <c r="FR62" s="901"/>
      <c r="FS62" s="901"/>
      <c r="FT62" s="902"/>
      <c r="FU62" s="901"/>
      <c r="FV62" s="903"/>
      <c r="FW62" s="904"/>
      <c r="FY62" s="901"/>
      <c r="FZ62" s="901"/>
      <c r="GA62" s="901"/>
      <c r="GB62" s="901"/>
      <c r="GC62" s="902"/>
      <c r="GD62" s="901"/>
      <c r="GE62" s="903"/>
      <c r="GF62" s="904"/>
      <c r="GH62" s="901"/>
      <c r="GI62" s="901"/>
      <c r="GJ62" s="901"/>
      <c r="GK62" s="901"/>
      <c r="GL62" s="902"/>
      <c r="GM62" s="901"/>
      <c r="GN62" s="903"/>
      <c r="GO62" s="904"/>
      <c r="GQ62" s="901"/>
      <c r="GR62" s="901"/>
      <c r="GS62" s="901"/>
      <c r="GT62" s="901"/>
      <c r="GU62" s="902"/>
      <c r="GV62" s="901"/>
      <c r="GW62" s="903"/>
      <c r="GX62" s="904"/>
      <c r="GZ62" s="901"/>
      <c r="HA62" s="901"/>
      <c r="HB62" s="901"/>
      <c r="HC62" s="901"/>
      <c r="HD62" s="902"/>
      <c r="HE62" s="901"/>
      <c r="HF62" s="903"/>
      <c r="HG62" s="904"/>
      <c r="HI62" s="901"/>
      <c r="HJ62" s="901"/>
      <c r="HK62" s="901"/>
      <c r="HL62" s="901"/>
      <c r="HM62" s="902"/>
      <c r="HN62" s="901"/>
      <c r="HO62" s="903"/>
      <c r="HP62" s="904"/>
      <c r="HR62" s="901"/>
      <c r="HS62" s="901"/>
      <c r="HT62" s="901"/>
      <c r="HU62" s="901"/>
      <c r="HV62" s="902"/>
      <c r="HW62" s="901"/>
      <c r="HX62" s="903"/>
      <c r="HY62" s="904"/>
      <c r="IA62" s="901"/>
      <c r="IB62" s="901"/>
      <c r="IC62" s="901"/>
      <c r="ID62" s="901"/>
      <c r="IE62" s="902"/>
      <c r="IF62" s="901"/>
      <c r="IG62" s="903"/>
      <c r="IH62" s="904"/>
      <c r="IJ62" s="901"/>
      <c r="IK62" s="901"/>
      <c r="IL62" s="901"/>
      <c r="IM62" s="901"/>
      <c r="IN62" s="902"/>
      <c r="IO62" s="901"/>
      <c r="IP62" s="903"/>
      <c r="IQ62" s="904"/>
    </row>
    <row r="63" spans="1:251" s="28" customFormat="1" ht="12.75" thickBot="1">
      <c r="A63" s="900">
        <v>55</v>
      </c>
      <c r="B63" s="350" t="s">
        <v>152</v>
      </c>
      <c r="C63" s="1463">
        <v>15635644.93</v>
      </c>
      <c r="D63" s="1463">
        <v>15922693.430000003</v>
      </c>
      <c r="E63" s="1463">
        <v>15931247.41</v>
      </c>
      <c r="F63" s="1463">
        <v>15936638.770000003</v>
      </c>
      <c r="G63" s="1463">
        <v>16414503.790000003</v>
      </c>
      <c r="H63" s="1463">
        <v>16512002.380000003</v>
      </c>
      <c r="I63" s="1463">
        <v>16521437.25</v>
      </c>
      <c r="J63" s="1463">
        <v>16541846.690000001</v>
      </c>
      <c r="K63" s="1463">
        <v>16519084.920000006</v>
      </c>
      <c r="L63" s="1463">
        <v>16521227.800000004</v>
      </c>
      <c r="M63" s="1463">
        <v>16536350.710000001</v>
      </c>
      <c r="N63" s="1463">
        <v>16546685.800000001</v>
      </c>
      <c r="O63" s="1463">
        <v>16577789.510000002</v>
      </c>
      <c r="P63" s="1463">
        <v>16316707</v>
      </c>
      <c r="Q63" s="335"/>
      <c r="R63" s="327"/>
      <c r="S63" s="328"/>
      <c r="T63" s="328"/>
      <c r="U63" s="901"/>
      <c r="V63" s="901"/>
      <c r="W63" s="902"/>
      <c r="X63" s="901"/>
      <c r="Y63" s="903"/>
      <c r="Z63" s="904"/>
      <c r="AB63" s="901"/>
      <c r="AC63" s="901"/>
      <c r="AD63" s="901"/>
      <c r="AE63" s="901"/>
      <c r="AF63" s="902"/>
      <c r="AG63" s="901"/>
      <c r="AH63" s="903"/>
      <c r="AI63" s="904"/>
      <c r="AK63" s="901"/>
      <c r="AL63" s="901"/>
      <c r="AM63" s="901"/>
      <c r="AN63" s="901"/>
      <c r="AO63" s="902"/>
      <c r="AP63" s="901"/>
      <c r="AQ63" s="903"/>
      <c r="AR63" s="904"/>
      <c r="AT63" s="901"/>
      <c r="AU63" s="901"/>
      <c r="AV63" s="901"/>
      <c r="AW63" s="901"/>
      <c r="AX63" s="902"/>
      <c r="AY63" s="901"/>
      <c r="AZ63" s="903"/>
      <c r="BA63" s="904"/>
      <c r="BC63" s="901"/>
      <c r="BD63" s="901"/>
      <c r="BE63" s="901"/>
      <c r="BF63" s="901"/>
      <c r="BG63" s="902"/>
      <c r="BH63" s="901"/>
      <c r="BI63" s="903"/>
      <c r="BJ63" s="904"/>
      <c r="BL63" s="901"/>
      <c r="BM63" s="901"/>
      <c r="BN63" s="901"/>
      <c r="BO63" s="901"/>
      <c r="BP63" s="902"/>
      <c r="BQ63" s="901"/>
      <c r="BR63" s="903"/>
      <c r="BS63" s="904"/>
      <c r="BU63" s="901"/>
      <c r="BV63" s="901"/>
      <c r="BW63" s="901"/>
      <c r="BX63" s="901"/>
      <c r="BY63" s="902"/>
      <c r="BZ63" s="901"/>
      <c r="CA63" s="903"/>
      <c r="CB63" s="904"/>
      <c r="CD63" s="901"/>
      <c r="CE63" s="901"/>
      <c r="CF63" s="901"/>
      <c r="CG63" s="901"/>
      <c r="CH63" s="902"/>
      <c r="CI63" s="901"/>
      <c r="CJ63" s="903"/>
      <c r="CK63" s="904"/>
      <c r="CM63" s="901"/>
      <c r="CN63" s="901"/>
      <c r="CO63" s="901"/>
      <c r="CP63" s="901"/>
      <c r="CQ63" s="902"/>
      <c r="CR63" s="901"/>
      <c r="CS63" s="903"/>
      <c r="CT63" s="904"/>
      <c r="CV63" s="901"/>
      <c r="CW63" s="901"/>
      <c r="CX63" s="901"/>
      <c r="CY63" s="901"/>
      <c r="CZ63" s="902"/>
      <c r="DA63" s="901"/>
      <c r="DB63" s="903"/>
      <c r="DC63" s="904"/>
      <c r="DE63" s="901"/>
      <c r="DF63" s="901"/>
      <c r="DG63" s="901"/>
      <c r="DH63" s="901"/>
      <c r="DI63" s="902"/>
      <c r="DJ63" s="901"/>
      <c r="DK63" s="903"/>
      <c r="DL63" s="904"/>
      <c r="DN63" s="901"/>
      <c r="DO63" s="901"/>
      <c r="DP63" s="901"/>
      <c r="DQ63" s="901"/>
      <c r="DR63" s="902"/>
      <c r="DS63" s="901"/>
      <c r="DT63" s="903"/>
      <c r="DU63" s="904"/>
      <c r="DW63" s="901"/>
      <c r="DX63" s="901"/>
      <c r="DY63" s="901"/>
      <c r="DZ63" s="901"/>
      <c r="EA63" s="902"/>
      <c r="EB63" s="901"/>
      <c r="EC63" s="903"/>
      <c r="ED63" s="904"/>
      <c r="EF63" s="901"/>
      <c r="EG63" s="901"/>
      <c r="EH63" s="901"/>
      <c r="EI63" s="901"/>
      <c r="EJ63" s="902"/>
      <c r="EK63" s="901"/>
      <c r="EL63" s="903"/>
      <c r="EM63" s="904"/>
      <c r="EO63" s="901"/>
      <c r="EP63" s="901"/>
      <c r="EQ63" s="901"/>
      <c r="ER63" s="901"/>
      <c r="ES63" s="902"/>
      <c r="ET63" s="901"/>
      <c r="EU63" s="903"/>
      <c r="EV63" s="904"/>
      <c r="EX63" s="901"/>
      <c r="EY63" s="901"/>
      <c r="EZ63" s="901"/>
      <c r="FA63" s="901"/>
      <c r="FB63" s="902"/>
      <c r="FC63" s="901"/>
      <c r="FD63" s="903"/>
      <c r="FE63" s="904"/>
      <c r="FG63" s="901"/>
      <c r="FH63" s="901"/>
      <c r="FI63" s="901"/>
      <c r="FJ63" s="901"/>
      <c r="FK63" s="902"/>
      <c r="FL63" s="901"/>
      <c r="FM63" s="903"/>
      <c r="FN63" s="904"/>
      <c r="FP63" s="901"/>
      <c r="FQ63" s="901"/>
      <c r="FR63" s="901"/>
      <c r="FS63" s="901"/>
      <c r="FT63" s="902"/>
      <c r="FU63" s="901"/>
      <c r="FV63" s="903"/>
      <c r="FW63" s="904"/>
      <c r="FY63" s="901"/>
      <c r="FZ63" s="901"/>
      <c r="GA63" s="901"/>
      <c r="GB63" s="901"/>
      <c r="GC63" s="902"/>
      <c r="GD63" s="901"/>
      <c r="GE63" s="903"/>
      <c r="GF63" s="904"/>
      <c r="GH63" s="901"/>
      <c r="GI63" s="901"/>
      <c r="GJ63" s="901"/>
      <c r="GK63" s="901"/>
      <c r="GL63" s="902"/>
      <c r="GM63" s="901"/>
      <c r="GN63" s="903"/>
      <c r="GO63" s="904"/>
      <c r="GQ63" s="901"/>
      <c r="GR63" s="901"/>
      <c r="GS63" s="901"/>
      <c r="GT63" s="901"/>
      <c r="GU63" s="902"/>
      <c r="GV63" s="901"/>
      <c r="GW63" s="903"/>
      <c r="GX63" s="904"/>
      <c r="GZ63" s="901"/>
      <c r="HA63" s="901"/>
      <c r="HB63" s="901"/>
      <c r="HC63" s="901"/>
      <c r="HD63" s="902"/>
      <c r="HE63" s="901"/>
      <c r="HF63" s="903"/>
      <c r="HG63" s="904"/>
      <c r="HI63" s="901"/>
      <c r="HJ63" s="901"/>
      <c r="HK63" s="901"/>
      <c r="HL63" s="901"/>
      <c r="HM63" s="902"/>
      <c r="HN63" s="901"/>
      <c r="HO63" s="903"/>
      <c r="HP63" s="904"/>
      <c r="HR63" s="901"/>
      <c r="HS63" s="901"/>
      <c r="HT63" s="901"/>
      <c r="HU63" s="901"/>
      <c r="HV63" s="902"/>
      <c r="HW63" s="901"/>
      <c r="HX63" s="903"/>
      <c r="HY63" s="904"/>
      <c r="IA63" s="901"/>
      <c r="IB63" s="901"/>
      <c r="IC63" s="901"/>
      <c r="ID63" s="901"/>
      <c r="IE63" s="902"/>
      <c r="IF63" s="901"/>
      <c r="IG63" s="903"/>
      <c r="IH63" s="904"/>
      <c r="IJ63" s="901"/>
      <c r="IK63" s="901"/>
      <c r="IL63" s="901"/>
      <c r="IM63" s="901"/>
      <c r="IN63" s="902"/>
      <c r="IO63" s="901"/>
      <c r="IP63" s="903"/>
      <c r="IQ63" s="904"/>
    </row>
    <row r="64" spans="1:251" s="28" customFormat="1" ht="12.75" thickTop="1">
      <c r="A64" s="900">
        <v>56</v>
      </c>
      <c r="B64" s="952" t="s">
        <v>2604</v>
      </c>
      <c r="C64" s="335"/>
      <c r="D64" s="335"/>
      <c r="E64" s="335"/>
      <c r="F64" s="335"/>
      <c r="G64" s="335"/>
      <c r="H64" s="335"/>
      <c r="I64" s="335"/>
      <c r="J64" s="335"/>
      <c r="K64" s="335"/>
      <c r="L64" s="335"/>
      <c r="M64" s="335"/>
      <c r="N64" s="335"/>
      <c r="O64" s="335"/>
      <c r="P64" s="335"/>
      <c r="Q64" s="335"/>
      <c r="R64" s="327"/>
      <c r="S64" s="328"/>
      <c r="T64" s="328"/>
      <c r="U64" s="901"/>
      <c r="V64" s="901"/>
      <c r="W64" s="902"/>
      <c r="X64" s="901"/>
      <c r="Y64" s="903"/>
      <c r="Z64" s="904"/>
      <c r="AB64" s="901"/>
      <c r="AC64" s="901"/>
      <c r="AD64" s="901"/>
      <c r="AE64" s="901"/>
      <c r="AF64" s="902"/>
      <c r="AG64" s="901"/>
      <c r="AH64" s="903"/>
      <c r="AI64" s="904"/>
      <c r="AK64" s="901"/>
      <c r="AL64" s="901"/>
      <c r="AM64" s="901"/>
      <c r="AN64" s="901"/>
      <c r="AO64" s="902"/>
      <c r="AP64" s="901"/>
      <c r="AQ64" s="903"/>
      <c r="AR64" s="904"/>
      <c r="AT64" s="901"/>
      <c r="AU64" s="901"/>
      <c r="AV64" s="901"/>
      <c r="AW64" s="901"/>
      <c r="AX64" s="902"/>
      <c r="AY64" s="901"/>
      <c r="AZ64" s="903"/>
      <c r="BA64" s="904"/>
      <c r="BC64" s="901"/>
      <c r="BD64" s="901"/>
      <c r="BE64" s="901"/>
      <c r="BF64" s="901"/>
      <c r="BG64" s="902"/>
      <c r="BH64" s="901"/>
      <c r="BI64" s="903"/>
      <c r="BJ64" s="904"/>
      <c r="BL64" s="901"/>
      <c r="BM64" s="901"/>
      <c r="BN64" s="901"/>
      <c r="BO64" s="901"/>
      <c r="BP64" s="902"/>
      <c r="BQ64" s="901"/>
      <c r="BR64" s="903"/>
      <c r="BS64" s="904"/>
      <c r="BU64" s="901"/>
      <c r="BV64" s="901"/>
      <c r="BW64" s="901"/>
      <c r="BX64" s="901"/>
      <c r="BY64" s="902"/>
      <c r="BZ64" s="901"/>
      <c r="CA64" s="903"/>
      <c r="CB64" s="904"/>
      <c r="CD64" s="901"/>
      <c r="CE64" s="901"/>
      <c r="CF64" s="901"/>
      <c r="CG64" s="901"/>
      <c r="CH64" s="902"/>
      <c r="CI64" s="901"/>
      <c r="CJ64" s="903"/>
      <c r="CK64" s="904"/>
      <c r="CM64" s="901"/>
      <c r="CN64" s="901"/>
      <c r="CO64" s="901"/>
      <c r="CP64" s="901"/>
      <c r="CQ64" s="902"/>
      <c r="CR64" s="901"/>
      <c r="CS64" s="903"/>
      <c r="CT64" s="904"/>
      <c r="CV64" s="901"/>
      <c r="CW64" s="901"/>
      <c r="CX64" s="901"/>
      <c r="CY64" s="901"/>
      <c r="CZ64" s="902"/>
      <c r="DA64" s="901"/>
      <c r="DB64" s="903"/>
      <c r="DC64" s="904"/>
      <c r="DE64" s="901"/>
      <c r="DF64" s="901"/>
      <c r="DG64" s="901"/>
      <c r="DH64" s="901"/>
      <c r="DI64" s="902"/>
      <c r="DJ64" s="901"/>
      <c r="DK64" s="903"/>
      <c r="DL64" s="904"/>
      <c r="DN64" s="901"/>
      <c r="DO64" s="901"/>
      <c r="DP64" s="901"/>
      <c r="DQ64" s="901"/>
      <c r="DR64" s="902"/>
      <c r="DS64" s="901"/>
      <c r="DT64" s="903"/>
      <c r="DU64" s="904"/>
      <c r="DW64" s="901"/>
      <c r="DX64" s="901"/>
      <c r="DY64" s="901"/>
      <c r="DZ64" s="901"/>
      <c r="EA64" s="902"/>
      <c r="EB64" s="901"/>
      <c r="EC64" s="903"/>
      <c r="ED64" s="904"/>
      <c r="EF64" s="901"/>
      <c r="EG64" s="901"/>
      <c r="EH64" s="901"/>
      <c r="EI64" s="901"/>
      <c r="EJ64" s="902"/>
      <c r="EK64" s="901"/>
      <c r="EL64" s="903"/>
      <c r="EM64" s="904"/>
      <c r="EO64" s="901"/>
      <c r="EP64" s="901"/>
      <c r="EQ64" s="901"/>
      <c r="ER64" s="901"/>
      <c r="ES64" s="902"/>
      <c r="ET64" s="901"/>
      <c r="EU64" s="903"/>
      <c r="EV64" s="904"/>
      <c r="EX64" s="901"/>
      <c r="EY64" s="901"/>
      <c r="EZ64" s="901"/>
      <c r="FA64" s="901"/>
      <c r="FB64" s="902"/>
      <c r="FC64" s="901"/>
      <c r="FD64" s="903"/>
      <c r="FE64" s="904"/>
      <c r="FG64" s="901"/>
      <c r="FH64" s="901"/>
      <c r="FI64" s="901"/>
      <c r="FJ64" s="901"/>
      <c r="FK64" s="902"/>
      <c r="FL64" s="901"/>
      <c r="FM64" s="903"/>
      <c r="FN64" s="904"/>
      <c r="FP64" s="901"/>
      <c r="FQ64" s="901"/>
      <c r="FR64" s="901"/>
      <c r="FS64" s="901"/>
      <c r="FT64" s="902"/>
      <c r="FU64" s="901"/>
      <c r="FV64" s="903"/>
      <c r="FW64" s="904"/>
      <c r="FY64" s="901"/>
      <c r="FZ64" s="901"/>
      <c r="GA64" s="901"/>
      <c r="GB64" s="901"/>
      <c r="GC64" s="902"/>
      <c r="GD64" s="901"/>
      <c r="GE64" s="903"/>
      <c r="GF64" s="904"/>
      <c r="GH64" s="901"/>
      <c r="GI64" s="901"/>
      <c r="GJ64" s="901"/>
      <c r="GK64" s="901"/>
      <c r="GL64" s="902"/>
      <c r="GM64" s="901"/>
      <c r="GN64" s="903"/>
      <c r="GO64" s="904"/>
      <c r="GQ64" s="901"/>
      <c r="GR64" s="901"/>
      <c r="GS64" s="901"/>
      <c r="GT64" s="901"/>
      <c r="GU64" s="902"/>
      <c r="GV64" s="901"/>
      <c r="GW64" s="903"/>
      <c r="GX64" s="904"/>
      <c r="GZ64" s="901"/>
      <c r="HA64" s="901"/>
      <c r="HB64" s="901"/>
      <c r="HC64" s="901"/>
      <c r="HD64" s="902"/>
      <c r="HE64" s="901"/>
      <c r="HF64" s="903"/>
      <c r="HG64" s="904"/>
      <c r="HI64" s="901"/>
      <c r="HJ64" s="901"/>
      <c r="HK64" s="901"/>
      <c r="HL64" s="901"/>
      <c r="HM64" s="902"/>
      <c r="HN64" s="901"/>
      <c r="HO64" s="903"/>
      <c r="HP64" s="904"/>
      <c r="HR64" s="901"/>
      <c r="HS64" s="901"/>
      <c r="HT64" s="901"/>
      <c r="HU64" s="901"/>
      <c r="HV64" s="902"/>
      <c r="HW64" s="901"/>
      <c r="HX64" s="903"/>
      <c r="HY64" s="904"/>
      <c r="IA64" s="901"/>
      <c r="IB64" s="901"/>
      <c r="IC64" s="901"/>
      <c r="ID64" s="901"/>
      <c r="IE64" s="902"/>
      <c r="IF64" s="901"/>
      <c r="IG64" s="903"/>
      <c r="IH64" s="904"/>
      <c r="IJ64" s="901"/>
      <c r="IK64" s="901"/>
      <c r="IL64" s="901"/>
      <c r="IM64" s="901"/>
      <c r="IN64" s="902"/>
      <c r="IO64" s="901"/>
      <c r="IP64" s="903"/>
      <c r="IQ64" s="904"/>
    </row>
    <row r="65" spans="1:20" s="28" customFormat="1">
      <c r="A65" s="900">
        <v>57</v>
      </c>
      <c r="B65" s="949" t="s">
        <v>1160</v>
      </c>
      <c r="C65" s="319">
        <v>0</v>
      </c>
      <c r="D65" s="327"/>
      <c r="E65" s="327"/>
      <c r="F65" s="327"/>
      <c r="G65" s="327"/>
      <c r="H65" s="327"/>
      <c r="I65" s="327"/>
      <c r="J65" s="327"/>
      <c r="K65" s="327"/>
      <c r="L65" s="327"/>
      <c r="M65" s="327"/>
      <c r="N65" s="327"/>
      <c r="O65" s="319"/>
      <c r="P65" s="327"/>
      <c r="Q65" s="391"/>
      <c r="R65" s="327"/>
      <c r="S65" s="327"/>
      <c r="T65" s="327"/>
    </row>
    <row r="66" spans="1:20" s="28" customFormat="1">
      <c r="A66" s="900">
        <v>58</v>
      </c>
      <c r="B66" s="949" t="s">
        <v>1161</v>
      </c>
      <c r="C66" s="319">
        <v>414538.3600000001</v>
      </c>
      <c r="D66" s="319">
        <v>404600</v>
      </c>
      <c r="E66" s="319">
        <v>403595</v>
      </c>
      <c r="F66" s="319">
        <v>410028</v>
      </c>
      <c r="G66" s="319">
        <v>412712</v>
      </c>
      <c r="H66" s="319">
        <v>414297</v>
      </c>
      <c r="I66" s="319">
        <v>416148</v>
      </c>
      <c r="J66" s="319">
        <v>418332</v>
      </c>
      <c r="K66" s="319">
        <v>421082</v>
      </c>
      <c r="L66" s="319">
        <v>419126</v>
      </c>
      <c r="M66" s="319">
        <v>419374</v>
      </c>
      <c r="N66" s="319">
        <v>419958</v>
      </c>
      <c r="O66" s="319">
        <v>421080</v>
      </c>
      <c r="P66" s="320">
        <v>414990</v>
      </c>
      <c r="Q66" s="339"/>
      <c r="R66" s="327"/>
      <c r="S66" s="327"/>
      <c r="T66" s="327"/>
    </row>
    <row r="67" spans="1:20" s="28" customFormat="1">
      <c r="A67" s="900">
        <v>59</v>
      </c>
      <c r="B67" s="949" t="s">
        <v>1162</v>
      </c>
      <c r="C67" s="319">
        <v>158650.15000000002</v>
      </c>
      <c r="D67" s="319">
        <v>154910</v>
      </c>
      <c r="E67" s="319">
        <v>155600</v>
      </c>
      <c r="F67" s="319">
        <v>168178</v>
      </c>
      <c r="G67" s="319">
        <v>167054</v>
      </c>
      <c r="H67" s="319">
        <v>167570</v>
      </c>
      <c r="I67" s="319">
        <v>167868</v>
      </c>
      <c r="J67" s="319">
        <v>163867</v>
      </c>
      <c r="K67" s="319">
        <v>163971</v>
      </c>
      <c r="L67" s="319">
        <v>166365</v>
      </c>
      <c r="M67" s="319">
        <v>166421</v>
      </c>
      <c r="N67" s="319">
        <v>166629</v>
      </c>
      <c r="O67" s="319">
        <v>166820.01</v>
      </c>
      <c r="P67" s="320">
        <v>164146</v>
      </c>
      <c r="Q67" s="339"/>
      <c r="R67" s="327"/>
      <c r="S67" s="327"/>
      <c r="T67" s="327"/>
    </row>
    <row r="68" spans="1:20" s="28" customFormat="1">
      <c r="A68" s="900">
        <v>60</v>
      </c>
      <c r="B68" s="949" t="s">
        <v>1164</v>
      </c>
      <c r="C68" s="319">
        <v>0</v>
      </c>
      <c r="D68" s="327"/>
      <c r="E68" s="327"/>
      <c r="F68" s="327"/>
      <c r="G68" s="327"/>
      <c r="H68" s="327"/>
      <c r="I68" s="327"/>
      <c r="J68" s="327"/>
      <c r="K68" s="327"/>
      <c r="L68" s="327"/>
      <c r="M68" s="327"/>
      <c r="N68" s="327"/>
      <c r="O68" s="319">
        <v>0</v>
      </c>
      <c r="P68" s="327"/>
      <c r="Q68" s="391"/>
      <c r="R68" s="327"/>
      <c r="S68" s="327"/>
      <c r="T68" s="327"/>
    </row>
    <row r="69" spans="1:20" s="28" customFormat="1">
      <c r="A69" s="900">
        <v>61</v>
      </c>
      <c r="B69" s="949" t="s">
        <v>1165</v>
      </c>
      <c r="C69" s="319">
        <v>0</v>
      </c>
      <c r="D69" s="327"/>
      <c r="E69" s="327"/>
      <c r="F69" s="327"/>
      <c r="G69" s="327"/>
      <c r="H69" s="327"/>
      <c r="I69" s="327"/>
      <c r="J69" s="327"/>
      <c r="K69" s="327"/>
      <c r="L69" s="327"/>
      <c r="M69" s="327"/>
      <c r="N69" s="327"/>
      <c r="O69" s="319">
        <v>0</v>
      </c>
      <c r="P69" s="327"/>
      <c r="Q69" s="391"/>
      <c r="R69" s="327"/>
      <c r="S69" s="327"/>
      <c r="T69" s="327"/>
    </row>
    <row r="70" spans="1:20" s="28" customFormat="1">
      <c r="A70" s="900">
        <v>62</v>
      </c>
      <c r="B70" s="949" t="s">
        <v>1993</v>
      </c>
      <c r="C70" s="319">
        <v>0</v>
      </c>
      <c r="D70" s="327"/>
      <c r="E70" s="327"/>
      <c r="F70" s="327"/>
      <c r="G70" s="327"/>
      <c r="H70" s="327"/>
      <c r="I70" s="327"/>
      <c r="J70" s="327"/>
      <c r="K70" s="327"/>
      <c r="L70" s="327"/>
      <c r="M70" s="327"/>
      <c r="N70" s="327"/>
      <c r="O70" s="319">
        <v>0</v>
      </c>
      <c r="P70" s="327"/>
      <c r="Q70" s="391"/>
      <c r="R70" s="327"/>
      <c r="S70" s="327"/>
      <c r="T70" s="327"/>
    </row>
    <row r="71" spans="1:20" s="28" customFormat="1">
      <c r="A71" s="900">
        <v>63</v>
      </c>
      <c r="B71" s="949" t="s">
        <v>1998</v>
      </c>
      <c r="C71" s="319">
        <v>0</v>
      </c>
      <c r="D71" s="327"/>
      <c r="E71" s="327"/>
      <c r="F71" s="327"/>
      <c r="G71" s="327"/>
      <c r="H71" s="327"/>
      <c r="I71" s="327"/>
      <c r="J71" s="327"/>
      <c r="K71" s="327"/>
      <c r="L71" s="327"/>
      <c r="M71" s="327"/>
      <c r="N71" s="327"/>
      <c r="O71" s="319">
        <v>0</v>
      </c>
      <c r="P71" s="327"/>
      <c r="Q71" s="391"/>
      <c r="R71" s="327"/>
      <c r="S71" s="327"/>
      <c r="T71" s="327"/>
    </row>
    <row r="72" spans="1:20" s="28" customFormat="1">
      <c r="A72" s="900">
        <v>64</v>
      </c>
      <c r="B72" s="950" t="s">
        <v>588</v>
      </c>
      <c r="C72" s="319">
        <v>0</v>
      </c>
      <c r="D72" s="327"/>
      <c r="E72" s="327"/>
      <c r="F72" s="327"/>
      <c r="G72" s="327"/>
      <c r="H72" s="327"/>
      <c r="I72" s="327"/>
      <c r="J72" s="327"/>
      <c r="K72" s="327"/>
      <c r="L72" s="327"/>
      <c r="M72" s="327"/>
      <c r="N72" s="327"/>
      <c r="O72" s="319">
        <v>0</v>
      </c>
      <c r="P72" s="327"/>
      <c r="Q72" s="391"/>
      <c r="R72" s="327"/>
      <c r="S72" s="327"/>
      <c r="T72" s="327"/>
    </row>
    <row r="73" spans="1:20" s="28" customFormat="1">
      <c r="A73" s="900">
        <v>65</v>
      </c>
      <c r="B73" s="951" t="s">
        <v>1650</v>
      </c>
      <c r="C73" s="319">
        <v>0</v>
      </c>
      <c r="D73" s="327"/>
      <c r="E73" s="327"/>
      <c r="F73" s="327"/>
      <c r="G73" s="327"/>
      <c r="H73" s="327"/>
      <c r="I73" s="327"/>
      <c r="J73" s="327"/>
      <c r="K73" s="327"/>
      <c r="L73" s="327"/>
      <c r="M73" s="327"/>
      <c r="N73" s="327"/>
      <c r="O73" s="319">
        <v>0</v>
      </c>
      <c r="P73" s="327"/>
      <c r="Q73" s="391"/>
      <c r="R73" s="327"/>
      <c r="S73" s="327"/>
      <c r="T73" s="327"/>
    </row>
    <row r="74" spans="1:20" s="28" customFormat="1">
      <c r="A74" s="900"/>
      <c r="B74" s="949" t="s">
        <v>2543</v>
      </c>
      <c r="C74" s="319">
        <v>0</v>
      </c>
      <c r="D74" s="327"/>
      <c r="E74" s="327"/>
      <c r="F74" s="327"/>
      <c r="G74" s="327"/>
      <c r="H74" s="327"/>
      <c r="I74" s="327"/>
      <c r="J74" s="327"/>
      <c r="K74" s="327"/>
      <c r="L74" s="327"/>
      <c r="M74" s="327"/>
      <c r="N74" s="327"/>
      <c r="O74" s="319">
        <v>-1</v>
      </c>
      <c r="P74" s="327"/>
      <c r="Q74" s="391"/>
      <c r="R74" s="327"/>
      <c r="S74" s="327"/>
      <c r="T74" s="327"/>
    </row>
    <row r="75" spans="1:20" s="28" customFormat="1">
      <c r="A75" s="900">
        <v>66</v>
      </c>
      <c r="B75" s="947" t="s">
        <v>2483</v>
      </c>
      <c r="C75" s="948">
        <v>16208833.439999999</v>
      </c>
      <c r="D75" s="948">
        <v>16482203.430000003</v>
      </c>
      <c r="E75" s="948">
        <v>16490442.41</v>
      </c>
      <c r="F75" s="948">
        <v>16514844.770000003</v>
      </c>
      <c r="G75" s="948">
        <v>16994269.790000003</v>
      </c>
      <c r="H75" s="948">
        <v>17093869.380000003</v>
      </c>
      <c r="I75" s="948">
        <v>17105453.25</v>
      </c>
      <c r="J75" s="948">
        <v>17124045.690000001</v>
      </c>
      <c r="K75" s="948">
        <v>17104137.920000006</v>
      </c>
      <c r="L75" s="948">
        <v>17106718.800000004</v>
      </c>
      <c r="M75" s="948">
        <v>17122145.710000001</v>
      </c>
      <c r="N75" s="948">
        <v>17133272.800000001</v>
      </c>
      <c r="O75" s="948">
        <v>17165688.520000003</v>
      </c>
      <c r="P75" s="948">
        <v>16895843</v>
      </c>
      <c r="Q75" s="1485"/>
      <c r="R75" s="327"/>
      <c r="S75" s="327"/>
      <c r="T75" s="327"/>
    </row>
    <row r="76" spans="1:20" s="28" customFormat="1">
      <c r="A76" s="327"/>
      <c r="B76" s="327"/>
      <c r="C76" s="327"/>
      <c r="D76" s="327"/>
      <c r="E76" s="327"/>
      <c r="F76" s="327"/>
      <c r="G76" s="327"/>
      <c r="H76" s="327"/>
      <c r="I76" s="327"/>
      <c r="J76" s="327"/>
      <c r="K76" s="327"/>
      <c r="L76" s="327"/>
      <c r="M76" s="327"/>
      <c r="N76" s="327"/>
      <c r="O76" s="327"/>
      <c r="P76" s="327"/>
      <c r="Q76" s="391"/>
      <c r="R76" s="327"/>
      <c r="S76" s="327"/>
      <c r="T76" s="327"/>
    </row>
    <row r="77" spans="1:20" s="28" customFormat="1">
      <c r="A77" s="327"/>
      <c r="B77" s="327"/>
      <c r="C77" s="327"/>
      <c r="D77" s="327"/>
      <c r="E77" s="327"/>
      <c r="F77" s="327"/>
      <c r="G77" s="327"/>
      <c r="H77" s="327"/>
      <c r="I77" s="327"/>
      <c r="J77" s="327"/>
      <c r="K77" s="327"/>
      <c r="L77" s="327"/>
      <c r="M77" s="327"/>
      <c r="N77" s="327"/>
      <c r="O77" s="327"/>
      <c r="P77" s="327"/>
      <c r="Q77" s="391"/>
      <c r="R77" s="327"/>
      <c r="S77" s="327"/>
      <c r="T77" s="327"/>
    </row>
    <row r="78" spans="1:20" s="28" customFormat="1">
      <c r="A78" s="327"/>
      <c r="B78" s="327"/>
      <c r="C78" s="327"/>
      <c r="D78" s="327"/>
      <c r="E78" s="327"/>
      <c r="F78" s="327"/>
      <c r="G78" s="327"/>
      <c r="H78" s="327"/>
      <c r="I78" s="327"/>
      <c r="J78" s="327"/>
      <c r="K78" s="327"/>
      <c r="L78" s="327"/>
      <c r="M78" s="327"/>
      <c r="N78" s="327"/>
      <c r="O78" s="327"/>
      <c r="P78" s="327"/>
      <c r="Q78" s="391"/>
      <c r="R78" s="327"/>
      <c r="S78" s="327"/>
      <c r="T78" s="327"/>
    </row>
    <row r="79" spans="1:20" s="28" customFormat="1">
      <c r="A79" s="327"/>
      <c r="B79" s="327">
        <v>351</v>
      </c>
      <c r="C79" s="320">
        <v>8871.73</v>
      </c>
      <c r="D79" s="320">
        <v>8872</v>
      </c>
      <c r="E79" s="320">
        <v>-0.27000000000043656</v>
      </c>
      <c r="F79" s="327"/>
      <c r="G79" s="327"/>
      <c r="H79" s="327"/>
      <c r="I79" s="327"/>
      <c r="J79" s="327"/>
      <c r="K79" s="327"/>
      <c r="L79" s="327"/>
      <c r="M79" s="327"/>
      <c r="N79" s="327"/>
      <c r="O79" s="320">
        <v>8871.73</v>
      </c>
      <c r="P79" s="320">
        <v>8872</v>
      </c>
      <c r="Q79" s="339"/>
      <c r="R79" s="327"/>
      <c r="S79" s="327"/>
      <c r="T79" s="327"/>
    </row>
    <row r="80" spans="1:20" s="28" customFormat="1">
      <c r="A80" s="327"/>
      <c r="B80" s="327">
        <v>352</v>
      </c>
      <c r="C80" s="320">
        <v>-0.38</v>
      </c>
      <c r="D80" s="320">
        <v>0</v>
      </c>
      <c r="E80" s="320">
        <v>-0.38</v>
      </c>
      <c r="F80" s="327"/>
      <c r="G80" s="327"/>
      <c r="H80" s="327"/>
      <c r="I80" s="327"/>
      <c r="J80" s="327"/>
      <c r="K80" s="327"/>
      <c r="L80" s="327"/>
      <c r="M80" s="327"/>
      <c r="N80" s="327"/>
      <c r="O80" s="320">
        <v>0</v>
      </c>
      <c r="P80" s="320"/>
      <c r="Q80" s="339"/>
      <c r="R80" s="327"/>
      <c r="S80" s="327"/>
      <c r="T80" s="327"/>
    </row>
    <row r="81" spans="1:20" s="28" customFormat="1">
      <c r="A81" s="327"/>
      <c r="B81" s="327">
        <v>353</v>
      </c>
      <c r="C81" s="320">
        <v>19458.880000000005</v>
      </c>
      <c r="D81" s="320">
        <v>19459</v>
      </c>
      <c r="E81" s="320">
        <v>-0.11999999999534339</v>
      </c>
      <c r="F81" s="327"/>
      <c r="G81" s="327"/>
      <c r="H81" s="327"/>
      <c r="I81" s="327"/>
      <c r="J81" s="327"/>
      <c r="K81" s="327"/>
      <c r="L81" s="327"/>
      <c r="M81" s="327"/>
      <c r="N81" s="327"/>
      <c r="O81" s="320">
        <v>19458.880000000005</v>
      </c>
      <c r="P81" s="320">
        <v>19459</v>
      </c>
      <c r="Q81" s="339"/>
      <c r="R81" s="327"/>
      <c r="S81" s="327"/>
      <c r="T81" s="327"/>
    </row>
    <row r="82" spans="1:20" s="28" customFormat="1">
      <c r="A82" s="327"/>
      <c r="B82" s="327">
        <v>354</v>
      </c>
      <c r="C82" s="320">
        <v>4847911.91</v>
      </c>
      <c r="D82" s="320">
        <v>4847933</v>
      </c>
      <c r="E82" s="320">
        <v>-21.089999999850988</v>
      </c>
      <c r="F82" s="327"/>
      <c r="G82" s="327"/>
      <c r="H82" s="327"/>
      <c r="I82" s="327"/>
      <c r="J82" s="327"/>
      <c r="K82" s="327"/>
      <c r="L82" s="327"/>
      <c r="M82" s="327"/>
      <c r="N82" s="327"/>
      <c r="O82" s="320">
        <v>4860957.8900000006</v>
      </c>
      <c r="P82" s="320">
        <v>4860958</v>
      </c>
      <c r="Q82" s="339"/>
      <c r="R82" s="327"/>
      <c r="S82" s="327"/>
      <c r="T82" s="327"/>
    </row>
    <row r="83" spans="1:20" s="28" customFormat="1">
      <c r="A83" s="327"/>
      <c r="B83" s="327">
        <v>355</v>
      </c>
      <c r="C83" s="320">
        <v>906.94</v>
      </c>
      <c r="D83" s="320">
        <v>907</v>
      </c>
      <c r="E83" s="320">
        <v>-5.999999999994543E-2</v>
      </c>
      <c r="F83" s="327"/>
      <c r="G83" s="327"/>
      <c r="H83" s="327"/>
      <c r="I83" s="327"/>
      <c r="J83" s="327"/>
      <c r="K83" s="327"/>
      <c r="L83" s="327"/>
      <c r="M83" s="327"/>
      <c r="N83" s="327"/>
      <c r="O83" s="320">
        <v>906.94</v>
      </c>
      <c r="P83" s="320">
        <v>907</v>
      </c>
      <c r="Q83" s="339"/>
      <c r="R83" s="327"/>
      <c r="S83" s="327"/>
      <c r="T83" s="327"/>
    </row>
    <row r="84" spans="1:20" s="28" customFormat="1">
      <c r="A84" s="327"/>
      <c r="B84" s="327">
        <v>360</v>
      </c>
      <c r="C84" s="320">
        <v>1635545.75</v>
      </c>
      <c r="D84" s="320">
        <v>1635546</v>
      </c>
      <c r="E84" s="320">
        <v>-0.25</v>
      </c>
      <c r="F84" s="327"/>
      <c r="G84" s="327"/>
      <c r="H84" s="327"/>
      <c r="I84" s="327"/>
      <c r="J84" s="327"/>
      <c r="K84" s="327"/>
      <c r="L84" s="327"/>
      <c r="M84" s="327"/>
      <c r="N84" s="327"/>
      <c r="O84" s="320">
        <v>1637296.72</v>
      </c>
      <c r="P84" s="320">
        <v>1637297</v>
      </c>
      <c r="Q84" s="339"/>
      <c r="R84" s="327"/>
      <c r="S84" s="327"/>
      <c r="T84" s="327"/>
    </row>
    <row r="85" spans="1:20" s="28" customFormat="1">
      <c r="A85" s="327"/>
      <c r="B85" s="327">
        <v>361</v>
      </c>
      <c r="C85" s="320">
        <v>2884380.88</v>
      </c>
      <c r="D85" s="320">
        <v>2884381</v>
      </c>
      <c r="E85" s="320">
        <v>-0.12000000011175871</v>
      </c>
      <c r="F85" s="327"/>
      <c r="G85" s="327"/>
      <c r="H85" s="327"/>
      <c r="I85" s="327"/>
      <c r="J85" s="327"/>
      <c r="K85" s="327"/>
      <c r="L85" s="327"/>
      <c r="M85" s="327"/>
      <c r="N85" s="327"/>
      <c r="O85" s="320">
        <v>2930172.4</v>
      </c>
      <c r="P85" s="320">
        <v>2917177</v>
      </c>
      <c r="Q85" s="339"/>
      <c r="R85" s="327"/>
      <c r="S85" s="327"/>
      <c r="T85" s="327"/>
    </row>
    <row r="86" spans="1:20" s="28" customFormat="1">
      <c r="A86" s="327"/>
      <c r="B86" s="327">
        <v>361</v>
      </c>
      <c r="C86" s="320">
        <v>806883</v>
      </c>
      <c r="D86" s="320">
        <v>806883</v>
      </c>
      <c r="E86" s="320">
        <v>0</v>
      </c>
      <c r="F86" s="327"/>
      <c r="G86" s="327"/>
      <c r="H86" s="327"/>
      <c r="I86" s="327"/>
      <c r="J86" s="327"/>
      <c r="K86" s="327"/>
      <c r="L86" s="327"/>
      <c r="M86" s="327"/>
      <c r="N86" s="327"/>
      <c r="O86" s="320">
        <v>806883</v>
      </c>
      <c r="P86" s="320">
        <v>819878</v>
      </c>
      <c r="Q86" s="339"/>
      <c r="R86" s="327"/>
      <c r="S86" s="327"/>
      <c r="T86" s="327"/>
    </row>
    <row r="87" spans="1:20" s="28" customFormat="1">
      <c r="A87" s="327"/>
      <c r="B87" s="327">
        <v>362</v>
      </c>
      <c r="D87" s="320">
        <v>0</v>
      </c>
      <c r="E87" s="320">
        <v>0</v>
      </c>
      <c r="F87" s="327"/>
      <c r="G87" s="327"/>
      <c r="H87" s="327"/>
      <c r="I87" s="327"/>
      <c r="J87" s="327"/>
      <c r="K87" s="327"/>
      <c r="L87" s="327"/>
      <c r="M87" s="327"/>
      <c r="N87" s="327"/>
      <c r="Q87" s="1488"/>
      <c r="R87" s="327"/>
      <c r="S87" s="327"/>
      <c r="T87" s="327"/>
    </row>
    <row r="88" spans="1:20" s="28" customFormat="1">
      <c r="A88" s="327"/>
      <c r="B88" s="327">
        <v>363</v>
      </c>
      <c r="C88" s="320">
        <v>42647</v>
      </c>
      <c r="D88" s="320">
        <v>42647</v>
      </c>
      <c r="E88" s="320">
        <v>0</v>
      </c>
      <c r="F88" s="327"/>
      <c r="G88" s="327"/>
      <c r="H88" s="327"/>
      <c r="I88" s="327"/>
      <c r="J88" s="327"/>
      <c r="K88" s="327"/>
      <c r="L88" s="327"/>
      <c r="M88" s="327"/>
      <c r="N88" s="327"/>
      <c r="O88" s="320">
        <v>48804.18</v>
      </c>
      <c r="P88" s="320">
        <v>48804</v>
      </c>
      <c r="Q88" s="339"/>
      <c r="R88" s="327"/>
      <c r="S88" s="327"/>
      <c r="T88" s="327"/>
    </row>
    <row r="89" spans="1:20" s="28" customFormat="1">
      <c r="A89" s="327"/>
      <c r="B89" s="327">
        <v>364</v>
      </c>
      <c r="C89" s="320">
        <v>2123.9299999999998</v>
      </c>
      <c r="D89" s="320">
        <v>2124</v>
      </c>
      <c r="E89" s="320">
        <v>-7.0000000000163709E-2</v>
      </c>
      <c r="F89" s="327"/>
      <c r="G89" s="327"/>
      <c r="H89" s="327"/>
      <c r="I89" s="327"/>
      <c r="J89" s="327"/>
      <c r="K89" s="327"/>
      <c r="L89" s="327"/>
      <c r="M89" s="327"/>
      <c r="N89" s="327"/>
      <c r="O89" s="320">
        <v>2123.9299999999998</v>
      </c>
      <c r="P89" s="320">
        <v>2124</v>
      </c>
      <c r="Q89" s="339"/>
      <c r="R89" s="327"/>
      <c r="S89" s="327"/>
      <c r="T89" s="327"/>
    </row>
    <row r="90" spans="1:20" s="28" customFormat="1">
      <c r="A90" s="327"/>
      <c r="B90" s="327">
        <v>365</v>
      </c>
      <c r="D90" s="320">
        <v>0</v>
      </c>
      <c r="E90" s="320">
        <v>0</v>
      </c>
      <c r="F90" s="327"/>
      <c r="G90" s="327"/>
      <c r="H90" s="327"/>
      <c r="I90" s="327"/>
      <c r="J90" s="327"/>
      <c r="K90" s="327"/>
      <c r="L90" s="327"/>
      <c r="M90" s="327"/>
      <c r="N90" s="327"/>
      <c r="Q90" s="1488"/>
      <c r="R90" s="327"/>
      <c r="S90" s="327"/>
      <c r="T90" s="327"/>
    </row>
    <row r="91" spans="1:20" s="28" customFormat="1">
      <c r="A91" s="327"/>
      <c r="B91" s="327">
        <v>366</v>
      </c>
      <c r="C91" s="578">
        <v>492303.04</v>
      </c>
      <c r="D91" s="320">
        <v>492303</v>
      </c>
      <c r="E91" s="320">
        <v>3.9999999979045242E-2</v>
      </c>
      <c r="F91" s="327"/>
      <c r="G91" s="327"/>
      <c r="H91" s="327"/>
      <c r="I91" s="327"/>
      <c r="J91" s="327"/>
      <c r="K91" s="327"/>
      <c r="L91" s="327"/>
      <c r="M91" s="327"/>
      <c r="N91" s="327"/>
      <c r="O91" s="578">
        <v>533246.4</v>
      </c>
      <c r="P91" s="578">
        <v>533246</v>
      </c>
      <c r="Q91" s="1112"/>
      <c r="R91" s="327"/>
      <c r="S91" s="327"/>
      <c r="T91" s="327"/>
    </row>
    <row r="92" spans="1:20" s="28" customFormat="1">
      <c r="A92" s="327"/>
      <c r="B92" s="327">
        <v>367</v>
      </c>
      <c r="C92" s="578">
        <v>59507.59</v>
      </c>
      <c r="D92" s="320">
        <v>59508</v>
      </c>
      <c r="E92" s="320">
        <v>-0.41000000000349246</v>
      </c>
      <c r="F92" s="327"/>
      <c r="G92" s="327"/>
      <c r="H92" s="327"/>
      <c r="I92" s="327"/>
      <c r="J92" s="327"/>
      <c r="K92" s="327"/>
      <c r="L92" s="327"/>
      <c r="M92" s="327"/>
      <c r="N92" s="327"/>
      <c r="O92" s="578">
        <v>80009.91</v>
      </c>
      <c r="P92" s="578">
        <v>80010</v>
      </c>
      <c r="Q92" s="1112"/>
      <c r="R92" s="327"/>
      <c r="S92" s="327"/>
      <c r="T92" s="327"/>
    </row>
    <row r="93" spans="1:20" s="28" customFormat="1">
      <c r="A93" s="327"/>
      <c r="B93" s="327">
        <v>370</v>
      </c>
      <c r="D93" s="320">
        <v>0</v>
      </c>
      <c r="E93" s="320">
        <v>0</v>
      </c>
      <c r="F93" s="327"/>
      <c r="G93" s="327"/>
      <c r="H93" s="327"/>
      <c r="I93" s="327"/>
      <c r="J93" s="327"/>
      <c r="K93" s="327"/>
      <c r="L93" s="327"/>
      <c r="M93" s="327"/>
      <c r="N93" s="327"/>
      <c r="Q93" s="1488"/>
      <c r="R93" s="327"/>
      <c r="S93" s="327"/>
      <c r="T93" s="327"/>
    </row>
    <row r="94" spans="1:20" s="28" customFormat="1">
      <c r="A94" s="327"/>
      <c r="B94" s="327">
        <v>371</v>
      </c>
      <c r="C94" s="320">
        <v>259661.78999999998</v>
      </c>
      <c r="D94" s="320">
        <v>259662</v>
      </c>
      <c r="E94" s="320">
        <v>-0.21000000002095476</v>
      </c>
      <c r="F94" s="327"/>
      <c r="G94" s="327"/>
      <c r="H94" s="327"/>
      <c r="I94" s="327"/>
      <c r="J94" s="327"/>
      <c r="K94" s="327"/>
      <c r="L94" s="327"/>
      <c r="M94" s="327"/>
      <c r="N94" s="327"/>
      <c r="O94" s="320">
        <v>307433.68</v>
      </c>
      <c r="P94" s="320">
        <v>307434</v>
      </c>
      <c r="Q94" s="339"/>
      <c r="R94" s="327"/>
      <c r="S94" s="327"/>
      <c r="T94" s="327"/>
    </row>
    <row r="95" spans="1:20" s="28" customFormat="1">
      <c r="A95" s="327"/>
      <c r="B95" s="327">
        <v>374</v>
      </c>
      <c r="C95" s="320">
        <v>23863.79</v>
      </c>
      <c r="D95" s="320">
        <v>0</v>
      </c>
      <c r="E95" s="320">
        <v>23863.79</v>
      </c>
      <c r="F95" s="327"/>
      <c r="G95" s="327"/>
      <c r="H95" s="327"/>
      <c r="I95" s="327"/>
      <c r="J95" s="327"/>
      <c r="K95" s="327"/>
      <c r="L95" s="327"/>
      <c r="M95" s="327"/>
      <c r="N95" s="327"/>
      <c r="O95" s="320">
        <v>30963.71</v>
      </c>
      <c r="P95" s="320"/>
      <c r="Q95" s="339"/>
      <c r="R95" s="327"/>
      <c r="S95" s="327"/>
      <c r="T95" s="327"/>
    </row>
    <row r="96" spans="1:20" s="28" customFormat="1">
      <c r="A96" s="327"/>
      <c r="B96" s="327">
        <v>375</v>
      </c>
      <c r="C96" s="320">
        <v>2690381.09</v>
      </c>
      <c r="D96" s="320">
        <v>2714245</v>
      </c>
      <c r="E96" s="320">
        <v>-23863.910000000149</v>
      </c>
      <c r="F96" s="327"/>
      <c r="G96" s="327"/>
      <c r="H96" s="327"/>
      <c r="I96" s="327"/>
      <c r="J96" s="327"/>
      <c r="K96" s="327"/>
      <c r="L96" s="327"/>
      <c r="M96" s="327"/>
      <c r="N96" s="327"/>
      <c r="O96" s="320">
        <v>2695342.99</v>
      </c>
      <c r="P96" s="320">
        <v>2726307</v>
      </c>
      <c r="Q96" s="339"/>
      <c r="R96" s="327"/>
      <c r="S96" s="327"/>
      <c r="T96" s="327"/>
    </row>
    <row r="97" spans="1:20" s="28" customFormat="1">
      <c r="A97" s="327"/>
      <c r="B97" s="327">
        <v>380</v>
      </c>
      <c r="C97" s="320">
        <v>1276508.5899999999</v>
      </c>
      <c r="D97" s="320">
        <v>1276509</v>
      </c>
      <c r="E97" s="320">
        <v>-0.41000000014901161</v>
      </c>
      <c r="F97" s="327"/>
      <c r="G97" s="327"/>
      <c r="H97" s="327"/>
      <c r="I97" s="327"/>
      <c r="J97" s="327"/>
      <c r="K97" s="327"/>
      <c r="L97" s="327"/>
      <c r="M97" s="327"/>
      <c r="N97" s="327"/>
      <c r="O97" s="320">
        <v>2005520.1</v>
      </c>
      <c r="P97" s="320">
        <v>2005520</v>
      </c>
      <c r="Q97" s="339"/>
      <c r="R97" s="327"/>
      <c r="S97" s="327"/>
      <c r="T97" s="327"/>
    </row>
    <row r="98" spans="1:20" s="28" customFormat="1">
      <c r="A98" s="327"/>
      <c r="B98" s="327">
        <v>381</v>
      </c>
      <c r="C98" s="320">
        <v>67534.960000000006</v>
      </c>
      <c r="D98" s="320">
        <v>67535</v>
      </c>
      <c r="E98" s="320">
        <v>-3.9999999993597157E-2</v>
      </c>
      <c r="F98" s="327"/>
      <c r="G98" s="327"/>
      <c r="H98" s="327"/>
      <c r="I98" s="327"/>
      <c r="J98" s="327"/>
      <c r="K98" s="327"/>
      <c r="L98" s="327"/>
      <c r="M98" s="327">
        <v>4502</v>
      </c>
      <c r="N98" s="320">
        <v>72037</v>
      </c>
      <c r="O98" s="320">
        <v>72036.52</v>
      </c>
      <c r="P98" s="320">
        <v>76537</v>
      </c>
      <c r="Q98" s="339"/>
      <c r="R98" s="327"/>
      <c r="S98" s="327"/>
      <c r="T98" s="327"/>
    </row>
    <row r="99" spans="1:20" s="28" customFormat="1">
      <c r="A99" s="327"/>
      <c r="B99" s="327">
        <v>382</v>
      </c>
      <c r="C99" s="320">
        <v>2048.54</v>
      </c>
      <c r="D99" s="320">
        <v>2049</v>
      </c>
      <c r="E99" s="320">
        <v>-0.46000000000003638</v>
      </c>
      <c r="F99" s="327"/>
      <c r="G99" s="327"/>
      <c r="H99" s="327"/>
      <c r="I99" s="327"/>
      <c r="J99" s="327"/>
      <c r="K99" s="327"/>
      <c r="L99" s="327"/>
      <c r="M99" s="327"/>
      <c r="N99" s="327"/>
      <c r="O99" s="320">
        <v>2048.54</v>
      </c>
      <c r="P99" s="320">
        <v>2049</v>
      </c>
      <c r="Q99" s="339"/>
      <c r="R99" s="327"/>
      <c r="S99" s="327"/>
      <c r="T99" s="327"/>
    </row>
    <row r="100" spans="1:20" s="28" customFormat="1">
      <c r="A100" s="327"/>
      <c r="B100" s="327">
        <v>389</v>
      </c>
      <c r="C100" s="320">
        <v>76632.72</v>
      </c>
      <c r="D100" s="320">
        <v>76633</v>
      </c>
      <c r="E100" s="320">
        <v>-0.27999999999883585</v>
      </c>
      <c r="F100" s="327"/>
      <c r="G100" s="327"/>
      <c r="H100" s="327"/>
      <c r="I100" s="327"/>
      <c r="J100" s="327"/>
      <c r="K100" s="327"/>
      <c r="L100" s="327"/>
      <c r="M100" s="327"/>
      <c r="N100" s="327"/>
      <c r="O100" s="320">
        <v>76632.72</v>
      </c>
      <c r="P100" s="320">
        <v>76633</v>
      </c>
      <c r="Q100" s="339"/>
      <c r="R100" s="327"/>
      <c r="S100" s="327"/>
      <c r="T100" s="327"/>
    </row>
    <row r="101" spans="1:20" s="28" customFormat="1">
      <c r="A101" s="327"/>
      <c r="B101" s="327">
        <v>390</v>
      </c>
      <c r="C101" s="320">
        <v>415309.1100000001</v>
      </c>
      <c r="D101" s="320">
        <v>415309</v>
      </c>
      <c r="E101" s="320">
        <v>0.11000000010244548</v>
      </c>
      <c r="F101" s="327"/>
      <c r="G101" s="327"/>
      <c r="H101" s="327"/>
      <c r="I101" s="327"/>
      <c r="J101" s="327"/>
      <c r="K101" s="327"/>
      <c r="L101" s="327"/>
      <c r="M101" s="327"/>
      <c r="N101" s="327"/>
      <c r="O101" s="320">
        <v>422594.87</v>
      </c>
      <c r="P101" s="320">
        <v>422595</v>
      </c>
      <c r="Q101" s="339"/>
      <c r="R101" s="327"/>
      <c r="S101" s="327"/>
      <c r="T101" s="327"/>
    </row>
    <row r="102" spans="1:20" s="28" customFormat="1">
      <c r="A102" s="327"/>
      <c r="B102" s="327">
        <v>391</v>
      </c>
      <c r="C102" s="320">
        <v>158650.15000000002</v>
      </c>
      <c r="D102" s="320">
        <v>158650</v>
      </c>
      <c r="E102" s="320">
        <v>0.15000000002328306</v>
      </c>
      <c r="F102" s="327"/>
      <c r="G102" s="327"/>
      <c r="H102" s="327"/>
      <c r="I102" s="327"/>
      <c r="J102" s="327"/>
      <c r="K102" s="327"/>
      <c r="L102" s="327"/>
      <c r="M102" s="327"/>
      <c r="N102" s="327"/>
      <c r="O102" s="320">
        <v>166820.01</v>
      </c>
      <c r="P102" s="320">
        <v>166820</v>
      </c>
      <c r="Q102" s="339"/>
      <c r="R102" s="327"/>
      <c r="S102" s="327"/>
      <c r="T102" s="327"/>
    </row>
    <row r="103" spans="1:20" s="28" customFormat="1">
      <c r="A103" s="327"/>
      <c r="B103" s="327">
        <v>392</v>
      </c>
      <c r="C103" s="320">
        <v>0</v>
      </c>
      <c r="D103" s="320">
        <v>0</v>
      </c>
      <c r="E103" s="320">
        <v>0</v>
      </c>
      <c r="F103" s="327"/>
      <c r="G103" s="327"/>
      <c r="H103" s="327"/>
      <c r="I103" s="327"/>
      <c r="J103" s="327"/>
      <c r="K103" s="327"/>
      <c r="L103" s="327"/>
      <c r="M103" s="327"/>
      <c r="N103" s="327"/>
      <c r="O103" s="320">
        <v>1077.42</v>
      </c>
      <c r="P103" s="320">
        <v>1077</v>
      </c>
      <c r="Q103" s="339"/>
      <c r="R103" s="327"/>
      <c r="S103" s="327"/>
      <c r="T103" s="327"/>
    </row>
    <row r="104" spans="1:20" s="28" customFormat="1">
      <c r="A104" s="327"/>
      <c r="B104" s="327">
        <v>393</v>
      </c>
      <c r="C104" s="320">
        <v>15377.41</v>
      </c>
      <c r="D104" s="320">
        <v>15377</v>
      </c>
      <c r="E104" s="320">
        <v>0.40999999999985448</v>
      </c>
      <c r="F104" s="327"/>
      <c r="G104" s="327"/>
      <c r="H104" s="327"/>
      <c r="I104" s="327"/>
      <c r="J104" s="327"/>
      <c r="K104" s="327"/>
      <c r="L104" s="327"/>
      <c r="M104" s="327"/>
      <c r="N104" s="327"/>
      <c r="O104" s="320">
        <v>20222.07</v>
      </c>
      <c r="P104" s="320">
        <v>20222</v>
      </c>
      <c r="Q104" s="339"/>
      <c r="R104" s="327"/>
      <c r="S104" s="327"/>
      <c r="T104" s="327"/>
    </row>
    <row r="105" spans="1:20" s="28" customFormat="1">
      <c r="A105" s="327"/>
      <c r="B105" s="327">
        <v>394</v>
      </c>
      <c r="C105" s="320">
        <v>7199.36</v>
      </c>
      <c r="D105" s="320">
        <v>7199</v>
      </c>
      <c r="E105" s="320">
        <v>0.35999999999967258</v>
      </c>
      <c r="F105" s="327"/>
      <c r="G105" s="327"/>
      <c r="H105" s="327"/>
      <c r="I105" s="327"/>
      <c r="J105" s="327"/>
      <c r="K105" s="327"/>
      <c r="L105" s="327"/>
      <c r="M105" s="327"/>
      <c r="N105" s="327"/>
      <c r="O105" s="320">
        <v>8660.8799999999992</v>
      </c>
      <c r="P105" s="320">
        <v>8661</v>
      </c>
      <c r="Q105" s="339"/>
      <c r="R105" s="327"/>
      <c r="S105" s="327"/>
      <c r="T105" s="327"/>
    </row>
    <row r="106" spans="1:20" s="28" customFormat="1">
      <c r="A106" s="327"/>
      <c r="B106" s="327">
        <v>395</v>
      </c>
      <c r="C106" s="320">
        <v>18256.39</v>
      </c>
      <c r="D106" s="320">
        <v>18256</v>
      </c>
      <c r="E106" s="320">
        <v>0.38999999999941792</v>
      </c>
      <c r="F106" s="327"/>
      <c r="G106" s="327"/>
      <c r="H106" s="327"/>
      <c r="I106" s="327"/>
      <c r="J106" s="327"/>
      <c r="K106" s="327"/>
      <c r="L106" s="327"/>
      <c r="M106" s="327"/>
      <c r="N106" s="327"/>
      <c r="O106" s="320">
        <v>26234.76</v>
      </c>
      <c r="P106" s="320">
        <v>26235</v>
      </c>
      <c r="Q106" s="339"/>
      <c r="R106" s="327"/>
      <c r="S106" s="327"/>
      <c r="T106" s="327"/>
    </row>
    <row r="107" spans="1:20" s="28" customFormat="1">
      <c r="A107" s="327"/>
      <c r="B107" s="327">
        <v>396</v>
      </c>
      <c r="C107" s="320">
        <v>15988</v>
      </c>
      <c r="D107" s="320">
        <v>15988</v>
      </c>
      <c r="E107" s="320">
        <v>0</v>
      </c>
      <c r="F107" s="327"/>
      <c r="G107" s="327"/>
      <c r="H107" s="327"/>
      <c r="I107" s="327"/>
      <c r="J107" s="327"/>
      <c r="K107" s="327"/>
      <c r="L107" s="327"/>
      <c r="M107" s="327"/>
      <c r="N107" s="327"/>
      <c r="O107" s="320">
        <v>15988</v>
      </c>
      <c r="P107" s="320">
        <v>15988</v>
      </c>
      <c r="Q107" s="339"/>
      <c r="R107" s="327"/>
      <c r="S107" s="327"/>
      <c r="T107" s="327"/>
    </row>
    <row r="108" spans="1:20" s="28" customFormat="1">
      <c r="A108" s="327"/>
      <c r="B108" s="327">
        <v>397</v>
      </c>
      <c r="C108" s="320">
        <v>4480.4799999999996</v>
      </c>
      <c r="D108" s="320">
        <v>4480</v>
      </c>
      <c r="E108" s="320">
        <v>0.47999999999956344</v>
      </c>
      <c r="F108" s="327"/>
      <c r="G108" s="327"/>
      <c r="H108" s="327"/>
      <c r="I108" s="327"/>
      <c r="J108" s="327"/>
      <c r="K108" s="327"/>
      <c r="L108" s="327"/>
      <c r="M108" s="327"/>
      <c r="N108" s="327"/>
      <c r="O108" s="320">
        <v>4480.4799999999996</v>
      </c>
      <c r="P108" s="320">
        <v>4480</v>
      </c>
      <c r="Q108" s="339"/>
      <c r="R108" s="327"/>
      <c r="S108" s="327"/>
      <c r="T108" s="327"/>
    </row>
    <row r="109" spans="1:20" s="28" customFormat="1">
      <c r="A109" s="327"/>
      <c r="B109" s="327">
        <v>398</v>
      </c>
      <c r="C109" s="339">
        <v>376400.79000000004</v>
      </c>
      <c r="D109" s="339">
        <v>376401</v>
      </c>
      <c r="E109" s="320">
        <v>-0.2099999999627471</v>
      </c>
      <c r="F109" s="327"/>
      <c r="G109" s="327"/>
      <c r="H109" s="327"/>
      <c r="I109" s="327"/>
      <c r="J109" s="327"/>
      <c r="K109" s="327"/>
      <c r="L109" s="327"/>
      <c r="M109" s="327"/>
      <c r="N109" s="327"/>
      <c r="O109" s="339">
        <v>376400.79000000004</v>
      </c>
      <c r="P109" s="339">
        <v>376401</v>
      </c>
      <c r="Q109" s="339"/>
      <c r="R109" s="327"/>
      <c r="S109" s="327"/>
      <c r="T109" s="327"/>
    </row>
    <row r="110" spans="1:20" s="28" customFormat="1">
      <c r="A110" s="327"/>
      <c r="B110" s="327"/>
      <c r="C110" s="1267">
        <v>16208833.439999998</v>
      </c>
      <c r="D110" s="1267">
        <v>16208856</v>
      </c>
      <c r="E110" s="1267">
        <v>-22.560000000130458</v>
      </c>
      <c r="F110" s="327"/>
      <c r="G110" s="327"/>
      <c r="H110" s="327"/>
      <c r="I110" s="327"/>
      <c r="J110" s="327"/>
      <c r="K110" s="327"/>
      <c r="L110" s="327"/>
      <c r="M110" s="327"/>
      <c r="N110" s="327"/>
      <c r="O110" s="1267">
        <v>17161189.52</v>
      </c>
      <c r="P110" s="1267">
        <v>17165691</v>
      </c>
      <c r="Q110" s="339"/>
      <c r="R110" s="327"/>
      <c r="S110" s="327"/>
      <c r="T110" s="327"/>
    </row>
    <row r="111" spans="1:20" s="28" customFormat="1">
      <c r="A111" s="327"/>
      <c r="B111" s="327"/>
      <c r="C111" s="327"/>
      <c r="D111" s="327"/>
      <c r="E111" s="327"/>
      <c r="F111" s="327"/>
      <c r="G111" s="327"/>
      <c r="H111" s="327"/>
      <c r="I111" s="327"/>
      <c r="J111" s="327"/>
      <c r="K111" s="327"/>
      <c r="L111" s="327"/>
      <c r="M111" s="327"/>
      <c r="N111" s="327"/>
      <c r="O111" s="327"/>
      <c r="P111" s="327"/>
      <c r="Q111" s="391"/>
      <c r="R111" s="327"/>
      <c r="S111" s="327"/>
      <c r="T111" s="327"/>
    </row>
    <row r="112" spans="1:20" s="28" customFormat="1">
      <c r="A112" s="327"/>
      <c r="B112" s="327"/>
      <c r="C112" s="320">
        <v>16208833.439999999</v>
      </c>
      <c r="D112" s="320">
        <v>16208833</v>
      </c>
      <c r="E112" s="320"/>
      <c r="F112" s="327"/>
      <c r="G112" s="327"/>
      <c r="H112" s="327"/>
      <c r="I112" s="327"/>
      <c r="J112" s="327"/>
      <c r="K112" s="327"/>
      <c r="L112" s="327"/>
      <c r="M112" s="327"/>
      <c r="N112" s="327"/>
      <c r="O112" s="327"/>
      <c r="P112" s="327"/>
      <c r="Q112" s="391"/>
      <c r="R112" s="327"/>
      <c r="S112" s="327"/>
      <c r="T112" s="327"/>
    </row>
    <row r="113" spans="1:20" s="28" customFormat="1">
      <c r="A113" s="327"/>
      <c r="B113" s="327"/>
      <c r="C113" s="320">
        <v>0</v>
      </c>
      <c r="D113" s="320">
        <v>-23</v>
      </c>
      <c r="E113" s="327"/>
      <c r="F113" s="327"/>
      <c r="G113" s="327"/>
      <c r="H113" s="327"/>
      <c r="I113" s="327"/>
      <c r="J113" s="327"/>
      <c r="K113" s="327"/>
      <c r="L113" s="327"/>
      <c r="M113" s="327"/>
      <c r="N113" s="327"/>
      <c r="O113" s="327"/>
      <c r="P113" s="327"/>
      <c r="Q113" s="391"/>
      <c r="R113" s="327"/>
      <c r="S113" s="327"/>
      <c r="T113" s="327"/>
    </row>
    <row r="114" spans="1:20" s="28" customFormat="1">
      <c r="A114" s="327"/>
      <c r="B114" s="327"/>
      <c r="C114" s="327"/>
      <c r="D114" s="327"/>
      <c r="E114" s="327"/>
      <c r="F114" s="327"/>
      <c r="G114" s="327"/>
      <c r="H114" s="327"/>
      <c r="I114" s="327"/>
      <c r="J114" s="327"/>
      <c r="K114" s="327"/>
      <c r="L114" s="327"/>
      <c r="M114" s="327"/>
      <c r="N114" s="327"/>
      <c r="O114" s="327"/>
      <c r="P114" s="327"/>
      <c r="Q114" s="391"/>
      <c r="R114" s="327"/>
      <c r="S114" s="327"/>
      <c r="T114" s="327"/>
    </row>
    <row r="115" spans="1:20" s="28" customFormat="1">
      <c r="A115" s="327"/>
      <c r="B115" s="327"/>
      <c r="C115" s="327"/>
      <c r="D115" s="327"/>
      <c r="E115" s="327"/>
      <c r="F115" s="327"/>
      <c r="G115" s="327"/>
      <c r="H115" s="327"/>
      <c r="I115" s="327"/>
      <c r="J115" s="327"/>
      <c r="K115" s="327"/>
      <c r="L115" s="327"/>
      <c r="M115" s="327"/>
      <c r="N115" s="327"/>
      <c r="O115" s="327"/>
      <c r="P115" s="327"/>
      <c r="Q115" s="391"/>
      <c r="R115" s="327"/>
      <c r="S115" s="327"/>
      <c r="T115" s="327"/>
    </row>
    <row r="116" spans="1:20" s="28" customFormat="1">
      <c r="A116" s="327"/>
      <c r="B116" s="327"/>
      <c r="C116" s="327"/>
      <c r="D116" s="327"/>
      <c r="E116" s="327"/>
      <c r="F116" s="327"/>
      <c r="G116" s="327"/>
      <c r="H116" s="327"/>
      <c r="I116" s="327"/>
      <c r="J116" s="327"/>
      <c r="K116" s="327"/>
      <c r="L116" s="327"/>
      <c r="M116" s="327"/>
      <c r="N116" s="327"/>
      <c r="O116" s="327"/>
      <c r="P116" s="327"/>
      <c r="Q116" s="391"/>
      <c r="R116" s="327"/>
      <c r="S116" s="327"/>
      <c r="T116" s="327"/>
    </row>
    <row r="117" spans="1:20" s="28" customFormat="1">
      <c r="A117" s="327"/>
      <c r="B117" s="327"/>
      <c r="C117" s="327"/>
      <c r="D117" s="327"/>
      <c r="E117" s="327"/>
      <c r="F117" s="327"/>
      <c r="G117" s="327"/>
      <c r="H117" s="327"/>
      <c r="I117" s="327"/>
      <c r="J117" s="327"/>
      <c r="K117" s="327"/>
      <c r="L117" s="327"/>
      <c r="M117" s="327"/>
      <c r="N117" s="327"/>
      <c r="O117" s="327"/>
      <c r="P117" s="327"/>
      <c r="Q117" s="391"/>
      <c r="R117" s="327"/>
      <c r="S117" s="327"/>
      <c r="T117" s="327"/>
    </row>
    <row r="118" spans="1:20" s="28" customFormat="1">
      <c r="A118" s="327"/>
      <c r="B118" s="327"/>
      <c r="C118" s="327"/>
      <c r="D118" s="327"/>
      <c r="E118" s="327"/>
      <c r="F118" s="327"/>
      <c r="G118" s="327"/>
      <c r="H118" s="327"/>
      <c r="I118" s="327"/>
      <c r="J118" s="327"/>
      <c r="K118" s="327"/>
      <c r="L118" s="327"/>
      <c r="M118" s="327"/>
      <c r="N118" s="327"/>
      <c r="O118" s="327"/>
      <c r="P118" s="327"/>
      <c r="Q118" s="391"/>
      <c r="R118" s="327"/>
      <c r="S118" s="327"/>
      <c r="T118" s="327"/>
    </row>
    <row r="119" spans="1:20" s="28" customFormat="1">
      <c r="A119" s="327"/>
      <c r="B119" s="327"/>
      <c r="C119" s="327"/>
      <c r="D119" s="327"/>
      <c r="E119" s="327"/>
      <c r="F119" s="327"/>
      <c r="G119" s="327"/>
      <c r="H119" s="327"/>
      <c r="I119" s="327"/>
      <c r="J119" s="327"/>
      <c r="K119" s="327"/>
      <c r="L119" s="327"/>
      <c r="M119" s="327"/>
      <c r="N119" s="327"/>
      <c r="O119" s="327"/>
      <c r="P119" s="327"/>
      <c r="Q119" s="391"/>
      <c r="R119" s="327"/>
      <c r="S119" s="327"/>
      <c r="T119" s="327"/>
    </row>
    <row r="120" spans="1:20" s="28" customFormat="1">
      <c r="A120" s="327"/>
      <c r="B120" s="327"/>
      <c r="C120" s="327"/>
      <c r="D120" s="320"/>
      <c r="E120" s="320"/>
      <c r="F120" s="320"/>
      <c r="G120" s="320"/>
      <c r="H120" s="320"/>
      <c r="I120" s="320"/>
      <c r="J120" s="320"/>
      <c r="K120" s="320"/>
      <c r="L120" s="320"/>
      <c r="M120" s="320"/>
      <c r="N120" s="320"/>
      <c r="O120" s="320"/>
      <c r="P120" s="320"/>
      <c r="Q120" s="339"/>
      <c r="R120" s="327"/>
      <c r="S120" s="327"/>
      <c r="T120" s="327"/>
    </row>
    <row r="121" spans="1:20" s="28" customFormat="1">
      <c r="A121" s="327"/>
      <c r="B121" s="327"/>
      <c r="C121" s="327"/>
      <c r="D121" s="327"/>
      <c r="E121" s="327"/>
      <c r="F121" s="327"/>
      <c r="G121" s="327"/>
      <c r="H121" s="327"/>
      <c r="I121" s="327"/>
      <c r="J121" s="327"/>
      <c r="K121" s="327"/>
      <c r="L121" s="327"/>
      <c r="M121" s="327"/>
      <c r="N121" s="327"/>
      <c r="O121" s="327"/>
      <c r="P121" s="327"/>
      <c r="Q121" s="391"/>
      <c r="R121" s="327"/>
      <c r="S121" s="327"/>
      <c r="T121" s="327"/>
    </row>
    <row r="122" spans="1:20" s="28" customFormat="1">
      <c r="A122" s="327"/>
      <c r="B122" s="327"/>
      <c r="C122" s="327"/>
      <c r="D122" s="327"/>
      <c r="E122" s="327"/>
      <c r="F122" s="327"/>
      <c r="G122" s="327"/>
      <c r="H122" s="327"/>
      <c r="I122" s="327"/>
      <c r="J122" s="327"/>
      <c r="K122" s="327"/>
      <c r="L122" s="327"/>
      <c r="M122" s="327"/>
      <c r="N122" s="327"/>
      <c r="O122" s="327"/>
      <c r="P122" s="327"/>
      <c r="Q122" s="391"/>
      <c r="R122" s="327"/>
      <c r="S122" s="327"/>
      <c r="T122" s="327"/>
    </row>
    <row r="123" spans="1:20" s="28" customFormat="1">
      <c r="A123" s="327"/>
      <c r="B123" s="327"/>
      <c r="C123" s="327"/>
      <c r="D123" s="327"/>
      <c r="E123" s="327"/>
      <c r="F123" s="327"/>
      <c r="G123" s="327"/>
      <c r="H123" s="327"/>
      <c r="I123" s="327"/>
      <c r="J123" s="327"/>
      <c r="K123" s="327"/>
      <c r="L123" s="327"/>
      <c r="M123" s="327"/>
      <c r="N123" s="327"/>
      <c r="O123" s="327"/>
      <c r="P123" s="327"/>
      <c r="Q123" s="391"/>
      <c r="R123" s="327"/>
      <c r="S123" s="327"/>
      <c r="T123" s="327"/>
    </row>
    <row r="124" spans="1:20" s="28" customFormat="1">
      <c r="B124" s="327"/>
      <c r="C124" s="327"/>
      <c r="D124" s="327"/>
      <c r="E124" s="327"/>
      <c r="F124" s="327"/>
      <c r="G124" s="327"/>
      <c r="H124" s="327"/>
      <c r="I124" s="327"/>
      <c r="J124" s="327"/>
      <c r="K124" s="327"/>
      <c r="L124" s="327"/>
      <c r="M124" s="327"/>
      <c r="N124" s="327"/>
      <c r="O124" s="327"/>
      <c r="P124" s="327"/>
      <c r="Q124" s="391"/>
      <c r="R124" s="327"/>
      <c r="S124" s="327"/>
      <c r="T124" s="327"/>
    </row>
    <row r="125" spans="1:20" s="28" customFormat="1">
      <c r="A125" s="949"/>
      <c r="B125" s="327"/>
      <c r="C125" s="327"/>
      <c r="D125" s="327"/>
      <c r="E125" s="327"/>
      <c r="F125" s="327"/>
      <c r="G125" s="327"/>
      <c r="H125" s="327"/>
      <c r="I125" s="327"/>
      <c r="J125" s="327"/>
      <c r="K125" s="327"/>
      <c r="L125" s="327"/>
      <c r="M125" s="327"/>
      <c r="N125" s="327"/>
      <c r="O125" s="327"/>
      <c r="P125" s="327"/>
      <c r="Q125" s="391"/>
      <c r="R125" s="327"/>
      <c r="S125" s="327"/>
      <c r="T125" s="327"/>
    </row>
    <row r="126" spans="1:20" s="28" customFormat="1">
      <c r="C126" s="327"/>
      <c r="D126" s="327"/>
      <c r="E126" s="327"/>
      <c r="F126" s="327"/>
      <c r="G126" s="327"/>
      <c r="H126" s="327"/>
      <c r="I126" s="327"/>
      <c r="J126" s="327"/>
      <c r="K126" s="327"/>
      <c r="L126" s="327"/>
      <c r="M126" s="327"/>
      <c r="N126" s="327"/>
      <c r="O126" s="327"/>
      <c r="P126" s="327"/>
      <c r="Q126" s="391"/>
      <c r="R126" s="327"/>
      <c r="S126" s="327"/>
      <c r="T126" s="327"/>
    </row>
    <row r="127" spans="1:20" s="28" customFormat="1">
      <c r="C127" s="327"/>
      <c r="D127" s="327"/>
      <c r="E127" s="327"/>
      <c r="F127" s="327"/>
      <c r="G127" s="327"/>
      <c r="H127" s="327"/>
      <c r="I127" s="327"/>
      <c r="J127" s="327"/>
      <c r="K127" s="327"/>
      <c r="L127" s="327"/>
      <c r="M127" s="327"/>
      <c r="N127" s="327"/>
      <c r="O127" s="327"/>
      <c r="P127" s="327"/>
      <c r="Q127" s="391"/>
      <c r="R127" s="327"/>
      <c r="S127" s="327"/>
      <c r="T127" s="327"/>
    </row>
    <row r="128" spans="1:20" s="28" customFormat="1">
      <c r="A128" s="327"/>
      <c r="B128" s="327"/>
      <c r="C128" s="327"/>
      <c r="D128" s="327"/>
      <c r="E128" s="327"/>
      <c r="F128" s="327"/>
      <c r="G128" s="327"/>
      <c r="H128" s="327"/>
      <c r="I128" s="327"/>
      <c r="J128" s="327"/>
      <c r="K128" s="327"/>
      <c r="L128" s="327"/>
      <c r="M128" s="327"/>
      <c r="N128" s="327"/>
      <c r="O128" s="327"/>
      <c r="P128" s="327"/>
      <c r="Q128" s="391"/>
      <c r="R128" s="327"/>
      <c r="S128" s="327"/>
      <c r="T128" s="327"/>
    </row>
    <row r="129" spans="1:20" s="28" customFormat="1">
      <c r="A129" s="327"/>
      <c r="B129" s="327"/>
      <c r="C129" s="327"/>
      <c r="D129" s="327"/>
      <c r="E129" s="327"/>
      <c r="F129" s="327"/>
      <c r="G129" s="327"/>
      <c r="H129" s="327"/>
      <c r="I129" s="327"/>
      <c r="J129" s="327"/>
      <c r="K129" s="327"/>
      <c r="L129" s="327"/>
      <c r="M129" s="327"/>
      <c r="N129" s="327"/>
      <c r="O129" s="327"/>
      <c r="P129" s="327"/>
      <c r="Q129" s="391"/>
      <c r="R129" s="327"/>
      <c r="S129" s="327"/>
      <c r="T129" s="327"/>
    </row>
    <row r="130" spans="1:20" s="28" customFormat="1">
      <c r="A130" s="327"/>
      <c r="B130" s="327"/>
      <c r="C130" s="327"/>
      <c r="D130" s="327"/>
      <c r="E130" s="327"/>
      <c r="F130" s="327"/>
      <c r="G130" s="327"/>
      <c r="H130" s="327"/>
      <c r="I130" s="327"/>
      <c r="J130" s="327"/>
      <c r="K130" s="327"/>
      <c r="L130" s="327"/>
      <c r="M130" s="327"/>
      <c r="N130" s="327"/>
      <c r="O130" s="327"/>
      <c r="P130" s="327"/>
      <c r="Q130" s="391"/>
      <c r="R130" s="327"/>
      <c r="S130" s="327"/>
      <c r="T130" s="327"/>
    </row>
    <row r="131" spans="1:20" s="28" customFormat="1">
      <c r="A131" s="327"/>
      <c r="B131" s="327"/>
      <c r="C131" s="327"/>
      <c r="D131" s="327"/>
      <c r="E131" s="327"/>
      <c r="F131" s="327"/>
      <c r="G131" s="327"/>
      <c r="H131" s="327"/>
      <c r="I131" s="327"/>
      <c r="J131" s="327"/>
      <c r="K131" s="327"/>
      <c r="L131" s="327"/>
      <c r="M131" s="327"/>
      <c r="N131" s="327"/>
      <c r="O131" s="327"/>
      <c r="P131" s="327"/>
      <c r="Q131" s="391"/>
      <c r="R131" s="327"/>
      <c r="S131" s="327"/>
      <c r="T131" s="327"/>
    </row>
    <row r="132" spans="1:20" s="28" customFormat="1">
      <c r="A132" s="327"/>
      <c r="B132" s="327"/>
      <c r="C132" s="327"/>
      <c r="D132" s="327"/>
      <c r="E132" s="327"/>
      <c r="F132" s="327"/>
      <c r="G132" s="327"/>
      <c r="H132" s="327"/>
      <c r="I132" s="327"/>
      <c r="J132" s="327"/>
      <c r="K132" s="327"/>
      <c r="L132" s="327"/>
      <c r="M132" s="327"/>
      <c r="N132" s="327"/>
      <c r="O132" s="327"/>
      <c r="P132" s="327"/>
      <c r="Q132" s="391"/>
      <c r="R132" s="327"/>
      <c r="S132" s="327"/>
      <c r="T132" s="327"/>
    </row>
    <row r="133" spans="1:20" s="28" customFormat="1">
      <c r="A133" s="327"/>
      <c r="B133" s="327"/>
      <c r="C133" s="327"/>
      <c r="D133" s="327"/>
      <c r="E133" s="327"/>
      <c r="F133" s="327"/>
      <c r="G133" s="327"/>
      <c r="H133" s="327"/>
      <c r="I133" s="327"/>
      <c r="J133" s="327"/>
      <c r="K133" s="327"/>
      <c r="L133" s="327"/>
      <c r="M133" s="327"/>
      <c r="N133" s="327"/>
      <c r="O133" s="327"/>
      <c r="P133" s="327"/>
      <c r="Q133" s="391"/>
      <c r="R133" s="327"/>
      <c r="S133" s="327"/>
      <c r="T133" s="327"/>
    </row>
    <row r="134" spans="1:20" s="28" customFormat="1">
      <c r="A134" s="327"/>
      <c r="B134" s="327"/>
      <c r="C134" s="327"/>
      <c r="D134" s="327"/>
      <c r="E134" s="327"/>
      <c r="F134" s="327"/>
      <c r="G134" s="327"/>
      <c r="H134" s="327"/>
      <c r="I134" s="327"/>
      <c r="J134" s="327"/>
      <c r="K134" s="327"/>
      <c r="L134" s="327"/>
      <c r="M134" s="327"/>
      <c r="N134" s="327"/>
      <c r="O134" s="327"/>
      <c r="P134" s="327"/>
      <c r="Q134" s="391"/>
      <c r="R134" s="327"/>
      <c r="S134" s="327"/>
      <c r="T134" s="327"/>
    </row>
    <row r="135" spans="1:20" s="28" customFormat="1">
      <c r="A135" s="327"/>
      <c r="B135" s="327"/>
      <c r="C135" s="327"/>
      <c r="D135" s="327"/>
      <c r="E135" s="327"/>
      <c r="F135" s="327"/>
      <c r="G135" s="327"/>
      <c r="H135" s="327"/>
      <c r="I135" s="327"/>
      <c r="J135" s="327"/>
      <c r="K135" s="327"/>
      <c r="L135" s="327"/>
      <c r="M135" s="327"/>
      <c r="N135" s="327"/>
      <c r="O135" s="327"/>
      <c r="P135" s="327"/>
      <c r="Q135" s="391"/>
      <c r="R135" s="327"/>
      <c r="S135" s="327"/>
      <c r="T135" s="327"/>
    </row>
    <row r="136" spans="1:20" s="28" customFormat="1">
      <c r="A136" s="327"/>
      <c r="B136" s="327"/>
      <c r="C136" s="327"/>
      <c r="D136" s="327"/>
      <c r="E136" s="327"/>
      <c r="F136" s="327"/>
      <c r="G136" s="327"/>
      <c r="H136" s="327"/>
      <c r="I136" s="327"/>
      <c r="J136" s="327"/>
      <c r="K136" s="327"/>
      <c r="L136" s="327"/>
      <c r="M136" s="327"/>
      <c r="N136" s="327"/>
      <c r="O136" s="327"/>
      <c r="P136" s="327"/>
      <c r="Q136" s="391"/>
      <c r="R136" s="327"/>
      <c r="S136" s="327"/>
      <c r="T136" s="327"/>
    </row>
    <row r="137" spans="1:20" s="28" customFormat="1">
      <c r="A137" s="327"/>
      <c r="B137" s="327"/>
      <c r="C137" s="327"/>
      <c r="D137" s="327"/>
      <c r="E137" s="327"/>
      <c r="F137" s="327"/>
      <c r="G137" s="327"/>
      <c r="H137" s="327"/>
      <c r="I137" s="327"/>
      <c r="J137" s="327"/>
      <c r="K137" s="327"/>
      <c r="L137" s="327"/>
      <c r="M137" s="327"/>
      <c r="N137" s="327"/>
      <c r="O137" s="327"/>
      <c r="P137" s="327"/>
      <c r="Q137" s="391"/>
      <c r="R137" s="327"/>
      <c r="S137" s="327"/>
      <c r="T137" s="327"/>
    </row>
    <row r="138" spans="1:20" s="28" customFormat="1">
      <c r="A138" s="327"/>
      <c r="B138" s="327"/>
      <c r="C138" s="327"/>
      <c r="D138" s="327"/>
      <c r="E138" s="327"/>
      <c r="F138" s="327"/>
      <c r="G138" s="327"/>
      <c r="H138" s="327"/>
      <c r="I138" s="327"/>
      <c r="J138" s="327"/>
      <c r="K138" s="327"/>
      <c r="L138" s="327"/>
      <c r="M138" s="327"/>
      <c r="N138" s="327"/>
      <c r="O138" s="327"/>
      <c r="P138" s="327"/>
      <c r="Q138" s="391"/>
      <c r="R138" s="327"/>
      <c r="S138" s="327"/>
      <c r="T138" s="327"/>
    </row>
    <row r="139" spans="1:20" s="28" customFormat="1">
      <c r="A139" s="327"/>
      <c r="B139" s="327"/>
      <c r="C139" s="327"/>
      <c r="D139" s="327"/>
      <c r="E139" s="327"/>
      <c r="F139" s="327"/>
      <c r="G139" s="327"/>
      <c r="H139" s="327"/>
      <c r="I139" s="327"/>
      <c r="J139" s="327"/>
      <c r="K139" s="327"/>
      <c r="L139" s="327"/>
      <c r="M139" s="327"/>
      <c r="N139" s="327"/>
      <c r="O139" s="327"/>
      <c r="P139" s="327"/>
      <c r="Q139" s="391"/>
      <c r="R139" s="327"/>
      <c r="S139" s="327"/>
      <c r="T139" s="327"/>
    </row>
    <row r="140" spans="1:20" s="28" customFormat="1">
      <c r="A140" s="327"/>
      <c r="B140" s="327"/>
      <c r="C140" s="327"/>
      <c r="D140" s="327"/>
      <c r="E140" s="327"/>
      <c r="F140" s="327"/>
      <c r="G140" s="327"/>
      <c r="H140" s="327"/>
      <c r="I140" s="327"/>
      <c r="J140" s="327"/>
      <c r="K140" s="327"/>
      <c r="L140" s="327"/>
      <c r="M140" s="327"/>
      <c r="N140" s="327"/>
      <c r="O140" s="327"/>
      <c r="P140" s="327"/>
      <c r="Q140" s="391"/>
      <c r="R140" s="327"/>
      <c r="S140" s="327"/>
      <c r="T140" s="327"/>
    </row>
    <row r="141" spans="1:20" s="28" customFormat="1">
      <c r="A141" s="327"/>
      <c r="B141" s="327"/>
      <c r="C141" s="327"/>
      <c r="D141" s="327"/>
      <c r="E141" s="327"/>
      <c r="F141" s="327"/>
      <c r="G141" s="327"/>
      <c r="H141" s="327"/>
      <c r="I141" s="327"/>
      <c r="J141" s="327"/>
      <c r="K141" s="327"/>
      <c r="L141" s="327"/>
      <c r="M141" s="327"/>
      <c r="N141" s="327"/>
      <c r="O141" s="327"/>
      <c r="P141" s="327"/>
      <c r="Q141" s="391"/>
      <c r="R141" s="327"/>
      <c r="S141" s="327"/>
      <c r="T141" s="327"/>
    </row>
    <row r="142" spans="1:20" s="28" customFormat="1">
      <c r="A142" s="327"/>
      <c r="B142" s="327"/>
      <c r="C142" s="327"/>
      <c r="D142" s="327"/>
      <c r="E142" s="327"/>
      <c r="F142" s="327"/>
      <c r="G142" s="327"/>
      <c r="H142" s="327"/>
      <c r="I142" s="327"/>
      <c r="J142" s="327"/>
      <c r="K142" s="327"/>
      <c r="L142" s="327"/>
      <c r="M142" s="327"/>
      <c r="N142" s="327"/>
      <c r="O142" s="327"/>
      <c r="P142" s="327"/>
      <c r="Q142" s="391"/>
      <c r="R142" s="327"/>
      <c r="S142" s="327"/>
      <c r="T142" s="327"/>
    </row>
    <row r="143" spans="1:20" s="28" customFormat="1">
      <c r="A143" s="327"/>
      <c r="B143" s="327"/>
      <c r="C143" s="327"/>
      <c r="D143" s="327"/>
      <c r="E143" s="327"/>
      <c r="F143" s="327"/>
      <c r="G143" s="327"/>
      <c r="H143" s="327"/>
      <c r="I143" s="327"/>
      <c r="J143" s="327"/>
      <c r="K143" s="327"/>
      <c r="L143" s="327"/>
      <c r="M143" s="327"/>
      <c r="N143" s="327"/>
      <c r="O143" s="327"/>
      <c r="P143" s="327"/>
      <c r="Q143" s="391"/>
      <c r="R143" s="327"/>
      <c r="S143" s="327"/>
      <c r="T143" s="327"/>
    </row>
    <row r="144" spans="1:20" s="28" customFormat="1">
      <c r="A144" s="327"/>
      <c r="B144" s="327"/>
      <c r="C144" s="327"/>
      <c r="D144" s="327"/>
      <c r="E144" s="327"/>
      <c r="F144" s="327"/>
      <c r="G144" s="327"/>
      <c r="H144" s="327"/>
      <c r="I144" s="327"/>
      <c r="J144" s="327"/>
      <c r="K144" s="327"/>
      <c r="L144" s="327"/>
      <c r="M144" s="327"/>
      <c r="N144" s="327"/>
      <c r="O144" s="327"/>
      <c r="P144" s="327"/>
      <c r="Q144" s="391"/>
      <c r="R144" s="327"/>
      <c r="S144" s="327"/>
      <c r="T144" s="327"/>
    </row>
    <row r="145" spans="1:20" s="28" customFormat="1">
      <c r="A145" s="327"/>
      <c r="B145" s="327"/>
      <c r="C145" s="327"/>
      <c r="D145" s="327"/>
      <c r="E145" s="327"/>
      <c r="F145" s="327"/>
      <c r="G145" s="327"/>
      <c r="H145" s="327"/>
      <c r="I145" s="327"/>
      <c r="J145" s="327"/>
      <c r="K145" s="327"/>
      <c r="L145" s="327"/>
      <c r="M145" s="327"/>
      <c r="N145" s="327"/>
      <c r="O145" s="327"/>
      <c r="P145" s="327"/>
      <c r="Q145" s="391"/>
      <c r="R145" s="327"/>
      <c r="S145" s="327"/>
      <c r="T145" s="327"/>
    </row>
    <row r="146" spans="1:20" s="28" customFormat="1">
      <c r="A146" s="327"/>
      <c r="B146" s="327"/>
      <c r="C146" s="327"/>
      <c r="D146" s="327"/>
      <c r="E146" s="327"/>
      <c r="F146" s="327"/>
      <c r="G146" s="327"/>
      <c r="H146" s="327"/>
      <c r="I146" s="327"/>
      <c r="J146" s="327"/>
      <c r="K146" s="327"/>
      <c r="L146" s="327"/>
      <c r="M146" s="327"/>
      <c r="N146" s="327"/>
      <c r="O146" s="327"/>
      <c r="P146" s="327"/>
      <c r="Q146" s="391"/>
      <c r="R146" s="327"/>
      <c r="S146" s="327"/>
      <c r="T146" s="327"/>
    </row>
    <row r="147" spans="1:20" s="28" customFormat="1">
      <c r="A147" s="327"/>
      <c r="B147" s="327"/>
      <c r="C147" s="327"/>
      <c r="D147" s="327"/>
      <c r="E147" s="327"/>
      <c r="F147" s="327"/>
      <c r="G147" s="327"/>
      <c r="H147" s="327"/>
      <c r="I147" s="327"/>
      <c r="J147" s="327"/>
      <c r="K147" s="327"/>
      <c r="L147" s="327"/>
      <c r="M147" s="327"/>
      <c r="N147" s="327"/>
      <c r="O147" s="327"/>
      <c r="P147" s="327"/>
      <c r="Q147" s="391"/>
      <c r="R147" s="327"/>
      <c r="S147" s="327"/>
      <c r="T147" s="327"/>
    </row>
    <row r="148" spans="1:20" s="28" customFormat="1">
      <c r="A148" s="327"/>
      <c r="B148" s="327"/>
      <c r="C148" s="327"/>
      <c r="D148" s="327"/>
      <c r="E148" s="327"/>
      <c r="F148" s="327"/>
      <c r="G148" s="327"/>
      <c r="H148" s="327"/>
      <c r="I148" s="327"/>
      <c r="J148" s="327"/>
      <c r="K148" s="327"/>
      <c r="L148" s="327"/>
      <c r="M148" s="327"/>
      <c r="N148" s="327"/>
      <c r="O148" s="327"/>
      <c r="P148" s="327"/>
      <c r="Q148" s="391"/>
      <c r="R148" s="327"/>
      <c r="S148" s="327"/>
      <c r="T148" s="327"/>
    </row>
    <row r="149" spans="1:20" s="28" customFormat="1">
      <c r="A149" s="327"/>
      <c r="B149" s="327"/>
      <c r="C149" s="327"/>
      <c r="D149" s="327"/>
      <c r="E149" s="327"/>
      <c r="F149" s="327"/>
      <c r="G149" s="327"/>
      <c r="H149" s="327"/>
      <c r="I149" s="327"/>
      <c r="J149" s="327"/>
      <c r="K149" s="327"/>
      <c r="L149" s="327"/>
      <c r="M149" s="327"/>
      <c r="N149" s="327"/>
      <c r="O149" s="327"/>
      <c r="P149" s="327"/>
      <c r="Q149" s="391"/>
      <c r="R149" s="327"/>
      <c r="S149" s="327"/>
      <c r="T149" s="327"/>
    </row>
    <row r="150" spans="1:20" s="28" customFormat="1">
      <c r="A150" s="327"/>
      <c r="B150" s="327"/>
      <c r="C150" s="327"/>
      <c r="D150" s="327"/>
      <c r="E150" s="327"/>
      <c r="F150" s="327"/>
      <c r="G150" s="327"/>
      <c r="H150" s="327"/>
      <c r="I150" s="327"/>
      <c r="J150" s="327"/>
      <c r="K150" s="327"/>
      <c r="L150" s="327"/>
      <c r="M150" s="327"/>
      <c r="N150" s="327"/>
      <c r="O150" s="327"/>
      <c r="P150" s="327"/>
      <c r="Q150" s="391"/>
      <c r="R150" s="327"/>
      <c r="S150" s="327"/>
      <c r="T150" s="327"/>
    </row>
    <row r="151" spans="1:20" s="28" customFormat="1">
      <c r="A151" s="327"/>
      <c r="B151" s="327"/>
      <c r="C151" s="327"/>
      <c r="D151" s="327"/>
      <c r="E151" s="327"/>
      <c r="F151" s="327"/>
      <c r="G151" s="327"/>
      <c r="H151" s="327"/>
      <c r="I151" s="327"/>
      <c r="J151" s="327"/>
      <c r="K151" s="327"/>
      <c r="L151" s="327"/>
      <c r="M151" s="327"/>
      <c r="N151" s="327"/>
      <c r="O151" s="327"/>
      <c r="P151" s="327"/>
      <c r="Q151" s="391"/>
      <c r="R151" s="327"/>
      <c r="S151" s="327"/>
      <c r="T151" s="327"/>
    </row>
    <row r="152" spans="1:20" s="28" customFormat="1">
      <c r="A152" s="327"/>
      <c r="B152" s="327"/>
      <c r="C152" s="327"/>
      <c r="D152" s="327"/>
      <c r="E152" s="327"/>
      <c r="F152" s="327"/>
      <c r="G152" s="327"/>
      <c r="H152" s="327"/>
      <c r="I152" s="327"/>
      <c r="J152" s="327"/>
      <c r="K152" s="327"/>
      <c r="L152" s="327"/>
      <c r="M152" s="327"/>
      <c r="N152" s="327"/>
      <c r="O152" s="327"/>
      <c r="P152" s="327"/>
      <c r="Q152" s="391"/>
      <c r="R152" s="327"/>
      <c r="S152" s="327"/>
      <c r="T152" s="327"/>
    </row>
    <row r="153" spans="1:20" s="28" customFormat="1">
      <c r="A153" s="327"/>
      <c r="B153" s="327"/>
      <c r="C153" s="327"/>
      <c r="D153" s="327"/>
      <c r="E153" s="327"/>
      <c r="F153" s="327"/>
      <c r="G153" s="327"/>
      <c r="H153" s="327"/>
      <c r="I153" s="327"/>
      <c r="J153" s="327"/>
      <c r="K153" s="327"/>
      <c r="L153" s="327"/>
      <c r="M153" s="327"/>
      <c r="N153" s="327"/>
      <c r="O153" s="327"/>
      <c r="P153" s="327"/>
      <c r="Q153" s="391"/>
      <c r="R153" s="327"/>
      <c r="S153" s="327"/>
      <c r="T153" s="327"/>
    </row>
    <row r="154" spans="1:20" s="28" customFormat="1">
      <c r="A154" s="327"/>
      <c r="B154" s="327"/>
      <c r="C154" s="327"/>
      <c r="D154" s="327"/>
      <c r="E154" s="327"/>
      <c r="F154" s="327"/>
      <c r="G154" s="327"/>
      <c r="H154" s="327"/>
      <c r="I154" s="327"/>
      <c r="J154" s="327"/>
      <c r="K154" s="327"/>
      <c r="L154" s="327"/>
      <c r="M154" s="327"/>
      <c r="N154" s="327"/>
      <c r="O154" s="327"/>
      <c r="P154" s="327"/>
      <c r="Q154" s="391"/>
      <c r="R154" s="327"/>
      <c r="S154" s="327"/>
      <c r="T154" s="327"/>
    </row>
    <row r="155" spans="1:20" s="28" customFormat="1">
      <c r="A155" s="327"/>
      <c r="B155" s="327"/>
      <c r="C155" s="327"/>
      <c r="D155" s="327"/>
      <c r="E155" s="327"/>
      <c r="F155" s="327"/>
      <c r="G155" s="327"/>
      <c r="H155" s="327"/>
      <c r="I155" s="327"/>
      <c r="J155" s="327"/>
      <c r="K155" s="327"/>
      <c r="L155" s="327"/>
      <c r="M155" s="327"/>
      <c r="N155" s="327"/>
      <c r="O155" s="327"/>
      <c r="P155" s="327"/>
      <c r="Q155" s="391"/>
      <c r="R155" s="327"/>
      <c r="S155" s="327"/>
      <c r="T155" s="327"/>
    </row>
    <row r="156" spans="1:20" s="28" customFormat="1">
      <c r="A156" s="327"/>
      <c r="B156" s="327"/>
      <c r="C156" s="327"/>
      <c r="D156" s="327"/>
      <c r="E156" s="327"/>
      <c r="F156" s="327"/>
      <c r="G156" s="327"/>
      <c r="H156" s="327"/>
      <c r="I156" s="327"/>
      <c r="J156" s="327"/>
      <c r="K156" s="327"/>
      <c r="L156" s="327"/>
      <c r="M156" s="327"/>
      <c r="N156" s="327"/>
      <c r="O156" s="327"/>
      <c r="P156" s="327"/>
      <c r="Q156" s="391"/>
      <c r="R156" s="327"/>
      <c r="S156" s="327"/>
      <c r="T156" s="327"/>
    </row>
    <row r="157" spans="1:20" s="28" customFormat="1">
      <c r="A157" s="327"/>
      <c r="B157" s="327"/>
      <c r="C157" s="327"/>
      <c r="D157" s="327"/>
      <c r="E157" s="327"/>
      <c r="F157" s="327"/>
      <c r="G157" s="327"/>
      <c r="H157" s="327"/>
      <c r="I157" s="327"/>
      <c r="J157" s="327"/>
      <c r="K157" s="327"/>
      <c r="L157" s="327"/>
      <c r="M157" s="327"/>
      <c r="N157" s="327"/>
      <c r="O157" s="327"/>
      <c r="P157" s="327"/>
      <c r="Q157" s="391"/>
      <c r="R157" s="327"/>
      <c r="S157" s="327"/>
      <c r="T157" s="327"/>
    </row>
    <row r="158" spans="1:20" s="28" customFormat="1">
      <c r="A158" s="327"/>
      <c r="B158" s="327"/>
      <c r="C158" s="327"/>
      <c r="D158" s="327"/>
      <c r="E158" s="327"/>
      <c r="F158" s="327"/>
      <c r="G158" s="327"/>
      <c r="H158" s="327"/>
      <c r="I158" s="327"/>
      <c r="J158" s="327"/>
      <c r="K158" s="327"/>
      <c r="L158" s="327"/>
      <c r="M158" s="327"/>
      <c r="N158" s="327"/>
      <c r="O158" s="327"/>
      <c r="P158" s="327"/>
      <c r="Q158" s="391"/>
      <c r="R158" s="327"/>
      <c r="S158" s="327"/>
      <c r="T158" s="327"/>
    </row>
    <row r="159" spans="1:20" s="28" customFormat="1">
      <c r="A159" s="327"/>
      <c r="B159" s="327"/>
      <c r="C159" s="327"/>
      <c r="D159" s="327"/>
      <c r="E159" s="327"/>
      <c r="F159" s="327"/>
      <c r="G159" s="327"/>
      <c r="H159" s="327"/>
      <c r="I159" s="327"/>
      <c r="J159" s="327"/>
      <c r="K159" s="327"/>
      <c r="L159" s="327"/>
      <c r="M159" s="327"/>
      <c r="N159" s="327"/>
      <c r="O159" s="327"/>
      <c r="P159" s="327"/>
      <c r="Q159" s="391"/>
      <c r="R159" s="327"/>
      <c r="S159" s="327"/>
      <c r="T159" s="327"/>
    </row>
    <row r="160" spans="1:20" s="28" customFormat="1">
      <c r="A160" s="327"/>
      <c r="B160" s="327"/>
      <c r="C160" s="327"/>
      <c r="D160" s="327"/>
      <c r="E160" s="327"/>
      <c r="F160" s="327"/>
      <c r="G160" s="327"/>
      <c r="H160" s="327"/>
      <c r="I160" s="327"/>
      <c r="J160" s="327"/>
      <c r="K160" s="327"/>
      <c r="L160" s="327"/>
      <c r="M160" s="327"/>
      <c r="N160" s="327"/>
      <c r="O160" s="327"/>
      <c r="P160" s="327"/>
      <c r="Q160" s="391"/>
      <c r="R160" s="327"/>
      <c r="S160" s="327"/>
      <c r="T160" s="327"/>
    </row>
    <row r="161" spans="1:20" s="28" customFormat="1">
      <c r="A161" s="327"/>
      <c r="B161" s="327"/>
      <c r="C161" s="327"/>
      <c r="D161" s="327"/>
      <c r="E161" s="327"/>
      <c r="F161" s="327"/>
      <c r="G161" s="327"/>
      <c r="H161" s="327"/>
      <c r="I161" s="327"/>
      <c r="J161" s="327"/>
      <c r="K161" s="327"/>
      <c r="L161" s="327"/>
      <c r="M161" s="327"/>
      <c r="N161" s="327"/>
      <c r="O161" s="327"/>
      <c r="P161" s="327"/>
      <c r="Q161" s="391"/>
      <c r="R161" s="327"/>
      <c r="S161" s="327"/>
      <c r="T161" s="327"/>
    </row>
    <row r="162" spans="1:20" s="28" customFormat="1">
      <c r="A162" s="327"/>
      <c r="B162" s="327"/>
      <c r="C162" s="327"/>
      <c r="D162" s="327"/>
      <c r="E162" s="327"/>
      <c r="F162" s="327"/>
      <c r="G162" s="327"/>
      <c r="H162" s="327"/>
      <c r="I162" s="327"/>
      <c r="J162" s="327"/>
      <c r="K162" s="327"/>
      <c r="L162" s="327"/>
      <c r="M162" s="327"/>
      <c r="N162" s="327"/>
      <c r="O162" s="327"/>
      <c r="P162" s="327"/>
      <c r="Q162" s="391"/>
      <c r="R162" s="327"/>
      <c r="S162" s="327"/>
      <c r="T162" s="327"/>
    </row>
    <row r="163" spans="1:20" s="28" customFormat="1">
      <c r="A163" s="327"/>
      <c r="B163" s="327"/>
      <c r="C163" s="327"/>
      <c r="D163" s="327"/>
      <c r="E163" s="327"/>
      <c r="F163" s="327"/>
      <c r="G163" s="327"/>
      <c r="H163" s="327"/>
      <c r="I163" s="327"/>
      <c r="J163" s="327"/>
      <c r="K163" s="327"/>
      <c r="L163" s="327"/>
      <c r="M163" s="327"/>
      <c r="N163" s="327"/>
      <c r="O163" s="327"/>
      <c r="P163" s="327"/>
      <c r="Q163" s="391"/>
      <c r="R163" s="327"/>
      <c r="S163" s="327"/>
      <c r="T163" s="327"/>
    </row>
    <row r="164" spans="1:20" s="28" customFormat="1">
      <c r="A164" s="327"/>
      <c r="B164" s="327"/>
      <c r="C164" s="327"/>
      <c r="D164" s="327"/>
      <c r="E164" s="327"/>
      <c r="F164" s="327"/>
      <c r="G164" s="327"/>
      <c r="H164" s="327"/>
      <c r="I164" s="327"/>
      <c r="J164" s="327"/>
      <c r="K164" s="327"/>
      <c r="L164" s="327"/>
      <c r="M164" s="327"/>
      <c r="N164" s="327"/>
      <c r="O164" s="327"/>
      <c r="P164" s="327"/>
      <c r="Q164" s="391"/>
      <c r="R164" s="327"/>
      <c r="S164" s="327"/>
      <c r="T164" s="327"/>
    </row>
    <row r="165" spans="1:20" s="28" customFormat="1">
      <c r="A165" s="327"/>
      <c r="B165" s="327"/>
      <c r="C165" s="327"/>
      <c r="D165" s="327"/>
      <c r="E165" s="327"/>
      <c r="F165" s="327"/>
      <c r="G165" s="327"/>
      <c r="H165" s="327"/>
      <c r="I165" s="327"/>
      <c r="J165" s="327"/>
      <c r="K165" s="327"/>
      <c r="L165" s="327"/>
      <c r="M165" s="327"/>
      <c r="N165" s="327"/>
      <c r="O165" s="327"/>
      <c r="P165" s="327"/>
      <c r="Q165" s="391"/>
      <c r="R165" s="327"/>
      <c r="S165" s="327"/>
      <c r="T165" s="327"/>
    </row>
    <row r="166" spans="1:20" s="28" customFormat="1">
      <c r="A166" s="327"/>
      <c r="B166" s="327"/>
      <c r="C166" s="327"/>
      <c r="D166" s="327"/>
      <c r="E166" s="327"/>
      <c r="F166" s="327"/>
      <c r="G166" s="327"/>
      <c r="H166" s="327"/>
      <c r="I166" s="327"/>
      <c r="J166" s="327"/>
      <c r="K166" s="327"/>
      <c r="L166" s="327"/>
      <c r="M166" s="327"/>
      <c r="N166" s="327"/>
      <c r="O166" s="327"/>
      <c r="P166" s="327"/>
      <c r="Q166" s="391"/>
      <c r="R166" s="327"/>
      <c r="S166" s="327"/>
      <c r="T166" s="327"/>
    </row>
    <row r="167" spans="1:20" s="28" customFormat="1">
      <c r="A167" s="327"/>
      <c r="B167" s="327"/>
      <c r="C167" s="327"/>
      <c r="D167" s="327"/>
      <c r="E167" s="327"/>
      <c r="F167" s="327"/>
      <c r="G167" s="327"/>
      <c r="H167" s="327"/>
      <c r="I167" s="327"/>
      <c r="J167" s="327"/>
      <c r="K167" s="327"/>
      <c r="L167" s="327"/>
      <c r="M167" s="327"/>
      <c r="N167" s="327"/>
      <c r="O167" s="327"/>
      <c r="P167" s="327"/>
      <c r="Q167" s="391"/>
      <c r="R167" s="327"/>
      <c r="S167" s="327"/>
      <c r="T167" s="327"/>
    </row>
    <row r="168" spans="1:20" s="28" customFormat="1">
      <c r="A168" s="327"/>
      <c r="B168" s="327"/>
      <c r="C168" s="327"/>
      <c r="D168" s="327"/>
      <c r="E168" s="327"/>
      <c r="F168" s="327"/>
      <c r="G168" s="327"/>
      <c r="H168" s="327"/>
      <c r="I168" s="327"/>
      <c r="J168" s="327"/>
      <c r="K168" s="327"/>
      <c r="L168" s="327"/>
      <c r="M168" s="327"/>
      <c r="N168" s="327"/>
      <c r="O168" s="327"/>
      <c r="P168" s="327"/>
      <c r="Q168" s="391"/>
      <c r="R168" s="327"/>
      <c r="S168" s="327"/>
      <c r="T168" s="327"/>
    </row>
    <row r="169" spans="1:20" s="28" customFormat="1">
      <c r="A169" s="327"/>
      <c r="B169" s="327"/>
      <c r="C169" s="327"/>
      <c r="D169" s="327"/>
      <c r="E169" s="327"/>
      <c r="F169" s="327"/>
      <c r="G169" s="327"/>
      <c r="H169" s="327"/>
      <c r="I169" s="327"/>
      <c r="J169" s="327"/>
      <c r="K169" s="327"/>
      <c r="L169" s="327"/>
      <c r="M169" s="327"/>
      <c r="N169" s="327"/>
      <c r="O169" s="327"/>
      <c r="P169" s="327"/>
      <c r="Q169" s="391"/>
      <c r="R169" s="327"/>
      <c r="S169" s="327"/>
      <c r="T169" s="327"/>
    </row>
    <row r="170" spans="1:20" s="28" customFormat="1">
      <c r="A170" s="327"/>
      <c r="B170" s="327"/>
      <c r="C170" s="327"/>
      <c r="D170" s="327"/>
      <c r="E170" s="327"/>
      <c r="F170" s="327"/>
      <c r="G170" s="327"/>
      <c r="H170" s="327"/>
      <c r="I170" s="327"/>
      <c r="J170" s="327"/>
      <c r="K170" s="327"/>
      <c r="L170" s="327"/>
      <c r="M170" s="327"/>
      <c r="N170" s="327"/>
      <c r="O170" s="327"/>
      <c r="P170" s="327"/>
      <c r="Q170" s="391"/>
      <c r="R170" s="327"/>
      <c r="S170" s="327"/>
      <c r="T170" s="327"/>
    </row>
    <row r="171" spans="1:20" s="28" customFormat="1">
      <c r="A171" s="327"/>
      <c r="B171" s="327"/>
      <c r="C171" s="327"/>
      <c r="D171" s="327"/>
      <c r="E171" s="327"/>
      <c r="F171" s="327"/>
      <c r="G171" s="327"/>
      <c r="H171" s="327"/>
      <c r="I171" s="327"/>
      <c r="J171" s="327"/>
      <c r="K171" s="327"/>
      <c r="L171" s="327"/>
      <c r="M171" s="327"/>
      <c r="N171" s="327"/>
      <c r="O171" s="327"/>
      <c r="P171" s="327"/>
      <c r="Q171" s="391"/>
      <c r="R171" s="327"/>
      <c r="S171" s="327"/>
      <c r="T171" s="327"/>
    </row>
    <row r="172" spans="1:20" s="28" customFormat="1">
      <c r="A172" s="327"/>
      <c r="B172" s="327"/>
      <c r="C172" s="327"/>
      <c r="D172" s="327"/>
      <c r="E172" s="327"/>
      <c r="F172" s="327"/>
      <c r="G172" s="327"/>
      <c r="H172" s="327"/>
      <c r="I172" s="327"/>
      <c r="J172" s="327"/>
      <c r="K172" s="327"/>
      <c r="L172" s="327"/>
      <c r="M172" s="327"/>
      <c r="N172" s="327"/>
      <c r="O172" s="327"/>
      <c r="P172" s="327"/>
      <c r="Q172" s="391"/>
      <c r="R172" s="327"/>
      <c r="S172" s="327"/>
      <c r="T172" s="327"/>
    </row>
    <row r="173" spans="1:20" s="28" customFormat="1">
      <c r="A173" s="327"/>
      <c r="B173" s="327"/>
      <c r="C173" s="327"/>
      <c r="D173" s="327"/>
      <c r="E173" s="327"/>
      <c r="F173" s="327"/>
      <c r="G173" s="327"/>
      <c r="H173" s="327"/>
      <c r="I173" s="327"/>
      <c r="J173" s="327"/>
      <c r="K173" s="327"/>
      <c r="L173" s="327"/>
      <c r="M173" s="327"/>
      <c r="N173" s="327"/>
      <c r="O173" s="327"/>
      <c r="P173" s="327"/>
      <c r="Q173" s="391"/>
      <c r="R173" s="327"/>
      <c r="S173" s="327"/>
      <c r="T173" s="327"/>
    </row>
    <row r="174" spans="1:20" s="28" customFormat="1">
      <c r="A174" s="327"/>
      <c r="B174" s="327"/>
      <c r="C174" s="327"/>
      <c r="D174" s="327"/>
      <c r="E174" s="327"/>
      <c r="F174" s="327"/>
      <c r="G174" s="327"/>
      <c r="H174" s="327"/>
      <c r="I174" s="327"/>
      <c r="J174" s="327"/>
      <c r="K174" s="327"/>
      <c r="L174" s="327"/>
      <c r="M174" s="327"/>
      <c r="N174" s="327"/>
      <c r="O174" s="327"/>
      <c r="P174" s="327"/>
      <c r="Q174" s="391"/>
      <c r="R174" s="327"/>
      <c r="S174" s="327"/>
      <c r="T174" s="327"/>
    </row>
    <row r="175" spans="1:20" s="28" customFormat="1">
      <c r="A175" s="327"/>
      <c r="B175" s="327"/>
      <c r="C175" s="327"/>
      <c r="D175" s="327"/>
      <c r="E175" s="327"/>
      <c r="F175" s="327"/>
      <c r="G175" s="327"/>
      <c r="H175" s="327"/>
      <c r="I175" s="327"/>
      <c r="J175" s="327"/>
      <c r="K175" s="327"/>
      <c r="L175" s="327"/>
      <c r="M175" s="327"/>
      <c r="N175" s="327"/>
      <c r="O175" s="327"/>
      <c r="P175" s="327"/>
      <c r="Q175" s="391"/>
      <c r="R175" s="327"/>
      <c r="S175" s="327"/>
      <c r="T175" s="327"/>
    </row>
    <row r="176" spans="1:20" s="28" customFormat="1">
      <c r="A176" s="327"/>
      <c r="B176" s="327"/>
      <c r="C176" s="327"/>
      <c r="D176" s="327"/>
      <c r="E176" s="327"/>
      <c r="F176" s="327"/>
      <c r="G176" s="327"/>
      <c r="H176" s="327"/>
      <c r="I176" s="327"/>
      <c r="J176" s="327"/>
      <c r="K176" s="327"/>
      <c r="L176" s="327"/>
      <c r="M176" s="327"/>
      <c r="N176" s="327"/>
      <c r="O176" s="327"/>
      <c r="P176" s="327"/>
      <c r="Q176" s="391"/>
      <c r="R176" s="327"/>
      <c r="S176" s="327"/>
      <c r="T176" s="327"/>
    </row>
    <row r="177" spans="1:20" s="28" customFormat="1">
      <c r="A177" s="327"/>
      <c r="B177" s="327"/>
      <c r="C177" s="327"/>
      <c r="D177" s="327"/>
      <c r="E177" s="327"/>
      <c r="F177" s="327"/>
      <c r="G177" s="327"/>
      <c r="H177" s="327"/>
      <c r="I177" s="327"/>
      <c r="J177" s="327"/>
      <c r="K177" s="327"/>
      <c r="L177" s="327"/>
      <c r="M177" s="327"/>
      <c r="N177" s="327"/>
      <c r="O177" s="327"/>
      <c r="P177" s="327"/>
      <c r="Q177" s="391"/>
      <c r="R177" s="327"/>
      <c r="S177" s="327"/>
      <c r="T177" s="327"/>
    </row>
    <row r="178" spans="1:20" s="28" customFormat="1">
      <c r="A178" s="327"/>
      <c r="B178" s="327"/>
      <c r="C178" s="327"/>
      <c r="D178" s="327"/>
      <c r="E178" s="327"/>
      <c r="F178" s="327"/>
      <c r="G178" s="327"/>
      <c r="H178" s="327"/>
      <c r="I178" s="327"/>
      <c r="J178" s="327"/>
      <c r="K178" s="327"/>
      <c r="L178" s="327"/>
      <c r="M178" s="327"/>
      <c r="N178" s="327"/>
      <c r="O178" s="327"/>
      <c r="P178" s="327"/>
      <c r="Q178" s="391"/>
      <c r="R178" s="327"/>
      <c r="S178" s="327"/>
      <c r="T178" s="327"/>
    </row>
    <row r="179" spans="1:20" s="28" customFormat="1">
      <c r="A179" s="327"/>
      <c r="B179" s="327"/>
      <c r="C179" s="327"/>
      <c r="D179" s="327"/>
      <c r="E179" s="327"/>
      <c r="F179" s="327"/>
      <c r="G179" s="327"/>
      <c r="H179" s="327"/>
      <c r="I179" s="327"/>
      <c r="J179" s="327"/>
      <c r="K179" s="327"/>
      <c r="L179" s="327"/>
      <c r="M179" s="327"/>
      <c r="N179" s="327"/>
      <c r="O179" s="327"/>
      <c r="P179" s="327"/>
      <c r="Q179" s="391"/>
      <c r="R179" s="327"/>
      <c r="S179" s="327"/>
      <c r="T179" s="327"/>
    </row>
    <row r="180" spans="1:20" s="28" customFormat="1">
      <c r="A180" s="327"/>
      <c r="B180" s="327"/>
      <c r="C180" s="327"/>
      <c r="D180" s="327"/>
      <c r="E180" s="327"/>
      <c r="F180" s="327"/>
      <c r="G180" s="327"/>
      <c r="H180" s="327"/>
      <c r="I180" s="327"/>
      <c r="J180" s="327"/>
      <c r="K180" s="327"/>
      <c r="L180" s="327"/>
      <c r="M180" s="327"/>
      <c r="N180" s="327"/>
      <c r="O180" s="327"/>
      <c r="P180" s="327"/>
      <c r="Q180" s="391"/>
      <c r="R180" s="327"/>
      <c r="S180" s="327"/>
      <c r="T180" s="327"/>
    </row>
    <row r="181" spans="1:20" s="28" customFormat="1">
      <c r="A181" s="321"/>
      <c r="B181" s="327"/>
      <c r="C181" s="327"/>
      <c r="D181" s="327"/>
      <c r="E181" s="327"/>
      <c r="F181" s="327"/>
      <c r="G181" s="327"/>
      <c r="H181" s="327"/>
      <c r="I181" s="327"/>
      <c r="J181" s="327"/>
      <c r="K181" s="327"/>
      <c r="L181" s="327"/>
      <c r="M181" s="327"/>
      <c r="N181" s="327"/>
      <c r="O181" s="327"/>
      <c r="P181" s="327"/>
      <c r="Q181" s="391"/>
      <c r="R181" s="327"/>
      <c r="S181" s="327"/>
      <c r="T181" s="327"/>
    </row>
    <row r="182" spans="1:20" s="28" customFormat="1">
      <c r="A182" s="327"/>
      <c r="B182" s="327"/>
      <c r="C182" s="327"/>
      <c r="D182" s="327"/>
      <c r="E182" s="327"/>
      <c r="F182" s="327"/>
      <c r="G182" s="327"/>
      <c r="H182" s="327"/>
      <c r="I182" s="327"/>
      <c r="J182" s="327"/>
      <c r="K182" s="327"/>
      <c r="L182" s="327"/>
      <c r="M182" s="327"/>
      <c r="N182" s="327"/>
      <c r="O182" s="327"/>
      <c r="P182" s="327"/>
      <c r="Q182" s="391"/>
      <c r="R182" s="327"/>
      <c r="S182" s="327"/>
      <c r="T182" s="327"/>
    </row>
    <row r="183" spans="1:20" s="28" customFormat="1">
      <c r="A183" s="327"/>
      <c r="B183" s="327"/>
      <c r="C183" s="327"/>
      <c r="D183" s="327"/>
      <c r="E183" s="327"/>
      <c r="F183" s="327"/>
      <c r="G183" s="327"/>
      <c r="H183" s="327"/>
      <c r="I183" s="327"/>
      <c r="J183" s="327"/>
      <c r="K183" s="327"/>
      <c r="L183" s="327"/>
      <c r="M183" s="327"/>
      <c r="N183" s="327"/>
      <c r="O183" s="327"/>
      <c r="P183" s="327"/>
      <c r="Q183" s="391"/>
      <c r="R183" s="327"/>
      <c r="S183" s="327"/>
      <c r="T183" s="327"/>
    </row>
    <row r="184" spans="1:20" s="28" customFormat="1">
      <c r="A184" s="327"/>
      <c r="B184" s="327"/>
      <c r="C184" s="327"/>
      <c r="D184" s="327"/>
      <c r="E184" s="327"/>
      <c r="F184" s="327"/>
      <c r="G184" s="327"/>
      <c r="H184" s="327"/>
      <c r="I184" s="327"/>
      <c r="J184" s="327"/>
      <c r="K184" s="327"/>
      <c r="L184" s="327"/>
      <c r="M184" s="327"/>
      <c r="N184" s="327"/>
      <c r="O184" s="327"/>
      <c r="P184" s="327"/>
      <c r="Q184" s="391"/>
      <c r="R184" s="327"/>
      <c r="S184" s="327"/>
      <c r="T184" s="327"/>
    </row>
    <row r="185" spans="1:20" s="28" customFormat="1">
      <c r="A185" s="327"/>
      <c r="B185" s="327"/>
      <c r="C185" s="327"/>
      <c r="D185" s="327"/>
      <c r="E185" s="327"/>
      <c r="F185" s="327"/>
      <c r="G185" s="327"/>
      <c r="H185" s="327"/>
      <c r="I185" s="327"/>
      <c r="J185" s="327"/>
      <c r="K185" s="327"/>
      <c r="L185" s="327"/>
      <c r="M185" s="327"/>
      <c r="N185" s="327"/>
      <c r="O185" s="327"/>
      <c r="P185" s="327"/>
      <c r="Q185" s="391"/>
      <c r="R185" s="327"/>
      <c r="S185" s="327"/>
      <c r="T185" s="327"/>
    </row>
    <row r="186" spans="1:20" s="28" customFormat="1">
      <c r="A186" s="327"/>
      <c r="B186" s="327"/>
      <c r="C186" s="327"/>
      <c r="D186" s="327"/>
      <c r="E186" s="327"/>
      <c r="F186" s="327"/>
      <c r="G186" s="327"/>
      <c r="H186" s="327"/>
      <c r="I186" s="327"/>
      <c r="J186" s="327"/>
      <c r="K186" s="327"/>
      <c r="L186" s="327"/>
      <c r="M186" s="327"/>
      <c r="N186" s="327"/>
      <c r="O186" s="327"/>
      <c r="P186" s="327"/>
      <c r="Q186" s="391"/>
      <c r="R186" s="327"/>
      <c r="S186" s="327"/>
      <c r="T186" s="327"/>
    </row>
    <row r="187" spans="1:20" s="28" customFormat="1">
      <c r="A187" s="327"/>
      <c r="B187" s="327"/>
      <c r="C187" s="327"/>
      <c r="D187" s="327"/>
      <c r="E187" s="327"/>
      <c r="F187" s="327"/>
      <c r="G187" s="327"/>
      <c r="H187" s="327"/>
      <c r="I187" s="327"/>
      <c r="J187" s="327"/>
      <c r="K187" s="327"/>
      <c r="L187" s="327"/>
      <c r="M187" s="327"/>
      <c r="N187" s="327"/>
      <c r="O187" s="327"/>
      <c r="P187" s="327"/>
      <c r="Q187" s="391"/>
      <c r="R187" s="327"/>
      <c r="S187" s="327"/>
      <c r="T187" s="327"/>
    </row>
    <row r="188" spans="1:20" s="28" customFormat="1">
      <c r="A188" s="327"/>
      <c r="B188" s="327"/>
      <c r="C188" s="327"/>
      <c r="D188" s="327"/>
      <c r="E188" s="327"/>
      <c r="F188" s="327"/>
      <c r="G188" s="327"/>
      <c r="H188" s="327"/>
      <c r="I188" s="327"/>
      <c r="J188" s="327"/>
      <c r="K188" s="327"/>
      <c r="L188" s="327"/>
      <c r="M188" s="327"/>
      <c r="N188" s="327"/>
      <c r="O188" s="327"/>
      <c r="P188" s="327"/>
      <c r="Q188" s="391"/>
      <c r="R188" s="327"/>
      <c r="S188" s="327"/>
      <c r="T188" s="327"/>
    </row>
    <row r="189" spans="1:20" s="28" customFormat="1">
      <c r="A189" s="327"/>
      <c r="B189" s="327"/>
      <c r="C189" s="327"/>
      <c r="D189" s="327"/>
      <c r="E189" s="327"/>
      <c r="F189" s="327"/>
      <c r="G189" s="327"/>
      <c r="H189" s="327"/>
      <c r="I189" s="327"/>
      <c r="J189" s="327"/>
      <c r="K189" s="327"/>
      <c r="L189" s="327"/>
      <c r="M189" s="327"/>
      <c r="N189" s="327"/>
      <c r="O189" s="327"/>
      <c r="P189" s="327"/>
      <c r="Q189" s="391"/>
      <c r="R189" s="327"/>
      <c r="S189" s="327"/>
      <c r="T189" s="327"/>
    </row>
    <row r="190" spans="1:20" s="28" customFormat="1">
      <c r="A190" s="327"/>
      <c r="B190" s="327"/>
      <c r="C190" s="327"/>
      <c r="D190" s="327"/>
      <c r="E190" s="327"/>
      <c r="F190" s="327"/>
      <c r="G190" s="327"/>
      <c r="H190" s="327"/>
      <c r="I190" s="327"/>
      <c r="J190" s="327"/>
      <c r="K190" s="327"/>
      <c r="L190" s="327"/>
      <c r="M190" s="327"/>
      <c r="N190" s="327"/>
      <c r="O190" s="327"/>
      <c r="P190" s="327"/>
      <c r="Q190" s="391"/>
      <c r="R190" s="327"/>
      <c r="S190" s="327"/>
      <c r="T190" s="327"/>
    </row>
    <row r="191" spans="1:20" s="28" customFormat="1">
      <c r="A191" s="327"/>
      <c r="B191" s="327"/>
      <c r="C191" s="327"/>
      <c r="D191" s="327"/>
      <c r="E191" s="327"/>
      <c r="F191" s="327"/>
      <c r="G191" s="327"/>
      <c r="H191" s="327"/>
      <c r="I191" s="327"/>
      <c r="J191" s="327"/>
      <c r="K191" s="327"/>
      <c r="L191" s="327"/>
      <c r="M191" s="327"/>
      <c r="N191" s="327"/>
      <c r="O191" s="327"/>
      <c r="P191" s="327"/>
      <c r="Q191" s="391"/>
      <c r="R191" s="327"/>
      <c r="S191" s="327"/>
      <c r="T191" s="327"/>
    </row>
    <row r="192" spans="1:20" s="28" customFormat="1">
      <c r="A192" s="327"/>
      <c r="B192" s="327"/>
      <c r="C192" s="327"/>
      <c r="D192" s="327"/>
      <c r="E192" s="327"/>
      <c r="F192" s="327"/>
      <c r="G192" s="327"/>
      <c r="H192" s="327"/>
      <c r="I192" s="327"/>
      <c r="J192" s="327"/>
      <c r="K192" s="327"/>
      <c r="L192" s="327"/>
      <c r="M192" s="327"/>
      <c r="N192" s="327"/>
      <c r="O192" s="327"/>
      <c r="P192" s="327"/>
      <c r="Q192" s="391"/>
      <c r="R192" s="327"/>
      <c r="S192" s="327"/>
      <c r="T192" s="327"/>
    </row>
    <row r="193" spans="1:20" s="28" customFormat="1">
      <c r="A193" s="327"/>
      <c r="B193" s="327"/>
      <c r="C193" s="327"/>
      <c r="D193" s="327"/>
      <c r="E193" s="327"/>
      <c r="F193" s="327"/>
      <c r="G193" s="327"/>
      <c r="H193" s="327"/>
      <c r="I193" s="327"/>
      <c r="J193" s="327"/>
      <c r="K193" s="327"/>
      <c r="L193" s="327"/>
      <c r="M193" s="327"/>
      <c r="N193" s="327"/>
      <c r="O193" s="327"/>
      <c r="P193" s="327"/>
      <c r="Q193" s="391"/>
      <c r="R193" s="327"/>
      <c r="S193" s="327"/>
      <c r="T193" s="327"/>
    </row>
    <row r="194" spans="1:20" s="28" customFormat="1">
      <c r="A194" s="327"/>
      <c r="B194" s="327"/>
      <c r="C194" s="327"/>
      <c r="D194" s="327"/>
      <c r="E194" s="327"/>
      <c r="F194" s="327"/>
      <c r="G194" s="327"/>
      <c r="H194" s="327"/>
      <c r="I194" s="327"/>
      <c r="J194" s="327"/>
      <c r="K194" s="327"/>
      <c r="L194" s="327"/>
      <c r="M194" s="327"/>
      <c r="N194" s="327"/>
      <c r="O194" s="327"/>
      <c r="P194" s="327"/>
      <c r="Q194" s="391"/>
      <c r="R194" s="327"/>
      <c r="S194" s="327"/>
      <c r="T194" s="327"/>
    </row>
    <row r="195" spans="1:20" s="28" customFormat="1">
      <c r="A195" s="327"/>
      <c r="B195" s="327"/>
      <c r="C195" s="327"/>
      <c r="D195" s="327"/>
      <c r="E195" s="327"/>
      <c r="F195" s="327"/>
      <c r="G195" s="327"/>
      <c r="H195" s="327"/>
      <c r="I195" s="327"/>
      <c r="J195" s="327"/>
      <c r="K195" s="327"/>
      <c r="L195" s="327"/>
      <c r="M195" s="327"/>
      <c r="N195" s="327"/>
      <c r="O195" s="327"/>
      <c r="P195" s="327"/>
      <c r="Q195" s="391"/>
      <c r="R195" s="327"/>
      <c r="S195" s="327"/>
      <c r="T195" s="327"/>
    </row>
    <row r="196" spans="1:20" s="28" customFormat="1">
      <c r="A196" s="327"/>
      <c r="B196" s="327"/>
      <c r="C196" s="327"/>
      <c r="D196" s="327"/>
      <c r="E196" s="327"/>
      <c r="F196" s="327"/>
      <c r="G196" s="327"/>
      <c r="H196" s="327"/>
      <c r="I196" s="327"/>
      <c r="J196" s="327"/>
      <c r="K196" s="327"/>
      <c r="L196" s="327"/>
      <c r="M196" s="327"/>
      <c r="N196" s="327"/>
      <c r="O196" s="327"/>
      <c r="P196" s="327"/>
      <c r="Q196" s="391"/>
      <c r="R196" s="327"/>
      <c r="S196" s="327"/>
      <c r="T196" s="327"/>
    </row>
    <row r="197" spans="1:20" s="28" customFormat="1">
      <c r="A197" s="327"/>
      <c r="B197" s="327"/>
      <c r="C197" s="327"/>
      <c r="D197" s="327"/>
      <c r="E197" s="327"/>
      <c r="F197" s="327"/>
      <c r="G197" s="327"/>
      <c r="H197" s="327"/>
      <c r="I197" s="327"/>
      <c r="J197" s="327"/>
      <c r="K197" s="327"/>
      <c r="L197" s="327"/>
      <c r="M197" s="327"/>
      <c r="N197" s="327"/>
      <c r="O197" s="327"/>
      <c r="P197" s="327"/>
      <c r="Q197" s="391"/>
      <c r="R197" s="327"/>
      <c r="S197" s="327"/>
      <c r="T197" s="327"/>
    </row>
    <row r="198" spans="1:20" s="28" customFormat="1">
      <c r="A198" s="2108"/>
      <c r="B198" s="327"/>
      <c r="C198" s="327"/>
      <c r="D198" s="327"/>
      <c r="E198" s="327"/>
      <c r="F198" s="327"/>
      <c r="G198" s="327"/>
      <c r="H198" s="327"/>
      <c r="I198" s="327"/>
      <c r="J198" s="327"/>
      <c r="K198" s="327"/>
      <c r="L198" s="327"/>
      <c r="M198" s="327"/>
      <c r="N198" s="327"/>
      <c r="O198" s="327"/>
      <c r="P198" s="327"/>
      <c r="Q198" s="391"/>
      <c r="R198" s="327"/>
      <c r="S198" s="327"/>
      <c r="T198" s="327"/>
    </row>
    <row r="199" spans="1:20" s="28" customFormat="1">
      <c r="A199" s="2108"/>
      <c r="B199" s="327"/>
      <c r="C199" s="327"/>
      <c r="D199" s="327"/>
      <c r="E199" s="327"/>
      <c r="F199" s="327"/>
      <c r="G199" s="327"/>
      <c r="H199" s="327"/>
      <c r="I199" s="327"/>
      <c r="J199" s="327"/>
      <c r="K199" s="327"/>
      <c r="L199" s="327"/>
      <c r="M199" s="327"/>
      <c r="N199" s="327"/>
      <c r="O199" s="327"/>
      <c r="P199" s="327"/>
      <c r="Q199" s="391"/>
      <c r="R199" s="327"/>
      <c r="S199" s="327"/>
      <c r="T199" s="327"/>
    </row>
    <row r="200" spans="1:20" s="28" customFormat="1">
      <c r="A200" s="2108"/>
      <c r="B200" s="327"/>
      <c r="C200" s="327"/>
      <c r="D200" s="327"/>
      <c r="E200" s="327"/>
      <c r="F200" s="327"/>
      <c r="G200" s="327"/>
      <c r="H200" s="327"/>
      <c r="I200" s="327"/>
      <c r="J200" s="327"/>
      <c r="K200" s="327"/>
      <c r="L200" s="327"/>
      <c r="M200" s="327"/>
      <c r="N200" s="327"/>
      <c r="O200" s="327"/>
      <c r="P200" s="327"/>
      <c r="Q200" s="391"/>
      <c r="R200" s="327"/>
      <c r="S200" s="327"/>
      <c r="T200" s="327"/>
    </row>
    <row r="201" spans="1:20" s="28" customFormat="1">
      <c r="A201" s="2108"/>
      <c r="B201" s="327"/>
      <c r="C201" s="327"/>
      <c r="D201" s="327"/>
      <c r="E201" s="327"/>
      <c r="F201" s="327"/>
      <c r="G201" s="327"/>
      <c r="H201" s="327"/>
      <c r="I201" s="327"/>
      <c r="J201" s="327"/>
      <c r="K201" s="327"/>
      <c r="L201" s="327"/>
      <c r="M201" s="327"/>
      <c r="N201" s="327"/>
      <c r="O201" s="327"/>
      <c r="P201" s="327"/>
      <c r="Q201" s="391"/>
      <c r="R201" s="327"/>
      <c r="S201" s="327"/>
      <c r="T201" s="327"/>
    </row>
    <row r="202" spans="1:20" s="28" customFormat="1">
      <c r="A202" s="2108"/>
      <c r="B202" s="327"/>
      <c r="C202" s="327"/>
      <c r="D202" s="327"/>
      <c r="E202" s="327"/>
      <c r="F202" s="327"/>
      <c r="G202" s="327"/>
      <c r="H202" s="327"/>
      <c r="I202" s="327"/>
      <c r="J202" s="327"/>
      <c r="K202" s="327"/>
      <c r="L202" s="327"/>
      <c r="M202" s="327"/>
      <c r="N202" s="327"/>
      <c r="O202" s="327"/>
      <c r="P202" s="327"/>
      <c r="Q202" s="391"/>
      <c r="R202" s="327"/>
      <c r="S202" s="327"/>
      <c r="T202" s="327"/>
    </row>
    <row r="203" spans="1:20" s="28" customFormat="1">
      <c r="A203" s="2108"/>
      <c r="B203" s="327"/>
      <c r="C203" s="327"/>
      <c r="D203" s="327"/>
      <c r="E203" s="327"/>
      <c r="F203" s="327"/>
      <c r="G203" s="327"/>
      <c r="H203" s="327"/>
      <c r="I203" s="327"/>
      <c r="J203" s="327"/>
      <c r="K203" s="327"/>
      <c r="L203" s="327"/>
      <c r="M203" s="327"/>
      <c r="N203" s="327"/>
      <c r="O203" s="327"/>
      <c r="P203" s="327"/>
      <c r="Q203" s="391"/>
      <c r="R203" s="327"/>
      <c r="S203" s="327"/>
      <c r="T203" s="327"/>
    </row>
    <row r="204" spans="1:20" s="28" customFormat="1">
      <c r="A204" s="2108"/>
      <c r="B204" s="327"/>
      <c r="C204" s="327"/>
      <c r="D204" s="327"/>
      <c r="E204" s="327"/>
      <c r="F204" s="327"/>
      <c r="G204" s="327"/>
      <c r="H204" s="327"/>
      <c r="I204" s="327"/>
      <c r="J204" s="327"/>
      <c r="K204" s="327"/>
      <c r="L204" s="327"/>
      <c r="M204" s="327"/>
      <c r="N204" s="327"/>
      <c r="O204" s="327"/>
      <c r="P204" s="327"/>
      <c r="Q204" s="391"/>
      <c r="R204" s="327"/>
      <c r="S204" s="327"/>
      <c r="T204" s="327"/>
    </row>
    <row r="205" spans="1:20" s="28" customFormat="1">
      <c r="A205" s="2108"/>
      <c r="B205" s="327"/>
      <c r="C205" s="327"/>
      <c r="D205" s="327"/>
      <c r="E205" s="327"/>
      <c r="F205" s="327"/>
      <c r="G205" s="327"/>
      <c r="H205" s="327"/>
      <c r="I205" s="327"/>
      <c r="J205" s="327"/>
      <c r="K205" s="327"/>
      <c r="L205" s="327"/>
      <c r="M205" s="327"/>
      <c r="N205" s="327"/>
      <c r="O205" s="327"/>
      <c r="P205" s="327"/>
      <c r="Q205" s="391"/>
      <c r="R205" s="327"/>
      <c r="S205" s="327"/>
      <c r="T205" s="327"/>
    </row>
    <row r="206" spans="1:20" s="28" customFormat="1">
      <c r="A206" s="2108"/>
      <c r="B206" s="327"/>
      <c r="C206" s="327"/>
      <c r="D206" s="327"/>
      <c r="E206" s="327"/>
      <c r="F206" s="327"/>
      <c r="G206" s="327"/>
      <c r="H206" s="327"/>
      <c r="I206" s="327"/>
      <c r="J206" s="327"/>
      <c r="K206" s="327"/>
      <c r="L206" s="327"/>
      <c r="M206" s="327"/>
      <c r="N206" s="327"/>
      <c r="O206" s="327"/>
      <c r="P206" s="327"/>
      <c r="Q206" s="391"/>
      <c r="R206" s="327"/>
      <c r="S206" s="327"/>
      <c r="T206" s="327"/>
    </row>
    <row r="207" spans="1:20" s="28" customFormat="1">
      <c r="A207" s="2108"/>
      <c r="B207" s="327"/>
      <c r="C207" s="327"/>
      <c r="D207" s="327"/>
      <c r="E207" s="327"/>
      <c r="F207" s="327"/>
      <c r="G207" s="327"/>
      <c r="H207" s="327"/>
      <c r="I207" s="327"/>
      <c r="J207" s="327"/>
      <c r="K207" s="327"/>
      <c r="L207" s="327"/>
      <c r="M207" s="327"/>
      <c r="N207" s="327"/>
      <c r="O207" s="327"/>
      <c r="P207" s="327"/>
      <c r="Q207" s="391"/>
      <c r="R207" s="327"/>
      <c r="S207" s="327"/>
      <c r="T207" s="327"/>
    </row>
    <row r="208" spans="1:20" s="28" customFormat="1">
      <c r="A208" s="2108"/>
      <c r="B208" s="327"/>
      <c r="C208" s="327"/>
      <c r="D208" s="327"/>
      <c r="E208" s="327"/>
      <c r="F208" s="327"/>
      <c r="G208" s="327"/>
      <c r="H208" s="327"/>
      <c r="I208" s="327"/>
      <c r="J208" s="327"/>
      <c r="K208" s="327"/>
      <c r="L208" s="327"/>
      <c r="M208" s="327"/>
      <c r="N208" s="327"/>
      <c r="O208" s="327"/>
      <c r="P208" s="327"/>
      <c r="Q208" s="391"/>
      <c r="R208" s="327"/>
      <c r="S208" s="327"/>
      <c r="T208" s="327"/>
    </row>
    <row r="209" spans="1:20" s="28" customFormat="1">
      <c r="A209" s="2108"/>
      <c r="B209" s="327"/>
      <c r="C209" s="327"/>
      <c r="D209" s="327"/>
      <c r="E209" s="327"/>
      <c r="F209" s="327"/>
      <c r="G209" s="327"/>
      <c r="H209" s="327"/>
      <c r="I209" s="327"/>
      <c r="J209" s="327"/>
      <c r="K209" s="327"/>
      <c r="L209" s="327"/>
      <c r="M209" s="327"/>
      <c r="N209" s="327"/>
      <c r="O209" s="327"/>
      <c r="P209" s="327"/>
      <c r="Q209" s="391"/>
      <c r="R209" s="327"/>
      <c r="S209" s="327"/>
      <c r="T209" s="327"/>
    </row>
    <row r="210" spans="1:20" s="28" customFormat="1">
      <c r="A210" s="2108"/>
      <c r="B210" s="327"/>
      <c r="C210" s="327"/>
      <c r="D210" s="327"/>
      <c r="E210" s="327"/>
      <c r="F210" s="327"/>
      <c r="G210" s="327"/>
      <c r="H210" s="327"/>
      <c r="I210" s="327"/>
      <c r="J210" s="327"/>
      <c r="K210" s="327"/>
      <c r="L210" s="327"/>
      <c r="M210" s="327"/>
      <c r="N210" s="327"/>
      <c r="O210" s="327"/>
      <c r="P210" s="327"/>
      <c r="Q210" s="391"/>
      <c r="R210" s="327"/>
      <c r="S210" s="327"/>
      <c r="T210" s="327"/>
    </row>
    <row r="211" spans="1:20" s="28" customFormat="1">
      <c r="A211" s="2108"/>
      <c r="B211" s="327"/>
      <c r="C211" s="327"/>
      <c r="D211" s="327"/>
      <c r="E211" s="327"/>
      <c r="F211" s="327"/>
      <c r="G211" s="327"/>
      <c r="H211" s="327"/>
      <c r="I211" s="327"/>
      <c r="J211" s="327"/>
      <c r="K211" s="327"/>
      <c r="L211" s="327"/>
      <c r="M211" s="327"/>
      <c r="N211" s="327"/>
      <c r="O211" s="327"/>
      <c r="P211" s="327"/>
      <c r="Q211" s="391"/>
      <c r="R211" s="327"/>
      <c r="S211" s="327"/>
      <c r="T211" s="327"/>
    </row>
    <row r="212" spans="1:20" s="28" customFormat="1">
      <c r="A212" s="2108"/>
      <c r="B212" s="327"/>
      <c r="C212" s="327"/>
      <c r="D212" s="327"/>
      <c r="E212" s="327"/>
      <c r="F212" s="327"/>
      <c r="G212" s="327"/>
      <c r="H212" s="327"/>
      <c r="I212" s="327"/>
      <c r="J212" s="327"/>
      <c r="K212" s="327"/>
      <c r="L212" s="327"/>
      <c r="M212" s="327"/>
      <c r="N212" s="327"/>
      <c r="O212" s="327"/>
      <c r="P212" s="327"/>
      <c r="Q212" s="391"/>
      <c r="R212" s="327"/>
      <c r="S212" s="327"/>
      <c r="T212" s="327"/>
    </row>
    <row r="213" spans="1:20" s="28" customFormat="1">
      <c r="A213" s="2108"/>
      <c r="B213" s="327"/>
      <c r="C213" s="327"/>
      <c r="D213" s="327"/>
      <c r="E213" s="327"/>
      <c r="F213" s="327"/>
      <c r="G213" s="327"/>
      <c r="H213" s="327"/>
      <c r="I213" s="327"/>
      <c r="J213" s="327"/>
      <c r="K213" s="327"/>
      <c r="L213" s="327"/>
      <c r="M213" s="327"/>
      <c r="N213" s="327"/>
      <c r="O213" s="327"/>
      <c r="P213" s="327"/>
      <c r="Q213" s="391"/>
      <c r="R213" s="327"/>
      <c r="S213" s="327"/>
      <c r="T213" s="327"/>
    </row>
    <row r="214" spans="1:20" s="28" customFormat="1">
      <c r="A214" s="2108"/>
      <c r="B214" s="327"/>
      <c r="C214" s="327"/>
      <c r="D214" s="327"/>
      <c r="E214" s="327"/>
      <c r="F214" s="327"/>
      <c r="G214" s="327"/>
      <c r="H214" s="327"/>
      <c r="I214" s="327"/>
      <c r="J214" s="327"/>
      <c r="K214" s="327"/>
      <c r="L214" s="327"/>
      <c r="M214" s="327"/>
      <c r="N214" s="327"/>
      <c r="O214" s="327"/>
      <c r="P214" s="327"/>
      <c r="Q214" s="391"/>
      <c r="R214" s="327"/>
      <c r="S214" s="327"/>
      <c r="T214" s="327"/>
    </row>
    <row r="215" spans="1:20" s="28" customFormat="1">
      <c r="A215" s="2108"/>
      <c r="B215" s="327"/>
      <c r="C215" s="327"/>
      <c r="D215" s="327"/>
      <c r="E215" s="327"/>
      <c r="F215" s="327"/>
      <c r="G215" s="327"/>
      <c r="H215" s="327"/>
      <c r="I215" s="327"/>
      <c r="J215" s="327"/>
      <c r="K215" s="327"/>
      <c r="L215" s="327"/>
      <c r="M215" s="327"/>
      <c r="N215" s="327"/>
      <c r="O215" s="327"/>
      <c r="P215" s="327"/>
      <c r="Q215" s="391"/>
      <c r="R215" s="327"/>
      <c r="S215" s="327"/>
      <c r="T215" s="327"/>
    </row>
    <row r="216" spans="1:20" s="28" customFormat="1">
      <c r="A216" s="2108"/>
      <c r="B216" s="327"/>
      <c r="C216" s="327"/>
      <c r="D216" s="327"/>
      <c r="E216" s="327"/>
      <c r="F216" s="327"/>
      <c r="G216" s="327"/>
      <c r="H216" s="327"/>
      <c r="I216" s="327"/>
      <c r="J216" s="327"/>
      <c r="K216" s="327"/>
      <c r="L216" s="327"/>
      <c r="M216" s="327"/>
      <c r="N216" s="327"/>
      <c r="O216" s="327"/>
      <c r="P216" s="327"/>
      <c r="Q216" s="391"/>
      <c r="R216" s="327"/>
      <c r="S216" s="327"/>
      <c r="T216" s="327"/>
    </row>
    <row r="217" spans="1:20" s="28" customFormat="1">
      <c r="A217" s="2108"/>
      <c r="B217" s="327"/>
      <c r="C217" s="327"/>
      <c r="D217" s="327"/>
      <c r="E217" s="327"/>
      <c r="F217" s="327"/>
      <c r="G217" s="327"/>
      <c r="H217" s="327"/>
      <c r="I217" s="327"/>
      <c r="J217" s="327"/>
      <c r="K217" s="327"/>
      <c r="L217" s="327"/>
      <c r="M217" s="327"/>
      <c r="N217" s="327"/>
      <c r="O217" s="327"/>
      <c r="P217" s="327"/>
      <c r="Q217" s="391"/>
      <c r="R217" s="327"/>
      <c r="S217" s="327"/>
      <c r="T217" s="327"/>
    </row>
    <row r="218" spans="1:20" s="28" customFormat="1">
      <c r="A218" s="2108"/>
      <c r="B218" s="327"/>
      <c r="C218" s="327"/>
      <c r="D218" s="327"/>
      <c r="E218" s="327"/>
      <c r="F218" s="327"/>
      <c r="G218" s="327"/>
      <c r="H218" s="327"/>
      <c r="I218" s="327"/>
      <c r="J218" s="327"/>
      <c r="K218" s="327"/>
      <c r="L218" s="327"/>
      <c r="M218" s="327"/>
      <c r="N218" s="327"/>
      <c r="O218" s="327"/>
      <c r="P218" s="327"/>
      <c r="Q218" s="391"/>
      <c r="R218" s="327"/>
      <c r="S218" s="327"/>
      <c r="T218" s="327"/>
    </row>
    <row r="219" spans="1:20" s="28" customFormat="1">
      <c r="A219" s="2108"/>
      <c r="B219" s="327"/>
      <c r="C219" s="327"/>
      <c r="D219" s="327"/>
      <c r="E219" s="327"/>
      <c r="F219" s="327"/>
      <c r="G219" s="327"/>
      <c r="H219" s="327"/>
      <c r="I219" s="327"/>
      <c r="J219" s="327"/>
      <c r="K219" s="327"/>
      <c r="L219" s="327"/>
      <c r="M219" s="327"/>
      <c r="N219" s="327"/>
      <c r="O219" s="327"/>
      <c r="P219" s="327"/>
      <c r="Q219" s="391"/>
      <c r="R219" s="327"/>
      <c r="S219" s="327"/>
      <c r="T219" s="327"/>
    </row>
    <row r="220" spans="1:20" s="28" customFormat="1">
      <c r="A220" s="2108"/>
      <c r="B220" s="327"/>
      <c r="C220" s="327"/>
      <c r="D220" s="327"/>
      <c r="E220" s="327"/>
      <c r="F220" s="327"/>
      <c r="G220" s="327"/>
      <c r="H220" s="327"/>
      <c r="I220" s="327"/>
      <c r="J220" s="327"/>
      <c r="K220" s="327"/>
      <c r="L220" s="327"/>
      <c r="M220" s="327"/>
      <c r="N220" s="327"/>
      <c r="O220" s="327"/>
      <c r="P220" s="327"/>
      <c r="Q220" s="391"/>
      <c r="R220" s="327"/>
      <c r="S220" s="327"/>
      <c r="T220" s="327"/>
    </row>
    <row r="221" spans="1:20" s="28" customFormat="1">
      <c r="A221" s="2108"/>
      <c r="B221" s="327"/>
      <c r="C221" s="327"/>
      <c r="D221" s="327"/>
      <c r="E221" s="327"/>
      <c r="F221" s="327"/>
      <c r="G221" s="327"/>
      <c r="H221" s="327"/>
      <c r="I221" s="327"/>
      <c r="J221" s="327"/>
      <c r="K221" s="327"/>
      <c r="L221" s="327"/>
      <c r="M221" s="327"/>
      <c r="N221" s="327"/>
      <c r="O221" s="327"/>
      <c r="P221" s="327"/>
      <c r="Q221" s="391"/>
      <c r="R221" s="327"/>
      <c r="S221" s="327"/>
      <c r="T221" s="327"/>
    </row>
    <row r="222" spans="1:20" s="28" customFormat="1">
      <c r="A222" s="2108"/>
      <c r="B222" s="327"/>
      <c r="C222" s="327"/>
      <c r="D222" s="327"/>
      <c r="E222" s="327"/>
      <c r="F222" s="327"/>
      <c r="G222" s="327"/>
      <c r="H222" s="327"/>
      <c r="I222" s="327"/>
      <c r="J222" s="327"/>
      <c r="K222" s="327"/>
      <c r="L222" s="327"/>
      <c r="M222" s="327"/>
      <c r="N222" s="327"/>
      <c r="O222" s="327"/>
      <c r="P222" s="327"/>
      <c r="Q222" s="391"/>
      <c r="R222" s="327"/>
      <c r="S222" s="327"/>
      <c r="T222" s="327"/>
    </row>
    <row r="223" spans="1:20" s="28" customFormat="1">
      <c r="A223" s="2108"/>
      <c r="B223" s="327"/>
      <c r="C223" s="327"/>
      <c r="D223" s="327"/>
      <c r="E223" s="327"/>
      <c r="F223" s="327"/>
      <c r="G223" s="327"/>
      <c r="H223" s="327"/>
      <c r="I223" s="327"/>
      <c r="J223" s="327"/>
      <c r="K223" s="327"/>
      <c r="L223" s="327"/>
      <c r="M223" s="327"/>
      <c r="N223" s="327"/>
      <c r="O223" s="327"/>
      <c r="P223" s="327"/>
      <c r="Q223" s="391"/>
      <c r="R223" s="327"/>
      <c r="S223" s="327"/>
      <c r="T223" s="327"/>
    </row>
    <row r="224" spans="1:20" s="28" customFormat="1">
      <c r="A224" s="2108"/>
      <c r="B224" s="327"/>
      <c r="C224" s="327"/>
      <c r="D224" s="327"/>
      <c r="E224" s="327"/>
      <c r="F224" s="327"/>
      <c r="G224" s="327"/>
      <c r="H224" s="327"/>
      <c r="I224" s="327"/>
      <c r="J224" s="327"/>
      <c r="K224" s="327"/>
      <c r="L224" s="327"/>
      <c r="M224" s="327"/>
      <c r="N224" s="327"/>
      <c r="O224" s="327"/>
      <c r="P224" s="327"/>
      <c r="Q224" s="391"/>
      <c r="R224" s="327"/>
      <c r="S224" s="327"/>
      <c r="T224" s="327"/>
    </row>
    <row r="225" spans="1:20" s="28" customFormat="1">
      <c r="A225" s="2108"/>
      <c r="B225" s="327"/>
      <c r="C225" s="327"/>
      <c r="D225" s="327"/>
      <c r="E225" s="327"/>
      <c r="F225" s="327"/>
      <c r="G225" s="327"/>
      <c r="H225" s="327"/>
      <c r="I225" s="327"/>
      <c r="J225" s="327"/>
      <c r="K225" s="327"/>
      <c r="L225" s="327"/>
      <c r="M225" s="327"/>
      <c r="N225" s="327"/>
      <c r="O225" s="327"/>
      <c r="P225" s="327"/>
      <c r="Q225" s="391"/>
      <c r="R225" s="327"/>
      <c r="S225" s="327"/>
      <c r="T225" s="327"/>
    </row>
    <row r="226" spans="1:20" s="28" customFormat="1">
      <c r="A226" s="2108"/>
      <c r="B226" s="327"/>
      <c r="C226" s="327"/>
      <c r="D226" s="327"/>
      <c r="E226" s="327"/>
      <c r="F226" s="327"/>
      <c r="G226" s="327"/>
      <c r="H226" s="327"/>
      <c r="I226" s="327"/>
      <c r="J226" s="327"/>
      <c r="K226" s="327"/>
      <c r="L226" s="327"/>
      <c r="M226" s="327"/>
      <c r="N226" s="327"/>
      <c r="O226" s="327"/>
      <c r="P226" s="327"/>
      <c r="Q226" s="391"/>
      <c r="R226" s="327"/>
      <c r="S226" s="327"/>
      <c r="T226" s="327"/>
    </row>
    <row r="227" spans="1:20" s="28" customFormat="1">
      <c r="A227" s="2108"/>
      <c r="B227" s="327"/>
      <c r="C227" s="327"/>
      <c r="D227" s="327"/>
      <c r="E227" s="327"/>
      <c r="F227" s="327"/>
      <c r="G227" s="327"/>
      <c r="H227" s="327"/>
      <c r="I227" s="327"/>
      <c r="J227" s="327"/>
      <c r="K227" s="327"/>
      <c r="L227" s="327"/>
      <c r="M227" s="327"/>
      <c r="N227" s="327"/>
      <c r="O227" s="327"/>
      <c r="P227" s="327"/>
      <c r="Q227" s="391"/>
      <c r="R227" s="327"/>
      <c r="S227" s="327"/>
      <c r="T227" s="327"/>
    </row>
    <row r="228" spans="1:20" s="28" customFormat="1">
      <c r="A228" s="2108"/>
      <c r="B228" s="327"/>
      <c r="C228" s="327"/>
      <c r="D228" s="327"/>
      <c r="E228" s="327"/>
      <c r="F228" s="327"/>
      <c r="G228" s="327"/>
      <c r="H228" s="327"/>
      <c r="I228" s="327"/>
      <c r="J228" s="327"/>
      <c r="K228" s="327"/>
      <c r="L228" s="327"/>
      <c r="M228" s="327"/>
      <c r="N228" s="327"/>
      <c r="O228" s="327"/>
      <c r="P228" s="327"/>
      <c r="Q228" s="391"/>
      <c r="R228" s="327"/>
      <c r="S228" s="327"/>
      <c r="T228" s="327"/>
    </row>
    <row r="229" spans="1:20" s="28" customFormat="1">
      <c r="A229" s="2108"/>
      <c r="B229" s="327"/>
      <c r="C229" s="327"/>
      <c r="D229" s="327"/>
      <c r="E229" s="327"/>
      <c r="F229" s="327"/>
      <c r="G229" s="327"/>
      <c r="H229" s="327"/>
      <c r="I229" s="327"/>
      <c r="J229" s="327"/>
      <c r="K229" s="327"/>
      <c r="L229" s="327"/>
      <c r="M229" s="327"/>
      <c r="N229" s="327"/>
      <c r="O229" s="327"/>
      <c r="P229" s="327"/>
      <c r="Q229" s="391"/>
      <c r="R229" s="327"/>
      <c r="S229" s="327"/>
      <c r="T229" s="327"/>
    </row>
    <row r="230" spans="1:20" s="28" customFormat="1">
      <c r="A230" s="2108"/>
      <c r="B230" s="327"/>
      <c r="C230" s="327"/>
      <c r="D230" s="327"/>
      <c r="E230" s="327"/>
      <c r="F230" s="327"/>
      <c r="G230" s="327"/>
      <c r="H230" s="327"/>
      <c r="I230" s="327"/>
      <c r="J230" s="327"/>
      <c r="K230" s="327"/>
      <c r="L230" s="327"/>
      <c r="M230" s="327"/>
      <c r="N230" s="327"/>
      <c r="O230" s="327"/>
      <c r="P230" s="327"/>
      <c r="Q230" s="391"/>
      <c r="R230" s="327"/>
      <c r="S230" s="327"/>
      <c r="T230" s="327"/>
    </row>
    <row r="231" spans="1:20" s="28" customFormat="1">
      <c r="A231" s="2108"/>
      <c r="B231" s="327"/>
      <c r="C231" s="327"/>
      <c r="D231" s="327"/>
      <c r="E231" s="327"/>
      <c r="F231" s="327"/>
      <c r="G231" s="327"/>
      <c r="H231" s="327"/>
      <c r="I231" s="327"/>
      <c r="J231" s="327"/>
      <c r="K231" s="327"/>
      <c r="L231" s="327"/>
      <c r="M231" s="327"/>
      <c r="N231" s="327"/>
      <c r="O231" s="327"/>
      <c r="P231" s="327"/>
      <c r="Q231" s="391"/>
      <c r="R231" s="327"/>
      <c r="S231" s="327"/>
      <c r="T231" s="327"/>
    </row>
    <row r="232" spans="1:20" s="28" customFormat="1">
      <c r="A232" s="2108"/>
      <c r="B232" s="327"/>
      <c r="C232" s="327"/>
      <c r="D232" s="327"/>
      <c r="E232" s="327"/>
      <c r="F232" s="327"/>
      <c r="G232" s="327"/>
      <c r="H232" s="327"/>
      <c r="I232" s="327"/>
      <c r="J232" s="327"/>
      <c r="K232" s="327"/>
      <c r="L232" s="327"/>
      <c r="M232" s="327"/>
      <c r="N232" s="327"/>
      <c r="O232" s="327"/>
      <c r="P232" s="327"/>
      <c r="Q232" s="391"/>
      <c r="R232" s="327"/>
      <c r="S232" s="327"/>
      <c r="T232" s="327"/>
    </row>
    <row r="233" spans="1:20" s="28" customFormat="1">
      <c r="A233" s="2108"/>
      <c r="B233" s="327"/>
      <c r="C233" s="327"/>
      <c r="D233" s="327"/>
      <c r="E233" s="327"/>
      <c r="F233" s="327"/>
      <c r="G233" s="327"/>
      <c r="H233" s="327"/>
      <c r="I233" s="327"/>
      <c r="J233" s="327"/>
      <c r="K233" s="327"/>
      <c r="L233" s="327"/>
      <c r="M233" s="327"/>
      <c r="N233" s="327"/>
      <c r="O233" s="327"/>
      <c r="P233" s="327"/>
      <c r="Q233" s="391"/>
      <c r="R233" s="327"/>
      <c r="S233" s="327"/>
      <c r="T233" s="327"/>
    </row>
    <row r="234" spans="1:20" s="28" customFormat="1">
      <c r="A234" s="2108"/>
      <c r="B234" s="327"/>
      <c r="C234" s="327"/>
      <c r="D234" s="327"/>
      <c r="E234" s="327"/>
      <c r="F234" s="327"/>
      <c r="G234" s="327"/>
      <c r="H234" s="327"/>
      <c r="I234" s="327"/>
      <c r="J234" s="327"/>
      <c r="K234" s="327"/>
      <c r="L234" s="327"/>
      <c r="M234" s="327"/>
      <c r="N234" s="327"/>
      <c r="O234" s="327"/>
      <c r="P234" s="327"/>
      <c r="Q234" s="391"/>
      <c r="R234" s="327"/>
      <c r="S234" s="327"/>
      <c r="T234" s="327"/>
    </row>
    <row r="235" spans="1:20" s="28" customFormat="1">
      <c r="A235" s="2108"/>
      <c r="B235" s="327"/>
      <c r="C235" s="327"/>
      <c r="D235" s="327"/>
      <c r="E235" s="327"/>
      <c r="F235" s="327"/>
      <c r="G235" s="327"/>
      <c r="H235" s="327"/>
      <c r="I235" s="327"/>
      <c r="J235" s="327"/>
      <c r="K235" s="327"/>
      <c r="L235" s="327"/>
      <c r="M235" s="327"/>
      <c r="N235" s="327"/>
      <c r="O235" s="327"/>
      <c r="P235" s="327"/>
      <c r="Q235" s="391"/>
      <c r="R235" s="327"/>
      <c r="S235" s="327"/>
      <c r="T235" s="327"/>
    </row>
    <row r="236" spans="1:20" s="28" customFormat="1">
      <c r="A236" s="2108"/>
      <c r="B236" s="327"/>
      <c r="C236" s="327"/>
      <c r="D236" s="327"/>
      <c r="E236" s="327"/>
      <c r="F236" s="327"/>
      <c r="G236" s="327"/>
      <c r="H236" s="327"/>
      <c r="I236" s="327"/>
      <c r="J236" s="327"/>
      <c r="K236" s="327"/>
      <c r="L236" s="327"/>
      <c r="M236" s="327"/>
      <c r="N236" s="327"/>
      <c r="O236" s="327"/>
      <c r="P236" s="327"/>
      <c r="Q236" s="391"/>
      <c r="R236" s="327"/>
      <c r="S236" s="327"/>
      <c r="T236" s="327"/>
    </row>
    <row r="237" spans="1:20" s="28" customFormat="1">
      <c r="A237" s="2108"/>
      <c r="B237" s="327"/>
      <c r="C237" s="327"/>
      <c r="D237" s="327"/>
      <c r="E237" s="327"/>
      <c r="F237" s="327"/>
      <c r="G237" s="327"/>
      <c r="H237" s="327"/>
      <c r="I237" s="327"/>
      <c r="J237" s="327"/>
      <c r="K237" s="327"/>
      <c r="L237" s="327"/>
      <c r="M237" s="327"/>
      <c r="N237" s="327"/>
      <c r="O237" s="327"/>
      <c r="P237" s="327"/>
      <c r="Q237" s="391"/>
      <c r="R237" s="327"/>
      <c r="S237" s="327"/>
      <c r="T237" s="327"/>
    </row>
    <row r="238" spans="1:20" s="28" customFormat="1">
      <c r="A238" s="2108"/>
      <c r="B238" s="327"/>
      <c r="C238" s="327"/>
      <c r="D238" s="327"/>
      <c r="E238" s="327"/>
      <c r="F238" s="327"/>
      <c r="G238" s="327"/>
      <c r="H238" s="327"/>
      <c r="I238" s="327"/>
      <c r="J238" s="327"/>
      <c r="K238" s="327"/>
      <c r="L238" s="327"/>
      <c r="M238" s="327"/>
      <c r="N238" s="327"/>
      <c r="O238" s="327"/>
      <c r="P238" s="327"/>
      <c r="Q238" s="391"/>
      <c r="R238" s="327"/>
      <c r="S238" s="327"/>
      <c r="T238" s="327"/>
    </row>
    <row r="239" spans="1:20" s="28" customFormat="1">
      <c r="A239" s="2108"/>
      <c r="B239" s="327"/>
      <c r="C239" s="327"/>
      <c r="D239" s="327"/>
      <c r="E239" s="327"/>
      <c r="F239" s="327"/>
      <c r="G239" s="327"/>
      <c r="H239" s="327"/>
      <c r="I239" s="327"/>
      <c r="J239" s="327"/>
      <c r="K239" s="327"/>
      <c r="L239" s="327"/>
      <c r="M239" s="327"/>
      <c r="N239" s="327"/>
      <c r="O239" s="327"/>
      <c r="P239" s="327"/>
      <c r="Q239" s="391"/>
      <c r="R239" s="327"/>
      <c r="S239" s="327"/>
      <c r="T239" s="327"/>
    </row>
    <row r="240" spans="1:20" s="28" customFormat="1">
      <c r="A240" s="2108"/>
      <c r="B240" s="327"/>
      <c r="C240" s="327"/>
      <c r="D240" s="327"/>
      <c r="E240" s="327"/>
      <c r="F240" s="327"/>
      <c r="G240" s="327"/>
      <c r="H240" s="327"/>
      <c r="I240" s="327"/>
      <c r="J240" s="327"/>
      <c r="K240" s="327"/>
      <c r="L240" s="327"/>
      <c r="M240" s="327"/>
      <c r="N240" s="327"/>
      <c r="O240" s="327"/>
      <c r="P240" s="327"/>
      <c r="Q240" s="391"/>
      <c r="R240" s="327"/>
      <c r="S240" s="327"/>
      <c r="T240" s="327"/>
    </row>
    <row r="241" spans="1:20" s="28" customFormat="1">
      <c r="A241" s="2108"/>
      <c r="B241" s="327"/>
      <c r="C241" s="327"/>
      <c r="D241" s="327"/>
      <c r="E241" s="327"/>
      <c r="F241" s="327"/>
      <c r="G241" s="327"/>
      <c r="H241" s="327"/>
      <c r="I241" s="327"/>
      <c r="J241" s="327"/>
      <c r="K241" s="327"/>
      <c r="L241" s="327"/>
      <c r="M241" s="327"/>
      <c r="N241" s="327"/>
      <c r="O241" s="327"/>
      <c r="P241" s="327"/>
      <c r="Q241" s="391"/>
      <c r="R241" s="327"/>
      <c r="S241" s="327"/>
      <c r="T241" s="327"/>
    </row>
    <row r="242" spans="1:20" s="28" customFormat="1">
      <c r="A242" s="2108"/>
      <c r="B242" s="327"/>
      <c r="C242" s="327"/>
      <c r="D242" s="327"/>
      <c r="E242" s="327"/>
      <c r="F242" s="327"/>
      <c r="G242" s="327"/>
      <c r="H242" s="327"/>
      <c r="I242" s="327"/>
      <c r="J242" s="327"/>
      <c r="K242" s="327"/>
      <c r="L242" s="327"/>
      <c r="M242" s="327"/>
      <c r="N242" s="327"/>
      <c r="O242" s="327"/>
      <c r="P242" s="327"/>
      <c r="Q242" s="391"/>
      <c r="R242" s="327"/>
      <c r="S242" s="327"/>
      <c r="T242" s="327"/>
    </row>
    <row r="243" spans="1:20" s="28" customFormat="1">
      <c r="A243" s="2108"/>
      <c r="B243" s="327"/>
      <c r="C243" s="327"/>
      <c r="D243" s="327"/>
      <c r="E243" s="327"/>
      <c r="F243" s="327"/>
      <c r="G243" s="327"/>
      <c r="H243" s="327"/>
      <c r="I243" s="327"/>
      <c r="J243" s="327"/>
      <c r="K243" s="327"/>
      <c r="L243" s="327"/>
      <c r="M243" s="327"/>
      <c r="N243" s="327"/>
      <c r="O243" s="327"/>
      <c r="P243" s="327"/>
      <c r="Q243" s="391"/>
      <c r="R243" s="327"/>
      <c r="S243" s="327"/>
      <c r="T243" s="327"/>
    </row>
    <row r="244" spans="1:20" s="28" customFormat="1">
      <c r="A244" s="2108"/>
      <c r="B244" s="327"/>
      <c r="C244" s="327"/>
      <c r="D244" s="327"/>
      <c r="E244" s="327"/>
      <c r="F244" s="327"/>
      <c r="G244" s="327"/>
      <c r="H244" s="327"/>
      <c r="I244" s="327"/>
      <c r="J244" s="327"/>
      <c r="K244" s="327"/>
      <c r="L244" s="327"/>
      <c r="M244" s="327"/>
      <c r="N244" s="327"/>
      <c r="O244" s="327"/>
      <c r="P244" s="327"/>
      <c r="Q244" s="391"/>
      <c r="R244" s="327"/>
      <c r="S244" s="327"/>
      <c r="T244" s="327"/>
    </row>
    <row r="245" spans="1:20" s="28" customFormat="1">
      <c r="A245" s="2108"/>
      <c r="B245" s="327"/>
      <c r="C245" s="327"/>
      <c r="D245" s="327"/>
      <c r="E245" s="327"/>
      <c r="F245" s="327"/>
      <c r="G245" s="327"/>
      <c r="H245" s="327"/>
      <c r="I245" s="327"/>
      <c r="J245" s="327"/>
      <c r="K245" s="327"/>
      <c r="L245" s="327"/>
      <c r="M245" s="327"/>
      <c r="N245" s="327"/>
      <c r="O245" s="327"/>
      <c r="P245" s="327"/>
      <c r="Q245" s="391"/>
      <c r="R245" s="327"/>
      <c r="S245" s="327"/>
      <c r="T245" s="327"/>
    </row>
    <row r="246" spans="1:20" s="28" customFormat="1">
      <c r="A246" s="2108"/>
      <c r="B246" s="327"/>
      <c r="C246" s="327"/>
      <c r="D246" s="327"/>
      <c r="E246" s="327"/>
      <c r="F246" s="327"/>
      <c r="G246" s="327"/>
      <c r="H246" s="327"/>
      <c r="I246" s="327"/>
      <c r="J246" s="327"/>
      <c r="K246" s="327"/>
      <c r="L246" s="327"/>
      <c r="M246" s="327"/>
      <c r="N246" s="327"/>
      <c r="O246" s="327"/>
      <c r="P246" s="327"/>
      <c r="Q246" s="391"/>
      <c r="R246" s="327"/>
      <c r="S246" s="327"/>
      <c r="T246" s="327"/>
    </row>
    <row r="247" spans="1:20" s="28" customFormat="1">
      <c r="A247" s="2108"/>
      <c r="B247" s="327"/>
      <c r="C247" s="327"/>
      <c r="D247" s="327"/>
      <c r="E247" s="327"/>
      <c r="F247" s="327"/>
      <c r="G247" s="327"/>
      <c r="H247" s="327"/>
      <c r="I247" s="327"/>
      <c r="J247" s="327"/>
      <c r="K247" s="327"/>
      <c r="L247" s="327"/>
      <c r="M247" s="327"/>
      <c r="N247" s="327"/>
      <c r="O247" s="327"/>
      <c r="P247" s="327"/>
      <c r="Q247" s="391"/>
      <c r="R247" s="327"/>
      <c r="S247" s="327"/>
      <c r="T247" s="327"/>
    </row>
    <row r="248" spans="1:20" s="28" customFormat="1">
      <c r="A248" s="2108"/>
      <c r="B248" s="327"/>
      <c r="C248" s="327"/>
      <c r="D248" s="327"/>
      <c r="E248" s="327"/>
      <c r="F248" s="327"/>
      <c r="G248" s="327"/>
      <c r="H248" s="327"/>
      <c r="I248" s="327"/>
      <c r="J248" s="327"/>
      <c r="K248" s="327"/>
      <c r="L248" s="327"/>
      <c r="M248" s="327"/>
      <c r="N248" s="327"/>
      <c r="O248" s="327"/>
      <c r="P248" s="327"/>
      <c r="Q248" s="391"/>
      <c r="R248" s="327"/>
      <c r="S248" s="327"/>
      <c r="T248" s="327"/>
    </row>
    <row r="249" spans="1:20" s="28" customFormat="1">
      <c r="A249" s="2108"/>
      <c r="B249" s="327"/>
      <c r="C249" s="327"/>
      <c r="D249" s="327"/>
      <c r="E249" s="327"/>
      <c r="F249" s="327"/>
      <c r="G249" s="327"/>
      <c r="H249" s="327"/>
      <c r="I249" s="327"/>
      <c r="J249" s="327"/>
      <c r="K249" s="327"/>
      <c r="L249" s="327"/>
      <c r="M249" s="327"/>
      <c r="N249" s="327"/>
      <c r="O249" s="327"/>
      <c r="P249" s="327"/>
      <c r="Q249" s="391"/>
      <c r="R249" s="327"/>
      <c r="S249" s="327"/>
      <c r="T249" s="327"/>
    </row>
    <row r="250" spans="1:20" s="28" customFormat="1">
      <c r="A250" s="2108"/>
      <c r="B250" s="327"/>
      <c r="C250" s="327"/>
      <c r="D250" s="327"/>
      <c r="E250" s="327"/>
      <c r="F250" s="327"/>
      <c r="G250" s="327"/>
      <c r="H250" s="327"/>
      <c r="I250" s="327"/>
      <c r="J250" s="327"/>
      <c r="K250" s="327"/>
      <c r="L250" s="327"/>
      <c r="M250" s="327"/>
      <c r="N250" s="327"/>
      <c r="O250" s="327"/>
      <c r="P250" s="327"/>
      <c r="Q250" s="391"/>
      <c r="R250" s="327"/>
      <c r="S250" s="327"/>
      <c r="T250" s="327"/>
    </row>
    <row r="251" spans="1:20" s="28" customFormat="1">
      <c r="A251" s="2108"/>
      <c r="B251" s="327"/>
      <c r="C251" s="327"/>
      <c r="D251" s="327"/>
      <c r="E251" s="327"/>
      <c r="F251" s="327"/>
      <c r="G251" s="327"/>
      <c r="H251" s="327"/>
      <c r="I251" s="327"/>
      <c r="J251" s="327"/>
      <c r="K251" s="327"/>
      <c r="L251" s="327"/>
      <c r="M251" s="327"/>
      <c r="N251" s="327"/>
      <c r="O251" s="327"/>
      <c r="P251" s="327"/>
      <c r="Q251" s="391"/>
      <c r="R251" s="327"/>
      <c r="S251" s="327"/>
      <c r="T251" s="327"/>
    </row>
    <row r="252" spans="1:20" s="28" customFormat="1">
      <c r="A252" s="2108"/>
      <c r="B252" s="327"/>
      <c r="C252" s="327"/>
      <c r="D252" s="327"/>
      <c r="E252" s="327"/>
      <c r="F252" s="327"/>
      <c r="G252" s="327"/>
      <c r="H252" s="327"/>
      <c r="I252" s="327"/>
      <c r="J252" s="327"/>
      <c r="K252" s="327"/>
      <c r="L252" s="327"/>
      <c r="M252" s="327"/>
      <c r="N252" s="327"/>
      <c r="O252" s="327"/>
      <c r="P252" s="327"/>
      <c r="Q252" s="391"/>
      <c r="R252" s="327"/>
      <c r="S252" s="327"/>
      <c r="T252" s="327"/>
    </row>
    <row r="253" spans="1:20" s="28" customFormat="1">
      <c r="A253" s="327"/>
      <c r="B253" s="327"/>
      <c r="C253" s="327"/>
      <c r="D253" s="327"/>
      <c r="E253" s="327"/>
      <c r="F253" s="327"/>
      <c r="G253" s="327"/>
      <c r="H253" s="327"/>
      <c r="I253" s="327"/>
      <c r="J253" s="327"/>
      <c r="K253" s="327"/>
      <c r="L253" s="327"/>
      <c r="M253" s="327"/>
      <c r="N253" s="327"/>
      <c r="O253" s="327"/>
      <c r="P253" s="327"/>
      <c r="Q253" s="391"/>
      <c r="R253" s="327"/>
      <c r="S253" s="327"/>
      <c r="T253" s="327"/>
    </row>
    <row r="254" spans="1:20" s="28" customFormat="1">
      <c r="A254" s="327"/>
      <c r="B254" s="327"/>
      <c r="C254" s="327"/>
      <c r="D254" s="327"/>
      <c r="E254" s="327"/>
      <c r="F254" s="327"/>
      <c r="G254" s="327"/>
      <c r="H254" s="327"/>
      <c r="I254" s="327"/>
      <c r="J254" s="327"/>
      <c r="K254" s="327"/>
      <c r="L254" s="327"/>
      <c r="M254" s="327"/>
      <c r="N254" s="327"/>
      <c r="O254" s="327"/>
      <c r="P254" s="327"/>
      <c r="Q254" s="391"/>
      <c r="R254" s="327"/>
      <c r="S254" s="327"/>
      <c r="T254" s="327"/>
    </row>
    <row r="255" spans="1:20" s="28" customFormat="1">
      <c r="A255" s="327"/>
      <c r="B255" s="327"/>
      <c r="C255" s="327"/>
      <c r="D255" s="327"/>
      <c r="E255" s="327"/>
      <c r="F255" s="327"/>
      <c r="G255" s="327"/>
      <c r="H255" s="327"/>
      <c r="I255" s="327"/>
      <c r="J255" s="327"/>
      <c r="K255" s="327"/>
      <c r="L255" s="327"/>
      <c r="M255" s="327"/>
      <c r="N255" s="327"/>
      <c r="O255" s="327"/>
      <c r="P255" s="327"/>
      <c r="Q255" s="391"/>
      <c r="R255" s="327"/>
      <c r="S255" s="327"/>
      <c r="T255" s="327"/>
    </row>
    <row r="256" spans="1:20" s="28" customFormat="1">
      <c r="A256" s="327"/>
      <c r="B256" s="327"/>
      <c r="C256" s="327"/>
      <c r="D256" s="327"/>
      <c r="E256" s="327"/>
      <c r="F256" s="327"/>
      <c r="G256" s="327"/>
      <c r="H256" s="327"/>
      <c r="I256" s="327"/>
      <c r="J256" s="327"/>
      <c r="K256" s="327"/>
      <c r="L256" s="327"/>
      <c r="M256" s="327"/>
      <c r="N256" s="327"/>
      <c r="O256" s="327"/>
      <c r="P256" s="327"/>
      <c r="Q256" s="391"/>
      <c r="R256" s="327"/>
      <c r="S256" s="327"/>
      <c r="T256" s="327"/>
    </row>
    <row r="257" spans="1:20" s="28" customFormat="1">
      <c r="A257" s="327"/>
      <c r="B257" s="327"/>
      <c r="C257" s="327"/>
      <c r="D257" s="327"/>
      <c r="E257" s="327"/>
      <c r="F257" s="327"/>
      <c r="G257" s="327"/>
      <c r="H257" s="327"/>
      <c r="I257" s="327"/>
      <c r="J257" s="327"/>
      <c r="K257" s="327"/>
      <c r="L257" s="327"/>
      <c r="M257" s="327"/>
      <c r="N257" s="327"/>
      <c r="O257" s="327"/>
      <c r="P257" s="327"/>
      <c r="Q257" s="391"/>
      <c r="R257" s="327"/>
      <c r="S257" s="327"/>
      <c r="T257" s="327"/>
    </row>
    <row r="258" spans="1:20" s="28" customFormat="1">
      <c r="A258" s="327"/>
      <c r="B258" s="327"/>
      <c r="C258" s="327"/>
      <c r="D258" s="327"/>
      <c r="E258" s="327"/>
      <c r="F258" s="327"/>
      <c r="G258" s="327"/>
      <c r="H258" s="327"/>
      <c r="I258" s="327"/>
      <c r="J258" s="327"/>
      <c r="K258" s="327"/>
      <c r="L258" s="327"/>
      <c r="M258" s="327"/>
      <c r="N258" s="327"/>
      <c r="O258" s="327"/>
      <c r="P258" s="327"/>
      <c r="Q258" s="391"/>
      <c r="R258" s="327"/>
      <c r="S258" s="327"/>
      <c r="T258" s="327"/>
    </row>
    <row r="259" spans="1:20" s="28" customFormat="1">
      <c r="A259" s="327"/>
      <c r="B259" s="327"/>
      <c r="C259" s="327"/>
      <c r="D259" s="327"/>
      <c r="E259" s="327"/>
      <c r="F259" s="327"/>
      <c r="G259" s="327"/>
      <c r="H259" s="327"/>
      <c r="I259" s="327"/>
      <c r="J259" s="327"/>
      <c r="K259" s="327"/>
      <c r="L259" s="327"/>
      <c r="M259" s="327"/>
      <c r="N259" s="327"/>
      <c r="O259" s="327"/>
      <c r="P259" s="327"/>
      <c r="Q259" s="391"/>
      <c r="R259" s="327"/>
      <c r="S259" s="327"/>
      <c r="T259" s="327"/>
    </row>
    <row r="260" spans="1:20" s="28" customFormat="1">
      <c r="A260" s="327"/>
      <c r="B260" s="327"/>
      <c r="C260" s="327"/>
      <c r="D260" s="327"/>
      <c r="E260" s="327"/>
      <c r="F260" s="327"/>
      <c r="G260" s="327"/>
      <c r="H260" s="327"/>
      <c r="I260" s="327"/>
      <c r="J260" s="327"/>
      <c r="K260" s="327"/>
      <c r="L260" s="327"/>
      <c r="M260" s="327"/>
      <c r="N260" s="327"/>
      <c r="O260" s="327"/>
      <c r="P260" s="327"/>
      <c r="Q260" s="391"/>
      <c r="R260" s="327"/>
      <c r="S260" s="327"/>
      <c r="T260" s="327"/>
    </row>
    <row r="261" spans="1:20" s="28" customFormat="1">
      <c r="A261" s="327"/>
      <c r="B261" s="327"/>
      <c r="C261" s="327"/>
      <c r="D261" s="327"/>
      <c r="E261" s="327"/>
      <c r="F261" s="327"/>
      <c r="G261" s="327"/>
      <c r="H261" s="327"/>
      <c r="I261" s="327"/>
      <c r="J261" s="327"/>
      <c r="K261" s="327"/>
      <c r="L261" s="327"/>
      <c r="M261" s="327"/>
      <c r="N261" s="327"/>
      <c r="O261" s="327"/>
      <c r="P261" s="327"/>
      <c r="Q261" s="391"/>
      <c r="R261" s="327"/>
      <c r="S261" s="327"/>
      <c r="T261" s="327"/>
    </row>
    <row r="262" spans="1:20" s="28" customFormat="1">
      <c r="A262" s="327"/>
      <c r="B262" s="327"/>
      <c r="C262" s="327"/>
      <c r="D262" s="327"/>
      <c r="E262" s="327"/>
      <c r="F262" s="327"/>
      <c r="G262" s="327"/>
      <c r="H262" s="327"/>
      <c r="I262" s="327"/>
      <c r="J262" s="327"/>
      <c r="K262" s="327"/>
      <c r="L262" s="327"/>
      <c r="M262" s="327"/>
      <c r="N262" s="327"/>
      <c r="O262" s="327"/>
      <c r="P262" s="327"/>
      <c r="Q262" s="391"/>
      <c r="R262" s="327"/>
      <c r="S262" s="327"/>
      <c r="T262" s="327"/>
    </row>
    <row r="263" spans="1:20" s="28" customFormat="1">
      <c r="A263" s="327"/>
      <c r="B263" s="327"/>
      <c r="C263" s="327"/>
      <c r="D263" s="327"/>
      <c r="E263" s="327"/>
      <c r="F263" s="327"/>
      <c r="G263" s="327"/>
      <c r="H263" s="327"/>
      <c r="I263" s="327"/>
      <c r="J263" s="327"/>
      <c r="K263" s="327"/>
      <c r="L263" s="327"/>
      <c r="M263" s="327"/>
      <c r="N263" s="327"/>
      <c r="O263" s="327"/>
      <c r="P263" s="327"/>
      <c r="Q263" s="391"/>
      <c r="R263" s="327"/>
      <c r="S263" s="327"/>
      <c r="T263" s="327"/>
    </row>
    <row r="264" spans="1:20" s="28" customFormat="1">
      <c r="A264" s="327"/>
      <c r="B264" s="327"/>
      <c r="C264" s="327"/>
      <c r="D264" s="327"/>
      <c r="E264" s="327"/>
      <c r="F264" s="327"/>
      <c r="G264" s="327"/>
      <c r="H264" s="327"/>
      <c r="I264" s="327"/>
      <c r="J264" s="327"/>
      <c r="K264" s="327"/>
      <c r="L264" s="327"/>
      <c r="M264" s="327"/>
      <c r="N264" s="327"/>
      <c r="O264" s="327"/>
      <c r="P264" s="327"/>
      <c r="Q264" s="391"/>
      <c r="R264" s="327"/>
      <c r="S264" s="327"/>
      <c r="T264" s="327"/>
    </row>
    <row r="265" spans="1:20" s="28" customFormat="1">
      <c r="A265" s="327"/>
      <c r="B265" s="327"/>
      <c r="C265" s="327"/>
      <c r="D265" s="327"/>
      <c r="E265" s="327"/>
      <c r="F265" s="327"/>
      <c r="G265" s="327"/>
      <c r="H265" s="327"/>
      <c r="I265" s="327"/>
      <c r="J265" s="327"/>
      <c r="K265" s="327"/>
      <c r="L265" s="327"/>
      <c r="M265" s="327"/>
      <c r="N265" s="327"/>
      <c r="O265" s="327"/>
      <c r="P265" s="327"/>
      <c r="Q265" s="391"/>
      <c r="R265" s="327"/>
      <c r="S265" s="327"/>
      <c r="T265" s="327"/>
    </row>
    <row r="266" spans="1:20" s="28" customFormat="1">
      <c r="A266" s="327"/>
      <c r="B266" s="327"/>
      <c r="C266" s="327"/>
      <c r="D266" s="327"/>
      <c r="E266" s="327"/>
      <c r="F266" s="327"/>
      <c r="G266" s="327"/>
      <c r="H266" s="327"/>
      <c r="I266" s="327"/>
      <c r="J266" s="327"/>
      <c r="K266" s="327"/>
      <c r="L266" s="327"/>
      <c r="M266" s="327"/>
      <c r="N266" s="327"/>
      <c r="O266" s="327"/>
      <c r="P266" s="327"/>
      <c r="Q266" s="391"/>
      <c r="R266" s="327"/>
      <c r="S266" s="327"/>
      <c r="T266" s="327"/>
    </row>
    <row r="267" spans="1:20" s="28" customFormat="1">
      <c r="A267" s="327"/>
      <c r="B267" s="327"/>
      <c r="C267" s="327"/>
      <c r="D267" s="327"/>
      <c r="E267" s="327"/>
      <c r="F267" s="327"/>
      <c r="G267" s="327"/>
      <c r="H267" s="327"/>
      <c r="I267" s="327"/>
      <c r="J267" s="327"/>
      <c r="K267" s="327"/>
      <c r="L267" s="327"/>
      <c r="M267" s="327"/>
      <c r="N267" s="327"/>
      <c r="O267" s="327"/>
      <c r="P267" s="327"/>
      <c r="Q267" s="391"/>
      <c r="R267" s="327"/>
      <c r="S267" s="327"/>
      <c r="T267" s="327"/>
    </row>
    <row r="268" spans="1:20" s="28" customFormat="1">
      <c r="A268" s="327"/>
      <c r="B268" s="327"/>
      <c r="C268" s="327"/>
      <c r="D268" s="327"/>
      <c r="E268" s="327"/>
      <c r="F268" s="327"/>
      <c r="G268" s="327"/>
      <c r="H268" s="327"/>
      <c r="I268" s="327"/>
      <c r="J268" s="327"/>
      <c r="K268" s="327"/>
      <c r="L268" s="327"/>
      <c r="M268" s="327"/>
      <c r="N268" s="327"/>
      <c r="O268" s="327"/>
      <c r="P268" s="327"/>
      <c r="Q268" s="391"/>
      <c r="R268" s="327"/>
      <c r="S268" s="327"/>
      <c r="T268" s="327"/>
    </row>
    <row r="269" spans="1:20" s="28" customFormat="1">
      <c r="A269" s="327"/>
      <c r="B269" s="327"/>
      <c r="C269" s="327"/>
      <c r="D269" s="327"/>
      <c r="E269" s="327"/>
      <c r="F269" s="327"/>
      <c r="G269" s="327"/>
      <c r="H269" s="327"/>
      <c r="I269" s="327"/>
      <c r="J269" s="327"/>
      <c r="K269" s="327"/>
      <c r="L269" s="327"/>
      <c r="M269" s="327"/>
      <c r="N269" s="327"/>
      <c r="O269" s="327"/>
      <c r="P269" s="327"/>
      <c r="Q269" s="391"/>
      <c r="R269" s="327"/>
      <c r="S269" s="327"/>
      <c r="T269" s="327"/>
    </row>
    <row r="270" spans="1:20" s="28" customFormat="1">
      <c r="A270" s="327"/>
      <c r="B270" s="327"/>
      <c r="C270" s="327"/>
      <c r="D270" s="327"/>
      <c r="E270" s="327"/>
      <c r="F270" s="327"/>
      <c r="G270" s="327"/>
      <c r="H270" s="327"/>
      <c r="I270" s="327"/>
      <c r="J270" s="327"/>
      <c r="K270" s="327"/>
      <c r="L270" s="327"/>
      <c r="M270" s="327"/>
      <c r="N270" s="327"/>
      <c r="O270" s="327"/>
      <c r="P270" s="327"/>
      <c r="Q270" s="391"/>
      <c r="R270" s="327"/>
      <c r="S270" s="327"/>
      <c r="T270" s="327"/>
    </row>
    <row r="271" spans="1:20" s="28" customFormat="1">
      <c r="A271" s="327"/>
      <c r="B271" s="327"/>
      <c r="C271" s="327"/>
      <c r="D271" s="327"/>
      <c r="E271" s="327"/>
      <c r="F271" s="327"/>
      <c r="G271" s="327"/>
      <c r="H271" s="327"/>
      <c r="I271" s="327"/>
      <c r="J271" s="327"/>
      <c r="K271" s="327"/>
      <c r="L271" s="327"/>
      <c r="M271" s="327"/>
      <c r="N271" s="327"/>
      <c r="O271" s="327"/>
      <c r="P271" s="327"/>
      <c r="Q271" s="391"/>
      <c r="R271" s="327"/>
      <c r="S271" s="327"/>
      <c r="T271" s="327"/>
    </row>
    <row r="272" spans="1:20" s="28" customFormat="1">
      <c r="A272" s="327"/>
      <c r="B272" s="327"/>
      <c r="C272" s="327"/>
      <c r="D272" s="327"/>
      <c r="E272" s="327"/>
      <c r="F272" s="327"/>
      <c r="G272" s="327"/>
      <c r="H272" s="327"/>
      <c r="I272" s="327"/>
      <c r="J272" s="327"/>
      <c r="K272" s="327"/>
      <c r="L272" s="327"/>
      <c r="M272" s="327"/>
      <c r="N272" s="327"/>
      <c r="O272" s="327"/>
      <c r="P272" s="327"/>
      <c r="Q272" s="391"/>
      <c r="R272" s="327"/>
      <c r="S272" s="327"/>
      <c r="T272" s="327"/>
    </row>
    <row r="273" spans="1:20" s="28" customFormat="1">
      <c r="A273" s="327"/>
      <c r="B273" s="327"/>
      <c r="C273" s="327"/>
      <c r="D273" s="327"/>
      <c r="E273" s="327"/>
      <c r="F273" s="327"/>
      <c r="G273" s="327"/>
      <c r="H273" s="327"/>
      <c r="I273" s="327"/>
      <c r="J273" s="327"/>
      <c r="K273" s="327"/>
      <c r="L273" s="327"/>
      <c r="M273" s="327"/>
      <c r="N273" s="327"/>
      <c r="O273" s="327"/>
      <c r="P273" s="327"/>
      <c r="Q273" s="391"/>
      <c r="R273" s="327"/>
      <c r="S273" s="327"/>
      <c r="T273" s="327"/>
    </row>
    <row r="274" spans="1:20" s="28" customFormat="1">
      <c r="A274" s="327"/>
      <c r="B274" s="327"/>
      <c r="C274" s="327"/>
      <c r="D274" s="327"/>
      <c r="E274" s="327"/>
      <c r="F274" s="327"/>
      <c r="G274" s="327"/>
      <c r="H274" s="327"/>
      <c r="I274" s="327"/>
      <c r="J274" s="327"/>
      <c r="K274" s="327"/>
      <c r="L274" s="327"/>
      <c r="M274" s="327"/>
      <c r="N274" s="327"/>
      <c r="O274" s="327"/>
      <c r="P274" s="327"/>
      <c r="Q274" s="391"/>
      <c r="R274" s="327"/>
      <c r="S274" s="327"/>
      <c r="T274" s="327"/>
    </row>
    <row r="275" spans="1:20" s="28" customFormat="1">
      <c r="A275" s="327"/>
      <c r="B275" s="327"/>
      <c r="C275" s="327"/>
      <c r="D275" s="327"/>
      <c r="E275" s="327"/>
      <c r="F275" s="327"/>
      <c r="G275" s="327"/>
      <c r="H275" s="327"/>
      <c r="I275" s="327"/>
      <c r="J275" s="327"/>
      <c r="K275" s="327"/>
      <c r="L275" s="327"/>
      <c r="M275" s="327"/>
      <c r="N275" s="327"/>
      <c r="O275" s="327"/>
      <c r="P275" s="327"/>
      <c r="Q275" s="391"/>
      <c r="R275" s="327"/>
      <c r="S275" s="327"/>
      <c r="T275" s="327"/>
    </row>
    <row r="276" spans="1:20" s="28" customFormat="1">
      <c r="A276" s="327"/>
      <c r="B276" s="327"/>
      <c r="C276" s="327"/>
      <c r="D276" s="327"/>
      <c r="E276" s="327"/>
      <c r="F276" s="327"/>
      <c r="G276" s="327"/>
      <c r="H276" s="327"/>
      <c r="I276" s="327"/>
      <c r="J276" s="327"/>
      <c r="K276" s="327"/>
      <c r="L276" s="327"/>
      <c r="M276" s="327"/>
      <c r="N276" s="327"/>
      <c r="O276" s="327"/>
      <c r="P276" s="327"/>
      <c r="Q276" s="391"/>
      <c r="R276" s="327"/>
      <c r="S276" s="327"/>
      <c r="T276" s="327"/>
    </row>
    <row r="277" spans="1:20" s="28" customFormat="1">
      <c r="A277" s="327"/>
      <c r="B277" s="327"/>
      <c r="C277" s="327"/>
      <c r="D277" s="327"/>
      <c r="E277" s="327"/>
      <c r="F277" s="327"/>
      <c r="G277" s="327"/>
      <c r="H277" s="327"/>
      <c r="I277" s="327"/>
      <c r="J277" s="327"/>
      <c r="K277" s="327"/>
      <c r="L277" s="327"/>
      <c r="M277" s="327"/>
      <c r="N277" s="327"/>
      <c r="O277" s="327"/>
      <c r="P277" s="327"/>
      <c r="Q277" s="391"/>
      <c r="R277" s="327"/>
      <c r="S277" s="327"/>
      <c r="T277" s="327"/>
    </row>
    <row r="278" spans="1:20" s="28" customFormat="1">
      <c r="A278" s="327"/>
      <c r="B278" s="327"/>
      <c r="C278" s="327"/>
      <c r="D278" s="327"/>
      <c r="E278" s="327"/>
      <c r="F278" s="327"/>
      <c r="G278" s="327"/>
      <c r="H278" s="327"/>
      <c r="I278" s="327"/>
      <c r="J278" s="327"/>
      <c r="K278" s="327"/>
      <c r="L278" s="327"/>
      <c r="M278" s="327"/>
      <c r="N278" s="327"/>
      <c r="O278" s="327"/>
      <c r="P278" s="327"/>
      <c r="Q278" s="391"/>
      <c r="R278" s="327"/>
      <c r="S278" s="327"/>
      <c r="T278" s="327"/>
    </row>
    <row r="279" spans="1:20" s="28" customFormat="1">
      <c r="A279" s="327"/>
      <c r="B279" s="327"/>
      <c r="C279" s="327"/>
      <c r="D279" s="327"/>
      <c r="E279" s="327"/>
      <c r="F279" s="327"/>
      <c r="G279" s="327"/>
      <c r="H279" s="327"/>
      <c r="I279" s="327"/>
      <c r="J279" s="327"/>
      <c r="K279" s="327"/>
      <c r="L279" s="327"/>
      <c r="M279" s="327"/>
      <c r="N279" s="327"/>
      <c r="O279" s="327"/>
      <c r="P279" s="327"/>
      <c r="Q279" s="391"/>
      <c r="R279" s="327"/>
      <c r="S279" s="327"/>
      <c r="T279" s="327"/>
    </row>
    <row r="280" spans="1:20" s="28" customFormat="1">
      <c r="A280" s="327"/>
      <c r="B280" s="327"/>
      <c r="C280" s="327"/>
      <c r="D280" s="327"/>
      <c r="E280" s="327"/>
      <c r="F280" s="327"/>
      <c r="G280" s="327"/>
      <c r="H280" s="327"/>
      <c r="I280" s="327"/>
      <c r="J280" s="327"/>
      <c r="K280" s="327"/>
      <c r="L280" s="327"/>
      <c r="M280" s="327"/>
      <c r="N280" s="327"/>
      <c r="O280" s="327"/>
      <c r="P280" s="327"/>
      <c r="Q280" s="391"/>
      <c r="R280" s="327"/>
      <c r="S280" s="327"/>
      <c r="T280" s="327"/>
    </row>
    <row r="281" spans="1:20" s="28" customFormat="1">
      <c r="A281" s="327"/>
      <c r="B281" s="327"/>
      <c r="C281" s="327"/>
      <c r="D281" s="327"/>
      <c r="E281" s="327"/>
      <c r="F281" s="327"/>
      <c r="G281" s="327"/>
      <c r="H281" s="327"/>
      <c r="I281" s="327"/>
      <c r="J281" s="327"/>
      <c r="K281" s="327"/>
      <c r="L281" s="327"/>
      <c r="M281" s="327"/>
      <c r="N281" s="327"/>
      <c r="O281" s="327"/>
      <c r="P281" s="327"/>
      <c r="Q281" s="391"/>
      <c r="R281" s="327"/>
      <c r="S281" s="327"/>
      <c r="T281" s="327"/>
    </row>
    <row r="282" spans="1:20" s="28" customFormat="1">
      <c r="A282" s="327"/>
      <c r="B282" s="327"/>
      <c r="C282" s="327"/>
      <c r="D282" s="327"/>
      <c r="E282" s="327"/>
      <c r="F282" s="327"/>
      <c r="G282" s="327"/>
      <c r="H282" s="327"/>
      <c r="I282" s="327"/>
      <c r="J282" s="327"/>
      <c r="K282" s="327"/>
      <c r="L282" s="327"/>
      <c r="M282" s="327"/>
      <c r="N282" s="327"/>
      <c r="O282" s="327"/>
      <c r="P282" s="327"/>
      <c r="Q282" s="391"/>
      <c r="R282" s="327"/>
      <c r="S282" s="327"/>
      <c r="T282" s="327"/>
    </row>
    <row r="283" spans="1:20" s="28" customFormat="1">
      <c r="A283" s="327"/>
      <c r="B283" s="327"/>
      <c r="C283" s="327"/>
      <c r="D283" s="327"/>
      <c r="E283" s="327"/>
      <c r="F283" s="327"/>
      <c r="G283" s="327"/>
      <c r="H283" s="327"/>
      <c r="I283" s="327"/>
      <c r="J283" s="327"/>
      <c r="K283" s="327"/>
      <c r="L283" s="327"/>
      <c r="M283" s="327"/>
      <c r="N283" s="327"/>
      <c r="O283" s="327"/>
      <c r="P283" s="327"/>
      <c r="Q283" s="391"/>
      <c r="R283" s="327"/>
      <c r="S283" s="327"/>
      <c r="T283" s="327"/>
    </row>
    <row r="284" spans="1:20" s="28" customFormat="1">
      <c r="A284" s="327"/>
      <c r="B284" s="327"/>
      <c r="C284" s="327"/>
      <c r="D284" s="327"/>
      <c r="E284" s="327"/>
      <c r="F284" s="327"/>
      <c r="G284" s="327"/>
      <c r="H284" s="327"/>
      <c r="I284" s="327"/>
      <c r="J284" s="327"/>
      <c r="K284" s="327"/>
      <c r="L284" s="327"/>
      <c r="M284" s="327"/>
      <c r="N284" s="327"/>
      <c r="O284" s="327"/>
      <c r="P284" s="327"/>
      <c r="Q284" s="391"/>
      <c r="R284" s="327"/>
      <c r="S284" s="327"/>
      <c r="T284" s="327"/>
    </row>
    <row r="285" spans="1:20" s="28" customFormat="1">
      <c r="A285" s="327"/>
      <c r="B285" s="327"/>
      <c r="C285" s="327"/>
      <c r="D285" s="327"/>
      <c r="E285" s="327"/>
      <c r="F285" s="327"/>
      <c r="G285" s="327"/>
      <c r="H285" s="327"/>
      <c r="I285" s="327"/>
      <c r="J285" s="327"/>
      <c r="K285" s="327"/>
      <c r="L285" s="327"/>
      <c r="M285" s="327"/>
      <c r="N285" s="327"/>
      <c r="O285" s="327"/>
      <c r="P285" s="327"/>
      <c r="Q285" s="391"/>
      <c r="R285" s="327"/>
      <c r="S285" s="327"/>
      <c r="T285" s="327"/>
    </row>
    <row r="286" spans="1:20" s="28" customFormat="1">
      <c r="A286" s="327"/>
      <c r="B286" s="327"/>
      <c r="C286" s="327"/>
      <c r="D286" s="327"/>
      <c r="E286" s="327"/>
      <c r="F286" s="327"/>
      <c r="G286" s="327"/>
      <c r="H286" s="327"/>
      <c r="I286" s="327"/>
      <c r="J286" s="327"/>
      <c r="K286" s="327"/>
      <c r="L286" s="327"/>
      <c r="M286" s="327"/>
      <c r="N286" s="327"/>
      <c r="O286" s="327"/>
      <c r="P286" s="327"/>
      <c r="Q286" s="391"/>
      <c r="R286" s="327"/>
      <c r="S286" s="327"/>
      <c r="T286" s="327"/>
    </row>
    <row r="287" spans="1:20" s="28" customFormat="1">
      <c r="A287" s="327"/>
      <c r="B287" s="327"/>
      <c r="C287" s="327"/>
      <c r="D287" s="327"/>
      <c r="E287" s="327"/>
      <c r="F287" s="327"/>
      <c r="G287" s="327"/>
      <c r="H287" s="327"/>
      <c r="I287" s="327"/>
      <c r="J287" s="327"/>
      <c r="K287" s="327"/>
      <c r="L287" s="327"/>
      <c r="M287" s="327"/>
      <c r="N287" s="327"/>
      <c r="O287" s="327"/>
      <c r="P287" s="327"/>
      <c r="Q287" s="391"/>
      <c r="R287" s="327"/>
      <c r="S287" s="327"/>
      <c r="T287" s="327"/>
    </row>
    <row r="288" spans="1:20" s="28" customFormat="1">
      <c r="A288" s="327"/>
      <c r="B288" s="327"/>
      <c r="C288" s="327"/>
      <c r="D288" s="327"/>
      <c r="E288" s="327"/>
      <c r="F288" s="327"/>
      <c r="G288" s="327"/>
      <c r="H288" s="327"/>
      <c r="I288" s="327"/>
      <c r="J288" s="327"/>
      <c r="K288" s="327"/>
      <c r="L288" s="327"/>
      <c r="M288" s="327"/>
      <c r="N288" s="327"/>
      <c r="O288" s="327"/>
      <c r="P288" s="327"/>
      <c r="Q288" s="391"/>
      <c r="R288" s="327"/>
      <c r="S288" s="327"/>
      <c r="T288" s="327"/>
    </row>
    <row r="289" spans="1:20" s="28" customFormat="1">
      <c r="A289" s="327"/>
      <c r="B289" s="327"/>
      <c r="C289" s="327"/>
      <c r="D289" s="327"/>
      <c r="E289" s="327"/>
      <c r="F289" s="327"/>
      <c r="G289" s="327"/>
      <c r="H289" s="327"/>
      <c r="I289" s="327"/>
      <c r="J289" s="327"/>
      <c r="K289" s="327"/>
      <c r="L289" s="327"/>
      <c r="M289" s="327"/>
      <c r="N289" s="327"/>
      <c r="O289" s="327"/>
      <c r="P289" s="327"/>
      <c r="Q289" s="391"/>
      <c r="R289" s="327"/>
      <c r="S289" s="327"/>
      <c r="T289" s="327"/>
    </row>
    <row r="290" spans="1:20" s="28" customFormat="1">
      <c r="A290" s="327"/>
      <c r="B290" s="327"/>
      <c r="C290" s="327"/>
      <c r="D290" s="327"/>
      <c r="E290" s="327"/>
      <c r="F290" s="327"/>
      <c r="G290" s="327"/>
      <c r="H290" s="327"/>
      <c r="I290" s="327"/>
      <c r="J290" s="327"/>
      <c r="K290" s="327"/>
      <c r="L290" s="327"/>
      <c r="M290" s="327"/>
      <c r="N290" s="327"/>
      <c r="O290" s="327"/>
      <c r="P290" s="327"/>
      <c r="Q290" s="391"/>
      <c r="R290" s="327"/>
      <c r="S290" s="327"/>
      <c r="T290" s="327"/>
    </row>
    <row r="291" spans="1:20" s="28" customFormat="1">
      <c r="A291" s="327"/>
      <c r="B291" s="327"/>
      <c r="C291" s="327"/>
      <c r="D291" s="327"/>
      <c r="E291" s="327"/>
      <c r="F291" s="327"/>
      <c r="G291" s="327"/>
      <c r="H291" s="327"/>
      <c r="I291" s="327"/>
      <c r="J291" s="327"/>
      <c r="K291" s="327"/>
      <c r="L291" s="327"/>
      <c r="M291" s="327"/>
      <c r="N291" s="327"/>
      <c r="O291" s="327"/>
      <c r="P291" s="327"/>
      <c r="Q291" s="391"/>
      <c r="R291" s="327"/>
      <c r="S291" s="327"/>
      <c r="T291" s="327"/>
    </row>
    <row r="292" spans="1:20" s="28" customFormat="1">
      <c r="A292" s="327"/>
      <c r="B292" s="327"/>
      <c r="C292" s="327"/>
      <c r="D292" s="327"/>
      <c r="E292" s="327"/>
      <c r="F292" s="327"/>
      <c r="G292" s="327"/>
      <c r="H292" s="327"/>
      <c r="I292" s="327"/>
      <c r="J292" s="327"/>
      <c r="K292" s="327"/>
      <c r="L292" s="327"/>
      <c r="M292" s="327"/>
      <c r="N292" s="327"/>
      <c r="O292" s="327"/>
      <c r="P292" s="327"/>
      <c r="Q292" s="391"/>
      <c r="R292" s="327"/>
      <c r="S292" s="327"/>
      <c r="T292" s="327"/>
    </row>
    <row r="293" spans="1:20" s="28" customFormat="1">
      <c r="A293" s="327"/>
      <c r="B293" s="327"/>
      <c r="C293" s="327"/>
      <c r="D293" s="327"/>
      <c r="E293" s="327"/>
      <c r="F293" s="327"/>
      <c r="G293" s="327"/>
      <c r="H293" s="327"/>
      <c r="I293" s="327"/>
      <c r="J293" s="327"/>
      <c r="K293" s="327"/>
      <c r="L293" s="327"/>
      <c r="M293" s="327"/>
      <c r="N293" s="327"/>
      <c r="O293" s="327"/>
      <c r="P293" s="327"/>
      <c r="Q293" s="391"/>
      <c r="R293" s="327"/>
      <c r="S293" s="327"/>
      <c r="T293" s="327"/>
    </row>
  </sheetData>
  <phoneticPr fontId="29" type="noConversion"/>
  <printOptions horizontalCentered="1"/>
  <pageMargins left="0.25" right="0.25" top="0.75" bottom="0.25" header="0.27" footer="0.24"/>
  <pageSetup scale="61" fitToHeight="0" orientation="landscape" r:id="rId1"/>
  <headerFooter alignWithMargins="0"/>
  <rowBreaks count="1" manualBreakCount="1">
    <brk id="73" max="15" man="1"/>
  </rowBreaks>
</worksheet>
</file>

<file path=xl/worksheets/sheet120.xml><?xml version="1.0" encoding="utf-8"?>
<worksheet xmlns="http://schemas.openxmlformats.org/spreadsheetml/2006/main" xmlns:r="http://schemas.openxmlformats.org/officeDocument/2006/relationships">
  <sheetPr codeName="Sheet107"/>
  <dimension ref="A1:XFD152"/>
  <sheetViews>
    <sheetView workbookViewId="0"/>
  </sheetViews>
  <sheetFormatPr defaultColWidth="9.140625" defaultRowHeight="12.75"/>
  <cols>
    <col min="1" max="1" width="7" style="478" customWidth="1"/>
    <col min="2" max="2" width="31.85546875" style="478" customWidth="1"/>
    <col min="3" max="20" width="12.7109375" style="1850" customWidth="1"/>
    <col min="21" max="21" width="2" style="1850" customWidth="1"/>
    <col min="22" max="22" width="6.7109375" style="1857" customWidth="1"/>
    <col min="23" max="23" width="36.28515625" style="1850" customWidth="1"/>
    <col min="24" max="38" width="12.7109375" style="1850" customWidth="1"/>
    <col min="39" max="39" width="13.42578125" style="478" customWidth="1"/>
    <col min="40" max="41" width="12.7109375" style="1850" customWidth="1"/>
    <col min="42" max="57" width="9.140625" style="478"/>
    <col min="58" max="16384" width="9.140625" style="1873"/>
  </cols>
  <sheetData>
    <row r="1" spans="1:41" s="308" customFormat="1" thickBot="1">
      <c r="A1" s="1121" t="s">
        <v>3716</v>
      </c>
      <c r="B1" s="1217" t="s">
        <v>3149</v>
      </c>
      <c r="C1" s="2314">
        <v>2</v>
      </c>
      <c r="D1" s="1120"/>
      <c r="E1" s="1121"/>
      <c r="F1" s="2314">
        <v>3</v>
      </c>
      <c r="G1" s="2315">
        <v>4</v>
      </c>
      <c r="H1" s="2315">
        <v>5</v>
      </c>
      <c r="I1" s="2315">
        <v>6</v>
      </c>
      <c r="J1" s="2315">
        <v>7</v>
      </c>
      <c r="K1" s="2315">
        <v>8</v>
      </c>
      <c r="L1" s="2315">
        <v>9</v>
      </c>
      <c r="M1" s="2315">
        <v>10</v>
      </c>
      <c r="N1" s="2315">
        <v>11</v>
      </c>
      <c r="O1" s="2315">
        <v>12</v>
      </c>
      <c r="P1" s="2315">
        <v>13</v>
      </c>
      <c r="Q1" s="2316">
        <v>14</v>
      </c>
      <c r="V1" s="1843"/>
      <c r="X1" s="2314">
        <v>2</v>
      </c>
      <c r="Y1" s="1121"/>
      <c r="Z1" s="1120"/>
      <c r="AA1" s="2314">
        <v>3</v>
      </c>
      <c r="AB1" s="2315">
        <v>4</v>
      </c>
      <c r="AC1" s="2315">
        <v>5</v>
      </c>
      <c r="AD1" s="2315">
        <v>6</v>
      </c>
      <c r="AE1" s="2315">
        <v>7</v>
      </c>
      <c r="AF1" s="2315">
        <v>8</v>
      </c>
      <c r="AG1" s="2315">
        <v>9</v>
      </c>
      <c r="AH1" s="2315">
        <v>10</v>
      </c>
      <c r="AI1" s="2315">
        <v>11</v>
      </c>
      <c r="AJ1" s="2315">
        <v>12</v>
      </c>
      <c r="AK1" s="2315">
        <v>13</v>
      </c>
      <c r="AL1" s="2316">
        <v>14</v>
      </c>
    </row>
    <row r="2" spans="1:41" ht="27" customHeight="1">
      <c r="A2" s="1844"/>
      <c r="B2" s="1844"/>
      <c r="C2" s="323">
        <v>41982</v>
      </c>
      <c r="D2" s="323" t="s">
        <v>2374</v>
      </c>
      <c r="E2" s="324" t="s">
        <v>2660</v>
      </c>
      <c r="F2" s="323">
        <v>42014</v>
      </c>
      <c r="G2" s="324">
        <v>42036</v>
      </c>
      <c r="H2" s="324">
        <v>42064</v>
      </c>
      <c r="I2" s="324">
        <v>42095</v>
      </c>
      <c r="J2" s="324">
        <v>42125</v>
      </c>
      <c r="K2" s="324">
        <v>42156</v>
      </c>
      <c r="L2" s="324">
        <v>42186</v>
      </c>
      <c r="M2" s="324">
        <v>42217</v>
      </c>
      <c r="N2" s="324">
        <v>42248</v>
      </c>
      <c r="O2" s="324">
        <v>42278</v>
      </c>
      <c r="P2" s="324">
        <v>42309</v>
      </c>
      <c r="Q2" s="324">
        <v>42339</v>
      </c>
      <c r="R2" s="629" t="s">
        <v>571</v>
      </c>
      <c r="S2" s="1845" t="s">
        <v>4209</v>
      </c>
      <c r="T2" s="1845" t="s">
        <v>4210</v>
      </c>
      <c r="U2" s="1844"/>
      <c r="V2" s="1843"/>
      <c r="W2" s="1844"/>
      <c r="X2" s="323">
        <v>41982</v>
      </c>
      <c r="Y2" s="323" t="s">
        <v>2374</v>
      </c>
      <c r="Z2" s="324" t="s">
        <v>2660</v>
      </c>
      <c r="AA2" s="323">
        <v>42014</v>
      </c>
      <c r="AB2" s="324">
        <v>42036</v>
      </c>
      <c r="AC2" s="324">
        <v>42064</v>
      </c>
      <c r="AD2" s="324">
        <v>42095</v>
      </c>
      <c r="AE2" s="324">
        <v>42125</v>
      </c>
      <c r="AF2" s="324">
        <v>42156</v>
      </c>
      <c r="AG2" s="324">
        <v>42186</v>
      </c>
      <c r="AH2" s="324">
        <v>42217</v>
      </c>
      <c r="AI2" s="324">
        <v>42248</v>
      </c>
      <c r="AJ2" s="324">
        <v>42278</v>
      </c>
      <c r="AK2" s="324">
        <v>42309</v>
      </c>
      <c r="AL2" s="324">
        <v>42339</v>
      </c>
      <c r="AM2" s="1846" t="s">
        <v>571</v>
      </c>
      <c r="AN2" s="1845" t="s">
        <v>4209</v>
      </c>
      <c r="AO2" s="1845" t="s">
        <v>4210</v>
      </c>
    </row>
    <row r="3" spans="1:41">
      <c r="A3" s="1847" t="s">
        <v>3103</v>
      </c>
      <c r="B3" s="1847" t="s">
        <v>1830</v>
      </c>
      <c r="C3" s="631"/>
      <c r="D3" s="631"/>
      <c r="E3" s="631"/>
      <c r="F3" s="631"/>
      <c r="G3" s="631"/>
      <c r="H3" s="631"/>
      <c r="I3" s="631"/>
      <c r="J3" s="631"/>
      <c r="K3" s="631"/>
      <c r="L3" s="631"/>
      <c r="M3" s="631"/>
      <c r="N3" s="631"/>
      <c r="O3" s="631"/>
      <c r="P3" s="631"/>
      <c r="Q3" s="631"/>
      <c r="R3" s="631"/>
      <c r="S3" s="631"/>
      <c r="T3" s="631"/>
      <c r="U3" s="640"/>
      <c r="V3" s="1126"/>
      <c r="W3" s="1848" t="s">
        <v>1763</v>
      </c>
      <c r="X3" s="631"/>
      <c r="Y3" s="631"/>
      <c r="Z3" s="631"/>
      <c r="AA3" s="631"/>
      <c r="AB3" s="631"/>
      <c r="AC3" s="631"/>
      <c r="AD3" s="631"/>
      <c r="AE3" s="631"/>
      <c r="AF3" s="631"/>
      <c r="AG3" s="631"/>
      <c r="AH3" s="631"/>
      <c r="AI3" s="631"/>
      <c r="AJ3" s="631"/>
      <c r="AK3" s="631"/>
      <c r="AL3" s="631"/>
      <c r="AN3" s="631"/>
      <c r="AO3" s="631"/>
    </row>
    <row r="4" spans="1:41">
      <c r="A4" s="1848" t="s">
        <v>3154</v>
      </c>
      <c r="C4" s="631"/>
      <c r="D4" s="631"/>
      <c r="E4" s="631"/>
      <c r="F4" s="631"/>
      <c r="G4" s="631"/>
      <c r="H4" s="631"/>
      <c r="I4" s="631"/>
      <c r="J4" s="631"/>
      <c r="K4" s="631"/>
      <c r="L4" s="631"/>
      <c r="M4" s="631"/>
      <c r="N4" s="631"/>
      <c r="O4" s="631"/>
      <c r="P4" s="631"/>
      <c r="Q4" s="631"/>
      <c r="R4" s="631"/>
      <c r="S4" s="631"/>
      <c r="T4" s="631"/>
      <c r="U4" s="640"/>
      <c r="V4" s="1849"/>
      <c r="X4" s="631"/>
      <c r="Y4" s="631"/>
      <c r="Z4" s="631"/>
      <c r="AA4" s="631"/>
      <c r="AB4" s="631"/>
      <c r="AC4" s="631"/>
      <c r="AD4" s="631"/>
      <c r="AE4" s="631"/>
      <c r="AF4" s="631"/>
      <c r="AG4" s="631"/>
      <c r="AH4" s="631"/>
      <c r="AI4" s="631"/>
      <c r="AJ4" s="631"/>
      <c r="AK4" s="631"/>
      <c r="AL4" s="631"/>
      <c r="AN4" s="631"/>
      <c r="AO4" s="631"/>
    </row>
    <row r="5" spans="1:41">
      <c r="A5" s="1125">
        <v>3225</v>
      </c>
      <c r="B5" s="478" t="s">
        <v>3735</v>
      </c>
      <c r="C5" s="1118">
        <v>38400</v>
      </c>
      <c r="D5" s="631"/>
      <c r="E5" s="631">
        <v>38400</v>
      </c>
      <c r="F5" s="1118">
        <v>38400</v>
      </c>
      <c r="G5" s="1118">
        <v>38400</v>
      </c>
      <c r="H5" s="1118">
        <v>38400</v>
      </c>
      <c r="I5" s="1118">
        <v>38400</v>
      </c>
      <c r="J5" s="1118">
        <v>38400</v>
      </c>
      <c r="K5" s="1118">
        <v>38400</v>
      </c>
      <c r="L5" s="1118">
        <v>38400</v>
      </c>
      <c r="M5" s="1118">
        <v>38400</v>
      </c>
      <c r="N5" s="1118">
        <v>38400</v>
      </c>
      <c r="O5" s="1118">
        <v>38400</v>
      </c>
      <c r="P5" s="1118">
        <v>38400</v>
      </c>
      <c r="Q5" s="1118">
        <v>38400</v>
      </c>
      <c r="R5" s="305">
        <v>38400</v>
      </c>
      <c r="S5" s="305"/>
      <c r="T5" s="305"/>
      <c r="U5" s="640"/>
      <c r="V5" s="1849"/>
      <c r="W5" s="1848"/>
      <c r="X5" s="631"/>
      <c r="Y5" s="631"/>
      <c r="Z5" s="631"/>
      <c r="AA5" s="631"/>
      <c r="AB5" s="631"/>
      <c r="AC5" s="631"/>
      <c r="AD5" s="631"/>
      <c r="AE5" s="631"/>
      <c r="AF5" s="631"/>
      <c r="AG5" s="631"/>
      <c r="AH5" s="631"/>
      <c r="AI5" s="631"/>
      <c r="AJ5" s="631"/>
      <c r="AK5" s="631"/>
      <c r="AL5" s="631"/>
      <c r="AN5" s="305"/>
      <c r="AO5" s="305"/>
    </row>
    <row r="7" spans="1:41">
      <c r="A7" s="1851"/>
      <c r="B7" s="1851" t="s">
        <v>1762</v>
      </c>
      <c r="C7" s="631"/>
      <c r="D7" s="631"/>
      <c r="E7" s="631"/>
      <c r="F7" s="631"/>
      <c r="G7" s="631"/>
      <c r="H7" s="631"/>
      <c r="I7" s="631"/>
      <c r="J7" s="631"/>
      <c r="K7" s="631"/>
      <c r="L7" s="631"/>
      <c r="M7" s="631"/>
      <c r="N7" s="631"/>
      <c r="O7" s="631"/>
      <c r="P7" s="631"/>
      <c r="Q7" s="631"/>
      <c r="R7" s="631"/>
      <c r="S7" s="631"/>
      <c r="T7" s="631"/>
      <c r="U7" s="640"/>
      <c r="V7" s="2317"/>
      <c r="W7" s="1873"/>
      <c r="X7" s="631"/>
      <c r="Y7" s="631"/>
      <c r="Z7" s="631"/>
      <c r="AA7" s="631"/>
      <c r="AB7" s="631"/>
      <c r="AC7" s="631"/>
      <c r="AD7" s="631"/>
      <c r="AE7" s="631"/>
      <c r="AF7" s="631"/>
      <c r="AG7" s="631"/>
      <c r="AH7" s="631"/>
      <c r="AI7" s="631"/>
      <c r="AJ7" s="631"/>
      <c r="AK7" s="631"/>
      <c r="AL7" s="631"/>
      <c r="AM7" s="305"/>
      <c r="AN7" s="631"/>
      <c r="AO7" s="631"/>
    </row>
    <row r="8" spans="1:41">
      <c r="A8" s="1125">
        <v>3340</v>
      </c>
      <c r="B8" s="479" t="s">
        <v>373</v>
      </c>
      <c r="C8" s="1118">
        <v>7657957.0800000001</v>
      </c>
      <c r="D8" s="631"/>
      <c r="E8" s="631">
        <v>7657957.0800000001</v>
      </c>
      <c r="F8" s="1118">
        <v>7657957.0800000001</v>
      </c>
      <c r="G8" s="1118">
        <v>7671950.4800000004</v>
      </c>
      <c r="H8" s="1118">
        <v>7671950.4800000004</v>
      </c>
      <c r="I8" s="1118">
        <v>7671950.4800000004</v>
      </c>
      <c r="J8" s="1118">
        <v>7707008.4800000004</v>
      </c>
      <c r="K8" s="1118">
        <v>7707008.4800000004</v>
      </c>
      <c r="L8" s="1118">
        <v>7707008.4800000004</v>
      </c>
      <c r="M8" s="1118">
        <v>7707008.4800000004</v>
      </c>
      <c r="N8" s="1118">
        <v>7707008.4800000004</v>
      </c>
      <c r="O8" s="1118">
        <v>7707008.4800000004</v>
      </c>
      <c r="P8" s="1118">
        <v>7707008.4800000004</v>
      </c>
      <c r="Q8" s="1118">
        <v>7707008.4800000004</v>
      </c>
      <c r="R8" s="305">
        <v>7691371.8030769248</v>
      </c>
      <c r="S8" s="305"/>
      <c r="T8" s="305">
        <v>7691371.8030769248</v>
      </c>
      <c r="U8" s="640"/>
      <c r="V8" s="1126">
        <v>3885</v>
      </c>
      <c r="W8" s="479" t="s">
        <v>380</v>
      </c>
      <c r="X8" s="631">
        <v>1990056.62</v>
      </c>
      <c r="Y8" s="631"/>
      <c r="Z8" s="631">
        <v>1990056.62</v>
      </c>
      <c r="AA8" s="631">
        <v>2004926.45</v>
      </c>
      <c r="AB8" s="631">
        <v>2019823.45</v>
      </c>
      <c r="AC8" s="631">
        <v>2034720.45</v>
      </c>
      <c r="AD8" s="631">
        <v>2049617.44</v>
      </c>
      <c r="AE8" s="631">
        <v>2064582.5</v>
      </c>
      <c r="AF8" s="631">
        <v>2079547.57</v>
      </c>
      <c r="AG8" s="631">
        <v>2094512.64</v>
      </c>
      <c r="AH8" s="631">
        <v>2109477.7000000002</v>
      </c>
      <c r="AI8" s="631">
        <v>2124442.77</v>
      </c>
      <c r="AJ8" s="631">
        <v>2139407.83</v>
      </c>
      <c r="AK8" s="631">
        <v>2154372.9</v>
      </c>
      <c r="AL8" s="631">
        <v>2169337.96</v>
      </c>
      <c r="AM8" s="305">
        <v>2079602.0215384616</v>
      </c>
      <c r="AN8" s="305">
        <v>-68631.03</v>
      </c>
      <c r="AO8" s="305">
        <v>2010970.9915384615</v>
      </c>
    </row>
    <row r="9" spans="1:41">
      <c r="A9" s="1125">
        <v>3345</v>
      </c>
      <c r="B9" s="479" t="s">
        <v>353</v>
      </c>
      <c r="C9" s="1118">
        <v>1594659.43</v>
      </c>
      <c r="D9" s="631"/>
      <c r="E9" s="631">
        <v>1594659.43</v>
      </c>
      <c r="F9" s="1118">
        <v>1594659.43</v>
      </c>
      <c r="G9" s="1118">
        <v>1615805.33</v>
      </c>
      <c r="H9" s="1118">
        <v>1615805.33</v>
      </c>
      <c r="I9" s="1118">
        <v>1615805.33</v>
      </c>
      <c r="J9" s="1118">
        <v>1620097.33</v>
      </c>
      <c r="K9" s="1118">
        <v>1620097.33</v>
      </c>
      <c r="L9" s="1118">
        <v>1620097.33</v>
      </c>
      <c r="M9" s="1118">
        <v>1620097.33</v>
      </c>
      <c r="N9" s="1118">
        <v>1620097.33</v>
      </c>
      <c r="O9" s="1118">
        <v>1620097.33</v>
      </c>
      <c r="P9" s="1118">
        <v>1620097.33</v>
      </c>
      <c r="Q9" s="1118">
        <v>1620097.33</v>
      </c>
      <c r="R9" s="305">
        <v>1615193.345384615</v>
      </c>
      <c r="S9" s="305"/>
      <c r="T9" s="305">
        <v>1615193.345384615</v>
      </c>
      <c r="U9" s="640"/>
      <c r="V9" s="1126">
        <v>3890</v>
      </c>
      <c r="W9" s="479" t="s">
        <v>381</v>
      </c>
      <c r="X9" s="1476">
        <v>421728.94</v>
      </c>
      <c r="Y9" s="1476"/>
      <c r="Z9" s="1476">
        <v>421728.94</v>
      </c>
      <c r="AA9" s="1476">
        <v>425051.15</v>
      </c>
      <c r="AB9" s="1476">
        <v>428417.41</v>
      </c>
      <c r="AC9" s="1476">
        <v>431783.69</v>
      </c>
      <c r="AD9" s="1476">
        <v>435149.95</v>
      </c>
      <c r="AE9" s="1476">
        <v>438525.16</v>
      </c>
      <c r="AF9" s="1476">
        <v>441900.36</v>
      </c>
      <c r="AG9" s="1476">
        <v>445275.57</v>
      </c>
      <c r="AH9" s="1476">
        <v>448650.79</v>
      </c>
      <c r="AI9" s="1476">
        <v>452025.99</v>
      </c>
      <c r="AJ9" s="1476">
        <v>455401.2</v>
      </c>
      <c r="AK9" s="1476">
        <v>458776.4</v>
      </c>
      <c r="AL9" s="1476">
        <v>462151.61</v>
      </c>
      <c r="AM9" s="305">
        <v>441910.63230769237</v>
      </c>
      <c r="AN9" s="305">
        <v>-1498.67</v>
      </c>
      <c r="AO9" s="305">
        <v>440411.96230769239</v>
      </c>
    </row>
    <row r="10" spans="1:41">
      <c r="A10" s="1125">
        <v>3305</v>
      </c>
      <c r="B10" s="479" t="s">
        <v>2528</v>
      </c>
      <c r="C10" s="1127">
        <v>3897</v>
      </c>
      <c r="D10" s="1852"/>
      <c r="E10" s="1026">
        <v>3897</v>
      </c>
      <c r="F10" s="1127">
        <v>3897</v>
      </c>
      <c r="G10" s="1127">
        <v>3897</v>
      </c>
      <c r="H10" s="1127">
        <v>3897</v>
      </c>
      <c r="I10" s="1127">
        <v>3897</v>
      </c>
      <c r="J10" s="1127">
        <v>3897</v>
      </c>
      <c r="K10" s="1127">
        <v>3897</v>
      </c>
      <c r="L10" s="1127">
        <v>3897</v>
      </c>
      <c r="M10" s="1127">
        <v>3897</v>
      </c>
      <c r="N10" s="1127">
        <v>3897</v>
      </c>
      <c r="O10" s="1127">
        <v>3897</v>
      </c>
      <c r="P10" s="1127">
        <v>3897</v>
      </c>
      <c r="Q10" s="1127">
        <v>3897</v>
      </c>
      <c r="R10" s="305">
        <v>3897</v>
      </c>
      <c r="S10" s="305"/>
      <c r="T10" s="305">
        <v>3897</v>
      </c>
      <c r="U10" s="640"/>
      <c r="V10" s="1126">
        <v>3850</v>
      </c>
      <c r="W10" s="478" t="s">
        <v>2530</v>
      </c>
      <c r="X10" s="1026">
        <v>140.79</v>
      </c>
      <c r="Y10" s="1026"/>
      <c r="Z10" s="1026">
        <v>140.79</v>
      </c>
      <c r="AA10" s="1026">
        <v>151.62</v>
      </c>
      <c r="AB10" s="1026">
        <v>162.44999999999999</v>
      </c>
      <c r="AC10" s="1026">
        <v>173.28</v>
      </c>
      <c r="AD10" s="1026">
        <v>184.11</v>
      </c>
      <c r="AE10" s="1026">
        <v>194.94</v>
      </c>
      <c r="AF10" s="1026">
        <v>205.77</v>
      </c>
      <c r="AG10" s="1026">
        <v>216.6</v>
      </c>
      <c r="AH10" s="1026">
        <v>227.43</v>
      </c>
      <c r="AI10" s="1026">
        <v>238.26</v>
      </c>
      <c r="AJ10" s="1026">
        <v>249.09</v>
      </c>
      <c r="AK10" s="1026">
        <v>259.92</v>
      </c>
      <c r="AL10" s="1026">
        <v>270.75</v>
      </c>
      <c r="AM10" s="1474">
        <v>205.77</v>
      </c>
      <c r="AN10" s="305"/>
      <c r="AO10" s="305">
        <v>205.77</v>
      </c>
    </row>
    <row r="11" spans="1:41">
      <c r="A11" s="1125"/>
      <c r="B11" s="1853" t="s">
        <v>1764</v>
      </c>
      <c r="C11" s="633">
        <v>9256513.5099999998</v>
      </c>
      <c r="D11" s="633">
        <v>0</v>
      </c>
      <c r="E11" s="633">
        <v>9256513.5099999998</v>
      </c>
      <c r="F11" s="633">
        <v>9256513.5099999998</v>
      </c>
      <c r="G11" s="633">
        <v>9291652.8100000005</v>
      </c>
      <c r="H11" s="633">
        <v>9291652.8100000005</v>
      </c>
      <c r="I11" s="633">
        <v>9291652.8100000005</v>
      </c>
      <c r="J11" s="633">
        <v>9331002.8100000005</v>
      </c>
      <c r="K11" s="633">
        <v>9331002.8100000005</v>
      </c>
      <c r="L11" s="633">
        <v>9331002.8100000005</v>
      </c>
      <c r="M11" s="633">
        <v>9331002.8100000005</v>
      </c>
      <c r="N11" s="633">
        <v>9331002.8100000005</v>
      </c>
      <c r="O11" s="633">
        <v>9331002.8100000005</v>
      </c>
      <c r="P11" s="633">
        <v>9331002.8100000005</v>
      </c>
      <c r="Q11" s="633">
        <v>9331002.8100000005</v>
      </c>
      <c r="R11" s="633">
        <v>9310462.1484615393</v>
      </c>
      <c r="S11" s="633">
        <v>0</v>
      </c>
      <c r="T11" s="633">
        <v>9310462.1484615393</v>
      </c>
      <c r="U11" s="1854"/>
      <c r="V11" s="1126"/>
      <c r="W11" s="1853" t="s">
        <v>1764</v>
      </c>
      <c r="X11" s="633">
        <v>2411926.35</v>
      </c>
      <c r="Y11" s="633">
        <v>0</v>
      </c>
      <c r="Z11" s="633">
        <v>2411926.35</v>
      </c>
      <c r="AA11" s="633">
        <v>2430129.2200000002</v>
      </c>
      <c r="AB11" s="633">
        <v>2448403.31</v>
      </c>
      <c r="AC11" s="633">
        <v>2466677.42</v>
      </c>
      <c r="AD11" s="633">
        <v>2484951.5</v>
      </c>
      <c r="AE11" s="633">
        <v>2503302.6</v>
      </c>
      <c r="AF11" s="633">
        <v>2521653.7000000002</v>
      </c>
      <c r="AG11" s="633">
        <v>2540004.81</v>
      </c>
      <c r="AH11" s="633">
        <v>2558355.9200000004</v>
      </c>
      <c r="AI11" s="633">
        <v>2576707.0199999996</v>
      </c>
      <c r="AJ11" s="633">
        <v>2595058.12</v>
      </c>
      <c r="AK11" s="633">
        <v>2613409.2199999997</v>
      </c>
      <c r="AL11" s="633">
        <v>2631760.3199999998</v>
      </c>
      <c r="AN11" s="633">
        <v>-70129.7</v>
      </c>
      <c r="AO11" s="633">
        <v>2451588.7238461538</v>
      </c>
    </row>
    <row r="12" spans="1:41">
      <c r="A12" s="1855"/>
      <c r="B12" s="1856" t="s">
        <v>1265</v>
      </c>
      <c r="C12" s="631"/>
      <c r="D12" s="631"/>
      <c r="E12" s="631"/>
      <c r="F12" s="631"/>
      <c r="G12" s="631"/>
      <c r="H12" s="631"/>
      <c r="I12" s="631"/>
      <c r="J12" s="631"/>
      <c r="K12" s="631"/>
      <c r="L12" s="631"/>
      <c r="M12" s="631"/>
      <c r="N12" s="631"/>
      <c r="O12" s="631"/>
      <c r="P12" s="631"/>
      <c r="Q12" s="631"/>
      <c r="R12" s="631"/>
      <c r="S12" s="631"/>
      <c r="T12" s="631"/>
      <c r="U12" s="640"/>
      <c r="V12" s="1126">
        <v>3800</v>
      </c>
      <c r="W12" s="478" t="s">
        <v>385</v>
      </c>
      <c r="X12" s="1476">
        <v>-103077.14</v>
      </c>
      <c r="Y12" s="1476"/>
      <c r="Z12" s="1476">
        <v>-103077.14</v>
      </c>
      <c r="AA12" s="1476">
        <v>-103077.14</v>
      </c>
      <c r="AB12" s="1476">
        <v>-103077.14</v>
      </c>
      <c r="AC12" s="1476">
        <v>-103077.14</v>
      </c>
      <c r="AD12" s="1476">
        <v>-103077.14</v>
      </c>
      <c r="AE12" s="1476">
        <v>-103077.14</v>
      </c>
      <c r="AF12" s="1476">
        <v>-103077.14</v>
      </c>
      <c r="AG12" s="1476">
        <v>-103077.14</v>
      </c>
      <c r="AH12" s="1476">
        <v>-103077.14</v>
      </c>
      <c r="AI12" s="1476">
        <v>-103077.14</v>
      </c>
      <c r="AJ12" s="1476">
        <v>-103077.14</v>
      </c>
      <c r="AK12" s="1476">
        <v>-103077.14</v>
      </c>
      <c r="AL12" s="1476">
        <v>-103077.14</v>
      </c>
      <c r="AM12" s="305">
        <v>-103077.13999999998</v>
      </c>
      <c r="AN12" s="305">
        <v>103077.17</v>
      </c>
      <c r="AO12" s="305">
        <v>3.0000000013387762E-2</v>
      </c>
    </row>
    <row r="13" spans="1:41">
      <c r="A13" s="1125">
        <v>3430</v>
      </c>
      <c r="B13" s="478" t="s">
        <v>371</v>
      </c>
      <c r="C13" s="1118">
        <v>2857415.82</v>
      </c>
      <c r="D13" s="631"/>
      <c r="E13" s="631">
        <v>2857415.82</v>
      </c>
      <c r="F13" s="1118">
        <v>2857415.82</v>
      </c>
      <c r="G13" s="1118">
        <v>2857415.82</v>
      </c>
      <c r="H13" s="1118">
        <v>2857415.82</v>
      </c>
      <c r="I13" s="1118">
        <v>2857415.82</v>
      </c>
      <c r="J13" s="1118">
        <v>2857415.82</v>
      </c>
      <c r="K13" s="1118">
        <v>2857415.82</v>
      </c>
      <c r="L13" s="1118">
        <v>2857415.82</v>
      </c>
      <c r="M13" s="1118">
        <v>2857415.82</v>
      </c>
      <c r="N13" s="1118">
        <v>2857415.82</v>
      </c>
      <c r="O13" s="1118">
        <v>2857415.82</v>
      </c>
      <c r="P13" s="1118">
        <v>2857415.82</v>
      </c>
      <c r="Q13" s="1118">
        <v>2857415.82</v>
      </c>
      <c r="R13" s="305">
        <v>2857415.82</v>
      </c>
      <c r="S13" s="305">
        <v>-2673510.8199999998</v>
      </c>
      <c r="T13" s="305">
        <v>183905</v>
      </c>
      <c r="U13" s="640"/>
      <c r="V13" s="1126">
        <v>3975</v>
      </c>
      <c r="W13" s="478" t="s">
        <v>401</v>
      </c>
      <c r="X13" s="1476">
        <v>3155989.22</v>
      </c>
      <c r="Y13" s="1476"/>
      <c r="Z13" s="1476">
        <v>3155989.22</v>
      </c>
      <c r="AA13" s="1476">
        <v>3179801.01</v>
      </c>
      <c r="AB13" s="1476">
        <v>3203612.8</v>
      </c>
      <c r="AC13" s="1476">
        <v>3227424.59</v>
      </c>
      <c r="AD13" s="1476">
        <v>3251236.38</v>
      </c>
      <c r="AE13" s="1476">
        <v>3275048.17</v>
      </c>
      <c r="AF13" s="1476">
        <v>3298859.96</v>
      </c>
      <c r="AG13" s="1476">
        <v>3322671.75</v>
      </c>
      <c r="AH13" s="1476">
        <v>3346483.54</v>
      </c>
      <c r="AI13" s="1476">
        <v>3370295.33</v>
      </c>
      <c r="AJ13" s="1476">
        <v>3394107.12</v>
      </c>
      <c r="AK13" s="1476">
        <v>3417918.91</v>
      </c>
      <c r="AL13" s="1476">
        <v>3441730.7</v>
      </c>
      <c r="AM13" s="305">
        <v>3298859.9600000004</v>
      </c>
      <c r="AN13" s="631">
        <v>-2922993.1227797419</v>
      </c>
      <c r="AO13" s="305">
        <v>375866.83722025855</v>
      </c>
    </row>
    <row r="14" spans="1:41">
      <c r="A14" s="1125"/>
      <c r="C14" s="1118">
        <v>0</v>
      </c>
      <c r="D14" s="631"/>
      <c r="E14" s="631">
        <v>0</v>
      </c>
      <c r="F14" s="1118">
        <v>0</v>
      </c>
      <c r="G14" s="1118">
        <v>0</v>
      </c>
      <c r="H14" s="1118">
        <v>0</v>
      </c>
      <c r="I14" s="1118">
        <v>0</v>
      </c>
      <c r="J14" s="1118">
        <v>0</v>
      </c>
      <c r="K14" s="1118">
        <v>0</v>
      </c>
      <c r="L14" s="1118">
        <v>0</v>
      </c>
      <c r="M14" s="1118">
        <v>0</v>
      </c>
      <c r="N14" s="1118">
        <v>0</v>
      </c>
      <c r="O14" s="1118">
        <v>0</v>
      </c>
      <c r="P14" s="1118">
        <v>0</v>
      </c>
      <c r="Q14" s="1118">
        <v>0</v>
      </c>
      <c r="R14" s="631"/>
      <c r="S14" s="631"/>
      <c r="T14" s="631"/>
      <c r="U14" s="640"/>
    </row>
    <row r="15" spans="1:41">
      <c r="A15" s="1125">
        <v>3295</v>
      </c>
      <c r="B15" s="478" t="s">
        <v>350</v>
      </c>
      <c r="C15" s="1118">
        <v>217344.52</v>
      </c>
      <c r="D15" s="631"/>
      <c r="E15" s="631">
        <v>217344.52</v>
      </c>
      <c r="F15" s="1118">
        <v>217344.52</v>
      </c>
      <c r="G15" s="1118">
        <v>217344.52</v>
      </c>
      <c r="H15" s="1118">
        <v>217344.52</v>
      </c>
      <c r="I15" s="1118">
        <v>217344.52</v>
      </c>
      <c r="J15" s="1118">
        <v>217344.52</v>
      </c>
      <c r="K15" s="1118">
        <v>217344.52</v>
      </c>
      <c r="L15" s="1118">
        <v>217344.52</v>
      </c>
      <c r="M15" s="1118">
        <v>217344.52</v>
      </c>
      <c r="N15" s="1118">
        <v>217344.52</v>
      </c>
      <c r="O15" s="1118">
        <v>217344.52</v>
      </c>
      <c r="P15" s="1118">
        <v>217344.52</v>
      </c>
      <c r="Q15" s="1118">
        <v>217344.52</v>
      </c>
      <c r="R15" s="305">
        <v>217344.52</v>
      </c>
      <c r="S15" s="305"/>
      <c r="T15" s="305">
        <v>217344.52</v>
      </c>
      <c r="U15" s="640"/>
      <c r="V15" s="1126">
        <v>3840</v>
      </c>
      <c r="W15" s="478" t="s">
        <v>377</v>
      </c>
      <c r="X15" s="1476">
        <v>98968.43</v>
      </c>
      <c r="Y15" s="1476"/>
      <c r="Z15" s="1476">
        <v>98968.43</v>
      </c>
      <c r="AA15" s="1476">
        <v>99572.160000000003</v>
      </c>
      <c r="AB15" s="1476">
        <v>100175.89</v>
      </c>
      <c r="AC15" s="1476">
        <v>100779.62</v>
      </c>
      <c r="AD15" s="1476">
        <v>101383.35</v>
      </c>
      <c r="AE15" s="1476">
        <v>101987.08</v>
      </c>
      <c r="AF15" s="1476">
        <v>102590.81</v>
      </c>
      <c r="AG15" s="1476">
        <v>103194.54</v>
      </c>
      <c r="AH15" s="1476">
        <v>103798.27</v>
      </c>
      <c r="AI15" s="1476">
        <v>104402</v>
      </c>
      <c r="AJ15" s="1476">
        <v>105005.73</v>
      </c>
      <c r="AK15" s="1476">
        <v>105609.46</v>
      </c>
      <c r="AL15" s="1476">
        <v>106213.19</v>
      </c>
      <c r="AM15" s="305">
        <v>102590.80999999998</v>
      </c>
      <c r="AN15" s="305">
        <v>-85.24</v>
      </c>
      <c r="AO15" s="305">
        <v>102505.56999999998</v>
      </c>
    </row>
    <row r="16" spans="1:41">
      <c r="A16" s="1125">
        <v>3315</v>
      </c>
      <c r="B16" s="478" t="s">
        <v>372</v>
      </c>
      <c r="C16" s="1118">
        <v>42439.81</v>
      </c>
      <c r="D16" s="631"/>
      <c r="E16" s="631">
        <v>42439.81</v>
      </c>
      <c r="F16" s="1118">
        <v>42439.81</v>
      </c>
      <c r="G16" s="1118">
        <v>42439.81</v>
      </c>
      <c r="H16" s="1118">
        <v>42439.81</v>
      </c>
      <c r="I16" s="1118">
        <v>42439.81</v>
      </c>
      <c r="J16" s="1118">
        <v>42439.81</v>
      </c>
      <c r="K16" s="1118">
        <v>42439.81</v>
      </c>
      <c r="L16" s="1118">
        <v>42439.81</v>
      </c>
      <c r="M16" s="1118">
        <v>42439.81</v>
      </c>
      <c r="N16" s="1118">
        <v>42439.81</v>
      </c>
      <c r="O16" s="1118">
        <v>42439.81</v>
      </c>
      <c r="P16" s="1118">
        <v>42439.81</v>
      </c>
      <c r="Q16" s="1118">
        <v>42439.81</v>
      </c>
      <c r="R16" s="305">
        <v>42439.810000000005</v>
      </c>
      <c r="S16" s="305">
        <v>-159.21</v>
      </c>
      <c r="T16" s="305">
        <v>42280.600000000006</v>
      </c>
      <c r="U16" s="640"/>
      <c r="V16" s="1126">
        <v>3860</v>
      </c>
      <c r="W16" s="478" t="s">
        <v>376</v>
      </c>
      <c r="X16" s="1476">
        <v>28531.9</v>
      </c>
      <c r="Y16" s="1476"/>
      <c r="Z16" s="1476">
        <v>28531.9</v>
      </c>
      <c r="AA16" s="1476">
        <v>28708.73</v>
      </c>
      <c r="AB16" s="1476">
        <v>28885.56</v>
      </c>
      <c r="AC16" s="1476">
        <v>29062.39</v>
      </c>
      <c r="AD16" s="1476">
        <v>29239.22</v>
      </c>
      <c r="AE16" s="1476">
        <v>29416.05</v>
      </c>
      <c r="AF16" s="1476">
        <v>29592.880000000001</v>
      </c>
      <c r="AG16" s="1476">
        <v>29769.71</v>
      </c>
      <c r="AH16" s="1476">
        <v>29946.54</v>
      </c>
      <c r="AI16" s="1476">
        <v>30123.37</v>
      </c>
      <c r="AJ16" s="1476">
        <v>30300.2</v>
      </c>
      <c r="AK16" s="1476">
        <v>30477.03</v>
      </c>
      <c r="AL16" s="1476">
        <v>30653.86</v>
      </c>
      <c r="AM16" s="305">
        <v>29592.879999999997</v>
      </c>
      <c r="AN16" s="305">
        <v>896.48</v>
      </c>
      <c r="AO16" s="305">
        <v>30489.359999999997</v>
      </c>
    </row>
    <row r="17" spans="1:41">
      <c r="A17" s="1125">
        <v>3320</v>
      </c>
      <c r="B17" s="478" t="s">
        <v>3702</v>
      </c>
      <c r="C17" s="1118">
        <v>-159.21</v>
      </c>
      <c r="D17" s="631"/>
      <c r="E17" s="631">
        <v>-159.21</v>
      </c>
      <c r="F17" s="1118">
        <v>-159.21</v>
      </c>
      <c r="G17" s="1118">
        <v>-159.21</v>
      </c>
      <c r="H17" s="1118">
        <v>-159.21</v>
      </c>
      <c r="I17" s="1118">
        <v>-159.21</v>
      </c>
      <c r="J17" s="1118">
        <v>-159.21</v>
      </c>
      <c r="K17" s="1118">
        <v>-159.21</v>
      </c>
      <c r="L17" s="1118">
        <v>-159.21</v>
      </c>
      <c r="M17" s="1118">
        <v>-159.21</v>
      </c>
      <c r="N17" s="1118">
        <v>-159.21</v>
      </c>
      <c r="O17" s="1118">
        <v>-159.21</v>
      </c>
      <c r="P17" s="1118">
        <v>-159.21</v>
      </c>
      <c r="Q17" s="1118">
        <v>-159.21</v>
      </c>
      <c r="R17" s="305">
        <v>-159.21</v>
      </c>
      <c r="S17" s="305">
        <v>159.21</v>
      </c>
      <c r="T17" s="305">
        <v>0</v>
      </c>
      <c r="U17" s="640"/>
      <c r="V17" s="1126">
        <v>3865</v>
      </c>
      <c r="W17" s="478" t="s">
        <v>2232</v>
      </c>
      <c r="X17" s="1476">
        <v>-11.36</v>
      </c>
      <c r="Y17" s="1476"/>
      <c r="Z17" s="1476">
        <v>-11.36</v>
      </c>
      <c r="AA17" s="1476">
        <v>-11.7</v>
      </c>
      <c r="AB17" s="1476">
        <v>-12.04</v>
      </c>
      <c r="AC17" s="1476">
        <v>-12.38</v>
      </c>
      <c r="AD17" s="1476">
        <v>-12.72</v>
      </c>
      <c r="AE17" s="1476">
        <v>-13.06</v>
      </c>
      <c r="AF17" s="1476">
        <v>-13.4</v>
      </c>
      <c r="AG17" s="1476">
        <v>-13.74</v>
      </c>
      <c r="AH17" s="1476">
        <v>-14.08</v>
      </c>
      <c r="AI17" s="1476">
        <v>-14.42</v>
      </c>
      <c r="AJ17" s="1476">
        <v>-14.76</v>
      </c>
      <c r="AK17" s="1476">
        <v>-15.1</v>
      </c>
      <c r="AL17" s="1476">
        <v>-15.44</v>
      </c>
      <c r="AM17" s="305">
        <v>-13.399999999999997</v>
      </c>
      <c r="AN17" s="305">
        <v>16.329999999999998</v>
      </c>
      <c r="AO17" s="305">
        <v>2.9300000000000015</v>
      </c>
    </row>
    <row r="18" spans="1:41">
      <c r="A18" s="1125">
        <v>3265</v>
      </c>
      <c r="B18" s="478" t="s">
        <v>348</v>
      </c>
      <c r="C18" s="1118">
        <v>14764.64</v>
      </c>
      <c r="D18" s="631"/>
      <c r="E18" s="631">
        <v>14764.64</v>
      </c>
      <c r="F18" s="1118">
        <v>14764.64</v>
      </c>
      <c r="G18" s="1118">
        <v>14764.64</v>
      </c>
      <c r="H18" s="1118">
        <v>14764.64</v>
      </c>
      <c r="I18" s="1118">
        <v>14764.64</v>
      </c>
      <c r="J18" s="1118">
        <v>14764.64</v>
      </c>
      <c r="K18" s="1118">
        <v>14764.64</v>
      </c>
      <c r="L18" s="1118">
        <v>14764.64</v>
      </c>
      <c r="M18" s="1118">
        <v>14764.64</v>
      </c>
      <c r="N18" s="1118">
        <v>14764.64</v>
      </c>
      <c r="O18" s="1118">
        <v>14764.64</v>
      </c>
      <c r="P18" s="1118">
        <v>14764.64</v>
      </c>
      <c r="Q18" s="1118">
        <v>14764.64</v>
      </c>
      <c r="R18" s="305">
        <v>14764.640000000005</v>
      </c>
      <c r="S18" s="305"/>
      <c r="T18" s="305">
        <v>14764.640000000005</v>
      </c>
      <c r="U18" s="640"/>
      <c r="V18" s="1126">
        <v>3810</v>
      </c>
      <c r="W18" s="478" t="s">
        <v>374</v>
      </c>
      <c r="X18" s="1476">
        <v>6679.56</v>
      </c>
      <c r="Y18" s="1476"/>
      <c r="Z18" s="1476">
        <v>6679.56</v>
      </c>
      <c r="AA18" s="1476">
        <v>6718.12</v>
      </c>
      <c r="AB18" s="1476">
        <v>6756.68</v>
      </c>
      <c r="AC18" s="1476">
        <v>6795.24</v>
      </c>
      <c r="AD18" s="1476">
        <v>6833.8</v>
      </c>
      <c r="AE18" s="1476">
        <v>6872.36</v>
      </c>
      <c r="AF18" s="1476">
        <v>6910.92</v>
      </c>
      <c r="AG18" s="1476">
        <v>6949.48</v>
      </c>
      <c r="AH18" s="1476">
        <v>6988.04</v>
      </c>
      <c r="AI18" s="1476">
        <v>7026.6</v>
      </c>
      <c r="AJ18" s="1476">
        <v>7065.16</v>
      </c>
      <c r="AK18" s="1476">
        <v>7103.72</v>
      </c>
      <c r="AL18" s="1476">
        <v>7142.28</v>
      </c>
      <c r="AM18" s="305">
        <v>6910.92</v>
      </c>
      <c r="AN18" s="305">
        <v>-9.48</v>
      </c>
      <c r="AO18" s="305">
        <v>6901.4400000000005</v>
      </c>
    </row>
    <row r="19" spans="1:41">
      <c r="A19" s="1125">
        <v>3270</v>
      </c>
      <c r="B19" s="478" t="s">
        <v>349</v>
      </c>
      <c r="C19" s="1118">
        <v>229137.67</v>
      </c>
      <c r="D19" s="631"/>
      <c r="E19" s="631">
        <v>229137.67</v>
      </c>
      <c r="F19" s="1118">
        <v>229137.67</v>
      </c>
      <c r="G19" s="1118">
        <v>229137.67</v>
      </c>
      <c r="H19" s="1118">
        <v>229137.67</v>
      </c>
      <c r="I19" s="1118">
        <v>229137.67</v>
      </c>
      <c r="J19" s="1118">
        <v>229137.67</v>
      </c>
      <c r="K19" s="1118">
        <v>229137.67</v>
      </c>
      <c r="L19" s="1118">
        <v>229137.67</v>
      </c>
      <c r="M19" s="1118">
        <v>229137.67</v>
      </c>
      <c r="N19" s="1118">
        <v>229137.67</v>
      </c>
      <c r="O19" s="1118">
        <v>229137.67</v>
      </c>
      <c r="P19" s="1118">
        <v>229137.67</v>
      </c>
      <c r="Q19" s="1118">
        <v>229137.67</v>
      </c>
      <c r="R19" s="305">
        <v>229137.66999999995</v>
      </c>
      <c r="S19" s="305">
        <v>2673510.73</v>
      </c>
      <c r="T19" s="305">
        <v>2902648.4</v>
      </c>
      <c r="U19" s="640"/>
      <c r="V19" s="1126">
        <v>3815</v>
      </c>
      <c r="W19" s="478" t="s">
        <v>375</v>
      </c>
      <c r="X19" s="1476">
        <v>115247.75</v>
      </c>
      <c r="Y19" s="1476"/>
      <c r="Z19" s="1476">
        <v>115247.75</v>
      </c>
      <c r="AA19" s="1476">
        <v>115846.01</v>
      </c>
      <c r="AB19" s="1476">
        <v>116444.27</v>
      </c>
      <c r="AC19" s="1476">
        <v>117042.53</v>
      </c>
      <c r="AD19" s="1476">
        <v>117640.79</v>
      </c>
      <c r="AE19" s="1476">
        <v>118239.05</v>
      </c>
      <c r="AF19" s="1476">
        <v>118837.31</v>
      </c>
      <c r="AG19" s="1476">
        <v>119435.57</v>
      </c>
      <c r="AH19" s="1476">
        <v>120033.83</v>
      </c>
      <c r="AI19" s="1476">
        <v>120632.09</v>
      </c>
      <c r="AJ19" s="1476">
        <v>121230.35</v>
      </c>
      <c r="AK19" s="1476">
        <v>121828.61</v>
      </c>
      <c r="AL19" s="1476">
        <v>122426.87</v>
      </c>
      <c r="AM19" s="305">
        <v>118837.31000000006</v>
      </c>
      <c r="AN19" s="305">
        <v>1965058.74</v>
      </c>
      <c r="AO19" s="305">
        <v>2083896.05</v>
      </c>
    </row>
    <row r="20" spans="1:41">
      <c r="A20" s="1125"/>
      <c r="C20" s="1118">
        <v>0</v>
      </c>
      <c r="D20" s="631"/>
      <c r="E20" s="631">
        <v>0</v>
      </c>
      <c r="F20" s="1118">
        <v>0</v>
      </c>
      <c r="G20" s="1118">
        <v>0</v>
      </c>
      <c r="H20" s="1118">
        <v>0</v>
      </c>
      <c r="I20" s="1118">
        <v>0</v>
      </c>
      <c r="J20" s="1118">
        <v>0</v>
      </c>
      <c r="K20" s="1118">
        <v>0</v>
      </c>
      <c r="L20" s="1118">
        <v>0</v>
      </c>
      <c r="M20" s="1118">
        <v>0</v>
      </c>
      <c r="N20" s="1118">
        <v>0</v>
      </c>
      <c r="O20" s="1118">
        <v>0</v>
      </c>
      <c r="P20" s="1118">
        <v>0</v>
      </c>
      <c r="Q20" s="1118">
        <v>0</v>
      </c>
      <c r="R20" s="305">
        <v>0</v>
      </c>
      <c r="S20" s="305"/>
      <c r="T20" s="305"/>
      <c r="U20" s="640"/>
      <c r="V20" s="1126">
        <v>3870</v>
      </c>
      <c r="W20" s="478" t="s">
        <v>2236</v>
      </c>
      <c r="X20" s="1476">
        <v>932.25</v>
      </c>
      <c r="Y20" s="1476"/>
      <c r="Z20" s="1476">
        <v>932.25</v>
      </c>
      <c r="AA20" s="1476">
        <v>932.25</v>
      </c>
      <c r="AB20" s="1476">
        <v>932.25</v>
      </c>
      <c r="AC20" s="1476">
        <v>932.25</v>
      </c>
      <c r="AD20" s="1476">
        <v>932.25</v>
      </c>
      <c r="AE20" s="1476">
        <v>932.25</v>
      </c>
      <c r="AF20" s="1476">
        <v>932.25</v>
      </c>
      <c r="AG20" s="1476">
        <v>932.25</v>
      </c>
      <c r="AH20" s="1476">
        <v>932.25</v>
      </c>
      <c r="AI20" s="1476">
        <v>932.25</v>
      </c>
      <c r="AJ20" s="1476">
        <v>932.25</v>
      </c>
      <c r="AK20" s="1476">
        <v>932.25</v>
      </c>
      <c r="AL20" s="1476">
        <v>932.25</v>
      </c>
      <c r="AM20" s="305">
        <v>932.25</v>
      </c>
      <c r="AN20" s="305">
        <v>-952.15</v>
      </c>
      <c r="AO20" s="305">
        <v>-19.899999999999977</v>
      </c>
    </row>
    <row r="21" spans="1:41">
      <c r="A21" s="1125">
        <v>3330</v>
      </c>
      <c r="B21" s="478" t="s">
        <v>351</v>
      </c>
      <c r="C21" s="1118">
        <v>29527.79</v>
      </c>
      <c r="D21" s="631"/>
      <c r="E21" s="631">
        <v>29527.79</v>
      </c>
      <c r="F21" s="1118">
        <v>29527.79</v>
      </c>
      <c r="G21" s="1118">
        <v>29527.79</v>
      </c>
      <c r="H21" s="1118">
        <v>29527.79</v>
      </c>
      <c r="I21" s="1118">
        <v>29527.79</v>
      </c>
      <c r="J21" s="1118">
        <v>29527.79</v>
      </c>
      <c r="K21" s="1118">
        <v>29527.79</v>
      </c>
      <c r="L21" s="1118">
        <v>29527.79</v>
      </c>
      <c r="M21" s="1118">
        <v>29527.79</v>
      </c>
      <c r="N21" s="1118">
        <v>29527.79</v>
      </c>
      <c r="O21" s="1118">
        <v>29527.79</v>
      </c>
      <c r="P21" s="1118">
        <v>29527.79</v>
      </c>
      <c r="Q21" s="1118">
        <v>29527.79</v>
      </c>
      <c r="R21" s="305">
        <v>29527.789999999997</v>
      </c>
      <c r="S21" s="305"/>
      <c r="T21" s="305">
        <v>29527.789999999997</v>
      </c>
      <c r="U21" s="640"/>
      <c r="V21" s="1126">
        <v>3875</v>
      </c>
      <c r="W21" s="478" t="s">
        <v>378</v>
      </c>
      <c r="X21" s="1476">
        <v>17572.53</v>
      </c>
      <c r="Y21" s="1476"/>
      <c r="Z21" s="1476">
        <v>17572.53</v>
      </c>
      <c r="AA21" s="1476">
        <v>17684.39</v>
      </c>
      <c r="AB21" s="1476">
        <v>17796.25</v>
      </c>
      <c r="AC21" s="1476">
        <v>17908.11</v>
      </c>
      <c r="AD21" s="1476">
        <v>18019.97</v>
      </c>
      <c r="AE21" s="1476">
        <v>18131.830000000002</v>
      </c>
      <c r="AF21" s="1476">
        <v>18243.689999999999</v>
      </c>
      <c r="AG21" s="1476">
        <v>18355.55</v>
      </c>
      <c r="AH21" s="1476">
        <v>18467.41</v>
      </c>
      <c r="AI21" s="1476">
        <v>18579.27</v>
      </c>
      <c r="AJ21" s="1476">
        <v>18691.13</v>
      </c>
      <c r="AK21" s="1476">
        <v>18802.990000000002</v>
      </c>
      <c r="AL21" s="1476">
        <v>18914.849999999999</v>
      </c>
      <c r="AM21" s="305">
        <v>18243.689999999999</v>
      </c>
      <c r="AN21" s="305">
        <v>1240.28</v>
      </c>
      <c r="AO21" s="305">
        <v>19483.969999999998</v>
      </c>
    </row>
    <row r="22" spans="1:41">
      <c r="A22" s="1125">
        <v>3335</v>
      </c>
      <c r="B22" s="478" t="s">
        <v>352</v>
      </c>
      <c r="C22" s="1118">
        <v>111636.02</v>
      </c>
      <c r="D22" s="631"/>
      <c r="E22" s="631">
        <v>111636.02</v>
      </c>
      <c r="F22" s="1118">
        <v>111636.02</v>
      </c>
      <c r="G22" s="1118">
        <v>111636.02</v>
      </c>
      <c r="H22" s="1118">
        <v>111636.02</v>
      </c>
      <c r="I22" s="1118">
        <v>111636.02</v>
      </c>
      <c r="J22" s="1118">
        <v>111636.02</v>
      </c>
      <c r="K22" s="1118">
        <v>111636.02</v>
      </c>
      <c r="L22" s="1118">
        <v>111636.02</v>
      </c>
      <c r="M22" s="1118">
        <v>111636.02</v>
      </c>
      <c r="N22" s="1118">
        <v>111636.02</v>
      </c>
      <c r="O22" s="1118">
        <v>111636.02</v>
      </c>
      <c r="P22" s="1118">
        <v>111636.02</v>
      </c>
      <c r="Q22" s="1118">
        <v>111636.02</v>
      </c>
      <c r="R22" s="305">
        <v>111636.02</v>
      </c>
      <c r="S22" s="305">
        <v>-154608.95999999999</v>
      </c>
      <c r="T22" s="305">
        <v>-42972.939999999988</v>
      </c>
      <c r="U22" s="640"/>
      <c r="V22" s="1126">
        <v>3880</v>
      </c>
      <c r="W22" s="478" t="s">
        <v>379</v>
      </c>
      <c r="X22" s="1476">
        <v>46105.46</v>
      </c>
      <c r="Y22" s="1476"/>
      <c r="Z22" s="1476">
        <v>46105.46</v>
      </c>
      <c r="AA22" s="1476">
        <v>46356.89</v>
      </c>
      <c r="AB22" s="1476">
        <v>46608.33</v>
      </c>
      <c r="AC22" s="1476">
        <v>46859.76</v>
      </c>
      <c r="AD22" s="1476">
        <v>47111.199999999997</v>
      </c>
      <c r="AE22" s="1476">
        <v>47362.64</v>
      </c>
      <c r="AF22" s="1476">
        <v>47614.080000000002</v>
      </c>
      <c r="AG22" s="1476">
        <v>47865.52</v>
      </c>
      <c r="AH22" s="1476">
        <v>48116.95</v>
      </c>
      <c r="AI22" s="1476">
        <v>48368.39</v>
      </c>
      <c r="AJ22" s="1476">
        <v>48619.83</v>
      </c>
      <c r="AK22" s="1476">
        <v>48871.27</v>
      </c>
      <c r="AL22" s="1476">
        <v>49122.71</v>
      </c>
      <c r="AM22" s="305">
        <v>47614.079230769232</v>
      </c>
      <c r="AN22" s="305">
        <v>-3695.43</v>
      </c>
      <c r="AO22" s="305">
        <v>43918.649230769232</v>
      </c>
    </row>
    <row r="23" spans="1:41">
      <c r="A23" s="1125">
        <v>3450</v>
      </c>
      <c r="B23" s="478" t="s">
        <v>359</v>
      </c>
      <c r="C23" s="1118">
        <v>97013.81</v>
      </c>
      <c r="D23" s="631"/>
      <c r="E23" s="631">
        <v>97013.81</v>
      </c>
      <c r="F23" s="1118">
        <v>97013.81</v>
      </c>
      <c r="G23" s="1118">
        <v>97013.81</v>
      </c>
      <c r="H23" s="1118">
        <v>97013.81</v>
      </c>
      <c r="I23" s="1118">
        <v>97013.81</v>
      </c>
      <c r="J23" s="1118">
        <v>97013.81</v>
      </c>
      <c r="K23" s="1118">
        <v>97013.81</v>
      </c>
      <c r="L23" s="1118">
        <v>97013.81</v>
      </c>
      <c r="M23" s="1118">
        <v>97013.81</v>
      </c>
      <c r="N23" s="1118">
        <v>97013.81</v>
      </c>
      <c r="O23" s="1118">
        <v>97013.81</v>
      </c>
      <c r="P23" s="1118">
        <v>109480.22</v>
      </c>
      <c r="Q23" s="1118">
        <v>109480.22</v>
      </c>
      <c r="R23" s="305">
        <v>98931.719230769231</v>
      </c>
      <c r="S23" s="305">
        <v>22170.76</v>
      </c>
      <c r="T23" s="305">
        <v>121102.47923076923</v>
      </c>
      <c r="U23" s="640"/>
      <c r="V23" s="1126">
        <v>4000</v>
      </c>
      <c r="W23" s="478" t="s">
        <v>388</v>
      </c>
      <c r="X23" s="1476">
        <v>16205.9</v>
      </c>
      <c r="Y23" s="1476"/>
      <c r="Z23" s="1476">
        <v>16205.9</v>
      </c>
      <c r="AA23" s="1476">
        <v>16408</v>
      </c>
      <c r="AB23" s="1476">
        <v>16610.099999999999</v>
      </c>
      <c r="AC23" s="1476">
        <v>16812.2</v>
      </c>
      <c r="AD23" s="1476">
        <v>17014.3</v>
      </c>
      <c r="AE23" s="1476">
        <v>17216.400000000001</v>
      </c>
      <c r="AF23" s="1476">
        <v>17418.5</v>
      </c>
      <c r="AG23" s="1476">
        <v>17620.599999999999</v>
      </c>
      <c r="AH23" s="1476">
        <v>17822.7</v>
      </c>
      <c r="AI23" s="1476">
        <v>18024.8</v>
      </c>
      <c r="AJ23" s="1476">
        <v>18226.900000000001</v>
      </c>
      <c r="AK23" s="1476">
        <v>18454.97</v>
      </c>
      <c r="AL23" s="1476">
        <v>18683.04</v>
      </c>
      <c r="AM23" s="305">
        <v>17424.493076923078</v>
      </c>
      <c r="AN23" s="305">
        <v>3417.59</v>
      </c>
      <c r="AO23" s="305">
        <v>20842.083076923078</v>
      </c>
    </row>
    <row r="24" spans="1:41">
      <c r="A24" s="1125">
        <v>3455</v>
      </c>
      <c r="B24" s="478" t="s">
        <v>360</v>
      </c>
      <c r="C24" s="1118">
        <v>33149</v>
      </c>
      <c r="D24" s="631"/>
      <c r="E24" s="631">
        <v>33149</v>
      </c>
      <c r="F24" s="1118">
        <v>33149</v>
      </c>
      <c r="G24" s="1118">
        <v>33149</v>
      </c>
      <c r="H24" s="1118">
        <v>33149</v>
      </c>
      <c r="I24" s="1118">
        <v>33149</v>
      </c>
      <c r="J24" s="1118">
        <v>33149</v>
      </c>
      <c r="K24" s="1118">
        <v>33149</v>
      </c>
      <c r="L24" s="1118">
        <v>33149</v>
      </c>
      <c r="M24" s="1118">
        <v>33149</v>
      </c>
      <c r="N24" s="1118">
        <v>33149</v>
      </c>
      <c r="O24" s="1118">
        <v>33749</v>
      </c>
      <c r="P24" s="1118">
        <v>38532</v>
      </c>
      <c r="Q24" s="1118">
        <v>41182</v>
      </c>
      <c r="R24" s="305">
        <v>34227.153846153844</v>
      </c>
      <c r="S24" s="305">
        <v>30677.74</v>
      </c>
      <c r="T24" s="305">
        <v>64904.893846153849</v>
      </c>
      <c r="U24" s="640"/>
      <c r="V24" s="1126">
        <v>4005</v>
      </c>
      <c r="W24" s="478" t="s">
        <v>400</v>
      </c>
      <c r="X24" s="1476">
        <v>5220.29</v>
      </c>
      <c r="Y24" s="1476"/>
      <c r="Z24" s="1476">
        <v>5220.29</v>
      </c>
      <c r="AA24" s="1476">
        <v>5289.33</v>
      </c>
      <c r="AB24" s="1476">
        <v>5358.37</v>
      </c>
      <c r="AC24" s="1476">
        <v>5427.41</v>
      </c>
      <c r="AD24" s="1476">
        <v>5496.45</v>
      </c>
      <c r="AE24" s="1476">
        <v>5565.49</v>
      </c>
      <c r="AF24" s="1476">
        <v>5634.53</v>
      </c>
      <c r="AG24" s="1476">
        <v>5703.57</v>
      </c>
      <c r="AH24" s="1476">
        <v>5772.61</v>
      </c>
      <c r="AI24" s="1476">
        <v>5841.65</v>
      </c>
      <c r="AJ24" s="1476">
        <v>5911.94</v>
      </c>
      <c r="AK24" s="1476">
        <v>5992.19</v>
      </c>
      <c r="AL24" s="1476">
        <v>6077.96</v>
      </c>
      <c r="AM24" s="305">
        <v>5637.8300000000008</v>
      </c>
      <c r="AN24" s="305">
        <v>5663.23</v>
      </c>
      <c r="AO24" s="305">
        <v>11301.060000000001</v>
      </c>
    </row>
    <row r="25" spans="1:41">
      <c r="A25" s="1858"/>
      <c r="B25" s="1859"/>
      <c r="C25" s="1852"/>
      <c r="D25" s="632"/>
      <c r="E25" s="632"/>
      <c r="F25" s="1852"/>
      <c r="G25" s="1852"/>
      <c r="H25" s="1852"/>
      <c r="I25" s="1852"/>
      <c r="J25" s="1852"/>
      <c r="K25" s="1852"/>
      <c r="L25" s="1852"/>
      <c r="M25" s="1852"/>
      <c r="N25" s="1852"/>
      <c r="O25" s="1852"/>
      <c r="P25" s="1852"/>
      <c r="Q25" s="1852"/>
      <c r="R25" s="1476"/>
      <c r="S25" s="1476"/>
      <c r="T25" s="1476"/>
      <c r="U25" s="640"/>
      <c r="V25" s="1126"/>
      <c r="W25" s="1853"/>
      <c r="X25" s="632"/>
      <c r="Y25" s="632"/>
      <c r="Z25" s="632"/>
      <c r="AA25" s="632"/>
      <c r="AB25" s="632"/>
      <c r="AC25" s="632"/>
      <c r="AD25" s="632"/>
      <c r="AE25" s="632"/>
      <c r="AF25" s="632"/>
      <c r="AG25" s="632"/>
      <c r="AH25" s="632"/>
      <c r="AI25" s="632"/>
      <c r="AJ25" s="632"/>
      <c r="AK25" s="632"/>
      <c r="AL25" s="632"/>
      <c r="AN25" s="1476"/>
      <c r="AO25" s="1476"/>
    </row>
    <row r="26" spans="1:41">
      <c r="A26" s="1125"/>
      <c r="B26" s="1853" t="s">
        <v>1765</v>
      </c>
      <c r="C26" s="633">
        <v>3632269.87</v>
      </c>
      <c r="D26" s="633">
        <v>0</v>
      </c>
      <c r="E26" s="633">
        <v>3632269.87</v>
      </c>
      <c r="F26" s="633">
        <v>3632269.87</v>
      </c>
      <c r="G26" s="633">
        <v>3632269.87</v>
      </c>
      <c r="H26" s="633">
        <v>3632269.87</v>
      </c>
      <c r="I26" s="633">
        <v>3632269.87</v>
      </c>
      <c r="J26" s="633">
        <v>3632269.87</v>
      </c>
      <c r="K26" s="633">
        <v>3632269.87</v>
      </c>
      <c r="L26" s="633">
        <v>3632269.87</v>
      </c>
      <c r="M26" s="633">
        <v>3632269.87</v>
      </c>
      <c r="N26" s="633">
        <v>3632269.87</v>
      </c>
      <c r="O26" s="633">
        <v>3632869.87</v>
      </c>
      <c r="P26" s="633">
        <v>3650119.2800000003</v>
      </c>
      <c r="Q26" s="633">
        <v>3652769.2800000003</v>
      </c>
      <c r="R26" s="633">
        <v>3635265.9330769232</v>
      </c>
      <c r="S26" s="633">
        <v>-101760.54999999983</v>
      </c>
      <c r="T26" s="633">
        <v>3533505.3830769234</v>
      </c>
      <c r="U26" s="1854"/>
      <c r="V26" s="1126"/>
      <c r="W26" s="1853" t="s">
        <v>1765</v>
      </c>
      <c r="X26" s="633">
        <v>3388364.79</v>
      </c>
      <c r="Y26" s="633">
        <v>0</v>
      </c>
      <c r="Z26" s="633">
        <v>3388364.79</v>
      </c>
      <c r="AA26" s="633">
        <v>3414228.05</v>
      </c>
      <c r="AB26" s="633">
        <v>3440091.3200000003</v>
      </c>
      <c r="AC26" s="633">
        <v>3465954.58</v>
      </c>
      <c r="AD26" s="633">
        <v>3491817.85</v>
      </c>
      <c r="AE26" s="633">
        <v>3517681.1199999996</v>
      </c>
      <c r="AF26" s="633">
        <v>3543544.3899999997</v>
      </c>
      <c r="AG26" s="633">
        <v>3569407.6599999992</v>
      </c>
      <c r="AH26" s="633">
        <v>3595270.9200000004</v>
      </c>
      <c r="AI26" s="633">
        <v>3621134.19</v>
      </c>
      <c r="AJ26" s="633">
        <v>3646998.7100000004</v>
      </c>
      <c r="AK26" s="633">
        <v>3672899.16</v>
      </c>
      <c r="AL26" s="633">
        <v>3698805.13</v>
      </c>
      <c r="AN26" s="633">
        <v>-848365.60277974221</v>
      </c>
      <c r="AO26" s="633">
        <v>2695188.0795279513</v>
      </c>
    </row>
    <row r="27" spans="1:41" ht="6" customHeight="1">
      <c r="A27" s="1125"/>
      <c r="B27" s="1853"/>
      <c r="C27" s="633"/>
      <c r="D27" s="633"/>
      <c r="E27" s="633"/>
      <c r="F27" s="633"/>
      <c r="G27" s="633"/>
      <c r="H27" s="633"/>
      <c r="I27" s="633"/>
      <c r="J27" s="633"/>
      <c r="K27" s="633"/>
      <c r="L27" s="633"/>
      <c r="M27" s="633"/>
      <c r="N27" s="633"/>
      <c r="O27" s="633"/>
      <c r="P27" s="633"/>
      <c r="Q27" s="633"/>
      <c r="R27" s="633"/>
      <c r="S27" s="633"/>
      <c r="T27" s="633"/>
      <c r="U27" s="1854"/>
      <c r="V27" s="1126"/>
      <c r="W27" s="1853"/>
      <c r="X27" s="633"/>
      <c r="Y27" s="633"/>
      <c r="Z27" s="633"/>
      <c r="AA27" s="633"/>
      <c r="AB27" s="633"/>
      <c r="AC27" s="633"/>
      <c r="AD27" s="633"/>
      <c r="AE27" s="633"/>
      <c r="AF27" s="633"/>
      <c r="AG27" s="633"/>
      <c r="AH27" s="633"/>
      <c r="AI27" s="633"/>
      <c r="AJ27" s="633"/>
      <c r="AK27" s="633"/>
      <c r="AL27" s="633"/>
      <c r="AN27" s="633"/>
      <c r="AO27" s="633"/>
    </row>
    <row r="28" spans="1:41">
      <c r="A28" s="1125">
        <v>3445</v>
      </c>
      <c r="B28" s="478" t="s">
        <v>358</v>
      </c>
      <c r="C28" s="1118">
        <v>1350</v>
      </c>
      <c r="D28" s="631"/>
      <c r="E28" s="631">
        <v>1350</v>
      </c>
      <c r="F28" s="1118">
        <v>1350</v>
      </c>
      <c r="G28" s="1118">
        <v>2793</v>
      </c>
      <c r="H28" s="1118">
        <v>2793</v>
      </c>
      <c r="I28" s="1118">
        <v>2793</v>
      </c>
      <c r="J28" s="1118">
        <v>2793</v>
      </c>
      <c r="K28" s="1118">
        <v>2793</v>
      </c>
      <c r="L28" s="1118">
        <v>2793</v>
      </c>
      <c r="M28" s="1118">
        <v>2793</v>
      </c>
      <c r="N28" s="1118">
        <v>2793</v>
      </c>
      <c r="O28" s="1118">
        <v>2793</v>
      </c>
      <c r="P28" s="1118">
        <v>211709</v>
      </c>
      <c r="Q28" s="1118">
        <v>211709</v>
      </c>
      <c r="R28" s="305">
        <v>34711.923076923078</v>
      </c>
      <c r="S28" s="305">
        <v>92994.46</v>
      </c>
      <c r="T28" s="305">
        <v>127706.38307692308</v>
      </c>
      <c r="U28" s="640"/>
      <c r="V28" s="1126">
        <v>3995</v>
      </c>
      <c r="W28" s="478" t="s">
        <v>387</v>
      </c>
      <c r="X28" s="1476">
        <v>15412.14</v>
      </c>
      <c r="Y28" s="1476"/>
      <c r="Z28" s="1476">
        <v>15412.14</v>
      </c>
      <c r="AA28" s="1476">
        <v>15414.96</v>
      </c>
      <c r="AB28" s="1476">
        <v>15420.78</v>
      </c>
      <c r="AC28" s="1476">
        <v>15426.6</v>
      </c>
      <c r="AD28" s="1476">
        <v>15432.42</v>
      </c>
      <c r="AE28" s="1476">
        <v>15438.24</v>
      </c>
      <c r="AF28" s="1476">
        <v>15444.06</v>
      </c>
      <c r="AG28" s="1476">
        <v>15449.88</v>
      </c>
      <c r="AH28" s="1476">
        <v>15455.7</v>
      </c>
      <c r="AI28" s="1476">
        <v>15461.52</v>
      </c>
      <c r="AJ28" s="1476">
        <v>15467.34</v>
      </c>
      <c r="AK28" s="1476">
        <v>15908.4</v>
      </c>
      <c r="AL28" s="1476">
        <v>16349.46</v>
      </c>
      <c r="AM28" s="305">
        <v>15544.730769230768</v>
      </c>
      <c r="AN28" s="305">
        <v>-2447.5</v>
      </c>
      <c r="AO28" s="305">
        <v>13097.230769230768</v>
      </c>
    </row>
    <row r="29" spans="1:41">
      <c r="A29" s="1125"/>
      <c r="C29" s="1118">
        <v>0</v>
      </c>
      <c r="D29" s="631"/>
      <c r="E29" s="631"/>
      <c r="F29" s="1118">
        <v>0</v>
      </c>
      <c r="G29" s="1118">
        <v>0</v>
      </c>
      <c r="H29" s="1118">
        <v>0</v>
      </c>
      <c r="I29" s="1118">
        <v>0</v>
      </c>
      <c r="J29" s="1118">
        <v>0</v>
      </c>
      <c r="K29" s="1118">
        <v>0</v>
      </c>
      <c r="L29" s="1118">
        <v>0</v>
      </c>
      <c r="M29" s="1118">
        <v>0</v>
      </c>
      <c r="N29" s="1118">
        <v>0</v>
      </c>
      <c r="O29" s="1118">
        <v>0</v>
      </c>
      <c r="P29" s="1118">
        <v>0</v>
      </c>
      <c r="Q29" s="1118">
        <v>0</v>
      </c>
      <c r="R29" s="305">
        <v>0</v>
      </c>
      <c r="S29" s="305"/>
      <c r="T29" s="305">
        <v>0</v>
      </c>
      <c r="U29" s="640"/>
      <c r="V29" s="1126"/>
      <c r="W29" s="478"/>
      <c r="X29" s="1476">
        <v>0</v>
      </c>
      <c r="Y29" s="1476"/>
      <c r="Z29" s="1476">
        <v>0</v>
      </c>
      <c r="AA29" s="1476">
        <v>0</v>
      </c>
      <c r="AB29" s="1476">
        <v>0</v>
      </c>
      <c r="AC29" s="1476">
        <v>0</v>
      </c>
      <c r="AD29" s="1476">
        <v>0</v>
      </c>
      <c r="AE29" s="1476">
        <v>0</v>
      </c>
      <c r="AF29" s="1476">
        <v>0</v>
      </c>
      <c r="AG29" s="1476">
        <v>0</v>
      </c>
      <c r="AH29" s="1476">
        <v>0</v>
      </c>
      <c r="AI29" s="1476">
        <v>0</v>
      </c>
      <c r="AJ29" s="1476">
        <v>0</v>
      </c>
      <c r="AK29" s="1476">
        <v>0</v>
      </c>
      <c r="AL29" s="1476">
        <v>0</v>
      </c>
      <c r="AM29" s="305">
        <v>0</v>
      </c>
      <c r="AN29" s="305"/>
      <c r="AO29" s="305">
        <v>0</v>
      </c>
    </row>
    <row r="30" spans="1:41">
      <c r="A30" s="1125">
        <v>3350</v>
      </c>
      <c r="B30" s="479" t="s">
        <v>354</v>
      </c>
      <c r="C30" s="1118">
        <v>56230.47</v>
      </c>
      <c r="D30" s="631"/>
      <c r="E30" s="631">
        <v>56230.47</v>
      </c>
      <c r="F30" s="1118">
        <v>56230.47</v>
      </c>
      <c r="G30" s="1118">
        <v>56230.47</v>
      </c>
      <c r="H30" s="1118">
        <v>56230.47</v>
      </c>
      <c r="I30" s="1118">
        <v>56230.47</v>
      </c>
      <c r="J30" s="1118">
        <v>56230.47</v>
      </c>
      <c r="K30" s="1118">
        <v>56230.47</v>
      </c>
      <c r="L30" s="1118">
        <v>56230.47</v>
      </c>
      <c r="M30" s="1118">
        <v>56230.47</v>
      </c>
      <c r="N30" s="1118">
        <v>56230.47</v>
      </c>
      <c r="O30" s="1118">
        <v>56230.47</v>
      </c>
      <c r="P30" s="1118">
        <v>56230.47</v>
      </c>
      <c r="Q30" s="1118">
        <v>56230.47</v>
      </c>
      <c r="R30" s="305">
        <v>56230.469999999979</v>
      </c>
      <c r="S30" s="305"/>
      <c r="T30" s="305">
        <v>56230.469999999979</v>
      </c>
      <c r="U30" s="1854"/>
      <c r="V30" s="1126">
        <v>3895</v>
      </c>
      <c r="W30" s="479" t="s">
        <v>382</v>
      </c>
      <c r="X30" s="1476">
        <v>36086.54</v>
      </c>
      <c r="Y30" s="1476"/>
      <c r="Z30" s="1476">
        <v>36086.54</v>
      </c>
      <c r="AA30" s="1476">
        <v>36320.83</v>
      </c>
      <c r="AB30" s="1476">
        <v>36555.120000000003</v>
      </c>
      <c r="AC30" s="1476">
        <v>36789.410000000003</v>
      </c>
      <c r="AD30" s="1476">
        <v>37023.699999999997</v>
      </c>
      <c r="AE30" s="1476">
        <v>37257.99</v>
      </c>
      <c r="AF30" s="1476">
        <v>37492.28</v>
      </c>
      <c r="AG30" s="1476">
        <v>37726.57</v>
      </c>
      <c r="AH30" s="1476">
        <v>37960.86</v>
      </c>
      <c r="AI30" s="1476">
        <v>38195.15</v>
      </c>
      <c r="AJ30" s="1476">
        <v>38429.440000000002</v>
      </c>
      <c r="AK30" s="1476">
        <v>38663.730000000003</v>
      </c>
      <c r="AL30" s="1476">
        <v>38898.019999999997</v>
      </c>
      <c r="AM30" s="305">
        <v>37492.28</v>
      </c>
      <c r="AN30" s="305">
        <v>-27.12</v>
      </c>
      <c r="AO30" s="305">
        <v>37465.159999999996</v>
      </c>
    </row>
    <row r="31" spans="1:41">
      <c r="A31" s="1125">
        <v>3355</v>
      </c>
      <c r="B31" s="479" t="s">
        <v>355</v>
      </c>
      <c r="C31" s="1118">
        <v>10435.27</v>
      </c>
      <c r="D31" s="631"/>
      <c r="E31" s="631">
        <v>10435.27</v>
      </c>
      <c r="F31" s="1118">
        <v>10435.27</v>
      </c>
      <c r="G31" s="1118">
        <v>10435.27</v>
      </c>
      <c r="H31" s="1118">
        <v>10435.27</v>
      </c>
      <c r="I31" s="1118">
        <v>10435.27</v>
      </c>
      <c r="J31" s="1118">
        <v>10435.27</v>
      </c>
      <c r="K31" s="1118">
        <v>10435.27</v>
      </c>
      <c r="L31" s="1118">
        <v>10435.27</v>
      </c>
      <c r="M31" s="1118">
        <v>10435.27</v>
      </c>
      <c r="N31" s="1118">
        <v>10435.27</v>
      </c>
      <c r="O31" s="1118">
        <v>10435.27</v>
      </c>
      <c r="P31" s="1118">
        <v>10435.27</v>
      </c>
      <c r="Q31" s="1118">
        <v>10435.27</v>
      </c>
      <c r="R31" s="305">
        <v>10435.270000000002</v>
      </c>
      <c r="S31" s="305"/>
      <c r="T31" s="305">
        <v>10435.270000000002</v>
      </c>
      <c r="U31" s="1854"/>
      <c r="V31" s="1126">
        <v>3900</v>
      </c>
      <c r="W31" s="479" t="s">
        <v>383</v>
      </c>
      <c r="X31" s="1476">
        <v>2094.31</v>
      </c>
      <c r="Y31" s="1476"/>
      <c r="Z31" s="1476">
        <v>2094.31</v>
      </c>
      <c r="AA31" s="1476">
        <v>2137.79</v>
      </c>
      <c r="AB31" s="1476">
        <v>2181.27</v>
      </c>
      <c r="AC31" s="1476">
        <v>2224.75</v>
      </c>
      <c r="AD31" s="1476">
        <v>2268.23</v>
      </c>
      <c r="AE31" s="1476">
        <v>2311.71</v>
      </c>
      <c r="AF31" s="1476">
        <v>2355.19</v>
      </c>
      <c r="AG31" s="1476">
        <v>2398.67</v>
      </c>
      <c r="AH31" s="1476">
        <v>2442.15</v>
      </c>
      <c r="AI31" s="1476">
        <v>2485.63</v>
      </c>
      <c r="AJ31" s="1476">
        <v>2529.11</v>
      </c>
      <c r="AK31" s="1476">
        <v>2572.59</v>
      </c>
      <c r="AL31" s="1476">
        <v>2616.0700000000002</v>
      </c>
      <c r="AM31" s="305">
        <v>2355.1900000000005</v>
      </c>
      <c r="AN31" s="305">
        <v>-0.84</v>
      </c>
      <c r="AO31" s="305">
        <v>2354.3500000000004</v>
      </c>
    </row>
    <row r="32" spans="1:41">
      <c r="A32" s="1125">
        <v>3360</v>
      </c>
      <c r="B32" s="479" t="s">
        <v>356</v>
      </c>
      <c r="C32" s="1118">
        <v>867276.18</v>
      </c>
      <c r="D32" s="631"/>
      <c r="E32" s="631">
        <v>867276.18</v>
      </c>
      <c r="F32" s="1118">
        <v>867276.18</v>
      </c>
      <c r="G32" s="1118">
        <v>873802.18</v>
      </c>
      <c r="H32" s="1118">
        <v>873802.18</v>
      </c>
      <c r="I32" s="1118">
        <v>873802.18</v>
      </c>
      <c r="J32" s="1118">
        <v>882372.18</v>
      </c>
      <c r="K32" s="1118">
        <v>882372.18</v>
      </c>
      <c r="L32" s="1118">
        <v>882372.18</v>
      </c>
      <c r="M32" s="1118">
        <v>882372.18</v>
      </c>
      <c r="N32" s="1118">
        <v>882372.18</v>
      </c>
      <c r="O32" s="1118">
        <v>882372.18</v>
      </c>
      <c r="P32" s="1118">
        <v>882372.18</v>
      </c>
      <c r="Q32" s="1118">
        <v>882372.18</v>
      </c>
      <c r="R32" s="305">
        <v>878072.02615384595</v>
      </c>
      <c r="S32" s="305"/>
      <c r="T32" s="305">
        <v>878072.02615384595</v>
      </c>
      <c r="U32" s="1854"/>
      <c r="V32" s="1126">
        <v>3905</v>
      </c>
      <c r="W32" s="479" t="s">
        <v>384</v>
      </c>
      <c r="X32" s="1476">
        <v>182880.8</v>
      </c>
      <c r="Y32" s="1476"/>
      <c r="Z32" s="1476">
        <v>182880.8</v>
      </c>
      <c r="AA32" s="1476">
        <v>184483.9</v>
      </c>
      <c r="AB32" s="1476">
        <v>186099.07</v>
      </c>
      <c r="AC32" s="1476">
        <v>187714.23</v>
      </c>
      <c r="AD32" s="1476">
        <v>189329.4</v>
      </c>
      <c r="AE32" s="1476">
        <v>190960.4</v>
      </c>
      <c r="AF32" s="1476">
        <v>192591.41</v>
      </c>
      <c r="AG32" s="1476">
        <v>194222.41</v>
      </c>
      <c r="AH32" s="1476">
        <v>195853.42</v>
      </c>
      <c r="AI32" s="1476">
        <v>197484.42</v>
      </c>
      <c r="AJ32" s="1476">
        <v>199115.43</v>
      </c>
      <c r="AK32" s="1476">
        <v>200746.43</v>
      </c>
      <c r="AL32" s="1476">
        <v>202377.45</v>
      </c>
      <c r="AM32" s="305">
        <v>192604.52076923076</v>
      </c>
      <c r="AN32" s="305">
        <v>15135</v>
      </c>
      <c r="AO32" s="305">
        <v>207739.52076923076</v>
      </c>
    </row>
    <row r="33" spans="1:57">
      <c r="A33" s="1125"/>
      <c r="B33" s="1853"/>
      <c r="C33" s="1127">
        <v>0</v>
      </c>
      <c r="D33" s="632"/>
      <c r="E33" s="632"/>
      <c r="F33" s="1127">
        <v>0</v>
      </c>
      <c r="G33" s="1127">
        <v>0</v>
      </c>
      <c r="H33" s="1127">
        <v>0</v>
      </c>
      <c r="I33" s="1127">
        <v>0</v>
      </c>
      <c r="J33" s="1127">
        <v>0</v>
      </c>
      <c r="K33" s="1127">
        <v>0</v>
      </c>
      <c r="L33" s="1127">
        <v>0</v>
      </c>
      <c r="M33" s="1127">
        <v>0</v>
      </c>
      <c r="N33" s="1127">
        <v>0</v>
      </c>
      <c r="O33" s="1127">
        <v>0</v>
      </c>
      <c r="P33" s="1127">
        <v>0</v>
      </c>
      <c r="Q33" s="1127">
        <v>0</v>
      </c>
      <c r="R33" s="1234"/>
      <c r="S33" s="1234"/>
      <c r="T33" s="1234"/>
      <c r="U33" s="1854"/>
      <c r="V33" s="1126"/>
      <c r="W33" s="1853"/>
      <c r="X33" s="632"/>
      <c r="Y33" s="632"/>
      <c r="Z33" s="632"/>
      <c r="AA33" s="632"/>
      <c r="AB33" s="632"/>
      <c r="AC33" s="632"/>
      <c r="AD33" s="632"/>
      <c r="AE33" s="632"/>
      <c r="AF33" s="632"/>
      <c r="AG33" s="632"/>
      <c r="AH33" s="632"/>
      <c r="AI33" s="632"/>
      <c r="AJ33" s="632"/>
      <c r="AK33" s="632"/>
      <c r="AL33" s="632"/>
      <c r="AN33" s="1234"/>
      <c r="AO33" s="1234"/>
    </row>
    <row r="34" spans="1:57">
      <c r="A34" s="1125"/>
      <c r="B34" s="1853" t="s">
        <v>1766</v>
      </c>
      <c r="C34" s="633">
        <v>933941.92</v>
      </c>
      <c r="D34" s="633">
        <v>0</v>
      </c>
      <c r="E34" s="633">
        <v>933941.92</v>
      </c>
      <c r="F34" s="633">
        <v>933941.92</v>
      </c>
      <c r="G34" s="633">
        <v>940467.92</v>
      </c>
      <c r="H34" s="633">
        <v>940467.92</v>
      </c>
      <c r="I34" s="633">
        <v>940467.92</v>
      </c>
      <c r="J34" s="633">
        <v>949037.92</v>
      </c>
      <c r="K34" s="633">
        <v>949037.92</v>
      </c>
      <c r="L34" s="633">
        <v>949037.92</v>
      </c>
      <c r="M34" s="633">
        <v>949037.92</v>
      </c>
      <c r="N34" s="633">
        <v>949037.92</v>
      </c>
      <c r="O34" s="633">
        <v>949037.92</v>
      </c>
      <c r="P34" s="633">
        <v>949037.92</v>
      </c>
      <c r="Q34" s="633">
        <v>949037.92</v>
      </c>
      <c r="R34" s="633">
        <v>944737.76615384594</v>
      </c>
      <c r="S34" s="633">
        <v>0</v>
      </c>
      <c r="T34" s="633">
        <v>944737.76615384594</v>
      </c>
      <c r="U34" s="1854"/>
      <c r="V34" s="1126"/>
      <c r="W34" s="1853" t="s">
        <v>1766</v>
      </c>
      <c r="X34" s="633">
        <v>221061.65</v>
      </c>
      <c r="Y34" s="633">
        <v>0</v>
      </c>
      <c r="Z34" s="633">
        <v>221061.65</v>
      </c>
      <c r="AA34" s="633">
        <v>222942.52</v>
      </c>
      <c r="AB34" s="633">
        <v>224835.46000000002</v>
      </c>
      <c r="AC34" s="633">
        <v>226728.39</v>
      </c>
      <c r="AD34" s="633">
        <v>228621.33</v>
      </c>
      <c r="AE34" s="633">
        <v>230530.09999999998</v>
      </c>
      <c r="AF34" s="633">
        <v>232438.88</v>
      </c>
      <c r="AG34" s="633">
        <v>234347.65</v>
      </c>
      <c r="AH34" s="633">
        <v>236256.43000000002</v>
      </c>
      <c r="AI34" s="633">
        <v>238165.2</v>
      </c>
      <c r="AJ34" s="633">
        <v>240073.97999999998</v>
      </c>
      <c r="AK34" s="633">
        <v>241982.75</v>
      </c>
      <c r="AL34" s="633">
        <v>243891.54</v>
      </c>
      <c r="AN34" s="633">
        <v>15107.04</v>
      </c>
      <c r="AO34" s="633">
        <v>247559.03076923074</v>
      </c>
    </row>
    <row r="35" spans="1:57">
      <c r="A35" s="1858"/>
      <c r="B35" s="1859"/>
      <c r="C35" s="631"/>
      <c r="D35" s="631"/>
      <c r="E35" s="631"/>
      <c r="F35" s="631"/>
      <c r="G35" s="631"/>
      <c r="H35" s="631"/>
      <c r="I35" s="631"/>
      <c r="J35" s="631"/>
      <c r="K35" s="631"/>
      <c r="L35" s="631"/>
      <c r="M35" s="631"/>
      <c r="N35" s="631"/>
      <c r="O35" s="631"/>
      <c r="P35" s="631"/>
      <c r="Q35" s="631"/>
      <c r="R35" s="631"/>
      <c r="S35" s="631"/>
      <c r="T35" s="631"/>
      <c r="U35" s="640"/>
      <c r="V35" s="1860"/>
      <c r="W35" s="1859"/>
      <c r="X35" s="631"/>
      <c r="Y35" s="631"/>
      <c r="Z35" s="631"/>
      <c r="AA35" s="631"/>
      <c r="AB35" s="631"/>
      <c r="AC35" s="631"/>
      <c r="AD35" s="631"/>
      <c r="AE35" s="631"/>
      <c r="AF35" s="631"/>
      <c r="AG35" s="631"/>
      <c r="AH35" s="631"/>
      <c r="AI35" s="631"/>
      <c r="AJ35" s="631"/>
      <c r="AK35" s="631"/>
      <c r="AL35" s="631"/>
      <c r="AN35" s="631"/>
      <c r="AO35" s="631"/>
    </row>
    <row r="36" spans="1:57">
      <c r="A36" s="1125">
        <v>3435</v>
      </c>
      <c r="B36" s="478" t="s">
        <v>357</v>
      </c>
      <c r="C36" s="1118">
        <v>6633193.96</v>
      </c>
      <c r="D36" s="1476"/>
      <c r="E36" s="631">
        <v>6633193.96</v>
      </c>
      <c r="F36" s="1118">
        <v>6643525.96</v>
      </c>
      <c r="G36" s="1118">
        <v>6652777.96</v>
      </c>
      <c r="H36" s="1118">
        <v>6681706.96</v>
      </c>
      <c r="I36" s="1118">
        <v>6700147.96</v>
      </c>
      <c r="J36" s="1118">
        <v>6717426.96</v>
      </c>
      <c r="K36" s="1118">
        <v>6728520.96</v>
      </c>
      <c r="L36" s="1118">
        <v>6755710.96</v>
      </c>
      <c r="M36" s="1118">
        <v>6779491.96</v>
      </c>
      <c r="N36" s="1118">
        <v>6808121.96</v>
      </c>
      <c r="O36" s="1118">
        <v>6819789.96</v>
      </c>
      <c r="P36" s="1118">
        <v>6858970.4900000002</v>
      </c>
      <c r="Q36" s="1118">
        <v>6884310.4900000002</v>
      </c>
      <c r="R36" s="305">
        <v>6743361.2723076921</v>
      </c>
      <c r="S36" s="305"/>
      <c r="T36" s="305"/>
      <c r="U36" s="1861"/>
      <c r="V36" s="1862">
        <v>3980</v>
      </c>
      <c r="W36" s="1863" t="s">
        <v>386</v>
      </c>
      <c r="X36" s="1476">
        <v>1309360.79</v>
      </c>
      <c r="Y36" s="1476"/>
      <c r="Z36" s="1476">
        <v>1309360.79</v>
      </c>
      <c r="AA36" s="1476">
        <v>1323201.55</v>
      </c>
      <c r="AB36" s="1476">
        <v>1337061.58</v>
      </c>
      <c r="AC36" s="1476">
        <v>1350981.88</v>
      </c>
      <c r="AD36" s="1476">
        <v>1364940.6</v>
      </c>
      <c r="AE36" s="1476">
        <v>1378935.32</v>
      </c>
      <c r="AF36" s="1476">
        <v>1392953.15</v>
      </c>
      <c r="AG36" s="1476">
        <v>1407027.63</v>
      </c>
      <c r="AH36" s="1476">
        <v>1421151.65</v>
      </c>
      <c r="AI36" s="1476">
        <v>1435331.41</v>
      </c>
      <c r="AJ36" s="1476">
        <v>1449539.39</v>
      </c>
      <c r="AK36" s="1476">
        <v>1463829</v>
      </c>
      <c r="AL36" s="1476">
        <v>1478171.39</v>
      </c>
      <c r="AM36" s="305">
        <v>1393268.1030769232</v>
      </c>
      <c r="AN36" s="305">
        <v>-57774.810000000005</v>
      </c>
      <c r="AO36" s="305">
        <v>1335493.2930769231</v>
      </c>
    </row>
    <row r="37" spans="1:57">
      <c r="A37" s="1864"/>
      <c r="B37" s="1847"/>
      <c r="C37" s="631"/>
      <c r="D37" s="631"/>
      <c r="E37" s="631"/>
      <c r="F37" s="631"/>
      <c r="G37" s="631"/>
      <c r="H37" s="631"/>
      <c r="I37" s="631"/>
      <c r="J37" s="631"/>
      <c r="K37" s="631"/>
      <c r="L37" s="631"/>
      <c r="M37" s="631"/>
      <c r="N37" s="631"/>
      <c r="O37" s="631"/>
      <c r="P37" s="631"/>
      <c r="Q37" s="631"/>
      <c r="R37" s="631"/>
      <c r="S37" s="631"/>
      <c r="T37" s="631"/>
      <c r="U37" s="640"/>
      <c r="V37" s="1865"/>
      <c r="W37" s="1847"/>
      <c r="X37" s="631"/>
      <c r="Y37" s="631"/>
      <c r="Z37" s="631"/>
      <c r="AA37" s="631"/>
      <c r="AB37" s="631"/>
      <c r="AC37" s="631"/>
      <c r="AD37" s="631"/>
      <c r="AE37" s="631"/>
      <c r="AF37" s="631"/>
      <c r="AG37" s="631"/>
      <c r="AH37" s="631"/>
      <c r="AI37" s="631"/>
      <c r="AJ37" s="631"/>
      <c r="AK37" s="631"/>
      <c r="AL37" s="631"/>
      <c r="AN37" s="631"/>
      <c r="AO37" s="631"/>
    </row>
    <row r="38" spans="1:57" ht="13.5" thickBot="1">
      <c r="A38" s="1864"/>
      <c r="B38" s="1866" t="s">
        <v>1767</v>
      </c>
      <c r="C38" s="1867">
        <v>20457269.260000002</v>
      </c>
      <c r="D38" s="1867">
        <v>0</v>
      </c>
      <c r="E38" s="1867">
        <v>20457269.260000002</v>
      </c>
      <c r="F38" s="1867">
        <v>20467601.260000002</v>
      </c>
      <c r="G38" s="1867">
        <v>20519961.560000002</v>
      </c>
      <c r="H38" s="1867">
        <v>20548890.560000002</v>
      </c>
      <c r="I38" s="1867">
        <v>20567331.560000002</v>
      </c>
      <c r="J38" s="1867">
        <v>20632530.560000002</v>
      </c>
      <c r="K38" s="1867">
        <v>20643624.560000002</v>
      </c>
      <c r="L38" s="1867">
        <v>20670814.560000002</v>
      </c>
      <c r="M38" s="1867">
        <v>20694595.560000002</v>
      </c>
      <c r="N38" s="1867">
        <v>20723225.560000002</v>
      </c>
      <c r="O38" s="1867">
        <v>20735493.560000002</v>
      </c>
      <c r="P38" s="1867">
        <v>21000839.5</v>
      </c>
      <c r="Q38" s="1867">
        <v>21028829.5</v>
      </c>
      <c r="R38" s="305">
        <v>20668539.043076929</v>
      </c>
      <c r="S38" s="1867">
        <v>-8766.0899999998219</v>
      </c>
      <c r="T38" s="1867">
        <v>13916411.680769231</v>
      </c>
      <c r="U38" s="1854"/>
      <c r="V38" s="1865"/>
      <c r="W38" s="1866" t="s">
        <v>1768</v>
      </c>
      <c r="X38" s="1867">
        <v>7346125.7200000007</v>
      </c>
      <c r="Y38" s="1867">
        <v>0</v>
      </c>
      <c r="Z38" s="1867">
        <v>7346125.7200000007</v>
      </c>
      <c r="AA38" s="1867">
        <v>7405916.2999999989</v>
      </c>
      <c r="AB38" s="1867">
        <v>7465812.4500000011</v>
      </c>
      <c r="AC38" s="1867">
        <v>7525768.8699999992</v>
      </c>
      <c r="AD38" s="1867">
        <v>7585763.6999999993</v>
      </c>
      <c r="AE38" s="1867">
        <v>7645887.3799999999</v>
      </c>
      <c r="AF38" s="1867">
        <v>7706034.1799999997</v>
      </c>
      <c r="AG38" s="1867">
        <v>7766237.629999999</v>
      </c>
      <c r="AH38" s="1867">
        <v>7826490.6200000001</v>
      </c>
      <c r="AI38" s="1867">
        <v>7886799.3399999989</v>
      </c>
      <c r="AJ38" s="1867">
        <v>7947137.5399999991</v>
      </c>
      <c r="AK38" s="1867">
        <v>8008028.5300000003</v>
      </c>
      <c r="AL38" s="1867">
        <v>8068977.8399999989</v>
      </c>
      <c r="AM38" s="305">
        <v>7706536.9307692302</v>
      </c>
      <c r="AN38" s="1867">
        <v>-963610.57277974219</v>
      </c>
      <c r="AO38" s="1867">
        <v>6742926.35798949</v>
      </c>
    </row>
    <row r="39" spans="1:57" s="1871" customFormat="1" ht="13.5" thickTop="1">
      <c r="A39" s="1868"/>
      <c r="B39" s="1225" t="s">
        <v>222</v>
      </c>
      <c r="C39" s="634"/>
      <c r="D39" s="634"/>
      <c r="E39" s="634"/>
      <c r="F39" s="634"/>
      <c r="G39" s="634"/>
      <c r="H39" s="634"/>
      <c r="I39" s="634"/>
      <c r="J39" s="634"/>
      <c r="K39" s="634"/>
      <c r="L39" s="634"/>
      <c r="M39" s="634"/>
      <c r="N39" s="634"/>
      <c r="O39" s="634"/>
      <c r="P39" s="634"/>
      <c r="Q39" s="634"/>
      <c r="R39" s="634"/>
      <c r="S39" s="634"/>
      <c r="T39" s="634"/>
      <c r="U39" s="1869"/>
      <c r="V39" s="1225"/>
      <c r="W39" s="1225" t="s">
        <v>222</v>
      </c>
      <c r="X39" s="634"/>
      <c r="Y39" s="634"/>
      <c r="Z39" s="634"/>
      <c r="AA39" s="634"/>
      <c r="AB39" s="634"/>
      <c r="AC39" s="634"/>
      <c r="AD39" s="634"/>
      <c r="AE39" s="634"/>
      <c r="AF39" s="634"/>
      <c r="AG39" s="634"/>
      <c r="AH39" s="634"/>
      <c r="AI39" s="634"/>
      <c r="AJ39" s="634"/>
      <c r="AK39" s="634"/>
      <c r="AL39" s="634"/>
      <c r="AM39" s="1870"/>
      <c r="AN39" s="634"/>
      <c r="AO39" s="634"/>
      <c r="AP39" s="1870"/>
      <c r="AQ39" s="1870"/>
      <c r="AR39" s="1870"/>
      <c r="AS39" s="1870"/>
      <c r="AT39" s="1870"/>
      <c r="AU39" s="1870"/>
      <c r="AV39" s="1870"/>
      <c r="AW39" s="1870"/>
      <c r="AX39" s="1870"/>
      <c r="AY39" s="1870"/>
      <c r="AZ39" s="1870"/>
      <c r="BA39" s="1870"/>
      <c r="BB39" s="1870"/>
      <c r="BC39" s="1870"/>
      <c r="BD39" s="1870"/>
      <c r="BE39" s="1870"/>
    </row>
    <row r="40" spans="1:57" s="1871" customFormat="1">
      <c r="A40" s="1868"/>
      <c r="B40" s="1226" t="s">
        <v>228</v>
      </c>
      <c r="C40" s="634"/>
      <c r="D40" s="634"/>
      <c r="E40" s="634"/>
      <c r="F40" s="634"/>
      <c r="G40" s="634"/>
      <c r="H40" s="634"/>
      <c r="I40" s="634"/>
      <c r="J40" s="634"/>
      <c r="K40" s="634"/>
      <c r="L40" s="634"/>
      <c r="M40" s="634"/>
      <c r="N40" s="634"/>
      <c r="O40" s="634"/>
      <c r="P40" s="634"/>
      <c r="Q40" s="634"/>
      <c r="R40" s="634"/>
      <c r="S40" s="634"/>
      <c r="T40" s="634"/>
      <c r="U40" s="1869"/>
      <c r="V40" s="1225"/>
      <c r="W40" s="1226" t="s">
        <v>231</v>
      </c>
      <c r="X40" s="634"/>
      <c r="Y40" s="634"/>
      <c r="Z40" s="634"/>
      <c r="AA40" s="634"/>
      <c r="AB40" s="634"/>
      <c r="AC40" s="634"/>
      <c r="AD40" s="634"/>
      <c r="AE40" s="634"/>
      <c r="AF40" s="634"/>
      <c r="AG40" s="634"/>
      <c r="AH40" s="634"/>
      <c r="AI40" s="634"/>
      <c r="AJ40" s="634"/>
      <c r="AK40" s="634"/>
      <c r="AL40" s="634"/>
      <c r="AM40" s="1870"/>
      <c r="AN40" s="634"/>
      <c r="AO40" s="634"/>
      <c r="AP40" s="1870"/>
      <c r="AQ40" s="1870"/>
      <c r="AR40" s="1870"/>
      <c r="AS40" s="1870"/>
      <c r="AT40" s="1870"/>
      <c r="AU40" s="1870"/>
      <c r="AV40" s="1870"/>
      <c r="AW40" s="1870"/>
      <c r="AX40" s="1870"/>
      <c r="AY40" s="1870"/>
      <c r="AZ40" s="1870"/>
      <c r="BA40" s="1870"/>
      <c r="BB40" s="1870"/>
      <c r="BC40" s="1870"/>
      <c r="BD40" s="1870"/>
      <c r="BE40" s="1870"/>
    </row>
    <row r="41" spans="1:57" s="1871" customFormat="1">
      <c r="A41" s="1868"/>
      <c r="B41" s="1225" t="s">
        <v>224</v>
      </c>
      <c r="C41" s="636">
        <v>20457269.260000002</v>
      </c>
      <c r="D41" s="635"/>
      <c r="E41" s="635"/>
      <c r="F41" s="636">
        <v>20467601.260000002</v>
      </c>
      <c r="G41" s="636">
        <v>20519961.560000002</v>
      </c>
      <c r="H41" s="636">
        <v>20548890.560000002</v>
      </c>
      <c r="I41" s="636">
        <v>20567331.560000002</v>
      </c>
      <c r="J41" s="636">
        <v>20632530.560000002</v>
      </c>
      <c r="K41" s="636">
        <v>20643624.560000002</v>
      </c>
      <c r="L41" s="636">
        <v>20670814.560000002</v>
      </c>
      <c r="M41" s="636">
        <v>20694595.560000002</v>
      </c>
      <c r="N41" s="636">
        <v>20723225.560000002</v>
      </c>
      <c r="O41" s="636">
        <v>20735493.560000002</v>
      </c>
      <c r="P41" s="636">
        <v>21000839.5</v>
      </c>
      <c r="Q41" s="636">
        <v>21028829.5</v>
      </c>
      <c r="R41" s="636"/>
      <c r="S41" s="636"/>
      <c r="T41" s="636"/>
      <c r="U41" s="1869"/>
      <c r="V41" s="1225"/>
      <c r="W41" s="1225" t="s">
        <v>224</v>
      </c>
      <c r="X41" s="635">
        <v>7346125.7200000007</v>
      </c>
      <c r="Y41" s="635"/>
      <c r="Z41" s="635"/>
      <c r="AA41" s="635">
        <v>7405916.2999999989</v>
      </c>
      <c r="AB41" s="635">
        <v>7465812.4500000011</v>
      </c>
      <c r="AC41" s="635">
        <v>7525768.8699999992</v>
      </c>
      <c r="AD41" s="635">
        <v>7585763.6999999993</v>
      </c>
      <c r="AE41" s="635">
        <v>7645887.3799999999</v>
      </c>
      <c r="AF41" s="635">
        <v>7706034.1799999997</v>
      </c>
      <c r="AG41" s="635">
        <v>7766237.629999999</v>
      </c>
      <c r="AH41" s="635">
        <v>7826490.6200000001</v>
      </c>
      <c r="AI41" s="635">
        <v>7886799.3399999989</v>
      </c>
      <c r="AJ41" s="635">
        <v>7947137.5399999991</v>
      </c>
      <c r="AK41" s="635">
        <v>8008028.5300000003</v>
      </c>
      <c r="AL41" s="635">
        <v>8068977.8399999989</v>
      </c>
      <c r="AM41" s="1870"/>
      <c r="AN41" s="636"/>
      <c r="AO41" s="636"/>
      <c r="AP41" s="1870"/>
      <c r="AQ41" s="1870"/>
      <c r="AR41" s="1870"/>
      <c r="AS41" s="1870"/>
      <c r="AT41" s="1870"/>
      <c r="AU41" s="1870"/>
      <c r="AV41" s="1870"/>
      <c r="AW41" s="1870"/>
      <c r="AX41" s="1870"/>
      <c r="AY41" s="1870"/>
      <c r="AZ41" s="1870"/>
      <c r="BA41" s="1870"/>
      <c r="BB41" s="1870"/>
      <c r="BC41" s="1870"/>
      <c r="BD41" s="1870"/>
      <c r="BE41" s="1870"/>
    </row>
    <row r="42" spans="1:57" ht="8.25" customHeight="1">
      <c r="A42" s="1864"/>
      <c r="B42" s="1847"/>
      <c r="C42" s="631"/>
      <c r="D42" s="637"/>
      <c r="E42" s="637"/>
      <c r="F42" s="631"/>
      <c r="G42" s="631"/>
      <c r="H42" s="631"/>
      <c r="I42" s="631"/>
      <c r="J42" s="631"/>
      <c r="K42" s="631"/>
      <c r="L42" s="631"/>
      <c r="M42" s="631"/>
      <c r="N42" s="631"/>
      <c r="O42" s="631"/>
      <c r="P42" s="631"/>
      <c r="Q42" s="631"/>
      <c r="R42" s="631"/>
      <c r="S42" s="631"/>
      <c r="T42" s="631"/>
      <c r="U42" s="640"/>
      <c r="V42" s="1865"/>
      <c r="W42" s="1866"/>
      <c r="X42" s="637"/>
      <c r="Y42" s="637"/>
      <c r="Z42" s="637"/>
      <c r="AA42" s="637"/>
      <c r="AB42" s="637"/>
      <c r="AC42" s="637"/>
      <c r="AD42" s="637"/>
      <c r="AE42" s="637"/>
      <c r="AF42" s="637"/>
      <c r="AG42" s="637"/>
      <c r="AH42" s="637"/>
      <c r="AI42" s="637"/>
      <c r="AJ42" s="637"/>
      <c r="AK42" s="637"/>
      <c r="AL42" s="637"/>
      <c r="AN42" s="631"/>
      <c r="AO42" s="631"/>
    </row>
    <row r="43" spans="1:57">
      <c r="A43" s="1864"/>
      <c r="B43" s="1847" t="s">
        <v>1769</v>
      </c>
      <c r="C43" s="631"/>
      <c r="D43" s="638"/>
      <c r="E43" s="638"/>
      <c r="F43" s="631"/>
      <c r="G43" s="631"/>
      <c r="H43" s="631"/>
      <c r="I43" s="631"/>
      <c r="J43" s="631"/>
      <c r="K43" s="631"/>
      <c r="L43" s="631"/>
      <c r="M43" s="631"/>
      <c r="N43" s="631"/>
      <c r="O43" s="631"/>
      <c r="P43" s="631"/>
      <c r="Q43" s="631"/>
      <c r="R43" s="631"/>
      <c r="S43" s="631"/>
      <c r="T43" s="631"/>
      <c r="U43" s="640"/>
      <c r="V43" s="1865"/>
      <c r="W43" s="1866"/>
      <c r="X43" s="638"/>
      <c r="Y43" s="638"/>
      <c r="Z43" s="638"/>
      <c r="AA43" s="638"/>
      <c r="AB43" s="638"/>
      <c r="AC43" s="638"/>
      <c r="AD43" s="638"/>
      <c r="AE43" s="638"/>
      <c r="AF43" s="638"/>
      <c r="AG43" s="638"/>
      <c r="AH43" s="638"/>
      <c r="AI43" s="638"/>
      <c r="AJ43" s="638"/>
      <c r="AK43" s="638"/>
      <c r="AL43" s="638"/>
      <c r="AN43" s="631"/>
      <c r="AO43" s="631"/>
    </row>
    <row r="44" spans="1:57">
      <c r="A44" s="1855"/>
      <c r="B44" s="1851" t="s">
        <v>1762</v>
      </c>
      <c r="C44" s="631"/>
      <c r="D44" s="638"/>
      <c r="E44" s="638"/>
      <c r="F44" s="631"/>
      <c r="G44" s="631"/>
      <c r="H44" s="631"/>
      <c r="I44" s="631"/>
      <c r="J44" s="631"/>
      <c r="K44" s="631"/>
      <c r="L44" s="631"/>
      <c r="M44" s="631"/>
      <c r="N44" s="631"/>
      <c r="O44" s="631"/>
      <c r="P44" s="631"/>
      <c r="Q44" s="631"/>
      <c r="R44" s="631"/>
      <c r="S44" s="631"/>
      <c r="T44" s="631"/>
      <c r="U44" s="1853"/>
      <c r="V44" s="1849"/>
      <c r="W44" s="1848" t="s">
        <v>1770</v>
      </c>
      <c r="X44" s="638"/>
      <c r="Y44" s="638"/>
      <c r="Z44" s="638"/>
      <c r="AA44" s="638"/>
      <c r="AB44" s="638"/>
      <c r="AC44" s="638"/>
      <c r="AD44" s="638"/>
      <c r="AE44" s="638"/>
      <c r="AF44" s="638"/>
      <c r="AG44" s="638"/>
      <c r="AH44" s="638"/>
      <c r="AI44" s="638"/>
      <c r="AJ44" s="638"/>
      <c r="AK44" s="638"/>
      <c r="AL44" s="638"/>
      <c r="AN44" s="631"/>
      <c r="AO44" s="631"/>
    </row>
    <row r="45" spans="1:57">
      <c r="A45" s="1125">
        <v>3550</v>
      </c>
      <c r="B45" s="479" t="s">
        <v>363</v>
      </c>
      <c r="C45" s="1118">
        <v>1506283.35</v>
      </c>
      <c r="D45" s="631"/>
      <c r="E45" s="631">
        <v>1506283.35</v>
      </c>
      <c r="F45" s="1118">
        <v>1506283.35</v>
      </c>
      <c r="G45" s="1118">
        <v>1506283.35</v>
      </c>
      <c r="H45" s="1118">
        <v>1506283.35</v>
      </c>
      <c r="I45" s="1118">
        <v>1506283.35</v>
      </c>
      <c r="J45" s="1118">
        <v>1506283.35</v>
      </c>
      <c r="K45" s="1118">
        <v>1506283.35</v>
      </c>
      <c r="L45" s="1118">
        <v>1506283.35</v>
      </c>
      <c r="M45" s="1118">
        <v>1506283.35</v>
      </c>
      <c r="N45" s="1118">
        <v>1506283.35</v>
      </c>
      <c r="O45" s="1118">
        <v>1506283.35</v>
      </c>
      <c r="P45" s="1118">
        <v>1506283.35</v>
      </c>
      <c r="Q45" s="1118">
        <v>1506283.35</v>
      </c>
      <c r="R45" s="305">
        <v>1506283.35</v>
      </c>
      <c r="S45" s="305">
        <v>-428851.24</v>
      </c>
      <c r="T45" s="305">
        <v>1077432.1100000001</v>
      </c>
      <c r="U45" s="1853"/>
      <c r="V45" s="1126">
        <v>4100</v>
      </c>
      <c r="W45" s="479" t="s">
        <v>393</v>
      </c>
      <c r="X45" s="1476">
        <v>475938.88</v>
      </c>
      <c r="Y45" s="1476"/>
      <c r="Z45" s="1476">
        <v>475938.88</v>
      </c>
      <c r="AA45" s="1476">
        <v>480123</v>
      </c>
      <c r="AB45" s="1476">
        <v>484307.12</v>
      </c>
      <c r="AC45" s="1476">
        <v>488491.24</v>
      </c>
      <c r="AD45" s="1476">
        <v>492675.36</v>
      </c>
      <c r="AE45" s="1476">
        <v>496859.48</v>
      </c>
      <c r="AF45" s="1476">
        <v>501043.6</v>
      </c>
      <c r="AG45" s="1476">
        <v>505227.72</v>
      </c>
      <c r="AH45" s="1476">
        <v>509411.84000000003</v>
      </c>
      <c r="AI45" s="1476">
        <v>513595.96</v>
      </c>
      <c r="AJ45" s="1476">
        <v>517780.08</v>
      </c>
      <c r="AK45" s="1476">
        <v>521964.2</v>
      </c>
      <c r="AL45" s="1476">
        <v>526148.31999999995</v>
      </c>
      <c r="AM45" s="305">
        <v>501043.60000000003</v>
      </c>
      <c r="AN45" s="305">
        <v>-79471.38</v>
      </c>
      <c r="AO45" s="305">
        <v>421572.22000000003</v>
      </c>
    </row>
    <row r="46" spans="1:57">
      <c r="A46" s="1125">
        <v>3555</v>
      </c>
      <c r="B46" s="479" t="s">
        <v>364</v>
      </c>
      <c r="C46" s="1118">
        <v>2967714.21</v>
      </c>
      <c r="D46" s="631"/>
      <c r="E46" s="631">
        <v>2967714.21</v>
      </c>
      <c r="F46" s="1118">
        <v>2967714.21</v>
      </c>
      <c r="G46" s="1118">
        <v>2967714.21</v>
      </c>
      <c r="H46" s="1118">
        <v>2967714.21</v>
      </c>
      <c r="I46" s="1118">
        <v>2967714.21</v>
      </c>
      <c r="J46" s="1118">
        <v>2992543.21</v>
      </c>
      <c r="K46" s="1118">
        <v>2992543.21</v>
      </c>
      <c r="L46" s="1118">
        <v>2992543.21</v>
      </c>
      <c r="M46" s="1118">
        <v>2992543.21</v>
      </c>
      <c r="N46" s="1118">
        <v>2992543.21</v>
      </c>
      <c r="O46" s="1118">
        <v>2992543.21</v>
      </c>
      <c r="P46" s="1118">
        <v>2992543.21</v>
      </c>
      <c r="Q46" s="1118">
        <v>2992543.21</v>
      </c>
      <c r="R46" s="305">
        <v>2982993.5946153849</v>
      </c>
      <c r="S46" s="305">
        <v>-873064.4</v>
      </c>
      <c r="T46" s="305">
        <v>2109929.194615385</v>
      </c>
      <c r="U46" s="1853"/>
      <c r="V46" s="1126">
        <v>4105</v>
      </c>
      <c r="W46" s="479" t="s">
        <v>392</v>
      </c>
      <c r="X46" s="1476">
        <v>658129.29</v>
      </c>
      <c r="Y46" s="1476"/>
      <c r="Z46" s="1476">
        <v>658129.29</v>
      </c>
      <c r="AA46" s="1476">
        <v>663614.89</v>
      </c>
      <c r="AB46" s="1476">
        <v>669100.49</v>
      </c>
      <c r="AC46" s="1476">
        <v>674586.09</v>
      </c>
      <c r="AD46" s="1476">
        <v>680071.69</v>
      </c>
      <c r="AE46" s="1476">
        <v>685603.18</v>
      </c>
      <c r="AF46" s="1476">
        <v>691134.67</v>
      </c>
      <c r="AG46" s="1476">
        <v>696666.16</v>
      </c>
      <c r="AH46" s="1476">
        <v>702197.65</v>
      </c>
      <c r="AI46" s="1476">
        <v>707729.14</v>
      </c>
      <c r="AJ46" s="1476">
        <v>713260.63</v>
      </c>
      <c r="AK46" s="1476">
        <v>718792.12</v>
      </c>
      <c r="AL46" s="1476">
        <v>724323.61</v>
      </c>
      <c r="AM46" s="305">
        <v>691169.97000000009</v>
      </c>
      <c r="AN46" s="305">
        <v>-248109.28</v>
      </c>
      <c r="AO46" s="305">
        <v>443060.69000000006</v>
      </c>
    </row>
    <row r="47" spans="1:57">
      <c r="A47" s="1125">
        <v>3557</v>
      </c>
      <c r="B47" s="479" t="s">
        <v>2230</v>
      </c>
      <c r="C47" s="1118">
        <v>21663.88</v>
      </c>
      <c r="D47" s="631"/>
      <c r="E47" s="631">
        <v>21663.88</v>
      </c>
      <c r="F47" s="1118">
        <v>21663.88</v>
      </c>
      <c r="G47" s="1118">
        <v>21663.88</v>
      </c>
      <c r="H47" s="1118">
        <v>21663.88</v>
      </c>
      <c r="I47" s="1118">
        <v>21663.88</v>
      </c>
      <c r="J47" s="1118">
        <v>34658.879999999997</v>
      </c>
      <c r="K47" s="1118">
        <v>34658.879999999997</v>
      </c>
      <c r="L47" s="1118">
        <v>34658.879999999997</v>
      </c>
      <c r="M47" s="1118">
        <v>34658.879999999997</v>
      </c>
      <c r="N47" s="1118">
        <v>34658.879999999997</v>
      </c>
      <c r="O47" s="1118">
        <v>34658.879999999997</v>
      </c>
      <c r="P47" s="1118">
        <v>34658.879999999997</v>
      </c>
      <c r="Q47" s="1118">
        <v>34658.879999999997</v>
      </c>
      <c r="R47" s="305">
        <v>29660.803076923075</v>
      </c>
      <c r="S47" s="305">
        <v>873064.4</v>
      </c>
      <c r="T47" s="305">
        <v>902725.20307692315</v>
      </c>
      <c r="U47" s="1853"/>
      <c r="V47" s="1126">
        <v>4107</v>
      </c>
      <c r="W47" s="479" t="s">
        <v>2234</v>
      </c>
      <c r="X47" s="1476">
        <v>10360.51</v>
      </c>
      <c r="Y47" s="1476"/>
      <c r="Z47" s="1476">
        <v>10360.51</v>
      </c>
      <c r="AA47" s="1476">
        <v>10420.69</v>
      </c>
      <c r="AB47" s="1476">
        <v>10480.870000000001</v>
      </c>
      <c r="AC47" s="1476">
        <v>10541.05</v>
      </c>
      <c r="AD47" s="1476">
        <v>10601.23</v>
      </c>
      <c r="AE47" s="1476">
        <v>10697.52</v>
      </c>
      <c r="AF47" s="1476">
        <v>10793.8</v>
      </c>
      <c r="AG47" s="1476">
        <v>10890.08</v>
      </c>
      <c r="AH47" s="1476">
        <v>10986.36</v>
      </c>
      <c r="AI47" s="1476">
        <v>11082.64</v>
      </c>
      <c r="AJ47" s="1476">
        <v>11178.92</v>
      </c>
      <c r="AK47" s="1476">
        <v>11275.2</v>
      </c>
      <c r="AL47" s="1476">
        <v>11371.48</v>
      </c>
      <c r="AM47" s="305">
        <v>10821.565384615385</v>
      </c>
      <c r="AN47" s="305">
        <v>262024.94</v>
      </c>
      <c r="AO47" s="305">
        <v>272846.50538461539</v>
      </c>
    </row>
    <row r="48" spans="1:57">
      <c r="A48" s="1125">
        <v>3565</v>
      </c>
      <c r="B48" s="479" t="s">
        <v>2231</v>
      </c>
      <c r="C48" s="1118">
        <v>43469.8</v>
      </c>
      <c r="D48" s="631"/>
      <c r="E48" s="631">
        <v>43469.8</v>
      </c>
      <c r="F48" s="1118">
        <v>43469.8</v>
      </c>
      <c r="G48" s="1118">
        <v>43469.8</v>
      </c>
      <c r="H48" s="1118">
        <v>43469.8</v>
      </c>
      <c r="I48" s="1118">
        <v>43469.8</v>
      </c>
      <c r="J48" s="1118">
        <v>47868.800000000003</v>
      </c>
      <c r="K48" s="1118">
        <v>47868.800000000003</v>
      </c>
      <c r="L48" s="1118">
        <v>47868.800000000003</v>
      </c>
      <c r="M48" s="1118">
        <v>47868.800000000003</v>
      </c>
      <c r="N48" s="1118">
        <v>47868.800000000003</v>
      </c>
      <c r="O48" s="1118">
        <v>47868.800000000003</v>
      </c>
      <c r="P48" s="1118">
        <v>47868.800000000003</v>
      </c>
      <c r="Q48" s="1118">
        <v>47868.800000000003</v>
      </c>
      <c r="R48" s="305">
        <v>46176.876923076925</v>
      </c>
      <c r="S48" s="305">
        <v>467251.24</v>
      </c>
      <c r="T48" s="305">
        <v>513428.11692307692</v>
      </c>
      <c r="U48" s="1853"/>
      <c r="V48" s="1126">
        <v>4115</v>
      </c>
      <c r="W48" s="479" t="s">
        <v>2235</v>
      </c>
      <c r="X48" s="1476">
        <v>5738.01</v>
      </c>
      <c r="Y48" s="1476"/>
      <c r="Z48" s="1476">
        <v>5738.01</v>
      </c>
      <c r="AA48" s="1476">
        <v>5813.69</v>
      </c>
      <c r="AB48" s="1476">
        <v>5889.37</v>
      </c>
      <c r="AC48" s="1476">
        <v>5965.05</v>
      </c>
      <c r="AD48" s="1476">
        <v>6040.73</v>
      </c>
      <c r="AE48" s="1476">
        <v>6126.06</v>
      </c>
      <c r="AF48" s="1476">
        <v>6211.39</v>
      </c>
      <c r="AG48" s="1476">
        <v>6296.72</v>
      </c>
      <c r="AH48" s="1476">
        <v>6382.05</v>
      </c>
      <c r="AI48" s="1476">
        <v>6467.38</v>
      </c>
      <c r="AJ48" s="1476">
        <v>6552.71</v>
      </c>
      <c r="AK48" s="1476">
        <v>6638.04</v>
      </c>
      <c r="AL48" s="1476">
        <v>6723.37</v>
      </c>
      <c r="AM48" s="305">
        <v>6218.8130769230766</v>
      </c>
      <c r="AN48" s="305">
        <v>114079.62</v>
      </c>
      <c r="AO48" s="305">
        <v>120298.43307692307</v>
      </c>
    </row>
    <row r="49" spans="1:57" s="2318" customFormat="1">
      <c r="A49" s="1125">
        <v>3750</v>
      </c>
      <c r="B49" s="479" t="s">
        <v>370</v>
      </c>
      <c r="C49" s="1118">
        <v>1518175.79</v>
      </c>
      <c r="D49" s="1872"/>
      <c r="E49" s="631">
        <v>1518175.79</v>
      </c>
      <c r="F49" s="1118">
        <v>1518175.79</v>
      </c>
      <c r="G49" s="1118">
        <v>1518175.79</v>
      </c>
      <c r="H49" s="1118">
        <v>1518175.79</v>
      </c>
      <c r="I49" s="1118">
        <v>1518175.79</v>
      </c>
      <c r="J49" s="1118">
        <v>1550417.79</v>
      </c>
      <c r="K49" s="1118">
        <v>1550417.79</v>
      </c>
      <c r="L49" s="1118">
        <v>1550417.79</v>
      </c>
      <c r="M49" s="1118">
        <v>1550417.79</v>
      </c>
      <c r="N49" s="1118">
        <v>1550417.79</v>
      </c>
      <c r="O49" s="1118">
        <v>1550417.79</v>
      </c>
      <c r="P49" s="1118">
        <v>1550417.79</v>
      </c>
      <c r="Q49" s="1118">
        <v>1550417.79</v>
      </c>
      <c r="R49" s="305">
        <v>1538017.0207692306</v>
      </c>
      <c r="S49" s="305">
        <v>-216.62</v>
      </c>
      <c r="T49" s="305">
        <v>1537800.4007692304</v>
      </c>
      <c r="U49" s="479"/>
      <c r="V49" s="1126">
        <v>4310</v>
      </c>
      <c r="W49" s="479" t="s">
        <v>399</v>
      </c>
      <c r="X49" s="1476">
        <v>282251.17</v>
      </c>
      <c r="Y49" s="1476"/>
      <c r="Z49" s="1476">
        <v>282251.17</v>
      </c>
      <c r="AA49" s="1476">
        <v>285414.03000000003</v>
      </c>
      <c r="AB49" s="1476">
        <v>288576.89</v>
      </c>
      <c r="AC49" s="1476">
        <v>291739.75</v>
      </c>
      <c r="AD49" s="1476">
        <v>294902.61</v>
      </c>
      <c r="AE49" s="1476">
        <v>298132.64</v>
      </c>
      <c r="AF49" s="1476">
        <v>301362.67</v>
      </c>
      <c r="AG49" s="1476">
        <v>304592.7</v>
      </c>
      <c r="AH49" s="1476">
        <v>307822.73</v>
      </c>
      <c r="AI49" s="1476">
        <v>311052.76</v>
      </c>
      <c r="AJ49" s="1476">
        <v>314282.78999999998</v>
      </c>
      <c r="AK49" s="1476">
        <v>317512.82</v>
      </c>
      <c r="AL49" s="1476">
        <v>320742.84999999998</v>
      </c>
      <c r="AM49" s="305">
        <v>301414.33923076926</v>
      </c>
      <c r="AN49" s="305">
        <v>16190.67</v>
      </c>
      <c r="AO49" s="305">
        <v>317605.00923076924</v>
      </c>
      <c r="AP49" s="479"/>
      <c r="AQ49" s="479"/>
      <c r="AR49" s="479"/>
      <c r="AS49" s="479"/>
      <c r="AT49" s="479"/>
      <c r="AU49" s="479"/>
      <c r="AV49" s="479"/>
      <c r="AW49" s="479"/>
      <c r="AX49" s="479"/>
      <c r="AY49" s="479"/>
      <c r="AZ49" s="479"/>
      <c r="BA49" s="479"/>
      <c r="BB49" s="479"/>
      <c r="BC49" s="479"/>
      <c r="BD49" s="479"/>
      <c r="BE49" s="479"/>
    </row>
    <row r="50" spans="1:57" s="2318" customFormat="1">
      <c r="A50" s="1125">
        <v>3760</v>
      </c>
      <c r="B50" s="478" t="s">
        <v>3706</v>
      </c>
      <c r="C50" s="1118">
        <v>2295</v>
      </c>
      <c r="D50" s="631"/>
      <c r="E50" s="631">
        <v>2295</v>
      </c>
      <c r="F50" s="1118">
        <v>2295</v>
      </c>
      <c r="G50" s="1118">
        <v>2295</v>
      </c>
      <c r="H50" s="1118">
        <v>2295</v>
      </c>
      <c r="I50" s="1118">
        <v>2295</v>
      </c>
      <c r="J50" s="1118">
        <v>2295</v>
      </c>
      <c r="K50" s="1118">
        <v>2295</v>
      </c>
      <c r="L50" s="1118">
        <v>2295</v>
      </c>
      <c r="M50" s="1118">
        <v>2295</v>
      </c>
      <c r="N50" s="1118">
        <v>2295</v>
      </c>
      <c r="O50" s="1118">
        <v>2295</v>
      </c>
      <c r="P50" s="1118">
        <v>2295</v>
      </c>
      <c r="Q50" s="1118">
        <v>2295</v>
      </c>
      <c r="R50" s="305">
        <v>2295</v>
      </c>
      <c r="S50" s="305"/>
      <c r="T50" s="305">
        <v>2295</v>
      </c>
      <c r="U50" s="479"/>
      <c r="V50" s="1126">
        <v>4320</v>
      </c>
      <c r="W50" s="479" t="s">
        <v>3713</v>
      </c>
      <c r="X50" s="1476">
        <v>67.209999999999994</v>
      </c>
      <c r="Y50" s="1476"/>
      <c r="Z50" s="1476">
        <v>67.209999999999994</v>
      </c>
      <c r="AA50" s="1476">
        <v>72.38</v>
      </c>
      <c r="AB50" s="1476">
        <v>77.55</v>
      </c>
      <c r="AC50" s="1476">
        <v>82.72</v>
      </c>
      <c r="AD50" s="1476">
        <v>87.89</v>
      </c>
      <c r="AE50" s="1476">
        <v>93.06</v>
      </c>
      <c r="AF50" s="1476">
        <v>98.23</v>
      </c>
      <c r="AG50" s="1476">
        <v>103.4</v>
      </c>
      <c r="AH50" s="1476">
        <v>108.57</v>
      </c>
      <c r="AI50" s="1476">
        <v>113.74</v>
      </c>
      <c r="AJ50" s="1476">
        <v>118.91</v>
      </c>
      <c r="AK50" s="1476">
        <v>124.08</v>
      </c>
      <c r="AL50" s="1476">
        <v>129.25</v>
      </c>
      <c r="AM50" s="305">
        <v>98.23</v>
      </c>
      <c r="AN50" s="305"/>
      <c r="AO50" s="305">
        <v>98.23</v>
      </c>
      <c r="AP50" s="479"/>
      <c r="AQ50" s="479"/>
      <c r="AR50" s="479"/>
      <c r="AS50" s="479"/>
      <c r="AT50" s="479"/>
      <c r="AU50" s="479"/>
      <c r="AV50" s="479"/>
      <c r="AW50" s="479"/>
      <c r="AX50" s="479"/>
      <c r="AY50" s="479"/>
      <c r="AZ50" s="479"/>
      <c r="BA50" s="479"/>
      <c r="BB50" s="479"/>
      <c r="BC50" s="479"/>
      <c r="BD50" s="479"/>
      <c r="BE50" s="479"/>
    </row>
    <row r="51" spans="1:57" s="2318" customFormat="1">
      <c r="A51" s="1125">
        <v>3765</v>
      </c>
      <c r="B51" s="479" t="s">
        <v>2667</v>
      </c>
      <c r="C51" s="1118">
        <v>100749.4</v>
      </c>
      <c r="D51" s="1872"/>
      <c r="E51" s="631">
        <v>100749.4</v>
      </c>
      <c r="F51" s="1118">
        <v>100749.4</v>
      </c>
      <c r="G51" s="1118">
        <v>100749.4</v>
      </c>
      <c r="H51" s="1118">
        <v>100749.4</v>
      </c>
      <c r="I51" s="1118">
        <v>100749.4</v>
      </c>
      <c r="J51" s="1118">
        <v>100749.4</v>
      </c>
      <c r="K51" s="1118">
        <v>100749.4</v>
      </c>
      <c r="L51" s="1118">
        <v>100749.4</v>
      </c>
      <c r="M51" s="1118">
        <v>100749.4</v>
      </c>
      <c r="N51" s="1118">
        <v>100749.4</v>
      </c>
      <c r="O51" s="1118">
        <v>100749.4</v>
      </c>
      <c r="P51" s="1118">
        <v>100749.4</v>
      </c>
      <c r="Q51" s="1118">
        <v>100749.4</v>
      </c>
      <c r="R51" s="305">
        <v>100749.4</v>
      </c>
      <c r="S51" s="305"/>
      <c r="T51" s="305">
        <v>100749.4</v>
      </c>
      <c r="U51" s="479"/>
      <c r="V51" s="1126">
        <v>4325</v>
      </c>
      <c r="W51" s="479" t="s">
        <v>2668</v>
      </c>
      <c r="X51" s="1476">
        <v>3951.41</v>
      </c>
      <c r="Y51" s="1476"/>
      <c r="Z51" s="1476">
        <v>3951.41</v>
      </c>
      <c r="AA51" s="1476">
        <v>4147.04</v>
      </c>
      <c r="AB51" s="1476">
        <v>4342.67</v>
      </c>
      <c r="AC51" s="1476">
        <v>4538.3</v>
      </c>
      <c r="AD51" s="1476">
        <v>4733.93</v>
      </c>
      <c r="AE51" s="1476">
        <v>4929.5600000000004</v>
      </c>
      <c r="AF51" s="1476">
        <v>5125.1899999999996</v>
      </c>
      <c r="AG51" s="1476">
        <v>5320.82</v>
      </c>
      <c r="AH51" s="1476">
        <v>5516.45</v>
      </c>
      <c r="AI51" s="1476">
        <v>5712.08</v>
      </c>
      <c r="AJ51" s="1476">
        <v>5907.71</v>
      </c>
      <c r="AK51" s="1476">
        <v>6103.34</v>
      </c>
      <c r="AL51" s="1476">
        <v>6298.97</v>
      </c>
      <c r="AM51" s="305">
        <v>5125.1900000000005</v>
      </c>
      <c r="AN51" s="305"/>
      <c r="AO51" s="305">
        <v>5125.1900000000005</v>
      </c>
      <c r="AP51" s="479"/>
      <c r="AQ51" s="479"/>
      <c r="AR51" s="479"/>
      <c r="AS51" s="479"/>
      <c r="AT51" s="479"/>
      <c r="AU51" s="479"/>
      <c r="AV51" s="479"/>
      <c r="AW51" s="479"/>
      <c r="AX51" s="479"/>
      <c r="AY51" s="479"/>
      <c r="AZ51" s="479"/>
      <c r="BA51" s="479"/>
      <c r="BB51" s="479"/>
      <c r="BC51" s="479"/>
      <c r="BD51" s="479"/>
      <c r="BE51" s="479"/>
    </row>
    <row r="52" spans="1:57">
      <c r="A52" s="1125">
        <v>3625</v>
      </c>
      <c r="B52" s="479" t="s">
        <v>366</v>
      </c>
      <c r="C52" s="1118">
        <v>2368.89</v>
      </c>
      <c r="D52" s="1852"/>
      <c r="E52" s="1026">
        <v>2368.89</v>
      </c>
      <c r="F52" s="1127">
        <v>2368.89</v>
      </c>
      <c r="G52" s="1127">
        <v>2368.89</v>
      </c>
      <c r="H52" s="1127">
        <v>2368.89</v>
      </c>
      <c r="I52" s="1127">
        <v>2368.89</v>
      </c>
      <c r="J52" s="1127">
        <v>2368.89</v>
      </c>
      <c r="K52" s="1127">
        <v>2368.89</v>
      </c>
      <c r="L52" s="1127">
        <v>2368.89</v>
      </c>
      <c r="M52" s="1127">
        <v>2368.89</v>
      </c>
      <c r="N52" s="1127">
        <v>2368.89</v>
      </c>
      <c r="O52" s="1127">
        <v>2368.89</v>
      </c>
      <c r="P52" s="1127">
        <v>2368.89</v>
      </c>
      <c r="Q52" s="1127">
        <v>2368.89</v>
      </c>
      <c r="R52" s="1474">
        <v>2368.89</v>
      </c>
      <c r="S52" s="305"/>
      <c r="T52" s="305">
        <v>2368.89</v>
      </c>
      <c r="U52" s="1853"/>
      <c r="V52" s="1126">
        <v>4175</v>
      </c>
      <c r="W52" s="479" t="s">
        <v>395</v>
      </c>
      <c r="X52" s="1026">
        <v>978.89</v>
      </c>
      <c r="Y52" s="1026"/>
      <c r="Z52" s="1026">
        <v>978.89</v>
      </c>
      <c r="AA52" s="1026">
        <v>985.47</v>
      </c>
      <c r="AB52" s="1026">
        <v>992.05</v>
      </c>
      <c r="AC52" s="1026">
        <v>998.63</v>
      </c>
      <c r="AD52" s="1026">
        <v>1005.21</v>
      </c>
      <c r="AE52" s="1026">
        <v>1011.79</v>
      </c>
      <c r="AF52" s="1026">
        <v>1018.37</v>
      </c>
      <c r="AG52" s="1026">
        <v>1024.95</v>
      </c>
      <c r="AH52" s="1026">
        <v>1031.53</v>
      </c>
      <c r="AI52" s="1026">
        <v>1038.1099999999999</v>
      </c>
      <c r="AJ52" s="1026">
        <v>1044.69</v>
      </c>
      <c r="AK52" s="1026">
        <v>1051.27</v>
      </c>
      <c r="AL52" s="1026">
        <v>1057.8499999999999</v>
      </c>
      <c r="AM52" s="1474">
        <v>1018.3700000000001</v>
      </c>
      <c r="AN52" s="305">
        <v>-31.41</v>
      </c>
      <c r="AO52" s="305">
        <v>986.96000000000015</v>
      </c>
    </row>
    <row r="53" spans="1:57">
      <c r="A53" s="1125"/>
      <c r="B53" s="1853" t="s">
        <v>1764</v>
      </c>
      <c r="C53" s="633">
        <v>6162720.3200000003</v>
      </c>
      <c r="D53" s="633">
        <v>0</v>
      </c>
      <c r="E53" s="1234">
        <v>6162720.3200000003</v>
      </c>
      <c r="F53" s="633">
        <v>6162720.3200000003</v>
      </c>
      <c r="G53" s="633">
        <v>6162720.3200000003</v>
      </c>
      <c r="H53" s="633">
        <v>6162720.3200000003</v>
      </c>
      <c r="I53" s="633">
        <v>6162720.3200000003</v>
      </c>
      <c r="J53" s="633">
        <v>6237185.3200000003</v>
      </c>
      <c r="K53" s="633">
        <v>6237185.3200000003</v>
      </c>
      <c r="L53" s="633">
        <v>6237185.3200000003</v>
      </c>
      <c r="M53" s="633">
        <v>6237185.3200000003</v>
      </c>
      <c r="N53" s="633">
        <v>6237185.3200000003</v>
      </c>
      <c r="O53" s="633">
        <v>6237185.3200000003</v>
      </c>
      <c r="P53" s="633">
        <v>6237185.3200000003</v>
      </c>
      <c r="Q53" s="633">
        <v>6237185.3200000003</v>
      </c>
      <c r="R53" s="633">
        <v>6208544.9353846153</v>
      </c>
      <c r="S53" s="633">
        <v>38183.379999999881</v>
      </c>
      <c r="T53" s="633">
        <v>6246728.3153846161</v>
      </c>
      <c r="U53" s="1866"/>
      <c r="V53" s="1126"/>
      <c r="W53" s="1853" t="s">
        <v>1764</v>
      </c>
      <c r="X53" s="633">
        <v>1437415.3699999996</v>
      </c>
      <c r="Y53" s="633">
        <v>0</v>
      </c>
      <c r="Z53" s="1234">
        <v>1437415.3699999996</v>
      </c>
      <c r="AA53" s="633">
        <v>1450591.19</v>
      </c>
      <c r="AB53" s="633">
        <v>1463767.0100000002</v>
      </c>
      <c r="AC53" s="633">
        <v>1476942.83</v>
      </c>
      <c r="AD53" s="633">
        <v>1490118.6499999994</v>
      </c>
      <c r="AE53" s="633">
        <v>1503453.2900000005</v>
      </c>
      <c r="AF53" s="633">
        <v>1516787.92</v>
      </c>
      <c r="AG53" s="633">
        <v>1530122.5499999998</v>
      </c>
      <c r="AH53" s="633">
        <v>1543457.1800000002</v>
      </c>
      <c r="AI53" s="633">
        <v>1556791.81</v>
      </c>
      <c r="AJ53" s="633">
        <v>1570126.4399999997</v>
      </c>
      <c r="AK53" s="633">
        <v>1583461.0700000003</v>
      </c>
      <c r="AL53" s="633">
        <v>1596795.7</v>
      </c>
      <c r="AN53" s="633">
        <v>64683.15999999996</v>
      </c>
      <c r="AO53" s="633">
        <v>1581593.2376923077</v>
      </c>
    </row>
    <row r="54" spans="1:57">
      <c r="A54" s="1855"/>
      <c r="B54" s="1856" t="s">
        <v>1265</v>
      </c>
      <c r="C54" s="631"/>
      <c r="D54" s="631"/>
      <c r="E54" s="631"/>
      <c r="F54" s="631"/>
      <c r="G54" s="631"/>
      <c r="H54" s="631"/>
      <c r="I54" s="631"/>
      <c r="J54" s="631"/>
      <c r="K54" s="631"/>
      <c r="L54" s="631"/>
      <c r="M54" s="631"/>
      <c r="N54" s="631"/>
      <c r="O54" s="631"/>
      <c r="P54" s="631"/>
      <c r="Q54" s="631"/>
      <c r="R54" s="631"/>
      <c r="S54" s="631"/>
      <c r="T54" s="631"/>
      <c r="U54" s="1853"/>
      <c r="V54" s="1126"/>
      <c r="W54" s="478"/>
      <c r="X54" s="631"/>
      <c r="Y54" s="631"/>
      <c r="Z54" s="631"/>
      <c r="AA54" s="631"/>
      <c r="AB54" s="631"/>
      <c r="AC54" s="631"/>
      <c r="AD54" s="631"/>
      <c r="AE54" s="631"/>
      <c r="AF54" s="631"/>
      <c r="AG54" s="631"/>
      <c r="AH54" s="631"/>
      <c r="AI54" s="631"/>
      <c r="AJ54" s="631"/>
      <c r="AK54" s="631"/>
      <c r="AL54" s="631"/>
      <c r="AN54" s="631"/>
      <c r="AO54" s="631"/>
    </row>
    <row r="55" spans="1:57">
      <c r="A55" s="1858"/>
      <c r="B55" s="1859"/>
      <c r="C55" s="631"/>
      <c r="D55" s="638"/>
      <c r="E55" s="631"/>
      <c r="F55" s="631"/>
      <c r="G55" s="631"/>
      <c r="H55" s="631"/>
      <c r="I55" s="631"/>
      <c r="J55" s="631"/>
      <c r="K55" s="631"/>
      <c r="L55" s="631"/>
      <c r="M55" s="631"/>
      <c r="N55" s="631"/>
      <c r="O55" s="631"/>
      <c r="P55" s="631"/>
      <c r="Q55" s="631"/>
      <c r="R55" s="631"/>
      <c r="S55" s="631"/>
      <c r="T55" s="631"/>
      <c r="U55" s="1853"/>
      <c r="V55" s="1126">
        <v>4030</v>
      </c>
      <c r="W55" s="478" t="s">
        <v>389</v>
      </c>
      <c r="X55" s="1476">
        <v>23143</v>
      </c>
      <c r="Y55" s="1476"/>
      <c r="Z55" s="1476">
        <v>23143</v>
      </c>
      <c r="AA55" s="1476">
        <v>23143</v>
      </c>
      <c r="AB55" s="1476">
        <v>23143</v>
      </c>
      <c r="AC55" s="1476">
        <v>23143</v>
      </c>
      <c r="AD55" s="1476">
        <v>23143</v>
      </c>
      <c r="AE55" s="1476">
        <v>23143</v>
      </c>
      <c r="AF55" s="1476">
        <v>23143</v>
      </c>
      <c r="AG55" s="1476">
        <v>23143</v>
      </c>
      <c r="AH55" s="1476">
        <v>23143</v>
      </c>
      <c r="AI55" s="1476">
        <v>23143</v>
      </c>
      <c r="AJ55" s="1476">
        <v>23143</v>
      </c>
      <c r="AK55" s="1476">
        <v>23143</v>
      </c>
      <c r="AL55" s="1476">
        <v>23143</v>
      </c>
      <c r="AM55" s="305">
        <v>23143</v>
      </c>
      <c r="AN55" s="631">
        <v>61818.03</v>
      </c>
      <c r="AO55" s="305">
        <v>84961.03</v>
      </c>
    </row>
    <row r="56" spans="1:57">
      <c r="A56" s="1125">
        <v>3520</v>
      </c>
      <c r="B56" s="478" t="s">
        <v>362</v>
      </c>
      <c r="C56" s="1118">
        <v>1241845.49</v>
      </c>
      <c r="D56" s="631"/>
      <c r="E56" s="631">
        <v>1241845.49</v>
      </c>
      <c r="F56" s="1118">
        <v>1241845.49</v>
      </c>
      <c r="G56" s="1118">
        <v>1241845.49</v>
      </c>
      <c r="H56" s="1118">
        <v>1241845.49</v>
      </c>
      <c r="I56" s="1118">
        <v>1241845.49</v>
      </c>
      <c r="J56" s="1118">
        <v>1241845.49</v>
      </c>
      <c r="K56" s="1118">
        <v>1241845.49</v>
      </c>
      <c r="L56" s="1118">
        <v>1241845.49</v>
      </c>
      <c r="M56" s="1118">
        <v>1241845.49</v>
      </c>
      <c r="N56" s="1118">
        <v>1241845.49</v>
      </c>
      <c r="O56" s="1118">
        <v>1241845.49</v>
      </c>
      <c r="P56" s="1118">
        <v>1241845.49</v>
      </c>
      <c r="Q56" s="1118">
        <v>1241845.49</v>
      </c>
      <c r="R56" s="305">
        <v>1241845.49</v>
      </c>
      <c r="S56" s="305">
        <v>-1241845.49</v>
      </c>
      <c r="T56" s="305">
        <v>0</v>
      </c>
      <c r="U56" s="1853"/>
      <c r="V56" s="1126">
        <v>4070</v>
      </c>
      <c r="W56" s="478" t="s">
        <v>391</v>
      </c>
      <c r="X56" s="1476">
        <v>762203.11</v>
      </c>
      <c r="Y56" s="1476"/>
      <c r="Z56" s="1476">
        <v>762203.11</v>
      </c>
      <c r="AA56" s="1476">
        <v>765445.53</v>
      </c>
      <c r="AB56" s="1476">
        <v>768687.95</v>
      </c>
      <c r="AC56" s="1476">
        <v>771930.37</v>
      </c>
      <c r="AD56" s="1476">
        <v>775172.79</v>
      </c>
      <c r="AE56" s="1476">
        <v>778415.21</v>
      </c>
      <c r="AF56" s="1476">
        <v>781657.63</v>
      </c>
      <c r="AG56" s="1476">
        <v>784900.05</v>
      </c>
      <c r="AH56" s="1476">
        <v>788142.47</v>
      </c>
      <c r="AI56" s="1476">
        <v>791384.89</v>
      </c>
      <c r="AJ56" s="1476">
        <v>794627.31</v>
      </c>
      <c r="AK56" s="1476">
        <v>797869.73</v>
      </c>
      <c r="AL56" s="1476">
        <v>801112.15</v>
      </c>
      <c r="AM56" s="305">
        <v>781657.63</v>
      </c>
      <c r="AN56" s="305">
        <v>-758122.34000000008</v>
      </c>
      <c r="AO56" s="305">
        <v>23535.289999999921</v>
      </c>
    </row>
    <row r="57" spans="1:57">
      <c r="A57" s="1125">
        <v>3500</v>
      </c>
      <c r="B57" s="478" t="s">
        <v>361</v>
      </c>
      <c r="C57" s="1118">
        <v>1818929.81</v>
      </c>
      <c r="D57" s="631"/>
      <c r="E57" s="631">
        <v>1818929.81</v>
      </c>
      <c r="F57" s="1118">
        <v>1818929.81</v>
      </c>
      <c r="G57" s="1118">
        <v>1818929.81</v>
      </c>
      <c r="H57" s="1118">
        <v>1818929.81</v>
      </c>
      <c r="I57" s="1118">
        <v>1818929.81</v>
      </c>
      <c r="J57" s="1118">
        <v>1818929.81</v>
      </c>
      <c r="K57" s="1118">
        <v>1818929.81</v>
      </c>
      <c r="L57" s="1118">
        <v>1818929.81</v>
      </c>
      <c r="M57" s="1118">
        <v>1818929.81</v>
      </c>
      <c r="N57" s="1118">
        <v>1818929.81</v>
      </c>
      <c r="O57" s="1118">
        <v>1818929.81</v>
      </c>
      <c r="P57" s="1118">
        <v>1818929.81</v>
      </c>
      <c r="Q57" s="1118">
        <v>1818929.81</v>
      </c>
      <c r="R57" s="305">
        <v>1818929.8099999998</v>
      </c>
      <c r="S57" s="305">
        <v>-653.70000000000005</v>
      </c>
      <c r="T57" s="305">
        <v>1818276.1099999999</v>
      </c>
      <c r="U57" s="1853"/>
      <c r="V57" s="1126">
        <v>4050</v>
      </c>
      <c r="W57" s="478" t="s">
        <v>390</v>
      </c>
      <c r="X57" s="1476">
        <v>642729.18999999994</v>
      </c>
      <c r="Y57" s="1476"/>
      <c r="Z57" s="1476">
        <v>642729.18999999994</v>
      </c>
      <c r="AA57" s="1476">
        <v>648792.29</v>
      </c>
      <c r="AB57" s="1476">
        <v>654855.39</v>
      </c>
      <c r="AC57" s="1476">
        <v>660918.49</v>
      </c>
      <c r="AD57" s="1476">
        <v>666981.59</v>
      </c>
      <c r="AE57" s="1476">
        <v>673044.69</v>
      </c>
      <c r="AF57" s="1476">
        <v>679107.79</v>
      </c>
      <c r="AG57" s="1476">
        <v>685170.89</v>
      </c>
      <c r="AH57" s="1476">
        <v>691233.99</v>
      </c>
      <c r="AI57" s="1476">
        <v>697297.09</v>
      </c>
      <c r="AJ57" s="1476">
        <v>703360.19</v>
      </c>
      <c r="AK57" s="1476">
        <v>709423.29</v>
      </c>
      <c r="AL57" s="1476">
        <v>715486.39</v>
      </c>
      <c r="AM57" s="305">
        <v>679107.78999999992</v>
      </c>
      <c r="AN57" s="305">
        <v>35980.410000000003</v>
      </c>
      <c r="AO57" s="305">
        <v>715088.2</v>
      </c>
    </row>
    <row r="58" spans="1:57">
      <c r="A58" s="1125">
        <v>3505</v>
      </c>
      <c r="B58" s="478" t="s">
        <v>2229</v>
      </c>
      <c r="C58" s="1118">
        <v>0</v>
      </c>
      <c r="D58" s="631"/>
      <c r="E58" s="631">
        <v>0</v>
      </c>
      <c r="F58" s="1118">
        <v>0</v>
      </c>
      <c r="G58" s="1118">
        <v>0</v>
      </c>
      <c r="H58" s="1118">
        <v>0</v>
      </c>
      <c r="I58" s="1118">
        <v>0</v>
      </c>
      <c r="J58" s="1118">
        <v>0</v>
      </c>
      <c r="K58" s="1118">
        <v>0</v>
      </c>
      <c r="L58" s="1118">
        <v>0</v>
      </c>
      <c r="M58" s="1118">
        <v>0</v>
      </c>
      <c r="N58" s="1118">
        <v>0</v>
      </c>
      <c r="O58" s="1118">
        <v>0</v>
      </c>
      <c r="P58" s="1118">
        <v>0</v>
      </c>
      <c r="Q58" s="1118">
        <v>0</v>
      </c>
      <c r="R58" s="305">
        <v>0</v>
      </c>
      <c r="S58" s="305">
        <v>2221622.7999999998</v>
      </c>
      <c r="T58" s="305">
        <v>2221622.7999999998</v>
      </c>
      <c r="U58" s="1853"/>
      <c r="V58" s="1126">
        <v>4055</v>
      </c>
      <c r="W58" s="478" t="s">
        <v>2233</v>
      </c>
      <c r="X58" s="1476">
        <v>0</v>
      </c>
      <c r="Y58" s="1476"/>
      <c r="Z58" s="1476">
        <v>0</v>
      </c>
      <c r="AA58" s="1476">
        <v>0</v>
      </c>
      <c r="AB58" s="1476">
        <v>0</v>
      </c>
      <c r="AC58" s="1476">
        <v>0</v>
      </c>
      <c r="AD58" s="1476">
        <v>0</v>
      </c>
      <c r="AE58" s="1476">
        <v>0</v>
      </c>
      <c r="AF58" s="1476">
        <v>0</v>
      </c>
      <c r="AG58" s="1476">
        <v>0</v>
      </c>
      <c r="AH58" s="1476">
        <v>0</v>
      </c>
      <c r="AI58" s="1476">
        <v>0</v>
      </c>
      <c r="AJ58" s="1476">
        <v>0</v>
      </c>
      <c r="AK58" s="1476">
        <v>0</v>
      </c>
      <c r="AL58" s="1476">
        <v>0</v>
      </c>
      <c r="AM58" s="305">
        <v>0</v>
      </c>
      <c r="AN58" s="305">
        <v>585284.82999999996</v>
      </c>
      <c r="AO58" s="305">
        <v>585284.82999999996</v>
      </c>
    </row>
    <row r="59" spans="1:57">
      <c r="A59" s="1125">
        <v>3530</v>
      </c>
      <c r="B59" s="478" t="s">
        <v>3703</v>
      </c>
      <c r="C59" s="1118">
        <v>-653.70000000000005</v>
      </c>
      <c r="D59" s="631"/>
      <c r="E59" s="631">
        <v>-653.70000000000005</v>
      </c>
      <c r="F59" s="1118">
        <v>-653.70000000000005</v>
      </c>
      <c r="G59" s="1118">
        <v>-653.70000000000005</v>
      </c>
      <c r="H59" s="1118">
        <v>-653.70000000000005</v>
      </c>
      <c r="I59" s="1118">
        <v>-653.70000000000005</v>
      </c>
      <c r="J59" s="1118">
        <v>-653.70000000000005</v>
      </c>
      <c r="K59" s="1118">
        <v>-653.70000000000005</v>
      </c>
      <c r="L59" s="1118">
        <v>-653.70000000000005</v>
      </c>
      <c r="M59" s="1118">
        <v>-653.70000000000005</v>
      </c>
      <c r="N59" s="1118">
        <v>-653.70000000000005</v>
      </c>
      <c r="O59" s="1118">
        <v>-653.70000000000005</v>
      </c>
      <c r="P59" s="1118">
        <v>-653.70000000000005</v>
      </c>
      <c r="Q59" s="1118">
        <v>-653.70000000000005</v>
      </c>
      <c r="R59" s="305">
        <v>-653.69999999999993</v>
      </c>
      <c r="S59" s="305">
        <v>653.70000000000005</v>
      </c>
      <c r="T59" s="305">
        <v>0</v>
      </c>
      <c r="U59" s="1853"/>
      <c r="V59" s="1126">
        <v>4075</v>
      </c>
      <c r="W59" s="478" t="s">
        <v>3709</v>
      </c>
      <c r="X59" s="1476">
        <v>14336.23</v>
      </c>
      <c r="Y59" s="1476"/>
      <c r="Z59" s="1476">
        <v>14336.23</v>
      </c>
      <c r="AA59" s="1476">
        <v>14336.23</v>
      </c>
      <c r="AB59" s="1476">
        <v>14336.23</v>
      </c>
      <c r="AC59" s="1476">
        <v>14336.23</v>
      </c>
      <c r="AD59" s="1476">
        <v>14336.23</v>
      </c>
      <c r="AE59" s="1476">
        <v>14336.23</v>
      </c>
      <c r="AF59" s="1476">
        <v>14336.23</v>
      </c>
      <c r="AG59" s="1476">
        <v>14336.23</v>
      </c>
      <c r="AH59" s="1476">
        <v>14336.23</v>
      </c>
      <c r="AI59" s="1476">
        <v>14336.23</v>
      </c>
      <c r="AJ59" s="1476">
        <v>14336.23</v>
      </c>
      <c r="AK59" s="1476">
        <v>14336.23</v>
      </c>
      <c r="AL59" s="1476">
        <v>14336.23</v>
      </c>
      <c r="AM59" s="305">
        <v>14336.230000000001</v>
      </c>
      <c r="AN59" s="305">
        <v>-14287.210000000001</v>
      </c>
      <c r="AO59" s="305">
        <v>49.020000000000437</v>
      </c>
    </row>
    <row r="60" spans="1:57">
      <c r="A60" s="1873"/>
      <c r="C60" s="1118"/>
      <c r="D60" s="631"/>
      <c r="E60" s="631"/>
      <c r="F60" s="1118"/>
      <c r="G60" s="1118"/>
      <c r="H60" s="1118"/>
      <c r="I60" s="1118"/>
      <c r="J60" s="1118"/>
      <c r="K60" s="1118"/>
      <c r="L60" s="1118"/>
      <c r="M60" s="1118"/>
      <c r="N60" s="1118"/>
      <c r="O60" s="1118"/>
      <c r="P60" s="1118"/>
      <c r="Q60" s="1118"/>
      <c r="R60" s="305"/>
      <c r="S60" s="305"/>
      <c r="T60" s="305"/>
      <c r="U60" s="1853"/>
      <c r="V60" s="1126">
        <v>4080</v>
      </c>
      <c r="W60" s="1850" t="s">
        <v>3710</v>
      </c>
      <c r="X60" s="1476">
        <v>-59.89</v>
      </c>
      <c r="Y60" s="1476"/>
      <c r="Z60" s="1476">
        <v>-59.89</v>
      </c>
      <c r="AA60" s="1476">
        <v>-62.61</v>
      </c>
      <c r="AB60" s="1476">
        <v>-65.33</v>
      </c>
      <c r="AC60" s="1476">
        <v>-68.05</v>
      </c>
      <c r="AD60" s="1476">
        <v>-70.77</v>
      </c>
      <c r="AE60" s="1476">
        <v>-73.489999999999995</v>
      </c>
      <c r="AF60" s="1476">
        <v>-76.209999999999994</v>
      </c>
      <c r="AG60" s="1476">
        <v>-78.930000000000007</v>
      </c>
      <c r="AH60" s="1476">
        <v>-81.650000000000006</v>
      </c>
      <c r="AI60" s="1476">
        <v>-84.37</v>
      </c>
      <c r="AJ60" s="1476">
        <v>-87.09</v>
      </c>
      <c r="AK60" s="1476">
        <v>-89.81</v>
      </c>
      <c r="AL60" s="1476">
        <v>-92.53</v>
      </c>
      <c r="AM60" s="305">
        <v>-76.210000000000008</v>
      </c>
      <c r="AN60" s="305"/>
      <c r="AO60" s="305">
        <v>-76.210000000000008</v>
      </c>
    </row>
    <row r="61" spans="1:57">
      <c r="A61" s="1125">
        <v>3535</v>
      </c>
      <c r="B61" s="478" t="s">
        <v>3704</v>
      </c>
      <c r="C61" s="1118">
        <v>-222.69</v>
      </c>
      <c r="D61" s="631"/>
      <c r="E61" s="631">
        <v>-222.69</v>
      </c>
      <c r="F61" s="1118">
        <v>-222.69</v>
      </c>
      <c r="G61" s="1118">
        <v>-222.69</v>
      </c>
      <c r="H61" s="1118">
        <v>-222.69</v>
      </c>
      <c r="I61" s="1118">
        <v>-222.69</v>
      </c>
      <c r="J61" s="1118">
        <v>-222.69</v>
      </c>
      <c r="K61" s="1118">
        <v>-222.69</v>
      </c>
      <c r="L61" s="1118">
        <v>-222.69</v>
      </c>
      <c r="M61" s="1118">
        <v>-222.69</v>
      </c>
      <c r="N61" s="1118">
        <v>-222.69</v>
      </c>
      <c r="O61" s="1118">
        <v>-222.69</v>
      </c>
      <c r="P61" s="1118">
        <v>-222.69</v>
      </c>
      <c r="Q61" s="1118">
        <v>-222.69</v>
      </c>
      <c r="R61" s="305">
        <v>-222.69000000000003</v>
      </c>
      <c r="S61" s="305">
        <v>222.69</v>
      </c>
      <c r="T61" s="305">
        <v>0</v>
      </c>
      <c r="U61" s="1853"/>
      <c r="V61" s="1126">
        <v>4085</v>
      </c>
      <c r="W61" s="478" t="s">
        <v>4211</v>
      </c>
      <c r="X61" s="1476">
        <v>4863.33</v>
      </c>
      <c r="Y61" s="1476"/>
      <c r="Z61" s="1476">
        <v>4863.33</v>
      </c>
      <c r="AA61" s="1476">
        <v>4862.3999999999996</v>
      </c>
      <c r="AB61" s="1476">
        <v>4861.47</v>
      </c>
      <c r="AC61" s="1476">
        <v>4860.54</v>
      </c>
      <c r="AD61" s="1476">
        <v>4859.6099999999997</v>
      </c>
      <c r="AE61" s="1476">
        <v>4858.68</v>
      </c>
      <c r="AF61" s="1476">
        <v>4857.75</v>
      </c>
      <c r="AG61" s="1476">
        <v>4856.82</v>
      </c>
      <c r="AH61" s="1476">
        <v>4855.8900000000003</v>
      </c>
      <c r="AI61" s="1476">
        <v>4854.96</v>
      </c>
      <c r="AJ61" s="1476">
        <v>4854.03</v>
      </c>
      <c r="AK61" s="1476">
        <v>4853.1000000000004</v>
      </c>
      <c r="AL61" s="1476">
        <v>4852.17</v>
      </c>
      <c r="AM61" s="305">
        <v>4857.7499999999991</v>
      </c>
      <c r="AN61" s="305">
        <v>-4867.05</v>
      </c>
      <c r="AO61" s="305">
        <v>-9.3000000000010914</v>
      </c>
    </row>
    <row r="62" spans="1:57">
      <c r="A62" s="1125">
        <v>3720</v>
      </c>
      <c r="B62" s="478" t="s">
        <v>369</v>
      </c>
      <c r="C62" s="1118">
        <v>27979.4</v>
      </c>
      <c r="D62" s="631"/>
      <c r="E62" s="631">
        <v>27979.4</v>
      </c>
      <c r="F62" s="1118">
        <v>27979.4</v>
      </c>
      <c r="G62" s="1118">
        <v>27979.4</v>
      </c>
      <c r="H62" s="1118">
        <v>27979.4</v>
      </c>
      <c r="I62" s="1118">
        <v>27979.4</v>
      </c>
      <c r="J62" s="1118">
        <v>27979.4</v>
      </c>
      <c r="K62" s="1118">
        <v>27979.4</v>
      </c>
      <c r="L62" s="1118">
        <v>27979.4</v>
      </c>
      <c r="M62" s="1118">
        <v>27979.4</v>
      </c>
      <c r="N62" s="1118">
        <v>27979.4</v>
      </c>
      <c r="O62" s="1118">
        <v>27979.4</v>
      </c>
      <c r="P62" s="1118">
        <v>27979.4</v>
      </c>
      <c r="Q62" s="2319">
        <v>27979.4</v>
      </c>
      <c r="R62" s="305">
        <v>27979.400000000005</v>
      </c>
      <c r="S62" s="305">
        <v>625</v>
      </c>
      <c r="T62" s="305">
        <v>28604.400000000005</v>
      </c>
      <c r="U62" s="1853"/>
      <c r="V62" s="1126">
        <v>4280</v>
      </c>
      <c r="W62" s="478" t="s">
        <v>398</v>
      </c>
      <c r="X62" s="1476">
        <v>5187.8100000000004</v>
      </c>
      <c r="Y62" s="1476"/>
      <c r="Z62" s="1476">
        <v>5187.8100000000004</v>
      </c>
      <c r="AA62" s="1476">
        <v>5246.1</v>
      </c>
      <c r="AB62" s="1476">
        <v>5304.39</v>
      </c>
      <c r="AC62" s="1476">
        <v>5362.68</v>
      </c>
      <c r="AD62" s="1476">
        <v>5420.97</v>
      </c>
      <c r="AE62" s="1476">
        <v>5479.26</v>
      </c>
      <c r="AF62" s="1476">
        <v>5537.55</v>
      </c>
      <c r="AG62" s="1476">
        <v>5595.84</v>
      </c>
      <c r="AH62" s="1476">
        <v>5654.13</v>
      </c>
      <c r="AI62" s="1476">
        <v>5712.42</v>
      </c>
      <c r="AJ62" s="1476">
        <v>5770.71</v>
      </c>
      <c r="AK62" s="1476">
        <v>5829</v>
      </c>
      <c r="AL62" s="1476">
        <v>5887.29</v>
      </c>
      <c r="AM62" s="305">
        <v>5537.5499999999993</v>
      </c>
      <c r="AN62" s="305">
        <v>106.78999999999999</v>
      </c>
      <c r="AO62" s="305">
        <v>5644.3399999999992</v>
      </c>
    </row>
    <row r="63" spans="1:57">
      <c r="A63" s="1125">
        <v>3775</v>
      </c>
      <c r="B63" s="478" t="s">
        <v>3707</v>
      </c>
      <c r="C63" s="1118">
        <v>980450</v>
      </c>
      <c r="D63" s="631"/>
      <c r="E63" s="631">
        <v>980450</v>
      </c>
      <c r="F63" s="1118">
        <v>980450</v>
      </c>
      <c r="G63" s="1118">
        <v>980450</v>
      </c>
      <c r="H63" s="1118">
        <v>980450</v>
      </c>
      <c r="I63" s="1118">
        <v>980450</v>
      </c>
      <c r="J63" s="1118">
        <v>980450</v>
      </c>
      <c r="K63" s="1118">
        <v>980450</v>
      </c>
      <c r="L63" s="1118">
        <v>980450</v>
      </c>
      <c r="M63" s="1118">
        <v>980450</v>
      </c>
      <c r="N63" s="1118">
        <v>980450</v>
      </c>
      <c r="O63" s="1118">
        <v>980450</v>
      </c>
      <c r="P63" s="1118">
        <v>980450</v>
      </c>
      <c r="Q63" s="2319">
        <v>980450</v>
      </c>
      <c r="R63" s="305">
        <v>980450</v>
      </c>
      <c r="S63" s="305">
        <v>-980000</v>
      </c>
      <c r="T63" s="305">
        <v>450</v>
      </c>
      <c r="U63" s="1853"/>
      <c r="V63" s="1126">
        <v>4335</v>
      </c>
      <c r="W63" s="478" t="s">
        <v>3714</v>
      </c>
      <c r="X63" s="1476">
        <v>173562.33</v>
      </c>
      <c r="Y63" s="1476"/>
      <c r="Z63" s="1476">
        <v>173562.33</v>
      </c>
      <c r="AA63" s="1476">
        <v>175604.93</v>
      </c>
      <c r="AB63" s="1476">
        <v>177647.53</v>
      </c>
      <c r="AC63" s="1476">
        <v>179690.13</v>
      </c>
      <c r="AD63" s="1476">
        <v>181732.73</v>
      </c>
      <c r="AE63" s="1476">
        <v>183775.33</v>
      </c>
      <c r="AF63" s="1476">
        <v>185817.93</v>
      </c>
      <c r="AG63" s="1476">
        <v>187860.53</v>
      </c>
      <c r="AH63" s="1476">
        <v>189903.13</v>
      </c>
      <c r="AI63" s="1476">
        <v>191945.73</v>
      </c>
      <c r="AJ63" s="1476">
        <v>193988.33</v>
      </c>
      <c r="AK63" s="1476">
        <v>196030.93</v>
      </c>
      <c r="AL63" s="1476">
        <v>198073.53</v>
      </c>
      <c r="AM63" s="305">
        <v>185817.93</v>
      </c>
      <c r="AN63" s="305">
        <v>-161291.69</v>
      </c>
      <c r="AO63" s="305">
        <v>24526.239999999991</v>
      </c>
    </row>
    <row r="64" spans="1:57">
      <c r="A64" s="1873"/>
      <c r="B64" s="1873"/>
      <c r="C64" s="1873"/>
      <c r="D64" s="1873"/>
      <c r="E64" s="1873"/>
      <c r="F64" s="1873"/>
      <c r="G64" s="1873"/>
      <c r="H64" s="1873"/>
      <c r="I64" s="1873"/>
      <c r="J64" s="1873"/>
      <c r="K64" s="1873"/>
      <c r="L64" s="1873"/>
      <c r="M64" s="1873"/>
      <c r="N64" s="1873"/>
      <c r="O64" s="1873"/>
      <c r="P64" s="1873"/>
      <c r="Q64" s="1873"/>
      <c r="R64" s="1873"/>
      <c r="S64" s="1873"/>
      <c r="T64" s="1873"/>
      <c r="U64" s="1853"/>
      <c r="V64" s="1873"/>
      <c r="W64" s="1873"/>
      <c r="X64" s="1873"/>
      <c r="Y64" s="1873"/>
      <c r="Z64" s="1873"/>
      <c r="AA64" s="2320"/>
      <c r="AB64" s="1873"/>
      <c r="AC64" s="1873"/>
      <c r="AD64" s="1873"/>
      <c r="AE64" s="1873"/>
      <c r="AF64" s="1873"/>
      <c r="AG64" s="1873"/>
      <c r="AH64" s="1873"/>
      <c r="AI64" s="1873"/>
      <c r="AJ64" s="1873"/>
      <c r="AK64" s="1873"/>
      <c r="AL64" s="1873"/>
      <c r="AM64" s="1873"/>
      <c r="AN64" s="1873"/>
      <c r="AO64" s="1873"/>
    </row>
    <row r="65" spans="1:41">
      <c r="A65" s="1873"/>
      <c r="B65" s="1873"/>
      <c r="C65" s="1873"/>
      <c r="D65" s="1873"/>
      <c r="E65" s="1873"/>
      <c r="F65" s="1873"/>
      <c r="G65" s="1873"/>
      <c r="H65" s="1873"/>
      <c r="I65" s="1873"/>
      <c r="J65" s="1873"/>
      <c r="K65" s="1873"/>
      <c r="L65" s="1873"/>
      <c r="M65" s="1873"/>
      <c r="N65" s="1873"/>
      <c r="O65" s="1873"/>
      <c r="P65" s="1873"/>
      <c r="Q65" s="1873"/>
      <c r="R65" s="1873"/>
      <c r="S65" s="1873"/>
      <c r="T65" s="1873"/>
      <c r="U65" s="1853"/>
      <c r="V65" s="1126">
        <v>4260</v>
      </c>
      <c r="W65" s="478" t="s">
        <v>3712</v>
      </c>
      <c r="X65" s="1476">
        <v>72491.399999999994</v>
      </c>
      <c r="Y65" s="1476"/>
      <c r="Z65" s="1476">
        <v>72491.399999999994</v>
      </c>
      <c r="AA65" s="1476">
        <v>72491.399999999994</v>
      </c>
      <c r="AB65" s="1476">
        <v>72491.399999999994</v>
      </c>
      <c r="AC65" s="1476">
        <v>72491.399999999994</v>
      </c>
      <c r="AD65" s="1476">
        <v>72491.399999999994</v>
      </c>
      <c r="AE65" s="1476">
        <v>72491.399999999994</v>
      </c>
      <c r="AF65" s="1476">
        <v>72491.399999999994</v>
      </c>
      <c r="AG65" s="1476">
        <v>72491.399999999994</v>
      </c>
      <c r="AH65" s="1476">
        <v>72491.399999999994</v>
      </c>
      <c r="AI65" s="1476">
        <v>72491.399999999994</v>
      </c>
      <c r="AJ65" s="1476">
        <v>72491.399999999994</v>
      </c>
      <c r="AK65" s="1476">
        <v>72491.399999999994</v>
      </c>
      <c r="AL65" s="1476">
        <v>72491.399999999994</v>
      </c>
      <c r="AM65" s="305">
        <v>72491.400000000009</v>
      </c>
      <c r="AN65" s="305">
        <v>-83165.901631775268</v>
      </c>
      <c r="AO65" s="305">
        <v>-10674.50163177526</v>
      </c>
    </row>
    <row r="66" spans="1:41">
      <c r="A66" s="1125">
        <v>3790</v>
      </c>
      <c r="B66" s="478" t="s">
        <v>3708</v>
      </c>
      <c r="C66" s="1118">
        <v>0</v>
      </c>
      <c r="D66" s="631"/>
      <c r="E66" s="631">
        <v>0</v>
      </c>
      <c r="F66" s="1118">
        <v>0</v>
      </c>
      <c r="G66" s="1118">
        <v>0</v>
      </c>
      <c r="H66" s="1118">
        <v>0</v>
      </c>
      <c r="I66" s="1118">
        <v>0</v>
      </c>
      <c r="J66" s="1118">
        <v>0</v>
      </c>
      <c r="K66" s="1118">
        <v>0</v>
      </c>
      <c r="L66" s="1118">
        <v>0</v>
      </c>
      <c r="M66" s="1118">
        <v>0</v>
      </c>
      <c r="N66" s="1118">
        <v>0</v>
      </c>
      <c r="O66" s="1118">
        <v>0</v>
      </c>
      <c r="P66" s="1118">
        <v>0</v>
      </c>
      <c r="Q66" s="1118">
        <v>1800</v>
      </c>
      <c r="R66" s="305">
        <v>138.46153846153845</v>
      </c>
      <c r="S66" s="305"/>
      <c r="T66" s="305">
        <v>138.46153846153845</v>
      </c>
      <c r="U66" s="305"/>
      <c r="V66" s="1126">
        <v>4350</v>
      </c>
      <c r="W66" s="478" t="s">
        <v>3715</v>
      </c>
      <c r="X66" s="1476">
        <v>0</v>
      </c>
      <c r="Y66" s="1476"/>
      <c r="Z66" s="1476">
        <v>0</v>
      </c>
      <c r="AA66" s="1476">
        <v>0</v>
      </c>
      <c r="AB66" s="1476">
        <v>0</v>
      </c>
      <c r="AC66" s="1476">
        <v>0</v>
      </c>
      <c r="AD66" s="1476">
        <v>0</v>
      </c>
      <c r="AE66" s="1476">
        <v>0</v>
      </c>
      <c r="AF66" s="1476">
        <v>0</v>
      </c>
      <c r="AG66" s="1476">
        <v>0</v>
      </c>
      <c r="AH66" s="1476">
        <v>0</v>
      </c>
      <c r="AI66" s="1476">
        <v>0</v>
      </c>
      <c r="AJ66" s="1476">
        <v>0</v>
      </c>
      <c r="AK66" s="1476">
        <v>0</v>
      </c>
      <c r="AL66" s="1476">
        <v>3.75</v>
      </c>
      <c r="AM66" s="305">
        <v>0.28846153846153844</v>
      </c>
      <c r="AN66" s="305"/>
      <c r="AO66" s="305">
        <v>0.28846153846153844</v>
      </c>
    </row>
    <row r="67" spans="1:41">
      <c r="A67" s="1125">
        <v>3600</v>
      </c>
      <c r="B67" s="478" t="s">
        <v>3705</v>
      </c>
      <c r="C67" s="1118">
        <v>14951.39</v>
      </c>
      <c r="D67" s="1118">
        <v>0</v>
      </c>
      <c r="E67" s="631">
        <v>14951.39</v>
      </c>
      <c r="F67" s="1118">
        <v>14951.39</v>
      </c>
      <c r="G67" s="1118">
        <v>14951.39</v>
      </c>
      <c r="H67" s="1118">
        <v>14951.39</v>
      </c>
      <c r="I67" s="1118">
        <v>14951.39</v>
      </c>
      <c r="J67" s="1118">
        <v>14951.39</v>
      </c>
      <c r="K67" s="1118">
        <v>14951.39</v>
      </c>
      <c r="L67" s="1118">
        <v>14951.39</v>
      </c>
      <c r="M67" s="1118">
        <v>14951.39</v>
      </c>
      <c r="N67" s="1118">
        <v>14951.39</v>
      </c>
      <c r="O67" s="1118">
        <v>14951.39</v>
      </c>
      <c r="P67" s="1118">
        <v>14951.39</v>
      </c>
      <c r="Q67" s="1118">
        <v>14951.39</v>
      </c>
      <c r="R67" s="305">
        <v>14951.390000000005</v>
      </c>
      <c r="S67" s="305"/>
      <c r="T67" s="305">
        <v>14951.390000000005</v>
      </c>
      <c r="U67" s="1853"/>
      <c r="V67" s="1126">
        <v>4150</v>
      </c>
      <c r="W67" s="478" t="s">
        <v>3711</v>
      </c>
      <c r="X67" s="1476">
        <v>7614.06</v>
      </c>
      <c r="Y67" s="1476"/>
      <c r="Z67" s="1234">
        <v>7614.06</v>
      </c>
      <c r="AA67" s="1476">
        <v>7683.28</v>
      </c>
      <c r="AB67" s="1476">
        <v>7752.5</v>
      </c>
      <c r="AC67" s="1476">
        <v>7821.72</v>
      </c>
      <c r="AD67" s="1476">
        <v>7890.94</v>
      </c>
      <c r="AE67" s="1476">
        <v>7960.16</v>
      </c>
      <c r="AF67" s="1476">
        <v>8029.38</v>
      </c>
      <c r="AG67" s="1476">
        <v>8098.6</v>
      </c>
      <c r="AH67" s="1476">
        <v>8167.82</v>
      </c>
      <c r="AI67" s="1476">
        <v>8237.0400000000009</v>
      </c>
      <c r="AJ67" s="1476">
        <v>8306.26</v>
      </c>
      <c r="AK67" s="1476">
        <v>8375.48</v>
      </c>
      <c r="AL67" s="1476">
        <v>8444.7000000000007</v>
      </c>
      <c r="AM67" s="305">
        <v>8029.3799999999992</v>
      </c>
      <c r="AN67" s="305">
        <v>738.85</v>
      </c>
      <c r="AO67" s="305">
        <v>8768.23</v>
      </c>
    </row>
    <row r="68" spans="1:41">
      <c r="A68" s="1125">
        <v>3605</v>
      </c>
      <c r="B68" s="478" t="s">
        <v>365</v>
      </c>
      <c r="C68" s="1127">
        <v>207364.17</v>
      </c>
      <c r="D68" s="1852"/>
      <c r="E68" s="1026">
        <v>207364.17</v>
      </c>
      <c r="F68" s="1127">
        <v>207364.17</v>
      </c>
      <c r="G68" s="1127">
        <v>207364.17</v>
      </c>
      <c r="H68" s="1127">
        <v>207364.17</v>
      </c>
      <c r="I68" s="1127">
        <v>207364.17</v>
      </c>
      <c r="J68" s="1127">
        <v>207364.17</v>
      </c>
      <c r="K68" s="1127">
        <v>207364.17</v>
      </c>
      <c r="L68" s="1127">
        <v>207364.17</v>
      </c>
      <c r="M68" s="1127">
        <v>207364.17</v>
      </c>
      <c r="N68" s="1127">
        <v>207364.17</v>
      </c>
      <c r="O68" s="1127">
        <v>207364.17</v>
      </c>
      <c r="P68" s="1127">
        <v>207364.17</v>
      </c>
      <c r="Q68" s="1127">
        <v>207364.17</v>
      </c>
      <c r="R68" s="1474">
        <v>207364.16999999995</v>
      </c>
      <c r="S68" s="305"/>
      <c r="T68" s="305">
        <v>207364.16999999995</v>
      </c>
      <c r="U68" s="1853"/>
      <c r="V68" s="1126">
        <v>4155</v>
      </c>
      <c r="W68" s="478" t="s">
        <v>394</v>
      </c>
      <c r="X68" s="1026">
        <v>52853.18</v>
      </c>
      <c r="Y68" s="1026"/>
      <c r="Z68" s="1026">
        <v>52853.18</v>
      </c>
      <c r="AA68" s="1026">
        <v>53813.2</v>
      </c>
      <c r="AB68" s="1026">
        <v>54773.22</v>
      </c>
      <c r="AC68" s="1026">
        <v>55733.24</v>
      </c>
      <c r="AD68" s="1026">
        <v>56693.26</v>
      </c>
      <c r="AE68" s="1026">
        <v>57653.279999999999</v>
      </c>
      <c r="AF68" s="1026">
        <v>58613.3</v>
      </c>
      <c r="AG68" s="1026">
        <v>59573.32</v>
      </c>
      <c r="AH68" s="1026">
        <v>60533.34</v>
      </c>
      <c r="AI68" s="1026">
        <v>61493.36</v>
      </c>
      <c r="AJ68" s="1026">
        <v>62453.38</v>
      </c>
      <c r="AK68" s="1026">
        <v>63413.4</v>
      </c>
      <c r="AL68" s="1026">
        <v>64373.42</v>
      </c>
      <c r="AM68" s="1474">
        <v>58613.3</v>
      </c>
      <c r="AN68" s="305">
        <v>3234.99</v>
      </c>
      <c r="AO68" s="305">
        <v>61848.29</v>
      </c>
    </row>
    <row r="69" spans="1:41">
      <c r="A69" s="1125" t="s">
        <v>3153</v>
      </c>
      <c r="B69" s="1853" t="s">
        <v>1765</v>
      </c>
      <c r="C69" s="633">
        <v>4290643.87</v>
      </c>
      <c r="D69" s="633">
        <v>0</v>
      </c>
      <c r="E69" s="1234">
        <v>4290643.87</v>
      </c>
      <c r="F69" s="633">
        <v>4290643.87</v>
      </c>
      <c r="G69" s="633">
        <v>4290643.87</v>
      </c>
      <c r="H69" s="633">
        <v>4290643.87</v>
      </c>
      <c r="I69" s="633">
        <v>4290643.87</v>
      </c>
      <c r="J69" s="633">
        <v>4290643.87</v>
      </c>
      <c r="K69" s="633">
        <v>4290643.87</v>
      </c>
      <c r="L69" s="633">
        <v>4290643.87</v>
      </c>
      <c r="M69" s="633">
        <v>4290643.87</v>
      </c>
      <c r="N69" s="633">
        <v>4290643.87</v>
      </c>
      <c r="O69" s="633">
        <v>4290643.87</v>
      </c>
      <c r="P69" s="633">
        <v>4290643.87</v>
      </c>
      <c r="Q69" s="633">
        <v>4292443.87</v>
      </c>
      <c r="R69" s="633">
        <v>4290782.3315384611</v>
      </c>
      <c r="S69" s="633">
        <v>624.99999999976717</v>
      </c>
      <c r="T69" s="633">
        <v>4291407.3315384611</v>
      </c>
      <c r="U69" s="1853"/>
      <c r="V69" s="1126"/>
      <c r="W69" s="1853" t="s">
        <v>1765</v>
      </c>
      <c r="X69" s="633">
        <v>1758923.75</v>
      </c>
      <c r="Y69" s="633">
        <v>0</v>
      </c>
      <c r="Z69" s="1234">
        <v>1758923.75</v>
      </c>
      <c r="AA69" s="633">
        <v>1771355.7499999998</v>
      </c>
      <c r="AB69" s="633">
        <v>1783787.7499999995</v>
      </c>
      <c r="AC69" s="633">
        <v>1796219.7499999995</v>
      </c>
      <c r="AD69" s="633">
        <v>1808651.7499999998</v>
      </c>
      <c r="AE69" s="633">
        <v>1821083.7499999998</v>
      </c>
      <c r="AF69" s="633">
        <v>1833515.7499999998</v>
      </c>
      <c r="AG69" s="633">
        <v>1845947.7500000002</v>
      </c>
      <c r="AH69" s="633">
        <v>1858379.75</v>
      </c>
      <c r="AI69" s="633">
        <v>1870811.7499999998</v>
      </c>
      <c r="AJ69" s="633">
        <v>1883243.7499999998</v>
      </c>
      <c r="AK69" s="633">
        <v>1895675.7499999998</v>
      </c>
      <c r="AL69" s="633">
        <v>1908111.4999999998</v>
      </c>
      <c r="AN69" s="633">
        <v>-334570.29163177538</v>
      </c>
      <c r="AO69" s="633">
        <v>1498945.7468297633</v>
      </c>
    </row>
    <row r="70" spans="1:41">
      <c r="A70" s="1125"/>
      <c r="B70" s="1853"/>
      <c r="C70" s="631"/>
      <c r="D70" s="631"/>
      <c r="E70" s="631"/>
      <c r="F70" s="631"/>
      <c r="G70" s="631"/>
      <c r="H70" s="631"/>
      <c r="I70" s="631"/>
      <c r="J70" s="631"/>
      <c r="K70" s="631"/>
      <c r="L70" s="631"/>
      <c r="M70" s="631"/>
      <c r="N70" s="631"/>
      <c r="O70" s="631"/>
      <c r="P70" s="631"/>
      <c r="Q70" s="631"/>
      <c r="R70" s="631"/>
      <c r="S70" s="631"/>
      <c r="T70" s="631"/>
      <c r="U70" s="1853"/>
      <c r="V70" s="1126"/>
      <c r="W70" s="1853"/>
      <c r="X70" s="631"/>
      <c r="Y70" s="631"/>
      <c r="Z70" s="631"/>
      <c r="AA70" s="631"/>
      <c r="AB70" s="631"/>
      <c r="AC70" s="631"/>
      <c r="AD70" s="631"/>
      <c r="AE70" s="631"/>
      <c r="AF70" s="631"/>
      <c r="AG70" s="631"/>
      <c r="AH70" s="631"/>
      <c r="AI70" s="631"/>
      <c r="AJ70" s="631"/>
      <c r="AK70" s="631"/>
      <c r="AL70" s="631"/>
      <c r="AN70" s="631"/>
      <c r="AO70" s="631"/>
    </row>
    <row r="71" spans="1:41">
      <c r="A71" s="1125">
        <v>3715</v>
      </c>
      <c r="B71" s="478" t="s">
        <v>368</v>
      </c>
      <c r="C71" s="1118">
        <v>471015.79</v>
      </c>
      <c r="D71" s="631"/>
      <c r="E71" s="631">
        <v>471015.79</v>
      </c>
      <c r="F71" s="1118">
        <v>471015.79</v>
      </c>
      <c r="G71" s="1118">
        <v>471015.79</v>
      </c>
      <c r="H71" s="1118">
        <v>471015.79</v>
      </c>
      <c r="I71" s="1118">
        <v>471015.79</v>
      </c>
      <c r="J71" s="1118">
        <v>471015.79</v>
      </c>
      <c r="K71" s="1118">
        <v>471015.79</v>
      </c>
      <c r="L71" s="1118">
        <v>471015.79</v>
      </c>
      <c r="M71" s="1118">
        <v>471015.79</v>
      </c>
      <c r="N71" s="1118">
        <v>471015.79</v>
      </c>
      <c r="O71" s="1118">
        <v>471015.79</v>
      </c>
      <c r="P71" s="1118">
        <v>471015.79</v>
      </c>
      <c r="Q71" s="1118">
        <v>471015.79</v>
      </c>
      <c r="R71" s="305">
        <v>471015.79</v>
      </c>
      <c r="S71" s="305">
        <v>3528.8</v>
      </c>
      <c r="T71" s="305">
        <v>474544.58999999997</v>
      </c>
      <c r="U71" s="1853"/>
      <c r="V71" s="1126">
        <v>4275</v>
      </c>
      <c r="W71" s="478" t="s">
        <v>397</v>
      </c>
      <c r="X71" s="1476">
        <v>19541.580000000002</v>
      </c>
      <c r="Y71" s="1476"/>
      <c r="Z71" s="1476">
        <v>19541.580000000002</v>
      </c>
      <c r="AA71" s="1476">
        <v>20522.86</v>
      </c>
      <c r="AB71" s="1476">
        <v>21504.14</v>
      </c>
      <c r="AC71" s="1476">
        <v>22485.42</v>
      </c>
      <c r="AD71" s="1476">
        <v>23466.7</v>
      </c>
      <c r="AE71" s="1476">
        <v>24447.98</v>
      </c>
      <c r="AF71" s="1476">
        <v>25429.26</v>
      </c>
      <c r="AG71" s="1476">
        <v>26410.54</v>
      </c>
      <c r="AH71" s="1476">
        <v>27391.82</v>
      </c>
      <c r="AI71" s="1476">
        <v>28373.1</v>
      </c>
      <c r="AJ71" s="1476">
        <v>29354.38</v>
      </c>
      <c r="AK71" s="1476">
        <v>30335.66</v>
      </c>
      <c r="AL71" s="1476">
        <v>31316.94</v>
      </c>
      <c r="AM71" s="305">
        <v>25429.260000000002</v>
      </c>
      <c r="AN71" s="305">
        <v>413.9</v>
      </c>
      <c r="AO71" s="305">
        <v>25843.160000000003</v>
      </c>
    </row>
    <row r="72" spans="1:41">
      <c r="A72" s="1125"/>
      <c r="C72" s="631"/>
      <c r="D72" s="631"/>
      <c r="E72" s="631"/>
      <c r="F72" s="631"/>
      <c r="G72" s="631"/>
      <c r="H72" s="631"/>
      <c r="I72" s="631"/>
      <c r="J72" s="631"/>
      <c r="K72" s="631"/>
      <c r="L72" s="631"/>
      <c r="M72" s="631"/>
      <c r="N72" s="631"/>
      <c r="O72" s="631"/>
      <c r="P72" s="631"/>
      <c r="Q72" s="631"/>
      <c r="R72" s="305"/>
      <c r="S72" s="305"/>
      <c r="T72" s="305"/>
      <c r="U72" s="1853"/>
      <c r="V72" s="1126"/>
      <c r="W72" s="478"/>
      <c r="X72" s="631"/>
      <c r="Y72" s="631"/>
      <c r="Z72" s="631"/>
      <c r="AA72" s="631"/>
      <c r="AB72" s="631"/>
      <c r="AC72" s="631"/>
      <c r="AD72" s="631"/>
      <c r="AE72" s="631"/>
      <c r="AF72" s="631"/>
      <c r="AG72" s="631"/>
      <c r="AH72" s="631"/>
      <c r="AI72" s="631"/>
      <c r="AJ72" s="631"/>
      <c r="AK72" s="631"/>
      <c r="AL72" s="631"/>
      <c r="AM72" s="305"/>
      <c r="AN72" s="305"/>
      <c r="AO72" s="305"/>
    </row>
    <row r="73" spans="1:41">
      <c r="A73" s="1125">
        <v>3770</v>
      </c>
      <c r="B73" s="479" t="s">
        <v>2529</v>
      </c>
      <c r="C73" s="1118">
        <v>0</v>
      </c>
      <c r="D73" s="631"/>
      <c r="E73" s="631">
        <v>0</v>
      </c>
      <c r="F73" s="1118">
        <v>0</v>
      </c>
      <c r="G73" s="1118">
        <v>0</v>
      </c>
      <c r="H73" s="1118">
        <v>0</v>
      </c>
      <c r="I73" s="1118">
        <v>0</v>
      </c>
      <c r="J73" s="1118">
        <v>0</v>
      </c>
      <c r="K73" s="1118">
        <v>0</v>
      </c>
      <c r="L73" s="1118">
        <v>0</v>
      </c>
      <c r="M73" s="1118">
        <v>0</v>
      </c>
      <c r="N73" s="1118">
        <v>0</v>
      </c>
      <c r="O73" s="1118">
        <v>0</v>
      </c>
      <c r="P73" s="1118">
        <v>1200</v>
      </c>
      <c r="Q73" s="1118">
        <v>1200</v>
      </c>
      <c r="R73" s="305">
        <v>184.61538461538461</v>
      </c>
      <c r="S73" s="305"/>
      <c r="T73" s="305">
        <v>184.61538461538461</v>
      </c>
      <c r="U73" s="1853"/>
      <c r="V73" s="1126">
        <v>4330</v>
      </c>
      <c r="W73" s="479" t="s">
        <v>2531</v>
      </c>
      <c r="X73" s="1476">
        <v>4777.6499999999996</v>
      </c>
      <c r="Y73" s="1476"/>
      <c r="Z73" s="1476">
        <v>4777.6499999999996</v>
      </c>
      <c r="AA73" s="1476">
        <v>4777.6499999999996</v>
      </c>
      <c r="AB73" s="1476">
        <v>4777.6499999999996</v>
      </c>
      <c r="AC73" s="1476">
        <v>4777.6499999999996</v>
      </c>
      <c r="AD73" s="1476">
        <v>4777.6499999999996</v>
      </c>
      <c r="AE73" s="1476">
        <v>4777.6499999999996</v>
      </c>
      <c r="AF73" s="1476">
        <v>4777.6499999999996</v>
      </c>
      <c r="AG73" s="1476">
        <v>4777.6499999999996</v>
      </c>
      <c r="AH73" s="1476">
        <v>4777.6499999999996</v>
      </c>
      <c r="AI73" s="1476">
        <v>4777.6499999999996</v>
      </c>
      <c r="AJ73" s="1476">
        <v>4777.6499999999996</v>
      </c>
      <c r="AK73" s="1476">
        <v>4780.1499999999996</v>
      </c>
      <c r="AL73" s="1476">
        <v>4782.6499999999996</v>
      </c>
      <c r="AM73" s="305">
        <v>4778.2269230769243</v>
      </c>
      <c r="AN73" s="305">
        <v>-4777.6499999999996</v>
      </c>
      <c r="AO73" s="305">
        <v>0.57692307692468603</v>
      </c>
    </row>
    <row r="74" spans="1:41">
      <c r="A74" s="1125"/>
      <c r="B74" s="479"/>
      <c r="C74" s="631"/>
      <c r="D74" s="631"/>
      <c r="E74" s="631"/>
      <c r="F74" s="631"/>
      <c r="G74" s="631"/>
      <c r="H74" s="631"/>
      <c r="I74" s="631"/>
      <c r="J74" s="631"/>
      <c r="K74" s="631"/>
      <c r="L74" s="631"/>
      <c r="M74" s="631"/>
      <c r="N74" s="631"/>
      <c r="O74" s="631"/>
      <c r="P74" s="631"/>
      <c r="Q74" s="631"/>
      <c r="R74" s="631"/>
      <c r="S74" s="631"/>
      <c r="T74" s="631"/>
      <c r="U74" s="1874"/>
      <c r="V74" s="1126"/>
      <c r="W74" s="1853"/>
      <c r="X74" s="631"/>
      <c r="Y74" s="631"/>
      <c r="Z74" s="631"/>
      <c r="AA74" s="631"/>
      <c r="AB74" s="631"/>
      <c r="AC74" s="631"/>
      <c r="AD74" s="631"/>
      <c r="AE74" s="631"/>
      <c r="AF74" s="631"/>
      <c r="AG74" s="631"/>
      <c r="AH74" s="631"/>
      <c r="AI74" s="631"/>
      <c r="AJ74" s="631"/>
      <c r="AK74" s="631"/>
      <c r="AL74" s="631"/>
      <c r="AN74" s="631"/>
      <c r="AO74" s="631"/>
    </row>
    <row r="75" spans="1:41">
      <c r="A75" s="1125">
        <v>3705</v>
      </c>
      <c r="B75" s="478" t="s">
        <v>367</v>
      </c>
      <c r="C75" s="1127">
        <v>1099283.71</v>
      </c>
      <c r="D75" s="1852"/>
      <c r="E75" s="631">
        <v>1099283.71</v>
      </c>
      <c r="F75" s="1127">
        <v>1099283.71</v>
      </c>
      <c r="G75" s="1127">
        <v>1099283.71</v>
      </c>
      <c r="H75" s="1127">
        <v>1099283.71</v>
      </c>
      <c r="I75" s="1127">
        <v>1099283.71</v>
      </c>
      <c r="J75" s="1127">
        <v>1099283.71</v>
      </c>
      <c r="K75" s="1127">
        <v>1099283.71</v>
      </c>
      <c r="L75" s="1127">
        <v>1099283.71</v>
      </c>
      <c r="M75" s="1127">
        <v>1099283.71</v>
      </c>
      <c r="N75" s="1127">
        <v>1099283.71</v>
      </c>
      <c r="O75" s="1127">
        <v>1099283.71</v>
      </c>
      <c r="P75" s="1127">
        <v>1099283.71</v>
      </c>
      <c r="Q75" s="1127">
        <v>1099283.71</v>
      </c>
      <c r="R75" s="305">
        <v>1099283.7100000004</v>
      </c>
      <c r="S75" s="305">
        <v>-9282.93</v>
      </c>
      <c r="T75" s="305">
        <v>1090000.7800000005</v>
      </c>
      <c r="U75" s="1874"/>
      <c r="V75" s="1862">
        <v>4265</v>
      </c>
      <c r="W75" s="1863" t="s">
        <v>396</v>
      </c>
      <c r="X75" s="1026">
        <v>284065.96999999997</v>
      </c>
      <c r="Y75" s="1026"/>
      <c r="Z75" s="1026">
        <v>284065.96999999997</v>
      </c>
      <c r="AA75" s="1026">
        <v>286356.14</v>
      </c>
      <c r="AB75" s="1026">
        <v>288646.31</v>
      </c>
      <c r="AC75" s="1026">
        <v>290936.48</v>
      </c>
      <c r="AD75" s="1026">
        <v>293226.65000000002</v>
      </c>
      <c r="AE75" s="1026">
        <v>295516.82</v>
      </c>
      <c r="AF75" s="1026">
        <v>297806.99</v>
      </c>
      <c r="AG75" s="1026">
        <v>300097.15999999997</v>
      </c>
      <c r="AH75" s="1026">
        <v>302387.33</v>
      </c>
      <c r="AI75" s="1026">
        <v>304677.5</v>
      </c>
      <c r="AJ75" s="1026">
        <v>306967.67</v>
      </c>
      <c r="AK75" s="1026">
        <v>309257.84000000003</v>
      </c>
      <c r="AL75" s="1026">
        <v>311548.01</v>
      </c>
      <c r="AM75" s="1474">
        <v>297806.99</v>
      </c>
      <c r="AN75" s="305">
        <v>411724.96</v>
      </c>
      <c r="AO75" s="305">
        <v>709531.95</v>
      </c>
    </row>
    <row r="76" spans="1:41">
      <c r="A76" s="1125"/>
      <c r="B76" s="1853"/>
      <c r="C76" s="1476"/>
      <c r="D76" s="631"/>
      <c r="E76" s="639"/>
      <c r="F76" s="1476"/>
      <c r="G76" s="1476"/>
      <c r="H76" s="1476"/>
      <c r="I76" s="1476"/>
      <c r="J76" s="1476"/>
      <c r="K76" s="1476"/>
      <c r="L76" s="1476"/>
      <c r="M76" s="1476"/>
      <c r="N76" s="1476"/>
      <c r="O76" s="1476"/>
      <c r="P76" s="1476"/>
      <c r="Q76" s="1476"/>
      <c r="R76" s="1476"/>
      <c r="S76" s="1476"/>
      <c r="T76" s="1476"/>
      <c r="U76" s="1853"/>
      <c r="V76" s="1873"/>
      <c r="W76" s="478"/>
      <c r="X76" s="631"/>
      <c r="Y76" s="631"/>
      <c r="Z76" s="1476"/>
      <c r="AA76" s="631"/>
      <c r="AB76" s="631"/>
      <c r="AC76" s="631"/>
      <c r="AD76" s="631"/>
      <c r="AE76" s="631"/>
      <c r="AF76" s="631"/>
      <c r="AG76" s="631"/>
      <c r="AH76" s="631"/>
      <c r="AI76" s="631"/>
      <c r="AJ76" s="631"/>
      <c r="AK76" s="631"/>
      <c r="AL76" s="631"/>
      <c r="AN76" s="1476"/>
      <c r="AO76" s="1476"/>
    </row>
    <row r="77" spans="1:41" ht="13.5" thickBot="1">
      <c r="A77" s="1864"/>
      <c r="B77" s="1866" t="s">
        <v>1771</v>
      </c>
      <c r="C77" s="1867">
        <v>12023663.690000001</v>
      </c>
      <c r="D77" s="1867">
        <v>0</v>
      </c>
      <c r="E77" s="1867">
        <v>12023663.690000001</v>
      </c>
      <c r="F77" s="1867">
        <v>12023663.690000001</v>
      </c>
      <c r="G77" s="1867">
        <v>12023663.690000001</v>
      </c>
      <c r="H77" s="1867">
        <v>12023663.690000001</v>
      </c>
      <c r="I77" s="1867">
        <v>12023663.690000001</v>
      </c>
      <c r="J77" s="1867">
        <v>12098128.690000001</v>
      </c>
      <c r="K77" s="1867">
        <v>12098128.690000001</v>
      </c>
      <c r="L77" s="1867">
        <v>12098128.690000001</v>
      </c>
      <c r="M77" s="1867">
        <v>12098128.690000001</v>
      </c>
      <c r="N77" s="1867">
        <v>12098128.690000001</v>
      </c>
      <c r="O77" s="1867">
        <v>12098128.690000001</v>
      </c>
      <c r="P77" s="1867">
        <v>12099328.690000001</v>
      </c>
      <c r="Q77" s="1867">
        <v>12101128.690000001</v>
      </c>
      <c r="R77" s="1867">
        <v>12069811.382307693</v>
      </c>
      <c r="S77" s="1867">
        <v>33054.249999999651</v>
      </c>
      <c r="T77" s="1867">
        <v>12102865.632307693</v>
      </c>
      <c r="U77" s="1853"/>
      <c r="V77" s="1126"/>
      <c r="W77" s="1866" t="s">
        <v>1772</v>
      </c>
      <c r="X77" s="520">
        <v>3504724.32</v>
      </c>
      <c r="Y77" s="520">
        <v>0</v>
      </c>
      <c r="Z77" s="520">
        <v>3504724.32</v>
      </c>
      <c r="AA77" s="520">
        <v>3533603.5899999994</v>
      </c>
      <c r="AB77" s="520">
        <v>3562482.86</v>
      </c>
      <c r="AC77" s="520">
        <v>3591362.1299999994</v>
      </c>
      <c r="AD77" s="520">
        <v>3620241.3999999994</v>
      </c>
      <c r="AE77" s="520">
        <v>3649279.4899999998</v>
      </c>
      <c r="AF77" s="520">
        <v>3678317.57</v>
      </c>
      <c r="AG77" s="520">
        <v>3707355.65</v>
      </c>
      <c r="AH77" s="520">
        <v>3736393.73</v>
      </c>
      <c r="AI77" s="520">
        <v>3765431.8099999996</v>
      </c>
      <c r="AJ77" s="520">
        <v>3794469.8899999992</v>
      </c>
      <c r="AK77" s="520">
        <v>3823510.47</v>
      </c>
      <c r="AL77" s="520">
        <v>3852554.8</v>
      </c>
      <c r="AM77" s="305">
        <v>3678440.5930769225</v>
      </c>
      <c r="AN77" s="1867">
        <v>137474.07836822461</v>
      </c>
      <c r="AO77" s="1867">
        <v>3815914.6714451481</v>
      </c>
    </row>
    <row r="78" spans="1:41" ht="13.5" thickTop="1">
      <c r="A78" s="1864"/>
      <c r="B78" s="1866"/>
      <c r="C78" s="1234"/>
      <c r="D78" s="512"/>
      <c r="E78" s="512"/>
      <c r="F78" s="1234"/>
      <c r="G78" s="1234"/>
      <c r="H78" s="1234"/>
      <c r="I78" s="1234"/>
      <c r="J78" s="1234"/>
      <c r="K78" s="1234"/>
      <c r="L78" s="1234"/>
      <c r="M78" s="1234"/>
      <c r="N78" s="1234"/>
      <c r="O78" s="1234"/>
      <c r="P78" s="1234"/>
      <c r="Q78" s="1234"/>
      <c r="R78" s="1234"/>
      <c r="S78" s="1234"/>
      <c r="T78" s="1234"/>
      <c r="U78" s="1853"/>
      <c r="V78" s="1865"/>
      <c r="W78" s="1866"/>
      <c r="X78" s="512"/>
      <c r="Y78" s="512"/>
      <c r="Z78" s="512"/>
      <c r="AA78" s="512"/>
      <c r="AB78" s="512"/>
      <c r="AC78" s="512"/>
      <c r="AD78" s="512"/>
      <c r="AE78" s="512"/>
      <c r="AF78" s="512"/>
      <c r="AG78" s="512"/>
      <c r="AH78" s="512"/>
      <c r="AI78" s="512"/>
      <c r="AJ78" s="512"/>
      <c r="AK78" s="512"/>
      <c r="AL78" s="512"/>
      <c r="AN78" s="1234"/>
      <c r="AO78" s="1234"/>
    </row>
    <row r="79" spans="1:41">
      <c r="A79" s="1864"/>
      <c r="B79" s="1866" t="s">
        <v>411</v>
      </c>
      <c r="C79" s="1234">
        <v>32480932.950000003</v>
      </c>
      <c r="D79" s="512">
        <v>0</v>
      </c>
      <c r="E79" s="512">
        <v>32480932.950000003</v>
      </c>
      <c r="F79" s="1234">
        <v>32491264.950000003</v>
      </c>
      <c r="G79" s="1234">
        <v>32543625.250000004</v>
      </c>
      <c r="H79" s="1234">
        <v>32572554.250000004</v>
      </c>
      <c r="I79" s="1234">
        <v>32590995.250000004</v>
      </c>
      <c r="J79" s="1234">
        <v>32730659.250000004</v>
      </c>
      <c r="K79" s="1234">
        <v>32741753.250000004</v>
      </c>
      <c r="L79" s="1234">
        <v>32768943.250000004</v>
      </c>
      <c r="M79" s="1234">
        <v>32792724.250000004</v>
      </c>
      <c r="N79" s="1234">
        <v>32821354.250000004</v>
      </c>
      <c r="O79" s="1234">
        <v>32833622.250000004</v>
      </c>
      <c r="P79" s="1234">
        <v>33100168.190000001</v>
      </c>
      <c r="Q79" s="1234">
        <v>33129958.190000001</v>
      </c>
      <c r="R79" s="1234">
        <v>32738350.425384622</v>
      </c>
      <c r="S79" s="1234">
        <v>24288.159999999829</v>
      </c>
      <c r="T79" s="1234">
        <v>26019277.313076925</v>
      </c>
      <c r="U79" s="1853"/>
      <c r="V79" s="1865"/>
      <c r="W79" s="1866" t="s">
        <v>412</v>
      </c>
      <c r="X79" s="512">
        <v>10850850.040000001</v>
      </c>
      <c r="Y79" s="512">
        <v>0</v>
      </c>
      <c r="Z79" s="512">
        <v>10850850.040000001</v>
      </c>
      <c r="AA79" s="512">
        <v>10939519.889999999</v>
      </c>
      <c r="AB79" s="512">
        <v>11028295.310000001</v>
      </c>
      <c r="AC79" s="512">
        <v>11117130.999999998</v>
      </c>
      <c r="AD79" s="512">
        <v>11206005.099999998</v>
      </c>
      <c r="AE79" s="512">
        <v>11295166.869999999</v>
      </c>
      <c r="AF79" s="512">
        <v>11384351.75</v>
      </c>
      <c r="AG79" s="512">
        <v>11473593.279999999</v>
      </c>
      <c r="AH79" s="512">
        <v>11562884.35</v>
      </c>
      <c r="AI79" s="512">
        <v>11652231.149999999</v>
      </c>
      <c r="AJ79" s="512">
        <v>11741607.429999998</v>
      </c>
      <c r="AK79" s="512">
        <v>11831539</v>
      </c>
      <c r="AL79" s="512">
        <v>11921532.639999999</v>
      </c>
      <c r="AM79" s="305">
        <v>11384977.523846153</v>
      </c>
      <c r="AN79" s="1234">
        <v>-826136.49441151763</v>
      </c>
      <c r="AO79" s="1234">
        <v>10558841.029434638</v>
      </c>
    </row>
    <row r="80" spans="1:41">
      <c r="A80" s="1864"/>
      <c r="B80" s="1866" t="s">
        <v>3734</v>
      </c>
      <c r="C80" s="1234">
        <v>-32519332.949999996</v>
      </c>
      <c r="D80" s="512"/>
      <c r="E80" s="512">
        <v>-32519332.949999996</v>
      </c>
      <c r="F80" s="512">
        <v>-32529664.949999996</v>
      </c>
      <c r="G80" s="512">
        <v>-32582025.249999996</v>
      </c>
      <c r="H80" s="512">
        <v>-32610954.249999996</v>
      </c>
      <c r="I80" s="512">
        <v>-32629395.249999996</v>
      </c>
      <c r="J80" s="512">
        <v>-32769059.249999996</v>
      </c>
      <c r="K80" s="512">
        <v>-32780153.249999996</v>
      </c>
      <c r="L80" s="512">
        <v>-32807343.249999996</v>
      </c>
      <c r="M80" s="512">
        <v>-32831124.249999996</v>
      </c>
      <c r="N80" s="512">
        <v>-32859754.249999996</v>
      </c>
      <c r="O80" s="512">
        <v>-32872022.249999996</v>
      </c>
      <c r="P80" s="512">
        <v>-33138568.189999998</v>
      </c>
      <c r="Q80" s="512">
        <v>-33168358.189999998</v>
      </c>
      <c r="R80" s="1234"/>
      <c r="S80" s="1234"/>
      <c r="T80" s="1234"/>
      <c r="U80" s="1853"/>
      <c r="V80" s="1865"/>
      <c r="W80" s="1866" t="s">
        <v>3732</v>
      </c>
      <c r="X80" s="512">
        <v>10850850.040000003</v>
      </c>
      <c r="Y80" s="512"/>
      <c r="Z80" s="512">
        <v>10850850.040000003</v>
      </c>
      <c r="AA80" s="512">
        <v>10939519.889999999</v>
      </c>
      <c r="AB80" s="512">
        <v>11028295.310000002</v>
      </c>
      <c r="AC80" s="512">
        <v>11117131.000000004</v>
      </c>
      <c r="AD80" s="512">
        <v>11206005.1</v>
      </c>
      <c r="AE80" s="512">
        <v>11295166.870000003</v>
      </c>
      <c r="AF80" s="512">
        <v>11384351.750000002</v>
      </c>
      <c r="AG80" s="512">
        <v>11473593.280000001</v>
      </c>
      <c r="AH80" s="512">
        <v>11562884.350000003</v>
      </c>
      <c r="AI80" s="512">
        <v>11652231.150000004</v>
      </c>
      <c r="AJ80" s="512">
        <v>11741607.430000005</v>
      </c>
      <c r="AK80" s="512">
        <v>11831538.999999998</v>
      </c>
      <c r="AL80" s="512">
        <v>11921532.639999999</v>
      </c>
      <c r="AM80" s="308"/>
      <c r="AN80" s="1234"/>
      <c r="AO80" s="1234"/>
    </row>
    <row r="81" spans="1:16384" ht="13.5" thickBot="1">
      <c r="A81" s="1864"/>
      <c r="B81" s="1866" t="s">
        <v>3736</v>
      </c>
      <c r="C81" s="1234">
        <v>-65000265.899999999</v>
      </c>
      <c r="D81" s="512"/>
      <c r="E81" s="1234">
        <v>-65000265.899999999</v>
      </c>
      <c r="F81" s="1234">
        <v>-65020929.899999999</v>
      </c>
      <c r="G81" s="1234">
        <v>-65125650.5</v>
      </c>
      <c r="H81" s="1234">
        <v>-65183508.5</v>
      </c>
      <c r="I81" s="1234">
        <v>-65220390.5</v>
      </c>
      <c r="J81" s="1234">
        <v>-65499718.5</v>
      </c>
      <c r="K81" s="1234">
        <v>-65521906.5</v>
      </c>
      <c r="L81" s="1234">
        <v>-65576286.5</v>
      </c>
      <c r="M81" s="1234">
        <v>-65623848.5</v>
      </c>
      <c r="N81" s="1234">
        <v>-65681108.5</v>
      </c>
      <c r="O81" s="1234">
        <v>-65705644.5</v>
      </c>
      <c r="P81" s="1234">
        <v>-66238736.379999995</v>
      </c>
      <c r="Q81" s="1234">
        <v>-66298316.379999995</v>
      </c>
      <c r="R81" s="1234"/>
      <c r="S81" s="1234"/>
      <c r="T81" s="1234"/>
      <c r="U81" s="1875"/>
      <c r="V81" s="1865"/>
      <c r="W81" s="1866" t="s">
        <v>3737</v>
      </c>
      <c r="X81" s="512">
        <v>0</v>
      </c>
      <c r="Y81" s="512"/>
      <c r="Z81" s="512">
        <v>0</v>
      </c>
      <c r="AA81" s="512">
        <v>0</v>
      </c>
      <c r="AB81" s="512">
        <v>0</v>
      </c>
      <c r="AC81" s="512">
        <v>0</v>
      </c>
      <c r="AD81" s="512">
        <v>0</v>
      </c>
      <c r="AE81" s="512">
        <v>0</v>
      </c>
      <c r="AF81" s="512">
        <v>0</v>
      </c>
      <c r="AG81" s="512">
        <v>0</v>
      </c>
      <c r="AH81" s="512">
        <v>0</v>
      </c>
      <c r="AI81" s="512">
        <v>0</v>
      </c>
      <c r="AJ81" s="512">
        <v>0</v>
      </c>
      <c r="AK81" s="512">
        <v>0</v>
      </c>
      <c r="AL81" s="512">
        <v>0</v>
      </c>
      <c r="AM81" s="308"/>
      <c r="AN81" s="1234"/>
      <c r="AO81" s="1234"/>
      <c r="AP81" s="1876"/>
      <c r="AQ81" s="1876"/>
      <c r="AR81" s="1876"/>
      <c r="AS81" s="1876"/>
      <c r="AT81" s="1876"/>
      <c r="AU81" s="1876"/>
      <c r="AV81" s="1876"/>
      <c r="AW81" s="1876"/>
      <c r="AX81" s="1870"/>
      <c r="AY81" s="1870"/>
      <c r="AZ81" s="1870"/>
      <c r="BA81" s="1870"/>
      <c r="BB81" s="1870"/>
      <c r="BC81" s="1870"/>
      <c r="BD81" s="1870"/>
      <c r="BE81" s="1870"/>
      <c r="BF81" s="1871"/>
      <c r="BG81" s="1871"/>
      <c r="BH81" s="1871"/>
      <c r="BI81" s="1871"/>
      <c r="BJ81" s="1871"/>
      <c r="BK81" s="1871"/>
      <c r="BL81" s="1871"/>
      <c r="BM81" s="1871"/>
      <c r="BN81" s="1871"/>
      <c r="BO81" s="1871"/>
      <c r="BP81" s="1871"/>
      <c r="BQ81" s="1871"/>
      <c r="BR81" s="1871"/>
      <c r="BS81" s="1871"/>
      <c r="BT81" s="1871"/>
      <c r="BU81" s="1871"/>
      <c r="BV81" s="1871"/>
      <c r="BW81" s="1871"/>
      <c r="BX81" s="1871"/>
      <c r="BY81" s="1871"/>
      <c r="BZ81" s="1871"/>
      <c r="CA81" s="1871"/>
      <c r="CB81" s="1871"/>
      <c r="CC81" s="1871"/>
      <c r="CD81" s="1871"/>
      <c r="CE81" s="1871"/>
      <c r="CF81" s="1871"/>
      <c r="CG81" s="1871"/>
      <c r="CH81" s="1871"/>
      <c r="CI81" s="1871"/>
      <c r="CJ81" s="1871"/>
      <c r="CK81" s="1871"/>
      <c r="CL81" s="1871"/>
      <c r="CM81" s="1871"/>
      <c r="CN81" s="1871"/>
      <c r="CO81" s="1871"/>
      <c r="CP81" s="1871"/>
      <c r="CQ81" s="1871"/>
      <c r="CR81" s="1871"/>
      <c r="CS81" s="1871"/>
      <c r="CT81" s="1871"/>
      <c r="CU81" s="1871"/>
      <c r="CV81" s="1871"/>
      <c r="CW81" s="1871"/>
      <c r="CX81" s="1871"/>
      <c r="CY81" s="1871"/>
      <c r="CZ81" s="1871"/>
      <c r="DA81" s="1871"/>
      <c r="DB81" s="1871"/>
      <c r="DC81" s="1871"/>
      <c r="DD81" s="1871"/>
      <c r="DE81" s="1871"/>
      <c r="DF81" s="1871"/>
      <c r="DG81" s="1871"/>
      <c r="DH81" s="1871"/>
      <c r="DI81" s="1871"/>
      <c r="DJ81" s="1871"/>
      <c r="DK81" s="1871"/>
      <c r="DL81" s="1871"/>
      <c r="DM81" s="1871"/>
      <c r="DN81" s="1871"/>
      <c r="DO81" s="1871"/>
      <c r="DP81" s="1871"/>
      <c r="DQ81" s="1871"/>
      <c r="DR81" s="1871"/>
      <c r="DS81" s="1871"/>
      <c r="DT81" s="1871"/>
      <c r="DU81" s="1871"/>
      <c r="DV81" s="1871"/>
      <c r="DW81" s="1871"/>
      <c r="DX81" s="1871"/>
      <c r="DY81" s="1871"/>
      <c r="DZ81" s="1871"/>
      <c r="EA81" s="1871"/>
      <c r="EB81" s="1871"/>
      <c r="EC81" s="1871"/>
      <c r="ED81" s="1871"/>
      <c r="EE81" s="1871"/>
      <c r="EF81" s="1871"/>
      <c r="EG81" s="1871"/>
      <c r="EH81" s="1871"/>
      <c r="EI81" s="1871"/>
      <c r="EJ81" s="1871"/>
      <c r="EK81" s="1871"/>
      <c r="EL81" s="1871"/>
      <c r="EM81" s="1871"/>
      <c r="EN81" s="1871"/>
      <c r="EO81" s="1871"/>
      <c r="EP81" s="1871"/>
      <c r="EQ81" s="1871"/>
      <c r="ER81" s="1871"/>
      <c r="ES81" s="1871"/>
      <c r="ET81" s="1871"/>
      <c r="EU81" s="1871"/>
      <c r="EV81" s="1871"/>
      <c r="EW81" s="1871"/>
      <c r="EX81" s="1871"/>
      <c r="EY81" s="1871"/>
      <c r="EZ81" s="1871"/>
      <c r="FA81" s="1871"/>
      <c r="FB81" s="1871"/>
      <c r="FC81" s="1871"/>
      <c r="FD81" s="1871"/>
      <c r="FE81" s="1871"/>
      <c r="FF81" s="1871"/>
      <c r="FG81" s="1871"/>
      <c r="FH81" s="1871"/>
      <c r="FI81" s="1871"/>
      <c r="FJ81" s="1871"/>
      <c r="FK81" s="1871"/>
      <c r="FL81" s="1871"/>
      <c r="FM81" s="1871"/>
      <c r="FN81" s="1871"/>
      <c r="FO81" s="1871"/>
      <c r="FP81" s="1871"/>
      <c r="FQ81" s="1871"/>
      <c r="FR81" s="1871"/>
      <c r="FS81" s="1871"/>
      <c r="FT81" s="1871"/>
      <c r="FU81" s="1871"/>
      <c r="FV81" s="1871"/>
      <c r="FW81" s="1871"/>
      <c r="FX81" s="1871"/>
      <c r="FY81" s="1871"/>
      <c r="FZ81" s="1871"/>
      <c r="GA81" s="1871"/>
      <c r="GB81" s="1871"/>
      <c r="GC81" s="1871"/>
      <c r="GD81" s="1871"/>
      <c r="GE81" s="1871"/>
      <c r="GF81" s="1871"/>
      <c r="GG81" s="1871"/>
      <c r="GH81" s="1871"/>
      <c r="GI81" s="1871"/>
      <c r="GJ81" s="1871"/>
      <c r="GK81" s="1871"/>
      <c r="GL81" s="1871"/>
      <c r="GM81" s="1871"/>
      <c r="GN81" s="1871"/>
      <c r="GO81" s="1871"/>
      <c r="GP81" s="1871"/>
      <c r="GQ81" s="1871"/>
      <c r="GR81" s="1871"/>
      <c r="GS81" s="1871"/>
      <c r="GT81" s="1871"/>
      <c r="GU81" s="1871"/>
      <c r="GV81" s="1871"/>
      <c r="GW81" s="1871"/>
      <c r="GX81" s="1871"/>
      <c r="GY81" s="1871"/>
      <c r="GZ81" s="1871"/>
      <c r="HA81" s="1871"/>
      <c r="HB81" s="1871"/>
      <c r="HC81" s="1871"/>
      <c r="HD81" s="1871"/>
      <c r="HE81" s="1871"/>
      <c r="HF81" s="1871"/>
      <c r="HG81" s="1871"/>
      <c r="HH81" s="1871"/>
      <c r="HI81" s="1871"/>
      <c r="HJ81" s="1871"/>
      <c r="HK81" s="1871"/>
      <c r="HL81" s="1871"/>
      <c r="HM81" s="1871"/>
      <c r="HN81" s="1871"/>
      <c r="HO81" s="1871"/>
      <c r="HP81" s="1871"/>
      <c r="HQ81" s="1871"/>
      <c r="HR81" s="1871"/>
      <c r="HS81" s="1871"/>
      <c r="HT81" s="1871"/>
      <c r="HU81" s="1871"/>
      <c r="HV81" s="1871"/>
      <c r="HW81" s="1871"/>
      <c r="HX81" s="1871"/>
      <c r="HY81" s="1871"/>
      <c r="HZ81" s="1871"/>
      <c r="IA81" s="1871"/>
      <c r="IB81" s="1871"/>
      <c r="IC81" s="1871"/>
      <c r="ID81" s="1871"/>
      <c r="IE81" s="1871"/>
      <c r="IF81" s="1871"/>
      <c r="IG81" s="1871"/>
      <c r="IH81" s="1871"/>
      <c r="II81" s="1871"/>
      <c r="IJ81" s="1871"/>
      <c r="IK81" s="1871"/>
      <c r="IL81" s="1871"/>
      <c r="IM81" s="1871"/>
      <c r="IN81" s="1871"/>
      <c r="IO81" s="1871"/>
      <c r="IP81" s="1871"/>
      <c r="IQ81" s="1871"/>
      <c r="IR81" s="1871"/>
      <c r="IS81" s="1871"/>
      <c r="IT81" s="1871"/>
      <c r="IU81" s="1871"/>
      <c r="IV81" s="1871"/>
      <c r="IW81" s="1871"/>
      <c r="IX81" s="1871"/>
      <c r="IY81" s="1871"/>
      <c r="IZ81" s="1871"/>
      <c r="JA81" s="1871"/>
      <c r="JB81" s="1871"/>
      <c r="JC81" s="1871"/>
      <c r="JD81" s="1871"/>
      <c r="JE81" s="1871"/>
      <c r="JF81" s="1871"/>
      <c r="JG81" s="1871"/>
      <c r="JH81" s="1871"/>
      <c r="JI81" s="1871"/>
      <c r="JJ81" s="1871"/>
      <c r="JK81" s="1871"/>
      <c r="JL81" s="1871"/>
      <c r="JM81" s="1871"/>
      <c r="JN81" s="1871"/>
      <c r="JO81" s="1871"/>
      <c r="JP81" s="1871"/>
      <c r="JQ81" s="1871"/>
      <c r="JR81" s="1871"/>
      <c r="JS81" s="1871"/>
      <c r="JT81" s="1871"/>
      <c r="JU81" s="1871"/>
      <c r="JV81" s="1871"/>
      <c r="JW81" s="1871"/>
      <c r="JX81" s="1871"/>
      <c r="JY81" s="1871"/>
      <c r="JZ81" s="1871"/>
      <c r="KA81" s="1871"/>
      <c r="KB81" s="1871"/>
      <c r="KC81" s="1871"/>
      <c r="KD81" s="1871"/>
      <c r="KE81" s="1871"/>
      <c r="KF81" s="1871"/>
      <c r="KG81" s="1871"/>
      <c r="KH81" s="1871"/>
      <c r="KI81" s="1871"/>
      <c r="KJ81" s="1871"/>
      <c r="KK81" s="1871"/>
      <c r="KL81" s="1871"/>
      <c r="KM81" s="1871"/>
      <c r="KN81" s="1871"/>
      <c r="KO81" s="1871"/>
      <c r="KP81" s="1871"/>
      <c r="KQ81" s="1871"/>
      <c r="KR81" s="1871"/>
      <c r="KS81" s="1871"/>
      <c r="KT81" s="1871"/>
      <c r="KU81" s="1871"/>
      <c r="KV81" s="1871"/>
      <c r="KW81" s="1871"/>
      <c r="KX81" s="1871"/>
      <c r="KY81" s="1871"/>
      <c r="KZ81" s="1871"/>
      <c r="LA81" s="1871"/>
      <c r="LB81" s="1871"/>
      <c r="LC81" s="1871"/>
      <c r="LD81" s="1871"/>
      <c r="LE81" s="1871"/>
      <c r="LF81" s="1871"/>
      <c r="LG81" s="1871"/>
      <c r="LH81" s="1871"/>
      <c r="LI81" s="1871"/>
      <c r="LJ81" s="1871"/>
      <c r="LK81" s="1871"/>
      <c r="LL81" s="1871"/>
      <c r="LM81" s="1871"/>
      <c r="LN81" s="1871"/>
      <c r="LO81" s="1871"/>
      <c r="LP81" s="1871"/>
      <c r="LQ81" s="1871"/>
      <c r="LR81" s="1871"/>
      <c r="LS81" s="1871"/>
      <c r="LT81" s="1871"/>
      <c r="LU81" s="1871"/>
      <c r="LV81" s="1871"/>
      <c r="LW81" s="1871"/>
      <c r="LX81" s="1871"/>
      <c r="LY81" s="1871"/>
      <c r="LZ81" s="1871"/>
      <c r="MA81" s="1871"/>
      <c r="MB81" s="1871"/>
      <c r="MC81" s="1871"/>
      <c r="MD81" s="1871"/>
      <c r="ME81" s="1871"/>
      <c r="MF81" s="1871"/>
      <c r="MG81" s="1871"/>
      <c r="MH81" s="1871"/>
      <c r="MI81" s="1871"/>
      <c r="MJ81" s="1871"/>
      <c r="MK81" s="1871"/>
      <c r="ML81" s="1871"/>
      <c r="MM81" s="1871"/>
      <c r="MN81" s="1871"/>
      <c r="MO81" s="1871"/>
      <c r="MP81" s="1871"/>
      <c r="MQ81" s="1871"/>
      <c r="MR81" s="1871"/>
      <c r="MS81" s="1871"/>
      <c r="MT81" s="1871"/>
      <c r="MU81" s="1871"/>
      <c r="MV81" s="1871"/>
      <c r="MW81" s="1871"/>
      <c r="MX81" s="1871"/>
      <c r="MY81" s="1871"/>
      <c r="MZ81" s="1871"/>
      <c r="NA81" s="1871"/>
      <c r="NB81" s="1871"/>
      <c r="NC81" s="1871"/>
      <c r="ND81" s="1871"/>
      <c r="NE81" s="1871"/>
      <c r="NF81" s="1871"/>
      <c r="NG81" s="1871"/>
      <c r="NH81" s="1871"/>
      <c r="NI81" s="1871"/>
      <c r="NJ81" s="1871"/>
      <c r="NK81" s="1871"/>
      <c r="NL81" s="1871"/>
      <c r="NM81" s="1871"/>
      <c r="NN81" s="1871"/>
      <c r="NO81" s="1871"/>
      <c r="NP81" s="1871"/>
      <c r="NQ81" s="1871"/>
      <c r="NR81" s="1871"/>
      <c r="NS81" s="1871"/>
      <c r="NT81" s="1871"/>
      <c r="NU81" s="1871"/>
      <c r="NV81" s="1871"/>
      <c r="NW81" s="1871"/>
      <c r="NX81" s="1871"/>
      <c r="NY81" s="1871"/>
      <c r="NZ81" s="1871"/>
      <c r="OA81" s="1871"/>
      <c r="OB81" s="1871"/>
      <c r="OC81" s="1871"/>
      <c r="OD81" s="1871"/>
      <c r="OE81" s="1871"/>
      <c r="OF81" s="1871"/>
      <c r="OG81" s="1871"/>
      <c r="OH81" s="1871"/>
      <c r="OI81" s="1871"/>
      <c r="OJ81" s="1871"/>
      <c r="OK81" s="1871"/>
      <c r="OL81" s="1871"/>
      <c r="OM81" s="1871"/>
      <c r="ON81" s="1871"/>
      <c r="OO81" s="1871"/>
      <c r="OP81" s="1871"/>
      <c r="OQ81" s="1871"/>
      <c r="OR81" s="1871"/>
      <c r="OS81" s="1871"/>
      <c r="OT81" s="1871"/>
      <c r="OU81" s="1871"/>
      <c r="OV81" s="1871"/>
      <c r="OW81" s="1871"/>
      <c r="OX81" s="1871"/>
      <c r="OY81" s="1871"/>
      <c r="OZ81" s="1871"/>
      <c r="PA81" s="1871"/>
      <c r="PB81" s="1871"/>
      <c r="PC81" s="1871"/>
      <c r="PD81" s="1871"/>
      <c r="PE81" s="1871"/>
      <c r="PF81" s="1871"/>
      <c r="PG81" s="1871"/>
      <c r="PH81" s="1871"/>
      <c r="PI81" s="1871"/>
      <c r="PJ81" s="1871"/>
      <c r="PK81" s="1871"/>
      <c r="PL81" s="1871"/>
      <c r="PM81" s="1871"/>
      <c r="PN81" s="1871"/>
      <c r="PO81" s="1871"/>
      <c r="PP81" s="1871"/>
      <c r="PQ81" s="1871"/>
      <c r="PR81" s="1871"/>
      <c r="PS81" s="1871"/>
      <c r="PT81" s="1871"/>
      <c r="PU81" s="1871"/>
      <c r="PV81" s="1871"/>
      <c r="PW81" s="1871"/>
      <c r="PX81" s="1871"/>
      <c r="PY81" s="1871"/>
      <c r="PZ81" s="1871"/>
      <c r="QA81" s="1871"/>
      <c r="QB81" s="1871"/>
      <c r="QC81" s="1871"/>
      <c r="QD81" s="1871"/>
      <c r="QE81" s="1871"/>
      <c r="QF81" s="1871"/>
      <c r="QG81" s="1871"/>
      <c r="QH81" s="1871"/>
      <c r="QI81" s="1871"/>
      <c r="QJ81" s="1871"/>
      <c r="QK81" s="1871"/>
      <c r="QL81" s="1871"/>
      <c r="QM81" s="1871"/>
      <c r="QN81" s="1871"/>
      <c r="QO81" s="1871"/>
      <c r="QP81" s="1871"/>
      <c r="QQ81" s="1871"/>
      <c r="QR81" s="1871"/>
      <c r="QS81" s="1871"/>
      <c r="QT81" s="1871"/>
      <c r="QU81" s="1871"/>
      <c r="QV81" s="1871"/>
      <c r="QW81" s="1871"/>
      <c r="QX81" s="1871"/>
      <c r="QY81" s="1871"/>
      <c r="QZ81" s="1871"/>
      <c r="RA81" s="1871"/>
      <c r="RB81" s="1871"/>
      <c r="RC81" s="1871"/>
      <c r="RD81" s="1871"/>
      <c r="RE81" s="1871"/>
      <c r="RF81" s="1871"/>
      <c r="RG81" s="1871"/>
      <c r="RH81" s="1871"/>
      <c r="RI81" s="1871"/>
      <c r="RJ81" s="1871"/>
      <c r="RK81" s="1871"/>
      <c r="RL81" s="1871"/>
      <c r="RM81" s="1871"/>
      <c r="RN81" s="1871"/>
      <c r="RO81" s="1871"/>
      <c r="RP81" s="1871"/>
      <c r="RQ81" s="1871"/>
      <c r="RR81" s="1871"/>
      <c r="RS81" s="1871"/>
      <c r="RT81" s="1871"/>
      <c r="RU81" s="1871"/>
      <c r="RV81" s="1871"/>
      <c r="RW81" s="1871"/>
      <c r="RX81" s="1871"/>
      <c r="RY81" s="1871"/>
      <c r="RZ81" s="1871"/>
      <c r="SA81" s="1871"/>
      <c r="SB81" s="1871"/>
      <c r="SC81" s="1871"/>
      <c r="SD81" s="1871"/>
      <c r="SE81" s="1871"/>
      <c r="SF81" s="1871"/>
      <c r="SG81" s="1871"/>
      <c r="SH81" s="1871"/>
      <c r="SI81" s="1871"/>
      <c r="SJ81" s="1871"/>
      <c r="SK81" s="1871"/>
      <c r="SL81" s="1871"/>
      <c r="SM81" s="1871"/>
      <c r="SN81" s="1871"/>
      <c r="SO81" s="1871"/>
      <c r="SP81" s="1871"/>
      <c r="SQ81" s="1871"/>
      <c r="SR81" s="1871"/>
      <c r="SS81" s="1871"/>
      <c r="ST81" s="1871"/>
      <c r="SU81" s="1871"/>
      <c r="SV81" s="1871"/>
      <c r="SW81" s="1871"/>
      <c r="SX81" s="1871"/>
      <c r="SY81" s="1871"/>
      <c r="SZ81" s="1871"/>
      <c r="TA81" s="1871"/>
      <c r="TB81" s="1871"/>
      <c r="TC81" s="1871"/>
      <c r="TD81" s="1871"/>
      <c r="TE81" s="1871"/>
      <c r="TF81" s="1871"/>
      <c r="TG81" s="1871"/>
      <c r="TH81" s="1871"/>
      <c r="TI81" s="1871"/>
      <c r="TJ81" s="1871"/>
      <c r="TK81" s="1871"/>
      <c r="TL81" s="1871"/>
      <c r="TM81" s="1871"/>
      <c r="TN81" s="1871"/>
      <c r="TO81" s="1871"/>
      <c r="TP81" s="1871"/>
      <c r="TQ81" s="1871"/>
      <c r="TR81" s="1871"/>
      <c r="TS81" s="1871"/>
      <c r="TT81" s="1871"/>
      <c r="TU81" s="1871"/>
      <c r="TV81" s="1871"/>
      <c r="TW81" s="1871"/>
      <c r="TX81" s="1871"/>
      <c r="TY81" s="1871"/>
      <c r="TZ81" s="1871"/>
      <c r="UA81" s="1871"/>
      <c r="UB81" s="1871"/>
      <c r="UC81" s="1871"/>
      <c r="UD81" s="1871"/>
      <c r="UE81" s="1871"/>
      <c r="UF81" s="1871"/>
      <c r="UG81" s="1871"/>
      <c r="UH81" s="1871"/>
      <c r="UI81" s="1871"/>
      <c r="UJ81" s="1871"/>
      <c r="UK81" s="1871"/>
      <c r="UL81" s="1871"/>
      <c r="UM81" s="1871"/>
      <c r="UN81" s="1871"/>
      <c r="UO81" s="1871"/>
      <c r="UP81" s="1871"/>
      <c r="UQ81" s="1871"/>
      <c r="UR81" s="1871"/>
      <c r="US81" s="1871"/>
      <c r="UT81" s="1871"/>
      <c r="UU81" s="1871"/>
      <c r="UV81" s="1871"/>
      <c r="UW81" s="1871"/>
      <c r="UX81" s="1871"/>
      <c r="UY81" s="1871"/>
      <c r="UZ81" s="1871"/>
      <c r="VA81" s="1871"/>
      <c r="VB81" s="1871"/>
      <c r="VC81" s="1871"/>
      <c r="VD81" s="1871"/>
      <c r="VE81" s="1871"/>
      <c r="VF81" s="1871"/>
      <c r="VG81" s="1871"/>
      <c r="VH81" s="1871"/>
      <c r="VI81" s="1871"/>
      <c r="VJ81" s="1871"/>
      <c r="VK81" s="1871"/>
      <c r="VL81" s="1871"/>
      <c r="VM81" s="1871"/>
      <c r="VN81" s="1871"/>
      <c r="VO81" s="1871"/>
      <c r="VP81" s="1871"/>
      <c r="VQ81" s="1871"/>
      <c r="VR81" s="1871"/>
      <c r="VS81" s="1871"/>
      <c r="VT81" s="1871"/>
      <c r="VU81" s="1871"/>
      <c r="VV81" s="1871"/>
      <c r="VW81" s="1871"/>
      <c r="VX81" s="1871"/>
      <c r="VY81" s="1871"/>
      <c r="VZ81" s="1871"/>
      <c r="WA81" s="1871"/>
      <c r="WB81" s="1871"/>
      <c r="WC81" s="1871"/>
      <c r="WD81" s="1871"/>
      <c r="WE81" s="1871"/>
      <c r="WF81" s="1871"/>
      <c r="WG81" s="1871"/>
      <c r="WH81" s="1871"/>
      <c r="WI81" s="1871"/>
      <c r="WJ81" s="1871"/>
      <c r="WK81" s="1871"/>
      <c r="WL81" s="1871"/>
      <c r="WM81" s="1871"/>
      <c r="WN81" s="1871"/>
      <c r="WO81" s="1871"/>
      <c r="WP81" s="1871"/>
      <c r="WQ81" s="1871"/>
      <c r="WR81" s="1871"/>
      <c r="WS81" s="1871"/>
      <c r="WT81" s="1871"/>
      <c r="WU81" s="1871"/>
      <c r="WV81" s="1871"/>
      <c r="WW81" s="1871"/>
      <c r="WX81" s="1871"/>
      <c r="WY81" s="1871"/>
      <c r="WZ81" s="1871"/>
      <c r="XA81" s="1871"/>
      <c r="XB81" s="1871"/>
      <c r="XC81" s="1871"/>
      <c r="XD81" s="1871"/>
      <c r="XE81" s="1871"/>
      <c r="XF81" s="1871"/>
      <c r="XG81" s="1871"/>
      <c r="XH81" s="1871"/>
      <c r="XI81" s="1871"/>
      <c r="XJ81" s="1871"/>
      <c r="XK81" s="1871"/>
      <c r="XL81" s="1871"/>
      <c r="XM81" s="1871"/>
      <c r="XN81" s="1871"/>
      <c r="XO81" s="1871"/>
      <c r="XP81" s="1871"/>
      <c r="XQ81" s="1871"/>
      <c r="XR81" s="1871"/>
      <c r="XS81" s="1871"/>
      <c r="XT81" s="1871"/>
      <c r="XU81" s="1871"/>
      <c r="XV81" s="1871"/>
      <c r="XW81" s="1871"/>
      <c r="XX81" s="1871"/>
      <c r="XY81" s="1871"/>
      <c r="XZ81" s="1871"/>
      <c r="YA81" s="1871"/>
      <c r="YB81" s="1871"/>
      <c r="YC81" s="1871"/>
      <c r="YD81" s="1871"/>
      <c r="YE81" s="1871"/>
      <c r="YF81" s="1871"/>
      <c r="YG81" s="1871"/>
      <c r="YH81" s="1871"/>
      <c r="YI81" s="1871"/>
      <c r="YJ81" s="1871"/>
      <c r="YK81" s="1871"/>
      <c r="YL81" s="1871"/>
      <c r="YM81" s="1871"/>
      <c r="YN81" s="1871"/>
      <c r="YO81" s="1871"/>
      <c r="YP81" s="1871"/>
      <c r="YQ81" s="1871"/>
      <c r="YR81" s="1871"/>
      <c r="YS81" s="1871"/>
      <c r="YT81" s="1871"/>
      <c r="YU81" s="1871"/>
      <c r="YV81" s="1871"/>
      <c r="YW81" s="1871"/>
      <c r="YX81" s="1871"/>
      <c r="YY81" s="1871"/>
      <c r="YZ81" s="1871"/>
      <c r="ZA81" s="1871"/>
      <c r="ZB81" s="1871"/>
      <c r="ZC81" s="1871"/>
      <c r="ZD81" s="1871"/>
      <c r="ZE81" s="1871"/>
      <c r="ZF81" s="1871"/>
      <c r="ZG81" s="1871"/>
      <c r="ZH81" s="1871"/>
      <c r="ZI81" s="1871"/>
      <c r="ZJ81" s="1871"/>
      <c r="ZK81" s="1871"/>
      <c r="ZL81" s="1871"/>
      <c r="ZM81" s="1871"/>
      <c r="ZN81" s="1871"/>
      <c r="ZO81" s="1871"/>
      <c r="ZP81" s="1871"/>
      <c r="ZQ81" s="1871"/>
      <c r="ZR81" s="1871"/>
      <c r="ZS81" s="1871"/>
      <c r="ZT81" s="1871"/>
      <c r="ZU81" s="1871"/>
      <c r="ZV81" s="1871"/>
      <c r="ZW81" s="1871"/>
      <c r="ZX81" s="1871"/>
      <c r="ZY81" s="1871"/>
      <c r="ZZ81" s="1871"/>
      <c r="AAA81" s="1871"/>
      <c r="AAB81" s="1871"/>
      <c r="AAC81" s="1871"/>
      <c r="AAD81" s="1871"/>
      <c r="AAE81" s="1871"/>
      <c r="AAF81" s="1871"/>
      <c r="AAG81" s="1871"/>
      <c r="AAH81" s="1871"/>
      <c r="AAI81" s="1871"/>
      <c r="AAJ81" s="1871"/>
      <c r="AAK81" s="1871"/>
      <c r="AAL81" s="1871"/>
      <c r="AAM81" s="1871"/>
      <c r="AAN81" s="1871"/>
      <c r="AAO81" s="1871"/>
      <c r="AAP81" s="1871"/>
      <c r="AAQ81" s="1871"/>
      <c r="AAR81" s="1871"/>
      <c r="AAS81" s="1871"/>
      <c r="AAT81" s="1871"/>
      <c r="AAU81" s="1871"/>
      <c r="AAV81" s="1871"/>
      <c r="AAW81" s="1871"/>
      <c r="AAX81" s="1871"/>
      <c r="AAY81" s="1871"/>
      <c r="AAZ81" s="1871"/>
      <c r="ABA81" s="1871"/>
      <c r="ABB81" s="1871"/>
      <c r="ABC81" s="1871"/>
      <c r="ABD81" s="1871"/>
      <c r="ABE81" s="1871"/>
      <c r="ABF81" s="1871"/>
      <c r="ABG81" s="1871"/>
      <c r="ABH81" s="1871"/>
      <c r="ABI81" s="1871"/>
      <c r="ABJ81" s="1871"/>
      <c r="ABK81" s="1871"/>
      <c r="ABL81" s="1871"/>
      <c r="ABM81" s="1871"/>
      <c r="ABN81" s="1871"/>
      <c r="ABO81" s="1871"/>
      <c r="ABP81" s="1871"/>
      <c r="ABQ81" s="1871"/>
      <c r="ABR81" s="1871"/>
      <c r="ABS81" s="1871"/>
      <c r="ABT81" s="1871"/>
      <c r="ABU81" s="1871"/>
      <c r="ABV81" s="1871"/>
      <c r="ABW81" s="1871"/>
      <c r="ABX81" s="1871"/>
      <c r="ABY81" s="1871"/>
      <c r="ABZ81" s="1871"/>
      <c r="ACA81" s="1871"/>
      <c r="ACB81" s="1871"/>
      <c r="ACC81" s="1871"/>
      <c r="ACD81" s="1871"/>
      <c r="ACE81" s="1871"/>
      <c r="ACF81" s="1871"/>
      <c r="ACG81" s="1871"/>
      <c r="ACH81" s="1871"/>
      <c r="ACI81" s="1871"/>
      <c r="ACJ81" s="1871"/>
      <c r="ACK81" s="1871"/>
      <c r="ACL81" s="1871"/>
      <c r="ACM81" s="1871"/>
      <c r="ACN81" s="1871"/>
      <c r="ACO81" s="1871"/>
      <c r="ACP81" s="1871"/>
      <c r="ACQ81" s="1871"/>
      <c r="ACR81" s="1871"/>
      <c r="ACS81" s="1871"/>
      <c r="ACT81" s="1871"/>
      <c r="ACU81" s="1871"/>
      <c r="ACV81" s="1871"/>
      <c r="ACW81" s="1871"/>
      <c r="ACX81" s="1871"/>
      <c r="ACY81" s="1871"/>
      <c r="ACZ81" s="1871"/>
      <c r="ADA81" s="1871"/>
      <c r="ADB81" s="1871"/>
      <c r="ADC81" s="1871"/>
      <c r="ADD81" s="1871"/>
      <c r="ADE81" s="1871"/>
      <c r="ADF81" s="1871"/>
      <c r="ADG81" s="1871"/>
      <c r="ADH81" s="1871"/>
      <c r="ADI81" s="1871"/>
      <c r="ADJ81" s="1871"/>
      <c r="ADK81" s="1871"/>
      <c r="ADL81" s="1871"/>
      <c r="ADM81" s="1871"/>
      <c r="ADN81" s="1871"/>
      <c r="ADO81" s="1871"/>
      <c r="ADP81" s="1871"/>
      <c r="ADQ81" s="1871"/>
      <c r="ADR81" s="1871"/>
      <c r="ADS81" s="1871"/>
      <c r="ADT81" s="1871"/>
      <c r="ADU81" s="1871"/>
      <c r="ADV81" s="1871"/>
      <c r="ADW81" s="1871"/>
      <c r="ADX81" s="1871"/>
      <c r="ADY81" s="1871"/>
      <c r="ADZ81" s="1871"/>
      <c r="AEA81" s="1871"/>
      <c r="AEB81" s="1871"/>
      <c r="AEC81" s="1871"/>
      <c r="AED81" s="1871"/>
      <c r="AEE81" s="1871"/>
      <c r="AEF81" s="1871"/>
      <c r="AEG81" s="1871"/>
      <c r="AEH81" s="1871"/>
      <c r="AEI81" s="1871"/>
      <c r="AEJ81" s="1871"/>
      <c r="AEK81" s="1871"/>
      <c r="AEL81" s="1871"/>
      <c r="AEM81" s="1871"/>
      <c r="AEN81" s="1871"/>
      <c r="AEO81" s="1871"/>
      <c r="AEP81" s="1871"/>
      <c r="AEQ81" s="1871"/>
      <c r="AER81" s="1871"/>
      <c r="AES81" s="1871"/>
      <c r="AET81" s="1871"/>
      <c r="AEU81" s="1871"/>
      <c r="AEV81" s="1871"/>
      <c r="AEW81" s="1871"/>
      <c r="AEX81" s="1871"/>
      <c r="AEY81" s="1871"/>
      <c r="AEZ81" s="1871"/>
      <c r="AFA81" s="1871"/>
      <c r="AFB81" s="1871"/>
      <c r="AFC81" s="1871"/>
      <c r="AFD81" s="1871"/>
      <c r="AFE81" s="1871"/>
      <c r="AFF81" s="1871"/>
      <c r="AFG81" s="1871"/>
      <c r="AFH81" s="1871"/>
      <c r="AFI81" s="1871"/>
      <c r="AFJ81" s="1871"/>
      <c r="AFK81" s="1871"/>
      <c r="AFL81" s="1871"/>
      <c r="AFM81" s="1871"/>
      <c r="AFN81" s="1871"/>
      <c r="AFO81" s="1871"/>
      <c r="AFP81" s="1871"/>
      <c r="AFQ81" s="1871"/>
      <c r="AFR81" s="1871"/>
      <c r="AFS81" s="1871"/>
      <c r="AFT81" s="1871"/>
      <c r="AFU81" s="1871"/>
      <c r="AFV81" s="1871"/>
      <c r="AFW81" s="1871"/>
      <c r="AFX81" s="1871"/>
      <c r="AFY81" s="1871"/>
      <c r="AFZ81" s="1871"/>
      <c r="AGA81" s="1871"/>
      <c r="AGB81" s="1871"/>
      <c r="AGC81" s="1871"/>
      <c r="AGD81" s="1871"/>
      <c r="AGE81" s="1871"/>
      <c r="AGF81" s="1871"/>
      <c r="AGG81" s="1871"/>
      <c r="AGH81" s="1871"/>
      <c r="AGI81" s="1871"/>
      <c r="AGJ81" s="1871"/>
      <c r="AGK81" s="1871"/>
      <c r="AGL81" s="1871"/>
      <c r="AGM81" s="1871"/>
      <c r="AGN81" s="1871"/>
      <c r="AGO81" s="1871"/>
      <c r="AGP81" s="1871"/>
      <c r="AGQ81" s="1871"/>
      <c r="AGR81" s="1871"/>
      <c r="AGS81" s="1871"/>
      <c r="AGT81" s="1871"/>
      <c r="AGU81" s="1871"/>
      <c r="AGV81" s="1871"/>
      <c r="AGW81" s="1871"/>
      <c r="AGX81" s="1871"/>
      <c r="AGY81" s="1871"/>
      <c r="AGZ81" s="1871"/>
      <c r="AHA81" s="1871"/>
      <c r="AHB81" s="1871"/>
      <c r="AHC81" s="1871"/>
      <c r="AHD81" s="1871"/>
      <c r="AHE81" s="1871"/>
      <c r="AHF81" s="1871"/>
      <c r="AHG81" s="1871"/>
      <c r="AHH81" s="1871"/>
      <c r="AHI81" s="1871"/>
      <c r="AHJ81" s="1871"/>
      <c r="AHK81" s="1871"/>
      <c r="AHL81" s="1871"/>
      <c r="AHM81" s="1871"/>
      <c r="AHN81" s="1871"/>
      <c r="AHO81" s="1871"/>
      <c r="AHP81" s="1871"/>
      <c r="AHQ81" s="1871"/>
      <c r="AHR81" s="1871"/>
      <c r="AHS81" s="1871"/>
      <c r="AHT81" s="1871"/>
      <c r="AHU81" s="1871"/>
      <c r="AHV81" s="1871"/>
      <c r="AHW81" s="1871"/>
      <c r="AHX81" s="1871"/>
      <c r="AHY81" s="1871"/>
      <c r="AHZ81" s="1871"/>
      <c r="AIA81" s="1871"/>
      <c r="AIB81" s="1871"/>
      <c r="AIC81" s="1871"/>
      <c r="AID81" s="1871"/>
      <c r="AIE81" s="1871"/>
      <c r="AIF81" s="1871"/>
      <c r="AIG81" s="1871"/>
      <c r="AIH81" s="1871"/>
      <c r="AII81" s="1871"/>
      <c r="AIJ81" s="1871"/>
      <c r="AIK81" s="1871"/>
      <c r="AIL81" s="1871"/>
      <c r="AIM81" s="1871"/>
      <c r="AIN81" s="1871"/>
      <c r="AIO81" s="1871"/>
      <c r="AIP81" s="1871"/>
      <c r="AIQ81" s="1871"/>
      <c r="AIR81" s="1871"/>
      <c r="AIS81" s="1871"/>
      <c r="AIT81" s="1871"/>
      <c r="AIU81" s="1871"/>
      <c r="AIV81" s="1871"/>
      <c r="AIW81" s="1871"/>
      <c r="AIX81" s="1871"/>
      <c r="AIY81" s="1871"/>
      <c r="AIZ81" s="1871"/>
      <c r="AJA81" s="1871"/>
      <c r="AJB81" s="1871"/>
      <c r="AJC81" s="1871"/>
      <c r="AJD81" s="1871"/>
      <c r="AJE81" s="1871"/>
      <c r="AJF81" s="1871"/>
      <c r="AJG81" s="1871"/>
      <c r="AJH81" s="1871"/>
      <c r="AJI81" s="1871"/>
      <c r="AJJ81" s="1871"/>
      <c r="AJK81" s="1871"/>
      <c r="AJL81" s="1871"/>
      <c r="AJM81" s="1871"/>
      <c r="AJN81" s="1871"/>
      <c r="AJO81" s="1871"/>
      <c r="AJP81" s="1871"/>
      <c r="AJQ81" s="1871"/>
      <c r="AJR81" s="1871"/>
      <c r="AJS81" s="1871"/>
      <c r="AJT81" s="1871"/>
      <c r="AJU81" s="1871"/>
      <c r="AJV81" s="1871"/>
      <c r="AJW81" s="1871"/>
      <c r="AJX81" s="1871"/>
      <c r="AJY81" s="1871"/>
      <c r="AJZ81" s="1871"/>
      <c r="AKA81" s="1871"/>
      <c r="AKB81" s="1871"/>
      <c r="AKC81" s="1871"/>
      <c r="AKD81" s="1871"/>
      <c r="AKE81" s="1871"/>
      <c r="AKF81" s="1871"/>
      <c r="AKG81" s="1871"/>
      <c r="AKH81" s="1871"/>
      <c r="AKI81" s="1871"/>
      <c r="AKJ81" s="1871"/>
      <c r="AKK81" s="1871"/>
      <c r="AKL81" s="1871"/>
      <c r="AKM81" s="1871"/>
      <c r="AKN81" s="1871"/>
      <c r="AKO81" s="1871"/>
      <c r="AKP81" s="1871"/>
      <c r="AKQ81" s="1871"/>
      <c r="AKR81" s="1871"/>
      <c r="AKS81" s="1871"/>
      <c r="AKT81" s="1871"/>
      <c r="AKU81" s="1871"/>
      <c r="AKV81" s="1871"/>
      <c r="AKW81" s="1871"/>
      <c r="AKX81" s="1871"/>
      <c r="AKY81" s="1871"/>
      <c r="AKZ81" s="1871"/>
      <c r="ALA81" s="1871"/>
      <c r="ALB81" s="1871"/>
      <c r="ALC81" s="1871"/>
      <c r="ALD81" s="1871"/>
      <c r="ALE81" s="1871"/>
      <c r="ALF81" s="1871"/>
      <c r="ALG81" s="1871"/>
      <c r="ALH81" s="1871"/>
      <c r="ALI81" s="1871"/>
      <c r="ALJ81" s="1871"/>
      <c r="ALK81" s="1871"/>
      <c r="ALL81" s="1871"/>
      <c r="ALM81" s="1871"/>
      <c r="ALN81" s="1871"/>
      <c r="ALO81" s="1871"/>
      <c r="ALP81" s="1871"/>
      <c r="ALQ81" s="1871"/>
      <c r="ALR81" s="1871"/>
      <c r="ALS81" s="1871"/>
      <c r="ALT81" s="1871"/>
      <c r="ALU81" s="1871"/>
      <c r="ALV81" s="1871"/>
      <c r="ALW81" s="1871"/>
      <c r="ALX81" s="1871"/>
      <c r="ALY81" s="1871"/>
      <c r="ALZ81" s="1871"/>
      <c r="AMA81" s="1871"/>
      <c r="AMB81" s="1871"/>
      <c r="AMC81" s="1871"/>
      <c r="AMD81" s="1871"/>
      <c r="AME81" s="1871"/>
      <c r="AMF81" s="1871"/>
      <c r="AMG81" s="1871"/>
      <c r="AMH81" s="1871"/>
      <c r="AMI81" s="1871"/>
      <c r="AMJ81" s="1871"/>
      <c r="AMK81" s="1871"/>
      <c r="AML81" s="1871"/>
      <c r="AMM81" s="1871"/>
      <c r="AMN81" s="1871"/>
      <c r="AMO81" s="1871"/>
      <c r="AMP81" s="1871"/>
      <c r="AMQ81" s="1871"/>
      <c r="AMR81" s="1871"/>
      <c r="AMS81" s="1871"/>
      <c r="AMT81" s="1871"/>
      <c r="AMU81" s="1871"/>
      <c r="AMV81" s="1871"/>
      <c r="AMW81" s="1871"/>
      <c r="AMX81" s="1871"/>
      <c r="AMY81" s="1871"/>
      <c r="AMZ81" s="1871"/>
      <c r="ANA81" s="1871"/>
      <c r="ANB81" s="1871"/>
      <c r="ANC81" s="1871"/>
      <c r="AND81" s="1871"/>
      <c r="ANE81" s="1871"/>
      <c r="ANF81" s="1871"/>
      <c r="ANG81" s="1871"/>
      <c r="ANH81" s="1871"/>
      <c r="ANI81" s="1871"/>
      <c r="ANJ81" s="1871"/>
      <c r="ANK81" s="1871"/>
      <c r="ANL81" s="1871"/>
      <c r="ANM81" s="1871"/>
      <c r="ANN81" s="1871"/>
      <c r="ANO81" s="1871"/>
      <c r="ANP81" s="1871"/>
      <c r="ANQ81" s="1871"/>
      <c r="ANR81" s="1871"/>
      <c r="ANS81" s="1871"/>
      <c r="ANT81" s="1871"/>
      <c r="ANU81" s="1871"/>
      <c r="ANV81" s="1871"/>
      <c r="ANW81" s="1871"/>
      <c r="ANX81" s="1871"/>
      <c r="ANY81" s="1871"/>
      <c r="ANZ81" s="1871"/>
      <c r="AOA81" s="1871"/>
      <c r="AOB81" s="1871"/>
      <c r="AOC81" s="1871"/>
      <c r="AOD81" s="1871"/>
      <c r="AOE81" s="1871"/>
      <c r="AOF81" s="1871"/>
      <c r="AOG81" s="1871"/>
      <c r="AOH81" s="1871"/>
      <c r="AOI81" s="1871"/>
      <c r="AOJ81" s="1871"/>
      <c r="AOK81" s="1871"/>
      <c r="AOL81" s="1871"/>
      <c r="AOM81" s="1871"/>
      <c r="AON81" s="1871"/>
      <c r="AOO81" s="1871"/>
      <c r="AOP81" s="1871"/>
      <c r="AOQ81" s="1871"/>
      <c r="AOR81" s="1871"/>
      <c r="AOS81" s="1871"/>
      <c r="AOT81" s="1871"/>
      <c r="AOU81" s="1871"/>
      <c r="AOV81" s="1871"/>
      <c r="AOW81" s="1871"/>
      <c r="AOX81" s="1871"/>
      <c r="AOY81" s="1871"/>
      <c r="AOZ81" s="1871"/>
      <c r="APA81" s="1871"/>
      <c r="APB81" s="1871"/>
      <c r="APC81" s="1871"/>
      <c r="APD81" s="1871"/>
      <c r="APE81" s="1871"/>
      <c r="APF81" s="1871"/>
      <c r="APG81" s="1871"/>
      <c r="APH81" s="1871"/>
      <c r="API81" s="1871"/>
      <c r="APJ81" s="1871"/>
      <c r="APK81" s="1871"/>
      <c r="APL81" s="1871"/>
      <c r="APM81" s="1871"/>
      <c r="APN81" s="1871"/>
      <c r="APO81" s="1871"/>
      <c r="APP81" s="1871"/>
      <c r="APQ81" s="1871"/>
      <c r="APR81" s="1871"/>
      <c r="APS81" s="1871"/>
      <c r="APT81" s="1871"/>
      <c r="APU81" s="1871"/>
      <c r="APV81" s="1871"/>
      <c r="APW81" s="1871"/>
      <c r="APX81" s="1871"/>
      <c r="APY81" s="1871"/>
      <c r="APZ81" s="1871"/>
      <c r="AQA81" s="1871"/>
      <c r="AQB81" s="1871"/>
      <c r="AQC81" s="1871"/>
      <c r="AQD81" s="1871"/>
      <c r="AQE81" s="1871"/>
      <c r="AQF81" s="1871"/>
      <c r="AQG81" s="1871"/>
      <c r="AQH81" s="1871"/>
      <c r="AQI81" s="1871"/>
      <c r="AQJ81" s="1871"/>
      <c r="AQK81" s="1871"/>
      <c r="AQL81" s="1871"/>
      <c r="AQM81" s="1871"/>
      <c r="AQN81" s="1871"/>
      <c r="AQO81" s="1871"/>
      <c r="AQP81" s="1871"/>
      <c r="AQQ81" s="1871"/>
      <c r="AQR81" s="1871"/>
      <c r="AQS81" s="1871"/>
      <c r="AQT81" s="1871"/>
      <c r="AQU81" s="1871"/>
      <c r="AQV81" s="1871"/>
      <c r="AQW81" s="1871"/>
      <c r="AQX81" s="1871"/>
      <c r="AQY81" s="1871"/>
      <c r="AQZ81" s="1871"/>
      <c r="ARA81" s="1871"/>
      <c r="ARB81" s="1871"/>
      <c r="ARC81" s="1871"/>
      <c r="ARD81" s="1871"/>
      <c r="ARE81" s="1871"/>
      <c r="ARF81" s="1871"/>
      <c r="ARG81" s="1871"/>
      <c r="ARH81" s="1871"/>
      <c r="ARI81" s="1871"/>
      <c r="ARJ81" s="1871"/>
      <c r="ARK81" s="1871"/>
      <c r="ARL81" s="1871"/>
      <c r="ARM81" s="1871"/>
      <c r="ARN81" s="1871"/>
      <c r="ARO81" s="1871"/>
      <c r="ARP81" s="1871"/>
      <c r="ARQ81" s="1871"/>
      <c r="ARR81" s="1871"/>
      <c r="ARS81" s="1871"/>
      <c r="ART81" s="1871"/>
      <c r="ARU81" s="1871"/>
      <c r="ARV81" s="1871"/>
      <c r="ARW81" s="1871"/>
      <c r="ARX81" s="1871"/>
      <c r="ARY81" s="1871"/>
      <c r="ARZ81" s="1871"/>
      <c r="ASA81" s="1871"/>
      <c r="ASB81" s="1871"/>
      <c r="ASC81" s="1871"/>
      <c r="ASD81" s="1871"/>
      <c r="ASE81" s="1871"/>
      <c r="ASF81" s="1871"/>
      <c r="ASG81" s="1871"/>
      <c r="ASH81" s="1871"/>
      <c r="ASI81" s="1871"/>
      <c r="ASJ81" s="1871"/>
      <c r="ASK81" s="1871"/>
      <c r="ASL81" s="1871"/>
      <c r="ASM81" s="1871"/>
      <c r="ASN81" s="1871"/>
      <c r="ASO81" s="1871"/>
      <c r="ASP81" s="1871"/>
      <c r="ASQ81" s="1871"/>
      <c r="ASR81" s="1871"/>
      <c r="ASS81" s="1871"/>
      <c r="AST81" s="1871"/>
      <c r="ASU81" s="1871"/>
      <c r="ASV81" s="1871"/>
      <c r="ASW81" s="1871"/>
      <c r="ASX81" s="1871"/>
      <c r="ASY81" s="1871"/>
      <c r="ASZ81" s="1871"/>
      <c r="ATA81" s="1871"/>
      <c r="ATB81" s="1871"/>
      <c r="ATC81" s="1871"/>
      <c r="ATD81" s="1871"/>
      <c r="ATE81" s="1871"/>
      <c r="ATF81" s="1871"/>
      <c r="ATG81" s="1871"/>
      <c r="ATH81" s="1871"/>
      <c r="ATI81" s="1871"/>
      <c r="ATJ81" s="1871"/>
      <c r="ATK81" s="1871"/>
      <c r="ATL81" s="1871"/>
      <c r="ATM81" s="1871"/>
      <c r="ATN81" s="1871"/>
      <c r="ATO81" s="1871"/>
      <c r="ATP81" s="1871"/>
      <c r="ATQ81" s="1871"/>
      <c r="ATR81" s="1871"/>
      <c r="ATS81" s="1871"/>
      <c r="ATT81" s="1871"/>
      <c r="ATU81" s="1871"/>
      <c r="ATV81" s="1871"/>
      <c r="ATW81" s="1871"/>
      <c r="ATX81" s="1871"/>
      <c r="ATY81" s="1871"/>
      <c r="ATZ81" s="1871"/>
      <c r="AUA81" s="1871"/>
      <c r="AUB81" s="1871"/>
      <c r="AUC81" s="1871"/>
      <c r="AUD81" s="1871"/>
      <c r="AUE81" s="1871"/>
      <c r="AUF81" s="1871"/>
      <c r="AUG81" s="1871"/>
      <c r="AUH81" s="1871"/>
      <c r="AUI81" s="1871"/>
      <c r="AUJ81" s="1871"/>
      <c r="AUK81" s="1871"/>
      <c r="AUL81" s="1871"/>
      <c r="AUM81" s="1871"/>
      <c r="AUN81" s="1871"/>
      <c r="AUO81" s="1871"/>
      <c r="AUP81" s="1871"/>
      <c r="AUQ81" s="1871"/>
      <c r="AUR81" s="1871"/>
      <c r="AUS81" s="1871"/>
      <c r="AUT81" s="1871"/>
      <c r="AUU81" s="1871"/>
      <c r="AUV81" s="1871"/>
      <c r="AUW81" s="1871"/>
      <c r="AUX81" s="1871"/>
      <c r="AUY81" s="1871"/>
      <c r="AUZ81" s="1871"/>
      <c r="AVA81" s="1871"/>
      <c r="AVB81" s="1871"/>
      <c r="AVC81" s="1871"/>
      <c r="AVD81" s="1871"/>
      <c r="AVE81" s="1871"/>
      <c r="AVF81" s="1871"/>
      <c r="AVG81" s="1871"/>
      <c r="AVH81" s="1871"/>
      <c r="AVI81" s="1871"/>
      <c r="AVJ81" s="1871"/>
      <c r="AVK81" s="1871"/>
      <c r="AVL81" s="1871"/>
      <c r="AVM81" s="1871"/>
      <c r="AVN81" s="1871"/>
      <c r="AVO81" s="1871"/>
      <c r="AVP81" s="1871"/>
      <c r="AVQ81" s="1871"/>
      <c r="AVR81" s="1871"/>
      <c r="AVS81" s="1871"/>
      <c r="AVT81" s="1871"/>
      <c r="AVU81" s="1871"/>
      <c r="AVV81" s="1871"/>
      <c r="AVW81" s="1871"/>
      <c r="AVX81" s="1871"/>
      <c r="AVY81" s="1871"/>
      <c r="AVZ81" s="1871"/>
      <c r="AWA81" s="1871"/>
      <c r="AWB81" s="1871"/>
      <c r="AWC81" s="1871"/>
      <c r="AWD81" s="1871"/>
      <c r="AWE81" s="1871"/>
      <c r="AWF81" s="1871"/>
      <c r="AWG81" s="1871"/>
      <c r="AWH81" s="1871"/>
      <c r="AWI81" s="1871"/>
      <c r="AWJ81" s="1871"/>
      <c r="AWK81" s="1871"/>
      <c r="AWL81" s="1871"/>
      <c r="AWM81" s="1871"/>
      <c r="AWN81" s="1871"/>
      <c r="AWO81" s="1871"/>
      <c r="AWP81" s="1871"/>
      <c r="AWQ81" s="1871"/>
      <c r="AWR81" s="1871"/>
      <c r="AWS81" s="1871"/>
      <c r="AWT81" s="1871"/>
      <c r="AWU81" s="1871"/>
      <c r="AWV81" s="1871"/>
      <c r="AWW81" s="1871"/>
      <c r="AWX81" s="1871"/>
      <c r="AWY81" s="1871"/>
      <c r="AWZ81" s="1871"/>
      <c r="AXA81" s="1871"/>
      <c r="AXB81" s="1871"/>
      <c r="AXC81" s="1871"/>
      <c r="AXD81" s="1871"/>
      <c r="AXE81" s="1871"/>
      <c r="AXF81" s="1871"/>
      <c r="AXG81" s="1871"/>
      <c r="AXH81" s="1871"/>
      <c r="AXI81" s="1871"/>
      <c r="AXJ81" s="1871"/>
      <c r="AXK81" s="1871"/>
      <c r="AXL81" s="1871"/>
      <c r="AXM81" s="1871"/>
      <c r="AXN81" s="1871"/>
      <c r="AXO81" s="1871"/>
      <c r="AXP81" s="1871"/>
      <c r="AXQ81" s="1871"/>
      <c r="AXR81" s="1871"/>
      <c r="AXS81" s="1871"/>
      <c r="AXT81" s="1871"/>
      <c r="AXU81" s="1871"/>
      <c r="AXV81" s="1871"/>
      <c r="AXW81" s="1871"/>
      <c r="AXX81" s="1871"/>
      <c r="AXY81" s="1871"/>
      <c r="AXZ81" s="1871"/>
      <c r="AYA81" s="1871"/>
      <c r="AYB81" s="1871"/>
      <c r="AYC81" s="1871"/>
      <c r="AYD81" s="1871"/>
      <c r="AYE81" s="1871"/>
      <c r="AYF81" s="1871"/>
      <c r="AYG81" s="1871"/>
      <c r="AYH81" s="1871"/>
      <c r="AYI81" s="1871"/>
      <c r="AYJ81" s="1871"/>
      <c r="AYK81" s="1871"/>
      <c r="AYL81" s="1871"/>
      <c r="AYM81" s="1871"/>
      <c r="AYN81" s="1871"/>
      <c r="AYO81" s="1871"/>
      <c r="AYP81" s="1871"/>
      <c r="AYQ81" s="1871"/>
      <c r="AYR81" s="1871"/>
      <c r="AYS81" s="1871"/>
      <c r="AYT81" s="1871"/>
      <c r="AYU81" s="1871"/>
      <c r="AYV81" s="1871"/>
      <c r="AYW81" s="1871"/>
      <c r="AYX81" s="1871"/>
      <c r="AYY81" s="1871"/>
      <c r="AYZ81" s="1871"/>
      <c r="AZA81" s="1871"/>
      <c r="AZB81" s="1871"/>
      <c r="AZC81" s="1871"/>
      <c r="AZD81" s="1871"/>
      <c r="AZE81" s="1871"/>
      <c r="AZF81" s="1871"/>
      <c r="AZG81" s="1871"/>
      <c r="AZH81" s="1871"/>
      <c r="AZI81" s="1871"/>
      <c r="AZJ81" s="1871"/>
      <c r="AZK81" s="1871"/>
      <c r="AZL81" s="1871"/>
      <c r="AZM81" s="1871"/>
      <c r="AZN81" s="1871"/>
      <c r="AZO81" s="1871"/>
      <c r="AZP81" s="1871"/>
      <c r="AZQ81" s="1871"/>
      <c r="AZR81" s="1871"/>
      <c r="AZS81" s="1871"/>
      <c r="AZT81" s="1871"/>
      <c r="AZU81" s="1871"/>
      <c r="AZV81" s="1871"/>
      <c r="AZW81" s="1871"/>
      <c r="AZX81" s="1871"/>
      <c r="AZY81" s="1871"/>
      <c r="AZZ81" s="1871"/>
      <c r="BAA81" s="1871"/>
      <c r="BAB81" s="1871"/>
      <c r="BAC81" s="1871"/>
      <c r="BAD81" s="1871"/>
      <c r="BAE81" s="1871"/>
      <c r="BAF81" s="1871"/>
      <c r="BAG81" s="1871"/>
      <c r="BAH81" s="1871"/>
      <c r="BAI81" s="1871"/>
      <c r="BAJ81" s="1871"/>
      <c r="BAK81" s="1871"/>
      <c r="BAL81" s="1871"/>
      <c r="BAM81" s="1871"/>
      <c r="BAN81" s="1871"/>
      <c r="BAO81" s="1871"/>
      <c r="BAP81" s="1871"/>
      <c r="BAQ81" s="1871"/>
      <c r="BAR81" s="1871"/>
      <c r="BAS81" s="1871"/>
      <c r="BAT81" s="1871"/>
      <c r="BAU81" s="1871"/>
      <c r="BAV81" s="1871"/>
      <c r="BAW81" s="1871"/>
      <c r="BAX81" s="1871"/>
      <c r="BAY81" s="1871"/>
      <c r="BAZ81" s="1871"/>
      <c r="BBA81" s="1871"/>
      <c r="BBB81" s="1871"/>
      <c r="BBC81" s="1871"/>
      <c r="BBD81" s="1871"/>
      <c r="BBE81" s="1871"/>
      <c r="BBF81" s="1871"/>
      <c r="BBG81" s="1871"/>
      <c r="BBH81" s="1871"/>
      <c r="BBI81" s="1871"/>
      <c r="BBJ81" s="1871"/>
      <c r="BBK81" s="1871"/>
      <c r="BBL81" s="1871"/>
      <c r="BBM81" s="1871"/>
      <c r="BBN81" s="1871"/>
      <c r="BBO81" s="1871"/>
      <c r="BBP81" s="1871"/>
      <c r="BBQ81" s="1871"/>
      <c r="BBR81" s="1871"/>
      <c r="BBS81" s="1871"/>
      <c r="BBT81" s="1871"/>
      <c r="BBU81" s="1871"/>
      <c r="BBV81" s="1871"/>
      <c r="BBW81" s="1871"/>
      <c r="BBX81" s="1871"/>
      <c r="BBY81" s="1871"/>
      <c r="BBZ81" s="1871"/>
      <c r="BCA81" s="1871"/>
      <c r="BCB81" s="1871"/>
      <c r="BCC81" s="1871"/>
      <c r="BCD81" s="1871"/>
      <c r="BCE81" s="1871"/>
      <c r="BCF81" s="1871"/>
      <c r="BCG81" s="1871"/>
      <c r="BCH81" s="1871"/>
      <c r="BCI81" s="1871"/>
      <c r="BCJ81" s="1871"/>
      <c r="BCK81" s="1871"/>
      <c r="BCL81" s="1871"/>
      <c r="BCM81" s="1871"/>
      <c r="BCN81" s="1871"/>
      <c r="BCO81" s="1871"/>
      <c r="BCP81" s="1871"/>
      <c r="BCQ81" s="1871"/>
      <c r="BCR81" s="1871"/>
      <c r="BCS81" s="1871"/>
      <c r="BCT81" s="1871"/>
      <c r="BCU81" s="1871"/>
      <c r="BCV81" s="1871"/>
      <c r="BCW81" s="1871"/>
      <c r="BCX81" s="1871"/>
      <c r="BCY81" s="1871"/>
      <c r="BCZ81" s="1871"/>
      <c r="BDA81" s="1871"/>
      <c r="BDB81" s="1871"/>
      <c r="BDC81" s="1871"/>
      <c r="BDD81" s="1871"/>
      <c r="BDE81" s="1871"/>
      <c r="BDF81" s="1871"/>
      <c r="BDG81" s="1871"/>
      <c r="BDH81" s="1871"/>
      <c r="BDI81" s="1871"/>
      <c r="BDJ81" s="1871"/>
      <c r="BDK81" s="1871"/>
      <c r="BDL81" s="1871"/>
      <c r="BDM81" s="1871"/>
      <c r="BDN81" s="1871"/>
      <c r="BDO81" s="1871"/>
      <c r="BDP81" s="1871"/>
      <c r="BDQ81" s="1871"/>
      <c r="BDR81" s="1871"/>
      <c r="BDS81" s="1871"/>
      <c r="BDT81" s="1871"/>
      <c r="BDU81" s="1871"/>
      <c r="BDV81" s="1871"/>
      <c r="BDW81" s="1871"/>
      <c r="BDX81" s="1871"/>
      <c r="BDY81" s="1871"/>
      <c r="BDZ81" s="1871"/>
      <c r="BEA81" s="1871"/>
      <c r="BEB81" s="1871"/>
      <c r="BEC81" s="1871"/>
      <c r="BED81" s="1871"/>
      <c r="BEE81" s="1871"/>
      <c r="BEF81" s="1871"/>
      <c r="BEG81" s="1871"/>
      <c r="BEH81" s="1871"/>
      <c r="BEI81" s="1871"/>
      <c r="BEJ81" s="1871"/>
      <c r="BEK81" s="1871"/>
      <c r="BEL81" s="1871"/>
      <c r="BEM81" s="1871"/>
      <c r="BEN81" s="1871"/>
      <c r="BEO81" s="1871"/>
      <c r="BEP81" s="1871"/>
      <c r="BEQ81" s="1871"/>
      <c r="BER81" s="1871"/>
      <c r="BES81" s="1871"/>
      <c r="BET81" s="1871"/>
      <c r="BEU81" s="1871"/>
      <c r="BEV81" s="1871"/>
      <c r="BEW81" s="1871"/>
      <c r="BEX81" s="1871"/>
      <c r="BEY81" s="1871"/>
      <c r="BEZ81" s="1871"/>
      <c r="BFA81" s="1871"/>
      <c r="BFB81" s="1871"/>
      <c r="BFC81" s="1871"/>
      <c r="BFD81" s="1871"/>
      <c r="BFE81" s="1871"/>
      <c r="BFF81" s="1871"/>
      <c r="BFG81" s="1871"/>
      <c r="BFH81" s="1871"/>
      <c r="BFI81" s="1871"/>
      <c r="BFJ81" s="1871"/>
      <c r="BFK81" s="1871"/>
      <c r="BFL81" s="1871"/>
      <c r="BFM81" s="1871"/>
      <c r="BFN81" s="1871"/>
      <c r="BFO81" s="1871"/>
      <c r="BFP81" s="1871"/>
      <c r="BFQ81" s="1871"/>
      <c r="BFR81" s="1871"/>
      <c r="BFS81" s="1871"/>
      <c r="BFT81" s="1871"/>
      <c r="BFU81" s="1871"/>
      <c r="BFV81" s="1871"/>
      <c r="BFW81" s="1871"/>
      <c r="BFX81" s="1871"/>
      <c r="BFY81" s="1871"/>
      <c r="BFZ81" s="1871"/>
      <c r="BGA81" s="1871"/>
      <c r="BGB81" s="1871"/>
      <c r="BGC81" s="1871"/>
      <c r="BGD81" s="1871"/>
      <c r="BGE81" s="1871"/>
      <c r="BGF81" s="1871"/>
      <c r="BGG81" s="1871"/>
      <c r="BGH81" s="1871"/>
      <c r="BGI81" s="1871"/>
      <c r="BGJ81" s="1871"/>
      <c r="BGK81" s="1871"/>
      <c r="BGL81" s="1871"/>
      <c r="BGM81" s="1871"/>
      <c r="BGN81" s="1871"/>
      <c r="BGO81" s="1871"/>
      <c r="BGP81" s="1871"/>
      <c r="BGQ81" s="1871"/>
      <c r="BGR81" s="1871"/>
      <c r="BGS81" s="1871"/>
      <c r="BGT81" s="1871"/>
      <c r="BGU81" s="1871"/>
      <c r="BGV81" s="1871"/>
      <c r="BGW81" s="1871"/>
      <c r="BGX81" s="1871"/>
      <c r="BGY81" s="1871"/>
      <c r="BGZ81" s="1871"/>
      <c r="BHA81" s="1871"/>
      <c r="BHB81" s="1871"/>
      <c r="BHC81" s="1871"/>
      <c r="BHD81" s="1871"/>
      <c r="BHE81" s="1871"/>
      <c r="BHF81" s="1871"/>
      <c r="BHG81" s="1871"/>
      <c r="BHH81" s="1871"/>
      <c r="BHI81" s="1871"/>
      <c r="BHJ81" s="1871"/>
      <c r="BHK81" s="1871"/>
      <c r="BHL81" s="1871"/>
      <c r="BHM81" s="1871"/>
      <c r="BHN81" s="1871"/>
      <c r="BHO81" s="1871"/>
      <c r="BHP81" s="1871"/>
      <c r="BHQ81" s="1871"/>
      <c r="BHR81" s="1871"/>
      <c r="BHS81" s="1871"/>
      <c r="BHT81" s="1871"/>
      <c r="BHU81" s="1871"/>
      <c r="BHV81" s="1871"/>
      <c r="BHW81" s="1871"/>
      <c r="BHX81" s="1871"/>
      <c r="BHY81" s="1871"/>
      <c r="BHZ81" s="1871"/>
      <c r="BIA81" s="1871"/>
      <c r="BIB81" s="1871"/>
      <c r="BIC81" s="1871"/>
      <c r="BID81" s="1871"/>
      <c r="BIE81" s="1871"/>
      <c r="BIF81" s="1871"/>
      <c r="BIG81" s="1871"/>
      <c r="BIH81" s="1871"/>
      <c r="BII81" s="1871"/>
      <c r="BIJ81" s="1871"/>
      <c r="BIK81" s="1871"/>
      <c r="BIL81" s="1871"/>
      <c r="BIM81" s="1871"/>
      <c r="BIN81" s="1871"/>
      <c r="BIO81" s="1871"/>
      <c r="BIP81" s="1871"/>
      <c r="BIQ81" s="1871"/>
      <c r="BIR81" s="1871"/>
      <c r="BIS81" s="1871"/>
      <c r="BIT81" s="1871"/>
      <c r="BIU81" s="1871"/>
      <c r="BIV81" s="1871"/>
      <c r="BIW81" s="1871"/>
      <c r="BIX81" s="1871"/>
      <c r="BIY81" s="1871"/>
      <c r="BIZ81" s="1871"/>
      <c r="BJA81" s="1871"/>
      <c r="BJB81" s="1871"/>
      <c r="BJC81" s="1871"/>
      <c r="BJD81" s="1871"/>
      <c r="BJE81" s="1871"/>
      <c r="BJF81" s="1871"/>
      <c r="BJG81" s="1871"/>
      <c r="BJH81" s="1871"/>
      <c r="BJI81" s="1871"/>
      <c r="BJJ81" s="1871"/>
      <c r="BJK81" s="1871"/>
      <c r="BJL81" s="1871"/>
      <c r="BJM81" s="1871"/>
      <c r="BJN81" s="1871"/>
      <c r="BJO81" s="1871"/>
      <c r="BJP81" s="1871"/>
      <c r="BJQ81" s="1871"/>
      <c r="BJR81" s="1871"/>
      <c r="BJS81" s="1871"/>
      <c r="BJT81" s="1871"/>
      <c r="BJU81" s="1871"/>
      <c r="BJV81" s="1871"/>
      <c r="BJW81" s="1871"/>
      <c r="BJX81" s="1871"/>
      <c r="BJY81" s="1871"/>
      <c r="BJZ81" s="1871"/>
      <c r="BKA81" s="1871"/>
      <c r="BKB81" s="1871"/>
      <c r="BKC81" s="1871"/>
      <c r="BKD81" s="1871"/>
      <c r="BKE81" s="1871"/>
      <c r="BKF81" s="1871"/>
      <c r="BKG81" s="1871"/>
      <c r="BKH81" s="1871"/>
      <c r="BKI81" s="1871"/>
      <c r="BKJ81" s="1871"/>
      <c r="BKK81" s="1871"/>
      <c r="BKL81" s="1871"/>
      <c r="BKM81" s="1871"/>
      <c r="BKN81" s="1871"/>
      <c r="BKO81" s="1871"/>
      <c r="BKP81" s="1871"/>
      <c r="BKQ81" s="1871"/>
      <c r="BKR81" s="1871"/>
      <c r="BKS81" s="1871"/>
      <c r="BKT81" s="1871"/>
      <c r="BKU81" s="1871"/>
      <c r="BKV81" s="1871"/>
      <c r="BKW81" s="1871"/>
      <c r="BKX81" s="1871"/>
      <c r="BKY81" s="1871"/>
      <c r="BKZ81" s="1871"/>
      <c r="BLA81" s="1871"/>
      <c r="BLB81" s="1871"/>
      <c r="BLC81" s="1871"/>
      <c r="BLD81" s="1871"/>
      <c r="BLE81" s="1871"/>
      <c r="BLF81" s="1871"/>
      <c r="BLG81" s="1871"/>
      <c r="BLH81" s="1871"/>
      <c r="BLI81" s="1871"/>
      <c r="BLJ81" s="1871"/>
      <c r="BLK81" s="1871"/>
      <c r="BLL81" s="1871"/>
      <c r="BLM81" s="1871"/>
      <c r="BLN81" s="1871"/>
      <c r="BLO81" s="1871"/>
      <c r="BLP81" s="1871"/>
      <c r="BLQ81" s="1871"/>
      <c r="BLR81" s="1871"/>
      <c r="BLS81" s="1871"/>
      <c r="BLT81" s="1871"/>
      <c r="BLU81" s="1871"/>
      <c r="BLV81" s="1871"/>
      <c r="BLW81" s="1871"/>
      <c r="BLX81" s="1871"/>
      <c r="BLY81" s="1871"/>
      <c r="BLZ81" s="1871"/>
      <c r="BMA81" s="1871"/>
      <c r="BMB81" s="1871"/>
      <c r="BMC81" s="1871"/>
      <c r="BMD81" s="1871"/>
      <c r="BME81" s="1871"/>
      <c r="BMF81" s="1871"/>
      <c r="BMG81" s="1871"/>
      <c r="BMH81" s="1871"/>
      <c r="BMI81" s="1871"/>
      <c r="BMJ81" s="1871"/>
      <c r="BMK81" s="1871"/>
      <c r="BML81" s="1871"/>
      <c r="BMM81" s="1871"/>
      <c r="BMN81" s="1871"/>
      <c r="BMO81" s="1871"/>
      <c r="BMP81" s="1871"/>
      <c r="BMQ81" s="1871"/>
      <c r="BMR81" s="1871"/>
      <c r="BMS81" s="1871"/>
      <c r="BMT81" s="1871"/>
      <c r="BMU81" s="1871"/>
      <c r="BMV81" s="1871"/>
      <c r="BMW81" s="1871"/>
      <c r="BMX81" s="1871"/>
      <c r="BMY81" s="1871"/>
      <c r="BMZ81" s="1871"/>
      <c r="BNA81" s="1871"/>
      <c r="BNB81" s="1871"/>
      <c r="BNC81" s="1871"/>
      <c r="BND81" s="1871"/>
      <c r="BNE81" s="1871"/>
      <c r="BNF81" s="1871"/>
      <c r="BNG81" s="1871"/>
      <c r="BNH81" s="1871"/>
      <c r="BNI81" s="1871"/>
      <c r="BNJ81" s="1871"/>
      <c r="BNK81" s="1871"/>
      <c r="BNL81" s="1871"/>
      <c r="BNM81" s="1871"/>
      <c r="BNN81" s="1871"/>
      <c r="BNO81" s="1871"/>
      <c r="BNP81" s="1871"/>
      <c r="BNQ81" s="1871"/>
      <c r="BNR81" s="1871"/>
      <c r="BNS81" s="1871"/>
      <c r="BNT81" s="1871"/>
      <c r="BNU81" s="1871"/>
      <c r="BNV81" s="1871"/>
      <c r="BNW81" s="1871"/>
      <c r="BNX81" s="1871"/>
      <c r="BNY81" s="1871"/>
      <c r="BNZ81" s="1871"/>
      <c r="BOA81" s="1871"/>
      <c r="BOB81" s="1871"/>
      <c r="BOC81" s="1871"/>
      <c r="BOD81" s="1871"/>
      <c r="BOE81" s="1871"/>
      <c r="BOF81" s="1871"/>
      <c r="BOG81" s="1871"/>
      <c r="BOH81" s="1871"/>
      <c r="BOI81" s="1871"/>
      <c r="BOJ81" s="1871"/>
      <c r="BOK81" s="1871"/>
      <c r="BOL81" s="1871"/>
      <c r="BOM81" s="1871"/>
      <c r="BON81" s="1871"/>
      <c r="BOO81" s="1871"/>
      <c r="BOP81" s="1871"/>
      <c r="BOQ81" s="1871"/>
      <c r="BOR81" s="1871"/>
      <c r="BOS81" s="1871"/>
      <c r="BOT81" s="1871"/>
      <c r="BOU81" s="1871"/>
      <c r="BOV81" s="1871"/>
      <c r="BOW81" s="1871"/>
      <c r="BOX81" s="1871"/>
      <c r="BOY81" s="1871"/>
      <c r="BOZ81" s="1871"/>
      <c r="BPA81" s="1871"/>
      <c r="BPB81" s="1871"/>
      <c r="BPC81" s="1871"/>
      <c r="BPD81" s="1871"/>
      <c r="BPE81" s="1871"/>
      <c r="BPF81" s="1871"/>
      <c r="BPG81" s="1871"/>
      <c r="BPH81" s="1871"/>
      <c r="BPI81" s="1871"/>
      <c r="BPJ81" s="1871"/>
      <c r="BPK81" s="1871"/>
      <c r="BPL81" s="1871"/>
      <c r="BPM81" s="1871"/>
      <c r="BPN81" s="1871"/>
      <c r="BPO81" s="1871"/>
      <c r="BPP81" s="1871"/>
      <c r="BPQ81" s="1871"/>
      <c r="BPR81" s="1871"/>
      <c r="BPS81" s="1871"/>
      <c r="BPT81" s="1871"/>
      <c r="BPU81" s="1871"/>
      <c r="BPV81" s="1871"/>
      <c r="BPW81" s="1871"/>
      <c r="BPX81" s="1871"/>
      <c r="BPY81" s="1871"/>
      <c r="BPZ81" s="1871"/>
      <c r="BQA81" s="1871"/>
      <c r="BQB81" s="1871"/>
      <c r="BQC81" s="1871"/>
      <c r="BQD81" s="1871"/>
      <c r="BQE81" s="1871"/>
      <c r="BQF81" s="1871"/>
      <c r="BQG81" s="1871"/>
      <c r="BQH81" s="1871"/>
      <c r="BQI81" s="1871"/>
      <c r="BQJ81" s="1871"/>
      <c r="BQK81" s="1871"/>
      <c r="BQL81" s="1871"/>
      <c r="BQM81" s="1871"/>
      <c r="BQN81" s="1871"/>
      <c r="BQO81" s="1871"/>
      <c r="BQP81" s="1871"/>
      <c r="BQQ81" s="1871"/>
      <c r="BQR81" s="1871"/>
      <c r="BQS81" s="1871"/>
      <c r="BQT81" s="1871"/>
      <c r="BQU81" s="1871"/>
      <c r="BQV81" s="1871"/>
      <c r="BQW81" s="1871"/>
      <c r="BQX81" s="1871"/>
      <c r="BQY81" s="1871"/>
      <c r="BQZ81" s="1871"/>
      <c r="BRA81" s="1871"/>
      <c r="BRB81" s="1871"/>
      <c r="BRC81" s="1871"/>
      <c r="BRD81" s="1871"/>
      <c r="BRE81" s="1871"/>
      <c r="BRF81" s="1871"/>
      <c r="BRG81" s="1871"/>
      <c r="BRH81" s="1871"/>
      <c r="BRI81" s="1871"/>
      <c r="BRJ81" s="1871"/>
      <c r="BRK81" s="1871"/>
      <c r="BRL81" s="1871"/>
      <c r="BRM81" s="1871"/>
      <c r="BRN81" s="1871"/>
      <c r="BRO81" s="1871"/>
      <c r="BRP81" s="1871"/>
      <c r="BRQ81" s="1871"/>
      <c r="BRR81" s="1871"/>
      <c r="BRS81" s="1871"/>
      <c r="BRT81" s="1871"/>
      <c r="BRU81" s="1871"/>
      <c r="BRV81" s="1871"/>
      <c r="BRW81" s="1871"/>
      <c r="BRX81" s="1871"/>
      <c r="BRY81" s="1871"/>
      <c r="BRZ81" s="1871"/>
      <c r="BSA81" s="1871"/>
      <c r="BSB81" s="1871"/>
      <c r="BSC81" s="1871"/>
      <c r="BSD81" s="1871"/>
      <c r="BSE81" s="1871"/>
      <c r="BSF81" s="1871"/>
      <c r="BSG81" s="1871"/>
      <c r="BSH81" s="1871"/>
      <c r="BSI81" s="1871"/>
      <c r="BSJ81" s="1871"/>
      <c r="BSK81" s="1871"/>
      <c r="BSL81" s="1871"/>
      <c r="BSM81" s="1871"/>
      <c r="BSN81" s="1871"/>
      <c r="BSO81" s="1871"/>
      <c r="BSP81" s="1871"/>
      <c r="BSQ81" s="1871"/>
      <c r="BSR81" s="1871"/>
      <c r="BSS81" s="1871"/>
      <c r="BST81" s="1871"/>
      <c r="BSU81" s="1871"/>
      <c r="BSV81" s="1871"/>
      <c r="BSW81" s="1871"/>
      <c r="BSX81" s="1871"/>
      <c r="BSY81" s="1871"/>
      <c r="BSZ81" s="1871"/>
      <c r="BTA81" s="1871"/>
      <c r="BTB81" s="1871"/>
      <c r="BTC81" s="1871"/>
      <c r="BTD81" s="1871"/>
      <c r="BTE81" s="1871"/>
      <c r="BTF81" s="1871"/>
      <c r="BTG81" s="1871"/>
      <c r="BTH81" s="1871"/>
      <c r="BTI81" s="1871"/>
      <c r="BTJ81" s="1871"/>
      <c r="BTK81" s="1871"/>
      <c r="BTL81" s="1871"/>
      <c r="BTM81" s="1871"/>
      <c r="BTN81" s="1871"/>
      <c r="BTO81" s="1871"/>
      <c r="BTP81" s="1871"/>
      <c r="BTQ81" s="1871"/>
      <c r="BTR81" s="1871"/>
      <c r="BTS81" s="1871"/>
      <c r="BTT81" s="1871"/>
      <c r="BTU81" s="1871"/>
      <c r="BTV81" s="1871"/>
      <c r="BTW81" s="1871"/>
      <c r="BTX81" s="1871"/>
      <c r="BTY81" s="1871"/>
      <c r="BTZ81" s="1871"/>
      <c r="BUA81" s="1871"/>
      <c r="BUB81" s="1871"/>
      <c r="BUC81" s="1871"/>
      <c r="BUD81" s="1871"/>
      <c r="BUE81" s="1871"/>
      <c r="BUF81" s="1871"/>
      <c r="BUG81" s="1871"/>
      <c r="BUH81" s="1871"/>
      <c r="BUI81" s="1871"/>
      <c r="BUJ81" s="1871"/>
      <c r="BUK81" s="1871"/>
      <c r="BUL81" s="1871"/>
      <c r="BUM81" s="1871"/>
      <c r="BUN81" s="1871"/>
      <c r="BUO81" s="1871"/>
      <c r="BUP81" s="1871"/>
      <c r="BUQ81" s="1871"/>
      <c r="BUR81" s="1871"/>
      <c r="BUS81" s="1871"/>
      <c r="BUT81" s="1871"/>
      <c r="BUU81" s="1871"/>
      <c r="BUV81" s="1871"/>
      <c r="BUW81" s="1871"/>
      <c r="BUX81" s="1871"/>
      <c r="BUY81" s="1871"/>
      <c r="BUZ81" s="1871"/>
      <c r="BVA81" s="1871"/>
      <c r="BVB81" s="1871"/>
      <c r="BVC81" s="1871"/>
      <c r="BVD81" s="1871"/>
      <c r="BVE81" s="1871"/>
      <c r="BVF81" s="1871"/>
      <c r="BVG81" s="1871"/>
      <c r="BVH81" s="1871"/>
      <c r="BVI81" s="1871"/>
      <c r="BVJ81" s="1871"/>
      <c r="BVK81" s="1871"/>
      <c r="BVL81" s="1871"/>
      <c r="BVM81" s="1871"/>
      <c r="BVN81" s="1871"/>
      <c r="BVO81" s="1871"/>
      <c r="BVP81" s="1871"/>
      <c r="BVQ81" s="1871"/>
      <c r="BVR81" s="1871"/>
      <c r="BVS81" s="1871"/>
      <c r="BVT81" s="1871"/>
      <c r="BVU81" s="1871"/>
      <c r="BVV81" s="1871"/>
      <c r="BVW81" s="1871"/>
      <c r="BVX81" s="1871"/>
      <c r="BVY81" s="1871"/>
      <c r="BVZ81" s="1871"/>
      <c r="BWA81" s="1871"/>
      <c r="BWB81" s="1871"/>
      <c r="BWC81" s="1871"/>
      <c r="BWD81" s="1871"/>
      <c r="BWE81" s="1871"/>
      <c r="BWF81" s="1871"/>
      <c r="BWG81" s="1871"/>
      <c r="BWH81" s="1871"/>
      <c r="BWI81" s="1871"/>
      <c r="BWJ81" s="1871"/>
      <c r="BWK81" s="1871"/>
      <c r="BWL81" s="1871"/>
      <c r="BWM81" s="1871"/>
      <c r="BWN81" s="1871"/>
      <c r="BWO81" s="1871"/>
      <c r="BWP81" s="1871"/>
      <c r="BWQ81" s="1871"/>
      <c r="BWR81" s="1871"/>
      <c r="BWS81" s="1871"/>
      <c r="BWT81" s="1871"/>
      <c r="BWU81" s="1871"/>
      <c r="BWV81" s="1871"/>
      <c r="BWW81" s="1871"/>
      <c r="BWX81" s="1871"/>
      <c r="BWY81" s="1871"/>
      <c r="BWZ81" s="1871"/>
      <c r="BXA81" s="1871"/>
      <c r="BXB81" s="1871"/>
      <c r="BXC81" s="1871"/>
      <c r="BXD81" s="1871"/>
      <c r="BXE81" s="1871"/>
      <c r="BXF81" s="1871"/>
      <c r="BXG81" s="1871"/>
      <c r="BXH81" s="1871"/>
      <c r="BXI81" s="1871"/>
      <c r="BXJ81" s="1871"/>
      <c r="BXK81" s="1871"/>
      <c r="BXL81" s="1871"/>
      <c r="BXM81" s="1871"/>
      <c r="BXN81" s="1871"/>
      <c r="BXO81" s="1871"/>
      <c r="BXP81" s="1871"/>
      <c r="BXQ81" s="1871"/>
      <c r="BXR81" s="1871"/>
      <c r="BXS81" s="1871"/>
      <c r="BXT81" s="1871"/>
      <c r="BXU81" s="1871"/>
      <c r="BXV81" s="1871"/>
      <c r="BXW81" s="1871"/>
      <c r="BXX81" s="1871"/>
      <c r="BXY81" s="1871"/>
      <c r="BXZ81" s="1871"/>
      <c r="BYA81" s="1871"/>
      <c r="BYB81" s="1871"/>
      <c r="BYC81" s="1871"/>
      <c r="BYD81" s="1871"/>
      <c r="BYE81" s="1871"/>
      <c r="BYF81" s="1871"/>
      <c r="BYG81" s="1871"/>
      <c r="BYH81" s="1871"/>
      <c r="BYI81" s="1871"/>
      <c r="BYJ81" s="1871"/>
      <c r="BYK81" s="1871"/>
      <c r="BYL81" s="1871"/>
      <c r="BYM81" s="1871"/>
      <c r="BYN81" s="1871"/>
      <c r="BYO81" s="1871"/>
      <c r="BYP81" s="1871"/>
      <c r="BYQ81" s="1871"/>
      <c r="BYR81" s="1871"/>
      <c r="BYS81" s="1871"/>
      <c r="BYT81" s="1871"/>
      <c r="BYU81" s="1871"/>
      <c r="BYV81" s="1871"/>
      <c r="BYW81" s="1871"/>
      <c r="BYX81" s="1871"/>
      <c r="BYY81" s="1871"/>
      <c r="BYZ81" s="1871"/>
      <c r="BZA81" s="1871"/>
      <c r="BZB81" s="1871"/>
      <c r="BZC81" s="1871"/>
      <c r="BZD81" s="1871"/>
      <c r="BZE81" s="1871"/>
      <c r="BZF81" s="1871"/>
      <c r="BZG81" s="1871"/>
      <c r="BZH81" s="1871"/>
      <c r="BZI81" s="1871"/>
      <c r="BZJ81" s="1871"/>
      <c r="BZK81" s="1871"/>
      <c r="BZL81" s="1871"/>
      <c r="BZM81" s="1871"/>
      <c r="BZN81" s="1871"/>
      <c r="BZO81" s="1871"/>
      <c r="BZP81" s="1871"/>
      <c r="BZQ81" s="1871"/>
      <c r="BZR81" s="1871"/>
      <c r="BZS81" s="1871"/>
      <c r="BZT81" s="1871"/>
      <c r="BZU81" s="1871"/>
      <c r="BZV81" s="1871"/>
      <c r="BZW81" s="1871"/>
      <c r="BZX81" s="1871"/>
      <c r="BZY81" s="1871"/>
      <c r="BZZ81" s="1871"/>
      <c r="CAA81" s="1871"/>
      <c r="CAB81" s="1871"/>
      <c r="CAC81" s="1871"/>
      <c r="CAD81" s="1871"/>
      <c r="CAE81" s="1871"/>
      <c r="CAF81" s="1871"/>
      <c r="CAG81" s="1871"/>
      <c r="CAH81" s="1871"/>
      <c r="CAI81" s="1871"/>
      <c r="CAJ81" s="1871"/>
      <c r="CAK81" s="1871"/>
      <c r="CAL81" s="1871"/>
      <c r="CAM81" s="1871"/>
      <c r="CAN81" s="1871"/>
      <c r="CAO81" s="1871"/>
      <c r="CAP81" s="1871"/>
      <c r="CAQ81" s="1871"/>
      <c r="CAR81" s="1871"/>
      <c r="CAS81" s="1871"/>
      <c r="CAT81" s="1871"/>
      <c r="CAU81" s="1871"/>
      <c r="CAV81" s="1871"/>
      <c r="CAW81" s="1871"/>
      <c r="CAX81" s="1871"/>
      <c r="CAY81" s="1871"/>
      <c r="CAZ81" s="1871"/>
      <c r="CBA81" s="1871"/>
      <c r="CBB81" s="1871"/>
      <c r="CBC81" s="1871"/>
      <c r="CBD81" s="1871"/>
      <c r="CBE81" s="1871"/>
      <c r="CBF81" s="1871"/>
      <c r="CBG81" s="1871"/>
      <c r="CBH81" s="1871"/>
      <c r="CBI81" s="1871"/>
      <c r="CBJ81" s="1871"/>
      <c r="CBK81" s="1871"/>
      <c r="CBL81" s="1871"/>
      <c r="CBM81" s="1871"/>
      <c r="CBN81" s="1871"/>
      <c r="CBO81" s="1871"/>
      <c r="CBP81" s="1871"/>
      <c r="CBQ81" s="1871"/>
      <c r="CBR81" s="1871"/>
      <c r="CBS81" s="1871"/>
      <c r="CBT81" s="1871"/>
      <c r="CBU81" s="1871"/>
      <c r="CBV81" s="1871"/>
      <c r="CBW81" s="1871"/>
      <c r="CBX81" s="1871"/>
      <c r="CBY81" s="1871"/>
      <c r="CBZ81" s="1871"/>
      <c r="CCA81" s="1871"/>
      <c r="CCB81" s="1871"/>
      <c r="CCC81" s="1871"/>
      <c r="CCD81" s="1871"/>
      <c r="CCE81" s="1871"/>
      <c r="CCF81" s="1871"/>
      <c r="CCG81" s="1871"/>
      <c r="CCH81" s="1871"/>
      <c r="CCI81" s="1871"/>
      <c r="CCJ81" s="1871"/>
      <c r="CCK81" s="1871"/>
      <c r="CCL81" s="1871"/>
      <c r="CCM81" s="1871"/>
      <c r="CCN81" s="1871"/>
      <c r="CCO81" s="1871"/>
      <c r="CCP81" s="1871"/>
      <c r="CCQ81" s="1871"/>
      <c r="CCR81" s="1871"/>
      <c r="CCS81" s="1871"/>
      <c r="CCT81" s="1871"/>
      <c r="CCU81" s="1871"/>
      <c r="CCV81" s="1871"/>
      <c r="CCW81" s="1871"/>
      <c r="CCX81" s="1871"/>
      <c r="CCY81" s="1871"/>
      <c r="CCZ81" s="1871"/>
      <c r="CDA81" s="1871"/>
      <c r="CDB81" s="1871"/>
      <c r="CDC81" s="1871"/>
      <c r="CDD81" s="1871"/>
      <c r="CDE81" s="1871"/>
      <c r="CDF81" s="1871"/>
      <c r="CDG81" s="1871"/>
      <c r="CDH81" s="1871"/>
      <c r="CDI81" s="1871"/>
      <c r="CDJ81" s="1871"/>
      <c r="CDK81" s="1871"/>
      <c r="CDL81" s="1871"/>
      <c r="CDM81" s="1871"/>
      <c r="CDN81" s="1871"/>
      <c r="CDO81" s="1871"/>
      <c r="CDP81" s="1871"/>
      <c r="CDQ81" s="1871"/>
      <c r="CDR81" s="1871"/>
      <c r="CDS81" s="1871"/>
      <c r="CDT81" s="1871"/>
      <c r="CDU81" s="1871"/>
      <c r="CDV81" s="1871"/>
      <c r="CDW81" s="1871"/>
      <c r="CDX81" s="1871"/>
      <c r="CDY81" s="1871"/>
      <c r="CDZ81" s="1871"/>
      <c r="CEA81" s="1871"/>
      <c r="CEB81" s="1871"/>
      <c r="CEC81" s="1871"/>
      <c r="CED81" s="1871"/>
      <c r="CEE81" s="1871"/>
      <c r="CEF81" s="1871"/>
      <c r="CEG81" s="1871"/>
      <c r="CEH81" s="1871"/>
      <c r="CEI81" s="1871"/>
      <c r="CEJ81" s="1871"/>
      <c r="CEK81" s="1871"/>
      <c r="CEL81" s="1871"/>
      <c r="CEM81" s="1871"/>
      <c r="CEN81" s="1871"/>
      <c r="CEO81" s="1871"/>
      <c r="CEP81" s="1871"/>
      <c r="CEQ81" s="1871"/>
      <c r="CER81" s="1871"/>
      <c r="CES81" s="1871"/>
      <c r="CET81" s="1871"/>
      <c r="CEU81" s="1871"/>
      <c r="CEV81" s="1871"/>
      <c r="CEW81" s="1871"/>
      <c r="CEX81" s="1871"/>
      <c r="CEY81" s="1871"/>
      <c r="CEZ81" s="1871"/>
      <c r="CFA81" s="1871"/>
      <c r="CFB81" s="1871"/>
      <c r="CFC81" s="1871"/>
      <c r="CFD81" s="1871"/>
      <c r="CFE81" s="1871"/>
      <c r="CFF81" s="1871"/>
      <c r="CFG81" s="1871"/>
      <c r="CFH81" s="1871"/>
      <c r="CFI81" s="1871"/>
      <c r="CFJ81" s="1871"/>
      <c r="CFK81" s="1871"/>
      <c r="CFL81" s="1871"/>
      <c r="CFM81" s="1871"/>
      <c r="CFN81" s="1871"/>
      <c r="CFO81" s="1871"/>
      <c r="CFP81" s="1871"/>
      <c r="CFQ81" s="1871"/>
      <c r="CFR81" s="1871"/>
      <c r="CFS81" s="1871"/>
      <c r="CFT81" s="1871"/>
      <c r="CFU81" s="1871"/>
      <c r="CFV81" s="1871"/>
      <c r="CFW81" s="1871"/>
      <c r="CFX81" s="1871"/>
      <c r="CFY81" s="1871"/>
      <c r="CFZ81" s="1871"/>
      <c r="CGA81" s="1871"/>
      <c r="CGB81" s="1871"/>
      <c r="CGC81" s="1871"/>
      <c r="CGD81" s="1871"/>
      <c r="CGE81" s="1871"/>
      <c r="CGF81" s="1871"/>
      <c r="CGG81" s="1871"/>
      <c r="CGH81" s="1871"/>
      <c r="CGI81" s="1871"/>
      <c r="CGJ81" s="1871"/>
      <c r="CGK81" s="1871"/>
      <c r="CGL81" s="1871"/>
      <c r="CGM81" s="1871"/>
      <c r="CGN81" s="1871"/>
      <c r="CGO81" s="1871"/>
      <c r="CGP81" s="1871"/>
      <c r="CGQ81" s="1871"/>
      <c r="CGR81" s="1871"/>
      <c r="CGS81" s="1871"/>
      <c r="CGT81" s="1871"/>
      <c r="CGU81" s="1871"/>
      <c r="CGV81" s="1871"/>
      <c r="CGW81" s="1871"/>
      <c r="CGX81" s="1871"/>
      <c r="CGY81" s="1871"/>
      <c r="CGZ81" s="1871"/>
      <c r="CHA81" s="1871"/>
      <c r="CHB81" s="1871"/>
      <c r="CHC81" s="1871"/>
      <c r="CHD81" s="1871"/>
      <c r="CHE81" s="1871"/>
      <c r="CHF81" s="1871"/>
      <c r="CHG81" s="1871"/>
      <c r="CHH81" s="1871"/>
      <c r="CHI81" s="1871"/>
      <c r="CHJ81" s="1871"/>
      <c r="CHK81" s="1871"/>
      <c r="CHL81" s="1871"/>
      <c r="CHM81" s="1871"/>
      <c r="CHN81" s="1871"/>
      <c r="CHO81" s="1871"/>
      <c r="CHP81" s="1871"/>
      <c r="CHQ81" s="1871"/>
      <c r="CHR81" s="1871"/>
      <c r="CHS81" s="1871"/>
      <c r="CHT81" s="1871"/>
      <c r="CHU81" s="1871"/>
      <c r="CHV81" s="1871"/>
      <c r="CHW81" s="1871"/>
      <c r="CHX81" s="1871"/>
      <c r="CHY81" s="1871"/>
      <c r="CHZ81" s="1871"/>
      <c r="CIA81" s="1871"/>
      <c r="CIB81" s="1871"/>
      <c r="CIC81" s="1871"/>
      <c r="CID81" s="1871"/>
      <c r="CIE81" s="1871"/>
      <c r="CIF81" s="1871"/>
      <c r="CIG81" s="1871"/>
      <c r="CIH81" s="1871"/>
      <c r="CII81" s="1871"/>
      <c r="CIJ81" s="1871"/>
      <c r="CIK81" s="1871"/>
      <c r="CIL81" s="1871"/>
      <c r="CIM81" s="1871"/>
      <c r="CIN81" s="1871"/>
      <c r="CIO81" s="1871"/>
      <c r="CIP81" s="1871"/>
      <c r="CIQ81" s="1871"/>
      <c r="CIR81" s="1871"/>
      <c r="CIS81" s="1871"/>
      <c r="CIT81" s="1871"/>
      <c r="CIU81" s="1871"/>
      <c r="CIV81" s="1871"/>
      <c r="CIW81" s="1871"/>
      <c r="CIX81" s="1871"/>
      <c r="CIY81" s="1871"/>
      <c r="CIZ81" s="1871"/>
      <c r="CJA81" s="1871"/>
      <c r="CJB81" s="1871"/>
      <c r="CJC81" s="1871"/>
      <c r="CJD81" s="1871"/>
      <c r="CJE81" s="1871"/>
      <c r="CJF81" s="1871"/>
      <c r="CJG81" s="1871"/>
      <c r="CJH81" s="1871"/>
      <c r="CJI81" s="1871"/>
      <c r="CJJ81" s="1871"/>
      <c r="CJK81" s="1871"/>
      <c r="CJL81" s="1871"/>
      <c r="CJM81" s="1871"/>
      <c r="CJN81" s="1871"/>
      <c r="CJO81" s="1871"/>
      <c r="CJP81" s="1871"/>
      <c r="CJQ81" s="1871"/>
      <c r="CJR81" s="1871"/>
      <c r="CJS81" s="1871"/>
      <c r="CJT81" s="1871"/>
      <c r="CJU81" s="1871"/>
      <c r="CJV81" s="1871"/>
      <c r="CJW81" s="1871"/>
      <c r="CJX81" s="1871"/>
      <c r="CJY81" s="1871"/>
      <c r="CJZ81" s="1871"/>
      <c r="CKA81" s="1871"/>
      <c r="CKB81" s="1871"/>
      <c r="CKC81" s="1871"/>
      <c r="CKD81" s="1871"/>
      <c r="CKE81" s="1871"/>
      <c r="CKF81" s="1871"/>
      <c r="CKG81" s="1871"/>
      <c r="CKH81" s="1871"/>
      <c r="CKI81" s="1871"/>
      <c r="CKJ81" s="1871"/>
      <c r="CKK81" s="1871"/>
      <c r="CKL81" s="1871"/>
      <c r="CKM81" s="1871"/>
      <c r="CKN81" s="1871"/>
      <c r="CKO81" s="1871"/>
      <c r="CKP81" s="1871"/>
      <c r="CKQ81" s="1871"/>
      <c r="CKR81" s="1871"/>
      <c r="CKS81" s="1871"/>
      <c r="CKT81" s="1871"/>
      <c r="CKU81" s="1871"/>
      <c r="CKV81" s="1871"/>
      <c r="CKW81" s="1871"/>
      <c r="CKX81" s="1871"/>
      <c r="CKY81" s="1871"/>
      <c r="CKZ81" s="1871"/>
      <c r="CLA81" s="1871"/>
      <c r="CLB81" s="1871"/>
      <c r="CLC81" s="1871"/>
      <c r="CLD81" s="1871"/>
      <c r="CLE81" s="1871"/>
      <c r="CLF81" s="1871"/>
      <c r="CLG81" s="1871"/>
      <c r="CLH81" s="1871"/>
      <c r="CLI81" s="1871"/>
      <c r="CLJ81" s="1871"/>
      <c r="CLK81" s="1871"/>
      <c r="CLL81" s="1871"/>
      <c r="CLM81" s="1871"/>
      <c r="CLN81" s="1871"/>
      <c r="CLO81" s="1871"/>
      <c r="CLP81" s="1871"/>
      <c r="CLQ81" s="1871"/>
      <c r="CLR81" s="1871"/>
      <c r="CLS81" s="1871"/>
      <c r="CLT81" s="1871"/>
      <c r="CLU81" s="1871"/>
      <c r="CLV81" s="1871"/>
      <c r="CLW81" s="1871"/>
      <c r="CLX81" s="1871"/>
      <c r="CLY81" s="1871"/>
      <c r="CLZ81" s="1871"/>
      <c r="CMA81" s="1871"/>
      <c r="CMB81" s="1871"/>
      <c r="CMC81" s="1871"/>
      <c r="CMD81" s="1871"/>
      <c r="CME81" s="1871"/>
      <c r="CMF81" s="1871"/>
      <c r="CMG81" s="1871"/>
      <c r="CMH81" s="1871"/>
      <c r="CMI81" s="1871"/>
      <c r="CMJ81" s="1871"/>
      <c r="CMK81" s="1871"/>
      <c r="CML81" s="1871"/>
      <c r="CMM81" s="1871"/>
      <c r="CMN81" s="1871"/>
      <c r="CMO81" s="1871"/>
      <c r="CMP81" s="1871"/>
      <c r="CMQ81" s="1871"/>
      <c r="CMR81" s="1871"/>
      <c r="CMS81" s="1871"/>
      <c r="CMT81" s="1871"/>
      <c r="CMU81" s="1871"/>
      <c r="CMV81" s="1871"/>
      <c r="CMW81" s="1871"/>
      <c r="CMX81" s="1871"/>
      <c r="CMY81" s="1871"/>
      <c r="CMZ81" s="1871"/>
      <c r="CNA81" s="1871"/>
      <c r="CNB81" s="1871"/>
      <c r="CNC81" s="1871"/>
      <c r="CND81" s="1871"/>
      <c r="CNE81" s="1871"/>
      <c r="CNF81" s="1871"/>
      <c r="CNG81" s="1871"/>
      <c r="CNH81" s="1871"/>
      <c r="CNI81" s="1871"/>
      <c r="CNJ81" s="1871"/>
      <c r="CNK81" s="1871"/>
      <c r="CNL81" s="1871"/>
      <c r="CNM81" s="1871"/>
      <c r="CNN81" s="1871"/>
      <c r="CNO81" s="1871"/>
      <c r="CNP81" s="1871"/>
      <c r="CNQ81" s="1871"/>
      <c r="CNR81" s="1871"/>
      <c r="CNS81" s="1871"/>
      <c r="CNT81" s="1871"/>
      <c r="CNU81" s="1871"/>
      <c r="CNV81" s="1871"/>
      <c r="CNW81" s="1871"/>
      <c r="CNX81" s="1871"/>
      <c r="CNY81" s="1871"/>
      <c r="CNZ81" s="1871"/>
      <c r="COA81" s="1871"/>
      <c r="COB81" s="1871"/>
      <c r="COC81" s="1871"/>
      <c r="COD81" s="1871"/>
      <c r="COE81" s="1871"/>
      <c r="COF81" s="1871"/>
      <c r="COG81" s="1871"/>
      <c r="COH81" s="1871"/>
      <c r="COI81" s="1871"/>
      <c r="COJ81" s="1871"/>
      <c r="COK81" s="1871"/>
      <c r="COL81" s="1871"/>
      <c r="COM81" s="1871"/>
      <c r="CON81" s="1871"/>
      <c r="COO81" s="1871"/>
      <c r="COP81" s="1871"/>
      <c r="COQ81" s="1871"/>
      <c r="COR81" s="1871"/>
      <c r="COS81" s="1871"/>
      <c r="COT81" s="1871"/>
      <c r="COU81" s="1871"/>
      <c r="COV81" s="1871"/>
      <c r="COW81" s="1871"/>
      <c r="COX81" s="1871"/>
      <c r="COY81" s="1871"/>
      <c r="COZ81" s="1871"/>
      <c r="CPA81" s="1871"/>
      <c r="CPB81" s="1871"/>
      <c r="CPC81" s="1871"/>
      <c r="CPD81" s="1871"/>
      <c r="CPE81" s="1871"/>
      <c r="CPF81" s="1871"/>
      <c r="CPG81" s="1871"/>
      <c r="CPH81" s="1871"/>
      <c r="CPI81" s="1871"/>
      <c r="CPJ81" s="1871"/>
      <c r="CPK81" s="1871"/>
      <c r="CPL81" s="1871"/>
      <c r="CPM81" s="1871"/>
      <c r="CPN81" s="1871"/>
      <c r="CPO81" s="1871"/>
      <c r="CPP81" s="1871"/>
      <c r="CPQ81" s="1871"/>
      <c r="CPR81" s="1871"/>
      <c r="CPS81" s="1871"/>
      <c r="CPT81" s="1871"/>
      <c r="CPU81" s="1871"/>
      <c r="CPV81" s="1871"/>
      <c r="CPW81" s="1871"/>
      <c r="CPX81" s="1871"/>
      <c r="CPY81" s="1871"/>
      <c r="CPZ81" s="1871"/>
      <c r="CQA81" s="1871"/>
      <c r="CQB81" s="1871"/>
      <c r="CQC81" s="1871"/>
      <c r="CQD81" s="1871"/>
      <c r="CQE81" s="1871"/>
      <c r="CQF81" s="1871"/>
      <c r="CQG81" s="1871"/>
      <c r="CQH81" s="1871"/>
      <c r="CQI81" s="1871"/>
      <c r="CQJ81" s="1871"/>
      <c r="CQK81" s="1871"/>
      <c r="CQL81" s="1871"/>
      <c r="CQM81" s="1871"/>
      <c r="CQN81" s="1871"/>
      <c r="CQO81" s="1871"/>
      <c r="CQP81" s="1871"/>
      <c r="CQQ81" s="1871"/>
      <c r="CQR81" s="1871"/>
      <c r="CQS81" s="1871"/>
      <c r="CQT81" s="1871"/>
      <c r="CQU81" s="1871"/>
      <c r="CQV81" s="1871"/>
      <c r="CQW81" s="1871"/>
      <c r="CQX81" s="1871"/>
      <c r="CQY81" s="1871"/>
      <c r="CQZ81" s="1871"/>
      <c r="CRA81" s="1871"/>
      <c r="CRB81" s="1871"/>
      <c r="CRC81" s="1871"/>
      <c r="CRD81" s="1871"/>
      <c r="CRE81" s="1871"/>
      <c r="CRF81" s="1871"/>
      <c r="CRG81" s="1871"/>
      <c r="CRH81" s="1871"/>
      <c r="CRI81" s="1871"/>
      <c r="CRJ81" s="1871"/>
      <c r="CRK81" s="1871"/>
      <c r="CRL81" s="1871"/>
      <c r="CRM81" s="1871"/>
      <c r="CRN81" s="1871"/>
      <c r="CRO81" s="1871"/>
      <c r="CRP81" s="1871"/>
      <c r="CRQ81" s="1871"/>
      <c r="CRR81" s="1871"/>
      <c r="CRS81" s="1871"/>
      <c r="CRT81" s="1871"/>
      <c r="CRU81" s="1871"/>
      <c r="CRV81" s="1871"/>
      <c r="CRW81" s="1871"/>
      <c r="CRX81" s="1871"/>
      <c r="CRY81" s="1871"/>
      <c r="CRZ81" s="1871"/>
      <c r="CSA81" s="1871"/>
      <c r="CSB81" s="1871"/>
      <c r="CSC81" s="1871"/>
      <c r="CSD81" s="1871"/>
      <c r="CSE81" s="1871"/>
      <c r="CSF81" s="1871"/>
      <c r="CSG81" s="1871"/>
      <c r="CSH81" s="1871"/>
      <c r="CSI81" s="1871"/>
      <c r="CSJ81" s="1871"/>
      <c r="CSK81" s="1871"/>
      <c r="CSL81" s="1871"/>
      <c r="CSM81" s="1871"/>
      <c r="CSN81" s="1871"/>
      <c r="CSO81" s="1871"/>
      <c r="CSP81" s="1871"/>
      <c r="CSQ81" s="1871"/>
      <c r="CSR81" s="1871"/>
      <c r="CSS81" s="1871"/>
      <c r="CST81" s="1871"/>
      <c r="CSU81" s="1871"/>
      <c r="CSV81" s="1871"/>
      <c r="CSW81" s="1871"/>
      <c r="CSX81" s="1871"/>
      <c r="CSY81" s="1871"/>
      <c r="CSZ81" s="1871"/>
      <c r="CTA81" s="1871"/>
      <c r="CTB81" s="1871"/>
      <c r="CTC81" s="1871"/>
      <c r="CTD81" s="1871"/>
      <c r="CTE81" s="1871"/>
      <c r="CTF81" s="1871"/>
      <c r="CTG81" s="1871"/>
      <c r="CTH81" s="1871"/>
      <c r="CTI81" s="1871"/>
      <c r="CTJ81" s="1871"/>
      <c r="CTK81" s="1871"/>
      <c r="CTL81" s="1871"/>
      <c r="CTM81" s="1871"/>
      <c r="CTN81" s="1871"/>
      <c r="CTO81" s="1871"/>
      <c r="CTP81" s="1871"/>
      <c r="CTQ81" s="1871"/>
      <c r="CTR81" s="1871"/>
      <c r="CTS81" s="1871"/>
      <c r="CTT81" s="1871"/>
      <c r="CTU81" s="1871"/>
      <c r="CTV81" s="1871"/>
      <c r="CTW81" s="1871"/>
      <c r="CTX81" s="1871"/>
      <c r="CTY81" s="1871"/>
      <c r="CTZ81" s="1871"/>
      <c r="CUA81" s="1871"/>
      <c r="CUB81" s="1871"/>
      <c r="CUC81" s="1871"/>
      <c r="CUD81" s="1871"/>
      <c r="CUE81" s="1871"/>
      <c r="CUF81" s="1871"/>
      <c r="CUG81" s="1871"/>
      <c r="CUH81" s="1871"/>
      <c r="CUI81" s="1871"/>
      <c r="CUJ81" s="1871"/>
      <c r="CUK81" s="1871"/>
      <c r="CUL81" s="1871"/>
      <c r="CUM81" s="1871"/>
      <c r="CUN81" s="1871"/>
      <c r="CUO81" s="1871"/>
      <c r="CUP81" s="1871"/>
      <c r="CUQ81" s="1871"/>
      <c r="CUR81" s="1871"/>
      <c r="CUS81" s="1871"/>
      <c r="CUT81" s="1871"/>
      <c r="CUU81" s="1871"/>
      <c r="CUV81" s="1871"/>
      <c r="CUW81" s="1871"/>
      <c r="CUX81" s="1871"/>
      <c r="CUY81" s="1871"/>
      <c r="CUZ81" s="1871"/>
      <c r="CVA81" s="1871"/>
      <c r="CVB81" s="1871"/>
      <c r="CVC81" s="1871"/>
      <c r="CVD81" s="1871"/>
      <c r="CVE81" s="1871"/>
      <c r="CVF81" s="1871"/>
      <c r="CVG81" s="1871"/>
      <c r="CVH81" s="1871"/>
      <c r="CVI81" s="1871"/>
      <c r="CVJ81" s="1871"/>
      <c r="CVK81" s="1871"/>
      <c r="CVL81" s="1871"/>
      <c r="CVM81" s="1871"/>
      <c r="CVN81" s="1871"/>
      <c r="CVO81" s="1871"/>
      <c r="CVP81" s="1871"/>
      <c r="CVQ81" s="1871"/>
      <c r="CVR81" s="1871"/>
      <c r="CVS81" s="1871"/>
      <c r="CVT81" s="1871"/>
      <c r="CVU81" s="1871"/>
      <c r="CVV81" s="1871"/>
      <c r="CVW81" s="1871"/>
      <c r="CVX81" s="1871"/>
      <c r="CVY81" s="1871"/>
      <c r="CVZ81" s="1871"/>
      <c r="CWA81" s="1871"/>
      <c r="CWB81" s="1871"/>
      <c r="CWC81" s="1871"/>
      <c r="CWD81" s="1871"/>
      <c r="CWE81" s="1871"/>
      <c r="CWF81" s="1871"/>
      <c r="CWG81" s="1871"/>
      <c r="CWH81" s="1871"/>
      <c r="CWI81" s="1871"/>
      <c r="CWJ81" s="1871"/>
      <c r="CWK81" s="1871"/>
      <c r="CWL81" s="1871"/>
      <c r="CWM81" s="1871"/>
      <c r="CWN81" s="1871"/>
      <c r="CWO81" s="1871"/>
      <c r="CWP81" s="1871"/>
      <c r="CWQ81" s="1871"/>
      <c r="CWR81" s="1871"/>
      <c r="CWS81" s="1871"/>
      <c r="CWT81" s="1871"/>
      <c r="CWU81" s="1871"/>
      <c r="CWV81" s="1871"/>
      <c r="CWW81" s="1871"/>
      <c r="CWX81" s="1871"/>
      <c r="CWY81" s="1871"/>
      <c r="CWZ81" s="1871"/>
      <c r="CXA81" s="1871"/>
      <c r="CXB81" s="1871"/>
      <c r="CXC81" s="1871"/>
      <c r="CXD81" s="1871"/>
      <c r="CXE81" s="1871"/>
      <c r="CXF81" s="1871"/>
      <c r="CXG81" s="1871"/>
      <c r="CXH81" s="1871"/>
      <c r="CXI81" s="1871"/>
      <c r="CXJ81" s="1871"/>
      <c r="CXK81" s="1871"/>
      <c r="CXL81" s="1871"/>
      <c r="CXM81" s="1871"/>
      <c r="CXN81" s="1871"/>
      <c r="CXO81" s="1871"/>
      <c r="CXP81" s="1871"/>
      <c r="CXQ81" s="1871"/>
      <c r="CXR81" s="1871"/>
      <c r="CXS81" s="1871"/>
      <c r="CXT81" s="1871"/>
      <c r="CXU81" s="1871"/>
      <c r="CXV81" s="1871"/>
      <c r="CXW81" s="1871"/>
      <c r="CXX81" s="1871"/>
      <c r="CXY81" s="1871"/>
      <c r="CXZ81" s="1871"/>
      <c r="CYA81" s="1871"/>
      <c r="CYB81" s="1871"/>
      <c r="CYC81" s="1871"/>
      <c r="CYD81" s="1871"/>
      <c r="CYE81" s="1871"/>
      <c r="CYF81" s="1871"/>
      <c r="CYG81" s="1871"/>
      <c r="CYH81" s="1871"/>
      <c r="CYI81" s="1871"/>
      <c r="CYJ81" s="1871"/>
      <c r="CYK81" s="1871"/>
      <c r="CYL81" s="1871"/>
      <c r="CYM81" s="1871"/>
      <c r="CYN81" s="1871"/>
      <c r="CYO81" s="1871"/>
      <c r="CYP81" s="1871"/>
      <c r="CYQ81" s="1871"/>
      <c r="CYR81" s="1871"/>
      <c r="CYS81" s="1871"/>
      <c r="CYT81" s="1871"/>
      <c r="CYU81" s="1871"/>
      <c r="CYV81" s="1871"/>
      <c r="CYW81" s="1871"/>
      <c r="CYX81" s="1871"/>
      <c r="CYY81" s="1871"/>
      <c r="CYZ81" s="1871"/>
      <c r="CZA81" s="1871"/>
      <c r="CZB81" s="1871"/>
      <c r="CZC81" s="1871"/>
      <c r="CZD81" s="1871"/>
      <c r="CZE81" s="1871"/>
      <c r="CZF81" s="1871"/>
      <c r="CZG81" s="1871"/>
      <c r="CZH81" s="1871"/>
      <c r="CZI81" s="1871"/>
      <c r="CZJ81" s="1871"/>
      <c r="CZK81" s="1871"/>
      <c r="CZL81" s="1871"/>
      <c r="CZM81" s="1871"/>
      <c r="CZN81" s="1871"/>
      <c r="CZO81" s="1871"/>
      <c r="CZP81" s="1871"/>
      <c r="CZQ81" s="1871"/>
      <c r="CZR81" s="1871"/>
      <c r="CZS81" s="1871"/>
      <c r="CZT81" s="1871"/>
      <c r="CZU81" s="1871"/>
      <c r="CZV81" s="1871"/>
      <c r="CZW81" s="1871"/>
      <c r="CZX81" s="1871"/>
      <c r="CZY81" s="1871"/>
      <c r="CZZ81" s="1871"/>
      <c r="DAA81" s="1871"/>
      <c r="DAB81" s="1871"/>
      <c r="DAC81" s="1871"/>
      <c r="DAD81" s="1871"/>
      <c r="DAE81" s="1871"/>
      <c r="DAF81" s="1871"/>
      <c r="DAG81" s="1871"/>
      <c r="DAH81" s="1871"/>
      <c r="DAI81" s="1871"/>
      <c r="DAJ81" s="1871"/>
      <c r="DAK81" s="1871"/>
      <c r="DAL81" s="1871"/>
      <c r="DAM81" s="1871"/>
      <c r="DAN81" s="1871"/>
      <c r="DAO81" s="1871"/>
      <c r="DAP81" s="1871"/>
      <c r="DAQ81" s="1871"/>
      <c r="DAR81" s="1871"/>
      <c r="DAS81" s="1871"/>
      <c r="DAT81" s="1871"/>
      <c r="DAU81" s="1871"/>
      <c r="DAV81" s="1871"/>
      <c r="DAW81" s="1871"/>
      <c r="DAX81" s="1871"/>
      <c r="DAY81" s="1871"/>
      <c r="DAZ81" s="1871"/>
      <c r="DBA81" s="1871"/>
      <c r="DBB81" s="1871"/>
      <c r="DBC81" s="1871"/>
      <c r="DBD81" s="1871"/>
      <c r="DBE81" s="1871"/>
      <c r="DBF81" s="1871"/>
      <c r="DBG81" s="1871"/>
      <c r="DBH81" s="1871"/>
      <c r="DBI81" s="1871"/>
      <c r="DBJ81" s="1871"/>
      <c r="DBK81" s="1871"/>
      <c r="DBL81" s="1871"/>
      <c r="DBM81" s="1871"/>
      <c r="DBN81" s="1871"/>
      <c r="DBO81" s="1871"/>
      <c r="DBP81" s="1871"/>
      <c r="DBQ81" s="1871"/>
      <c r="DBR81" s="1871"/>
      <c r="DBS81" s="1871"/>
      <c r="DBT81" s="1871"/>
      <c r="DBU81" s="1871"/>
      <c r="DBV81" s="1871"/>
      <c r="DBW81" s="1871"/>
      <c r="DBX81" s="1871"/>
      <c r="DBY81" s="1871"/>
      <c r="DBZ81" s="1871"/>
      <c r="DCA81" s="1871"/>
      <c r="DCB81" s="1871"/>
      <c r="DCC81" s="1871"/>
      <c r="DCD81" s="1871"/>
      <c r="DCE81" s="1871"/>
      <c r="DCF81" s="1871"/>
      <c r="DCG81" s="1871"/>
      <c r="DCH81" s="1871"/>
      <c r="DCI81" s="1871"/>
      <c r="DCJ81" s="1871"/>
      <c r="DCK81" s="1871"/>
      <c r="DCL81" s="1871"/>
      <c r="DCM81" s="1871"/>
      <c r="DCN81" s="1871"/>
      <c r="DCO81" s="1871"/>
      <c r="DCP81" s="1871"/>
      <c r="DCQ81" s="1871"/>
      <c r="DCR81" s="1871"/>
      <c r="DCS81" s="1871"/>
      <c r="DCT81" s="1871"/>
      <c r="DCU81" s="1871"/>
      <c r="DCV81" s="1871"/>
      <c r="DCW81" s="1871"/>
      <c r="DCX81" s="1871"/>
      <c r="DCY81" s="1871"/>
      <c r="DCZ81" s="1871"/>
      <c r="DDA81" s="1871"/>
      <c r="DDB81" s="1871"/>
      <c r="DDC81" s="1871"/>
      <c r="DDD81" s="1871"/>
      <c r="DDE81" s="1871"/>
      <c r="DDF81" s="1871"/>
      <c r="DDG81" s="1871"/>
      <c r="DDH81" s="1871"/>
      <c r="DDI81" s="1871"/>
      <c r="DDJ81" s="1871"/>
      <c r="DDK81" s="1871"/>
      <c r="DDL81" s="1871"/>
      <c r="DDM81" s="1871"/>
      <c r="DDN81" s="1871"/>
      <c r="DDO81" s="1871"/>
      <c r="DDP81" s="1871"/>
      <c r="DDQ81" s="1871"/>
      <c r="DDR81" s="1871"/>
      <c r="DDS81" s="1871"/>
      <c r="DDT81" s="1871"/>
      <c r="DDU81" s="1871"/>
      <c r="DDV81" s="1871"/>
      <c r="DDW81" s="1871"/>
      <c r="DDX81" s="1871"/>
      <c r="DDY81" s="1871"/>
      <c r="DDZ81" s="1871"/>
      <c r="DEA81" s="1871"/>
      <c r="DEB81" s="1871"/>
      <c r="DEC81" s="1871"/>
      <c r="DED81" s="1871"/>
      <c r="DEE81" s="1871"/>
      <c r="DEF81" s="1871"/>
      <c r="DEG81" s="1871"/>
      <c r="DEH81" s="1871"/>
      <c r="DEI81" s="1871"/>
      <c r="DEJ81" s="1871"/>
      <c r="DEK81" s="1871"/>
      <c r="DEL81" s="1871"/>
      <c r="DEM81" s="1871"/>
      <c r="DEN81" s="1871"/>
      <c r="DEO81" s="1871"/>
      <c r="DEP81" s="1871"/>
      <c r="DEQ81" s="1871"/>
      <c r="DER81" s="1871"/>
      <c r="DES81" s="1871"/>
      <c r="DET81" s="1871"/>
      <c r="DEU81" s="1871"/>
      <c r="DEV81" s="1871"/>
      <c r="DEW81" s="1871"/>
      <c r="DEX81" s="1871"/>
      <c r="DEY81" s="1871"/>
      <c r="DEZ81" s="1871"/>
      <c r="DFA81" s="1871"/>
      <c r="DFB81" s="1871"/>
      <c r="DFC81" s="1871"/>
      <c r="DFD81" s="1871"/>
      <c r="DFE81" s="1871"/>
      <c r="DFF81" s="1871"/>
      <c r="DFG81" s="1871"/>
      <c r="DFH81" s="1871"/>
      <c r="DFI81" s="1871"/>
      <c r="DFJ81" s="1871"/>
      <c r="DFK81" s="1871"/>
      <c r="DFL81" s="1871"/>
      <c r="DFM81" s="1871"/>
      <c r="DFN81" s="1871"/>
      <c r="DFO81" s="1871"/>
      <c r="DFP81" s="1871"/>
      <c r="DFQ81" s="1871"/>
      <c r="DFR81" s="1871"/>
      <c r="DFS81" s="1871"/>
      <c r="DFT81" s="1871"/>
      <c r="DFU81" s="1871"/>
      <c r="DFV81" s="1871"/>
      <c r="DFW81" s="1871"/>
      <c r="DFX81" s="1871"/>
      <c r="DFY81" s="1871"/>
      <c r="DFZ81" s="1871"/>
      <c r="DGA81" s="1871"/>
      <c r="DGB81" s="1871"/>
      <c r="DGC81" s="1871"/>
      <c r="DGD81" s="1871"/>
      <c r="DGE81" s="1871"/>
      <c r="DGF81" s="1871"/>
      <c r="DGG81" s="1871"/>
      <c r="DGH81" s="1871"/>
      <c r="DGI81" s="1871"/>
      <c r="DGJ81" s="1871"/>
      <c r="DGK81" s="1871"/>
      <c r="DGL81" s="1871"/>
      <c r="DGM81" s="1871"/>
      <c r="DGN81" s="1871"/>
      <c r="DGO81" s="1871"/>
      <c r="DGP81" s="1871"/>
      <c r="DGQ81" s="1871"/>
      <c r="DGR81" s="1871"/>
      <c r="DGS81" s="1871"/>
      <c r="DGT81" s="1871"/>
      <c r="DGU81" s="1871"/>
      <c r="DGV81" s="1871"/>
      <c r="DGW81" s="1871"/>
      <c r="DGX81" s="1871"/>
      <c r="DGY81" s="1871"/>
      <c r="DGZ81" s="1871"/>
      <c r="DHA81" s="1871"/>
      <c r="DHB81" s="1871"/>
      <c r="DHC81" s="1871"/>
      <c r="DHD81" s="1871"/>
      <c r="DHE81" s="1871"/>
      <c r="DHF81" s="1871"/>
      <c r="DHG81" s="1871"/>
      <c r="DHH81" s="1871"/>
      <c r="DHI81" s="1871"/>
      <c r="DHJ81" s="1871"/>
      <c r="DHK81" s="1871"/>
      <c r="DHL81" s="1871"/>
      <c r="DHM81" s="1871"/>
      <c r="DHN81" s="1871"/>
      <c r="DHO81" s="1871"/>
      <c r="DHP81" s="1871"/>
      <c r="DHQ81" s="1871"/>
      <c r="DHR81" s="1871"/>
      <c r="DHS81" s="1871"/>
      <c r="DHT81" s="1871"/>
      <c r="DHU81" s="1871"/>
      <c r="DHV81" s="1871"/>
      <c r="DHW81" s="1871"/>
      <c r="DHX81" s="1871"/>
      <c r="DHY81" s="1871"/>
      <c r="DHZ81" s="1871"/>
      <c r="DIA81" s="1871"/>
      <c r="DIB81" s="1871"/>
      <c r="DIC81" s="1871"/>
      <c r="DID81" s="1871"/>
      <c r="DIE81" s="1871"/>
      <c r="DIF81" s="1871"/>
      <c r="DIG81" s="1871"/>
      <c r="DIH81" s="1871"/>
      <c r="DII81" s="1871"/>
      <c r="DIJ81" s="1871"/>
      <c r="DIK81" s="1871"/>
      <c r="DIL81" s="1871"/>
      <c r="DIM81" s="1871"/>
      <c r="DIN81" s="1871"/>
      <c r="DIO81" s="1871"/>
      <c r="DIP81" s="1871"/>
      <c r="DIQ81" s="1871"/>
      <c r="DIR81" s="1871"/>
      <c r="DIS81" s="1871"/>
      <c r="DIT81" s="1871"/>
      <c r="DIU81" s="1871"/>
      <c r="DIV81" s="1871"/>
      <c r="DIW81" s="1871"/>
      <c r="DIX81" s="1871"/>
      <c r="DIY81" s="1871"/>
      <c r="DIZ81" s="1871"/>
      <c r="DJA81" s="1871"/>
      <c r="DJB81" s="1871"/>
      <c r="DJC81" s="1871"/>
      <c r="DJD81" s="1871"/>
      <c r="DJE81" s="1871"/>
      <c r="DJF81" s="1871"/>
      <c r="DJG81" s="1871"/>
      <c r="DJH81" s="1871"/>
      <c r="DJI81" s="1871"/>
      <c r="DJJ81" s="1871"/>
      <c r="DJK81" s="1871"/>
      <c r="DJL81" s="1871"/>
      <c r="DJM81" s="1871"/>
      <c r="DJN81" s="1871"/>
      <c r="DJO81" s="1871"/>
      <c r="DJP81" s="1871"/>
      <c r="DJQ81" s="1871"/>
      <c r="DJR81" s="1871"/>
      <c r="DJS81" s="1871"/>
      <c r="DJT81" s="1871"/>
      <c r="DJU81" s="1871"/>
      <c r="DJV81" s="1871"/>
      <c r="DJW81" s="1871"/>
      <c r="DJX81" s="1871"/>
      <c r="DJY81" s="1871"/>
      <c r="DJZ81" s="1871"/>
      <c r="DKA81" s="1871"/>
      <c r="DKB81" s="1871"/>
      <c r="DKC81" s="1871"/>
      <c r="DKD81" s="1871"/>
      <c r="DKE81" s="1871"/>
      <c r="DKF81" s="1871"/>
      <c r="DKG81" s="1871"/>
      <c r="DKH81" s="1871"/>
      <c r="DKI81" s="1871"/>
      <c r="DKJ81" s="1871"/>
      <c r="DKK81" s="1871"/>
      <c r="DKL81" s="1871"/>
      <c r="DKM81" s="1871"/>
      <c r="DKN81" s="1871"/>
      <c r="DKO81" s="1871"/>
      <c r="DKP81" s="1871"/>
      <c r="DKQ81" s="1871"/>
      <c r="DKR81" s="1871"/>
      <c r="DKS81" s="1871"/>
      <c r="DKT81" s="1871"/>
      <c r="DKU81" s="1871"/>
      <c r="DKV81" s="1871"/>
      <c r="DKW81" s="1871"/>
      <c r="DKX81" s="1871"/>
      <c r="DKY81" s="1871"/>
      <c r="DKZ81" s="1871"/>
      <c r="DLA81" s="1871"/>
      <c r="DLB81" s="1871"/>
      <c r="DLC81" s="1871"/>
      <c r="DLD81" s="1871"/>
      <c r="DLE81" s="1871"/>
      <c r="DLF81" s="1871"/>
      <c r="DLG81" s="1871"/>
      <c r="DLH81" s="1871"/>
      <c r="DLI81" s="1871"/>
      <c r="DLJ81" s="1871"/>
      <c r="DLK81" s="1871"/>
      <c r="DLL81" s="1871"/>
      <c r="DLM81" s="1871"/>
      <c r="DLN81" s="1871"/>
      <c r="DLO81" s="1871"/>
      <c r="DLP81" s="1871"/>
      <c r="DLQ81" s="1871"/>
      <c r="DLR81" s="1871"/>
      <c r="DLS81" s="1871"/>
      <c r="DLT81" s="1871"/>
      <c r="DLU81" s="1871"/>
      <c r="DLV81" s="1871"/>
      <c r="DLW81" s="1871"/>
      <c r="DLX81" s="1871"/>
      <c r="DLY81" s="1871"/>
      <c r="DLZ81" s="1871"/>
      <c r="DMA81" s="1871"/>
      <c r="DMB81" s="1871"/>
      <c r="DMC81" s="1871"/>
      <c r="DMD81" s="1871"/>
      <c r="DME81" s="1871"/>
      <c r="DMF81" s="1871"/>
      <c r="DMG81" s="1871"/>
      <c r="DMH81" s="1871"/>
      <c r="DMI81" s="1871"/>
      <c r="DMJ81" s="1871"/>
      <c r="DMK81" s="1871"/>
      <c r="DML81" s="1871"/>
      <c r="DMM81" s="1871"/>
      <c r="DMN81" s="1871"/>
      <c r="DMO81" s="1871"/>
      <c r="DMP81" s="1871"/>
      <c r="DMQ81" s="1871"/>
      <c r="DMR81" s="1871"/>
      <c r="DMS81" s="1871"/>
      <c r="DMT81" s="1871"/>
      <c r="DMU81" s="1871"/>
      <c r="DMV81" s="1871"/>
      <c r="DMW81" s="1871"/>
      <c r="DMX81" s="1871"/>
      <c r="DMY81" s="1871"/>
      <c r="DMZ81" s="1871"/>
      <c r="DNA81" s="1871"/>
      <c r="DNB81" s="1871"/>
      <c r="DNC81" s="1871"/>
      <c r="DND81" s="1871"/>
      <c r="DNE81" s="1871"/>
      <c r="DNF81" s="1871"/>
      <c r="DNG81" s="1871"/>
      <c r="DNH81" s="1871"/>
      <c r="DNI81" s="1871"/>
      <c r="DNJ81" s="1871"/>
      <c r="DNK81" s="1871"/>
      <c r="DNL81" s="1871"/>
      <c r="DNM81" s="1871"/>
      <c r="DNN81" s="1871"/>
      <c r="DNO81" s="1871"/>
      <c r="DNP81" s="1871"/>
      <c r="DNQ81" s="1871"/>
      <c r="DNR81" s="1871"/>
      <c r="DNS81" s="1871"/>
      <c r="DNT81" s="1871"/>
      <c r="DNU81" s="1871"/>
      <c r="DNV81" s="1871"/>
      <c r="DNW81" s="1871"/>
      <c r="DNX81" s="1871"/>
      <c r="DNY81" s="1871"/>
      <c r="DNZ81" s="1871"/>
      <c r="DOA81" s="1871"/>
      <c r="DOB81" s="1871"/>
      <c r="DOC81" s="1871"/>
      <c r="DOD81" s="1871"/>
      <c r="DOE81" s="1871"/>
      <c r="DOF81" s="1871"/>
      <c r="DOG81" s="1871"/>
      <c r="DOH81" s="1871"/>
      <c r="DOI81" s="1871"/>
      <c r="DOJ81" s="1871"/>
      <c r="DOK81" s="1871"/>
      <c r="DOL81" s="1871"/>
      <c r="DOM81" s="1871"/>
      <c r="DON81" s="1871"/>
      <c r="DOO81" s="1871"/>
      <c r="DOP81" s="1871"/>
      <c r="DOQ81" s="1871"/>
      <c r="DOR81" s="1871"/>
      <c r="DOS81" s="1871"/>
      <c r="DOT81" s="1871"/>
      <c r="DOU81" s="1871"/>
      <c r="DOV81" s="1871"/>
      <c r="DOW81" s="1871"/>
      <c r="DOX81" s="1871"/>
      <c r="DOY81" s="1871"/>
      <c r="DOZ81" s="1871"/>
      <c r="DPA81" s="1871"/>
      <c r="DPB81" s="1871"/>
      <c r="DPC81" s="1871"/>
      <c r="DPD81" s="1871"/>
      <c r="DPE81" s="1871"/>
      <c r="DPF81" s="1871"/>
      <c r="DPG81" s="1871"/>
      <c r="DPH81" s="1871"/>
      <c r="DPI81" s="1871"/>
      <c r="DPJ81" s="1871"/>
      <c r="DPK81" s="1871"/>
      <c r="DPL81" s="1871"/>
      <c r="DPM81" s="1871"/>
      <c r="DPN81" s="1871"/>
      <c r="DPO81" s="1871"/>
      <c r="DPP81" s="1871"/>
      <c r="DPQ81" s="1871"/>
      <c r="DPR81" s="1871"/>
      <c r="DPS81" s="1871"/>
      <c r="DPT81" s="1871"/>
      <c r="DPU81" s="1871"/>
      <c r="DPV81" s="1871"/>
      <c r="DPW81" s="1871"/>
      <c r="DPX81" s="1871"/>
      <c r="DPY81" s="1871"/>
      <c r="DPZ81" s="1871"/>
      <c r="DQA81" s="1871"/>
      <c r="DQB81" s="1871"/>
      <c r="DQC81" s="1871"/>
      <c r="DQD81" s="1871"/>
      <c r="DQE81" s="1871"/>
      <c r="DQF81" s="1871"/>
      <c r="DQG81" s="1871"/>
      <c r="DQH81" s="1871"/>
      <c r="DQI81" s="1871"/>
      <c r="DQJ81" s="1871"/>
      <c r="DQK81" s="1871"/>
      <c r="DQL81" s="1871"/>
      <c r="DQM81" s="1871"/>
      <c r="DQN81" s="1871"/>
      <c r="DQO81" s="1871"/>
      <c r="DQP81" s="1871"/>
      <c r="DQQ81" s="1871"/>
      <c r="DQR81" s="1871"/>
      <c r="DQS81" s="1871"/>
      <c r="DQT81" s="1871"/>
      <c r="DQU81" s="1871"/>
      <c r="DQV81" s="1871"/>
      <c r="DQW81" s="1871"/>
      <c r="DQX81" s="1871"/>
      <c r="DQY81" s="1871"/>
      <c r="DQZ81" s="1871"/>
      <c r="DRA81" s="1871"/>
      <c r="DRB81" s="1871"/>
      <c r="DRC81" s="1871"/>
      <c r="DRD81" s="1871"/>
      <c r="DRE81" s="1871"/>
      <c r="DRF81" s="1871"/>
      <c r="DRG81" s="1871"/>
      <c r="DRH81" s="1871"/>
      <c r="DRI81" s="1871"/>
      <c r="DRJ81" s="1871"/>
      <c r="DRK81" s="1871"/>
      <c r="DRL81" s="1871"/>
      <c r="DRM81" s="1871"/>
      <c r="DRN81" s="1871"/>
      <c r="DRO81" s="1871"/>
      <c r="DRP81" s="1871"/>
      <c r="DRQ81" s="1871"/>
      <c r="DRR81" s="1871"/>
      <c r="DRS81" s="1871"/>
      <c r="DRT81" s="1871"/>
      <c r="DRU81" s="1871"/>
      <c r="DRV81" s="1871"/>
      <c r="DRW81" s="1871"/>
      <c r="DRX81" s="1871"/>
      <c r="DRY81" s="1871"/>
      <c r="DRZ81" s="1871"/>
      <c r="DSA81" s="1871"/>
      <c r="DSB81" s="1871"/>
      <c r="DSC81" s="1871"/>
      <c r="DSD81" s="1871"/>
      <c r="DSE81" s="1871"/>
      <c r="DSF81" s="1871"/>
      <c r="DSG81" s="1871"/>
      <c r="DSH81" s="1871"/>
      <c r="DSI81" s="1871"/>
      <c r="DSJ81" s="1871"/>
      <c r="DSK81" s="1871"/>
      <c r="DSL81" s="1871"/>
      <c r="DSM81" s="1871"/>
      <c r="DSN81" s="1871"/>
      <c r="DSO81" s="1871"/>
      <c r="DSP81" s="1871"/>
      <c r="DSQ81" s="1871"/>
      <c r="DSR81" s="1871"/>
      <c r="DSS81" s="1871"/>
      <c r="DST81" s="1871"/>
      <c r="DSU81" s="1871"/>
      <c r="DSV81" s="1871"/>
      <c r="DSW81" s="1871"/>
      <c r="DSX81" s="1871"/>
      <c r="DSY81" s="1871"/>
      <c r="DSZ81" s="1871"/>
      <c r="DTA81" s="1871"/>
      <c r="DTB81" s="1871"/>
      <c r="DTC81" s="1871"/>
      <c r="DTD81" s="1871"/>
      <c r="DTE81" s="1871"/>
      <c r="DTF81" s="1871"/>
      <c r="DTG81" s="1871"/>
      <c r="DTH81" s="1871"/>
      <c r="DTI81" s="1871"/>
      <c r="DTJ81" s="1871"/>
      <c r="DTK81" s="1871"/>
      <c r="DTL81" s="1871"/>
      <c r="DTM81" s="1871"/>
      <c r="DTN81" s="1871"/>
      <c r="DTO81" s="1871"/>
      <c r="DTP81" s="1871"/>
      <c r="DTQ81" s="1871"/>
      <c r="DTR81" s="1871"/>
      <c r="DTS81" s="1871"/>
      <c r="DTT81" s="1871"/>
      <c r="DTU81" s="1871"/>
      <c r="DTV81" s="1871"/>
      <c r="DTW81" s="1871"/>
      <c r="DTX81" s="1871"/>
      <c r="DTY81" s="1871"/>
      <c r="DTZ81" s="1871"/>
      <c r="DUA81" s="1871"/>
      <c r="DUB81" s="1871"/>
      <c r="DUC81" s="1871"/>
      <c r="DUD81" s="1871"/>
      <c r="DUE81" s="1871"/>
      <c r="DUF81" s="1871"/>
      <c r="DUG81" s="1871"/>
      <c r="DUH81" s="1871"/>
      <c r="DUI81" s="1871"/>
      <c r="DUJ81" s="1871"/>
      <c r="DUK81" s="1871"/>
      <c r="DUL81" s="1871"/>
      <c r="DUM81" s="1871"/>
      <c r="DUN81" s="1871"/>
      <c r="DUO81" s="1871"/>
      <c r="DUP81" s="1871"/>
      <c r="DUQ81" s="1871"/>
      <c r="DUR81" s="1871"/>
      <c r="DUS81" s="1871"/>
      <c r="DUT81" s="1871"/>
      <c r="DUU81" s="1871"/>
      <c r="DUV81" s="1871"/>
      <c r="DUW81" s="1871"/>
      <c r="DUX81" s="1871"/>
      <c r="DUY81" s="1871"/>
      <c r="DUZ81" s="1871"/>
      <c r="DVA81" s="1871"/>
      <c r="DVB81" s="1871"/>
      <c r="DVC81" s="1871"/>
      <c r="DVD81" s="1871"/>
      <c r="DVE81" s="1871"/>
      <c r="DVF81" s="1871"/>
      <c r="DVG81" s="1871"/>
      <c r="DVH81" s="1871"/>
      <c r="DVI81" s="1871"/>
      <c r="DVJ81" s="1871"/>
      <c r="DVK81" s="1871"/>
      <c r="DVL81" s="1871"/>
      <c r="DVM81" s="1871"/>
      <c r="DVN81" s="1871"/>
      <c r="DVO81" s="1871"/>
      <c r="DVP81" s="1871"/>
      <c r="DVQ81" s="1871"/>
      <c r="DVR81" s="1871"/>
      <c r="DVS81" s="1871"/>
      <c r="DVT81" s="1871"/>
      <c r="DVU81" s="1871"/>
      <c r="DVV81" s="1871"/>
      <c r="DVW81" s="1871"/>
      <c r="DVX81" s="1871"/>
      <c r="DVY81" s="1871"/>
      <c r="DVZ81" s="1871"/>
      <c r="DWA81" s="1871"/>
      <c r="DWB81" s="1871"/>
      <c r="DWC81" s="1871"/>
      <c r="DWD81" s="1871"/>
      <c r="DWE81" s="1871"/>
      <c r="DWF81" s="1871"/>
      <c r="DWG81" s="1871"/>
      <c r="DWH81" s="1871"/>
      <c r="DWI81" s="1871"/>
      <c r="DWJ81" s="1871"/>
      <c r="DWK81" s="1871"/>
      <c r="DWL81" s="1871"/>
      <c r="DWM81" s="1871"/>
      <c r="DWN81" s="1871"/>
      <c r="DWO81" s="1871"/>
      <c r="DWP81" s="1871"/>
      <c r="DWQ81" s="1871"/>
      <c r="DWR81" s="1871"/>
      <c r="DWS81" s="1871"/>
      <c r="DWT81" s="1871"/>
      <c r="DWU81" s="1871"/>
      <c r="DWV81" s="1871"/>
      <c r="DWW81" s="1871"/>
      <c r="DWX81" s="1871"/>
      <c r="DWY81" s="1871"/>
      <c r="DWZ81" s="1871"/>
      <c r="DXA81" s="1871"/>
      <c r="DXB81" s="1871"/>
      <c r="DXC81" s="1871"/>
      <c r="DXD81" s="1871"/>
      <c r="DXE81" s="1871"/>
      <c r="DXF81" s="1871"/>
      <c r="DXG81" s="1871"/>
      <c r="DXH81" s="1871"/>
      <c r="DXI81" s="1871"/>
      <c r="DXJ81" s="1871"/>
      <c r="DXK81" s="1871"/>
      <c r="DXL81" s="1871"/>
      <c r="DXM81" s="1871"/>
      <c r="DXN81" s="1871"/>
      <c r="DXO81" s="1871"/>
      <c r="DXP81" s="1871"/>
      <c r="DXQ81" s="1871"/>
      <c r="DXR81" s="1871"/>
      <c r="DXS81" s="1871"/>
      <c r="DXT81" s="1871"/>
      <c r="DXU81" s="1871"/>
      <c r="DXV81" s="1871"/>
      <c r="DXW81" s="1871"/>
      <c r="DXX81" s="1871"/>
      <c r="DXY81" s="1871"/>
      <c r="DXZ81" s="1871"/>
      <c r="DYA81" s="1871"/>
      <c r="DYB81" s="1871"/>
      <c r="DYC81" s="1871"/>
      <c r="DYD81" s="1871"/>
      <c r="DYE81" s="1871"/>
      <c r="DYF81" s="1871"/>
      <c r="DYG81" s="1871"/>
      <c r="DYH81" s="1871"/>
      <c r="DYI81" s="1871"/>
      <c r="DYJ81" s="1871"/>
      <c r="DYK81" s="1871"/>
      <c r="DYL81" s="1871"/>
      <c r="DYM81" s="1871"/>
      <c r="DYN81" s="1871"/>
      <c r="DYO81" s="1871"/>
      <c r="DYP81" s="1871"/>
      <c r="DYQ81" s="1871"/>
      <c r="DYR81" s="1871"/>
      <c r="DYS81" s="1871"/>
      <c r="DYT81" s="1871"/>
      <c r="DYU81" s="1871"/>
      <c r="DYV81" s="1871"/>
      <c r="DYW81" s="1871"/>
      <c r="DYX81" s="1871"/>
      <c r="DYY81" s="1871"/>
      <c r="DYZ81" s="1871"/>
      <c r="DZA81" s="1871"/>
      <c r="DZB81" s="1871"/>
      <c r="DZC81" s="1871"/>
      <c r="DZD81" s="1871"/>
      <c r="DZE81" s="1871"/>
      <c r="DZF81" s="1871"/>
      <c r="DZG81" s="1871"/>
      <c r="DZH81" s="1871"/>
      <c r="DZI81" s="1871"/>
      <c r="DZJ81" s="1871"/>
      <c r="DZK81" s="1871"/>
      <c r="DZL81" s="1871"/>
      <c r="DZM81" s="1871"/>
      <c r="DZN81" s="1871"/>
      <c r="DZO81" s="1871"/>
      <c r="DZP81" s="1871"/>
      <c r="DZQ81" s="1871"/>
      <c r="DZR81" s="1871"/>
      <c r="DZS81" s="1871"/>
      <c r="DZT81" s="1871"/>
      <c r="DZU81" s="1871"/>
      <c r="DZV81" s="1871"/>
      <c r="DZW81" s="1871"/>
      <c r="DZX81" s="1871"/>
      <c r="DZY81" s="1871"/>
      <c r="DZZ81" s="1871"/>
      <c r="EAA81" s="1871"/>
      <c r="EAB81" s="1871"/>
      <c r="EAC81" s="1871"/>
      <c r="EAD81" s="1871"/>
      <c r="EAE81" s="1871"/>
      <c r="EAF81" s="1871"/>
      <c r="EAG81" s="1871"/>
      <c r="EAH81" s="1871"/>
      <c r="EAI81" s="1871"/>
      <c r="EAJ81" s="1871"/>
      <c r="EAK81" s="1871"/>
      <c r="EAL81" s="1871"/>
      <c r="EAM81" s="1871"/>
      <c r="EAN81" s="1871"/>
      <c r="EAO81" s="1871"/>
      <c r="EAP81" s="1871"/>
      <c r="EAQ81" s="1871"/>
      <c r="EAR81" s="1871"/>
      <c r="EAS81" s="1871"/>
      <c r="EAT81" s="1871"/>
      <c r="EAU81" s="1871"/>
      <c r="EAV81" s="1871"/>
      <c r="EAW81" s="1871"/>
      <c r="EAX81" s="1871"/>
      <c r="EAY81" s="1871"/>
      <c r="EAZ81" s="1871"/>
      <c r="EBA81" s="1871"/>
      <c r="EBB81" s="1871"/>
      <c r="EBC81" s="1871"/>
      <c r="EBD81" s="1871"/>
      <c r="EBE81" s="1871"/>
      <c r="EBF81" s="1871"/>
      <c r="EBG81" s="1871"/>
      <c r="EBH81" s="1871"/>
      <c r="EBI81" s="1871"/>
      <c r="EBJ81" s="1871"/>
      <c r="EBK81" s="1871"/>
      <c r="EBL81" s="1871"/>
      <c r="EBM81" s="1871"/>
      <c r="EBN81" s="1871"/>
      <c r="EBO81" s="1871"/>
      <c r="EBP81" s="1871"/>
      <c r="EBQ81" s="1871"/>
      <c r="EBR81" s="1871"/>
      <c r="EBS81" s="1871"/>
      <c r="EBT81" s="1871"/>
      <c r="EBU81" s="1871"/>
      <c r="EBV81" s="1871"/>
      <c r="EBW81" s="1871"/>
      <c r="EBX81" s="1871"/>
      <c r="EBY81" s="1871"/>
      <c r="EBZ81" s="1871"/>
      <c r="ECA81" s="1871"/>
      <c r="ECB81" s="1871"/>
      <c r="ECC81" s="1871"/>
      <c r="ECD81" s="1871"/>
      <c r="ECE81" s="1871"/>
      <c r="ECF81" s="1871"/>
      <c r="ECG81" s="1871"/>
      <c r="ECH81" s="1871"/>
      <c r="ECI81" s="1871"/>
      <c r="ECJ81" s="1871"/>
      <c r="ECK81" s="1871"/>
      <c r="ECL81" s="1871"/>
      <c r="ECM81" s="1871"/>
      <c r="ECN81" s="1871"/>
      <c r="ECO81" s="1871"/>
      <c r="ECP81" s="1871"/>
      <c r="ECQ81" s="1871"/>
      <c r="ECR81" s="1871"/>
      <c r="ECS81" s="1871"/>
      <c r="ECT81" s="1871"/>
      <c r="ECU81" s="1871"/>
      <c r="ECV81" s="1871"/>
      <c r="ECW81" s="1871"/>
      <c r="ECX81" s="1871"/>
      <c r="ECY81" s="1871"/>
      <c r="ECZ81" s="1871"/>
      <c r="EDA81" s="1871"/>
      <c r="EDB81" s="1871"/>
      <c r="EDC81" s="1871"/>
      <c r="EDD81" s="1871"/>
      <c r="EDE81" s="1871"/>
      <c r="EDF81" s="1871"/>
      <c r="EDG81" s="1871"/>
      <c r="EDH81" s="1871"/>
      <c r="EDI81" s="1871"/>
      <c r="EDJ81" s="1871"/>
      <c r="EDK81" s="1871"/>
      <c r="EDL81" s="1871"/>
      <c r="EDM81" s="1871"/>
      <c r="EDN81" s="1871"/>
      <c r="EDO81" s="1871"/>
      <c r="EDP81" s="1871"/>
      <c r="EDQ81" s="1871"/>
      <c r="EDR81" s="1871"/>
      <c r="EDS81" s="1871"/>
      <c r="EDT81" s="1871"/>
      <c r="EDU81" s="1871"/>
      <c r="EDV81" s="1871"/>
      <c r="EDW81" s="1871"/>
      <c r="EDX81" s="1871"/>
      <c r="EDY81" s="1871"/>
      <c r="EDZ81" s="1871"/>
      <c r="EEA81" s="1871"/>
      <c r="EEB81" s="1871"/>
      <c r="EEC81" s="1871"/>
      <c r="EED81" s="1871"/>
      <c r="EEE81" s="1871"/>
      <c r="EEF81" s="1871"/>
      <c r="EEG81" s="1871"/>
      <c r="EEH81" s="1871"/>
      <c r="EEI81" s="1871"/>
      <c r="EEJ81" s="1871"/>
      <c r="EEK81" s="1871"/>
      <c r="EEL81" s="1871"/>
      <c r="EEM81" s="1871"/>
      <c r="EEN81" s="1871"/>
      <c r="EEO81" s="1871"/>
      <c r="EEP81" s="1871"/>
      <c r="EEQ81" s="1871"/>
      <c r="EER81" s="1871"/>
      <c r="EES81" s="1871"/>
      <c r="EET81" s="1871"/>
      <c r="EEU81" s="1871"/>
      <c r="EEV81" s="1871"/>
      <c r="EEW81" s="1871"/>
      <c r="EEX81" s="1871"/>
      <c r="EEY81" s="1871"/>
      <c r="EEZ81" s="1871"/>
      <c r="EFA81" s="1871"/>
      <c r="EFB81" s="1871"/>
      <c r="EFC81" s="1871"/>
      <c r="EFD81" s="1871"/>
      <c r="EFE81" s="1871"/>
      <c r="EFF81" s="1871"/>
      <c r="EFG81" s="1871"/>
      <c r="EFH81" s="1871"/>
      <c r="EFI81" s="1871"/>
      <c r="EFJ81" s="1871"/>
      <c r="EFK81" s="1871"/>
      <c r="EFL81" s="1871"/>
      <c r="EFM81" s="1871"/>
      <c r="EFN81" s="1871"/>
      <c r="EFO81" s="1871"/>
      <c r="EFP81" s="1871"/>
      <c r="EFQ81" s="1871"/>
      <c r="EFR81" s="1871"/>
      <c r="EFS81" s="1871"/>
      <c r="EFT81" s="1871"/>
      <c r="EFU81" s="1871"/>
      <c r="EFV81" s="1871"/>
      <c r="EFW81" s="1871"/>
      <c r="EFX81" s="1871"/>
      <c r="EFY81" s="1871"/>
      <c r="EFZ81" s="1871"/>
      <c r="EGA81" s="1871"/>
      <c r="EGB81" s="1871"/>
      <c r="EGC81" s="1871"/>
      <c r="EGD81" s="1871"/>
      <c r="EGE81" s="1871"/>
      <c r="EGF81" s="1871"/>
      <c r="EGG81" s="1871"/>
      <c r="EGH81" s="1871"/>
      <c r="EGI81" s="1871"/>
      <c r="EGJ81" s="1871"/>
      <c r="EGK81" s="1871"/>
      <c r="EGL81" s="1871"/>
      <c r="EGM81" s="1871"/>
      <c r="EGN81" s="1871"/>
      <c r="EGO81" s="1871"/>
      <c r="EGP81" s="1871"/>
      <c r="EGQ81" s="1871"/>
      <c r="EGR81" s="1871"/>
      <c r="EGS81" s="1871"/>
      <c r="EGT81" s="1871"/>
      <c r="EGU81" s="1871"/>
      <c r="EGV81" s="1871"/>
      <c r="EGW81" s="1871"/>
      <c r="EGX81" s="1871"/>
      <c r="EGY81" s="1871"/>
      <c r="EGZ81" s="1871"/>
      <c r="EHA81" s="1871"/>
      <c r="EHB81" s="1871"/>
      <c r="EHC81" s="1871"/>
      <c r="EHD81" s="1871"/>
      <c r="EHE81" s="1871"/>
      <c r="EHF81" s="1871"/>
      <c r="EHG81" s="1871"/>
      <c r="EHH81" s="1871"/>
      <c r="EHI81" s="1871"/>
      <c r="EHJ81" s="1871"/>
      <c r="EHK81" s="1871"/>
      <c r="EHL81" s="1871"/>
      <c r="EHM81" s="1871"/>
      <c r="EHN81" s="1871"/>
      <c r="EHO81" s="1871"/>
      <c r="EHP81" s="1871"/>
      <c r="EHQ81" s="1871"/>
      <c r="EHR81" s="1871"/>
      <c r="EHS81" s="1871"/>
      <c r="EHT81" s="1871"/>
      <c r="EHU81" s="1871"/>
      <c r="EHV81" s="1871"/>
      <c r="EHW81" s="1871"/>
      <c r="EHX81" s="1871"/>
      <c r="EHY81" s="1871"/>
      <c r="EHZ81" s="1871"/>
      <c r="EIA81" s="1871"/>
      <c r="EIB81" s="1871"/>
      <c r="EIC81" s="1871"/>
      <c r="EID81" s="1871"/>
      <c r="EIE81" s="1871"/>
      <c r="EIF81" s="1871"/>
      <c r="EIG81" s="1871"/>
      <c r="EIH81" s="1871"/>
      <c r="EII81" s="1871"/>
      <c r="EIJ81" s="1871"/>
      <c r="EIK81" s="1871"/>
      <c r="EIL81" s="1871"/>
      <c r="EIM81" s="1871"/>
      <c r="EIN81" s="1871"/>
      <c r="EIO81" s="1871"/>
      <c r="EIP81" s="1871"/>
      <c r="EIQ81" s="1871"/>
      <c r="EIR81" s="1871"/>
      <c r="EIS81" s="1871"/>
      <c r="EIT81" s="1871"/>
      <c r="EIU81" s="1871"/>
      <c r="EIV81" s="1871"/>
      <c r="EIW81" s="1871"/>
      <c r="EIX81" s="1871"/>
      <c r="EIY81" s="1871"/>
      <c r="EIZ81" s="1871"/>
      <c r="EJA81" s="1871"/>
      <c r="EJB81" s="1871"/>
      <c r="EJC81" s="1871"/>
      <c r="EJD81" s="1871"/>
      <c r="EJE81" s="1871"/>
      <c r="EJF81" s="1871"/>
      <c r="EJG81" s="1871"/>
      <c r="EJH81" s="1871"/>
      <c r="EJI81" s="1871"/>
      <c r="EJJ81" s="1871"/>
      <c r="EJK81" s="1871"/>
      <c r="EJL81" s="1871"/>
      <c r="EJM81" s="1871"/>
      <c r="EJN81" s="1871"/>
      <c r="EJO81" s="1871"/>
      <c r="EJP81" s="1871"/>
      <c r="EJQ81" s="1871"/>
      <c r="EJR81" s="1871"/>
      <c r="EJS81" s="1871"/>
      <c r="EJT81" s="1871"/>
      <c r="EJU81" s="1871"/>
      <c r="EJV81" s="1871"/>
      <c r="EJW81" s="1871"/>
      <c r="EJX81" s="1871"/>
      <c r="EJY81" s="1871"/>
      <c r="EJZ81" s="1871"/>
      <c r="EKA81" s="1871"/>
      <c r="EKB81" s="1871"/>
      <c r="EKC81" s="1871"/>
      <c r="EKD81" s="1871"/>
      <c r="EKE81" s="1871"/>
      <c r="EKF81" s="1871"/>
      <c r="EKG81" s="1871"/>
      <c r="EKH81" s="1871"/>
      <c r="EKI81" s="1871"/>
      <c r="EKJ81" s="1871"/>
      <c r="EKK81" s="1871"/>
      <c r="EKL81" s="1871"/>
      <c r="EKM81" s="1871"/>
      <c r="EKN81" s="1871"/>
      <c r="EKO81" s="1871"/>
      <c r="EKP81" s="1871"/>
      <c r="EKQ81" s="1871"/>
      <c r="EKR81" s="1871"/>
      <c r="EKS81" s="1871"/>
      <c r="EKT81" s="1871"/>
      <c r="EKU81" s="1871"/>
      <c r="EKV81" s="1871"/>
      <c r="EKW81" s="1871"/>
      <c r="EKX81" s="1871"/>
      <c r="EKY81" s="1871"/>
      <c r="EKZ81" s="1871"/>
      <c r="ELA81" s="1871"/>
      <c r="ELB81" s="1871"/>
      <c r="ELC81" s="1871"/>
      <c r="ELD81" s="1871"/>
      <c r="ELE81" s="1871"/>
      <c r="ELF81" s="1871"/>
      <c r="ELG81" s="1871"/>
      <c r="ELH81" s="1871"/>
      <c r="ELI81" s="1871"/>
      <c r="ELJ81" s="1871"/>
      <c r="ELK81" s="1871"/>
      <c r="ELL81" s="1871"/>
      <c r="ELM81" s="1871"/>
      <c r="ELN81" s="1871"/>
      <c r="ELO81" s="1871"/>
      <c r="ELP81" s="1871"/>
      <c r="ELQ81" s="1871"/>
      <c r="ELR81" s="1871"/>
      <c r="ELS81" s="1871"/>
      <c r="ELT81" s="1871"/>
      <c r="ELU81" s="1871"/>
      <c r="ELV81" s="1871"/>
      <c r="ELW81" s="1871"/>
      <c r="ELX81" s="1871"/>
      <c r="ELY81" s="1871"/>
      <c r="ELZ81" s="1871"/>
      <c r="EMA81" s="1871"/>
      <c r="EMB81" s="1871"/>
      <c r="EMC81" s="1871"/>
      <c r="EMD81" s="1871"/>
      <c r="EME81" s="1871"/>
      <c r="EMF81" s="1871"/>
      <c r="EMG81" s="1871"/>
      <c r="EMH81" s="1871"/>
      <c r="EMI81" s="1871"/>
      <c r="EMJ81" s="1871"/>
      <c r="EMK81" s="1871"/>
      <c r="EML81" s="1871"/>
      <c r="EMM81" s="1871"/>
      <c r="EMN81" s="1871"/>
      <c r="EMO81" s="1871"/>
      <c r="EMP81" s="1871"/>
      <c r="EMQ81" s="1871"/>
      <c r="EMR81" s="1871"/>
      <c r="EMS81" s="1871"/>
      <c r="EMT81" s="1871"/>
      <c r="EMU81" s="1871"/>
      <c r="EMV81" s="1871"/>
      <c r="EMW81" s="1871"/>
      <c r="EMX81" s="1871"/>
      <c r="EMY81" s="1871"/>
      <c r="EMZ81" s="1871"/>
      <c r="ENA81" s="1871"/>
      <c r="ENB81" s="1871"/>
      <c r="ENC81" s="1871"/>
      <c r="END81" s="1871"/>
      <c r="ENE81" s="1871"/>
      <c r="ENF81" s="1871"/>
      <c r="ENG81" s="1871"/>
      <c r="ENH81" s="1871"/>
      <c r="ENI81" s="1871"/>
      <c r="ENJ81" s="1871"/>
      <c r="ENK81" s="1871"/>
      <c r="ENL81" s="1871"/>
      <c r="ENM81" s="1871"/>
      <c r="ENN81" s="1871"/>
      <c r="ENO81" s="1871"/>
      <c r="ENP81" s="1871"/>
      <c r="ENQ81" s="1871"/>
      <c r="ENR81" s="1871"/>
      <c r="ENS81" s="1871"/>
      <c r="ENT81" s="1871"/>
      <c r="ENU81" s="1871"/>
      <c r="ENV81" s="1871"/>
      <c r="ENW81" s="1871"/>
      <c r="ENX81" s="1871"/>
      <c r="ENY81" s="1871"/>
      <c r="ENZ81" s="1871"/>
      <c r="EOA81" s="1871"/>
      <c r="EOB81" s="1871"/>
      <c r="EOC81" s="1871"/>
      <c r="EOD81" s="1871"/>
      <c r="EOE81" s="1871"/>
      <c r="EOF81" s="1871"/>
      <c r="EOG81" s="1871"/>
      <c r="EOH81" s="1871"/>
      <c r="EOI81" s="1871"/>
      <c r="EOJ81" s="1871"/>
      <c r="EOK81" s="1871"/>
      <c r="EOL81" s="1871"/>
      <c r="EOM81" s="1871"/>
      <c r="EON81" s="1871"/>
      <c r="EOO81" s="1871"/>
      <c r="EOP81" s="1871"/>
      <c r="EOQ81" s="1871"/>
      <c r="EOR81" s="1871"/>
      <c r="EOS81" s="1871"/>
      <c r="EOT81" s="1871"/>
      <c r="EOU81" s="1871"/>
      <c r="EOV81" s="1871"/>
      <c r="EOW81" s="1871"/>
      <c r="EOX81" s="1871"/>
      <c r="EOY81" s="1871"/>
      <c r="EOZ81" s="1871"/>
      <c r="EPA81" s="1871"/>
      <c r="EPB81" s="1871"/>
      <c r="EPC81" s="1871"/>
      <c r="EPD81" s="1871"/>
      <c r="EPE81" s="1871"/>
      <c r="EPF81" s="1871"/>
      <c r="EPG81" s="1871"/>
      <c r="EPH81" s="1871"/>
      <c r="EPI81" s="1871"/>
      <c r="EPJ81" s="1871"/>
      <c r="EPK81" s="1871"/>
      <c r="EPL81" s="1871"/>
      <c r="EPM81" s="1871"/>
      <c r="EPN81" s="1871"/>
      <c r="EPO81" s="1871"/>
      <c r="EPP81" s="1871"/>
      <c r="EPQ81" s="1871"/>
      <c r="EPR81" s="1871"/>
      <c r="EPS81" s="1871"/>
      <c r="EPT81" s="1871"/>
      <c r="EPU81" s="1871"/>
      <c r="EPV81" s="1871"/>
      <c r="EPW81" s="1871"/>
      <c r="EPX81" s="1871"/>
      <c r="EPY81" s="1871"/>
      <c r="EPZ81" s="1871"/>
      <c r="EQA81" s="1871"/>
      <c r="EQB81" s="1871"/>
      <c r="EQC81" s="1871"/>
      <c r="EQD81" s="1871"/>
      <c r="EQE81" s="1871"/>
      <c r="EQF81" s="1871"/>
      <c r="EQG81" s="1871"/>
      <c r="EQH81" s="1871"/>
      <c r="EQI81" s="1871"/>
      <c r="EQJ81" s="1871"/>
      <c r="EQK81" s="1871"/>
      <c r="EQL81" s="1871"/>
      <c r="EQM81" s="1871"/>
      <c r="EQN81" s="1871"/>
      <c r="EQO81" s="1871"/>
      <c r="EQP81" s="1871"/>
      <c r="EQQ81" s="1871"/>
      <c r="EQR81" s="1871"/>
      <c r="EQS81" s="1871"/>
      <c r="EQT81" s="1871"/>
      <c r="EQU81" s="1871"/>
      <c r="EQV81" s="1871"/>
      <c r="EQW81" s="1871"/>
      <c r="EQX81" s="1871"/>
      <c r="EQY81" s="1871"/>
      <c r="EQZ81" s="1871"/>
      <c r="ERA81" s="1871"/>
      <c r="ERB81" s="1871"/>
      <c r="ERC81" s="1871"/>
      <c r="ERD81" s="1871"/>
      <c r="ERE81" s="1871"/>
      <c r="ERF81" s="1871"/>
      <c r="ERG81" s="1871"/>
      <c r="ERH81" s="1871"/>
      <c r="ERI81" s="1871"/>
      <c r="ERJ81" s="1871"/>
      <c r="ERK81" s="1871"/>
      <c r="ERL81" s="1871"/>
      <c r="ERM81" s="1871"/>
      <c r="ERN81" s="1871"/>
      <c r="ERO81" s="1871"/>
      <c r="ERP81" s="1871"/>
      <c r="ERQ81" s="1871"/>
      <c r="ERR81" s="1871"/>
      <c r="ERS81" s="1871"/>
      <c r="ERT81" s="1871"/>
      <c r="ERU81" s="1871"/>
      <c r="ERV81" s="1871"/>
      <c r="ERW81" s="1871"/>
      <c r="ERX81" s="1871"/>
      <c r="ERY81" s="1871"/>
      <c r="ERZ81" s="1871"/>
      <c r="ESA81" s="1871"/>
      <c r="ESB81" s="1871"/>
      <c r="ESC81" s="1871"/>
      <c r="ESD81" s="1871"/>
      <c r="ESE81" s="1871"/>
      <c r="ESF81" s="1871"/>
      <c r="ESG81" s="1871"/>
      <c r="ESH81" s="1871"/>
      <c r="ESI81" s="1871"/>
      <c r="ESJ81" s="1871"/>
      <c r="ESK81" s="1871"/>
      <c r="ESL81" s="1871"/>
      <c r="ESM81" s="1871"/>
      <c r="ESN81" s="1871"/>
      <c r="ESO81" s="1871"/>
      <c r="ESP81" s="1871"/>
      <c r="ESQ81" s="1871"/>
      <c r="ESR81" s="1871"/>
      <c r="ESS81" s="1871"/>
      <c r="EST81" s="1871"/>
      <c r="ESU81" s="1871"/>
      <c r="ESV81" s="1871"/>
      <c r="ESW81" s="1871"/>
      <c r="ESX81" s="1871"/>
      <c r="ESY81" s="1871"/>
      <c r="ESZ81" s="1871"/>
      <c r="ETA81" s="1871"/>
      <c r="ETB81" s="1871"/>
      <c r="ETC81" s="1871"/>
      <c r="ETD81" s="1871"/>
      <c r="ETE81" s="1871"/>
      <c r="ETF81" s="1871"/>
      <c r="ETG81" s="1871"/>
      <c r="ETH81" s="1871"/>
      <c r="ETI81" s="1871"/>
      <c r="ETJ81" s="1871"/>
      <c r="ETK81" s="1871"/>
      <c r="ETL81" s="1871"/>
      <c r="ETM81" s="1871"/>
      <c r="ETN81" s="1871"/>
      <c r="ETO81" s="1871"/>
      <c r="ETP81" s="1871"/>
      <c r="ETQ81" s="1871"/>
      <c r="ETR81" s="1871"/>
      <c r="ETS81" s="1871"/>
      <c r="ETT81" s="1871"/>
      <c r="ETU81" s="1871"/>
      <c r="ETV81" s="1871"/>
      <c r="ETW81" s="1871"/>
      <c r="ETX81" s="1871"/>
      <c r="ETY81" s="1871"/>
      <c r="ETZ81" s="1871"/>
      <c r="EUA81" s="1871"/>
      <c r="EUB81" s="1871"/>
      <c r="EUC81" s="1871"/>
      <c r="EUD81" s="1871"/>
      <c r="EUE81" s="1871"/>
      <c r="EUF81" s="1871"/>
      <c r="EUG81" s="1871"/>
      <c r="EUH81" s="1871"/>
      <c r="EUI81" s="1871"/>
      <c r="EUJ81" s="1871"/>
      <c r="EUK81" s="1871"/>
      <c r="EUL81" s="1871"/>
      <c r="EUM81" s="1871"/>
      <c r="EUN81" s="1871"/>
      <c r="EUO81" s="1871"/>
      <c r="EUP81" s="1871"/>
      <c r="EUQ81" s="1871"/>
      <c r="EUR81" s="1871"/>
      <c r="EUS81" s="1871"/>
      <c r="EUT81" s="1871"/>
      <c r="EUU81" s="1871"/>
      <c r="EUV81" s="1871"/>
      <c r="EUW81" s="1871"/>
      <c r="EUX81" s="1871"/>
      <c r="EUY81" s="1871"/>
      <c r="EUZ81" s="1871"/>
      <c r="EVA81" s="1871"/>
      <c r="EVB81" s="1871"/>
      <c r="EVC81" s="1871"/>
      <c r="EVD81" s="1871"/>
      <c r="EVE81" s="1871"/>
      <c r="EVF81" s="1871"/>
      <c r="EVG81" s="1871"/>
      <c r="EVH81" s="1871"/>
      <c r="EVI81" s="1871"/>
      <c r="EVJ81" s="1871"/>
      <c r="EVK81" s="1871"/>
      <c r="EVL81" s="1871"/>
      <c r="EVM81" s="1871"/>
      <c r="EVN81" s="1871"/>
      <c r="EVO81" s="1871"/>
      <c r="EVP81" s="1871"/>
      <c r="EVQ81" s="1871"/>
      <c r="EVR81" s="1871"/>
      <c r="EVS81" s="1871"/>
      <c r="EVT81" s="1871"/>
      <c r="EVU81" s="1871"/>
      <c r="EVV81" s="1871"/>
      <c r="EVW81" s="1871"/>
      <c r="EVX81" s="1871"/>
      <c r="EVY81" s="1871"/>
      <c r="EVZ81" s="1871"/>
      <c r="EWA81" s="1871"/>
      <c r="EWB81" s="1871"/>
      <c r="EWC81" s="1871"/>
      <c r="EWD81" s="1871"/>
      <c r="EWE81" s="1871"/>
      <c r="EWF81" s="1871"/>
      <c r="EWG81" s="1871"/>
      <c r="EWH81" s="1871"/>
      <c r="EWI81" s="1871"/>
      <c r="EWJ81" s="1871"/>
      <c r="EWK81" s="1871"/>
      <c r="EWL81" s="1871"/>
      <c r="EWM81" s="1871"/>
      <c r="EWN81" s="1871"/>
      <c r="EWO81" s="1871"/>
      <c r="EWP81" s="1871"/>
      <c r="EWQ81" s="1871"/>
      <c r="EWR81" s="1871"/>
      <c r="EWS81" s="1871"/>
      <c r="EWT81" s="1871"/>
      <c r="EWU81" s="1871"/>
      <c r="EWV81" s="1871"/>
      <c r="EWW81" s="1871"/>
      <c r="EWX81" s="1871"/>
      <c r="EWY81" s="1871"/>
      <c r="EWZ81" s="1871"/>
      <c r="EXA81" s="1871"/>
      <c r="EXB81" s="1871"/>
      <c r="EXC81" s="1871"/>
      <c r="EXD81" s="1871"/>
      <c r="EXE81" s="1871"/>
      <c r="EXF81" s="1871"/>
      <c r="EXG81" s="1871"/>
      <c r="EXH81" s="1871"/>
      <c r="EXI81" s="1871"/>
      <c r="EXJ81" s="1871"/>
      <c r="EXK81" s="1871"/>
      <c r="EXL81" s="1871"/>
      <c r="EXM81" s="1871"/>
      <c r="EXN81" s="1871"/>
      <c r="EXO81" s="1871"/>
      <c r="EXP81" s="1871"/>
      <c r="EXQ81" s="1871"/>
      <c r="EXR81" s="1871"/>
      <c r="EXS81" s="1871"/>
      <c r="EXT81" s="1871"/>
      <c r="EXU81" s="1871"/>
      <c r="EXV81" s="1871"/>
      <c r="EXW81" s="1871"/>
      <c r="EXX81" s="1871"/>
      <c r="EXY81" s="1871"/>
      <c r="EXZ81" s="1871"/>
      <c r="EYA81" s="1871"/>
      <c r="EYB81" s="1871"/>
      <c r="EYC81" s="1871"/>
      <c r="EYD81" s="1871"/>
      <c r="EYE81" s="1871"/>
      <c r="EYF81" s="1871"/>
      <c r="EYG81" s="1871"/>
      <c r="EYH81" s="1871"/>
      <c r="EYI81" s="1871"/>
      <c r="EYJ81" s="1871"/>
      <c r="EYK81" s="1871"/>
      <c r="EYL81" s="1871"/>
      <c r="EYM81" s="1871"/>
      <c r="EYN81" s="1871"/>
      <c r="EYO81" s="1871"/>
      <c r="EYP81" s="1871"/>
      <c r="EYQ81" s="1871"/>
      <c r="EYR81" s="1871"/>
      <c r="EYS81" s="1871"/>
      <c r="EYT81" s="1871"/>
      <c r="EYU81" s="1871"/>
      <c r="EYV81" s="1871"/>
      <c r="EYW81" s="1871"/>
      <c r="EYX81" s="1871"/>
      <c r="EYY81" s="1871"/>
      <c r="EYZ81" s="1871"/>
      <c r="EZA81" s="1871"/>
      <c r="EZB81" s="1871"/>
      <c r="EZC81" s="1871"/>
      <c r="EZD81" s="1871"/>
      <c r="EZE81" s="1871"/>
      <c r="EZF81" s="1871"/>
      <c r="EZG81" s="1871"/>
      <c r="EZH81" s="1871"/>
      <c r="EZI81" s="1871"/>
      <c r="EZJ81" s="1871"/>
      <c r="EZK81" s="1871"/>
      <c r="EZL81" s="1871"/>
      <c r="EZM81" s="1871"/>
      <c r="EZN81" s="1871"/>
      <c r="EZO81" s="1871"/>
      <c r="EZP81" s="1871"/>
      <c r="EZQ81" s="1871"/>
      <c r="EZR81" s="1871"/>
      <c r="EZS81" s="1871"/>
      <c r="EZT81" s="1871"/>
      <c r="EZU81" s="1871"/>
      <c r="EZV81" s="1871"/>
      <c r="EZW81" s="1871"/>
      <c r="EZX81" s="1871"/>
      <c r="EZY81" s="1871"/>
      <c r="EZZ81" s="1871"/>
      <c r="FAA81" s="1871"/>
      <c r="FAB81" s="1871"/>
      <c r="FAC81" s="1871"/>
      <c r="FAD81" s="1871"/>
      <c r="FAE81" s="1871"/>
      <c r="FAF81" s="1871"/>
      <c r="FAG81" s="1871"/>
      <c r="FAH81" s="1871"/>
      <c r="FAI81" s="1871"/>
      <c r="FAJ81" s="1871"/>
      <c r="FAK81" s="1871"/>
      <c r="FAL81" s="1871"/>
      <c r="FAM81" s="1871"/>
      <c r="FAN81" s="1871"/>
      <c r="FAO81" s="1871"/>
      <c r="FAP81" s="1871"/>
      <c r="FAQ81" s="1871"/>
      <c r="FAR81" s="1871"/>
      <c r="FAS81" s="1871"/>
      <c r="FAT81" s="1871"/>
      <c r="FAU81" s="1871"/>
      <c r="FAV81" s="1871"/>
      <c r="FAW81" s="1871"/>
      <c r="FAX81" s="1871"/>
      <c r="FAY81" s="1871"/>
      <c r="FAZ81" s="1871"/>
      <c r="FBA81" s="1871"/>
      <c r="FBB81" s="1871"/>
      <c r="FBC81" s="1871"/>
      <c r="FBD81" s="1871"/>
      <c r="FBE81" s="1871"/>
      <c r="FBF81" s="1871"/>
      <c r="FBG81" s="1871"/>
      <c r="FBH81" s="1871"/>
      <c r="FBI81" s="1871"/>
      <c r="FBJ81" s="1871"/>
      <c r="FBK81" s="1871"/>
      <c r="FBL81" s="1871"/>
      <c r="FBM81" s="1871"/>
      <c r="FBN81" s="1871"/>
      <c r="FBO81" s="1871"/>
      <c r="FBP81" s="1871"/>
      <c r="FBQ81" s="1871"/>
      <c r="FBR81" s="1871"/>
      <c r="FBS81" s="1871"/>
      <c r="FBT81" s="1871"/>
      <c r="FBU81" s="1871"/>
      <c r="FBV81" s="1871"/>
      <c r="FBW81" s="1871"/>
      <c r="FBX81" s="1871"/>
      <c r="FBY81" s="1871"/>
      <c r="FBZ81" s="1871"/>
      <c r="FCA81" s="1871"/>
      <c r="FCB81" s="1871"/>
      <c r="FCC81" s="1871"/>
      <c r="FCD81" s="1871"/>
      <c r="FCE81" s="1871"/>
      <c r="FCF81" s="1871"/>
      <c r="FCG81" s="1871"/>
      <c r="FCH81" s="1871"/>
      <c r="FCI81" s="1871"/>
      <c r="FCJ81" s="1871"/>
      <c r="FCK81" s="1871"/>
      <c r="FCL81" s="1871"/>
      <c r="FCM81" s="1871"/>
      <c r="FCN81" s="1871"/>
      <c r="FCO81" s="1871"/>
      <c r="FCP81" s="1871"/>
      <c r="FCQ81" s="1871"/>
      <c r="FCR81" s="1871"/>
      <c r="FCS81" s="1871"/>
      <c r="FCT81" s="1871"/>
      <c r="FCU81" s="1871"/>
      <c r="FCV81" s="1871"/>
      <c r="FCW81" s="1871"/>
      <c r="FCX81" s="1871"/>
      <c r="FCY81" s="1871"/>
      <c r="FCZ81" s="1871"/>
      <c r="FDA81" s="1871"/>
      <c r="FDB81" s="1871"/>
      <c r="FDC81" s="1871"/>
      <c r="FDD81" s="1871"/>
      <c r="FDE81" s="1871"/>
      <c r="FDF81" s="1871"/>
      <c r="FDG81" s="1871"/>
      <c r="FDH81" s="1871"/>
      <c r="FDI81" s="1871"/>
      <c r="FDJ81" s="1871"/>
      <c r="FDK81" s="1871"/>
      <c r="FDL81" s="1871"/>
      <c r="FDM81" s="1871"/>
      <c r="FDN81" s="1871"/>
      <c r="FDO81" s="1871"/>
      <c r="FDP81" s="1871"/>
      <c r="FDQ81" s="1871"/>
      <c r="FDR81" s="1871"/>
      <c r="FDS81" s="1871"/>
      <c r="FDT81" s="1871"/>
      <c r="FDU81" s="1871"/>
      <c r="FDV81" s="1871"/>
      <c r="FDW81" s="1871"/>
      <c r="FDX81" s="1871"/>
      <c r="FDY81" s="1871"/>
      <c r="FDZ81" s="1871"/>
      <c r="FEA81" s="1871"/>
      <c r="FEB81" s="1871"/>
      <c r="FEC81" s="1871"/>
      <c r="FED81" s="1871"/>
      <c r="FEE81" s="1871"/>
      <c r="FEF81" s="1871"/>
      <c r="FEG81" s="1871"/>
      <c r="FEH81" s="1871"/>
      <c r="FEI81" s="1871"/>
      <c r="FEJ81" s="1871"/>
      <c r="FEK81" s="1871"/>
      <c r="FEL81" s="1871"/>
      <c r="FEM81" s="1871"/>
      <c r="FEN81" s="1871"/>
      <c r="FEO81" s="1871"/>
      <c r="FEP81" s="1871"/>
      <c r="FEQ81" s="1871"/>
      <c r="FER81" s="1871"/>
      <c r="FES81" s="1871"/>
      <c r="FET81" s="1871"/>
      <c r="FEU81" s="1871"/>
      <c r="FEV81" s="1871"/>
      <c r="FEW81" s="1871"/>
      <c r="FEX81" s="1871"/>
      <c r="FEY81" s="1871"/>
      <c r="FEZ81" s="1871"/>
      <c r="FFA81" s="1871"/>
      <c r="FFB81" s="1871"/>
      <c r="FFC81" s="1871"/>
      <c r="FFD81" s="1871"/>
      <c r="FFE81" s="1871"/>
      <c r="FFF81" s="1871"/>
      <c r="FFG81" s="1871"/>
      <c r="FFH81" s="1871"/>
      <c r="FFI81" s="1871"/>
      <c r="FFJ81" s="1871"/>
      <c r="FFK81" s="1871"/>
      <c r="FFL81" s="1871"/>
      <c r="FFM81" s="1871"/>
      <c r="FFN81" s="1871"/>
      <c r="FFO81" s="1871"/>
      <c r="FFP81" s="1871"/>
      <c r="FFQ81" s="1871"/>
      <c r="FFR81" s="1871"/>
      <c r="FFS81" s="1871"/>
      <c r="FFT81" s="1871"/>
      <c r="FFU81" s="1871"/>
      <c r="FFV81" s="1871"/>
      <c r="FFW81" s="1871"/>
      <c r="FFX81" s="1871"/>
      <c r="FFY81" s="1871"/>
      <c r="FFZ81" s="1871"/>
      <c r="FGA81" s="1871"/>
      <c r="FGB81" s="1871"/>
      <c r="FGC81" s="1871"/>
      <c r="FGD81" s="1871"/>
      <c r="FGE81" s="1871"/>
      <c r="FGF81" s="1871"/>
      <c r="FGG81" s="1871"/>
      <c r="FGH81" s="1871"/>
      <c r="FGI81" s="1871"/>
      <c r="FGJ81" s="1871"/>
      <c r="FGK81" s="1871"/>
      <c r="FGL81" s="1871"/>
      <c r="FGM81" s="1871"/>
      <c r="FGN81" s="1871"/>
      <c r="FGO81" s="1871"/>
      <c r="FGP81" s="1871"/>
      <c r="FGQ81" s="1871"/>
      <c r="FGR81" s="1871"/>
      <c r="FGS81" s="1871"/>
      <c r="FGT81" s="1871"/>
      <c r="FGU81" s="1871"/>
      <c r="FGV81" s="1871"/>
      <c r="FGW81" s="1871"/>
      <c r="FGX81" s="1871"/>
      <c r="FGY81" s="1871"/>
      <c r="FGZ81" s="1871"/>
      <c r="FHA81" s="1871"/>
      <c r="FHB81" s="1871"/>
      <c r="FHC81" s="1871"/>
      <c r="FHD81" s="1871"/>
      <c r="FHE81" s="1871"/>
      <c r="FHF81" s="1871"/>
      <c r="FHG81" s="1871"/>
      <c r="FHH81" s="1871"/>
      <c r="FHI81" s="1871"/>
      <c r="FHJ81" s="1871"/>
      <c r="FHK81" s="1871"/>
      <c r="FHL81" s="1871"/>
      <c r="FHM81" s="1871"/>
      <c r="FHN81" s="1871"/>
      <c r="FHO81" s="1871"/>
      <c r="FHP81" s="1871"/>
      <c r="FHQ81" s="1871"/>
      <c r="FHR81" s="1871"/>
      <c r="FHS81" s="1871"/>
      <c r="FHT81" s="1871"/>
      <c r="FHU81" s="1871"/>
      <c r="FHV81" s="1871"/>
      <c r="FHW81" s="1871"/>
      <c r="FHX81" s="1871"/>
      <c r="FHY81" s="1871"/>
      <c r="FHZ81" s="1871"/>
      <c r="FIA81" s="1871"/>
      <c r="FIB81" s="1871"/>
      <c r="FIC81" s="1871"/>
      <c r="FID81" s="1871"/>
      <c r="FIE81" s="1871"/>
      <c r="FIF81" s="1871"/>
      <c r="FIG81" s="1871"/>
      <c r="FIH81" s="1871"/>
      <c r="FII81" s="1871"/>
      <c r="FIJ81" s="1871"/>
      <c r="FIK81" s="1871"/>
      <c r="FIL81" s="1871"/>
      <c r="FIM81" s="1871"/>
      <c r="FIN81" s="1871"/>
      <c r="FIO81" s="1871"/>
      <c r="FIP81" s="1871"/>
      <c r="FIQ81" s="1871"/>
      <c r="FIR81" s="1871"/>
      <c r="FIS81" s="1871"/>
      <c r="FIT81" s="1871"/>
      <c r="FIU81" s="1871"/>
      <c r="FIV81" s="1871"/>
      <c r="FIW81" s="1871"/>
      <c r="FIX81" s="1871"/>
      <c r="FIY81" s="1871"/>
      <c r="FIZ81" s="1871"/>
      <c r="FJA81" s="1871"/>
      <c r="FJB81" s="1871"/>
      <c r="FJC81" s="1871"/>
      <c r="FJD81" s="1871"/>
      <c r="FJE81" s="1871"/>
      <c r="FJF81" s="1871"/>
      <c r="FJG81" s="1871"/>
      <c r="FJH81" s="1871"/>
      <c r="FJI81" s="1871"/>
      <c r="FJJ81" s="1871"/>
      <c r="FJK81" s="1871"/>
      <c r="FJL81" s="1871"/>
      <c r="FJM81" s="1871"/>
      <c r="FJN81" s="1871"/>
      <c r="FJO81" s="1871"/>
      <c r="FJP81" s="1871"/>
      <c r="FJQ81" s="1871"/>
      <c r="FJR81" s="1871"/>
      <c r="FJS81" s="1871"/>
      <c r="FJT81" s="1871"/>
      <c r="FJU81" s="1871"/>
      <c r="FJV81" s="1871"/>
      <c r="FJW81" s="1871"/>
      <c r="FJX81" s="1871"/>
      <c r="FJY81" s="1871"/>
      <c r="FJZ81" s="1871"/>
      <c r="FKA81" s="1871"/>
      <c r="FKB81" s="1871"/>
      <c r="FKC81" s="1871"/>
      <c r="FKD81" s="1871"/>
      <c r="FKE81" s="1871"/>
      <c r="FKF81" s="1871"/>
      <c r="FKG81" s="1871"/>
      <c r="FKH81" s="1871"/>
      <c r="FKI81" s="1871"/>
      <c r="FKJ81" s="1871"/>
      <c r="FKK81" s="1871"/>
      <c r="FKL81" s="1871"/>
      <c r="FKM81" s="1871"/>
      <c r="FKN81" s="1871"/>
      <c r="FKO81" s="1871"/>
      <c r="FKP81" s="1871"/>
      <c r="FKQ81" s="1871"/>
      <c r="FKR81" s="1871"/>
      <c r="FKS81" s="1871"/>
      <c r="FKT81" s="1871"/>
      <c r="FKU81" s="1871"/>
      <c r="FKV81" s="1871"/>
      <c r="FKW81" s="1871"/>
      <c r="FKX81" s="1871"/>
      <c r="FKY81" s="1871"/>
      <c r="FKZ81" s="1871"/>
      <c r="FLA81" s="1871"/>
      <c r="FLB81" s="1871"/>
      <c r="FLC81" s="1871"/>
      <c r="FLD81" s="1871"/>
      <c r="FLE81" s="1871"/>
      <c r="FLF81" s="1871"/>
      <c r="FLG81" s="1871"/>
      <c r="FLH81" s="1871"/>
      <c r="FLI81" s="1871"/>
      <c r="FLJ81" s="1871"/>
      <c r="FLK81" s="1871"/>
      <c r="FLL81" s="1871"/>
      <c r="FLM81" s="1871"/>
      <c r="FLN81" s="1871"/>
      <c r="FLO81" s="1871"/>
      <c r="FLP81" s="1871"/>
      <c r="FLQ81" s="1871"/>
      <c r="FLR81" s="1871"/>
      <c r="FLS81" s="1871"/>
      <c r="FLT81" s="1871"/>
      <c r="FLU81" s="1871"/>
      <c r="FLV81" s="1871"/>
      <c r="FLW81" s="1871"/>
      <c r="FLX81" s="1871"/>
      <c r="FLY81" s="1871"/>
      <c r="FLZ81" s="1871"/>
      <c r="FMA81" s="1871"/>
      <c r="FMB81" s="1871"/>
      <c r="FMC81" s="1871"/>
      <c r="FMD81" s="1871"/>
      <c r="FME81" s="1871"/>
      <c r="FMF81" s="1871"/>
      <c r="FMG81" s="1871"/>
      <c r="FMH81" s="1871"/>
      <c r="FMI81" s="1871"/>
      <c r="FMJ81" s="1871"/>
      <c r="FMK81" s="1871"/>
      <c r="FML81" s="1871"/>
      <c r="FMM81" s="1871"/>
      <c r="FMN81" s="1871"/>
      <c r="FMO81" s="1871"/>
      <c r="FMP81" s="1871"/>
      <c r="FMQ81" s="1871"/>
      <c r="FMR81" s="1871"/>
      <c r="FMS81" s="1871"/>
      <c r="FMT81" s="1871"/>
      <c r="FMU81" s="1871"/>
      <c r="FMV81" s="1871"/>
      <c r="FMW81" s="1871"/>
      <c r="FMX81" s="1871"/>
      <c r="FMY81" s="1871"/>
      <c r="FMZ81" s="1871"/>
      <c r="FNA81" s="1871"/>
      <c r="FNB81" s="1871"/>
      <c r="FNC81" s="1871"/>
      <c r="FND81" s="1871"/>
      <c r="FNE81" s="1871"/>
      <c r="FNF81" s="1871"/>
      <c r="FNG81" s="1871"/>
      <c r="FNH81" s="1871"/>
      <c r="FNI81" s="1871"/>
      <c r="FNJ81" s="1871"/>
      <c r="FNK81" s="1871"/>
      <c r="FNL81" s="1871"/>
      <c r="FNM81" s="1871"/>
      <c r="FNN81" s="1871"/>
      <c r="FNO81" s="1871"/>
      <c r="FNP81" s="1871"/>
      <c r="FNQ81" s="1871"/>
      <c r="FNR81" s="1871"/>
      <c r="FNS81" s="1871"/>
      <c r="FNT81" s="1871"/>
      <c r="FNU81" s="1871"/>
      <c r="FNV81" s="1871"/>
      <c r="FNW81" s="1871"/>
      <c r="FNX81" s="1871"/>
      <c r="FNY81" s="1871"/>
      <c r="FNZ81" s="1871"/>
      <c r="FOA81" s="1871"/>
      <c r="FOB81" s="1871"/>
      <c r="FOC81" s="1871"/>
      <c r="FOD81" s="1871"/>
      <c r="FOE81" s="1871"/>
      <c r="FOF81" s="1871"/>
      <c r="FOG81" s="1871"/>
      <c r="FOH81" s="1871"/>
      <c r="FOI81" s="1871"/>
      <c r="FOJ81" s="1871"/>
      <c r="FOK81" s="1871"/>
      <c r="FOL81" s="1871"/>
      <c r="FOM81" s="1871"/>
      <c r="FON81" s="1871"/>
      <c r="FOO81" s="1871"/>
      <c r="FOP81" s="1871"/>
      <c r="FOQ81" s="1871"/>
      <c r="FOR81" s="1871"/>
      <c r="FOS81" s="1871"/>
      <c r="FOT81" s="1871"/>
      <c r="FOU81" s="1871"/>
      <c r="FOV81" s="1871"/>
      <c r="FOW81" s="1871"/>
      <c r="FOX81" s="1871"/>
      <c r="FOY81" s="1871"/>
      <c r="FOZ81" s="1871"/>
      <c r="FPA81" s="1871"/>
      <c r="FPB81" s="1871"/>
      <c r="FPC81" s="1871"/>
      <c r="FPD81" s="1871"/>
      <c r="FPE81" s="1871"/>
      <c r="FPF81" s="1871"/>
      <c r="FPG81" s="1871"/>
      <c r="FPH81" s="1871"/>
      <c r="FPI81" s="1871"/>
      <c r="FPJ81" s="1871"/>
      <c r="FPK81" s="1871"/>
      <c r="FPL81" s="1871"/>
      <c r="FPM81" s="1871"/>
      <c r="FPN81" s="1871"/>
      <c r="FPO81" s="1871"/>
      <c r="FPP81" s="1871"/>
      <c r="FPQ81" s="1871"/>
      <c r="FPR81" s="1871"/>
      <c r="FPS81" s="1871"/>
      <c r="FPT81" s="1871"/>
      <c r="FPU81" s="1871"/>
      <c r="FPV81" s="1871"/>
      <c r="FPW81" s="1871"/>
      <c r="FPX81" s="1871"/>
      <c r="FPY81" s="1871"/>
      <c r="FPZ81" s="1871"/>
      <c r="FQA81" s="1871"/>
      <c r="FQB81" s="1871"/>
      <c r="FQC81" s="1871"/>
      <c r="FQD81" s="1871"/>
      <c r="FQE81" s="1871"/>
      <c r="FQF81" s="1871"/>
      <c r="FQG81" s="1871"/>
      <c r="FQH81" s="1871"/>
      <c r="FQI81" s="1871"/>
      <c r="FQJ81" s="1871"/>
      <c r="FQK81" s="1871"/>
      <c r="FQL81" s="1871"/>
      <c r="FQM81" s="1871"/>
      <c r="FQN81" s="1871"/>
      <c r="FQO81" s="1871"/>
      <c r="FQP81" s="1871"/>
      <c r="FQQ81" s="1871"/>
      <c r="FQR81" s="1871"/>
      <c r="FQS81" s="1871"/>
      <c r="FQT81" s="1871"/>
      <c r="FQU81" s="1871"/>
      <c r="FQV81" s="1871"/>
      <c r="FQW81" s="1871"/>
      <c r="FQX81" s="1871"/>
      <c r="FQY81" s="1871"/>
      <c r="FQZ81" s="1871"/>
      <c r="FRA81" s="1871"/>
      <c r="FRB81" s="1871"/>
      <c r="FRC81" s="1871"/>
      <c r="FRD81" s="1871"/>
      <c r="FRE81" s="1871"/>
      <c r="FRF81" s="1871"/>
      <c r="FRG81" s="1871"/>
      <c r="FRH81" s="1871"/>
      <c r="FRI81" s="1871"/>
      <c r="FRJ81" s="1871"/>
      <c r="FRK81" s="1871"/>
      <c r="FRL81" s="1871"/>
      <c r="FRM81" s="1871"/>
      <c r="FRN81" s="1871"/>
      <c r="FRO81" s="1871"/>
      <c r="FRP81" s="1871"/>
      <c r="FRQ81" s="1871"/>
      <c r="FRR81" s="1871"/>
      <c r="FRS81" s="1871"/>
      <c r="FRT81" s="1871"/>
      <c r="FRU81" s="1871"/>
      <c r="FRV81" s="1871"/>
      <c r="FRW81" s="1871"/>
      <c r="FRX81" s="1871"/>
      <c r="FRY81" s="1871"/>
      <c r="FRZ81" s="1871"/>
      <c r="FSA81" s="1871"/>
      <c r="FSB81" s="1871"/>
      <c r="FSC81" s="1871"/>
      <c r="FSD81" s="1871"/>
      <c r="FSE81" s="1871"/>
      <c r="FSF81" s="1871"/>
      <c r="FSG81" s="1871"/>
      <c r="FSH81" s="1871"/>
      <c r="FSI81" s="1871"/>
      <c r="FSJ81" s="1871"/>
      <c r="FSK81" s="1871"/>
      <c r="FSL81" s="1871"/>
      <c r="FSM81" s="1871"/>
      <c r="FSN81" s="1871"/>
      <c r="FSO81" s="1871"/>
      <c r="FSP81" s="1871"/>
      <c r="FSQ81" s="1871"/>
      <c r="FSR81" s="1871"/>
      <c r="FSS81" s="1871"/>
      <c r="FST81" s="1871"/>
      <c r="FSU81" s="1871"/>
      <c r="FSV81" s="1871"/>
      <c r="FSW81" s="1871"/>
      <c r="FSX81" s="1871"/>
      <c r="FSY81" s="1871"/>
      <c r="FSZ81" s="1871"/>
      <c r="FTA81" s="1871"/>
      <c r="FTB81" s="1871"/>
      <c r="FTC81" s="1871"/>
      <c r="FTD81" s="1871"/>
      <c r="FTE81" s="1871"/>
      <c r="FTF81" s="1871"/>
      <c r="FTG81" s="1871"/>
      <c r="FTH81" s="1871"/>
      <c r="FTI81" s="1871"/>
      <c r="FTJ81" s="1871"/>
      <c r="FTK81" s="1871"/>
      <c r="FTL81" s="1871"/>
      <c r="FTM81" s="1871"/>
      <c r="FTN81" s="1871"/>
      <c r="FTO81" s="1871"/>
      <c r="FTP81" s="1871"/>
      <c r="FTQ81" s="1871"/>
      <c r="FTR81" s="1871"/>
      <c r="FTS81" s="1871"/>
      <c r="FTT81" s="1871"/>
      <c r="FTU81" s="1871"/>
      <c r="FTV81" s="1871"/>
      <c r="FTW81" s="1871"/>
      <c r="FTX81" s="1871"/>
      <c r="FTY81" s="1871"/>
      <c r="FTZ81" s="1871"/>
      <c r="FUA81" s="1871"/>
      <c r="FUB81" s="1871"/>
      <c r="FUC81" s="1871"/>
      <c r="FUD81" s="1871"/>
      <c r="FUE81" s="1871"/>
      <c r="FUF81" s="1871"/>
      <c r="FUG81" s="1871"/>
      <c r="FUH81" s="1871"/>
      <c r="FUI81" s="1871"/>
      <c r="FUJ81" s="1871"/>
      <c r="FUK81" s="1871"/>
      <c r="FUL81" s="1871"/>
      <c r="FUM81" s="1871"/>
      <c r="FUN81" s="1871"/>
      <c r="FUO81" s="1871"/>
      <c r="FUP81" s="1871"/>
      <c r="FUQ81" s="1871"/>
      <c r="FUR81" s="1871"/>
      <c r="FUS81" s="1871"/>
      <c r="FUT81" s="1871"/>
      <c r="FUU81" s="1871"/>
      <c r="FUV81" s="1871"/>
      <c r="FUW81" s="1871"/>
      <c r="FUX81" s="1871"/>
      <c r="FUY81" s="1871"/>
      <c r="FUZ81" s="1871"/>
      <c r="FVA81" s="1871"/>
      <c r="FVB81" s="1871"/>
      <c r="FVC81" s="1871"/>
      <c r="FVD81" s="1871"/>
      <c r="FVE81" s="1871"/>
      <c r="FVF81" s="1871"/>
      <c r="FVG81" s="1871"/>
      <c r="FVH81" s="1871"/>
      <c r="FVI81" s="1871"/>
      <c r="FVJ81" s="1871"/>
      <c r="FVK81" s="1871"/>
      <c r="FVL81" s="1871"/>
      <c r="FVM81" s="1871"/>
      <c r="FVN81" s="1871"/>
      <c r="FVO81" s="1871"/>
      <c r="FVP81" s="1871"/>
      <c r="FVQ81" s="1871"/>
      <c r="FVR81" s="1871"/>
      <c r="FVS81" s="1871"/>
      <c r="FVT81" s="1871"/>
      <c r="FVU81" s="1871"/>
      <c r="FVV81" s="1871"/>
      <c r="FVW81" s="1871"/>
      <c r="FVX81" s="1871"/>
      <c r="FVY81" s="1871"/>
      <c r="FVZ81" s="1871"/>
      <c r="FWA81" s="1871"/>
      <c r="FWB81" s="1871"/>
      <c r="FWC81" s="1871"/>
      <c r="FWD81" s="1871"/>
      <c r="FWE81" s="1871"/>
      <c r="FWF81" s="1871"/>
      <c r="FWG81" s="1871"/>
      <c r="FWH81" s="1871"/>
      <c r="FWI81" s="1871"/>
      <c r="FWJ81" s="1871"/>
      <c r="FWK81" s="1871"/>
      <c r="FWL81" s="1871"/>
      <c r="FWM81" s="1871"/>
      <c r="FWN81" s="1871"/>
      <c r="FWO81" s="1871"/>
      <c r="FWP81" s="1871"/>
      <c r="FWQ81" s="1871"/>
      <c r="FWR81" s="1871"/>
      <c r="FWS81" s="1871"/>
      <c r="FWT81" s="1871"/>
      <c r="FWU81" s="1871"/>
      <c r="FWV81" s="1871"/>
      <c r="FWW81" s="1871"/>
      <c r="FWX81" s="1871"/>
      <c r="FWY81" s="1871"/>
      <c r="FWZ81" s="1871"/>
      <c r="FXA81" s="1871"/>
      <c r="FXB81" s="1871"/>
      <c r="FXC81" s="1871"/>
      <c r="FXD81" s="1871"/>
      <c r="FXE81" s="1871"/>
      <c r="FXF81" s="1871"/>
      <c r="FXG81" s="1871"/>
      <c r="FXH81" s="1871"/>
      <c r="FXI81" s="1871"/>
      <c r="FXJ81" s="1871"/>
      <c r="FXK81" s="1871"/>
      <c r="FXL81" s="1871"/>
      <c r="FXM81" s="1871"/>
      <c r="FXN81" s="1871"/>
      <c r="FXO81" s="1871"/>
      <c r="FXP81" s="1871"/>
      <c r="FXQ81" s="1871"/>
      <c r="FXR81" s="1871"/>
      <c r="FXS81" s="1871"/>
      <c r="FXT81" s="1871"/>
      <c r="FXU81" s="1871"/>
      <c r="FXV81" s="1871"/>
      <c r="FXW81" s="1871"/>
      <c r="FXX81" s="1871"/>
      <c r="FXY81" s="1871"/>
      <c r="FXZ81" s="1871"/>
      <c r="FYA81" s="1871"/>
      <c r="FYB81" s="1871"/>
      <c r="FYC81" s="1871"/>
      <c r="FYD81" s="1871"/>
      <c r="FYE81" s="1871"/>
      <c r="FYF81" s="1871"/>
      <c r="FYG81" s="1871"/>
      <c r="FYH81" s="1871"/>
      <c r="FYI81" s="1871"/>
      <c r="FYJ81" s="1871"/>
      <c r="FYK81" s="1871"/>
      <c r="FYL81" s="1871"/>
      <c r="FYM81" s="1871"/>
      <c r="FYN81" s="1871"/>
      <c r="FYO81" s="1871"/>
      <c r="FYP81" s="1871"/>
      <c r="FYQ81" s="1871"/>
      <c r="FYR81" s="1871"/>
      <c r="FYS81" s="1871"/>
      <c r="FYT81" s="1871"/>
      <c r="FYU81" s="1871"/>
      <c r="FYV81" s="1871"/>
      <c r="FYW81" s="1871"/>
      <c r="FYX81" s="1871"/>
      <c r="FYY81" s="1871"/>
      <c r="FYZ81" s="1871"/>
      <c r="FZA81" s="1871"/>
      <c r="FZB81" s="1871"/>
      <c r="FZC81" s="1871"/>
      <c r="FZD81" s="1871"/>
      <c r="FZE81" s="1871"/>
      <c r="FZF81" s="1871"/>
      <c r="FZG81" s="1871"/>
      <c r="FZH81" s="1871"/>
      <c r="FZI81" s="1871"/>
      <c r="FZJ81" s="1871"/>
      <c r="FZK81" s="1871"/>
      <c r="FZL81" s="1871"/>
      <c r="FZM81" s="1871"/>
      <c r="FZN81" s="1871"/>
      <c r="FZO81" s="1871"/>
      <c r="FZP81" s="1871"/>
      <c r="FZQ81" s="1871"/>
      <c r="FZR81" s="1871"/>
      <c r="FZS81" s="1871"/>
      <c r="FZT81" s="1871"/>
      <c r="FZU81" s="1871"/>
      <c r="FZV81" s="1871"/>
      <c r="FZW81" s="1871"/>
      <c r="FZX81" s="1871"/>
      <c r="FZY81" s="1871"/>
      <c r="FZZ81" s="1871"/>
      <c r="GAA81" s="1871"/>
      <c r="GAB81" s="1871"/>
      <c r="GAC81" s="1871"/>
      <c r="GAD81" s="1871"/>
      <c r="GAE81" s="1871"/>
      <c r="GAF81" s="1871"/>
      <c r="GAG81" s="1871"/>
      <c r="GAH81" s="1871"/>
      <c r="GAI81" s="1871"/>
      <c r="GAJ81" s="1871"/>
      <c r="GAK81" s="1871"/>
      <c r="GAL81" s="1871"/>
      <c r="GAM81" s="1871"/>
      <c r="GAN81" s="1871"/>
      <c r="GAO81" s="1871"/>
      <c r="GAP81" s="1871"/>
      <c r="GAQ81" s="1871"/>
      <c r="GAR81" s="1871"/>
      <c r="GAS81" s="1871"/>
      <c r="GAT81" s="1871"/>
      <c r="GAU81" s="1871"/>
      <c r="GAV81" s="1871"/>
      <c r="GAW81" s="1871"/>
      <c r="GAX81" s="1871"/>
      <c r="GAY81" s="1871"/>
      <c r="GAZ81" s="1871"/>
      <c r="GBA81" s="1871"/>
      <c r="GBB81" s="1871"/>
      <c r="GBC81" s="1871"/>
      <c r="GBD81" s="1871"/>
      <c r="GBE81" s="1871"/>
      <c r="GBF81" s="1871"/>
      <c r="GBG81" s="1871"/>
      <c r="GBH81" s="1871"/>
      <c r="GBI81" s="1871"/>
      <c r="GBJ81" s="1871"/>
      <c r="GBK81" s="1871"/>
      <c r="GBL81" s="1871"/>
      <c r="GBM81" s="1871"/>
      <c r="GBN81" s="1871"/>
      <c r="GBO81" s="1871"/>
      <c r="GBP81" s="1871"/>
      <c r="GBQ81" s="1871"/>
      <c r="GBR81" s="1871"/>
      <c r="GBS81" s="1871"/>
      <c r="GBT81" s="1871"/>
      <c r="GBU81" s="1871"/>
      <c r="GBV81" s="1871"/>
      <c r="GBW81" s="1871"/>
      <c r="GBX81" s="1871"/>
      <c r="GBY81" s="1871"/>
      <c r="GBZ81" s="1871"/>
      <c r="GCA81" s="1871"/>
      <c r="GCB81" s="1871"/>
      <c r="GCC81" s="1871"/>
      <c r="GCD81" s="1871"/>
      <c r="GCE81" s="1871"/>
      <c r="GCF81" s="1871"/>
      <c r="GCG81" s="1871"/>
      <c r="GCH81" s="1871"/>
      <c r="GCI81" s="1871"/>
      <c r="GCJ81" s="1871"/>
      <c r="GCK81" s="1871"/>
      <c r="GCL81" s="1871"/>
      <c r="GCM81" s="1871"/>
      <c r="GCN81" s="1871"/>
      <c r="GCO81" s="1871"/>
      <c r="GCP81" s="1871"/>
      <c r="GCQ81" s="1871"/>
      <c r="GCR81" s="1871"/>
      <c r="GCS81" s="1871"/>
      <c r="GCT81" s="1871"/>
      <c r="GCU81" s="1871"/>
      <c r="GCV81" s="1871"/>
      <c r="GCW81" s="1871"/>
      <c r="GCX81" s="1871"/>
      <c r="GCY81" s="1871"/>
      <c r="GCZ81" s="1871"/>
      <c r="GDA81" s="1871"/>
      <c r="GDB81" s="1871"/>
      <c r="GDC81" s="1871"/>
      <c r="GDD81" s="1871"/>
      <c r="GDE81" s="1871"/>
      <c r="GDF81" s="1871"/>
      <c r="GDG81" s="1871"/>
      <c r="GDH81" s="1871"/>
      <c r="GDI81" s="1871"/>
      <c r="GDJ81" s="1871"/>
      <c r="GDK81" s="1871"/>
      <c r="GDL81" s="1871"/>
      <c r="GDM81" s="1871"/>
      <c r="GDN81" s="1871"/>
      <c r="GDO81" s="1871"/>
      <c r="GDP81" s="1871"/>
      <c r="GDQ81" s="1871"/>
      <c r="GDR81" s="1871"/>
      <c r="GDS81" s="1871"/>
      <c r="GDT81" s="1871"/>
      <c r="GDU81" s="1871"/>
      <c r="GDV81" s="1871"/>
      <c r="GDW81" s="1871"/>
      <c r="GDX81" s="1871"/>
      <c r="GDY81" s="1871"/>
      <c r="GDZ81" s="1871"/>
      <c r="GEA81" s="1871"/>
      <c r="GEB81" s="1871"/>
      <c r="GEC81" s="1871"/>
      <c r="GED81" s="1871"/>
      <c r="GEE81" s="1871"/>
      <c r="GEF81" s="1871"/>
      <c r="GEG81" s="1871"/>
      <c r="GEH81" s="1871"/>
      <c r="GEI81" s="1871"/>
      <c r="GEJ81" s="1871"/>
      <c r="GEK81" s="1871"/>
      <c r="GEL81" s="1871"/>
      <c r="GEM81" s="1871"/>
      <c r="GEN81" s="1871"/>
      <c r="GEO81" s="1871"/>
      <c r="GEP81" s="1871"/>
      <c r="GEQ81" s="1871"/>
      <c r="GER81" s="1871"/>
      <c r="GES81" s="1871"/>
      <c r="GET81" s="1871"/>
      <c r="GEU81" s="1871"/>
      <c r="GEV81" s="1871"/>
      <c r="GEW81" s="1871"/>
      <c r="GEX81" s="1871"/>
      <c r="GEY81" s="1871"/>
      <c r="GEZ81" s="1871"/>
      <c r="GFA81" s="1871"/>
      <c r="GFB81" s="1871"/>
      <c r="GFC81" s="1871"/>
      <c r="GFD81" s="1871"/>
      <c r="GFE81" s="1871"/>
      <c r="GFF81" s="1871"/>
      <c r="GFG81" s="1871"/>
      <c r="GFH81" s="1871"/>
      <c r="GFI81" s="1871"/>
      <c r="GFJ81" s="1871"/>
      <c r="GFK81" s="1871"/>
      <c r="GFL81" s="1871"/>
      <c r="GFM81" s="1871"/>
      <c r="GFN81" s="1871"/>
      <c r="GFO81" s="1871"/>
      <c r="GFP81" s="1871"/>
      <c r="GFQ81" s="1871"/>
      <c r="GFR81" s="1871"/>
      <c r="GFS81" s="1871"/>
      <c r="GFT81" s="1871"/>
      <c r="GFU81" s="1871"/>
      <c r="GFV81" s="1871"/>
      <c r="GFW81" s="1871"/>
      <c r="GFX81" s="1871"/>
      <c r="GFY81" s="1871"/>
      <c r="GFZ81" s="1871"/>
      <c r="GGA81" s="1871"/>
      <c r="GGB81" s="1871"/>
      <c r="GGC81" s="1871"/>
      <c r="GGD81" s="1871"/>
      <c r="GGE81" s="1871"/>
      <c r="GGF81" s="1871"/>
      <c r="GGG81" s="1871"/>
      <c r="GGH81" s="1871"/>
      <c r="GGI81" s="1871"/>
      <c r="GGJ81" s="1871"/>
      <c r="GGK81" s="1871"/>
      <c r="GGL81" s="1871"/>
      <c r="GGM81" s="1871"/>
      <c r="GGN81" s="1871"/>
      <c r="GGO81" s="1871"/>
      <c r="GGP81" s="1871"/>
      <c r="GGQ81" s="1871"/>
      <c r="GGR81" s="1871"/>
      <c r="GGS81" s="1871"/>
      <c r="GGT81" s="1871"/>
      <c r="GGU81" s="1871"/>
      <c r="GGV81" s="1871"/>
      <c r="GGW81" s="1871"/>
      <c r="GGX81" s="1871"/>
      <c r="GGY81" s="1871"/>
      <c r="GGZ81" s="1871"/>
      <c r="GHA81" s="1871"/>
      <c r="GHB81" s="1871"/>
      <c r="GHC81" s="1871"/>
      <c r="GHD81" s="1871"/>
      <c r="GHE81" s="1871"/>
      <c r="GHF81" s="1871"/>
      <c r="GHG81" s="1871"/>
      <c r="GHH81" s="1871"/>
      <c r="GHI81" s="1871"/>
      <c r="GHJ81" s="1871"/>
      <c r="GHK81" s="1871"/>
      <c r="GHL81" s="1871"/>
      <c r="GHM81" s="1871"/>
      <c r="GHN81" s="1871"/>
      <c r="GHO81" s="1871"/>
      <c r="GHP81" s="1871"/>
      <c r="GHQ81" s="1871"/>
      <c r="GHR81" s="1871"/>
      <c r="GHS81" s="1871"/>
      <c r="GHT81" s="1871"/>
      <c r="GHU81" s="1871"/>
      <c r="GHV81" s="1871"/>
      <c r="GHW81" s="1871"/>
      <c r="GHX81" s="1871"/>
      <c r="GHY81" s="1871"/>
      <c r="GHZ81" s="1871"/>
      <c r="GIA81" s="1871"/>
      <c r="GIB81" s="1871"/>
      <c r="GIC81" s="1871"/>
      <c r="GID81" s="1871"/>
      <c r="GIE81" s="1871"/>
      <c r="GIF81" s="1871"/>
      <c r="GIG81" s="1871"/>
      <c r="GIH81" s="1871"/>
      <c r="GII81" s="1871"/>
      <c r="GIJ81" s="1871"/>
      <c r="GIK81" s="1871"/>
      <c r="GIL81" s="1871"/>
      <c r="GIM81" s="1871"/>
      <c r="GIN81" s="1871"/>
      <c r="GIO81" s="1871"/>
      <c r="GIP81" s="1871"/>
      <c r="GIQ81" s="1871"/>
      <c r="GIR81" s="1871"/>
      <c r="GIS81" s="1871"/>
      <c r="GIT81" s="1871"/>
      <c r="GIU81" s="1871"/>
      <c r="GIV81" s="1871"/>
      <c r="GIW81" s="1871"/>
      <c r="GIX81" s="1871"/>
      <c r="GIY81" s="1871"/>
      <c r="GIZ81" s="1871"/>
      <c r="GJA81" s="1871"/>
      <c r="GJB81" s="1871"/>
      <c r="GJC81" s="1871"/>
      <c r="GJD81" s="1871"/>
      <c r="GJE81" s="1871"/>
      <c r="GJF81" s="1871"/>
      <c r="GJG81" s="1871"/>
      <c r="GJH81" s="1871"/>
      <c r="GJI81" s="1871"/>
      <c r="GJJ81" s="1871"/>
      <c r="GJK81" s="1871"/>
      <c r="GJL81" s="1871"/>
      <c r="GJM81" s="1871"/>
      <c r="GJN81" s="1871"/>
      <c r="GJO81" s="1871"/>
      <c r="GJP81" s="1871"/>
      <c r="GJQ81" s="1871"/>
      <c r="GJR81" s="1871"/>
      <c r="GJS81" s="1871"/>
      <c r="GJT81" s="1871"/>
      <c r="GJU81" s="1871"/>
      <c r="GJV81" s="1871"/>
      <c r="GJW81" s="1871"/>
      <c r="GJX81" s="1871"/>
      <c r="GJY81" s="1871"/>
      <c r="GJZ81" s="1871"/>
      <c r="GKA81" s="1871"/>
      <c r="GKB81" s="1871"/>
      <c r="GKC81" s="1871"/>
      <c r="GKD81" s="1871"/>
      <c r="GKE81" s="1871"/>
      <c r="GKF81" s="1871"/>
      <c r="GKG81" s="1871"/>
      <c r="GKH81" s="1871"/>
      <c r="GKI81" s="1871"/>
      <c r="GKJ81" s="1871"/>
      <c r="GKK81" s="1871"/>
      <c r="GKL81" s="1871"/>
      <c r="GKM81" s="1871"/>
      <c r="GKN81" s="1871"/>
      <c r="GKO81" s="1871"/>
      <c r="GKP81" s="1871"/>
      <c r="GKQ81" s="1871"/>
      <c r="GKR81" s="1871"/>
      <c r="GKS81" s="1871"/>
      <c r="GKT81" s="1871"/>
      <c r="GKU81" s="1871"/>
      <c r="GKV81" s="1871"/>
      <c r="GKW81" s="1871"/>
      <c r="GKX81" s="1871"/>
      <c r="GKY81" s="1871"/>
      <c r="GKZ81" s="1871"/>
      <c r="GLA81" s="1871"/>
      <c r="GLB81" s="1871"/>
      <c r="GLC81" s="1871"/>
      <c r="GLD81" s="1871"/>
      <c r="GLE81" s="1871"/>
      <c r="GLF81" s="1871"/>
      <c r="GLG81" s="1871"/>
      <c r="GLH81" s="1871"/>
      <c r="GLI81" s="1871"/>
      <c r="GLJ81" s="1871"/>
      <c r="GLK81" s="1871"/>
      <c r="GLL81" s="1871"/>
      <c r="GLM81" s="1871"/>
      <c r="GLN81" s="1871"/>
      <c r="GLO81" s="1871"/>
      <c r="GLP81" s="1871"/>
      <c r="GLQ81" s="1871"/>
      <c r="GLR81" s="1871"/>
      <c r="GLS81" s="1871"/>
      <c r="GLT81" s="1871"/>
      <c r="GLU81" s="1871"/>
      <c r="GLV81" s="1871"/>
      <c r="GLW81" s="1871"/>
      <c r="GLX81" s="1871"/>
      <c r="GLY81" s="1871"/>
      <c r="GLZ81" s="1871"/>
      <c r="GMA81" s="1871"/>
      <c r="GMB81" s="1871"/>
      <c r="GMC81" s="1871"/>
      <c r="GMD81" s="1871"/>
      <c r="GME81" s="1871"/>
      <c r="GMF81" s="1871"/>
      <c r="GMG81" s="1871"/>
      <c r="GMH81" s="1871"/>
      <c r="GMI81" s="1871"/>
      <c r="GMJ81" s="1871"/>
      <c r="GMK81" s="1871"/>
      <c r="GML81" s="1871"/>
      <c r="GMM81" s="1871"/>
      <c r="GMN81" s="1871"/>
      <c r="GMO81" s="1871"/>
      <c r="GMP81" s="1871"/>
      <c r="GMQ81" s="1871"/>
      <c r="GMR81" s="1871"/>
      <c r="GMS81" s="1871"/>
      <c r="GMT81" s="1871"/>
      <c r="GMU81" s="1871"/>
      <c r="GMV81" s="1871"/>
      <c r="GMW81" s="1871"/>
      <c r="GMX81" s="1871"/>
      <c r="GMY81" s="1871"/>
      <c r="GMZ81" s="1871"/>
      <c r="GNA81" s="1871"/>
      <c r="GNB81" s="1871"/>
      <c r="GNC81" s="1871"/>
      <c r="GND81" s="1871"/>
      <c r="GNE81" s="1871"/>
      <c r="GNF81" s="1871"/>
      <c r="GNG81" s="1871"/>
      <c r="GNH81" s="1871"/>
      <c r="GNI81" s="1871"/>
      <c r="GNJ81" s="1871"/>
      <c r="GNK81" s="1871"/>
      <c r="GNL81" s="1871"/>
      <c r="GNM81" s="1871"/>
      <c r="GNN81" s="1871"/>
      <c r="GNO81" s="1871"/>
      <c r="GNP81" s="1871"/>
      <c r="GNQ81" s="1871"/>
      <c r="GNR81" s="1871"/>
      <c r="GNS81" s="1871"/>
      <c r="GNT81" s="1871"/>
      <c r="GNU81" s="1871"/>
      <c r="GNV81" s="1871"/>
      <c r="GNW81" s="1871"/>
      <c r="GNX81" s="1871"/>
      <c r="GNY81" s="1871"/>
      <c r="GNZ81" s="1871"/>
      <c r="GOA81" s="1871"/>
      <c r="GOB81" s="1871"/>
      <c r="GOC81" s="1871"/>
      <c r="GOD81" s="1871"/>
      <c r="GOE81" s="1871"/>
      <c r="GOF81" s="1871"/>
      <c r="GOG81" s="1871"/>
      <c r="GOH81" s="1871"/>
      <c r="GOI81" s="1871"/>
      <c r="GOJ81" s="1871"/>
      <c r="GOK81" s="1871"/>
      <c r="GOL81" s="1871"/>
      <c r="GOM81" s="1871"/>
      <c r="GON81" s="1871"/>
      <c r="GOO81" s="1871"/>
      <c r="GOP81" s="1871"/>
      <c r="GOQ81" s="1871"/>
      <c r="GOR81" s="1871"/>
      <c r="GOS81" s="1871"/>
      <c r="GOT81" s="1871"/>
      <c r="GOU81" s="1871"/>
      <c r="GOV81" s="1871"/>
      <c r="GOW81" s="1871"/>
      <c r="GOX81" s="1871"/>
      <c r="GOY81" s="1871"/>
      <c r="GOZ81" s="1871"/>
      <c r="GPA81" s="1871"/>
      <c r="GPB81" s="1871"/>
      <c r="GPC81" s="1871"/>
      <c r="GPD81" s="1871"/>
      <c r="GPE81" s="1871"/>
      <c r="GPF81" s="1871"/>
      <c r="GPG81" s="1871"/>
      <c r="GPH81" s="1871"/>
      <c r="GPI81" s="1871"/>
      <c r="GPJ81" s="1871"/>
      <c r="GPK81" s="1871"/>
      <c r="GPL81" s="1871"/>
      <c r="GPM81" s="1871"/>
      <c r="GPN81" s="1871"/>
      <c r="GPO81" s="1871"/>
      <c r="GPP81" s="1871"/>
      <c r="GPQ81" s="1871"/>
      <c r="GPR81" s="1871"/>
      <c r="GPS81" s="1871"/>
      <c r="GPT81" s="1871"/>
      <c r="GPU81" s="1871"/>
      <c r="GPV81" s="1871"/>
      <c r="GPW81" s="1871"/>
      <c r="GPX81" s="1871"/>
      <c r="GPY81" s="1871"/>
      <c r="GPZ81" s="1871"/>
      <c r="GQA81" s="1871"/>
      <c r="GQB81" s="1871"/>
      <c r="GQC81" s="1871"/>
      <c r="GQD81" s="1871"/>
      <c r="GQE81" s="1871"/>
      <c r="GQF81" s="1871"/>
      <c r="GQG81" s="1871"/>
      <c r="GQH81" s="1871"/>
      <c r="GQI81" s="1871"/>
      <c r="GQJ81" s="1871"/>
      <c r="GQK81" s="1871"/>
      <c r="GQL81" s="1871"/>
      <c r="GQM81" s="1871"/>
      <c r="GQN81" s="1871"/>
      <c r="GQO81" s="1871"/>
      <c r="GQP81" s="1871"/>
      <c r="GQQ81" s="1871"/>
      <c r="GQR81" s="1871"/>
      <c r="GQS81" s="1871"/>
      <c r="GQT81" s="1871"/>
      <c r="GQU81" s="1871"/>
      <c r="GQV81" s="1871"/>
      <c r="GQW81" s="1871"/>
      <c r="GQX81" s="1871"/>
      <c r="GQY81" s="1871"/>
      <c r="GQZ81" s="1871"/>
      <c r="GRA81" s="1871"/>
      <c r="GRB81" s="1871"/>
      <c r="GRC81" s="1871"/>
      <c r="GRD81" s="1871"/>
      <c r="GRE81" s="1871"/>
      <c r="GRF81" s="1871"/>
      <c r="GRG81" s="1871"/>
      <c r="GRH81" s="1871"/>
      <c r="GRI81" s="1871"/>
      <c r="GRJ81" s="1871"/>
      <c r="GRK81" s="1871"/>
      <c r="GRL81" s="1871"/>
      <c r="GRM81" s="1871"/>
      <c r="GRN81" s="1871"/>
      <c r="GRO81" s="1871"/>
      <c r="GRP81" s="1871"/>
      <c r="GRQ81" s="1871"/>
      <c r="GRR81" s="1871"/>
      <c r="GRS81" s="1871"/>
      <c r="GRT81" s="1871"/>
      <c r="GRU81" s="1871"/>
      <c r="GRV81" s="1871"/>
      <c r="GRW81" s="1871"/>
      <c r="GRX81" s="1871"/>
      <c r="GRY81" s="1871"/>
      <c r="GRZ81" s="1871"/>
      <c r="GSA81" s="1871"/>
      <c r="GSB81" s="1871"/>
      <c r="GSC81" s="1871"/>
      <c r="GSD81" s="1871"/>
      <c r="GSE81" s="1871"/>
      <c r="GSF81" s="1871"/>
      <c r="GSG81" s="1871"/>
      <c r="GSH81" s="1871"/>
      <c r="GSI81" s="1871"/>
      <c r="GSJ81" s="1871"/>
      <c r="GSK81" s="1871"/>
      <c r="GSL81" s="1871"/>
      <c r="GSM81" s="1871"/>
      <c r="GSN81" s="1871"/>
      <c r="GSO81" s="1871"/>
      <c r="GSP81" s="1871"/>
      <c r="GSQ81" s="1871"/>
      <c r="GSR81" s="1871"/>
      <c r="GSS81" s="1871"/>
      <c r="GST81" s="1871"/>
      <c r="GSU81" s="1871"/>
      <c r="GSV81" s="1871"/>
      <c r="GSW81" s="1871"/>
      <c r="GSX81" s="1871"/>
      <c r="GSY81" s="1871"/>
      <c r="GSZ81" s="1871"/>
      <c r="GTA81" s="1871"/>
      <c r="GTB81" s="1871"/>
      <c r="GTC81" s="1871"/>
      <c r="GTD81" s="1871"/>
      <c r="GTE81" s="1871"/>
      <c r="GTF81" s="1871"/>
      <c r="GTG81" s="1871"/>
      <c r="GTH81" s="1871"/>
      <c r="GTI81" s="1871"/>
      <c r="GTJ81" s="1871"/>
      <c r="GTK81" s="1871"/>
      <c r="GTL81" s="1871"/>
      <c r="GTM81" s="1871"/>
      <c r="GTN81" s="1871"/>
      <c r="GTO81" s="1871"/>
      <c r="GTP81" s="1871"/>
      <c r="GTQ81" s="1871"/>
      <c r="GTR81" s="1871"/>
      <c r="GTS81" s="1871"/>
      <c r="GTT81" s="1871"/>
      <c r="GTU81" s="1871"/>
      <c r="GTV81" s="1871"/>
      <c r="GTW81" s="1871"/>
      <c r="GTX81" s="1871"/>
      <c r="GTY81" s="1871"/>
      <c r="GTZ81" s="1871"/>
      <c r="GUA81" s="1871"/>
      <c r="GUB81" s="1871"/>
      <c r="GUC81" s="1871"/>
      <c r="GUD81" s="1871"/>
      <c r="GUE81" s="1871"/>
      <c r="GUF81" s="1871"/>
      <c r="GUG81" s="1871"/>
      <c r="GUH81" s="1871"/>
      <c r="GUI81" s="1871"/>
      <c r="GUJ81" s="1871"/>
      <c r="GUK81" s="1871"/>
      <c r="GUL81" s="1871"/>
      <c r="GUM81" s="1871"/>
      <c r="GUN81" s="1871"/>
      <c r="GUO81" s="1871"/>
      <c r="GUP81" s="1871"/>
      <c r="GUQ81" s="1871"/>
      <c r="GUR81" s="1871"/>
      <c r="GUS81" s="1871"/>
      <c r="GUT81" s="1871"/>
      <c r="GUU81" s="1871"/>
      <c r="GUV81" s="1871"/>
      <c r="GUW81" s="1871"/>
      <c r="GUX81" s="1871"/>
      <c r="GUY81" s="1871"/>
      <c r="GUZ81" s="1871"/>
      <c r="GVA81" s="1871"/>
      <c r="GVB81" s="1871"/>
      <c r="GVC81" s="1871"/>
      <c r="GVD81" s="1871"/>
      <c r="GVE81" s="1871"/>
      <c r="GVF81" s="1871"/>
      <c r="GVG81" s="1871"/>
      <c r="GVH81" s="1871"/>
      <c r="GVI81" s="1871"/>
      <c r="GVJ81" s="1871"/>
      <c r="GVK81" s="1871"/>
      <c r="GVL81" s="1871"/>
      <c r="GVM81" s="1871"/>
      <c r="GVN81" s="1871"/>
      <c r="GVO81" s="1871"/>
      <c r="GVP81" s="1871"/>
      <c r="GVQ81" s="1871"/>
      <c r="GVR81" s="1871"/>
      <c r="GVS81" s="1871"/>
      <c r="GVT81" s="1871"/>
      <c r="GVU81" s="1871"/>
      <c r="GVV81" s="1871"/>
      <c r="GVW81" s="1871"/>
      <c r="GVX81" s="1871"/>
      <c r="GVY81" s="1871"/>
      <c r="GVZ81" s="1871"/>
      <c r="GWA81" s="1871"/>
      <c r="GWB81" s="1871"/>
      <c r="GWC81" s="1871"/>
      <c r="GWD81" s="1871"/>
      <c r="GWE81" s="1871"/>
      <c r="GWF81" s="1871"/>
      <c r="GWG81" s="1871"/>
      <c r="GWH81" s="1871"/>
      <c r="GWI81" s="1871"/>
      <c r="GWJ81" s="1871"/>
      <c r="GWK81" s="1871"/>
      <c r="GWL81" s="1871"/>
      <c r="GWM81" s="1871"/>
      <c r="GWN81" s="1871"/>
      <c r="GWO81" s="1871"/>
      <c r="GWP81" s="1871"/>
      <c r="GWQ81" s="1871"/>
      <c r="GWR81" s="1871"/>
      <c r="GWS81" s="1871"/>
      <c r="GWT81" s="1871"/>
      <c r="GWU81" s="1871"/>
      <c r="GWV81" s="1871"/>
      <c r="GWW81" s="1871"/>
      <c r="GWX81" s="1871"/>
      <c r="GWY81" s="1871"/>
      <c r="GWZ81" s="1871"/>
      <c r="GXA81" s="1871"/>
      <c r="GXB81" s="1871"/>
      <c r="GXC81" s="1871"/>
      <c r="GXD81" s="1871"/>
      <c r="GXE81" s="1871"/>
      <c r="GXF81" s="1871"/>
      <c r="GXG81" s="1871"/>
      <c r="GXH81" s="1871"/>
      <c r="GXI81" s="1871"/>
      <c r="GXJ81" s="1871"/>
      <c r="GXK81" s="1871"/>
      <c r="GXL81" s="1871"/>
      <c r="GXM81" s="1871"/>
      <c r="GXN81" s="1871"/>
      <c r="GXO81" s="1871"/>
      <c r="GXP81" s="1871"/>
      <c r="GXQ81" s="1871"/>
      <c r="GXR81" s="1871"/>
      <c r="GXS81" s="1871"/>
      <c r="GXT81" s="1871"/>
      <c r="GXU81" s="1871"/>
      <c r="GXV81" s="1871"/>
      <c r="GXW81" s="1871"/>
      <c r="GXX81" s="1871"/>
      <c r="GXY81" s="1871"/>
      <c r="GXZ81" s="1871"/>
      <c r="GYA81" s="1871"/>
      <c r="GYB81" s="1871"/>
      <c r="GYC81" s="1871"/>
      <c r="GYD81" s="1871"/>
      <c r="GYE81" s="1871"/>
      <c r="GYF81" s="1871"/>
      <c r="GYG81" s="1871"/>
      <c r="GYH81" s="1871"/>
      <c r="GYI81" s="1871"/>
      <c r="GYJ81" s="1871"/>
      <c r="GYK81" s="1871"/>
      <c r="GYL81" s="1871"/>
      <c r="GYM81" s="1871"/>
      <c r="GYN81" s="1871"/>
      <c r="GYO81" s="1871"/>
      <c r="GYP81" s="1871"/>
      <c r="GYQ81" s="1871"/>
      <c r="GYR81" s="1871"/>
      <c r="GYS81" s="1871"/>
      <c r="GYT81" s="1871"/>
      <c r="GYU81" s="1871"/>
      <c r="GYV81" s="1871"/>
      <c r="GYW81" s="1871"/>
      <c r="GYX81" s="1871"/>
      <c r="GYY81" s="1871"/>
      <c r="GYZ81" s="1871"/>
      <c r="GZA81" s="1871"/>
      <c r="GZB81" s="1871"/>
      <c r="GZC81" s="1871"/>
      <c r="GZD81" s="1871"/>
      <c r="GZE81" s="1871"/>
      <c r="GZF81" s="1871"/>
      <c r="GZG81" s="1871"/>
      <c r="GZH81" s="1871"/>
      <c r="GZI81" s="1871"/>
      <c r="GZJ81" s="1871"/>
      <c r="GZK81" s="1871"/>
      <c r="GZL81" s="1871"/>
      <c r="GZM81" s="1871"/>
      <c r="GZN81" s="1871"/>
      <c r="GZO81" s="1871"/>
      <c r="GZP81" s="1871"/>
      <c r="GZQ81" s="1871"/>
      <c r="GZR81" s="1871"/>
      <c r="GZS81" s="1871"/>
      <c r="GZT81" s="1871"/>
      <c r="GZU81" s="1871"/>
      <c r="GZV81" s="1871"/>
      <c r="GZW81" s="1871"/>
      <c r="GZX81" s="1871"/>
      <c r="GZY81" s="1871"/>
      <c r="GZZ81" s="1871"/>
      <c r="HAA81" s="1871"/>
      <c r="HAB81" s="1871"/>
      <c r="HAC81" s="1871"/>
      <c r="HAD81" s="1871"/>
      <c r="HAE81" s="1871"/>
      <c r="HAF81" s="1871"/>
      <c r="HAG81" s="1871"/>
      <c r="HAH81" s="1871"/>
      <c r="HAI81" s="1871"/>
      <c r="HAJ81" s="1871"/>
      <c r="HAK81" s="1871"/>
      <c r="HAL81" s="1871"/>
      <c r="HAM81" s="1871"/>
      <c r="HAN81" s="1871"/>
      <c r="HAO81" s="1871"/>
      <c r="HAP81" s="1871"/>
      <c r="HAQ81" s="1871"/>
      <c r="HAR81" s="1871"/>
      <c r="HAS81" s="1871"/>
      <c r="HAT81" s="1871"/>
      <c r="HAU81" s="1871"/>
      <c r="HAV81" s="1871"/>
      <c r="HAW81" s="1871"/>
      <c r="HAX81" s="1871"/>
      <c r="HAY81" s="1871"/>
      <c r="HAZ81" s="1871"/>
      <c r="HBA81" s="1871"/>
      <c r="HBB81" s="1871"/>
      <c r="HBC81" s="1871"/>
      <c r="HBD81" s="1871"/>
      <c r="HBE81" s="1871"/>
      <c r="HBF81" s="1871"/>
      <c r="HBG81" s="1871"/>
      <c r="HBH81" s="1871"/>
      <c r="HBI81" s="1871"/>
      <c r="HBJ81" s="1871"/>
      <c r="HBK81" s="1871"/>
      <c r="HBL81" s="1871"/>
      <c r="HBM81" s="1871"/>
      <c r="HBN81" s="1871"/>
      <c r="HBO81" s="1871"/>
      <c r="HBP81" s="1871"/>
      <c r="HBQ81" s="1871"/>
      <c r="HBR81" s="1871"/>
      <c r="HBS81" s="1871"/>
      <c r="HBT81" s="1871"/>
      <c r="HBU81" s="1871"/>
      <c r="HBV81" s="1871"/>
      <c r="HBW81" s="1871"/>
      <c r="HBX81" s="1871"/>
      <c r="HBY81" s="1871"/>
      <c r="HBZ81" s="1871"/>
      <c r="HCA81" s="1871"/>
      <c r="HCB81" s="1871"/>
      <c r="HCC81" s="1871"/>
      <c r="HCD81" s="1871"/>
      <c r="HCE81" s="1871"/>
      <c r="HCF81" s="1871"/>
      <c r="HCG81" s="1871"/>
      <c r="HCH81" s="1871"/>
      <c r="HCI81" s="1871"/>
      <c r="HCJ81" s="1871"/>
      <c r="HCK81" s="1871"/>
      <c r="HCL81" s="1871"/>
      <c r="HCM81" s="1871"/>
      <c r="HCN81" s="1871"/>
      <c r="HCO81" s="1871"/>
      <c r="HCP81" s="1871"/>
      <c r="HCQ81" s="1871"/>
      <c r="HCR81" s="1871"/>
      <c r="HCS81" s="1871"/>
      <c r="HCT81" s="1871"/>
      <c r="HCU81" s="1871"/>
      <c r="HCV81" s="1871"/>
      <c r="HCW81" s="1871"/>
      <c r="HCX81" s="1871"/>
      <c r="HCY81" s="1871"/>
      <c r="HCZ81" s="1871"/>
      <c r="HDA81" s="1871"/>
      <c r="HDB81" s="1871"/>
      <c r="HDC81" s="1871"/>
      <c r="HDD81" s="1871"/>
      <c r="HDE81" s="1871"/>
      <c r="HDF81" s="1871"/>
      <c r="HDG81" s="1871"/>
      <c r="HDH81" s="1871"/>
      <c r="HDI81" s="1871"/>
      <c r="HDJ81" s="1871"/>
      <c r="HDK81" s="1871"/>
      <c r="HDL81" s="1871"/>
      <c r="HDM81" s="1871"/>
      <c r="HDN81" s="1871"/>
      <c r="HDO81" s="1871"/>
      <c r="HDP81" s="1871"/>
      <c r="HDQ81" s="1871"/>
      <c r="HDR81" s="1871"/>
      <c r="HDS81" s="1871"/>
      <c r="HDT81" s="1871"/>
      <c r="HDU81" s="1871"/>
      <c r="HDV81" s="1871"/>
      <c r="HDW81" s="1871"/>
      <c r="HDX81" s="1871"/>
      <c r="HDY81" s="1871"/>
      <c r="HDZ81" s="1871"/>
      <c r="HEA81" s="1871"/>
      <c r="HEB81" s="1871"/>
      <c r="HEC81" s="1871"/>
      <c r="HED81" s="1871"/>
      <c r="HEE81" s="1871"/>
      <c r="HEF81" s="1871"/>
      <c r="HEG81" s="1871"/>
      <c r="HEH81" s="1871"/>
      <c r="HEI81" s="1871"/>
      <c r="HEJ81" s="1871"/>
      <c r="HEK81" s="1871"/>
      <c r="HEL81" s="1871"/>
      <c r="HEM81" s="1871"/>
      <c r="HEN81" s="1871"/>
      <c r="HEO81" s="1871"/>
      <c r="HEP81" s="1871"/>
      <c r="HEQ81" s="1871"/>
      <c r="HER81" s="1871"/>
      <c r="HES81" s="1871"/>
      <c r="HET81" s="1871"/>
      <c r="HEU81" s="1871"/>
      <c r="HEV81" s="1871"/>
      <c r="HEW81" s="1871"/>
      <c r="HEX81" s="1871"/>
      <c r="HEY81" s="1871"/>
      <c r="HEZ81" s="1871"/>
      <c r="HFA81" s="1871"/>
      <c r="HFB81" s="1871"/>
      <c r="HFC81" s="1871"/>
      <c r="HFD81" s="1871"/>
      <c r="HFE81" s="1871"/>
      <c r="HFF81" s="1871"/>
      <c r="HFG81" s="1871"/>
      <c r="HFH81" s="1871"/>
      <c r="HFI81" s="1871"/>
      <c r="HFJ81" s="1871"/>
      <c r="HFK81" s="1871"/>
      <c r="HFL81" s="1871"/>
      <c r="HFM81" s="1871"/>
      <c r="HFN81" s="1871"/>
      <c r="HFO81" s="1871"/>
      <c r="HFP81" s="1871"/>
      <c r="HFQ81" s="1871"/>
      <c r="HFR81" s="1871"/>
      <c r="HFS81" s="1871"/>
      <c r="HFT81" s="1871"/>
      <c r="HFU81" s="1871"/>
      <c r="HFV81" s="1871"/>
      <c r="HFW81" s="1871"/>
      <c r="HFX81" s="1871"/>
      <c r="HFY81" s="1871"/>
      <c r="HFZ81" s="1871"/>
      <c r="HGA81" s="1871"/>
      <c r="HGB81" s="1871"/>
      <c r="HGC81" s="1871"/>
      <c r="HGD81" s="1871"/>
      <c r="HGE81" s="1871"/>
      <c r="HGF81" s="1871"/>
      <c r="HGG81" s="1871"/>
      <c r="HGH81" s="1871"/>
      <c r="HGI81" s="1871"/>
      <c r="HGJ81" s="1871"/>
      <c r="HGK81" s="1871"/>
      <c r="HGL81" s="1871"/>
      <c r="HGM81" s="1871"/>
      <c r="HGN81" s="1871"/>
      <c r="HGO81" s="1871"/>
      <c r="HGP81" s="1871"/>
      <c r="HGQ81" s="1871"/>
      <c r="HGR81" s="1871"/>
      <c r="HGS81" s="1871"/>
      <c r="HGT81" s="1871"/>
      <c r="HGU81" s="1871"/>
      <c r="HGV81" s="1871"/>
      <c r="HGW81" s="1871"/>
      <c r="HGX81" s="1871"/>
      <c r="HGY81" s="1871"/>
      <c r="HGZ81" s="1871"/>
      <c r="HHA81" s="1871"/>
      <c r="HHB81" s="1871"/>
      <c r="HHC81" s="1871"/>
      <c r="HHD81" s="1871"/>
      <c r="HHE81" s="1871"/>
      <c r="HHF81" s="1871"/>
      <c r="HHG81" s="1871"/>
      <c r="HHH81" s="1871"/>
      <c r="HHI81" s="1871"/>
      <c r="HHJ81" s="1871"/>
      <c r="HHK81" s="1871"/>
      <c r="HHL81" s="1871"/>
      <c r="HHM81" s="1871"/>
      <c r="HHN81" s="1871"/>
      <c r="HHO81" s="1871"/>
      <c r="HHP81" s="1871"/>
      <c r="HHQ81" s="1871"/>
      <c r="HHR81" s="1871"/>
      <c r="HHS81" s="1871"/>
      <c r="HHT81" s="1871"/>
      <c r="HHU81" s="1871"/>
      <c r="HHV81" s="1871"/>
      <c r="HHW81" s="1871"/>
      <c r="HHX81" s="1871"/>
      <c r="HHY81" s="1871"/>
      <c r="HHZ81" s="1871"/>
      <c r="HIA81" s="1871"/>
      <c r="HIB81" s="1871"/>
      <c r="HIC81" s="1871"/>
      <c r="HID81" s="1871"/>
      <c r="HIE81" s="1871"/>
      <c r="HIF81" s="1871"/>
      <c r="HIG81" s="1871"/>
      <c r="HIH81" s="1871"/>
      <c r="HII81" s="1871"/>
      <c r="HIJ81" s="1871"/>
      <c r="HIK81" s="1871"/>
      <c r="HIL81" s="1871"/>
      <c r="HIM81" s="1871"/>
      <c r="HIN81" s="1871"/>
      <c r="HIO81" s="1871"/>
      <c r="HIP81" s="1871"/>
      <c r="HIQ81" s="1871"/>
      <c r="HIR81" s="1871"/>
      <c r="HIS81" s="1871"/>
      <c r="HIT81" s="1871"/>
      <c r="HIU81" s="1871"/>
      <c r="HIV81" s="1871"/>
      <c r="HIW81" s="1871"/>
      <c r="HIX81" s="1871"/>
      <c r="HIY81" s="1871"/>
      <c r="HIZ81" s="1871"/>
      <c r="HJA81" s="1871"/>
      <c r="HJB81" s="1871"/>
      <c r="HJC81" s="1871"/>
      <c r="HJD81" s="1871"/>
      <c r="HJE81" s="1871"/>
      <c r="HJF81" s="1871"/>
      <c r="HJG81" s="1871"/>
      <c r="HJH81" s="1871"/>
      <c r="HJI81" s="1871"/>
      <c r="HJJ81" s="1871"/>
      <c r="HJK81" s="1871"/>
      <c r="HJL81" s="1871"/>
      <c r="HJM81" s="1871"/>
      <c r="HJN81" s="1871"/>
      <c r="HJO81" s="1871"/>
      <c r="HJP81" s="1871"/>
      <c r="HJQ81" s="1871"/>
      <c r="HJR81" s="1871"/>
      <c r="HJS81" s="1871"/>
      <c r="HJT81" s="1871"/>
      <c r="HJU81" s="1871"/>
      <c r="HJV81" s="1871"/>
      <c r="HJW81" s="1871"/>
      <c r="HJX81" s="1871"/>
      <c r="HJY81" s="1871"/>
      <c r="HJZ81" s="1871"/>
      <c r="HKA81" s="1871"/>
      <c r="HKB81" s="1871"/>
      <c r="HKC81" s="1871"/>
      <c r="HKD81" s="1871"/>
      <c r="HKE81" s="1871"/>
      <c r="HKF81" s="1871"/>
      <c r="HKG81" s="1871"/>
      <c r="HKH81" s="1871"/>
      <c r="HKI81" s="1871"/>
      <c r="HKJ81" s="1871"/>
      <c r="HKK81" s="1871"/>
      <c r="HKL81" s="1871"/>
      <c r="HKM81" s="1871"/>
      <c r="HKN81" s="1871"/>
      <c r="HKO81" s="1871"/>
      <c r="HKP81" s="1871"/>
      <c r="HKQ81" s="1871"/>
      <c r="HKR81" s="1871"/>
      <c r="HKS81" s="1871"/>
      <c r="HKT81" s="1871"/>
      <c r="HKU81" s="1871"/>
      <c r="HKV81" s="1871"/>
      <c r="HKW81" s="1871"/>
      <c r="HKX81" s="1871"/>
      <c r="HKY81" s="1871"/>
      <c r="HKZ81" s="1871"/>
      <c r="HLA81" s="1871"/>
      <c r="HLB81" s="1871"/>
      <c r="HLC81" s="1871"/>
      <c r="HLD81" s="1871"/>
      <c r="HLE81" s="1871"/>
      <c r="HLF81" s="1871"/>
      <c r="HLG81" s="1871"/>
      <c r="HLH81" s="1871"/>
      <c r="HLI81" s="1871"/>
      <c r="HLJ81" s="1871"/>
      <c r="HLK81" s="1871"/>
      <c r="HLL81" s="1871"/>
      <c r="HLM81" s="1871"/>
      <c r="HLN81" s="1871"/>
      <c r="HLO81" s="1871"/>
      <c r="HLP81" s="1871"/>
      <c r="HLQ81" s="1871"/>
      <c r="HLR81" s="1871"/>
      <c r="HLS81" s="1871"/>
      <c r="HLT81" s="1871"/>
      <c r="HLU81" s="1871"/>
      <c r="HLV81" s="1871"/>
      <c r="HLW81" s="1871"/>
      <c r="HLX81" s="1871"/>
      <c r="HLY81" s="1871"/>
      <c r="HLZ81" s="1871"/>
      <c r="HMA81" s="1871"/>
      <c r="HMB81" s="1871"/>
      <c r="HMC81" s="1871"/>
      <c r="HMD81" s="1871"/>
      <c r="HME81" s="1871"/>
      <c r="HMF81" s="1871"/>
      <c r="HMG81" s="1871"/>
      <c r="HMH81" s="1871"/>
      <c r="HMI81" s="1871"/>
      <c r="HMJ81" s="1871"/>
      <c r="HMK81" s="1871"/>
      <c r="HML81" s="1871"/>
      <c r="HMM81" s="1871"/>
      <c r="HMN81" s="1871"/>
      <c r="HMO81" s="1871"/>
      <c r="HMP81" s="1871"/>
      <c r="HMQ81" s="1871"/>
      <c r="HMR81" s="1871"/>
      <c r="HMS81" s="1871"/>
      <c r="HMT81" s="1871"/>
      <c r="HMU81" s="1871"/>
      <c r="HMV81" s="1871"/>
      <c r="HMW81" s="1871"/>
      <c r="HMX81" s="1871"/>
      <c r="HMY81" s="1871"/>
      <c r="HMZ81" s="1871"/>
      <c r="HNA81" s="1871"/>
      <c r="HNB81" s="1871"/>
      <c r="HNC81" s="1871"/>
      <c r="HND81" s="1871"/>
      <c r="HNE81" s="1871"/>
      <c r="HNF81" s="1871"/>
      <c r="HNG81" s="1871"/>
      <c r="HNH81" s="1871"/>
      <c r="HNI81" s="1871"/>
      <c r="HNJ81" s="1871"/>
      <c r="HNK81" s="1871"/>
      <c r="HNL81" s="1871"/>
      <c r="HNM81" s="1871"/>
      <c r="HNN81" s="1871"/>
      <c r="HNO81" s="1871"/>
      <c r="HNP81" s="1871"/>
      <c r="HNQ81" s="1871"/>
      <c r="HNR81" s="1871"/>
      <c r="HNS81" s="1871"/>
      <c r="HNT81" s="1871"/>
      <c r="HNU81" s="1871"/>
      <c r="HNV81" s="1871"/>
      <c r="HNW81" s="1871"/>
      <c r="HNX81" s="1871"/>
      <c r="HNY81" s="1871"/>
      <c r="HNZ81" s="1871"/>
      <c r="HOA81" s="1871"/>
      <c r="HOB81" s="1871"/>
      <c r="HOC81" s="1871"/>
      <c r="HOD81" s="1871"/>
      <c r="HOE81" s="1871"/>
      <c r="HOF81" s="1871"/>
      <c r="HOG81" s="1871"/>
      <c r="HOH81" s="1871"/>
      <c r="HOI81" s="1871"/>
      <c r="HOJ81" s="1871"/>
      <c r="HOK81" s="1871"/>
      <c r="HOL81" s="1871"/>
      <c r="HOM81" s="1871"/>
      <c r="HON81" s="1871"/>
      <c r="HOO81" s="1871"/>
      <c r="HOP81" s="1871"/>
      <c r="HOQ81" s="1871"/>
      <c r="HOR81" s="1871"/>
      <c r="HOS81" s="1871"/>
      <c r="HOT81" s="1871"/>
      <c r="HOU81" s="1871"/>
      <c r="HOV81" s="1871"/>
      <c r="HOW81" s="1871"/>
      <c r="HOX81" s="1871"/>
      <c r="HOY81" s="1871"/>
      <c r="HOZ81" s="1871"/>
      <c r="HPA81" s="1871"/>
      <c r="HPB81" s="1871"/>
      <c r="HPC81" s="1871"/>
      <c r="HPD81" s="1871"/>
      <c r="HPE81" s="1871"/>
      <c r="HPF81" s="1871"/>
      <c r="HPG81" s="1871"/>
      <c r="HPH81" s="1871"/>
      <c r="HPI81" s="1871"/>
      <c r="HPJ81" s="1871"/>
      <c r="HPK81" s="1871"/>
      <c r="HPL81" s="1871"/>
      <c r="HPM81" s="1871"/>
      <c r="HPN81" s="1871"/>
      <c r="HPO81" s="1871"/>
      <c r="HPP81" s="1871"/>
      <c r="HPQ81" s="1871"/>
      <c r="HPR81" s="1871"/>
      <c r="HPS81" s="1871"/>
      <c r="HPT81" s="1871"/>
      <c r="HPU81" s="1871"/>
      <c r="HPV81" s="1871"/>
      <c r="HPW81" s="1871"/>
      <c r="HPX81" s="1871"/>
      <c r="HPY81" s="1871"/>
      <c r="HPZ81" s="1871"/>
      <c r="HQA81" s="1871"/>
      <c r="HQB81" s="1871"/>
      <c r="HQC81" s="1871"/>
      <c r="HQD81" s="1871"/>
      <c r="HQE81" s="1871"/>
      <c r="HQF81" s="1871"/>
      <c r="HQG81" s="1871"/>
      <c r="HQH81" s="1871"/>
      <c r="HQI81" s="1871"/>
      <c r="HQJ81" s="1871"/>
      <c r="HQK81" s="1871"/>
      <c r="HQL81" s="1871"/>
      <c r="HQM81" s="1871"/>
      <c r="HQN81" s="1871"/>
      <c r="HQO81" s="1871"/>
      <c r="HQP81" s="1871"/>
      <c r="HQQ81" s="1871"/>
      <c r="HQR81" s="1871"/>
      <c r="HQS81" s="1871"/>
      <c r="HQT81" s="1871"/>
      <c r="HQU81" s="1871"/>
      <c r="HQV81" s="1871"/>
      <c r="HQW81" s="1871"/>
      <c r="HQX81" s="1871"/>
      <c r="HQY81" s="1871"/>
      <c r="HQZ81" s="1871"/>
      <c r="HRA81" s="1871"/>
      <c r="HRB81" s="1871"/>
      <c r="HRC81" s="1871"/>
      <c r="HRD81" s="1871"/>
      <c r="HRE81" s="1871"/>
      <c r="HRF81" s="1871"/>
      <c r="HRG81" s="1871"/>
      <c r="HRH81" s="1871"/>
      <c r="HRI81" s="1871"/>
      <c r="HRJ81" s="1871"/>
      <c r="HRK81" s="1871"/>
      <c r="HRL81" s="1871"/>
      <c r="HRM81" s="1871"/>
      <c r="HRN81" s="1871"/>
      <c r="HRO81" s="1871"/>
      <c r="HRP81" s="1871"/>
      <c r="HRQ81" s="1871"/>
      <c r="HRR81" s="1871"/>
      <c r="HRS81" s="1871"/>
      <c r="HRT81" s="1871"/>
      <c r="HRU81" s="1871"/>
      <c r="HRV81" s="1871"/>
      <c r="HRW81" s="1871"/>
      <c r="HRX81" s="1871"/>
      <c r="HRY81" s="1871"/>
      <c r="HRZ81" s="1871"/>
      <c r="HSA81" s="1871"/>
      <c r="HSB81" s="1871"/>
      <c r="HSC81" s="1871"/>
      <c r="HSD81" s="1871"/>
      <c r="HSE81" s="1871"/>
      <c r="HSF81" s="1871"/>
      <c r="HSG81" s="1871"/>
      <c r="HSH81" s="1871"/>
      <c r="HSI81" s="1871"/>
      <c r="HSJ81" s="1871"/>
      <c r="HSK81" s="1871"/>
      <c r="HSL81" s="1871"/>
      <c r="HSM81" s="1871"/>
      <c r="HSN81" s="1871"/>
      <c r="HSO81" s="1871"/>
      <c r="HSP81" s="1871"/>
      <c r="HSQ81" s="1871"/>
      <c r="HSR81" s="1871"/>
      <c r="HSS81" s="1871"/>
      <c r="HST81" s="1871"/>
      <c r="HSU81" s="1871"/>
      <c r="HSV81" s="1871"/>
      <c r="HSW81" s="1871"/>
      <c r="HSX81" s="1871"/>
      <c r="HSY81" s="1871"/>
      <c r="HSZ81" s="1871"/>
      <c r="HTA81" s="1871"/>
      <c r="HTB81" s="1871"/>
      <c r="HTC81" s="1871"/>
      <c r="HTD81" s="1871"/>
      <c r="HTE81" s="1871"/>
      <c r="HTF81" s="1871"/>
      <c r="HTG81" s="1871"/>
      <c r="HTH81" s="1871"/>
      <c r="HTI81" s="1871"/>
      <c r="HTJ81" s="1871"/>
      <c r="HTK81" s="1871"/>
      <c r="HTL81" s="1871"/>
      <c r="HTM81" s="1871"/>
      <c r="HTN81" s="1871"/>
      <c r="HTO81" s="1871"/>
      <c r="HTP81" s="1871"/>
      <c r="HTQ81" s="1871"/>
      <c r="HTR81" s="1871"/>
      <c r="HTS81" s="1871"/>
      <c r="HTT81" s="1871"/>
      <c r="HTU81" s="1871"/>
      <c r="HTV81" s="1871"/>
      <c r="HTW81" s="1871"/>
      <c r="HTX81" s="1871"/>
      <c r="HTY81" s="1871"/>
      <c r="HTZ81" s="1871"/>
      <c r="HUA81" s="1871"/>
      <c r="HUB81" s="1871"/>
      <c r="HUC81" s="1871"/>
      <c r="HUD81" s="1871"/>
      <c r="HUE81" s="1871"/>
      <c r="HUF81" s="1871"/>
      <c r="HUG81" s="1871"/>
      <c r="HUH81" s="1871"/>
      <c r="HUI81" s="1871"/>
      <c r="HUJ81" s="1871"/>
      <c r="HUK81" s="1871"/>
      <c r="HUL81" s="1871"/>
      <c r="HUM81" s="1871"/>
      <c r="HUN81" s="1871"/>
      <c r="HUO81" s="1871"/>
      <c r="HUP81" s="1871"/>
      <c r="HUQ81" s="1871"/>
      <c r="HUR81" s="1871"/>
      <c r="HUS81" s="1871"/>
      <c r="HUT81" s="1871"/>
      <c r="HUU81" s="1871"/>
      <c r="HUV81" s="1871"/>
      <c r="HUW81" s="1871"/>
      <c r="HUX81" s="1871"/>
      <c r="HUY81" s="1871"/>
      <c r="HUZ81" s="1871"/>
      <c r="HVA81" s="1871"/>
      <c r="HVB81" s="1871"/>
      <c r="HVC81" s="1871"/>
      <c r="HVD81" s="1871"/>
      <c r="HVE81" s="1871"/>
      <c r="HVF81" s="1871"/>
      <c r="HVG81" s="1871"/>
      <c r="HVH81" s="1871"/>
      <c r="HVI81" s="1871"/>
      <c r="HVJ81" s="1871"/>
      <c r="HVK81" s="1871"/>
      <c r="HVL81" s="1871"/>
      <c r="HVM81" s="1871"/>
      <c r="HVN81" s="1871"/>
      <c r="HVO81" s="1871"/>
      <c r="HVP81" s="1871"/>
      <c r="HVQ81" s="1871"/>
      <c r="HVR81" s="1871"/>
      <c r="HVS81" s="1871"/>
      <c r="HVT81" s="1871"/>
      <c r="HVU81" s="1871"/>
      <c r="HVV81" s="1871"/>
      <c r="HVW81" s="1871"/>
      <c r="HVX81" s="1871"/>
      <c r="HVY81" s="1871"/>
      <c r="HVZ81" s="1871"/>
      <c r="HWA81" s="1871"/>
      <c r="HWB81" s="1871"/>
      <c r="HWC81" s="1871"/>
      <c r="HWD81" s="1871"/>
      <c r="HWE81" s="1871"/>
      <c r="HWF81" s="1871"/>
      <c r="HWG81" s="1871"/>
      <c r="HWH81" s="1871"/>
      <c r="HWI81" s="1871"/>
      <c r="HWJ81" s="1871"/>
      <c r="HWK81" s="1871"/>
      <c r="HWL81" s="1871"/>
      <c r="HWM81" s="1871"/>
      <c r="HWN81" s="1871"/>
      <c r="HWO81" s="1871"/>
      <c r="HWP81" s="1871"/>
      <c r="HWQ81" s="1871"/>
      <c r="HWR81" s="1871"/>
      <c r="HWS81" s="1871"/>
      <c r="HWT81" s="1871"/>
      <c r="HWU81" s="1871"/>
      <c r="HWV81" s="1871"/>
      <c r="HWW81" s="1871"/>
      <c r="HWX81" s="1871"/>
      <c r="HWY81" s="1871"/>
      <c r="HWZ81" s="1871"/>
      <c r="HXA81" s="1871"/>
      <c r="HXB81" s="1871"/>
      <c r="HXC81" s="1871"/>
      <c r="HXD81" s="1871"/>
      <c r="HXE81" s="1871"/>
      <c r="HXF81" s="1871"/>
      <c r="HXG81" s="1871"/>
      <c r="HXH81" s="1871"/>
      <c r="HXI81" s="1871"/>
      <c r="HXJ81" s="1871"/>
      <c r="HXK81" s="1871"/>
      <c r="HXL81" s="1871"/>
      <c r="HXM81" s="1871"/>
      <c r="HXN81" s="1871"/>
      <c r="HXO81" s="1871"/>
      <c r="HXP81" s="1871"/>
      <c r="HXQ81" s="1871"/>
      <c r="HXR81" s="1871"/>
      <c r="HXS81" s="1871"/>
      <c r="HXT81" s="1871"/>
      <c r="HXU81" s="1871"/>
      <c r="HXV81" s="1871"/>
      <c r="HXW81" s="1871"/>
      <c r="HXX81" s="1871"/>
      <c r="HXY81" s="1871"/>
      <c r="HXZ81" s="1871"/>
      <c r="HYA81" s="1871"/>
      <c r="HYB81" s="1871"/>
      <c r="HYC81" s="1871"/>
      <c r="HYD81" s="1871"/>
      <c r="HYE81" s="1871"/>
      <c r="HYF81" s="1871"/>
      <c r="HYG81" s="1871"/>
      <c r="HYH81" s="1871"/>
      <c r="HYI81" s="1871"/>
      <c r="HYJ81" s="1871"/>
      <c r="HYK81" s="1871"/>
      <c r="HYL81" s="1871"/>
      <c r="HYM81" s="1871"/>
      <c r="HYN81" s="1871"/>
      <c r="HYO81" s="1871"/>
      <c r="HYP81" s="1871"/>
      <c r="HYQ81" s="1871"/>
      <c r="HYR81" s="1871"/>
      <c r="HYS81" s="1871"/>
      <c r="HYT81" s="1871"/>
      <c r="HYU81" s="1871"/>
      <c r="HYV81" s="1871"/>
      <c r="HYW81" s="1871"/>
      <c r="HYX81" s="1871"/>
      <c r="HYY81" s="1871"/>
      <c r="HYZ81" s="1871"/>
      <c r="HZA81" s="1871"/>
      <c r="HZB81" s="1871"/>
      <c r="HZC81" s="1871"/>
      <c r="HZD81" s="1871"/>
      <c r="HZE81" s="1871"/>
      <c r="HZF81" s="1871"/>
      <c r="HZG81" s="1871"/>
      <c r="HZH81" s="1871"/>
      <c r="HZI81" s="1871"/>
      <c r="HZJ81" s="1871"/>
      <c r="HZK81" s="1871"/>
      <c r="HZL81" s="1871"/>
      <c r="HZM81" s="1871"/>
      <c r="HZN81" s="1871"/>
      <c r="HZO81" s="1871"/>
      <c r="HZP81" s="1871"/>
      <c r="HZQ81" s="1871"/>
      <c r="HZR81" s="1871"/>
      <c r="HZS81" s="1871"/>
      <c r="HZT81" s="1871"/>
      <c r="HZU81" s="1871"/>
      <c r="HZV81" s="1871"/>
      <c r="HZW81" s="1871"/>
      <c r="HZX81" s="1871"/>
      <c r="HZY81" s="1871"/>
      <c r="HZZ81" s="1871"/>
      <c r="IAA81" s="1871"/>
      <c r="IAB81" s="1871"/>
      <c r="IAC81" s="1871"/>
      <c r="IAD81" s="1871"/>
      <c r="IAE81" s="1871"/>
      <c r="IAF81" s="1871"/>
      <c r="IAG81" s="1871"/>
      <c r="IAH81" s="1871"/>
      <c r="IAI81" s="1871"/>
      <c r="IAJ81" s="1871"/>
      <c r="IAK81" s="1871"/>
      <c r="IAL81" s="1871"/>
      <c r="IAM81" s="1871"/>
      <c r="IAN81" s="1871"/>
      <c r="IAO81" s="1871"/>
      <c r="IAP81" s="1871"/>
      <c r="IAQ81" s="1871"/>
      <c r="IAR81" s="1871"/>
      <c r="IAS81" s="1871"/>
      <c r="IAT81" s="1871"/>
      <c r="IAU81" s="1871"/>
      <c r="IAV81" s="1871"/>
      <c r="IAW81" s="1871"/>
      <c r="IAX81" s="1871"/>
      <c r="IAY81" s="1871"/>
      <c r="IAZ81" s="1871"/>
      <c r="IBA81" s="1871"/>
      <c r="IBB81" s="1871"/>
      <c r="IBC81" s="1871"/>
      <c r="IBD81" s="1871"/>
      <c r="IBE81" s="1871"/>
      <c r="IBF81" s="1871"/>
      <c r="IBG81" s="1871"/>
      <c r="IBH81" s="1871"/>
      <c r="IBI81" s="1871"/>
      <c r="IBJ81" s="1871"/>
      <c r="IBK81" s="1871"/>
      <c r="IBL81" s="1871"/>
      <c r="IBM81" s="1871"/>
      <c r="IBN81" s="1871"/>
      <c r="IBO81" s="1871"/>
      <c r="IBP81" s="1871"/>
      <c r="IBQ81" s="1871"/>
      <c r="IBR81" s="1871"/>
      <c r="IBS81" s="1871"/>
      <c r="IBT81" s="1871"/>
      <c r="IBU81" s="1871"/>
      <c r="IBV81" s="1871"/>
      <c r="IBW81" s="1871"/>
      <c r="IBX81" s="1871"/>
      <c r="IBY81" s="1871"/>
      <c r="IBZ81" s="1871"/>
      <c r="ICA81" s="1871"/>
      <c r="ICB81" s="1871"/>
      <c r="ICC81" s="1871"/>
      <c r="ICD81" s="1871"/>
      <c r="ICE81" s="1871"/>
      <c r="ICF81" s="1871"/>
      <c r="ICG81" s="1871"/>
      <c r="ICH81" s="1871"/>
      <c r="ICI81" s="1871"/>
      <c r="ICJ81" s="1871"/>
      <c r="ICK81" s="1871"/>
      <c r="ICL81" s="1871"/>
      <c r="ICM81" s="1871"/>
      <c r="ICN81" s="1871"/>
      <c r="ICO81" s="1871"/>
      <c r="ICP81" s="1871"/>
      <c r="ICQ81" s="1871"/>
      <c r="ICR81" s="1871"/>
      <c r="ICS81" s="1871"/>
      <c r="ICT81" s="1871"/>
      <c r="ICU81" s="1871"/>
      <c r="ICV81" s="1871"/>
      <c r="ICW81" s="1871"/>
      <c r="ICX81" s="1871"/>
      <c r="ICY81" s="1871"/>
      <c r="ICZ81" s="1871"/>
      <c r="IDA81" s="1871"/>
      <c r="IDB81" s="1871"/>
      <c r="IDC81" s="1871"/>
      <c r="IDD81" s="1871"/>
      <c r="IDE81" s="1871"/>
      <c r="IDF81" s="1871"/>
      <c r="IDG81" s="1871"/>
      <c r="IDH81" s="1871"/>
      <c r="IDI81" s="1871"/>
      <c r="IDJ81" s="1871"/>
      <c r="IDK81" s="1871"/>
      <c r="IDL81" s="1871"/>
      <c r="IDM81" s="1871"/>
      <c r="IDN81" s="1871"/>
      <c r="IDO81" s="1871"/>
      <c r="IDP81" s="1871"/>
      <c r="IDQ81" s="1871"/>
      <c r="IDR81" s="1871"/>
      <c r="IDS81" s="1871"/>
      <c r="IDT81" s="1871"/>
      <c r="IDU81" s="1871"/>
      <c r="IDV81" s="1871"/>
      <c r="IDW81" s="1871"/>
      <c r="IDX81" s="1871"/>
      <c r="IDY81" s="1871"/>
      <c r="IDZ81" s="1871"/>
      <c r="IEA81" s="1871"/>
      <c r="IEB81" s="1871"/>
      <c r="IEC81" s="1871"/>
      <c r="IED81" s="1871"/>
      <c r="IEE81" s="1871"/>
      <c r="IEF81" s="1871"/>
      <c r="IEG81" s="1871"/>
      <c r="IEH81" s="1871"/>
      <c r="IEI81" s="1871"/>
      <c r="IEJ81" s="1871"/>
      <c r="IEK81" s="1871"/>
      <c r="IEL81" s="1871"/>
      <c r="IEM81" s="1871"/>
      <c r="IEN81" s="1871"/>
      <c r="IEO81" s="1871"/>
      <c r="IEP81" s="1871"/>
      <c r="IEQ81" s="1871"/>
      <c r="IER81" s="1871"/>
      <c r="IES81" s="1871"/>
      <c r="IET81" s="1871"/>
      <c r="IEU81" s="1871"/>
      <c r="IEV81" s="1871"/>
      <c r="IEW81" s="1871"/>
      <c r="IEX81" s="1871"/>
      <c r="IEY81" s="1871"/>
      <c r="IEZ81" s="1871"/>
      <c r="IFA81" s="1871"/>
      <c r="IFB81" s="1871"/>
      <c r="IFC81" s="1871"/>
      <c r="IFD81" s="1871"/>
      <c r="IFE81" s="1871"/>
      <c r="IFF81" s="1871"/>
      <c r="IFG81" s="1871"/>
      <c r="IFH81" s="1871"/>
      <c r="IFI81" s="1871"/>
      <c r="IFJ81" s="1871"/>
      <c r="IFK81" s="1871"/>
      <c r="IFL81" s="1871"/>
      <c r="IFM81" s="1871"/>
      <c r="IFN81" s="1871"/>
      <c r="IFO81" s="1871"/>
      <c r="IFP81" s="1871"/>
      <c r="IFQ81" s="1871"/>
      <c r="IFR81" s="1871"/>
      <c r="IFS81" s="1871"/>
      <c r="IFT81" s="1871"/>
      <c r="IFU81" s="1871"/>
      <c r="IFV81" s="1871"/>
      <c r="IFW81" s="1871"/>
      <c r="IFX81" s="1871"/>
      <c r="IFY81" s="1871"/>
      <c r="IFZ81" s="1871"/>
      <c r="IGA81" s="1871"/>
      <c r="IGB81" s="1871"/>
      <c r="IGC81" s="1871"/>
      <c r="IGD81" s="1871"/>
      <c r="IGE81" s="1871"/>
      <c r="IGF81" s="1871"/>
      <c r="IGG81" s="1871"/>
      <c r="IGH81" s="1871"/>
      <c r="IGI81" s="1871"/>
      <c r="IGJ81" s="1871"/>
      <c r="IGK81" s="1871"/>
      <c r="IGL81" s="1871"/>
      <c r="IGM81" s="1871"/>
      <c r="IGN81" s="1871"/>
      <c r="IGO81" s="1871"/>
      <c r="IGP81" s="1871"/>
      <c r="IGQ81" s="1871"/>
      <c r="IGR81" s="1871"/>
      <c r="IGS81" s="1871"/>
      <c r="IGT81" s="1871"/>
      <c r="IGU81" s="1871"/>
      <c r="IGV81" s="1871"/>
      <c r="IGW81" s="1871"/>
      <c r="IGX81" s="1871"/>
      <c r="IGY81" s="1871"/>
      <c r="IGZ81" s="1871"/>
      <c r="IHA81" s="1871"/>
      <c r="IHB81" s="1871"/>
      <c r="IHC81" s="1871"/>
      <c r="IHD81" s="1871"/>
      <c r="IHE81" s="1871"/>
      <c r="IHF81" s="1871"/>
      <c r="IHG81" s="1871"/>
      <c r="IHH81" s="1871"/>
      <c r="IHI81" s="1871"/>
      <c r="IHJ81" s="1871"/>
      <c r="IHK81" s="1871"/>
      <c r="IHL81" s="1871"/>
      <c r="IHM81" s="1871"/>
      <c r="IHN81" s="1871"/>
      <c r="IHO81" s="1871"/>
      <c r="IHP81" s="1871"/>
      <c r="IHQ81" s="1871"/>
      <c r="IHR81" s="1871"/>
      <c r="IHS81" s="1871"/>
      <c r="IHT81" s="1871"/>
      <c r="IHU81" s="1871"/>
      <c r="IHV81" s="1871"/>
      <c r="IHW81" s="1871"/>
      <c r="IHX81" s="1871"/>
      <c r="IHY81" s="1871"/>
      <c r="IHZ81" s="1871"/>
      <c r="IIA81" s="1871"/>
      <c r="IIB81" s="1871"/>
      <c r="IIC81" s="1871"/>
      <c r="IID81" s="1871"/>
      <c r="IIE81" s="1871"/>
      <c r="IIF81" s="1871"/>
      <c r="IIG81" s="1871"/>
      <c r="IIH81" s="1871"/>
      <c r="III81" s="1871"/>
      <c r="IIJ81" s="1871"/>
      <c r="IIK81" s="1871"/>
      <c r="IIL81" s="1871"/>
      <c r="IIM81" s="1871"/>
      <c r="IIN81" s="1871"/>
      <c r="IIO81" s="1871"/>
      <c r="IIP81" s="1871"/>
      <c r="IIQ81" s="1871"/>
      <c r="IIR81" s="1871"/>
      <c r="IIS81" s="1871"/>
      <c r="IIT81" s="1871"/>
      <c r="IIU81" s="1871"/>
      <c r="IIV81" s="1871"/>
      <c r="IIW81" s="1871"/>
      <c r="IIX81" s="1871"/>
      <c r="IIY81" s="1871"/>
      <c r="IIZ81" s="1871"/>
      <c r="IJA81" s="1871"/>
      <c r="IJB81" s="1871"/>
      <c r="IJC81" s="1871"/>
      <c r="IJD81" s="1871"/>
      <c r="IJE81" s="1871"/>
      <c r="IJF81" s="1871"/>
      <c r="IJG81" s="1871"/>
      <c r="IJH81" s="1871"/>
      <c r="IJI81" s="1871"/>
      <c r="IJJ81" s="1871"/>
      <c r="IJK81" s="1871"/>
      <c r="IJL81" s="1871"/>
      <c r="IJM81" s="1871"/>
      <c r="IJN81" s="1871"/>
      <c r="IJO81" s="1871"/>
      <c r="IJP81" s="1871"/>
      <c r="IJQ81" s="1871"/>
      <c r="IJR81" s="1871"/>
      <c r="IJS81" s="1871"/>
      <c r="IJT81" s="1871"/>
      <c r="IJU81" s="1871"/>
      <c r="IJV81" s="1871"/>
      <c r="IJW81" s="1871"/>
      <c r="IJX81" s="1871"/>
      <c r="IJY81" s="1871"/>
      <c r="IJZ81" s="1871"/>
      <c r="IKA81" s="1871"/>
      <c r="IKB81" s="1871"/>
      <c r="IKC81" s="1871"/>
      <c r="IKD81" s="1871"/>
      <c r="IKE81" s="1871"/>
      <c r="IKF81" s="1871"/>
      <c r="IKG81" s="1871"/>
      <c r="IKH81" s="1871"/>
      <c r="IKI81" s="1871"/>
      <c r="IKJ81" s="1871"/>
      <c r="IKK81" s="1871"/>
      <c r="IKL81" s="1871"/>
      <c r="IKM81" s="1871"/>
      <c r="IKN81" s="1871"/>
      <c r="IKO81" s="1871"/>
      <c r="IKP81" s="1871"/>
      <c r="IKQ81" s="1871"/>
      <c r="IKR81" s="1871"/>
      <c r="IKS81" s="1871"/>
      <c r="IKT81" s="1871"/>
      <c r="IKU81" s="1871"/>
      <c r="IKV81" s="1871"/>
      <c r="IKW81" s="1871"/>
      <c r="IKX81" s="1871"/>
      <c r="IKY81" s="1871"/>
      <c r="IKZ81" s="1871"/>
      <c r="ILA81" s="1871"/>
      <c r="ILB81" s="1871"/>
      <c r="ILC81" s="1871"/>
      <c r="ILD81" s="1871"/>
      <c r="ILE81" s="1871"/>
      <c r="ILF81" s="1871"/>
      <c r="ILG81" s="1871"/>
      <c r="ILH81" s="1871"/>
      <c r="ILI81" s="1871"/>
      <c r="ILJ81" s="1871"/>
      <c r="ILK81" s="1871"/>
      <c r="ILL81" s="1871"/>
      <c r="ILM81" s="1871"/>
      <c r="ILN81" s="1871"/>
      <c r="ILO81" s="1871"/>
      <c r="ILP81" s="1871"/>
      <c r="ILQ81" s="1871"/>
      <c r="ILR81" s="1871"/>
      <c r="ILS81" s="1871"/>
      <c r="ILT81" s="1871"/>
      <c r="ILU81" s="1871"/>
      <c r="ILV81" s="1871"/>
      <c r="ILW81" s="1871"/>
      <c r="ILX81" s="1871"/>
      <c r="ILY81" s="1871"/>
      <c r="ILZ81" s="1871"/>
      <c r="IMA81" s="1871"/>
      <c r="IMB81" s="1871"/>
      <c r="IMC81" s="1871"/>
      <c r="IMD81" s="1871"/>
      <c r="IME81" s="1871"/>
      <c r="IMF81" s="1871"/>
      <c r="IMG81" s="1871"/>
      <c r="IMH81" s="1871"/>
      <c r="IMI81" s="1871"/>
      <c r="IMJ81" s="1871"/>
      <c r="IMK81" s="1871"/>
      <c r="IML81" s="1871"/>
      <c r="IMM81" s="1871"/>
      <c r="IMN81" s="1871"/>
      <c r="IMO81" s="1871"/>
      <c r="IMP81" s="1871"/>
      <c r="IMQ81" s="1871"/>
      <c r="IMR81" s="1871"/>
      <c r="IMS81" s="1871"/>
      <c r="IMT81" s="1871"/>
      <c r="IMU81" s="1871"/>
      <c r="IMV81" s="1871"/>
      <c r="IMW81" s="1871"/>
      <c r="IMX81" s="1871"/>
      <c r="IMY81" s="1871"/>
      <c r="IMZ81" s="1871"/>
      <c r="INA81" s="1871"/>
      <c r="INB81" s="1871"/>
      <c r="INC81" s="1871"/>
      <c r="IND81" s="1871"/>
      <c r="INE81" s="1871"/>
      <c r="INF81" s="1871"/>
      <c r="ING81" s="1871"/>
      <c r="INH81" s="1871"/>
      <c r="INI81" s="1871"/>
      <c r="INJ81" s="1871"/>
      <c r="INK81" s="1871"/>
      <c r="INL81" s="1871"/>
      <c r="INM81" s="1871"/>
      <c r="INN81" s="1871"/>
      <c r="INO81" s="1871"/>
      <c r="INP81" s="1871"/>
      <c r="INQ81" s="1871"/>
      <c r="INR81" s="1871"/>
      <c r="INS81" s="1871"/>
      <c r="INT81" s="1871"/>
      <c r="INU81" s="1871"/>
      <c r="INV81" s="1871"/>
      <c r="INW81" s="1871"/>
      <c r="INX81" s="1871"/>
      <c r="INY81" s="1871"/>
      <c r="INZ81" s="1871"/>
      <c r="IOA81" s="1871"/>
      <c r="IOB81" s="1871"/>
      <c r="IOC81" s="1871"/>
      <c r="IOD81" s="1871"/>
      <c r="IOE81" s="1871"/>
      <c r="IOF81" s="1871"/>
      <c r="IOG81" s="1871"/>
      <c r="IOH81" s="1871"/>
      <c r="IOI81" s="1871"/>
      <c r="IOJ81" s="1871"/>
      <c r="IOK81" s="1871"/>
      <c r="IOL81" s="1871"/>
      <c r="IOM81" s="1871"/>
      <c r="ION81" s="1871"/>
      <c r="IOO81" s="1871"/>
      <c r="IOP81" s="1871"/>
      <c r="IOQ81" s="1871"/>
      <c r="IOR81" s="1871"/>
      <c r="IOS81" s="1871"/>
      <c r="IOT81" s="1871"/>
      <c r="IOU81" s="1871"/>
      <c r="IOV81" s="1871"/>
      <c r="IOW81" s="1871"/>
      <c r="IOX81" s="1871"/>
      <c r="IOY81" s="1871"/>
      <c r="IOZ81" s="1871"/>
      <c r="IPA81" s="1871"/>
      <c r="IPB81" s="1871"/>
      <c r="IPC81" s="1871"/>
      <c r="IPD81" s="1871"/>
      <c r="IPE81" s="1871"/>
      <c r="IPF81" s="1871"/>
      <c r="IPG81" s="1871"/>
      <c r="IPH81" s="1871"/>
      <c r="IPI81" s="1871"/>
      <c r="IPJ81" s="1871"/>
      <c r="IPK81" s="1871"/>
      <c r="IPL81" s="1871"/>
      <c r="IPM81" s="1871"/>
      <c r="IPN81" s="1871"/>
      <c r="IPO81" s="1871"/>
      <c r="IPP81" s="1871"/>
      <c r="IPQ81" s="1871"/>
      <c r="IPR81" s="1871"/>
      <c r="IPS81" s="1871"/>
      <c r="IPT81" s="1871"/>
      <c r="IPU81" s="1871"/>
      <c r="IPV81" s="1871"/>
      <c r="IPW81" s="1871"/>
      <c r="IPX81" s="1871"/>
      <c r="IPY81" s="1871"/>
      <c r="IPZ81" s="1871"/>
      <c r="IQA81" s="1871"/>
      <c r="IQB81" s="1871"/>
      <c r="IQC81" s="1871"/>
      <c r="IQD81" s="1871"/>
      <c r="IQE81" s="1871"/>
      <c r="IQF81" s="1871"/>
      <c r="IQG81" s="1871"/>
      <c r="IQH81" s="1871"/>
      <c r="IQI81" s="1871"/>
      <c r="IQJ81" s="1871"/>
      <c r="IQK81" s="1871"/>
      <c r="IQL81" s="1871"/>
      <c r="IQM81" s="1871"/>
      <c r="IQN81" s="1871"/>
      <c r="IQO81" s="1871"/>
      <c r="IQP81" s="1871"/>
      <c r="IQQ81" s="1871"/>
      <c r="IQR81" s="1871"/>
      <c r="IQS81" s="1871"/>
      <c r="IQT81" s="1871"/>
      <c r="IQU81" s="1871"/>
      <c r="IQV81" s="1871"/>
      <c r="IQW81" s="1871"/>
      <c r="IQX81" s="1871"/>
      <c r="IQY81" s="1871"/>
      <c r="IQZ81" s="1871"/>
      <c r="IRA81" s="1871"/>
      <c r="IRB81" s="1871"/>
      <c r="IRC81" s="1871"/>
      <c r="IRD81" s="1871"/>
      <c r="IRE81" s="1871"/>
      <c r="IRF81" s="1871"/>
      <c r="IRG81" s="1871"/>
      <c r="IRH81" s="1871"/>
      <c r="IRI81" s="1871"/>
      <c r="IRJ81" s="1871"/>
      <c r="IRK81" s="1871"/>
      <c r="IRL81" s="1871"/>
      <c r="IRM81" s="1871"/>
      <c r="IRN81" s="1871"/>
      <c r="IRO81" s="1871"/>
      <c r="IRP81" s="1871"/>
      <c r="IRQ81" s="1871"/>
      <c r="IRR81" s="1871"/>
      <c r="IRS81" s="1871"/>
      <c r="IRT81" s="1871"/>
      <c r="IRU81" s="1871"/>
      <c r="IRV81" s="1871"/>
      <c r="IRW81" s="1871"/>
      <c r="IRX81" s="1871"/>
      <c r="IRY81" s="1871"/>
      <c r="IRZ81" s="1871"/>
      <c r="ISA81" s="1871"/>
      <c r="ISB81" s="1871"/>
      <c r="ISC81" s="1871"/>
      <c r="ISD81" s="1871"/>
      <c r="ISE81" s="1871"/>
      <c r="ISF81" s="1871"/>
      <c r="ISG81" s="1871"/>
      <c r="ISH81" s="1871"/>
      <c r="ISI81" s="1871"/>
      <c r="ISJ81" s="1871"/>
      <c r="ISK81" s="1871"/>
      <c r="ISL81" s="1871"/>
      <c r="ISM81" s="1871"/>
      <c r="ISN81" s="1871"/>
      <c r="ISO81" s="1871"/>
      <c r="ISP81" s="1871"/>
      <c r="ISQ81" s="1871"/>
      <c r="ISR81" s="1871"/>
      <c r="ISS81" s="1871"/>
      <c r="IST81" s="1871"/>
      <c r="ISU81" s="1871"/>
      <c r="ISV81" s="1871"/>
      <c r="ISW81" s="1871"/>
      <c r="ISX81" s="1871"/>
      <c r="ISY81" s="1871"/>
      <c r="ISZ81" s="1871"/>
      <c r="ITA81" s="1871"/>
      <c r="ITB81" s="1871"/>
      <c r="ITC81" s="1871"/>
      <c r="ITD81" s="1871"/>
      <c r="ITE81" s="1871"/>
      <c r="ITF81" s="1871"/>
      <c r="ITG81" s="1871"/>
      <c r="ITH81" s="1871"/>
      <c r="ITI81" s="1871"/>
      <c r="ITJ81" s="1871"/>
      <c r="ITK81" s="1871"/>
      <c r="ITL81" s="1871"/>
      <c r="ITM81" s="1871"/>
      <c r="ITN81" s="1871"/>
      <c r="ITO81" s="1871"/>
      <c r="ITP81" s="1871"/>
      <c r="ITQ81" s="1871"/>
      <c r="ITR81" s="1871"/>
      <c r="ITS81" s="1871"/>
      <c r="ITT81" s="1871"/>
      <c r="ITU81" s="1871"/>
      <c r="ITV81" s="1871"/>
      <c r="ITW81" s="1871"/>
      <c r="ITX81" s="1871"/>
      <c r="ITY81" s="1871"/>
      <c r="ITZ81" s="1871"/>
      <c r="IUA81" s="1871"/>
      <c r="IUB81" s="1871"/>
      <c r="IUC81" s="1871"/>
      <c r="IUD81" s="1871"/>
      <c r="IUE81" s="1871"/>
      <c r="IUF81" s="1871"/>
      <c r="IUG81" s="1871"/>
      <c r="IUH81" s="1871"/>
      <c r="IUI81" s="1871"/>
      <c r="IUJ81" s="1871"/>
      <c r="IUK81" s="1871"/>
      <c r="IUL81" s="1871"/>
      <c r="IUM81" s="1871"/>
      <c r="IUN81" s="1871"/>
      <c r="IUO81" s="1871"/>
      <c r="IUP81" s="1871"/>
      <c r="IUQ81" s="1871"/>
      <c r="IUR81" s="1871"/>
      <c r="IUS81" s="1871"/>
      <c r="IUT81" s="1871"/>
      <c r="IUU81" s="1871"/>
      <c r="IUV81" s="1871"/>
      <c r="IUW81" s="1871"/>
      <c r="IUX81" s="1871"/>
      <c r="IUY81" s="1871"/>
      <c r="IUZ81" s="1871"/>
      <c r="IVA81" s="1871"/>
      <c r="IVB81" s="1871"/>
      <c r="IVC81" s="1871"/>
      <c r="IVD81" s="1871"/>
      <c r="IVE81" s="1871"/>
      <c r="IVF81" s="1871"/>
      <c r="IVG81" s="1871"/>
      <c r="IVH81" s="1871"/>
      <c r="IVI81" s="1871"/>
      <c r="IVJ81" s="1871"/>
      <c r="IVK81" s="1871"/>
      <c r="IVL81" s="1871"/>
      <c r="IVM81" s="1871"/>
      <c r="IVN81" s="1871"/>
      <c r="IVO81" s="1871"/>
      <c r="IVP81" s="1871"/>
      <c r="IVQ81" s="1871"/>
      <c r="IVR81" s="1871"/>
      <c r="IVS81" s="1871"/>
      <c r="IVT81" s="1871"/>
      <c r="IVU81" s="1871"/>
      <c r="IVV81" s="1871"/>
      <c r="IVW81" s="1871"/>
      <c r="IVX81" s="1871"/>
      <c r="IVY81" s="1871"/>
      <c r="IVZ81" s="1871"/>
      <c r="IWA81" s="1871"/>
      <c r="IWB81" s="1871"/>
      <c r="IWC81" s="1871"/>
      <c r="IWD81" s="1871"/>
      <c r="IWE81" s="1871"/>
      <c r="IWF81" s="1871"/>
      <c r="IWG81" s="1871"/>
      <c r="IWH81" s="1871"/>
      <c r="IWI81" s="1871"/>
      <c r="IWJ81" s="1871"/>
      <c r="IWK81" s="1871"/>
      <c r="IWL81" s="1871"/>
      <c r="IWM81" s="1871"/>
      <c r="IWN81" s="1871"/>
      <c r="IWO81" s="1871"/>
      <c r="IWP81" s="1871"/>
      <c r="IWQ81" s="1871"/>
      <c r="IWR81" s="1871"/>
      <c r="IWS81" s="1871"/>
      <c r="IWT81" s="1871"/>
      <c r="IWU81" s="1871"/>
      <c r="IWV81" s="1871"/>
      <c r="IWW81" s="1871"/>
      <c r="IWX81" s="1871"/>
      <c r="IWY81" s="1871"/>
      <c r="IWZ81" s="1871"/>
      <c r="IXA81" s="1871"/>
      <c r="IXB81" s="1871"/>
      <c r="IXC81" s="1871"/>
      <c r="IXD81" s="1871"/>
      <c r="IXE81" s="1871"/>
      <c r="IXF81" s="1871"/>
      <c r="IXG81" s="1871"/>
      <c r="IXH81" s="1871"/>
      <c r="IXI81" s="1871"/>
      <c r="IXJ81" s="1871"/>
      <c r="IXK81" s="1871"/>
      <c r="IXL81" s="1871"/>
      <c r="IXM81" s="1871"/>
      <c r="IXN81" s="1871"/>
      <c r="IXO81" s="1871"/>
      <c r="IXP81" s="1871"/>
      <c r="IXQ81" s="1871"/>
      <c r="IXR81" s="1871"/>
      <c r="IXS81" s="1871"/>
      <c r="IXT81" s="1871"/>
      <c r="IXU81" s="1871"/>
      <c r="IXV81" s="1871"/>
      <c r="IXW81" s="1871"/>
      <c r="IXX81" s="1871"/>
      <c r="IXY81" s="1871"/>
      <c r="IXZ81" s="1871"/>
      <c r="IYA81" s="1871"/>
      <c r="IYB81" s="1871"/>
      <c r="IYC81" s="1871"/>
      <c r="IYD81" s="1871"/>
      <c r="IYE81" s="1871"/>
      <c r="IYF81" s="1871"/>
      <c r="IYG81" s="1871"/>
      <c r="IYH81" s="1871"/>
      <c r="IYI81" s="1871"/>
      <c r="IYJ81" s="1871"/>
      <c r="IYK81" s="1871"/>
      <c r="IYL81" s="1871"/>
      <c r="IYM81" s="1871"/>
      <c r="IYN81" s="1871"/>
      <c r="IYO81" s="1871"/>
      <c r="IYP81" s="1871"/>
      <c r="IYQ81" s="1871"/>
      <c r="IYR81" s="1871"/>
      <c r="IYS81" s="1871"/>
      <c r="IYT81" s="1871"/>
      <c r="IYU81" s="1871"/>
      <c r="IYV81" s="1871"/>
      <c r="IYW81" s="1871"/>
      <c r="IYX81" s="1871"/>
      <c r="IYY81" s="1871"/>
      <c r="IYZ81" s="1871"/>
      <c r="IZA81" s="1871"/>
      <c r="IZB81" s="1871"/>
      <c r="IZC81" s="1871"/>
      <c r="IZD81" s="1871"/>
      <c r="IZE81" s="1871"/>
      <c r="IZF81" s="1871"/>
      <c r="IZG81" s="1871"/>
      <c r="IZH81" s="1871"/>
      <c r="IZI81" s="1871"/>
      <c r="IZJ81" s="1871"/>
      <c r="IZK81" s="1871"/>
      <c r="IZL81" s="1871"/>
      <c r="IZM81" s="1871"/>
      <c r="IZN81" s="1871"/>
      <c r="IZO81" s="1871"/>
      <c r="IZP81" s="1871"/>
      <c r="IZQ81" s="1871"/>
      <c r="IZR81" s="1871"/>
      <c r="IZS81" s="1871"/>
      <c r="IZT81" s="1871"/>
      <c r="IZU81" s="1871"/>
      <c r="IZV81" s="1871"/>
      <c r="IZW81" s="1871"/>
      <c r="IZX81" s="1871"/>
      <c r="IZY81" s="1871"/>
      <c r="IZZ81" s="1871"/>
      <c r="JAA81" s="1871"/>
      <c r="JAB81" s="1871"/>
      <c r="JAC81" s="1871"/>
      <c r="JAD81" s="1871"/>
      <c r="JAE81" s="1871"/>
      <c r="JAF81" s="1871"/>
      <c r="JAG81" s="1871"/>
      <c r="JAH81" s="1871"/>
      <c r="JAI81" s="1871"/>
      <c r="JAJ81" s="1871"/>
      <c r="JAK81" s="1871"/>
      <c r="JAL81" s="1871"/>
      <c r="JAM81" s="1871"/>
      <c r="JAN81" s="1871"/>
      <c r="JAO81" s="1871"/>
      <c r="JAP81" s="1871"/>
      <c r="JAQ81" s="1871"/>
      <c r="JAR81" s="1871"/>
      <c r="JAS81" s="1871"/>
      <c r="JAT81" s="1871"/>
      <c r="JAU81" s="1871"/>
      <c r="JAV81" s="1871"/>
      <c r="JAW81" s="1871"/>
      <c r="JAX81" s="1871"/>
      <c r="JAY81" s="1871"/>
      <c r="JAZ81" s="1871"/>
      <c r="JBA81" s="1871"/>
      <c r="JBB81" s="1871"/>
      <c r="JBC81" s="1871"/>
      <c r="JBD81" s="1871"/>
      <c r="JBE81" s="1871"/>
      <c r="JBF81" s="1871"/>
      <c r="JBG81" s="1871"/>
      <c r="JBH81" s="1871"/>
      <c r="JBI81" s="1871"/>
      <c r="JBJ81" s="1871"/>
      <c r="JBK81" s="1871"/>
      <c r="JBL81" s="1871"/>
      <c r="JBM81" s="1871"/>
      <c r="JBN81" s="1871"/>
      <c r="JBO81" s="1871"/>
      <c r="JBP81" s="1871"/>
      <c r="JBQ81" s="1871"/>
      <c r="JBR81" s="1871"/>
      <c r="JBS81" s="1871"/>
      <c r="JBT81" s="1871"/>
      <c r="JBU81" s="1871"/>
      <c r="JBV81" s="1871"/>
      <c r="JBW81" s="1871"/>
      <c r="JBX81" s="1871"/>
      <c r="JBY81" s="1871"/>
      <c r="JBZ81" s="1871"/>
      <c r="JCA81" s="1871"/>
      <c r="JCB81" s="1871"/>
      <c r="JCC81" s="1871"/>
      <c r="JCD81" s="1871"/>
      <c r="JCE81" s="1871"/>
      <c r="JCF81" s="1871"/>
      <c r="JCG81" s="1871"/>
      <c r="JCH81" s="1871"/>
      <c r="JCI81" s="1871"/>
      <c r="JCJ81" s="1871"/>
      <c r="JCK81" s="1871"/>
      <c r="JCL81" s="1871"/>
      <c r="JCM81" s="1871"/>
      <c r="JCN81" s="1871"/>
      <c r="JCO81" s="1871"/>
      <c r="JCP81" s="1871"/>
      <c r="JCQ81" s="1871"/>
      <c r="JCR81" s="1871"/>
      <c r="JCS81" s="1871"/>
      <c r="JCT81" s="1871"/>
      <c r="JCU81" s="1871"/>
      <c r="JCV81" s="1871"/>
      <c r="JCW81" s="1871"/>
      <c r="JCX81" s="1871"/>
      <c r="JCY81" s="1871"/>
      <c r="JCZ81" s="1871"/>
      <c r="JDA81" s="1871"/>
      <c r="JDB81" s="1871"/>
      <c r="JDC81" s="1871"/>
      <c r="JDD81" s="1871"/>
      <c r="JDE81" s="1871"/>
      <c r="JDF81" s="1871"/>
      <c r="JDG81" s="1871"/>
      <c r="JDH81" s="1871"/>
      <c r="JDI81" s="1871"/>
      <c r="JDJ81" s="1871"/>
      <c r="JDK81" s="1871"/>
      <c r="JDL81" s="1871"/>
      <c r="JDM81" s="1871"/>
      <c r="JDN81" s="1871"/>
      <c r="JDO81" s="1871"/>
      <c r="JDP81" s="1871"/>
      <c r="JDQ81" s="1871"/>
      <c r="JDR81" s="1871"/>
      <c r="JDS81" s="1871"/>
      <c r="JDT81" s="1871"/>
      <c r="JDU81" s="1871"/>
      <c r="JDV81" s="1871"/>
      <c r="JDW81" s="1871"/>
      <c r="JDX81" s="1871"/>
      <c r="JDY81" s="1871"/>
      <c r="JDZ81" s="1871"/>
      <c r="JEA81" s="1871"/>
      <c r="JEB81" s="1871"/>
      <c r="JEC81" s="1871"/>
      <c r="JED81" s="1871"/>
      <c r="JEE81" s="1871"/>
      <c r="JEF81" s="1871"/>
      <c r="JEG81" s="1871"/>
      <c r="JEH81" s="1871"/>
      <c r="JEI81" s="1871"/>
      <c r="JEJ81" s="1871"/>
      <c r="JEK81" s="1871"/>
      <c r="JEL81" s="1871"/>
      <c r="JEM81" s="1871"/>
      <c r="JEN81" s="1871"/>
      <c r="JEO81" s="1871"/>
      <c r="JEP81" s="1871"/>
      <c r="JEQ81" s="1871"/>
      <c r="JER81" s="1871"/>
      <c r="JES81" s="1871"/>
      <c r="JET81" s="1871"/>
      <c r="JEU81" s="1871"/>
      <c r="JEV81" s="1871"/>
      <c r="JEW81" s="1871"/>
      <c r="JEX81" s="1871"/>
      <c r="JEY81" s="1871"/>
      <c r="JEZ81" s="1871"/>
      <c r="JFA81" s="1871"/>
      <c r="JFB81" s="1871"/>
      <c r="JFC81" s="1871"/>
      <c r="JFD81" s="1871"/>
      <c r="JFE81" s="1871"/>
      <c r="JFF81" s="1871"/>
      <c r="JFG81" s="1871"/>
      <c r="JFH81" s="1871"/>
      <c r="JFI81" s="1871"/>
      <c r="JFJ81" s="1871"/>
      <c r="JFK81" s="1871"/>
      <c r="JFL81" s="1871"/>
      <c r="JFM81" s="1871"/>
      <c r="JFN81" s="1871"/>
      <c r="JFO81" s="1871"/>
      <c r="JFP81" s="1871"/>
      <c r="JFQ81" s="1871"/>
      <c r="JFR81" s="1871"/>
      <c r="JFS81" s="1871"/>
      <c r="JFT81" s="1871"/>
      <c r="JFU81" s="1871"/>
      <c r="JFV81" s="1871"/>
      <c r="JFW81" s="1871"/>
      <c r="JFX81" s="1871"/>
      <c r="JFY81" s="1871"/>
      <c r="JFZ81" s="1871"/>
      <c r="JGA81" s="1871"/>
      <c r="JGB81" s="1871"/>
      <c r="JGC81" s="1871"/>
      <c r="JGD81" s="1871"/>
      <c r="JGE81" s="1871"/>
      <c r="JGF81" s="1871"/>
      <c r="JGG81" s="1871"/>
      <c r="JGH81" s="1871"/>
      <c r="JGI81" s="1871"/>
      <c r="JGJ81" s="1871"/>
      <c r="JGK81" s="1871"/>
      <c r="JGL81" s="1871"/>
      <c r="JGM81" s="1871"/>
      <c r="JGN81" s="1871"/>
      <c r="JGO81" s="1871"/>
      <c r="JGP81" s="1871"/>
      <c r="JGQ81" s="1871"/>
      <c r="JGR81" s="1871"/>
      <c r="JGS81" s="1871"/>
      <c r="JGT81" s="1871"/>
      <c r="JGU81" s="1871"/>
      <c r="JGV81" s="1871"/>
      <c r="JGW81" s="1871"/>
      <c r="JGX81" s="1871"/>
      <c r="JGY81" s="1871"/>
      <c r="JGZ81" s="1871"/>
      <c r="JHA81" s="1871"/>
      <c r="JHB81" s="1871"/>
      <c r="JHC81" s="1871"/>
      <c r="JHD81" s="1871"/>
      <c r="JHE81" s="1871"/>
      <c r="JHF81" s="1871"/>
      <c r="JHG81" s="1871"/>
      <c r="JHH81" s="1871"/>
      <c r="JHI81" s="1871"/>
      <c r="JHJ81" s="1871"/>
      <c r="JHK81" s="1871"/>
      <c r="JHL81" s="1871"/>
      <c r="JHM81" s="1871"/>
      <c r="JHN81" s="1871"/>
      <c r="JHO81" s="1871"/>
      <c r="JHP81" s="1871"/>
      <c r="JHQ81" s="1871"/>
      <c r="JHR81" s="1871"/>
      <c r="JHS81" s="1871"/>
      <c r="JHT81" s="1871"/>
      <c r="JHU81" s="1871"/>
      <c r="JHV81" s="1871"/>
      <c r="JHW81" s="1871"/>
      <c r="JHX81" s="1871"/>
      <c r="JHY81" s="1871"/>
      <c r="JHZ81" s="1871"/>
      <c r="JIA81" s="1871"/>
      <c r="JIB81" s="1871"/>
      <c r="JIC81" s="1871"/>
      <c r="JID81" s="1871"/>
      <c r="JIE81" s="1871"/>
      <c r="JIF81" s="1871"/>
      <c r="JIG81" s="1871"/>
      <c r="JIH81" s="1871"/>
      <c r="JII81" s="1871"/>
      <c r="JIJ81" s="1871"/>
      <c r="JIK81" s="1871"/>
      <c r="JIL81" s="1871"/>
      <c r="JIM81" s="1871"/>
      <c r="JIN81" s="1871"/>
      <c r="JIO81" s="1871"/>
      <c r="JIP81" s="1871"/>
      <c r="JIQ81" s="1871"/>
      <c r="JIR81" s="1871"/>
      <c r="JIS81" s="1871"/>
      <c r="JIT81" s="1871"/>
      <c r="JIU81" s="1871"/>
      <c r="JIV81" s="1871"/>
      <c r="JIW81" s="1871"/>
      <c r="JIX81" s="1871"/>
      <c r="JIY81" s="1871"/>
      <c r="JIZ81" s="1871"/>
      <c r="JJA81" s="1871"/>
      <c r="JJB81" s="1871"/>
      <c r="JJC81" s="1871"/>
      <c r="JJD81" s="1871"/>
      <c r="JJE81" s="1871"/>
      <c r="JJF81" s="1871"/>
      <c r="JJG81" s="1871"/>
      <c r="JJH81" s="1871"/>
      <c r="JJI81" s="1871"/>
      <c r="JJJ81" s="1871"/>
      <c r="JJK81" s="1871"/>
      <c r="JJL81" s="1871"/>
      <c r="JJM81" s="1871"/>
      <c r="JJN81" s="1871"/>
      <c r="JJO81" s="1871"/>
      <c r="JJP81" s="1871"/>
      <c r="JJQ81" s="1871"/>
      <c r="JJR81" s="1871"/>
      <c r="JJS81" s="1871"/>
      <c r="JJT81" s="1871"/>
      <c r="JJU81" s="1871"/>
      <c r="JJV81" s="1871"/>
      <c r="JJW81" s="1871"/>
      <c r="JJX81" s="1871"/>
      <c r="JJY81" s="1871"/>
      <c r="JJZ81" s="1871"/>
      <c r="JKA81" s="1871"/>
      <c r="JKB81" s="1871"/>
      <c r="JKC81" s="1871"/>
      <c r="JKD81" s="1871"/>
      <c r="JKE81" s="1871"/>
      <c r="JKF81" s="1871"/>
      <c r="JKG81" s="1871"/>
      <c r="JKH81" s="1871"/>
      <c r="JKI81" s="1871"/>
      <c r="JKJ81" s="1871"/>
      <c r="JKK81" s="1871"/>
      <c r="JKL81" s="1871"/>
      <c r="JKM81" s="1871"/>
      <c r="JKN81" s="1871"/>
      <c r="JKO81" s="1871"/>
      <c r="JKP81" s="1871"/>
      <c r="JKQ81" s="1871"/>
      <c r="JKR81" s="1871"/>
      <c r="JKS81" s="1871"/>
      <c r="JKT81" s="1871"/>
      <c r="JKU81" s="1871"/>
      <c r="JKV81" s="1871"/>
      <c r="JKW81" s="1871"/>
      <c r="JKX81" s="1871"/>
      <c r="JKY81" s="1871"/>
      <c r="JKZ81" s="1871"/>
      <c r="JLA81" s="1871"/>
      <c r="JLB81" s="1871"/>
      <c r="JLC81" s="1871"/>
      <c r="JLD81" s="1871"/>
      <c r="JLE81" s="1871"/>
      <c r="JLF81" s="1871"/>
      <c r="JLG81" s="1871"/>
      <c r="JLH81" s="1871"/>
      <c r="JLI81" s="1871"/>
      <c r="JLJ81" s="1871"/>
      <c r="JLK81" s="1871"/>
      <c r="JLL81" s="1871"/>
      <c r="JLM81" s="1871"/>
      <c r="JLN81" s="1871"/>
      <c r="JLO81" s="1871"/>
      <c r="JLP81" s="1871"/>
      <c r="JLQ81" s="1871"/>
      <c r="JLR81" s="1871"/>
      <c r="JLS81" s="1871"/>
      <c r="JLT81" s="1871"/>
      <c r="JLU81" s="1871"/>
      <c r="JLV81" s="1871"/>
      <c r="JLW81" s="1871"/>
      <c r="JLX81" s="1871"/>
      <c r="JLY81" s="1871"/>
      <c r="JLZ81" s="1871"/>
      <c r="JMA81" s="1871"/>
      <c r="JMB81" s="1871"/>
      <c r="JMC81" s="1871"/>
      <c r="JMD81" s="1871"/>
      <c r="JME81" s="1871"/>
      <c r="JMF81" s="1871"/>
      <c r="JMG81" s="1871"/>
      <c r="JMH81" s="1871"/>
      <c r="JMI81" s="1871"/>
      <c r="JMJ81" s="1871"/>
      <c r="JMK81" s="1871"/>
      <c r="JML81" s="1871"/>
      <c r="JMM81" s="1871"/>
      <c r="JMN81" s="1871"/>
      <c r="JMO81" s="1871"/>
      <c r="JMP81" s="1871"/>
      <c r="JMQ81" s="1871"/>
      <c r="JMR81" s="1871"/>
      <c r="JMS81" s="1871"/>
      <c r="JMT81" s="1871"/>
      <c r="JMU81" s="1871"/>
      <c r="JMV81" s="1871"/>
      <c r="JMW81" s="1871"/>
      <c r="JMX81" s="1871"/>
      <c r="JMY81" s="1871"/>
      <c r="JMZ81" s="1871"/>
      <c r="JNA81" s="1871"/>
      <c r="JNB81" s="1871"/>
      <c r="JNC81" s="1871"/>
      <c r="JND81" s="1871"/>
      <c r="JNE81" s="1871"/>
      <c r="JNF81" s="1871"/>
      <c r="JNG81" s="1871"/>
      <c r="JNH81" s="1871"/>
      <c r="JNI81" s="1871"/>
      <c r="JNJ81" s="1871"/>
      <c r="JNK81" s="1871"/>
      <c r="JNL81" s="1871"/>
      <c r="JNM81" s="1871"/>
      <c r="JNN81" s="1871"/>
      <c r="JNO81" s="1871"/>
      <c r="JNP81" s="1871"/>
      <c r="JNQ81" s="1871"/>
      <c r="JNR81" s="1871"/>
      <c r="JNS81" s="1871"/>
      <c r="JNT81" s="1871"/>
      <c r="JNU81" s="1871"/>
      <c r="JNV81" s="1871"/>
      <c r="JNW81" s="1871"/>
      <c r="JNX81" s="1871"/>
      <c r="JNY81" s="1871"/>
      <c r="JNZ81" s="1871"/>
      <c r="JOA81" s="1871"/>
      <c r="JOB81" s="1871"/>
      <c r="JOC81" s="1871"/>
      <c r="JOD81" s="1871"/>
      <c r="JOE81" s="1871"/>
      <c r="JOF81" s="1871"/>
      <c r="JOG81" s="1871"/>
      <c r="JOH81" s="1871"/>
      <c r="JOI81" s="1871"/>
      <c r="JOJ81" s="1871"/>
      <c r="JOK81" s="1871"/>
      <c r="JOL81" s="1871"/>
      <c r="JOM81" s="1871"/>
      <c r="JON81" s="1871"/>
      <c r="JOO81" s="1871"/>
      <c r="JOP81" s="1871"/>
      <c r="JOQ81" s="1871"/>
      <c r="JOR81" s="1871"/>
      <c r="JOS81" s="1871"/>
      <c r="JOT81" s="1871"/>
      <c r="JOU81" s="1871"/>
      <c r="JOV81" s="1871"/>
      <c r="JOW81" s="1871"/>
      <c r="JOX81" s="1871"/>
      <c r="JOY81" s="1871"/>
      <c r="JOZ81" s="1871"/>
      <c r="JPA81" s="1871"/>
      <c r="JPB81" s="1871"/>
      <c r="JPC81" s="1871"/>
      <c r="JPD81" s="1871"/>
      <c r="JPE81" s="1871"/>
      <c r="JPF81" s="1871"/>
      <c r="JPG81" s="1871"/>
      <c r="JPH81" s="1871"/>
      <c r="JPI81" s="1871"/>
      <c r="JPJ81" s="1871"/>
      <c r="JPK81" s="1871"/>
      <c r="JPL81" s="1871"/>
      <c r="JPM81" s="1871"/>
      <c r="JPN81" s="1871"/>
      <c r="JPO81" s="1871"/>
      <c r="JPP81" s="1871"/>
      <c r="JPQ81" s="1871"/>
      <c r="JPR81" s="1871"/>
      <c r="JPS81" s="1871"/>
      <c r="JPT81" s="1871"/>
      <c r="JPU81" s="1871"/>
      <c r="JPV81" s="1871"/>
      <c r="JPW81" s="1871"/>
      <c r="JPX81" s="1871"/>
      <c r="JPY81" s="1871"/>
      <c r="JPZ81" s="1871"/>
      <c r="JQA81" s="1871"/>
      <c r="JQB81" s="1871"/>
      <c r="JQC81" s="1871"/>
      <c r="JQD81" s="1871"/>
      <c r="JQE81" s="1871"/>
      <c r="JQF81" s="1871"/>
      <c r="JQG81" s="1871"/>
      <c r="JQH81" s="1871"/>
      <c r="JQI81" s="1871"/>
      <c r="JQJ81" s="1871"/>
      <c r="JQK81" s="1871"/>
      <c r="JQL81" s="1871"/>
      <c r="JQM81" s="1871"/>
      <c r="JQN81" s="1871"/>
      <c r="JQO81" s="1871"/>
      <c r="JQP81" s="1871"/>
      <c r="JQQ81" s="1871"/>
      <c r="JQR81" s="1871"/>
      <c r="JQS81" s="1871"/>
      <c r="JQT81" s="1871"/>
      <c r="JQU81" s="1871"/>
      <c r="JQV81" s="1871"/>
      <c r="JQW81" s="1871"/>
      <c r="JQX81" s="1871"/>
      <c r="JQY81" s="1871"/>
      <c r="JQZ81" s="1871"/>
      <c r="JRA81" s="1871"/>
      <c r="JRB81" s="1871"/>
      <c r="JRC81" s="1871"/>
      <c r="JRD81" s="1871"/>
      <c r="JRE81" s="1871"/>
      <c r="JRF81" s="1871"/>
      <c r="JRG81" s="1871"/>
      <c r="JRH81" s="1871"/>
      <c r="JRI81" s="1871"/>
      <c r="JRJ81" s="1871"/>
      <c r="JRK81" s="1871"/>
      <c r="JRL81" s="1871"/>
      <c r="JRM81" s="1871"/>
      <c r="JRN81" s="1871"/>
      <c r="JRO81" s="1871"/>
      <c r="JRP81" s="1871"/>
      <c r="JRQ81" s="1871"/>
      <c r="JRR81" s="1871"/>
      <c r="JRS81" s="1871"/>
      <c r="JRT81" s="1871"/>
      <c r="JRU81" s="1871"/>
      <c r="JRV81" s="1871"/>
      <c r="JRW81" s="1871"/>
      <c r="JRX81" s="1871"/>
      <c r="JRY81" s="1871"/>
      <c r="JRZ81" s="1871"/>
      <c r="JSA81" s="1871"/>
      <c r="JSB81" s="1871"/>
      <c r="JSC81" s="1871"/>
      <c r="JSD81" s="1871"/>
      <c r="JSE81" s="1871"/>
      <c r="JSF81" s="1871"/>
      <c r="JSG81" s="1871"/>
      <c r="JSH81" s="1871"/>
      <c r="JSI81" s="1871"/>
      <c r="JSJ81" s="1871"/>
      <c r="JSK81" s="1871"/>
      <c r="JSL81" s="1871"/>
      <c r="JSM81" s="1871"/>
      <c r="JSN81" s="1871"/>
      <c r="JSO81" s="1871"/>
      <c r="JSP81" s="1871"/>
      <c r="JSQ81" s="1871"/>
      <c r="JSR81" s="1871"/>
      <c r="JSS81" s="1871"/>
      <c r="JST81" s="1871"/>
      <c r="JSU81" s="1871"/>
      <c r="JSV81" s="1871"/>
      <c r="JSW81" s="1871"/>
      <c r="JSX81" s="1871"/>
      <c r="JSY81" s="1871"/>
      <c r="JSZ81" s="1871"/>
      <c r="JTA81" s="1871"/>
      <c r="JTB81" s="1871"/>
      <c r="JTC81" s="1871"/>
      <c r="JTD81" s="1871"/>
      <c r="JTE81" s="1871"/>
      <c r="JTF81" s="1871"/>
      <c r="JTG81" s="1871"/>
      <c r="JTH81" s="1871"/>
      <c r="JTI81" s="1871"/>
      <c r="JTJ81" s="1871"/>
      <c r="JTK81" s="1871"/>
      <c r="JTL81" s="1871"/>
      <c r="JTM81" s="1871"/>
      <c r="JTN81" s="1871"/>
      <c r="JTO81" s="1871"/>
      <c r="JTP81" s="1871"/>
      <c r="JTQ81" s="1871"/>
      <c r="JTR81" s="1871"/>
      <c r="JTS81" s="1871"/>
      <c r="JTT81" s="1871"/>
      <c r="JTU81" s="1871"/>
      <c r="JTV81" s="1871"/>
      <c r="JTW81" s="1871"/>
      <c r="JTX81" s="1871"/>
      <c r="JTY81" s="1871"/>
      <c r="JTZ81" s="1871"/>
      <c r="JUA81" s="1871"/>
      <c r="JUB81" s="1871"/>
      <c r="JUC81" s="1871"/>
      <c r="JUD81" s="1871"/>
      <c r="JUE81" s="1871"/>
      <c r="JUF81" s="1871"/>
      <c r="JUG81" s="1871"/>
      <c r="JUH81" s="1871"/>
      <c r="JUI81" s="1871"/>
      <c r="JUJ81" s="1871"/>
      <c r="JUK81" s="1871"/>
      <c r="JUL81" s="1871"/>
      <c r="JUM81" s="1871"/>
      <c r="JUN81" s="1871"/>
      <c r="JUO81" s="1871"/>
      <c r="JUP81" s="1871"/>
      <c r="JUQ81" s="1871"/>
      <c r="JUR81" s="1871"/>
      <c r="JUS81" s="1871"/>
      <c r="JUT81" s="1871"/>
      <c r="JUU81" s="1871"/>
      <c r="JUV81" s="1871"/>
      <c r="JUW81" s="1871"/>
      <c r="JUX81" s="1871"/>
      <c r="JUY81" s="1871"/>
      <c r="JUZ81" s="1871"/>
      <c r="JVA81" s="1871"/>
      <c r="JVB81" s="1871"/>
      <c r="JVC81" s="1871"/>
      <c r="JVD81" s="1871"/>
      <c r="JVE81" s="1871"/>
      <c r="JVF81" s="1871"/>
      <c r="JVG81" s="1871"/>
      <c r="JVH81" s="1871"/>
      <c r="JVI81" s="1871"/>
      <c r="JVJ81" s="1871"/>
      <c r="JVK81" s="1871"/>
      <c r="JVL81" s="1871"/>
      <c r="JVM81" s="1871"/>
      <c r="JVN81" s="1871"/>
      <c r="JVO81" s="1871"/>
      <c r="JVP81" s="1871"/>
      <c r="JVQ81" s="1871"/>
      <c r="JVR81" s="1871"/>
      <c r="JVS81" s="1871"/>
      <c r="JVT81" s="1871"/>
      <c r="JVU81" s="1871"/>
      <c r="JVV81" s="1871"/>
      <c r="JVW81" s="1871"/>
      <c r="JVX81" s="1871"/>
      <c r="JVY81" s="1871"/>
      <c r="JVZ81" s="1871"/>
      <c r="JWA81" s="1871"/>
      <c r="JWB81" s="1871"/>
      <c r="JWC81" s="1871"/>
      <c r="JWD81" s="1871"/>
      <c r="JWE81" s="1871"/>
      <c r="JWF81" s="1871"/>
      <c r="JWG81" s="1871"/>
      <c r="JWH81" s="1871"/>
      <c r="JWI81" s="1871"/>
      <c r="JWJ81" s="1871"/>
      <c r="JWK81" s="1871"/>
      <c r="JWL81" s="1871"/>
      <c r="JWM81" s="1871"/>
      <c r="JWN81" s="1871"/>
      <c r="JWO81" s="1871"/>
      <c r="JWP81" s="1871"/>
      <c r="JWQ81" s="1871"/>
      <c r="JWR81" s="1871"/>
      <c r="JWS81" s="1871"/>
      <c r="JWT81" s="1871"/>
      <c r="JWU81" s="1871"/>
      <c r="JWV81" s="1871"/>
      <c r="JWW81" s="1871"/>
      <c r="JWX81" s="1871"/>
      <c r="JWY81" s="1871"/>
      <c r="JWZ81" s="1871"/>
      <c r="JXA81" s="1871"/>
      <c r="JXB81" s="1871"/>
      <c r="JXC81" s="1871"/>
      <c r="JXD81" s="1871"/>
      <c r="JXE81" s="1871"/>
      <c r="JXF81" s="1871"/>
      <c r="JXG81" s="1871"/>
      <c r="JXH81" s="1871"/>
      <c r="JXI81" s="1871"/>
      <c r="JXJ81" s="1871"/>
      <c r="JXK81" s="1871"/>
      <c r="JXL81" s="1871"/>
      <c r="JXM81" s="1871"/>
      <c r="JXN81" s="1871"/>
      <c r="JXO81" s="1871"/>
      <c r="JXP81" s="1871"/>
      <c r="JXQ81" s="1871"/>
      <c r="JXR81" s="1871"/>
      <c r="JXS81" s="1871"/>
      <c r="JXT81" s="1871"/>
      <c r="JXU81" s="1871"/>
      <c r="JXV81" s="1871"/>
      <c r="JXW81" s="1871"/>
      <c r="JXX81" s="1871"/>
      <c r="JXY81" s="1871"/>
      <c r="JXZ81" s="1871"/>
      <c r="JYA81" s="1871"/>
      <c r="JYB81" s="1871"/>
      <c r="JYC81" s="1871"/>
      <c r="JYD81" s="1871"/>
      <c r="JYE81" s="1871"/>
      <c r="JYF81" s="1871"/>
      <c r="JYG81" s="1871"/>
      <c r="JYH81" s="1871"/>
      <c r="JYI81" s="1871"/>
      <c r="JYJ81" s="1871"/>
      <c r="JYK81" s="1871"/>
      <c r="JYL81" s="1871"/>
      <c r="JYM81" s="1871"/>
      <c r="JYN81" s="1871"/>
      <c r="JYO81" s="1871"/>
      <c r="JYP81" s="1871"/>
      <c r="JYQ81" s="1871"/>
      <c r="JYR81" s="1871"/>
      <c r="JYS81" s="1871"/>
      <c r="JYT81" s="1871"/>
      <c r="JYU81" s="1871"/>
      <c r="JYV81" s="1871"/>
      <c r="JYW81" s="1871"/>
      <c r="JYX81" s="1871"/>
      <c r="JYY81" s="1871"/>
      <c r="JYZ81" s="1871"/>
      <c r="JZA81" s="1871"/>
      <c r="JZB81" s="1871"/>
      <c r="JZC81" s="1871"/>
      <c r="JZD81" s="1871"/>
      <c r="JZE81" s="1871"/>
      <c r="JZF81" s="1871"/>
      <c r="JZG81" s="1871"/>
      <c r="JZH81" s="1871"/>
      <c r="JZI81" s="1871"/>
      <c r="JZJ81" s="1871"/>
      <c r="JZK81" s="1871"/>
      <c r="JZL81" s="1871"/>
      <c r="JZM81" s="1871"/>
      <c r="JZN81" s="1871"/>
      <c r="JZO81" s="1871"/>
      <c r="JZP81" s="1871"/>
      <c r="JZQ81" s="1871"/>
      <c r="JZR81" s="1871"/>
      <c r="JZS81" s="1871"/>
      <c r="JZT81" s="1871"/>
      <c r="JZU81" s="1871"/>
      <c r="JZV81" s="1871"/>
      <c r="JZW81" s="1871"/>
      <c r="JZX81" s="1871"/>
      <c r="JZY81" s="1871"/>
      <c r="JZZ81" s="1871"/>
      <c r="KAA81" s="1871"/>
      <c r="KAB81" s="1871"/>
      <c r="KAC81" s="1871"/>
      <c r="KAD81" s="1871"/>
      <c r="KAE81" s="1871"/>
      <c r="KAF81" s="1871"/>
      <c r="KAG81" s="1871"/>
      <c r="KAH81" s="1871"/>
      <c r="KAI81" s="1871"/>
      <c r="KAJ81" s="1871"/>
      <c r="KAK81" s="1871"/>
      <c r="KAL81" s="1871"/>
      <c r="KAM81" s="1871"/>
      <c r="KAN81" s="1871"/>
      <c r="KAO81" s="1871"/>
      <c r="KAP81" s="1871"/>
      <c r="KAQ81" s="1871"/>
      <c r="KAR81" s="1871"/>
      <c r="KAS81" s="1871"/>
      <c r="KAT81" s="1871"/>
      <c r="KAU81" s="1871"/>
      <c r="KAV81" s="1871"/>
      <c r="KAW81" s="1871"/>
      <c r="KAX81" s="1871"/>
      <c r="KAY81" s="1871"/>
      <c r="KAZ81" s="1871"/>
      <c r="KBA81" s="1871"/>
      <c r="KBB81" s="1871"/>
      <c r="KBC81" s="1871"/>
      <c r="KBD81" s="1871"/>
      <c r="KBE81" s="1871"/>
      <c r="KBF81" s="1871"/>
      <c r="KBG81" s="1871"/>
      <c r="KBH81" s="1871"/>
      <c r="KBI81" s="1871"/>
      <c r="KBJ81" s="1871"/>
      <c r="KBK81" s="1871"/>
      <c r="KBL81" s="1871"/>
      <c r="KBM81" s="1871"/>
      <c r="KBN81" s="1871"/>
      <c r="KBO81" s="1871"/>
      <c r="KBP81" s="1871"/>
      <c r="KBQ81" s="1871"/>
      <c r="KBR81" s="1871"/>
      <c r="KBS81" s="1871"/>
      <c r="KBT81" s="1871"/>
      <c r="KBU81" s="1871"/>
      <c r="KBV81" s="1871"/>
      <c r="KBW81" s="1871"/>
      <c r="KBX81" s="1871"/>
      <c r="KBY81" s="1871"/>
      <c r="KBZ81" s="1871"/>
      <c r="KCA81" s="1871"/>
      <c r="KCB81" s="1871"/>
      <c r="KCC81" s="1871"/>
      <c r="KCD81" s="1871"/>
      <c r="KCE81" s="1871"/>
      <c r="KCF81" s="1871"/>
      <c r="KCG81" s="1871"/>
      <c r="KCH81" s="1871"/>
      <c r="KCI81" s="1871"/>
      <c r="KCJ81" s="1871"/>
      <c r="KCK81" s="1871"/>
      <c r="KCL81" s="1871"/>
      <c r="KCM81" s="1871"/>
      <c r="KCN81" s="1871"/>
      <c r="KCO81" s="1871"/>
      <c r="KCP81" s="1871"/>
      <c r="KCQ81" s="1871"/>
      <c r="KCR81" s="1871"/>
      <c r="KCS81" s="1871"/>
      <c r="KCT81" s="1871"/>
      <c r="KCU81" s="1871"/>
      <c r="KCV81" s="1871"/>
      <c r="KCW81" s="1871"/>
      <c r="KCX81" s="1871"/>
      <c r="KCY81" s="1871"/>
      <c r="KCZ81" s="1871"/>
      <c r="KDA81" s="1871"/>
      <c r="KDB81" s="1871"/>
      <c r="KDC81" s="1871"/>
      <c r="KDD81" s="1871"/>
      <c r="KDE81" s="1871"/>
      <c r="KDF81" s="1871"/>
      <c r="KDG81" s="1871"/>
      <c r="KDH81" s="1871"/>
      <c r="KDI81" s="1871"/>
      <c r="KDJ81" s="1871"/>
      <c r="KDK81" s="1871"/>
      <c r="KDL81" s="1871"/>
      <c r="KDM81" s="1871"/>
      <c r="KDN81" s="1871"/>
      <c r="KDO81" s="1871"/>
      <c r="KDP81" s="1871"/>
      <c r="KDQ81" s="1871"/>
      <c r="KDR81" s="1871"/>
      <c r="KDS81" s="1871"/>
      <c r="KDT81" s="1871"/>
      <c r="KDU81" s="1871"/>
      <c r="KDV81" s="1871"/>
      <c r="KDW81" s="1871"/>
      <c r="KDX81" s="1871"/>
      <c r="KDY81" s="1871"/>
      <c r="KDZ81" s="1871"/>
      <c r="KEA81" s="1871"/>
      <c r="KEB81" s="1871"/>
      <c r="KEC81" s="1871"/>
      <c r="KED81" s="1871"/>
      <c r="KEE81" s="1871"/>
      <c r="KEF81" s="1871"/>
      <c r="KEG81" s="1871"/>
      <c r="KEH81" s="1871"/>
      <c r="KEI81" s="1871"/>
      <c r="KEJ81" s="1871"/>
      <c r="KEK81" s="1871"/>
      <c r="KEL81" s="1871"/>
      <c r="KEM81" s="1871"/>
      <c r="KEN81" s="1871"/>
      <c r="KEO81" s="1871"/>
      <c r="KEP81" s="1871"/>
      <c r="KEQ81" s="1871"/>
      <c r="KER81" s="1871"/>
      <c r="KES81" s="1871"/>
      <c r="KET81" s="1871"/>
      <c r="KEU81" s="1871"/>
      <c r="KEV81" s="1871"/>
      <c r="KEW81" s="1871"/>
      <c r="KEX81" s="1871"/>
      <c r="KEY81" s="1871"/>
      <c r="KEZ81" s="1871"/>
      <c r="KFA81" s="1871"/>
      <c r="KFB81" s="1871"/>
      <c r="KFC81" s="1871"/>
      <c r="KFD81" s="1871"/>
      <c r="KFE81" s="1871"/>
      <c r="KFF81" s="1871"/>
      <c r="KFG81" s="1871"/>
      <c r="KFH81" s="1871"/>
      <c r="KFI81" s="1871"/>
      <c r="KFJ81" s="1871"/>
      <c r="KFK81" s="1871"/>
      <c r="KFL81" s="1871"/>
      <c r="KFM81" s="1871"/>
      <c r="KFN81" s="1871"/>
      <c r="KFO81" s="1871"/>
      <c r="KFP81" s="1871"/>
      <c r="KFQ81" s="1871"/>
      <c r="KFR81" s="1871"/>
      <c r="KFS81" s="1871"/>
      <c r="KFT81" s="1871"/>
      <c r="KFU81" s="1871"/>
      <c r="KFV81" s="1871"/>
      <c r="KFW81" s="1871"/>
      <c r="KFX81" s="1871"/>
      <c r="KFY81" s="1871"/>
      <c r="KFZ81" s="1871"/>
      <c r="KGA81" s="1871"/>
      <c r="KGB81" s="1871"/>
      <c r="KGC81" s="1871"/>
      <c r="KGD81" s="1871"/>
      <c r="KGE81" s="1871"/>
      <c r="KGF81" s="1871"/>
      <c r="KGG81" s="1871"/>
      <c r="KGH81" s="1871"/>
      <c r="KGI81" s="1871"/>
      <c r="KGJ81" s="1871"/>
      <c r="KGK81" s="1871"/>
      <c r="KGL81" s="1871"/>
      <c r="KGM81" s="1871"/>
      <c r="KGN81" s="1871"/>
      <c r="KGO81" s="1871"/>
      <c r="KGP81" s="1871"/>
      <c r="KGQ81" s="1871"/>
      <c r="KGR81" s="1871"/>
      <c r="KGS81" s="1871"/>
      <c r="KGT81" s="1871"/>
      <c r="KGU81" s="1871"/>
      <c r="KGV81" s="1871"/>
      <c r="KGW81" s="1871"/>
      <c r="KGX81" s="1871"/>
      <c r="KGY81" s="1871"/>
      <c r="KGZ81" s="1871"/>
      <c r="KHA81" s="1871"/>
      <c r="KHB81" s="1871"/>
      <c r="KHC81" s="1871"/>
      <c r="KHD81" s="1871"/>
      <c r="KHE81" s="1871"/>
      <c r="KHF81" s="1871"/>
      <c r="KHG81" s="1871"/>
      <c r="KHH81" s="1871"/>
      <c r="KHI81" s="1871"/>
      <c r="KHJ81" s="1871"/>
      <c r="KHK81" s="1871"/>
      <c r="KHL81" s="1871"/>
      <c r="KHM81" s="1871"/>
      <c r="KHN81" s="1871"/>
      <c r="KHO81" s="1871"/>
      <c r="KHP81" s="1871"/>
      <c r="KHQ81" s="1871"/>
      <c r="KHR81" s="1871"/>
      <c r="KHS81" s="1871"/>
      <c r="KHT81" s="1871"/>
      <c r="KHU81" s="1871"/>
      <c r="KHV81" s="1871"/>
      <c r="KHW81" s="1871"/>
      <c r="KHX81" s="1871"/>
      <c r="KHY81" s="1871"/>
      <c r="KHZ81" s="1871"/>
      <c r="KIA81" s="1871"/>
      <c r="KIB81" s="1871"/>
      <c r="KIC81" s="1871"/>
      <c r="KID81" s="1871"/>
      <c r="KIE81" s="1871"/>
      <c r="KIF81" s="1871"/>
      <c r="KIG81" s="1871"/>
      <c r="KIH81" s="1871"/>
      <c r="KII81" s="1871"/>
      <c r="KIJ81" s="1871"/>
      <c r="KIK81" s="1871"/>
      <c r="KIL81" s="1871"/>
      <c r="KIM81" s="1871"/>
      <c r="KIN81" s="1871"/>
      <c r="KIO81" s="1871"/>
      <c r="KIP81" s="1871"/>
      <c r="KIQ81" s="1871"/>
      <c r="KIR81" s="1871"/>
      <c r="KIS81" s="1871"/>
      <c r="KIT81" s="1871"/>
      <c r="KIU81" s="1871"/>
      <c r="KIV81" s="1871"/>
      <c r="KIW81" s="1871"/>
      <c r="KIX81" s="1871"/>
      <c r="KIY81" s="1871"/>
      <c r="KIZ81" s="1871"/>
      <c r="KJA81" s="1871"/>
      <c r="KJB81" s="1871"/>
      <c r="KJC81" s="1871"/>
      <c r="KJD81" s="1871"/>
      <c r="KJE81" s="1871"/>
      <c r="KJF81" s="1871"/>
      <c r="KJG81" s="1871"/>
      <c r="KJH81" s="1871"/>
      <c r="KJI81" s="1871"/>
      <c r="KJJ81" s="1871"/>
      <c r="KJK81" s="1871"/>
      <c r="KJL81" s="1871"/>
      <c r="KJM81" s="1871"/>
      <c r="KJN81" s="1871"/>
      <c r="KJO81" s="1871"/>
      <c r="KJP81" s="1871"/>
      <c r="KJQ81" s="1871"/>
      <c r="KJR81" s="1871"/>
      <c r="KJS81" s="1871"/>
      <c r="KJT81" s="1871"/>
      <c r="KJU81" s="1871"/>
      <c r="KJV81" s="1871"/>
      <c r="KJW81" s="1871"/>
      <c r="KJX81" s="1871"/>
      <c r="KJY81" s="1871"/>
      <c r="KJZ81" s="1871"/>
      <c r="KKA81" s="1871"/>
      <c r="KKB81" s="1871"/>
      <c r="KKC81" s="1871"/>
      <c r="KKD81" s="1871"/>
      <c r="KKE81" s="1871"/>
      <c r="KKF81" s="1871"/>
      <c r="KKG81" s="1871"/>
      <c r="KKH81" s="1871"/>
      <c r="KKI81" s="1871"/>
      <c r="KKJ81" s="1871"/>
      <c r="KKK81" s="1871"/>
      <c r="KKL81" s="1871"/>
      <c r="KKM81" s="1871"/>
      <c r="KKN81" s="1871"/>
      <c r="KKO81" s="1871"/>
      <c r="KKP81" s="1871"/>
      <c r="KKQ81" s="1871"/>
      <c r="KKR81" s="1871"/>
      <c r="KKS81" s="1871"/>
      <c r="KKT81" s="1871"/>
      <c r="KKU81" s="1871"/>
      <c r="KKV81" s="1871"/>
      <c r="KKW81" s="1871"/>
      <c r="KKX81" s="1871"/>
      <c r="KKY81" s="1871"/>
      <c r="KKZ81" s="1871"/>
      <c r="KLA81" s="1871"/>
      <c r="KLB81" s="1871"/>
      <c r="KLC81" s="1871"/>
      <c r="KLD81" s="1871"/>
      <c r="KLE81" s="1871"/>
      <c r="KLF81" s="1871"/>
      <c r="KLG81" s="1871"/>
      <c r="KLH81" s="1871"/>
      <c r="KLI81" s="1871"/>
      <c r="KLJ81" s="1871"/>
      <c r="KLK81" s="1871"/>
      <c r="KLL81" s="1871"/>
      <c r="KLM81" s="1871"/>
      <c r="KLN81" s="1871"/>
      <c r="KLO81" s="1871"/>
      <c r="KLP81" s="1871"/>
      <c r="KLQ81" s="1871"/>
      <c r="KLR81" s="1871"/>
      <c r="KLS81" s="1871"/>
      <c r="KLT81" s="1871"/>
      <c r="KLU81" s="1871"/>
      <c r="KLV81" s="1871"/>
      <c r="KLW81" s="1871"/>
      <c r="KLX81" s="1871"/>
      <c r="KLY81" s="1871"/>
      <c r="KLZ81" s="1871"/>
      <c r="KMA81" s="1871"/>
      <c r="KMB81" s="1871"/>
      <c r="KMC81" s="1871"/>
      <c r="KMD81" s="1871"/>
      <c r="KME81" s="1871"/>
      <c r="KMF81" s="1871"/>
      <c r="KMG81" s="1871"/>
      <c r="KMH81" s="1871"/>
      <c r="KMI81" s="1871"/>
      <c r="KMJ81" s="1871"/>
      <c r="KMK81" s="1871"/>
      <c r="KML81" s="1871"/>
      <c r="KMM81" s="1871"/>
      <c r="KMN81" s="1871"/>
      <c r="KMO81" s="1871"/>
      <c r="KMP81" s="1871"/>
      <c r="KMQ81" s="1871"/>
      <c r="KMR81" s="1871"/>
      <c r="KMS81" s="1871"/>
      <c r="KMT81" s="1871"/>
      <c r="KMU81" s="1871"/>
      <c r="KMV81" s="1871"/>
      <c r="KMW81" s="1871"/>
      <c r="KMX81" s="1871"/>
      <c r="KMY81" s="1871"/>
      <c r="KMZ81" s="1871"/>
      <c r="KNA81" s="1871"/>
      <c r="KNB81" s="1871"/>
      <c r="KNC81" s="1871"/>
      <c r="KND81" s="1871"/>
      <c r="KNE81" s="1871"/>
      <c r="KNF81" s="1871"/>
      <c r="KNG81" s="1871"/>
      <c r="KNH81" s="1871"/>
      <c r="KNI81" s="1871"/>
      <c r="KNJ81" s="1871"/>
      <c r="KNK81" s="1871"/>
      <c r="KNL81" s="1871"/>
      <c r="KNM81" s="1871"/>
      <c r="KNN81" s="1871"/>
      <c r="KNO81" s="1871"/>
      <c r="KNP81" s="1871"/>
      <c r="KNQ81" s="1871"/>
      <c r="KNR81" s="1871"/>
      <c r="KNS81" s="1871"/>
      <c r="KNT81" s="1871"/>
      <c r="KNU81" s="1871"/>
      <c r="KNV81" s="1871"/>
      <c r="KNW81" s="1871"/>
      <c r="KNX81" s="1871"/>
      <c r="KNY81" s="1871"/>
      <c r="KNZ81" s="1871"/>
      <c r="KOA81" s="1871"/>
      <c r="KOB81" s="1871"/>
      <c r="KOC81" s="1871"/>
      <c r="KOD81" s="1871"/>
      <c r="KOE81" s="1871"/>
      <c r="KOF81" s="1871"/>
      <c r="KOG81" s="1871"/>
      <c r="KOH81" s="1871"/>
      <c r="KOI81" s="1871"/>
      <c r="KOJ81" s="1871"/>
      <c r="KOK81" s="1871"/>
      <c r="KOL81" s="1871"/>
      <c r="KOM81" s="1871"/>
      <c r="KON81" s="1871"/>
      <c r="KOO81" s="1871"/>
      <c r="KOP81" s="1871"/>
      <c r="KOQ81" s="1871"/>
      <c r="KOR81" s="1871"/>
      <c r="KOS81" s="1871"/>
      <c r="KOT81" s="1871"/>
      <c r="KOU81" s="1871"/>
      <c r="KOV81" s="1871"/>
      <c r="KOW81" s="1871"/>
      <c r="KOX81" s="1871"/>
      <c r="KOY81" s="1871"/>
      <c r="KOZ81" s="1871"/>
      <c r="KPA81" s="1871"/>
      <c r="KPB81" s="1871"/>
      <c r="KPC81" s="1871"/>
      <c r="KPD81" s="1871"/>
      <c r="KPE81" s="1871"/>
      <c r="KPF81" s="1871"/>
      <c r="KPG81" s="1871"/>
      <c r="KPH81" s="1871"/>
      <c r="KPI81" s="1871"/>
      <c r="KPJ81" s="1871"/>
      <c r="KPK81" s="1871"/>
      <c r="KPL81" s="1871"/>
      <c r="KPM81" s="1871"/>
      <c r="KPN81" s="1871"/>
      <c r="KPO81" s="1871"/>
      <c r="KPP81" s="1871"/>
      <c r="KPQ81" s="1871"/>
      <c r="KPR81" s="1871"/>
      <c r="KPS81" s="1871"/>
      <c r="KPT81" s="1871"/>
      <c r="KPU81" s="1871"/>
      <c r="KPV81" s="1871"/>
      <c r="KPW81" s="1871"/>
      <c r="KPX81" s="1871"/>
      <c r="KPY81" s="1871"/>
      <c r="KPZ81" s="1871"/>
      <c r="KQA81" s="1871"/>
      <c r="KQB81" s="1871"/>
      <c r="KQC81" s="1871"/>
      <c r="KQD81" s="1871"/>
      <c r="KQE81" s="1871"/>
      <c r="KQF81" s="1871"/>
      <c r="KQG81" s="1871"/>
      <c r="KQH81" s="1871"/>
      <c r="KQI81" s="1871"/>
      <c r="KQJ81" s="1871"/>
      <c r="KQK81" s="1871"/>
      <c r="KQL81" s="1871"/>
      <c r="KQM81" s="1871"/>
      <c r="KQN81" s="1871"/>
      <c r="KQO81" s="1871"/>
      <c r="KQP81" s="1871"/>
      <c r="KQQ81" s="1871"/>
      <c r="KQR81" s="1871"/>
      <c r="KQS81" s="1871"/>
      <c r="KQT81" s="1871"/>
      <c r="KQU81" s="1871"/>
      <c r="KQV81" s="1871"/>
      <c r="KQW81" s="1871"/>
      <c r="KQX81" s="1871"/>
      <c r="KQY81" s="1871"/>
      <c r="KQZ81" s="1871"/>
      <c r="KRA81" s="1871"/>
      <c r="KRB81" s="1871"/>
      <c r="KRC81" s="1871"/>
      <c r="KRD81" s="1871"/>
      <c r="KRE81" s="1871"/>
      <c r="KRF81" s="1871"/>
      <c r="KRG81" s="1871"/>
      <c r="KRH81" s="1871"/>
      <c r="KRI81" s="1871"/>
      <c r="KRJ81" s="1871"/>
      <c r="KRK81" s="1871"/>
      <c r="KRL81" s="1871"/>
      <c r="KRM81" s="1871"/>
      <c r="KRN81" s="1871"/>
      <c r="KRO81" s="1871"/>
      <c r="KRP81" s="1871"/>
      <c r="KRQ81" s="1871"/>
      <c r="KRR81" s="1871"/>
      <c r="KRS81" s="1871"/>
      <c r="KRT81" s="1871"/>
      <c r="KRU81" s="1871"/>
      <c r="KRV81" s="1871"/>
      <c r="KRW81" s="1871"/>
      <c r="KRX81" s="1871"/>
      <c r="KRY81" s="1871"/>
      <c r="KRZ81" s="1871"/>
      <c r="KSA81" s="1871"/>
      <c r="KSB81" s="1871"/>
      <c r="KSC81" s="1871"/>
      <c r="KSD81" s="1871"/>
      <c r="KSE81" s="1871"/>
      <c r="KSF81" s="1871"/>
      <c r="KSG81" s="1871"/>
      <c r="KSH81" s="1871"/>
      <c r="KSI81" s="1871"/>
      <c r="KSJ81" s="1871"/>
      <c r="KSK81" s="1871"/>
      <c r="KSL81" s="1871"/>
      <c r="KSM81" s="1871"/>
      <c r="KSN81" s="1871"/>
      <c r="KSO81" s="1871"/>
      <c r="KSP81" s="1871"/>
      <c r="KSQ81" s="1871"/>
      <c r="KSR81" s="1871"/>
      <c r="KSS81" s="1871"/>
      <c r="KST81" s="1871"/>
      <c r="KSU81" s="1871"/>
      <c r="KSV81" s="1871"/>
      <c r="KSW81" s="1871"/>
      <c r="KSX81" s="1871"/>
      <c r="KSY81" s="1871"/>
      <c r="KSZ81" s="1871"/>
      <c r="KTA81" s="1871"/>
      <c r="KTB81" s="1871"/>
      <c r="KTC81" s="1871"/>
      <c r="KTD81" s="1871"/>
      <c r="KTE81" s="1871"/>
      <c r="KTF81" s="1871"/>
      <c r="KTG81" s="1871"/>
      <c r="KTH81" s="1871"/>
      <c r="KTI81" s="1871"/>
      <c r="KTJ81" s="1871"/>
      <c r="KTK81" s="1871"/>
      <c r="KTL81" s="1871"/>
      <c r="KTM81" s="1871"/>
      <c r="KTN81" s="1871"/>
      <c r="KTO81" s="1871"/>
      <c r="KTP81" s="1871"/>
      <c r="KTQ81" s="1871"/>
      <c r="KTR81" s="1871"/>
      <c r="KTS81" s="1871"/>
      <c r="KTT81" s="1871"/>
      <c r="KTU81" s="1871"/>
      <c r="KTV81" s="1871"/>
      <c r="KTW81" s="1871"/>
      <c r="KTX81" s="1871"/>
      <c r="KTY81" s="1871"/>
      <c r="KTZ81" s="1871"/>
      <c r="KUA81" s="1871"/>
      <c r="KUB81" s="1871"/>
      <c r="KUC81" s="1871"/>
      <c r="KUD81" s="1871"/>
      <c r="KUE81" s="1871"/>
      <c r="KUF81" s="1871"/>
      <c r="KUG81" s="1871"/>
      <c r="KUH81" s="1871"/>
      <c r="KUI81" s="1871"/>
      <c r="KUJ81" s="1871"/>
      <c r="KUK81" s="1871"/>
      <c r="KUL81" s="1871"/>
      <c r="KUM81" s="1871"/>
      <c r="KUN81" s="1871"/>
      <c r="KUO81" s="1871"/>
      <c r="KUP81" s="1871"/>
      <c r="KUQ81" s="1871"/>
      <c r="KUR81" s="1871"/>
      <c r="KUS81" s="1871"/>
      <c r="KUT81" s="1871"/>
      <c r="KUU81" s="1871"/>
      <c r="KUV81" s="1871"/>
      <c r="KUW81" s="1871"/>
      <c r="KUX81" s="1871"/>
      <c r="KUY81" s="1871"/>
      <c r="KUZ81" s="1871"/>
      <c r="KVA81" s="1871"/>
      <c r="KVB81" s="1871"/>
      <c r="KVC81" s="1871"/>
      <c r="KVD81" s="1871"/>
      <c r="KVE81" s="1871"/>
      <c r="KVF81" s="1871"/>
      <c r="KVG81" s="1871"/>
      <c r="KVH81" s="1871"/>
      <c r="KVI81" s="1871"/>
      <c r="KVJ81" s="1871"/>
      <c r="KVK81" s="1871"/>
      <c r="KVL81" s="1871"/>
      <c r="KVM81" s="1871"/>
      <c r="KVN81" s="1871"/>
      <c r="KVO81" s="1871"/>
      <c r="KVP81" s="1871"/>
      <c r="KVQ81" s="1871"/>
      <c r="KVR81" s="1871"/>
      <c r="KVS81" s="1871"/>
      <c r="KVT81" s="1871"/>
      <c r="KVU81" s="1871"/>
      <c r="KVV81" s="1871"/>
      <c r="KVW81" s="1871"/>
      <c r="KVX81" s="1871"/>
      <c r="KVY81" s="1871"/>
      <c r="KVZ81" s="1871"/>
      <c r="KWA81" s="1871"/>
      <c r="KWB81" s="1871"/>
      <c r="KWC81" s="1871"/>
      <c r="KWD81" s="1871"/>
      <c r="KWE81" s="1871"/>
      <c r="KWF81" s="1871"/>
      <c r="KWG81" s="1871"/>
      <c r="KWH81" s="1871"/>
      <c r="KWI81" s="1871"/>
      <c r="KWJ81" s="1871"/>
      <c r="KWK81" s="1871"/>
      <c r="KWL81" s="1871"/>
      <c r="KWM81" s="1871"/>
      <c r="KWN81" s="1871"/>
      <c r="KWO81" s="1871"/>
      <c r="KWP81" s="1871"/>
      <c r="KWQ81" s="1871"/>
      <c r="KWR81" s="1871"/>
      <c r="KWS81" s="1871"/>
      <c r="KWT81" s="1871"/>
      <c r="KWU81" s="1871"/>
      <c r="KWV81" s="1871"/>
      <c r="KWW81" s="1871"/>
      <c r="KWX81" s="1871"/>
      <c r="KWY81" s="1871"/>
      <c r="KWZ81" s="1871"/>
      <c r="KXA81" s="1871"/>
      <c r="KXB81" s="1871"/>
      <c r="KXC81" s="1871"/>
      <c r="KXD81" s="1871"/>
      <c r="KXE81" s="1871"/>
      <c r="KXF81" s="1871"/>
      <c r="KXG81" s="1871"/>
      <c r="KXH81" s="1871"/>
      <c r="KXI81" s="1871"/>
      <c r="KXJ81" s="1871"/>
      <c r="KXK81" s="1871"/>
      <c r="KXL81" s="1871"/>
      <c r="KXM81" s="1871"/>
      <c r="KXN81" s="1871"/>
      <c r="KXO81" s="1871"/>
      <c r="KXP81" s="1871"/>
      <c r="KXQ81" s="1871"/>
      <c r="KXR81" s="1871"/>
      <c r="KXS81" s="1871"/>
      <c r="KXT81" s="1871"/>
      <c r="KXU81" s="1871"/>
      <c r="KXV81" s="1871"/>
      <c r="KXW81" s="1871"/>
      <c r="KXX81" s="1871"/>
      <c r="KXY81" s="1871"/>
      <c r="KXZ81" s="1871"/>
      <c r="KYA81" s="1871"/>
      <c r="KYB81" s="1871"/>
      <c r="KYC81" s="1871"/>
      <c r="KYD81" s="1871"/>
      <c r="KYE81" s="1871"/>
      <c r="KYF81" s="1871"/>
      <c r="KYG81" s="1871"/>
      <c r="KYH81" s="1871"/>
      <c r="KYI81" s="1871"/>
      <c r="KYJ81" s="1871"/>
      <c r="KYK81" s="1871"/>
      <c r="KYL81" s="1871"/>
      <c r="KYM81" s="1871"/>
      <c r="KYN81" s="1871"/>
      <c r="KYO81" s="1871"/>
      <c r="KYP81" s="1871"/>
      <c r="KYQ81" s="1871"/>
      <c r="KYR81" s="1871"/>
      <c r="KYS81" s="1871"/>
      <c r="KYT81" s="1871"/>
      <c r="KYU81" s="1871"/>
      <c r="KYV81" s="1871"/>
      <c r="KYW81" s="1871"/>
      <c r="KYX81" s="1871"/>
      <c r="KYY81" s="1871"/>
      <c r="KYZ81" s="1871"/>
      <c r="KZA81" s="1871"/>
      <c r="KZB81" s="1871"/>
      <c r="KZC81" s="1871"/>
      <c r="KZD81" s="1871"/>
      <c r="KZE81" s="1871"/>
      <c r="KZF81" s="1871"/>
      <c r="KZG81" s="1871"/>
      <c r="KZH81" s="1871"/>
      <c r="KZI81" s="1871"/>
      <c r="KZJ81" s="1871"/>
      <c r="KZK81" s="1871"/>
      <c r="KZL81" s="1871"/>
      <c r="KZM81" s="1871"/>
      <c r="KZN81" s="1871"/>
      <c r="KZO81" s="1871"/>
      <c r="KZP81" s="1871"/>
      <c r="KZQ81" s="1871"/>
      <c r="KZR81" s="1871"/>
      <c r="KZS81" s="1871"/>
      <c r="KZT81" s="1871"/>
      <c r="KZU81" s="1871"/>
      <c r="KZV81" s="1871"/>
      <c r="KZW81" s="1871"/>
      <c r="KZX81" s="1871"/>
      <c r="KZY81" s="1871"/>
      <c r="KZZ81" s="1871"/>
      <c r="LAA81" s="1871"/>
      <c r="LAB81" s="1871"/>
      <c r="LAC81" s="1871"/>
      <c r="LAD81" s="1871"/>
      <c r="LAE81" s="1871"/>
      <c r="LAF81" s="1871"/>
      <c r="LAG81" s="1871"/>
      <c r="LAH81" s="1871"/>
      <c r="LAI81" s="1871"/>
      <c r="LAJ81" s="1871"/>
      <c r="LAK81" s="1871"/>
      <c r="LAL81" s="1871"/>
      <c r="LAM81" s="1871"/>
      <c r="LAN81" s="1871"/>
      <c r="LAO81" s="1871"/>
      <c r="LAP81" s="1871"/>
      <c r="LAQ81" s="1871"/>
      <c r="LAR81" s="1871"/>
      <c r="LAS81" s="1871"/>
      <c r="LAT81" s="1871"/>
      <c r="LAU81" s="1871"/>
      <c r="LAV81" s="1871"/>
      <c r="LAW81" s="1871"/>
      <c r="LAX81" s="1871"/>
      <c r="LAY81" s="1871"/>
      <c r="LAZ81" s="1871"/>
      <c r="LBA81" s="1871"/>
      <c r="LBB81" s="1871"/>
      <c r="LBC81" s="1871"/>
      <c r="LBD81" s="1871"/>
      <c r="LBE81" s="1871"/>
      <c r="LBF81" s="1871"/>
      <c r="LBG81" s="1871"/>
      <c r="LBH81" s="1871"/>
      <c r="LBI81" s="1871"/>
      <c r="LBJ81" s="1871"/>
      <c r="LBK81" s="1871"/>
      <c r="LBL81" s="1871"/>
      <c r="LBM81" s="1871"/>
      <c r="LBN81" s="1871"/>
      <c r="LBO81" s="1871"/>
      <c r="LBP81" s="1871"/>
      <c r="LBQ81" s="1871"/>
      <c r="LBR81" s="1871"/>
      <c r="LBS81" s="1871"/>
      <c r="LBT81" s="1871"/>
      <c r="LBU81" s="1871"/>
      <c r="LBV81" s="1871"/>
      <c r="LBW81" s="1871"/>
      <c r="LBX81" s="1871"/>
      <c r="LBY81" s="1871"/>
      <c r="LBZ81" s="1871"/>
      <c r="LCA81" s="1871"/>
      <c r="LCB81" s="1871"/>
      <c r="LCC81" s="1871"/>
      <c r="LCD81" s="1871"/>
      <c r="LCE81" s="1871"/>
      <c r="LCF81" s="1871"/>
      <c r="LCG81" s="1871"/>
      <c r="LCH81" s="1871"/>
      <c r="LCI81" s="1871"/>
      <c r="LCJ81" s="1871"/>
      <c r="LCK81" s="1871"/>
      <c r="LCL81" s="1871"/>
      <c r="LCM81" s="1871"/>
      <c r="LCN81" s="1871"/>
      <c r="LCO81" s="1871"/>
      <c r="LCP81" s="1871"/>
      <c r="LCQ81" s="1871"/>
      <c r="LCR81" s="1871"/>
      <c r="LCS81" s="1871"/>
      <c r="LCT81" s="1871"/>
      <c r="LCU81" s="1871"/>
      <c r="LCV81" s="1871"/>
      <c r="LCW81" s="1871"/>
      <c r="LCX81" s="1871"/>
      <c r="LCY81" s="1871"/>
      <c r="LCZ81" s="1871"/>
      <c r="LDA81" s="1871"/>
      <c r="LDB81" s="1871"/>
      <c r="LDC81" s="1871"/>
      <c r="LDD81" s="1871"/>
      <c r="LDE81" s="1871"/>
      <c r="LDF81" s="1871"/>
      <c r="LDG81" s="1871"/>
      <c r="LDH81" s="1871"/>
      <c r="LDI81" s="1871"/>
      <c r="LDJ81" s="1871"/>
      <c r="LDK81" s="1871"/>
      <c r="LDL81" s="1871"/>
      <c r="LDM81" s="1871"/>
      <c r="LDN81" s="1871"/>
      <c r="LDO81" s="1871"/>
      <c r="LDP81" s="1871"/>
      <c r="LDQ81" s="1871"/>
      <c r="LDR81" s="1871"/>
      <c r="LDS81" s="1871"/>
      <c r="LDT81" s="1871"/>
      <c r="LDU81" s="1871"/>
      <c r="LDV81" s="1871"/>
      <c r="LDW81" s="1871"/>
      <c r="LDX81" s="1871"/>
      <c r="LDY81" s="1871"/>
      <c r="LDZ81" s="1871"/>
      <c r="LEA81" s="1871"/>
      <c r="LEB81" s="1871"/>
      <c r="LEC81" s="1871"/>
      <c r="LED81" s="1871"/>
      <c r="LEE81" s="1871"/>
      <c r="LEF81" s="1871"/>
      <c r="LEG81" s="1871"/>
      <c r="LEH81" s="1871"/>
      <c r="LEI81" s="1871"/>
      <c r="LEJ81" s="1871"/>
      <c r="LEK81" s="1871"/>
      <c r="LEL81" s="1871"/>
      <c r="LEM81" s="1871"/>
      <c r="LEN81" s="1871"/>
      <c r="LEO81" s="1871"/>
      <c r="LEP81" s="1871"/>
      <c r="LEQ81" s="1871"/>
      <c r="LER81" s="1871"/>
      <c r="LES81" s="1871"/>
      <c r="LET81" s="1871"/>
      <c r="LEU81" s="1871"/>
      <c r="LEV81" s="1871"/>
      <c r="LEW81" s="1871"/>
      <c r="LEX81" s="1871"/>
      <c r="LEY81" s="1871"/>
      <c r="LEZ81" s="1871"/>
      <c r="LFA81" s="1871"/>
      <c r="LFB81" s="1871"/>
      <c r="LFC81" s="1871"/>
      <c r="LFD81" s="1871"/>
      <c r="LFE81" s="1871"/>
      <c r="LFF81" s="1871"/>
      <c r="LFG81" s="1871"/>
      <c r="LFH81" s="1871"/>
      <c r="LFI81" s="1871"/>
      <c r="LFJ81" s="1871"/>
      <c r="LFK81" s="1871"/>
      <c r="LFL81" s="1871"/>
      <c r="LFM81" s="1871"/>
      <c r="LFN81" s="1871"/>
      <c r="LFO81" s="1871"/>
      <c r="LFP81" s="1871"/>
      <c r="LFQ81" s="1871"/>
      <c r="LFR81" s="1871"/>
      <c r="LFS81" s="1871"/>
      <c r="LFT81" s="1871"/>
      <c r="LFU81" s="1871"/>
      <c r="LFV81" s="1871"/>
      <c r="LFW81" s="1871"/>
      <c r="LFX81" s="1871"/>
      <c r="LFY81" s="1871"/>
      <c r="LFZ81" s="1871"/>
      <c r="LGA81" s="1871"/>
      <c r="LGB81" s="1871"/>
      <c r="LGC81" s="1871"/>
      <c r="LGD81" s="1871"/>
      <c r="LGE81" s="1871"/>
      <c r="LGF81" s="1871"/>
      <c r="LGG81" s="1871"/>
      <c r="LGH81" s="1871"/>
      <c r="LGI81" s="1871"/>
      <c r="LGJ81" s="1871"/>
      <c r="LGK81" s="1871"/>
      <c r="LGL81" s="1871"/>
      <c r="LGM81" s="1871"/>
      <c r="LGN81" s="1871"/>
      <c r="LGO81" s="1871"/>
      <c r="LGP81" s="1871"/>
      <c r="LGQ81" s="1871"/>
      <c r="LGR81" s="1871"/>
      <c r="LGS81" s="1871"/>
      <c r="LGT81" s="1871"/>
      <c r="LGU81" s="1871"/>
      <c r="LGV81" s="1871"/>
      <c r="LGW81" s="1871"/>
      <c r="LGX81" s="1871"/>
      <c r="LGY81" s="1871"/>
      <c r="LGZ81" s="1871"/>
      <c r="LHA81" s="1871"/>
      <c r="LHB81" s="1871"/>
      <c r="LHC81" s="1871"/>
      <c r="LHD81" s="1871"/>
      <c r="LHE81" s="1871"/>
      <c r="LHF81" s="1871"/>
      <c r="LHG81" s="1871"/>
      <c r="LHH81" s="1871"/>
      <c r="LHI81" s="1871"/>
      <c r="LHJ81" s="1871"/>
      <c r="LHK81" s="1871"/>
      <c r="LHL81" s="1871"/>
      <c r="LHM81" s="1871"/>
      <c r="LHN81" s="1871"/>
      <c r="LHO81" s="1871"/>
      <c r="LHP81" s="1871"/>
      <c r="LHQ81" s="1871"/>
      <c r="LHR81" s="1871"/>
      <c r="LHS81" s="1871"/>
      <c r="LHT81" s="1871"/>
      <c r="LHU81" s="1871"/>
      <c r="LHV81" s="1871"/>
      <c r="LHW81" s="1871"/>
      <c r="LHX81" s="1871"/>
      <c r="LHY81" s="1871"/>
      <c r="LHZ81" s="1871"/>
      <c r="LIA81" s="1871"/>
      <c r="LIB81" s="1871"/>
      <c r="LIC81" s="1871"/>
      <c r="LID81" s="1871"/>
      <c r="LIE81" s="1871"/>
      <c r="LIF81" s="1871"/>
      <c r="LIG81" s="1871"/>
      <c r="LIH81" s="1871"/>
      <c r="LII81" s="1871"/>
      <c r="LIJ81" s="1871"/>
      <c r="LIK81" s="1871"/>
      <c r="LIL81" s="1871"/>
      <c r="LIM81" s="1871"/>
      <c r="LIN81" s="1871"/>
      <c r="LIO81" s="1871"/>
      <c r="LIP81" s="1871"/>
      <c r="LIQ81" s="1871"/>
      <c r="LIR81" s="1871"/>
      <c r="LIS81" s="1871"/>
      <c r="LIT81" s="1871"/>
      <c r="LIU81" s="1871"/>
      <c r="LIV81" s="1871"/>
      <c r="LIW81" s="1871"/>
      <c r="LIX81" s="1871"/>
      <c r="LIY81" s="1871"/>
      <c r="LIZ81" s="1871"/>
      <c r="LJA81" s="1871"/>
      <c r="LJB81" s="1871"/>
      <c r="LJC81" s="1871"/>
      <c r="LJD81" s="1871"/>
      <c r="LJE81" s="1871"/>
      <c r="LJF81" s="1871"/>
      <c r="LJG81" s="1871"/>
      <c r="LJH81" s="1871"/>
      <c r="LJI81" s="1871"/>
      <c r="LJJ81" s="1871"/>
      <c r="LJK81" s="1871"/>
      <c r="LJL81" s="1871"/>
      <c r="LJM81" s="1871"/>
      <c r="LJN81" s="1871"/>
      <c r="LJO81" s="1871"/>
      <c r="LJP81" s="1871"/>
      <c r="LJQ81" s="1871"/>
      <c r="LJR81" s="1871"/>
      <c r="LJS81" s="1871"/>
      <c r="LJT81" s="1871"/>
      <c r="LJU81" s="1871"/>
      <c r="LJV81" s="1871"/>
      <c r="LJW81" s="1871"/>
      <c r="LJX81" s="1871"/>
      <c r="LJY81" s="1871"/>
      <c r="LJZ81" s="1871"/>
      <c r="LKA81" s="1871"/>
      <c r="LKB81" s="1871"/>
      <c r="LKC81" s="1871"/>
      <c r="LKD81" s="1871"/>
      <c r="LKE81" s="1871"/>
      <c r="LKF81" s="1871"/>
      <c r="LKG81" s="1871"/>
      <c r="LKH81" s="1871"/>
      <c r="LKI81" s="1871"/>
      <c r="LKJ81" s="1871"/>
      <c r="LKK81" s="1871"/>
      <c r="LKL81" s="1871"/>
      <c r="LKM81" s="1871"/>
      <c r="LKN81" s="1871"/>
      <c r="LKO81" s="1871"/>
      <c r="LKP81" s="1871"/>
      <c r="LKQ81" s="1871"/>
      <c r="LKR81" s="1871"/>
      <c r="LKS81" s="1871"/>
      <c r="LKT81" s="1871"/>
      <c r="LKU81" s="1871"/>
      <c r="LKV81" s="1871"/>
      <c r="LKW81" s="1871"/>
      <c r="LKX81" s="1871"/>
      <c r="LKY81" s="1871"/>
      <c r="LKZ81" s="1871"/>
      <c r="LLA81" s="1871"/>
      <c r="LLB81" s="1871"/>
      <c r="LLC81" s="1871"/>
      <c r="LLD81" s="1871"/>
      <c r="LLE81" s="1871"/>
      <c r="LLF81" s="1871"/>
      <c r="LLG81" s="1871"/>
      <c r="LLH81" s="1871"/>
      <c r="LLI81" s="1871"/>
      <c r="LLJ81" s="1871"/>
      <c r="LLK81" s="1871"/>
      <c r="LLL81" s="1871"/>
      <c r="LLM81" s="1871"/>
      <c r="LLN81" s="1871"/>
      <c r="LLO81" s="1871"/>
      <c r="LLP81" s="1871"/>
      <c r="LLQ81" s="1871"/>
      <c r="LLR81" s="1871"/>
      <c r="LLS81" s="1871"/>
      <c r="LLT81" s="1871"/>
      <c r="LLU81" s="1871"/>
      <c r="LLV81" s="1871"/>
      <c r="LLW81" s="1871"/>
      <c r="LLX81" s="1871"/>
      <c r="LLY81" s="1871"/>
      <c r="LLZ81" s="1871"/>
      <c r="LMA81" s="1871"/>
      <c r="LMB81" s="1871"/>
      <c r="LMC81" s="1871"/>
      <c r="LMD81" s="1871"/>
      <c r="LME81" s="1871"/>
      <c r="LMF81" s="1871"/>
      <c r="LMG81" s="1871"/>
      <c r="LMH81" s="1871"/>
      <c r="LMI81" s="1871"/>
      <c r="LMJ81" s="1871"/>
      <c r="LMK81" s="1871"/>
      <c r="LML81" s="1871"/>
      <c r="LMM81" s="1871"/>
      <c r="LMN81" s="1871"/>
      <c r="LMO81" s="1871"/>
      <c r="LMP81" s="1871"/>
      <c r="LMQ81" s="1871"/>
      <c r="LMR81" s="1871"/>
      <c r="LMS81" s="1871"/>
      <c r="LMT81" s="1871"/>
      <c r="LMU81" s="1871"/>
      <c r="LMV81" s="1871"/>
      <c r="LMW81" s="1871"/>
      <c r="LMX81" s="1871"/>
      <c r="LMY81" s="1871"/>
      <c r="LMZ81" s="1871"/>
      <c r="LNA81" s="1871"/>
      <c r="LNB81" s="1871"/>
      <c r="LNC81" s="1871"/>
      <c r="LND81" s="1871"/>
      <c r="LNE81" s="1871"/>
      <c r="LNF81" s="1871"/>
      <c r="LNG81" s="1871"/>
      <c r="LNH81" s="1871"/>
      <c r="LNI81" s="1871"/>
      <c r="LNJ81" s="1871"/>
      <c r="LNK81" s="1871"/>
      <c r="LNL81" s="1871"/>
      <c r="LNM81" s="1871"/>
      <c r="LNN81" s="1871"/>
      <c r="LNO81" s="1871"/>
      <c r="LNP81" s="1871"/>
      <c r="LNQ81" s="1871"/>
      <c r="LNR81" s="1871"/>
      <c r="LNS81" s="1871"/>
      <c r="LNT81" s="1871"/>
      <c r="LNU81" s="1871"/>
      <c r="LNV81" s="1871"/>
      <c r="LNW81" s="1871"/>
      <c r="LNX81" s="1871"/>
      <c r="LNY81" s="1871"/>
      <c r="LNZ81" s="1871"/>
      <c r="LOA81" s="1871"/>
      <c r="LOB81" s="1871"/>
      <c r="LOC81" s="1871"/>
      <c r="LOD81" s="1871"/>
      <c r="LOE81" s="1871"/>
      <c r="LOF81" s="1871"/>
      <c r="LOG81" s="1871"/>
      <c r="LOH81" s="1871"/>
      <c r="LOI81" s="1871"/>
      <c r="LOJ81" s="1871"/>
      <c r="LOK81" s="1871"/>
      <c r="LOL81" s="1871"/>
      <c r="LOM81" s="1871"/>
      <c r="LON81" s="1871"/>
      <c r="LOO81" s="1871"/>
      <c r="LOP81" s="1871"/>
      <c r="LOQ81" s="1871"/>
      <c r="LOR81" s="1871"/>
      <c r="LOS81" s="1871"/>
      <c r="LOT81" s="1871"/>
      <c r="LOU81" s="1871"/>
      <c r="LOV81" s="1871"/>
      <c r="LOW81" s="1871"/>
      <c r="LOX81" s="1871"/>
      <c r="LOY81" s="1871"/>
      <c r="LOZ81" s="1871"/>
      <c r="LPA81" s="1871"/>
      <c r="LPB81" s="1871"/>
      <c r="LPC81" s="1871"/>
      <c r="LPD81" s="1871"/>
      <c r="LPE81" s="1871"/>
      <c r="LPF81" s="1871"/>
      <c r="LPG81" s="1871"/>
      <c r="LPH81" s="1871"/>
      <c r="LPI81" s="1871"/>
      <c r="LPJ81" s="1871"/>
      <c r="LPK81" s="1871"/>
      <c r="LPL81" s="1871"/>
      <c r="LPM81" s="1871"/>
      <c r="LPN81" s="1871"/>
      <c r="LPO81" s="1871"/>
      <c r="LPP81" s="1871"/>
      <c r="LPQ81" s="1871"/>
      <c r="LPR81" s="1871"/>
      <c r="LPS81" s="1871"/>
      <c r="LPT81" s="1871"/>
      <c r="LPU81" s="1871"/>
      <c r="LPV81" s="1871"/>
      <c r="LPW81" s="1871"/>
      <c r="LPX81" s="1871"/>
      <c r="LPY81" s="1871"/>
      <c r="LPZ81" s="1871"/>
      <c r="LQA81" s="1871"/>
      <c r="LQB81" s="1871"/>
      <c r="LQC81" s="1871"/>
      <c r="LQD81" s="1871"/>
      <c r="LQE81" s="1871"/>
      <c r="LQF81" s="1871"/>
      <c r="LQG81" s="1871"/>
      <c r="LQH81" s="1871"/>
      <c r="LQI81" s="1871"/>
      <c r="LQJ81" s="1871"/>
      <c r="LQK81" s="1871"/>
      <c r="LQL81" s="1871"/>
      <c r="LQM81" s="1871"/>
      <c r="LQN81" s="1871"/>
      <c r="LQO81" s="1871"/>
      <c r="LQP81" s="1871"/>
      <c r="LQQ81" s="1871"/>
      <c r="LQR81" s="1871"/>
      <c r="LQS81" s="1871"/>
      <c r="LQT81" s="1871"/>
      <c r="LQU81" s="1871"/>
      <c r="LQV81" s="1871"/>
      <c r="LQW81" s="1871"/>
      <c r="LQX81" s="1871"/>
      <c r="LQY81" s="1871"/>
      <c r="LQZ81" s="1871"/>
      <c r="LRA81" s="1871"/>
      <c r="LRB81" s="1871"/>
      <c r="LRC81" s="1871"/>
      <c r="LRD81" s="1871"/>
      <c r="LRE81" s="1871"/>
      <c r="LRF81" s="1871"/>
      <c r="LRG81" s="1871"/>
      <c r="LRH81" s="1871"/>
      <c r="LRI81" s="1871"/>
      <c r="LRJ81" s="1871"/>
      <c r="LRK81" s="1871"/>
      <c r="LRL81" s="1871"/>
      <c r="LRM81" s="1871"/>
      <c r="LRN81" s="1871"/>
      <c r="LRO81" s="1871"/>
      <c r="LRP81" s="1871"/>
      <c r="LRQ81" s="1871"/>
      <c r="LRR81" s="1871"/>
      <c r="LRS81" s="1871"/>
      <c r="LRT81" s="1871"/>
      <c r="LRU81" s="1871"/>
      <c r="LRV81" s="1871"/>
      <c r="LRW81" s="1871"/>
      <c r="LRX81" s="1871"/>
      <c r="LRY81" s="1871"/>
      <c r="LRZ81" s="1871"/>
      <c r="LSA81" s="1871"/>
      <c r="LSB81" s="1871"/>
      <c r="LSC81" s="1871"/>
      <c r="LSD81" s="1871"/>
      <c r="LSE81" s="1871"/>
      <c r="LSF81" s="1871"/>
      <c r="LSG81" s="1871"/>
      <c r="LSH81" s="1871"/>
      <c r="LSI81" s="1871"/>
      <c r="LSJ81" s="1871"/>
      <c r="LSK81" s="1871"/>
      <c r="LSL81" s="1871"/>
      <c r="LSM81" s="1871"/>
      <c r="LSN81" s="1871"/>
      <c r="LSO81" s="1871"/>
      <c r="LSP81" s="1871"/>
      <c r="LSQ81" s="1871"/>
      <c r="LSR81" s="1871"/>
      <c r="LSS81" s="1871"/>
      <c r="LST81" s="1871"/>
      <c r="LSU81" s="1871"/>
      <c r="LSV81" s="1871"/>
      <c r="LSW81" s="1871"/>
      <c r="LSX81" s="1871"/>
      <c r="LSY81" s="1871"/>
      <c r="LSZ81" s="1871"/>
      <c r="LTA81" s="1871"/>
      <c r="LTB81" s="1871"/>
      <c r="LTC81" s="1871"/>
      <c r="LTD81" s="1871"/>
      <c r="LTE81" s="1871"/>
      <c r="LTF81" s="1871"/>
      <c r="LTG81" s="1871"/>
      <c r="LTH81" s="1871"/>
      <c r="LTI81" s="1871"/>
      <c r="LTJ81" s="1871"/>
      <c r="LTK81" s="1871"/>
      <c r="LTL81" s="1871"/>
      <c r="LTM81" s="1871"/>
      <c r="LTN81" s="1871"/>
      <c r="LTO81" s="1871"/>
      <c r="LTP81" s="1871"/>
      <c r="LTQ81" s="1871"/>
      <c r="LTR81" s="1871"/>
      <c r="LTS81" s="1871"/>
      <c r="LTT81" s="1871"/>
      <c r="LTU81" s="1871"/>
      <c r="LTV81" s="1871"/>
      <c r="LTW81" s="1871"/>
      <c r="LTX81" s="1871"/>
      <c r="LTY81" s="1871"/>
      <c r="LTZ81" s="1871"/>
      <c r="LUA81" s="1871"/>
      <c r="LUB81" s="1871"/>
      <c r="LUC81" s="1871"/>
      <c r="LUD81" s="1871"/>
      <c r="LUE81" s="1871"/>
      <c r="LUF81" s="1871"/>
      <c r="LUG81" s="1871"/>
      <c r="LUH81" s="1871"/>
      <c r="LUI81" s="1871"/>
      <c r="LUJ81" s="1871"/>
      <c r="LUK81" s="1871"/>
      <c r="LUL81" s="1871"/>
      <c r="LUM81" s="1871"/>
      <c r="LUN81" s="1871"/>
      <c r="LUO81" s="1871"/>
      <c r="LUP81" s="1871"/>
      <c r="LUQ81" s="1871"/>
      <c r="LUR81" s="1871"/>
      <c r="LUS81" s="1871"/>
      <c r="LUT81" s="1871"/>
      <c r="LUU81" s="1871"/>
      <c r="LUV81" s="1871"/>
      <c r="LUW81" s="1871"/>
      <c r="LUX81" s="1871"/>
      <c r="LUY81" s="1871"/>
      <c r="LUZ81" s="1871"/>
      <c r="LVA81" s="1871"/>
      <c r="LVB81" s="1871"/>
      <c r="LVC81" s="1871"/>
      <c r="LVD81" s="1871"/>
      <c r="LVE81" s="1871"/>
      <c r="LVF81" s="1871"/>
      <c r="LVG81" s="1871"/>
      <c r="LVH81" s="1871"/>
      <c r="LVI81" s="1871"/>
      <c r="LVJ81" s="1871"/>
      <c r="LVK81" s="1871"/>
      <c r="LVL81" s="1871"/>
      <c r="LVM81" s="1871"/>
      <c r="LVN81" s="1871"/>
      <c r="LVO81" s="1871"/>
      <c r="LVP81" s="1871"/>
      <c r="LVQ81" s="1871"/>
      <c r="LVR81" s="1871"/>
      <c r="LVS81" s="1871"/>
      <c r="LVT81" s="1871"/>
      <c r="LVU81" s="1871"/>
      <c r="LVV81" s="1871"/>
      <c r="LVW81" s="1871"/>
      <c r="LVX81" s="1871"/>
      <c r="LVY81" s="1871"/>
      <c r="LVZ81" s="1871"/>
      <c r="LWA81" s="1871"/>
      <c r="LWB81" s="1871"/>
      <c r="LWC81" s="1871"/>
      <c r="LWD81" s="1871"/>
      <c r="LWE81" s="1871"/>
      <c r="LWF81" s="1871"/>
      <c r="LWG81" s="1871"/>
      <c r="LWH81" s="1871"/>
      <c r="LWI81" s="1871"/>
      <c r="LWJ81" s="1871"/>
      <c r="LWK81" s="1871"/>
      <c r="LWL81" s="1871"/>
      <c r="LWM81" s="1871"/>
      <c r="LWN81" s="1871"/>
      <c r="LWO81" s="1871"/>
      <c r="LWP81" s="1871"/>
      <c r="LWQ81" s="1871"/>
      <c r="LWR81" s="1871"/>
      <c r="LWS81" s="1871"/>
      <c r="LWT81" s="1871"/>
      <c r="LWU81" s="1871"/>
      <c r="LWV81" s="1871"/>
      <c r="LWW81" s="1871"/>
      <c r="LWX81" s="1871"/>
      <c r="LWY81" s="1871"/>
      <c r="LWZ81" s="1871"/>
      <c r="LXA81" s="1871"/>
      <c r="LXB81" s="1871"/>
      <c r="LXC81" s="1871"/>
      <c r="LXD81" s="1871"/>
      <c r="LXE81" s="1871"/>
      <c r="LXF81" s="1871"/>
      <c r="LXG81" s="1871"/>
      <c r="LXH81" s="1871"/>
      <c r="LXI81" s="1871"/>
      <c r="LXJ81" s="1871"/>
      <c r="LXK81" s="1871"/>
      <c r="LXL81" s="1871"/>
      <c r="LXM81" s="1871"/>
      <c r="LXN81" s="1871"/>
      <c r="LXO81" s="1871"/>
      <c r="LXP81" s="1871"/>
      <c r="LXQ81" s="1871"/>
      <c r="LXR81" s="1871"/>
      <c r="LXS81" s="1871"/>
      <c r="LXT81" s="1871"/>
      <c r="LXU81" s="1871"/>
      <c r="LXV81" s="1871"/>
      <c r="LXW81" s="1871"/>
      <c r="LXX81" s="1871"/>
      <c r="LXY81" s="1871"/>
      <c r="LXZ81" s="1871"/>
      <c r="LYA81" s="1871"/>
      <c r="LYB81" s="1871"/>
      <c r="LYC81" s="1871"/>
      <c r="LYD81" s="1871"/>
      <c r="LYE81" s="1871"/>
      <c r="LYF81" s="1871"/>
      <c r="LYG81" s="1871"/>
      <c r="LYH81" s="1871"/>
      <c r="LYI81" s="1871"/>
      <c r="LYJ81" s="1871"/>
      <c r="LYK81" s="1871"/>
      <c r="LYL81" s="1871"/>
      <c r="LYM81" s="1871"/>
      <c r="LYN81" s="1871"/>
      <c r="LYO81" s="1871"/>
      <c r="LYP81" s="1871"/>
      <c r="LYQ81" s="1871"/>
      <c r="LYR81" s="1871"/>
      <c r="LYS81" s="1871"/>
      <c r="LYT81" s="1871"/>
      <c r="LYU81" s="1871"/>
      <c r="LYV81" s="1871"/>
      <c r="LYW81" s="1871"/>
      <c r="LYX81" s="1871"/>
      <c r="LYY81" s="1871"/>
      <c r="LYZ81" s="1871"/>
      <c r="LZA81" s="1871"/>
      <c r="LZB81" s="1871"/>
      <c r="LZC81" s="1871"/>
      <c r="LZD81" s="1871"/>
      <c r="LZE81" s="1871"/>
      <c r="LZF81" s="1871"/>
      <c r="LZG81" s="1871"/>
      <c r="LZH81" s="1871"/>
      <c r="LZI81" s="1871"/>
      <c r="LZJ81" s="1871"/>
      <c r="LZK81" s="1871"/>
      <c r="LZL81" s="1871"/>
      <c r="LZM81" s="1871"/>
      <c r="LZN81" s="1871"/>
      <c r="LZO81" s="1871"/>
      <c r="LZP81" s="1871"/>
      <c r="LZQ81" s="1871"/>
      <c r="LZR81" s="1871"/>
      <c r="LZS81" s="1871"/>
      <c r="LZT81" s="1871"/>
      <c r="LZU81" s="1871"/>
      <c r="LZV81" s="1871"/>
      <c r="LZW81" s="1871"/>
      <c r="LZX81" s="1871"/>
      <c r="LZY81" s="1871"/>
      <c r="LZZ81" s="1871"/>
      <c r="MAA81" s="1871"/>
      <c r="MAB81" s="1871"/>
      <c r="MAC81" s="1871"/>
      <c r="MAD81" s="1871"/>
      <c r="MAE81" s="1871"/>
      <c r="MAF81" s="1871"/>
      <c r="MAG81" s="1871"/>
      <c r="MAH81" s="1871"/>
      <c r="MAI81" s="1871"/>
      <c r="MAJ81" s="1871"/>
      <c r="MAK81" s="1871"/>
      <c r="MAL81" s="1871"/>
      <c r="MAM81" s="1871"/>
      <c r="MAN81" s="1871"/>
      <c r="MAO81" s="1871"/>
      <c r="MAP81" s="1871"/>
      <c r="MAQ81" s="1871"/>
      <c r="MAR81" s="1871"/>
      <c r="MAS81" s="1871"/>
      <c r="MAT81" s="1871"/>
      <c r="MAU81" s="1871"/>
      <c r="MAV81" s="1871"/>
      <c r="MAW81" s="1871"/>
      <c r="MAX81" s="1871"/>
      <c r="MAY81" s="1871"/>
      <c r="MAZ81" s="1871"/>
      <c r="MBA81" s="1871"/>
      <c r="MBB81" s="1871"/>
      <c r="MBC81" s="1871"/>
      <c r="MBD81" s="1871"/>
      <c r="MBE81" s="1871"/>
      <c r="MBF81" s="1871"/>
      <c r="MBG81" s="1871"/>
      <c r="MBH81" s="1871"/>
      <c r="MBI81" s="1871"/>
      <c r="MBJ81" s="1871"/>
      <c r="MBK81" s="1871"/>
      <c r="MBL81" s="1871"/>
      <c r="MBM81" s="1871"/>
      <c r="MBN81" s="1871"/>
      <c r="MBO81" s="1871"/>
      <c r="MBP81" s="1871"/>
      <c r="MBQ81" s="1871"/>
      <c r="MBR81" s="1871"/>
      <c r="MBS81" s="1871"/>
      <c r="MBT81" s="1871"/>
      <c r="MBU81" s="1871"/>
      <c r="MBV81" s="1871"/>
      <c r="MBW81" s="1871"/>
      <c r="MBX81" s="1871"/>
      <c r="MBY81" s="1871"/>
      <c r="MBZ81" s="1871"/>
      <c r="MCA81" s="1871"/>
      <c r="MCB81" s="1871"/>
      <c r="MCC81" s="1871"/>
      <c r="MCD81" s="1871"/>
      <c r="MCE81" s="1871"/>
      <c r="MCF81" s="1871"/>
      <c r="MCG81" s="1871"/>
      <c r="MCH81" s="1871"/>
      <c r="MCI81" s="1871"/>
      <c r="MCJ81" s="1871"/>
      <c r="MCK81" s="1871"/>
      <c r="MCL81" s="1871"/>
      <c r="MCM81" s="1871"/>
      <c r="MCN81" s="1871"/>
      <c r="MCO81" s="1871"/>
      <c r="MCP81" s="1871"/>
      <c r="MCQ81" s="1871"/>
      <c r="MCR81" s="1871"/>
      <c r="MCS81" s="1871"/>
      <c r="MCT81" s="1871"/>
      <c r="MCU81" s="1871"/>
      <c r="MCV81" s="1871"/>
      <c r="MCW81" s="1871"/>
      <c r="MCX81" s="1871"/>
      <c r="MCY81" s="1871"/>
      <c r="MCZ81" s="1871"/>
      <c r="MDA81" s="1871"/>
      <c r="MDB81" s="1871"/>
      <c r="MDC81" s="1871"/>
      <c r="MDD81" s="1871"/>
      <c r="MDE81" s="1871"/>
      <c r="MDF81" s="1871"/>
      <c r="MDG81" s="1871"/>
      <c r="MDH81" s="1871"/>
      <c r="MDI81" s="1871"/>
      <c r="MDJ81" s="1871"/>
      <c r="MDK81" s="1871"/>
      <c r="MDL81" s="1871"/>
      <c r="MDM81" s="1871"/>
      <c r="MDN81" s="1871"/>
      <c r="MDO81" s="1871"/>
      <c r="MDP81" s="1871"/>
      <c r="MDQ81" s="1871"/>
      <c r="MDR81" s="1871"/>
      <c r="MDS81" s="1871"/>
      <c r="MDT81" s="1871"/>
      <c r="MDU81" s="1871"/>
      <c r="MDV81" s="1871"/>
      <c r="MDW81" s="1871"/>
      <c r="MDX81" s="1871"/>
      <c r="MDY81" s="1871"/>
      <c r="MDZ81" s="1871"/>
      <c r="MEA81" s="1871"/>
      <c r="MEB81" s="1871"/>
      <c r="MEC81" s="1871"/>
      <c r="MED81" s="1871"/>
      <c r="MEE81" s="1871"/>
      <c r="MEF81" s="1871"/>
      <c r="MEG81" s="1871"/>
      <c r="MEH81" s="1871"/>
      <c r="MEI81" s="1871"/>
      <c r="MEJ81" s="1871"/>
      <c r="MEK81" s="1871"/>
      <c r="MEL81" s="1871"/>
      <c r="MEM81" s="1871"/>
      <c r="MEN81" s="1871"/>
      <c r="MEO81" s="1871"/>
      <c r="MEP81" s="1871"/>
      <c r="MEQ81" s="1871"/>
      <c r="MER81" s="1871"/>
      <c r="MES81" s="1871"/>
      <c r="MET81" s="1871"/>
      <c r="MEU81" s="1871"/>
      <c r="MEV81" s="1871"/>
      <c r="MEW81" s="1871"/>
      <c r="MEX81" s="1871"/>
      <c r="MEY81" s="1871"/>
      <c r="MEZ81" s="1871"/>
      <c r="MFA81" s="1871"/>
      <c r="MFB81" s="1871"/>
      <c r="MFC81" s="1871"/>
      <c r="MFD81" s="1871"/>
      <c r="MFE81" s="1871"/>
      <c r="MFF81" s="1871"/>
      <c r="MFG81" s="1871"/>
      <c r="MFH81" s="1871"/>
      <c r="MFI81" s="1871"/>
      <c r="MFJ81" s="1871"/>
      <c r="MFK81" s="1871"/>
      <c r="MFL81" s="1871"/>
      <c r="MFM81" s="1871"/>
      <c r="MFN81" s="1871"/>
      <c r="MFO81" s="1871"/>
      <c r="MFP81" s="1871"/>
      <c r="MFQ81" s="1871"/>
      <c r="MFR81" s="1871"/>
      <c r="MFS81" s="1871"/>
      <c r="MFT81" s="1871"/>
      <c r="MFU81" s="1871"/>
      <c r="MFV81" s="1871"/>
      <c r="MFW81" s="1871"/>
      <c r="MFX81" s="1871"/>
      <c r="MFY81" s="1871"/>
      <c r="MFZ81" s="1871"/>
      <c r="MGA81" s="1871"/>
      <c r="MGB81" s="1871"/>
      <c r="MGC81" s="1871"/>
      <c r="MGD81" s="1871"/>
      <c r="MGE81" s="1871"/>
      <c r="MGF81" s="1871"/>
      <c r="MGG81" s="1871"/>
      <c r="MGH81" s="1871"/>
      <c r="MGI81" s="1871"/>
      <c r="MGJ81" s="1871"/>
      <c r="MGK81" s="1871"/>
      <c r="MGL81" s="1871"/>
      <c r="MGM81" s="1871"/>
      <c r="MGN81" s="1871"/>
      <c r="MGO81" s="1871"/>
      <c r="MGP81" s="1871"/>
      <c r="MGQ81" s="1871"/>
      <c r="MGR81" s="1871"/>
      <c r="MGS81" s="1871"/>
      <c r="MGT81" s="1871"/>
      <c r="MGU81" s="1871"/>
      <c r="MGV81" s="1871"/>
      <c r="MGW81" s="1871"/>
      <c r="MGX81" s="1871"/>
      <c r="MGY81" s="1871"/>
      <c r="MGZ81" s="1871"/>
      <c r="MHA81" s="1871"/>
      <c r="MHB81" s="1871"/>
      <c r="MHC81" s="1871"/>
      <c r="MHD81" s="1871"/>
      <c r="MHE81" s="1871"/>
      <c r="MHF81" s="1871"/>
      <c r="MHG81" s="1871"/>
      <c r="MHH81" s="1871"/>
      <c r="MHI81" s="1871"/>
      <c r="MHJ81" s="1871"/>
      <c r="MHK81" s="1871"/>
      <c r="MHL81" s="1871"/>
      <c r="MHM81" s="1871"/>
      <c r="MHN81" s="1871"/>
      <c r="MHO81" s="1871"/>
      <c r="MHP81" s="1871"/>
      <c r="MHQ81" s="1871"/>
      <c r="MHR81" s="1871"/>
      <c r="MHS81" s="1871"/>
      <c r="MHT81" s="1871"/>
      <c r="MHU81" s="1871"/>
      <c r="MHV81" s="1871"/>
      <c r="MHW81" s="1871"/>
      <c r="MHX81" s="1871"/>
      <c r="MHY81" s="1871"/>
      <c r="MHZ81" s="1871"/>
      <c r="MIA81" s="1871"/>
      <c r="MIB81" s="1871"/>
      <c r="MIC81" s="1871"/>
      <c r="MID81" s="1871"/>
      <c r="MIE81" s="1871"/>
      <c r="MIF81" s="1871"/>
      <c r="MIG81" s="1871"/>
      <c r="MIH81" s="1871"/>
      <c r="MII81" s="1871"/>
      <c r="MIJ81" s="1871"/>
      <c r="MIK81" s="1871"/>
      <c r="MIL81" s="1871"/>
      <c r="MIM81" s="1871"/>
      <c r="MIN81" s="1871"/>
      <c r="MIO81" s="1871"/>
      <c r="MIP81" s="1871"/>
      <c r="MIQ81" s="1871"/>
      <c r="MIR81" s="1871"/>
      <c r="MIS81" s="1871"/>
      <c r="MIT81" s="1871"/>
      <c r="MIU81" s="1871"/>
      <c r="MIV81" s="1871"/>
      <c r="MIW81" s="1871"/>
      <c r="MIX81" s="1871"/>
      <c r="MIY81" s="1871"/>
      <c r="MIZ81" s="1871"/>
      <c r="MJA81" s="1871"/>
      <c r="MJB81" s="1871"/>
      <c r="MJC81" s="1871"/>
      <c r="MJD81" s="1871"/>
      <c r="MJE81" s="1871"/>
      <c r="MJF81" s="1871"/>
      <c r="MJG81" s="1871"/>
      <c r="MJH81" s="1871"/>
      <c r="MJI81" s="1871"/>
      <c r="MJJ81" s="1871"/>
      <c r="MJK81" s="1871"/>
      <c r="MJL81" s="1871"/>
      <c r="MJM81" s="1871"/>
      <c r="MJN81" s="1871"/>
      <c r="MJO81" s="1871"/>
      <c r="MJP81" s="1871"/>
      <c r="MJQ81" s="1871"/>
      <c r="MJR81" s="1871"/>
      <c r="MJS81" s="1871"/>
      <c r="MJT81" s="1871"/>
      <c r="MJU81" s="1871"/>
      <c r="MJV81" s="1871"/>
      <c r="MJW81" s="1871"/>
      <c r="MJX81" s="1871"/>
      <c r="MJY81" s="1871"/>
      <c r="MJZ81" s="1871"/>
      <c r="MKA81" s="1871"/>
      <c r="MKB81" s="1871"/>
      <c r="MKC81" s="1871"/>
      <c r="MKD81" s="1871"/>
      <c r="MKE81" s="1871"/>
      <c r="MKF81" s="1871"/>
      <c r="MKG81" s="1871"/>
      <c r="MKH81" s="1871"/>
      <c r="MKI81" s="1871"/>
      <c r="MKJ81" s="1871"/>
      <c r="MKK81" s="1871"/>
      <c r="MKL81" s="1871"/>
      <c r="MKM81" s="1871"/>
      <c r="MKN81" s="1871"/>
      <c r="MKO81" s="1871"/>
      <c r="MKP81" s="1871"/>
      <c r="MKQ81" s="1871"/>
      <c r="MKR81" s="1871"/>
      <c r="MKS81" s="1871"/>
      <c r="MKT81" s="1871"/>
      <c r="MKU81" s="1871"/>
      <c r="MKV81" s="1871"/>
      <c r="MKW81" s="1871"/>
      <c r="MKX81" s="1871"/>
      <c r="MKY81" s="1871"/>
      <c r="MKZ81" s="1871"/>
      <c r="MLA81" s="1871"/>
      <c r="MLB81" s="1871"/>
      <c r="MLC81" s="1871"/>
      <c r="MLD81" s="1871"/>
      <c r="MLE81" s="1871"/>
      <c r="MLF81" s="1871"/>
      <c r="MLG81" s="1871"/>
      <c r="MLH81" s="1871"/>
      <c r="MLI81" s="1871"/>
      <c r="MLJ81" s="1871"/>
      <c r="MLK81" s="1871"/>
      <c r="MLL81" s="1871"/>
      <c r="MLM81" s="1871"/>
      <c r="MLN81" s="1871"/>
      <c r="MLO81" s="1871"/>
      <c r="MLP81" s="1871"/>
      <c r="MLQ81" s="1871"/>
      <c r="MLR81" s="1871"/>
      <c r="MLS81" s="1871"/>
      <c r="MLT81" s="1871"/>
      <c r="MLU81" s="1871"/>
      <c r="MLV81" s="1871"/>
      <c r="MLW81" s="1871"/>
      <c r="MLX81" s="1871"/>
      <c r="MLY81" s="1871"/>
      <c r="MLZ81" s="1871"/>
      <c r="MMA81" s="1871"/>
      <c r="MMB81" s="1871"/>
      <c r="MMC81" s="1871"/>
      <c r="MMD81" s="1871"/>
      <c r="MME81" s="1871"/>
      <c r="MMF81" s="1871"/>
      <c r="MMG81" s="1871"/>
      <c r="MMH81" s="1871"/>
      <c r="MMI81" s="1871"/>
      <c r="MMJ81" s="1871"/>
      <c r="MMK81" s="1871"/>
      <c r="MML81" s="1871"/>
      <c r="MMM81" s="1871"/>
      <c r="MMN81" s="1871"/>
      <c r="MMO81" s="1871"/>
      <c r="MMP81" s="1871"/>
      <c r="MMQ81" s="1871"/>
      <c r="MMR81" s="1871"/>
      <c r="MMS81" s="1871"/>
      <c r="MMT81" s="1871"/>
      <c r="MMU81" s="1871"/>
      <c r="MMV81" s="1871"/>
      <c r="MMW81" s="1871"/>
      <c r="MMX81" s="1871"/>
      <c r="MMY81" s="1871"/>
      <c r="MMZ81" s="1871"/>
      <c r="MNA81" s="1871"/>
      <c r="MNB81" s="1871"/>
      <c r="MNC81" s="1871"/>
      <c r="MND81" s="1871"/>
      <c r="MNE81" s="1871"/>
      <c r="MNF81" s="1871"/>
      <c r="MNG81" s="1871"/>
      <c r="MNH81" s="1871"/>
      <c r="MNI81" s="1871"/>
      <c r="MNJ81" s="1871"/>
      <c r="MNK81" s="1871"/>
      <c r="MNL81" s="1871"/>
      <c r="MNM81" s="1871"/>
      <c r="MNN81" s="1871"/>
      <c r="MNO81" s="1871"/>
      <c r="MNP81" s="1871"/>
      <c r="MNQ81" s="1871"/>
      <c r="MNR81" s="1871"/>
      <c r="MNS81" s="1871"/>
      <c r="MNT81" s="1871"/>
      <c r="MNU81" s="1871"/>
      <c r="MNV81" s="1871"/>
      <c r="MNW81" s="1871"/>
      <c r="MNX81" s="1871"/>
      <c r="MNY81" s="1871"/>
      <c r="MNZ81" s="1871"/>
      <c r="MOA81" s="1871"/>
      <c r="MOB81" s="1871"/>
      <c r="MOC81" s="1871"/>
      <c r="MOD81" s="1871"/>
      <c r="MOE81" s="1871"/>
      <c r="MOF81" s="1871"/>
      <c r="MOG81" s="1871"/>
      <c r="MOH81" s="1871"/>
      <c r="MOI81" s="1871"/>
      <c r="MOJ81" s="1871"/>
      <c r="MOK81" s="1871"/>
      <c r="MOL81" s="1871"/>
      <c r="MOM81" s="1871"/>
      <c r="MON81" s="1871"/>
      <c r="MOO81" s="1871"/>
      <c r="MOP81" s="1871"/>
      <c r="MOQ81" s="1871"/>
      <c r="MOR81" s="1871"/>
      <c r="MOS81" s="1871"/>
      <c r="MOT81" s="1871"/>
      <c r="MOU81" s="1871"/>
      <c r="MOV81" s="1871"/>
      <c r="MOW81" s="1871"/>
      <c r="MOX81" s="1871"/>
      <c r="MOY81" s="1871"/>
      <c r="MOZ81" s="1871"/>
      <c r="MPA81" s="1871"/>
      <c r="MPB81" s="1871"/>
      <c r="MPC81" s="1871"/>
      <c r="MPD81" s="1871"/>
      <c r="MPE81" s="1871"/>
      <c r="MPF81" s="1871"/>
      <c r="MPG81" s="1871"/>
      <c r="MPH81" s="1871"/>
      <c r="MPI81" s="1871"/>
      <c r="MPJ81" s="1871"/>
      <c r="MPK81" s="1871"/>
      <c r="MPL81" s="1871"/>
      <c r="MPM81" s="1871"/>
      <c r="MPN81" s="1871"/>
      <c r="MPO81" s="1871"/>
      <c r="MPP81" s="1871"/>
      <c r="MPQ81" s="1871"/>
      <c r="MPR81" s="1871"/>
      <c r="MPS81" s="1871"/>
      <c r="MPT81" s="1871"/>
      <c r="MPU81" s="1871"/>
      <c r="MPV81" s="1871"/>
      <c r="MPW81" s="1871"/>
      <c r="MPX81" s="1871"/>
      <c r="MPY81" s="1871"/>
      <c r="MPZ81" s="1871"/>
      <c r="MQA81" s="1871"/>
      <c r="MQB81" s="1871"/>
      <c r="MQC81" s="1871"/>
      <c r="MQD81" s="1871"/>
      <c r="MQE81" s="1871"/>
      <c r="MQF81" s="1871"/>
      <c r="MQG81" s="1871"/>
      <c r="MQH81" s="1871"/>
      <c r="MQI81" s="1871"/>
      <c r="MQJ81" s="1871"/>
      <c r="MQK81" s="1871"/>
      <c r="MQL81" s="1871"/>
      <c r="MQM81" s="1871"/>
      <c r="MQN81" s="1871"/>
      <c r="MQO81" s="1871"/>
      <c r="MQP81" s="1871"/>
      <c r="MQQ81" s="1871"/>
      <c r="MQR81" s="1871"/>
      <c r="MQS81" s="1871"/>
      <c r="MQT81" s="1871"/>
      <c r="MQU81" s="1871"/>
      <c r="MQV81" s="1871"/>
      <c r="MQW81" s="1871"/>
      <c r="MQX81" s="1871"/>
      <c r="MQY81" s="1871"/>
      <c r="MQZ81" s="1871"/>
      <c r="MRA81" s="1871"/>
      <c r="MRB81" s="1871"/>
      <c r="MRC81" s="1871"/>
      <c r="MRD81" s="1871"/>
      <c r="MRE81" s="1871"/>
      <c r="MRF81" s="1871"/>
      <c r="MRG81" s="1871"/>
      <c r="MRH81" s="1871"/>
      <c r="MRI81" s="1871"/>
      <c r="MRJ81" s="1871"/>
      <c r="MRK81" s="1871"/>
      <c r="MRL81" s="1871"/>
      <c r="MRM81" s="1871"/>
      <c r="MRN81" s="1871"/>
      <c r="MRO81" s="1871"/>
      <c r="MRP81" s="1871"/>
      <c r="MRQ81" s="1871"/>
      <c r="MRR81" s="1871"/>
      <c r="MRS81" s="1871"/>
      <c r="MRT81" s="1871"/>
      <c r="MRU81" s="1871"/>
      <c r="MRV81" s="1871"/>
      <c r="MRW81" s="1871"/>
      <c r="MRX81" s="1871"/>
      <c r="MRY81" s="1871"/>
      <c r="MRZ81" s="1871"/>
      <c r="MSA81" s="1871"/>
      <c r="MSB81" s="1871"/>
      <c r="MSC81" s="1871"/>
      <c r="MSD81" s="1871"/>
      <c r="MSE81" s="1871"/>
      <c r="MSF81" s="1871"/>
      <c r="MSG81" s="1871"/>
      <c r="MSH81" s="1871"/>
      <c r="MSI81" s="1871"/>
      <c r="MSJ81" s="1871"/>
      <c r="MSK81" s="1871"/>
      <c r="MSL81" s="1871"/>
      <c r="MSM81" s="1871"/>
      <c r="MSN81" s="1871"/>
      <c r="MSO81" s="1871"/>
      <c r="MSP81" s="1871"/>
      <c r="MSQ81" s="1871"/>
      <c r="MSR81" s="1871"/>
      <c r="MSS81" s="1871"/>
      <c r="MST81" s="1871"/>
      <c r="MSU81" s="1871"/>
      <c r="MSV81" s="1871"/>
      <c r="MSW81" s="1871"/>
      <c r="MSX81" s="1871"/>
      <c r="MSY81" s="1871"/>
      <c r="MSZ81" s="1871"/>
      <c r="MTA81" s="1871"/>
      <c r="MTB81" s="1871"/>
      <c r="MTC81" s="1871"/>
      <c r="MTD81" s="1871"/>
      <c r="MTE81" s="1871"/>
      <c r="MTF81" s="1871"/>
      <c r="MTG81" s="1871"/>
      <c r="MTH81" s="1871"/>
      <c r="MTI81" s="1871"/>
      <c r="MTJ81" s="1871"/>
      <c r="MTK81" s="1871"/>
      <c r="MTL81" s="1871"/>
      <c r="MTM81" s="1871"/>
      <c r="MTN81" s="1871"/>
      <c r="MTO81" s="1871"/>
      <c r="MTP81" s="1871"/>
      <c r="MTQ81" s="1871"/>
      <c r="MTR81" s="1871"/>
      <c r="MTS81" s="1871"/>
      <c r="MTT81" s="1871"/>
      <c r="MTU81" s="1871"/>
      <c r="MTV81" s="1871"/>
      <c r="MTW81" s="1871"/>
      <c r="MTX81" s="1871"/>
      <c r="MTY81" s="1871"/>
      <c r="MTZ81" s="1871"/>
      <c r="MUA81" s="1871"/>
      <c r="MUB81" s="1871"/>
      <c r="MUC81" s="1871"/>
      <c r="MUD81" s="1871"/>
      <c r="MUE81" s="1871"/>
      <c r="MUF81" s="1871"/>
      <c r="MUG81" s="1871"/>
      <c r="MUH81" s="1871"/>
      <c r="MUI81" s="1871"/>
      <c r="MUJ81" s="1871"/>
      <c r="MUK81" s="1871"/>
      <c r="MUL81" s="1871"/>
      <c r="MUM81" s="1871"/>
      <c r="MUN81" s="1871"/>
      <c r="MUO81" s="1871"/>
      <c r="MUP81" s="1871"/>
      <c r="MUQ81" s="1871"/>
      <c r="MUR81" s="1871"/>
      <c r="MUS81" s="1871"/>
      <c r="MUT81" s="1871"/>
      <c r="MUU81" s="1871"/>
      <c r="MUV81" s="1871"/>
      <c r="MUW81" s="1871"/>
      <c r="MUX81" s="1871"/>
      <c r="MUY81" s="1871"/>
      <c r="MUZ81" s="1871"/>
      <c r="MVA81" s="1871"/>
      <c r="MVB81" s="1871"/>
      <c r="MVC81" s="1871"/>
      <c r="MVD81" s="1871"/>
      <c r="MVE81" s="1871"/>
      <c r="MVF81" s="1871"/>
      <c r="MVG81" s="1871"/>
      <c r="MVH81" s="1871"/>
      <c r="MVI81" s="1871"/>
      <c r="MVJ81" s="1871"/>
      <c r="MVK81" s="1871"/>
      <c r="MVL81" s="1871"/>
      <c r="MVM81" s="1871"/>
      <c r="MVN81" s="1871"/>
      <c r="MVO81" s="1871"/>
      <c r="MVP81" s="1871"/>
      <c r="MVQ81" s="1871"/>
      <c r="MVR81" s="1871"/>
      <c r="MVS81" s="1871"/>
      <c r="MVT81" s="1871"/>
      <c r="MVU81" s="1871"/>
      <c r="MVV81" s="1871"/>
      <c r="MVW81" s="1871"/>
      <c r="MVX81" s="1871"/>
      <c r="MVY81" s="1871"/>
      <c r="MVZ81" s="1871"/>
      <c r="MWA81" s="1871"/>
      <c r="MWB81" s="1871"/>
      <c r="MWC81" s="1871"/>
      <c r="MWD81" s="1871"/>
      <c r="MWE81" s="1871"/>
      <c r="MWF81" s="1871"/>
      <c r="MWG81" s="1871"/>
      <c r="MWH81" s="1871"/>
      <c r="MWI81" s="1871"/>
      <c r="MWJ81" s="1871"/>
      <c r="MWK81" s="1871"/>
      <c r="MWL81" s="1871"/>
      <c r="MWM81" s="1871"/>
      <c r="MWN81" s="1871"/>
      <c r="MWO81" s="1871"/>
      <c r="MWP81" s="1871"/>
      <c r="MWQ81" s="1871"/>
      <c r="MWR81" s="1871"/>
      <c r="MWS81" s="1871"/>
      <c r="MWT81" s="1871"/>
      <c r="MWU81" s="1871"/>
      <c r="MWV81" s="1871"/>
      <c r="MWW81" s="1871"/>
      <c r="MWX81" s="1871"/>
      <c r="MWY81" s="1871"/>
      <c r="MWZ81" s="1871"/>
      <c r="MXA81" s="1871"/>
      <c r="MXB81" s="1871"/>
      <c r="MXC81" s="1871"/>
      <c r="MXD81" s="1871"/>
      <c r="MXE81" s="1871"/>
      <c r="MXF81" s="1871"/>
      <c r="MXG81" s="1871"/>
      <c r="MXH81" s="1871"/>
      <c r="MXI81" s="1871"/>
      <c r="MXJ81" s="1871"/>
      <c r="MXK81" s="1871"/>
      <c r="MXL81" s="1871"/>
      <c r="MXM81" s="1871"/>
      <c r="MXN81" s="1871"/>
      <c r="MXO81" s="1871"/>
      <c r="MXP81" s="1871"/>
      <c r="MXQ81" s="1871"/>
      <c r="MXR81" s="1871"/>
      <c r="MXS81" s="1871"/>
      <c r="MXT81" s="1871"/>
      <c r="MXU81" s="1871"/>
      <c r="MXV81" s="1871"/>
      <c r="MXW81" s="1871"/>
      <c r="MXX81" s="1871"/>
      <c r="MXY81" s="1871"/>
      <c r="MXZ81" s="1871"/>
      <c r="MYA81" s="1871"/>
      <c r="MYB81" s="1871"/>
      <c r="MYC81" s="1871"/>
      <c r="MYD81" s="1871"/>
      <c r="MYE81" s="1871"/>
      <c r="MYF81" s="1871"/>
      <c r="MYG81" s="1871"/>
      <c r="MYH81" s="1871"/>
      <c r="MYI81" s="1871"/>
      <c r="MYJ81" s="1871"/>
      <c r="MYK81" s="1871"/>
      <c r="MYL81" s="1871"/>
      <c r="MYM81" s="1871"/>
      <c r="MYN81" s="1871"/>
      <c r="MYO81" s="1871"/>
      <c r="MYP81" s="1871"/>
      <c r="MYQ81" s="1871"/>
      <c r="MYR81" s="1871"/>
      <c r="MYS81" s="1871"/>
      <c r="MYT81" s="1871"/>
      <c r="MYU81" s="1871"/>
      <c r="MYV81" s="1871"/>
      <c r="MYW81" s="1871"/>
      <c r="MYX81" s="1871"/>
      <c r="MYY81" s="1871"/>
      <c r="MYZ81" s="1871"/>
      <c r="MZA81" s="1871"/>
      <c r="MZB81" s="1871"/>
      <c r="MZC81" s="1871"/>
      <c r="MZD81" s="1871"/>
      <c r="MZE81" s="1871"/>
      <c r="MZF81" s="1871"/>
      <c r="MZG81" s="1871"/>
      <c r="MZH81" s="1871"/>
      <c r="MZI81" s="1871"/>
      <c r="MZJ81" s="1871"/>
      <c r="MZK81" s="1871"/>
      <c r="MZL81" s="1871"/>
      <c r="MZM81" s="1871"/>
      <c r="MZN81" s="1871"/>
      <c r="MZO81" s="1871"/>
      <c r="MZP81" s="1871"/>
      <c r="MZQ81" s="1871"/>
      <c r="MZR81" s="1871"/>
      <c r="MZS81" s="1871"/>
      <c r="MZT81" s="1871"/>
      <c r="MZU81" s="1871"/>
      <c r="MZV81" s="1871"/>
      <c r="MZW81" s="1871"/>
      <c r="MZX81" s="1871"/>
      <c r="MZY81" s="1871"/>
      <c r="MZZ81" s="1871"/>
      <c r="NAA81" s="1871"/>
      <c r="NAB81" s="1871"/>
      <c r="NAC81" s="1871"/>
      <c r="NAD81" s="1871"/>
      <c r="NAE81" s="1871"/>
      <c r="NAF81" s="1871"/>
      <c r="NAG81" s="1871"/>
      <c r="NAH81" s="1871"/>
      <c r="NAI81" s="1871"/>
      <c r="NAJ81" s="1871"/>
      <c r="NAK81" s="1871"/>
      <c r="NAL81" s="1871"/>
      <c r="NAM81" s="1871"/>
      <c r="NAN81" s="1871"/>
      <c r="NAO81" s="1871"/>
      <c r="NAP81" s="1871"/>
      <c r="NAQ81" s="1871"/>
      <c r="NAR81" s="1871"/>
      <c r="NAS81" s="1871"/>
      <c r="NAT81" s="1871"/>
      <c r="NAU81" s="1871"/>
      <c r="NAV81" s="1871"/>
      <c r="NAW81" s="1871"/>
      <c r="NAX81" s="1871"/>
      <c r="NAY81" s="1871"/>
      <c r="NAZ81" s="1871"/>
      <c r="NBA81" s="1871"/>
      <c r="NBB81" s="1871"/>
      <c r="NBC81" s="1871"/>
      <c r="NBD81" s="1871"/>
      <c r="NBE81" s="1871"/>
      <c r="NBF81" s="1871"/>
      <c r="NBG81" s="1871"/>
      <c r="NBH81" s="1871"/>
      <c r="NBI81" s="1871"/>
      <c r="NBJ81" s="1871"/>
      <c r="NBK81" s="1871"/>
      <c r="NBL81" s="1871"/>
      <c r="NBM81" s="1871"/>
      <c r="NBN81" s="1871"/>
      <c r="NBO81" s="1871"/>
      <c r="NBP81" s="1871"/>
      <c r="NBQ81" s="1871"/>
      <c r="NBR81" s="1871"/>
      <c r="NBS81" s="1871"/>
      <c r="NBT81" s="1871"/>
      <c r="NBU81" s="1871"/>
      <c r="NBV81" s="1871"/>
      <c r="NBW81" s="1871"/>
      <c r="NBX81" s="1871"/>
      <c r="NBY81" s="1871"/>
      <c r="NBZ81" s="1871"/>
      <c r="NCA81" s="1871"/>
      <c r="NCB81" s="1871"/>
      <c r="NCC81" s="1871"/>
      <c r="NCD81" s="1871"/>
      <c r="NCE81" s="1871"/>
      <c r="NCF81" s="1871"/>
      <c r="NCG81" s="1871"/>
      <c r="NCH81" s="1871"/>
      <c r="NCI81" s="1871"/>
      <c r="NCJ81" s="1871"/>
      <c r="NCK81" s="1871"/>
      <c r="NCL81" s="1871"/>
      <c r="NCM81" s="1871"/>
      <c r="NCN81" s="1871"/>
      <c r="NCO81" s="1871"/>
      <c r="NCP81" s="1871"/>
      <c r="NCQ81" s="1871"/>
      <c r="NCR81" s="1871"/>
      <c r="NCS81" s="1871"/>
      <c r="NCT81" s="1871"/>
      <c r="NCU81" s="1871"/>
      <c r="NCV81" s="1871"/>
      <c r="NCW81" s="1871"/>
      <c r="NCX81" s="1871"/>
      <c r="NCY81" s="1871"/>
      <c r="NCZ81" s="1871"/>
      <c r="NDA81" s="1871"/>
      <c r="NDB81" s="1871"/>
      <c r="NDC81" s="1871"/>
      <c r="NDD81" s="1871"/>
      <c r="NDE81" s="1871"/>
      <c r="NDF81" s="1871"/>
      <c r="NDG81" s="1871"/>
      <c r="NDH81" s="1871"/>
      <c r="NDI81" s="1871"/>
      <c r="NDJ81" s="1871"/>
      <c r="NDK81" s="1871"/>
      <c r="NDL81" s="1871"/>
      <c r="NDM81" s="1871"/>
      <c r="NDN81" s="1871"/>
      <c r="NDO81" s="1871"/>
      <c r="NDP81" s="1871"/>
      <c r="NDQ81" s="1871"/>
      <c r="NDR81" s="1871"/>
      <c r="NDS81" s="1871"/>
      <c r="NDT81" s="1871"/>
      <c r="NDU81" s="1871"/>
      <c r="NDV81" s="1871"/>
      <c r="NDW81" s="1871"/>
      <c r="NDX81" s="1871"/>
      <c r="NDY81" s="1871"/>
      <c r="NDZ81" s="1871"/>
      <c r="NEA81" s="1871"/>
      <c r="NEB81" s="1871"/>
      <c r="NEC81" s="1871"/>
      <c r="NED81" s="1871"/>
      <c r="NEE81" s="1871"/>
      <c r="NEF81" s="1871"/>
      <c r="NEG81" s="1871"/>
      <c r="NEH81" s="1871"/>
      <c r="NEI81" s="1871"/>
      <c r="NEJ81" s="1871"/>
      <c r="NEK81" s="1871"/>
      <c r="NEL81" s="1871"/>
      <c r="NEM81" s="1871"/>
      <c r="NEN81" s="1871"/>
      <c r="NEO81" s="1871"/>
      <c r="NEP81" s="1871"/>
      <c r="NEQ81" s="1871"/>
      <c r="NER81" s="1871"/>
      <c r="NES81" s="1871"/>
      <c r="NET81" s="1871"/>
      <c r="NEU81" s="1871"/>
      <c r="NEV81" s="1871"/>
      <c r="NEW81" s="1871"/>
      <c r="NEX81" s="1871"/>
      <c r="NEY81" s="1871"/>
      <c r="NEZ81" s="1871"/>
      <c r="NFA81" s="1871"/>
      <c r="NFB81" s="1871"/>
      <c r="NFC81" s="1871"/>
      <c r="NFD81" s="1871"/>
      <c r="NFE81" s="1871"/>
      <c r="NFF81" s="1871"/>
      <c r="NFG81" s="1871"/>
      <c r="NFH81" s="1871"/>
      <c r="NFI81" s="1871"/>
      <c r="NFJ81" s="1871"/>
      <c r="NFK81" s="1871"/>
      <c r="NFL81" s="1871"/>
      <c r="NFM81" s="1871"/>
      <c r="NFN81" s="1871"/>
      <c r="NFO81" s="1871"/>
      <c r="NFP81" s="1871"/>
      <c r="NFQ81" s="1871"/>
      <c r="NFR81" s="1871"/>
      <c r="NFS81" s="1871"/>
      <c r="NFT81" s="1871"/>
      <c r="NFU81" s="1871"/>
      <c r="NFV81" s="1871"/>
      <c r="NFW81" s="1871"/>
      <c r="NFX81" s="1871"/>
      <c r="NFY81" s="1871"/>
      <c r="NFZ81" s="1871"/>
      <c r="NGA81" s="1871"/>
      <c r="NGB81" s="1871"/>
      <c r="NGC81" s="1871"/>
      <c r="NGD81" s="1871"/>
      <c r="NGE81" s="1871"/>
      <c r="NGF81" s="1871"/>
      <c r="NGG81" s="1871"/>
      <c r="NGH81" s="1871"/>
      <c r="NGI81" s="1871"/>
      <c r="NGJ81" s="1871"/>
      <c r="NGK81" s="1871"/>
      <c r="NGL81" s="1871"/>
      <c r="NGM81" s="1871"/>
      <c r="NGN81" s="1871"/>
      <c r="NGO81" s="1871"/>
      <c r="NGP81" s="1871"/>
      <c r="NGQ81" s="1871"/>
      <c r="NGR81" s="1871"/>
      <c r="NGS81" s="1871"/>
      <c r="NGT81" s="1871"/>
      <c r="NGU81" s="1871"/>
      <c r="NGV81" s="1871"/>
      <c r="NGW81" s="1871"/>
      <c r="NGX81" s="1871"/>
      <c r="NGY81" s="1871"/>
      <c r="NGZ81" s="1871"/>
      <c r="NHA81" s="1871"/>
      <c r="NHB81" s="1871"/>
      <c r="NHC81" s="1871"/>
      <c r="NHD81" s="1871"/>
      <c r="NHE81" s="1871"/>
      <c r="NHF81" s="1871"/>
      <c r="NHG81" s="1871"/>
      <c r="NHH81" s="1871"/>
      <c r="NHI81" s="1871"/>
      <c r="NHJ81" s="1871"/>
      <c r="NHK81" s="1871"/>
      <c r="NHL81" s="1871"/>
      <c r="NHM81" s="1871"/>
      <c r="NHN81" s="1871"/>
      <c r="NHO81" s="1871"/>
      <c r="NHP81" s="1871"/>
      <c r="NHQ81" s="1871"/>
      <c r="NHR81" s="1871"/>
      <c r="NHS81" s="1871"/>
      <c r="NHT81" s="1871"/>
      <c r="NHU81" s="1871"/>
      <c r="NHV81" s="1871"/>
      <c r="NHW81" s="1871"/>
      <c r="NHX81" s="1871"/>
      <c r="NHY81" s="1871"/>
      <c r="NHZ81" s="1871"/>
      <c r="NIA81" s="1871"/>
      <c r="NIB81" s="1871"/>
      <c r="NIC81" s="1871"/>
      <c r="NID81" s="1871"/>
      <c r="NIE81" s="1871"/>
      <c r="NIF81" s="1871"/>
      <c r="NIG81" s="1871"/>
      <c r="NIH81" s="1871"/>
      <c r="NII81" s="1871"/>
      <c r="NIJ81" s="1871"/>
      <c r="NIK81" s="1871"/>
      <c r="NIL81" s="1871"/>
      <c r="NIM81" s="1871"/>
      <c r="NIN81" s="1871"/>
      <c r="NIO81" s="1871"/>
      <c r="NIP81" s="1871"/>
      <c r="NIQ81" s="1871"/>
      <c r="NIR81" s="1871"/>
      <c r="NIS81" s="1871"/>
      <c r="NIT81" s="1871"/>
      <c r="NIU81" s="1871"/>
      <c r="NIV81" s="1871"/>
      <c r="NIW81" s="1871"/>
      <c r="NIX81" s="1871"/>
      <c r="NIY81" s="1871"/>
      <c r="NIZ81" s="1871"/>
      <c r="NJA81" s="1871"/>
      <c r="NJB81" s="1871"/>
      <c r="NJC81" s="1871"/>
      <c r="NJD81" s="1871"/>
      <c r="NJE81" s="1871"/>
      <c r="NJF81" s="1871"/>
      <c r="NJG81" s="1871"/>
      <c r="NJH81" s="1871"/>
      <c r="NJI81" s="1871"/>
      <c r="NJJ81" s="1871"/>
      <c r="NJK81" s="1871"/>
      <c r="NJL81" s="1871"/>
      <c r="NJM81" s="1871"/>
      <c r="NJN81" s="1871"/>
      <c r="NJO81" s="1871"/>
      <c r="NJP81" s="1871"/>
      <c r="NJQ81" s="1871"/>
      <c r="NJR81" s="1871"/>
      <c r="NJS81" s="1871"/>
      <c r="NJT81" s="1871"/>
      <c r="NJU81" s="1871"/>
      <c r="NJV81" s="1871"/>
      <c r="NJW81" s="1871"/>
      <c r="NJX81" s="1871"/>
      <c r="NJY81" s="1871"/>
      <c r="NJZ81" s="1871"/>
      <c r="NKA81" s="1871"/>
      <c r="NKB81" s="1871"/>
      <c r="NKC81" s="1871"/>
      <c r="NKD81" s="1871"/>
      <c r="NKE81" s="1871"/>
      <c r="NKF81" s="1871"/>
      <c r="NKG81" s="1871"/>
      <c r="NKH81" s="1871"/>
      <c r="NKI81" s="1871"/>
      <c r="NKJ81" s="1871"/>
      <c r="NKK81" s="1871"/>
      <c r="NKL81" s="1871"/>
      <c r="NKM81" s="1871"/>
      <c r="NKN81" s="1871"/>
      <c r="NKO81" s="1871"/>
      <c r="NKP81" s="1871"/>
      <c r="NKQ81" s="1871"/>
      <c r="NKR81" s="1871"/>
      <c r="NKS81" s="1871"/>
      <c r="NKT81" s="1871"/>
      <c r="NKU81" s="1871"/>
      <c r="NKV81" s="1871"/>
      <c r="NKW81" s="1871"/>
      <c r="NKX81" s="1871"/>
      <c r="NKY81" s="1871"/>
      <c r="NKZ81" s="1871"/>
      <c r="NLA81" s="1871"/>
      <c r="NLB81" s="1871"/>
      <c r="NLC81" s="1871"/>
      <c r="NLD81" s="1871"/>
      <c r="NLE81" s="1871"/>
      <c r="NLF81" s="1871"/>
      <c r="NLG81" s="1871"/>
      <c r="NLH81" s="1871"/>
      <c r="NLI81" s="1871"/>
      <c r="NLJ81" s="1871"/>
      <c r="NLK81" s="1871"/>
      <c r="NLL81" s="1871"/>
      <c r="NLM81" s="1871"/>
      <c r="NLN81" s="1871"/>
      <c r="NLO81" s="1871"/>
      <c r="NLP81" s="1871"/>
      <c r="NLQ81" s="1871"/>
      <c r="NLR81" s="1871"/>
      <c r="NLS81" s="1871"/>
      <c r="NLT81" s="1871"/>
      <c r="NLU81" s="1871"/>
      <c r="NLV81" s="1871"/>
      <c r="NLW81" s="1871"/>
      <c r="NLX81" s="1871"/>
      <c r="NLY81" s="1871"/>
      <c r="NLZ81" s="1871"/>
      <c r="NMA81" s="1871"/>
      <c r="NMB81" s="1871"/>
      <c r="NMC81" s="1871"/>
      <c r="NMD81" s="1871"/>
      <c r="NME81" s="1871"/>
      <c r="NMF81" s="1871"/>
      <c r="NMG81" s="1871"/>
      <c r="NMH81" s="1871"/>
      <c r="NMI81" s="1871"/>
      <c r="NMJ81" s="1871"/>
      <c r="NMK81" s="1871"/>
      <c r="NML81" s="1871"/>
      <c r="NMM81" s="1871"/>
      <c r="NMN81" s="1871"/>
      <c r="NMO81" s="1871"/>
      <c r="NMP81" s="1871"/>
      <c r="NMQ81" s="1871"/>
      <c r="NMR81" s="1871"/>
      <c r="NMS81" s="1871"/>
      <c r="NMT81" s="1871"/>
      <c r="NMU81" s="1871"/>
      <c r="NMV81" s="1871"/>
      <c r="NMW81" s="1871"/>
      <c r="NMX81" s="1871"/>
      <c r="NMY81" s="1871"/>
      <c r="NMZ81" s="1871"/>
      <c r="NNA81" s="1871"/>
      <c r="NNB81" s="1871"/>
      <c r="NNC81" s="1871"/>
      <c r="NND81" s="1871"/>
      <c r="NNE81" s="1871"/>
      <c r="NNF81" s="1871"/>
      <c r="NNG81" s="1871"/>
      <c r="NNH81" s="1871"/>
      <c r="NNI81" s="1871"/>
      <c r="NNJ81" s="1871"/>
      <c r="NNK81" s="1871"/>
      <c r="NNL81" s="1871"/>
      <c r="NNM81" s="1871"/>
      <c r="NNN81" s="1871"/>
      <c r="NNO81" s="1871"/>
      <c r="NNP81" s="1871"/>
      <c r="NNQ81" s="1871"/>
      <c r="NNR81" s="1871"/>
      <c r="NNS81" s="1871"/>
      <c r="NNT81" s="1871"/>
      <c r="NNU81" s="1871"/>
      <c r="NNV81" s="1871"/>
      <c r="NNW81" s="1871"/>
      <c r="NNX81" s="1871"/>
      <c r="NNY81" s="1871"/>
      <c r="NNZ81" s="1871"/>
      <c r="NOA81" s="1871"/>
      <c r="NOB81" s="1871"/>
      <c r="NOC81" s="1871"/>
      <c r="NOD81" s="1871"/>
      <c r="NOE81" s="1871"/>
      <c r="NOF81" s="1871"/>
      <c r="NOG81" s="1871"/>
      <c r="NOH81" s="1871"/>
      <c r="NOI81" s="1871"/>
      <c r="NOJ81" s="1871"/>
      <c r="NOK81" s="1871"/>
      <c r="NOL81" s="1871"/>
      <c r="NOM81" s="1871"/>
      <c r="NON81" s="1871"/>
      <c r="NOO81" s="1871"/>
      <c r="NOP81" s="1871"/>
      <c r="NOQ81" s="1871"/>
      <c r="NOR81" s="1871"/>
      <c r="NOS81" s="1871"/>
      <c r="NOT81" s="1871"/>
      <c r="NOU81" s="1871"/>
      <c r="NOV81" s="1871"/>
      <c r="NOW81" s="1871"/>
      <c r="NOX81" s="1871"/>
      <c r="NOY81" s="1871"/>
      <c r="NOZ81" s="1871"/>
      <c r="NPA81" s="1871"/>
      <c r="NPB81" s="1871"/>
      <c r="NPC81" s="1871"/>
      <c r="NPD81" s="1871"/>
      <c r="NPE81" s="1871"/>
      <c r="NPF81" s="1871"/>
      <c r="NPG81" s="1871"/>
      <c r="NPH81" s="1871"/>
      <c r="NPI81" s="1871"/>
      <c r="NPJ81" s="1871"/>
      <c r="NPK81" s="1871"/>
      <c r="NPL81" s="1871"/>
      <c r="NPM81" s="1871"/>
      <c r="NPN81" s="1871"/>
      <c r="NPO81" s="1871"/>
      <c r="NPP81" s="1871"/>
      <c r="NPQ81" s="1871"/>
      <c r="NPR81" s="1871"/>
      <c r="NPS81" s="1871"/>
      <c r="NPT81" s="1871"/>
      <c r="NPU81" s="1871"/>
      <c r="NPV81" s="1871"/>
      <c r="NPW81" s="1871"/>
      <c r="NPX81" s="1871"/>
      <c r="NPY81" s="1871"/>
      <c r="NPZ81" s="1871"/>
      <c r="NQA81" s="1871"/>
      <c r="NQB81" s="1871"/>
      <c r="NQC81" s="1871"/>
      <c r="NQD81" s="1871"/>
      <c r="NQE81" s="1871"/>
      <c r="NQF81" s="1871"/>
      <c r="NQG81" s="1871"/>
      <c r="NQH81" s="1871"/>
      <c r="NQI81" s="1871"/>
      <c r="NQJ81" s="1871"/>
      <c r="NQK81" s="1871"/>
      <c r="NQL81" s="1871"/>
      <c r="NQM81" s="1871"/>
      <c r="NQN81" s="1871"/>
      <c r="NQO81" s="1871"/>
      <c r="NQP81" s="1871"/>
      <c r="NQQ81" s="1871"/>
      <c r="NQR81" s="1871"/>
      <c r="NQS81" s="1871"/>
      <c r="NQT81" s="1871"/>
      <c r="NQU81" s="1871"/>
      <c r="NQV81" s="1871"/>
      <c r="NQW81" s="1871"/>
      <c r="NQX81" s="1871"/>
      <c r="NQY81" s="1871"/>
      <c r="NQZ81" s="1871"/>
      <c r="NRA81" s="1871"/>
      <c r="NRB81" s="1871"/>
      <c r="NRC81" s="1871"/>
      <c r="NRD81" s="1871"/>
      <c r="NRE81" s="1871"/>
      <c r="NRF81" s="1871"/>
      <c r="NRG81" s="1871"/>
      <c r="NRH81" s="1871"/>
      <c r="NRI81" s="1871"/>
      <c r="NRJ81" s="1871"/>
      <c r="NRK81" s="1871"/>
      <c r="NRL81" s="1871"/>
      <c r="NRM81" s="1871"/>
      <c r="NRN81" s="1871"/>
      <c r="NRO81" s="1871"/>
      <c r="NRP81" s="1871"/>
      <c r="NRQ81" s="1871"/>
      <c r="NRR81" s="1871"/>
      <c r="NRS81" s="1871"/>
      <c r="NRT81" s="1871"/>
      <c r="NRU81" s="1871"/>
      <c r="NRV81" s="1871"/>
      <c r="NRW81" s="1871"/>
      <c r="NRX81" s="1871"/>
      <c r="NRY81" s="1871"/>
      <c r="NRZ81" s="1871"/>
      <c r="NSA81" s="1871"/>
      <c r="NSB81" s="1871"/>
      <c r="NSC81" s="1871"/>
      <c r="NSD81" s="1871"/>
      <c r="NSE81" s="1871"/>
      <c r="NSF81" s="1871"/>
      <c r="NSG81" s="1871"/>
      <c r="NSH81" s="1871"/>
      <c r="NSI81" s="1871"/>
      <c r="NSJ81" s="1871"/>
      <c r="NSK81" s="1871"/>
      <c r="NSL81" s="1871"/>
      <c r="NSM81" s="1871"/>
      <c r="NSN81" s="1871"/>
      <c r="NSO81" s="1871"/>
      <c r="NSP81" s="1871"/>
      <c r="NSQ81" s="1871"/>
      <c r="NSR81" s="1871"/>
      <c r="NSS81" s="1871"/>
      <c r="NST81" s="1871"/>
      <c r="NSU81" s="1871"/>
      <c r="NSV81" s="1871"/>
      <c r="NSW81" s="1871"/>
      <c r="NSX81" s="1871"/>
      <c r="NSY81" s="1871"/>
      <c r="NSZ81" s="1871"/>
      <c r="NTA81" s="1871"/>
      <c r="NTB81" s="1871"/>
      <c r="NTC81" s="1871"/>
      <c r="NTD81" s="1871"/>
      <c r="NTE81" s="1871"/>
      <c r="NTF81" s="1871"/>
      <c r="NTG81" s="1871"/>
      <c r="NTH81" s="1871"/>
      <c r="NTI81" s="1871"/>
      <c r="NTJ81" s="1871"/>
      <c r="NTK81" s="1871"/>
      <c r="NTL81" s="1871"/>
      <c r="NTM81" s="1871"/>
      <c r="NTN81" s="1871"/>
      <c r="NTO81" s="1871"/>
      <c r="NTP81" s="1871"/>
      <c r="NTQ81" s="1871"/>
      <c r="NTR81" s="1871"/>
      <c r="NTS81" s="1871"/>
      <c r="NTT81" s="1871"/>
      <c r="NTU81" s="1871"/>
      <c r="NTV81" s="1871"/>
      <c r="NTW81" s="1871"/>
      <c r="NTX81" s="1871"/>
      <c r="NTY81" s="1871"/>
      <c r="NTZ81" s="1871"/>
      <c r="NUA81" s="1871"/>
      <c r="NUB81" s="1871"/>
      <c r="NUC81" s="1871"/>
      <c r="NUD81" s="1871"/>
      <c r="NUE81" s="1871"/>
      <c r="NUF81" s="1871"/>
      <c r="NUG81" s="1871"/>
      <c r="NUH81" s="1871"/>
      <c r="NUI81" s="1871"/>
      <c r="NUJ81" s="1871"/>
      <c r="NUK81" s="1871"/>
      <c r="NUL81" s="1871"/>
      <c r="NUM81" s="1871"/>
      <c r="NUN81" s="1871"/>
      <c r="NUO81" s="1871"/>
      <c r="NUP81" s="1871"/>
      <c r="NUQ81" s="1871"/>
      <c r="NUR81" s="1871"/>
      <c r="NUS81" s="1871"/>
      <c r="NUT81" s="1871"/>
      <c r="NUU81" s="1871"/>
      <c r="NUV81" s="1871"/>
      <c r="NUW81" s="1871"/>
      <c r="NUX81" s="1871"/>
      <c r="NUY81" s="1871"/>
      <c r="NUZ81" s="1871"/>
      <c r="NVA81" s="1871"/>
      <c r="NVB81" s="1871"/>
      <c r="NVC81" s="1871"/>
      <c r="NVD81" s="1871"/>
      <c r="NVE81" s="1871"/>
      <c r="NVF81" s="1871"/>
      <c r="NVG81" s="1871"/>
      <c r="NVH81" s="1871"/>
      <c r="NVI81" s="1871"/>
      <c r="NVJ81" s="1871"/>
      <c r="NVK81" s="1871"/>
      <c r="NVL81" s="1871"/>
      <c r="NVM81" s="1871"/>
      <c r="NVN81" s="1871"/>
      <c r="NVO81" s="1871"/>
      <c r="NVP81" s="1871"/>
      <c r="NVQ81" s="1871"/>
      <c r="NVR81" s="1871"/>
      <c r="NVS81" s="1871"/>
      <c r="NVT81" s="1871"/>
      <c r="NVU81" s="1871"/>
      <c r="NVV81" s="1871"/>
      <c r="NVW81" s="1871"/>
      <c r="NVX81" s="1871"/>
      <c r="NVY81" s="1871"/>
      <c r="NVZ81" s="1871"/>
      <c r="NWA81" s="1871"/>
      <c r="NWB81" s="1871"/>
      <c r="NWC81" s="1871"/>
      <c r="NWD81" s="1871"/>
      <c r="NWE81" s="1871"/>
      <c r="NWF81" s="1871"/>
      <c r="NWG81" s="1871"/>
      <c r="NWH81" s="1871"/>
      <c r="NWI81" s="1871"/>
      <c r="NWJ81" s="1871"/>
      <c r="NWK81" s="1871"/>
      <c r="NWL81" s="1871"/>
      <c r="NWM81" s="1871"/>
      <c r="NWN81" s="1871"/>
      <c r="NWO81" s="1871"/>
      <c r="NWP81" s="1871"/>
      <c r="NWQ81" s="1871"/>
      <c r="NWR81" s="1871"/>
      <c r="NWS81" s="1871"/>
      <c r="NWT81" s="1871"/>
      <c r="NWU81" s="1871"/>
      <c r="NWV81" s="1871"/>
      <c r="NWW81" s="1871"/>
      <c r="NWX81" s="1871"/>
      <c r="NWY81" s="1871"/>
      <c r="NWZ81" s="1871"/>
      <c r="NXA81" s="1871"/>
      <c r="NXB81" s="1871"/>
      <c r="NXC81" s="1871"/>
      <c r="NXD81" s="1871"/>
      <c r="NXE81" s="1871"/>
      <c r="NXF81" s="1871"/>
      <c r="NXG81" s="1871"/>
      <c r="NXH81" s="1871"/>
      <c r="NXI81" s="1871"/>
      <c r="NXJ81" s="1871"/>
      <c r="NXK81" s="1871"/>
      <c r="NXL81" s="1871"/>
      <c r="NXM81" s="1871"/>
      <c r="NXN81" s="1871"/>
      <c r="NXO81" s="1871"/>
      <c r="NXP81" s="1871"/>
      <c r="NXQ81" s="1871"/>
      <c r="NXR81" s="1871"/>
      <c r="NXS81" s="1871"/>
      <c r="NXT81" s="1871"/>
      <c r="NXU81" s="1871"/>
      <c r="NXV81" s="1871"/>
      <c r="NXW81" s="1871"/>
      <c r="NXX81" s="1871"/>
      <c r="NXY81" s="1871"/>
      <c r="NXZ81" s="1871"/>
      <c r="NYA81" s="1871"/>
      <c r="NYB81" s="1871"/>
      <c r="NYC81" s="1871"/>
      <c r="NYD81" s="1871"/>
      <c r="NYE81" s="1871"/>
      <c r="NYF81" s="1871"/>
      <c r="NYG81" s="1871"/>
      <c r="NYH81" s="1871"/>
      <c r="NYI81" s="1871"/>
      <c r="NYJ81" s="1871"/>
      <c r="NYK81" s="1871"/>
      <c r="NYL81" s="1871"/>
      <c r="NYM81" s="1871"/>
      <c r="NYN81" s="1871"/>
      <c r="NYO81" s="1871"/>
      <c r="NYP81" s="1871"/>
      <c r="NYQ81" s="1871"/>
      <c r="NYR81" s="1871"/>
      <c r="NYS81" s="1871"/>
      <c r="NYT81" s="1871"/>
      <c r="NYU81" s="1871"/>
      <c r="NYV81" s="1871"/>
      <c r="NYW81" s="1871"/>
      <c r="NYX81" s="1871"/>
      <c r="NYY81" s="1871"/>
      <c r="NYZ81" s="1871"/>
      <c r="NZA81" s="1871"/>
      <c r="NZB81" s="1871"/>
      <c r="NZC81" s="1871"/>
      <c r="NZD81" s="1871"/>
      <c r="NZE81" s="1871"/>
      <c r="NZF81" s="1871"/>
      <c r="NZG81" s="1871"/>
      <c r="NZH81" s="1871"/>
      <c r="NZI81" s="1871"/>
      <c r="NZJ81" s="1871"/>
      <c r="NZK81" s="1871"/>
      <c r="NZL81" s="1871"/>
      <c r="NZM81" s="1871"/>
      <c r="NZN81" s="1871"/>
      <c r="NZO81" s="1871"/>
      <c r="NZP81" s="1871"/>
      <c r="NZQ81" s="1871"/>
      <c r="NZR81" s="1871"/>
      <c r="NZS81" s="1871"/>
      <c r="NZT81" s="1871"/>
      <c r="NZU81" s="1871"/>
      <c r="NZV81" s="1871"/>
      <c r="NZW81" s="1871"/>
      <c r="NZX81" s="1871"/>
      <c r="NZY81" s="1871"/>
      <c r="NZZ81" s="1871"/>
      <c r="OAA81" s="1871"/>
      <c r="OAB81" s="1871"/>
      <c r="OAC81" s="1871"/>
      <c r="OAD81" s="1871"/>
      <c r="OAE81" s="1871"/>
      <c r="OAF81" s="1871"/>
      <c r="OAG81" s="1871"/>
      <c r="OAH81" s="1871"/>
      <c r="OAI81" s="1871"/>
      <c r="OAJ81" s="1871"/>
      <c r="OAK81" s="1871"/>
      <c r="OAL81" s="1871"/>
      <c r="OAM81" s="1871"/>
      <c r="OAN81" s="1871"/>
      <c r="OAO81" s="1871"/>
      <c r="OAP81" s="1871"/>
      <c r="OAQ81" s="1871"/>
      <c r="OAR81" s="1871"/>
      <c r="OAS81" s="1871"/>
      <c r="OAT81" s="1871"/>
      <c r="OAU81" s="1871"/>
      <c r="OAV81" s="1871"/>
      <c r="OAW81" s="1871"/>
      <c r="OAX81" s="1871"/>
      <c r="OAY81" s="1871"/>
      <c r="OAZ81" s="1871"/>
      <c r="OBA81" s="1871"/>
      <c r="OBB81" s="1871"/>
      <c r="OBC81" s="1871"/>
      <c r="OBD81" s="1871"/>
      <c r="OBE81" s="1871"/>
      <c r="OBF81" s="1871"/>
      <c r="OBG81" s="1871"/>
      <c r="OBH81" s="1871"/>
      <c r="OBI81" s="1871"/>
      <c r="OBJ81" s="1871"/>
      <c r="OBK81" s="1871"/>
      <c r="OBL81" s="1871"/>
      <c r="OBM81" s="1871"/>
      <c r="OBN81" s="1871"/>
      <c r="OBO81" s="1871"/>
      <c r="OBP81" s="1871"/>
      <c r="OBQ81" s="1871"/>
      <c r="OBR81" s="1871"/>
      <c r="OBS81" s="1871"/>
      <c r="OBT81" s="1871"/>
      <c r="OBU81" s="1871"/>
      <c r="OBV81" s="1871"/>
      <c r="OBW81" s="1871"/>
      <c r="OBX81" s="1871"/>
      <c r="OBY81" s="1871"/>
      <c r="OBZ81" s="1871"/>
      <c r="OCA81" s="1871"/>
      <c r="OCB81" s="1871"/>
      <c r="OCC81" s="1871"/>
      <c r="OCD81" s="1871"/>
      <c r="OCE81" s="1871"/>
      <c r="OCF81" s="1871"/>
      <c r="OCG81" s="1871"/>
      <c r="OCH81" s="1871"/>
      <c r="OCI81" s="1871"/>
      <c r="OCJ81" s="1871"/>
      <c r="OCK81" s="1871"/>
      <c r="OCL81" s="1871"/>
      <c r="OCM81" s="1871"/>
      <c r="OCN81" s="1871"/>
      <c r="OCO81" s="1871"/>
      <c r="OCP81" s="1871"/>
      <c r="OCQ81" s="1871"/>
      <c r="OCR81" s="1871"/>
      <c r="OCS81" s="1871"/>
      <c r="OCT81" s="1871"/>
      <c r="OCU81" s="1871"/>
      <c r="OCV81" s="1871"/>
      <c r="OCW81" s="1871"/>
      <c r="OCX81" s="1871"/>
      <c r="OCY81" s="1871"/>
      <c r="OCZ81" s="1871"/>
      <c r="ODA81" s="1871"/>
      <c r="ODB81" s="1871"/>
      <c r="ODC81" s="1871"/>
      <c r="ODD81" s="1871"/>
      <c r="ODE81" s="1871"/>
      <c r="ODF81" s="1871"/>
      <c r="ODG81" s="1871"/>
      <c r="ODH81" s="1871"/>
      <c r="ODI81" s="1871"/>
      <c r="ODJ81" s="1871"/>
      <c r="ODK81" s="1871"/>
      <c r="ODL81" s="1871"/>
      <c r="ODM81" s="1871"/>
      <c r="ODN81" s="1871"/>
      <c r="ODO81" s="1871"/>
      <c r="ODP81" s="1871"/>
      <c r="ODQ81" s="1871"/>
      <c r="ODR81" s="1871"/>
      <c r="ODS81" s="1871"/>
      <c r="ODT81" s="1871"/>
      <c r="ODU81" s="1871"/>
      <c r="ODV81" s="1871"/>
      <c r="ODW81" s="1871"/>
      <c r="ODX81" s="1871"/>
      <c r="ODY81" s="1871"/>
      <c r="ODZ81" s="1871"/>
      <c r="OEA81" s="1871"/>
      <c r="OEB81" s="1871"/>
      <c r="OEC81" s="1871"/>
      <c r="OED81" s="1871"/>
      <c r="OEE81" s="1871"/>
      <c r="OEF81" s="1871"/>
      <c r="OEG81" s="1871"/>
      <c r="OEH81" s="1871"/>
      <c r="OEI81" s="1871"/>
      <c r="OEJ81" s="1871"/>
      <c r="OEK81" s="1871"/>
      <c r="OEL81" s="1871"/>
      <c r="OEM81" s="1871"/>
      <c r="OEN81" s="1871"/>
      <c r="OEO81" s="1871"/>
      <c r="OEP81" s="1871"/>
      <c r="OEQ81" s="1871"/>
      <c r="OER81" s="1871"/>
      <c r="OES81" s="1871"/>
      <c r="OET81" s="1871"/>
      <c r="OEU81" s="1871"/>
      <c r="OEV81" s="1871"/>
      <c r="OEW81" s="1871"/>
      <c r="OEX81" s="1871"/>
      <c r="OEY81" s="1871"/>
      <c r="OEZ81" s="1871"/>
      <c r="OFA81" s="1871"/>
      <c r="OFB81" s="1871"/>
      <c r="OFC81" s="1871"/>
      <c r="OFD81" s="1871"/>
      <c r="OFE81" s="1871"/>
      <c r="OFF81" s="1871"/>
      <c r="OFG81" s="1871"/>
      <c r="OFH81" s="1871"/>
      <c r="OFI81" s="1871"/>
      <c r="OFJ81" s="1871"/>
      <c r="OFK81" s="1871"/>
      <c r="OFL81" s="1871"/>
      <c r="OFM81" s="1871"/>
      <c r="OFN81" s="1871"/>
      <c r="OFO81" s="1871"/>
      <c r="OFP81" s="1871"/>
      <c r="OFQ81" s="1871"/>
      <c r="OFR81" s="1871"/>
      <c r="OFS81" s="1871"/>
      <c r="OFT81" s="1871"/>
      <c r="OFU81" s="1871"/>
      <c r="OFV81" s="1871"/>
      <c r="OFW81" s="1871"/>
      <c r="OFX81" s="1871"/>
      <c r="OFY81" s="1871"/>
      <c r="OFZ81" s="1871"/>
      <c r="OGA81" s="1871"/>
      <c r="OGB81" s="1871"/>
      <c r="OGC81" s="1871"/>
      <c r="OGD81" s="1871"/>
      <c r="OGE81" s="1871"/>
      <c r="OGF81" s="1871"/>
      <c r="OGG81" s="1871"/>
      <c r="OGH81" s="1871"/>
      <c r="OGI81" s="1871"/>
      <c r="OGJ81" s="1871"/>
      <c r="OGK81" s="1871"/>
      <c r="OGL81" s="1871"/>
      <c r="OGM81" s="1871"/>
      <c r="OGN81" s="1871"/>
      <c r="OGO81" s="1871"/>
      <c r="OGP81" s="1871"/>
      <c r="OGQ81" s="1871"/>
      <c r="OGR81" s="1871"/>
      <c r="OGS81" s="1871"/>
      <c r="OGT81" s="1871"/>
      <c r="OGU81" s="1871"/>
      <c r="OGV81" s="1871"/>
      <c r="OGW81" s="1871"/>
      <c r="OGX81" s="1871"/>
      <c r="OGY81" s="1871"/>
      <c r="OGZ81" s="1871"/>
      <c r="OHA81" s="1871"/>
      <c r="OHB81" s="1871"/>
      <c r="OHC81" s="1871"/>
      <c r="OHD81" s="1871"/>
      <c r="OHE81" s="1871"/>
      <c r="OHF81" s="1871"/>
      <c r="OHG81" s="1871"/>
      <c r="OHH81" s="1871"/>
      <c r="OHI81" s="1871"/>
      <c r="OHJ81" s="1871"/>
      <c r="OHK81" s="1871"/>
      <c r="OHL81" s="1871"/>
      <c r="OHM81" s="1871"/>
      <c r="OHN81" s="1871"/>
      <c r="OHO81" s="1871"/>
      <c r="OHP81" s="1871"/>
      <c r="OHQ81" s="1871"/>
      <c r="OHR81" s="1871"/>
      <c r="OHS81" s="1871"/>
      <c r="OHT81" s="1871"/>
      <c r="OHU81" s="1871"/>
      <c r="OHV81" s="1871"/>
      <c r="OHW81" s="1871"/>
      <c r="OHX81" s="1871"/>
      <c r="OHY81" s="1871"/>
      <c r="OHZ81" s="1871"/>
      <c r="OIA81" s="1871"/>
      <c r="OIB81" s="1871"/>
      <c r="OIC81" s="1871"/>
      <c r="OID81" s="1871"/>
      <c r="OIE81" s="1871"/>
      <c r="OIF81" s="1871"/>
      <c r="OIG81" s="1871"/>
      <c r="OIH81" s="1871"/>
      <c r="OII81" s="1871"/>
      <c r="OIJ81" s="1871"/>
      <c r="OIK81" s="1871"/>
      <c r="OIL81" s="1871"/>
      <c r="OIM81" s="1871"/>
      <c r="OIN81" s="1871"/>
      <c r="OIO81" s="1871"/>
      <c r="OIP81" s="1871"/>
      <c r="OIQ81" s="1871"/>
      <c r="OIR81" s="1871"/>
      <c r="OIS81" s="1871"/>
      <c r="OIT81" s="1871"/>
      <c r="OIU81" s="1871"/>
      <c r="OIV81" s="1871"/>
      <c r="OIW81" s="1871"/>
      <c r="OIX81" s="1871"/>
      <c r="OIY81" s="1871"/>
      <c r="OIZ81" s="1871"/>
      <c r="OJA81" s="1871"/>
      <c r="OJB81" s="1871"/>
      <c r="OJC81" s="1871"/>
      <c r="OJD81" s="1871"/>
      <c r="OJE81" s="1871"/>
      <c r="OJF81" s="1871"/>
      <c r="OJG81" s="1871"/>
      <c r="OJH81" s="1871"/>
      <c r="OJI81" s="1871"/>
      <c r="OJJ81" s="1871"/>
      <c r="OJK81" s="1871"/>
      <c r="OJL81" s="1871"/>
      <c r="OJM81" s="1871"/>
      <c r="OJN81" s="1871"/>
      <c r="OJO81" s="1871"/>
      <c r="OJP81" s="1871"/>
      <c r="OJQ81" s="1871"/>
      <c r="OJR81" s="1871"/>
      <c r="OJS81" s="1871"/>
      <c r="OJT81" s="1871"/>
      <c r="OJU81" s="1871"/>
      <c r="OJV81" s="1871"/>
      <c r="OJW81" s="1871"/>
      <c r="OJX81" s="1871"/>
      <c r="OJY81" s="1871"/>
      <c r="OJZ81" s="1871"/>
      <c r="OKA81" s="1871"/>
      <c r="OKB81" s="1871"/>
      <c r="OKC81" s="1871"/>
      <c r="OKD81" s="1871"/>
      <c r="OKE81" s="1871"/>
      <c r="OKF81" s="1871"/>
      <c r="OKG81" s="1871"/>
      <c r="OKH81" s="1871"/>
      <c r="OKI81" s="1871"/>
      <c r="OKJ81" s="1871"/>
      <c r="OKK81" s="1871"/>
      <c r="OKL81" s="1871"/>
      <c r="OKM81" s="1871"/>
      <c r="OKN81" s="1871"/>
      <c r="OKO81" s="1871"/>
      <c r="OKP81" s="1871"/>
      <c r="OKQ81" s="1871"/>
      <c r="OKR81" s="1871"/>
      <c r="OKS81" s="1871"/>
      <c r="OKT81" s="1871"/>
      <c r="OKU81" s="1871"/>
      <c r="OKV81" s="1871"/>
      <c r="OKW81" s="1871"/>
      <c r="OKX81" s="1871"/>
      <c r="OKY81" s="1871"/>
      <c r="OKZ81" s="1871"/>
      <c r="OLA81" s="1871"/>
      <c r="OLB81" s="1871"/>
      <c r="OLC81" s="1871"/>
      <c r="OLD81" s="1871"/>
      <c r="OLE81" s="1871"/>
      <c r="OLF81" s="1871"/>
      <c r="OLG81" s="1871"/>
      <c r="OLH81" s="1871"/>
      <c r="OLI81" s="1871"/>
      <c r="OLJ81" s="1871"/>
      <c r="OLK81" s="1871"/>
      <c r="OLL81" s="1871"/>
      <c r="OLM81" s="1871"/>
      <c r="OLN81" s="1871"/>
      <c r="OLO81" s="1871"/>
      <c r="OLP81" s="1871"/>
      <c r="OLQ81" s="1871"/>
      <c r="OLR81" s="1871"/>
      <c r="OLS81" s="1871"/>
      <c r="OLT81" s="1871"/>
      <c r="OLU81" s="1871"/>
      <c r="OLV81" s="1871"/>
      <c r="OLW81" s="1871"/>
      <c r="OLX81" s="1871"/>
      <c r="OLY81" s="1871"/>
      <c r="OLZ81" s="1871"/>
      <c r="OMA81" s="1871"/>
      <c r="OMB81" s="1871"/>
      <c r="OMC81" s="1871"/>
      <c r="OMD81" s="1871"/>
      <c r="OME81" s="1871"/>
      <c r="OMF81" s="1871"/>
      <c r="OMG81" s="1871"/>
      <c r="OMH81" s="1871"/>
      <c r="OMI81" s="1871"/>
      <c r="OMJ81" s="1871"/>
      <c r="OMK81" s="1871"/>
      <c r="OML81" s="1871"/>
      <c r="OMM81" s="1871"/>
      <c r="OMN81" s="1871"/>
      <c r="OMO81" s="1871"/>
      <c r="OMP81" s="1871"/>
      <c r="OMQ81" s="1871"/>
      <c r="OMR81" s="1871"/>
      <c r="OMS81" s="1871"/>
      <c r="OMT81" s="1871"/>
      <c r="OMU81" s="1871"/>
      <c r="OMV81" s="1871"/>
      <c r="OMW81" s="1871"/>
      <c r="OMX81" s="1871"/>
      <c r="OMY81" s="1871"/>
      <c r="OMZ81" s="1871"/>
      <c r="ONA81" s="1871"/>
      <c r="ONB81" s="1871"/>
      <c r="ONC81" s="1871"/>
      <c r="OND81" s="1871"/>
      <c r="ONE81" s="1871"/>
      <c r="ONF81" s="1871"/>
      <c r="ONG81" s="1871"/>
      <c r="ONH81" s="1871"/>
      <c r="ONI81" s="1871"/>
      <c r="ONJ81" s="1871"/>
      <c r="ONK81" s="1871"/>
      <c r="ONL81" s="1871"/>
      <c r="ONM81" s="1871"/>
      <c r="ONN81" s="1871"/>
      <c r="ONO81" s="1871"/>
      <c r="ONP81" s="1871"/>
      <c r="ONQ81" s="1871"/>
      <c r="ONR81" s="1871"/>
      <c r="ONS81" s="1871"/>
      <c r="ONT81" s="1871"/>
      <c r="ONU81" s="1871"/>
      <c r="ONV81" s="1871"/>
      <c r="ONW81" s="1871"/>
      <c r="ONX81" s="1871"/>
      <c r="ONY81" s="1871"/>
      <c r="ONZ81" s="1871"/>
      <c r="OOA81" s="1871"/>
      <c r="OOB81" s="1871"/>
      <c r="OOC81" s="1871"/>
      <c r="OOD81" s="1871"/>
      <c r="OOE81" s="1871"/>
      <c r="OOF81" s="1871"/>
      <c r="OOG81" s="1871"/>
      <c r="OOH81" s="1871"/>
      <c r="OOI81" s="1871"/>
      <c r="OOJ81" s="1871"/>
      <c r="OOK81" s="1871"/>
      <c r="OOL81" s="1871"/>
      <c r="OOM81" s="1871"/>
      <c r="OON81" s="1871"/>
      <c r="OOO81" s="1871"/>
      <c r="OOP81" s="1871"/>
      <c r="OOQ81" s="1871"/>
      <c r="OOR81" s="1871"/>
      <c r="OOS81" s="1871"/>
      <c r="OOT81" s="1871"/>
      <c r="OOU81" s="1871"/>
      <c r="OOV81" s="1871"/>
      <c r="OOW81" s="1871"/>
      <c r="OOX81" s="1871"/>
      <c r="OOY81" s="1871"/>
      <c r="OOZ81" s="1871"/>
      <c r="OPA81" s="1871"/>
      <c r="OPB81" s="1871"/>
      <c r="OPC81" s="1871"/>
      <c r="OPD81" s="1871"/>
      <c r="OPE81" s="1871"/>
      <c r="OPF81" s="1871"/>
      <c r="OPG81" s="1871"/>
      <c r="OPH81" s="1871"/>
      <c r="OPI81" s="1871"/>
      <c r="OPJ81" s="1871"/>
      <c r="OPK81" s="1871"/>
      <c r="OPL81" s="1871"/>
      <c r="OPM81" s="1871"/>
      <c r="OPN81" s="1871"/>
      <c r="OPO81" s="1871"/>
      <c r="OPP81" s="1871"/>
      <c r="OPQ81" s="1871"/>
      <c r="OPR81" s="1871"/>
      <c r="OPS81" s="1871"/>
      <c r="OPT81" s="1871"/>
      <c r="OPU81" s="1871"/>
      <c r="OPV81" s="1871"/>
      <c r="OPW81" s="1871"/>
      <c r="OPX81" s="1871"/>
      <c r="OPY81" s="1871"/>
      <c r="OPZ81" s="1871"/>
      <c r="OQA81" s="1871"/>
      <c r="OQB81" s="1871"/>
      <c r="OQC81" s="1871"/>
      <c r="OQD81" s="1871"/>
      <c r="OQE81" s="1871"/>
      <c r="OQF81" s="1871"/>
      <c r="OQG81" s="1871"/>
      <c r="OQH81" s="1871"/>
      <c r="OQI81" s="1871"/>
      <c r="OQJ81" s="1871"/>
      <c r="OQK81" s="1871"/>
      <c r="OQL81" s="1871"/>
      <c r="OQM81" s="1871"/>
      <c r="OQN81" s="1871"/>
      <c r="OQO81" s="1871"/>
      <c r="OQP81" s="1871"/>
      <c r="OQQ81" s="1871"/>
      <c r="OQR81" s="1871"/>
      <c r="OQS81" s="1871"/>
      <c r="OQT81" s="1871"/>
      <c r="OQU81" s="1871"/>
      <c r="OQV81" s="1871"/>
      <c r="OQW81" s="1871"/>
      <c r="OQX81" s="1871"/>
      <c r="OQY81" s="1871"/>
      <c r="OQZ81" s="1871"/>
      <c r="ORA81" s="1871"/>
      <c r="ORB81" s="1871"/>
      <c r="ORC81" s="1871"/>
      <c r="ORD81" s="1871"/>
      <c r="ORE81" s="1871"/>
      <c r="ORF81" s="1871"/>
      <c r="ORG81" s="1871"/>
      <c r="ORH81" s="1871"/>
      <c r="ORI81" s="1871"/>
      <c r="ORJ81" s="1871"/>
      <c r="ORK81" s="1871"/>
      <c r="ORL81" s="1871"/>
      <c r="ORM81" s="1871"/>
      <c r="ORN81" s="1871"/>
      <c r="ORO81" s="1871"/>
      <c r="ORP81" s="1871"/>
      <c r="ORQ81" s="1871"/>
      <c r="ORR81" s="1871"/>
      <c r="ORS81" s="1871"/>
      <c r="ORT81" s="1871"/>
      <c r="ORU81" s="1871"/>
      <c r="ORV81" s="1871"/>
      <c r="ORW81" s="1871"/>
      <c r="ORX81" s="1871"/>
      <c r="ORY81" s="1871"/>
      <c r="ORZ81" s="1871"/>
      <c r="OSA81" s="1871"/>
      <c r="OSB81" s="1871"/>
      <c r="OSC81" s="1871"/>
      <c r="OSD81" s="1871"/>
      <c r="OSE81" s="1871"/>
      <c r="OSF81" s="1871"/>
      <c r="OSG81" s="1871"/>
      <c r="OSH81" s="1871"/>
      <c r="OSI81" s="1871"/>
      <c r="OSJ81" s="1871"/>
      <c r="OSK81" s="1871"/>
      <c r="OSL81" s="1871"/>
      <c r="OSM81" s="1871"/>
      <c r="OSN81" s="1871"/>
      <c r="OSO81" s="1871"/>
      <c r="OSP81" s="1871"/>
      <c r="OSQ81" s="1871"/>
      <c r="OSR81" s="1871"/>
      <c r="OSS81" s="1871"/>
      <c r="OST81" s="1871"/>
      <c r="OSU81" s="1871"/>
      <c r="OSV81" s="1871"/>
      <c r="OSW81" s="1871"/>
      <c r="OSX81" s="1871"/>
      <c r="OSY81" s="1871"/>
      <c r="OSZ81" s="1871"/>
      <c r="OTA81" s="1871"/>
      <c r="OTB81" s="1871"/>
      <c r="OTC81" s="1871"/>
      <c r="OTD81" s="1871"/>
      <c r="OTE81" s="1871"/>
      <c r="OTF81" s="1871"/>
      <c r="OTG81" s="1871"/>
      <c r="OTH81" s="1871"/>
      <c r="OTI81" s="1871"/>
      <c r="OTJ81" s="1871"/>
      <c r="OTK81" s="1871"/>
      <c r="OTL81" s="1871"/>
      <c r="OTM81" s="1871"/>
      <c r="OTN81" s="1871"/>
      <c r="OTO81" s="1871"/>
      <c r="OTP81" s="1871"/>
      <c r="OTQ81" s="1871"/>
      <c r="OTR81" s="1871"/>
      <c r="OTS81" s="1871"/>
      <c r="OTT81" s="1871"/>
      <c r="OTU81" s="1871"/>
      <c r="OTV81" s="1871"/>
      <c r="OTW81" s="1871"/>
      <c r="OTX81" s="1871"/>
      <c r="OTY81" s="1871"/>
      <c r="OTZ81" s="1871"/>
      <c r="OUA81" s="1871"/>
      <c r="OUB81" s="1871"/>
      <c r="OUC81" s="1871"/>
      <c r="OUD81" s="1871"/>
      <c r="OUE81" s="1871"/>
      <c r="OUF81" s="1871"/>
      <c r="OUG81" s="1871"/>
      <c r="OUH81" s="1871"/>
      <c r="OUI81" s="1871"/>
      <c r="OUJ81" s="1871"/>
      <c r="OUK81" s="1871"/>
      <c r="OUL81" s="1871"/>
      <c r="OUM81" s="1871"/>
      <c r="OUN81" s="1871"/>
      <c r="OUO81" s="1871"/>
      <c r="OUP81" s="1871"/>
      <c r="OUQ81" s="1871"/>
      <c r="OUR81" s="1871"/>
      <c r="OUS81" s="1871"/>
      <c r="OUT81" s="1871"/>
      <c r="OUU81" s="1871"/>
      <c r="OUV81" s="1871"/>
      <c r="OUW81" s="1871"/>
      <c r="OUX81" s="1871"/>
      <c r="OUY81" s="1871"/>
      <c r="OUZ81" s="1871"/>
      <c r="OVA81" s="1871"/>
      <c r="OVB81" s="1871"/>
      <c r="OVC81" s="1871"/>
      <c r="OVD81" s="1871"/>
      <c r="OVE81" s="1871"/>
      <c r="OVF81" s="1871"/>
      <c r="OVG81" s="1871"/>
      <c r="OVH81" s="1871"/>
      <c r="OVI81" s="1871"/>
      <c r="OVJ81" s="1871"/>
      <c r="OVK81" s="1871"/>
      <c r="OVL81" s="1871"/>
      <c r="OVM81" s="1871"/>
      <c r="OVN81" s="1871"/>
      <c r="OVO81" s="1871"/>
      <c r="OVP81" s="1871"/>
      <c r="OVQ81" s="1871"/>
      <c r="OVR81" s="1871"/>
      <c r="OVS81" s="1871"/>
      <c r="OVT81" s="1871"/>
      <c r="OVU81" s="1871"/>
      <c r="OVV81" s="1871"/>
      <c r="OVW81" s="1871"/>
      <c r="OVX81" s="1871"/>
      <c r="OVY81" s="1871"/>
      <c r="OVZ81" s="1871"/>
      <c r="OWA81" s="1871"/>
      <c r="OWB81" s="1871"/>
      <c r="OWC81" s="1871"/>
      <c r="OWD81" s="1871"/>
      <c r="OWE81" s="1871"/>
      <c r="OWF81" s="1871"/>
      <c r="OWG81" s="1871"/>
      <c r="OWH81" s="1871"/>
      <c r="OWI81" s="1871"/>
      <c r="OWJ81" s="1871"/>
      <c r="OWK81" s="1871"/>
      <c r="OWL81" s="1871"/>
      <c r="OWM81" s="1871"/>
      <c r="OWN81" s="1871"/>
      <c r="OWO81" s="1871"/>
      <c r="OWP81" s="1871"/>
      <c r="OWQ81" s="1871"/>
      <c r="OWR81" s="1871"/>
      <c r="OWS81" s="1871"/>
      <c r="OWT81" s="1871"/>
      <c r="OWU81" s="1871"/>
      <c r="OWV81" s="1871"/>
      <c r="OWW81" s="1871"/>
      <c r="OWX81" s="1871"/>
      <c r="OWY81" s="1871"/>
      <c r="OWZ81" s="1871"/>
      <c r="OXA81" s="1871"/>
      <c r="OXB81" s="1871"/>
      <c r="OXC81" s="1871"/>
      <c r="OXD81" s="1871"/>
      <c r="OXE81" s="1871"/>
      <c r="OXF81" s="1871"/>
      <c r="OXG81" s="1871"/>
      <c r="OXH81" s="1871"/>
      <c r="OXI81" s="1871"/>
      <c r="OXJ81" s="1871"/>
      <c r="OXK81" s="1871"/>
      <c r="OXL81" s="1871"/>
      <c r="OXM81" s="1871"/>
      <c r="OXN81" s="1871"/>
      <c r="OXO81" s="1871"/>
      <c r="OXP81" s="1871"/>
      <c r="OXQ81" s="1871"/>
      <c r="OXR81" s="1871"/>
      <c r="OXS81" s="1871"/>
      <c r="OXT81" s="1871"/>
      <c r="OXU81" s="1871"/>
      <c r="OXV81" s="1871"/>
      <c r="OXW81" s="1871"/>
      <c r="OXX81" s="1871"/>
      <c r="OXY81" s="1871"/>
      <c r="OXZ81" s="1871"/>
      <c r="OYA81" s="1871"/>
      <c r="OYB81" s="1871"/>
      <c r="OYC81" s="1871"/>
      <c r="OYD81" s="1871"/>
      <c r="OYE81" s="1871"/>
      <c r="OYF81" s="1871"/>
      <c r="OYG81" s="1871"/>
      <c r="OYH81" s="1871"/>
      <c r="OYI81" s="1871"/>
      <c r="OYJ81" s="1871"/>
      <c r="OYK81" s="1871"/>
      <c r="OYL81" s="1871"/>
      <c r="OYM81" s="1871"/>
      <c r="OYN81" s="1871"/>
      <c r="OYO81" s="1871"/>
      <c r="OYP81" s="1871"/>
      <c r="OYQ81" s="1871"/>
      <c r="OYR81" s="1871"/>
      <c r="OYS81" s="1871"/>
      <c r="OYT81" s="1871"/>
      <c r="OYU81" s="1871"/>
      <c r="OYV81" s="1871"/>
      <c r="OYW81" s="1871"/>
      <c r="OYX81" s="1871"/>
      <c r="OYY81" s="1871"/>
      <c r="OYZ81" s="1871"/>
      <c r="OZA81" s="1871"/>
      <c r="OZB81" s="1871"/>
      <c r="OZC81" s="1871"/>
      <c r="OZD81" s="1871"/>
      <c r="OZE81" s="1871"/>
      <c r="OZF81" s="1871"/>
      <c r="OZG81" s="1871"/>
      <c r="OZH81" s="1871"/>
      <c r="OZI81" s="1871"/>
      <c r="OZJ81" s="1871"/>
      <c r="OZK81" s="1871"/>
      <c r="OZL81" s="1871"/>
      <c r="OZM81" s="1871"/>
      <c r="OZN81" s="1871"/>
      <c r="OZO81" s="1871"/>
      <c r="OZP81" s="1871"/>
      <c r="OZQ81" s="1871"/>
      <c r="OZR81" s="1871"/>
      <c r="OZS81" s="1871"/>
      <c r="OZT81" s="1871"/>
      <c r="OZU81" s="1871"/>
      <c r="OZV81" s="1871"/>
      <c r="OZW81" s="1871"/>
      <c r="OZX81" s="1871"/>
      <c r="OZY81" s="1871"/>
      <c r="OZZ81" s="1871"/>
      <c r="PAA81" s="1871"/>
      <c r="PAB81" s="1871"/>
      <c r="PAC81" s="1871"/>
      <c r="PAD81" s="1871"/>
      <c r="PAE81" s="1871"/>
      <c r="PAF81" s="1871"/>
      <c r="PAG81" s="1871"/>
      <c r="PAH81" s="1871"/>
      <c r="PAI81" s="1871"/>
      <c r="PAJ81" s="1871"/>
      <c r="PAK81" s="1871"/>
      <c r="PAL81" s="1871"/>
      <c r="PAM81" s="1871"/>
      <c r="PAN81" s="1871"/>
      <c r="PAO81" s="1871"/>
      <c r="PAP81" s="1871"/>
      <c r="PAQ81" s="1871"/>
      <c r="PAR81" s="1871"/>
      <c r="PAS81" s="1871"/>
      <c r="PAT81" s="1871"/>
      <c r="PAU81" s="1871"/>
      <c r="PAV81" s="1871"/>
      <c r="PAW81" s="1871"/>
      <c r="PAX81" s="1871"/>
      <c r="PAY81" s="1871"/>
      <c r="PAZ81" s="1871"/>
      <c r="PBA81" s="1871"/>
      <c r="PBB81" s="1871"/>
      <c r="PBC81" s="1871"/>
      <c r="PBD81" s="1871"/>
      <c r="PBE81" s="1871"/>
      <c r="PBF81" s="1871"/>
      <c r="PBG81" s="1871"/>
      <c r="PBH81" s="1871"/>
      <c r="PBI81" s="1871"/>
      <c r="PBJ81" s="1871"/>
      <c r="PBK81" s="1871"/>
      <c r="PBL81" s="1871"/>
      <c r="PBM81" s="1871"/>
      <c r="PBN81" s="1871"/>
      <c r="PBO81" s="1871"/>
      <c r="PBP81" s="1871"/>
      <c r="PBQ81" s="1871"/>
      <c r="PBR81" s="1871"/>
      <c r="PBS81" s="1871"/>
      <c r="PBT81" s="1871"/>
      <c r="PBU81" s="1871"/>
      <c r="PBV81" s="1871"/>
      <c r="PBW81" s="1871"/>
      <c r="PBX81" s="1871"/>
      <c r="PBY81" s="1871"/>
      <c r="PBZ81" s="1871"/>
      <c r="PCA81" s="1871"/>
      <c r="PCB81" s="1871"/>
      <c r="PCC81" s="1871"/>
      <c r="PCD81" s="1871"/>
      <c r="PCE81" s="1871"/>
      <c r="PCF81" s="1871"/>
      <c r="PCG81" s="1871"/>
      <c r="PCH81" s="1871"/>
      <c r="PCI81" s="1871"/>
      <c r="PCJ81" s="1871"/>
      <c r="PCK81" s="1871"/>
      <c r="PCL81" s="1871"/>
      <c r="PCM81" s="1871"/>
      <c r="PCN81" s="1871"/>
      <c r="PCO81" s="1871"/>
      <c r="PCP81" s="1871"/>
      <c r="PCQ81" s="1871"/>
      <c r="PCR81" s="1871"/>
      <c r="PCS81" s="1871"/>
      <c r="PCT81" s="1871"/>
      <c r="PCU81" s="1871"/>
      <c r="PCV81" s="1871"/>
      <c r="PCW81" s="1871"/>
      <c r="PCX81" s="1871"/>
      <c r="PCY81" s="1871"/>
      <c r="PCZ81" s="1871"/>
      <c r="PDA81" s="1871"/>
      <c r="PDB81" s="1871"/>
      <c r="PDC81" s="1871"/>
      <c r="PDD81" s="1871"/>
      <c r="PDE81" s="1871"/>
      <c r="PDF81" s="1871"/>
      <c r="PDG81" s="1871"/>
      <c r="PDH81" s="1871"/>
      <c r="PDI81" s="1871"/>
      <c r="PDJ81" s="1871"/>
      <c r="PDK81" s="1871"/>
      <c r="PDL81" s="1871"/>
      <c r="PDM81" s="1871"/>
      <c r="PDN81" s="1871"/>
      <c r="PDO81" s="1871"/>
      <c r="PDP81" s="1871"/>
      <c r="PDQ81" s="1871"/>
      <c r="PDR81" s="1871"/>
      <c r="PDS81" s="1871"/>
      <c r="PDT81" s="1871"/>
      <c r="PDU81" s="1871"/>
      <c r="PDV81" s="1871"/>
      <c r="PDW81" s="1871"/>
      <c r="PDX81" s="1871"/>
      <c r="PDY81" s="1871"/>
      <c r="PDZ81" s="1871"/>
      <c r="PEA81" s="1871"/>
      <c r="PEB81" s="1871"/>
      <c r="PEC81" s="1871"/>
      <c r="PED81" s="1871"/>
      <c r="PEE81" s="1871"/>
      <c r="PEF81" s="1871"/>
      <c r="PEG81" s="1871"/>
      <c r="PEH81" s="1871"/>
      <c r="PEI81" s="1871"/>
      <c r="PEJ81" s="1871"/>
      <c r="PEK81" s="1871"/>
      <c r="PEL81" s="1871"/>
      <c r="PEM81" s="1871"/>
      <c r="PEN81" s="1871"/>
      <c r="PEO81" s="1871"/>
      <c r="PEP81" s="1871"/>
      <c r="PEQ81" s="1871"/>
      <c r="PER81" s="1871"/>
      <c r="PES81" s="1871"/>
      <c r="PET81" s="1871"/>
      <c r="PEU81" s="1871"/>
      <c r="PEV81" s="1871"/>
      <c r="PEW81" s="1871"/>
      <c r="PEX81" s="1871"/>
      <c r="PEY81" s="1871"/>
      <c r="PEZ81" s="1871"/>
      <c r="PFA81" s="1871"/>
      <c r="PFB81" s="1871"/>
      <c r="PFC81" s="1871"/>
      <c r="PFD81" s="1871"/>
      <c r="PFE81" s="1871"/>
      <c r="PFF81" s="1871"/>
      <c r="PFG81" s="1871"/>
      <c r="PFH81" s="1871"/>
      <c r="PFI81" s="1871"/>
      <c r="PFJ81" s="1871"/>
      <c r="PFK81" s="1871"/>
      <c r="PFL81" s="1871"/>
      <c r="PFM81" s="1871"/>
      <c r="PFN81" s="1871"/>
      <c r="PFO81" s="1871"/>
      <c r="PFP81" s="1871"/>
      <c r="PFQ81" s="1871"/>
      <c r="PFR81" s="1871"/>
      <c r="PFS81" s="1871"/>
      <c r="PFT81" s="1871"/>
      <c r="PFU81" s="1871"/>
      <c r="PFV81" s="1871"/>
      <c r="PFW81" s="1871"/>
      <c r="PFX81" s="1871"/>
      <c r="PFY81" s="1871"/>
      <c r="PFZ81" s="1871"/>
      <c r="PGA81" s="1871"/>
      <c r="PGB81" s="1871"/>
      <c r="PGC81" s="1871"/>
      <c r="PGD81" s="1871"/>
      <c r="PGE81" s="1871"/>
      <c r="PGF81" s="1871"/>
      <c r="PGG81" s="1871"/>
      <c r="PGH81" s="1871"/>
      <c r="PGI81" s="1871"/>
      <c r="PGJ81" s="1871"/>
      <c r="PGK81" s="1871"/>
      <c r="PGL81" s="1871"/>
      <c r="PGM81" s="1871"/>
      <c r="PGN81" s="1871"/>
      <c r="PGO81" s="1871"/>
      <c r="PGP81" s="1871"/>
      <c r="PGQ81" s="1871"/>
      <c r="PGR81" s="1871"/>
      <c r="PGS81" s="1871"/>
      <c r="PGT81" s="1871"/>
      <c r="PGU81" s="1871"/>
      <c r="PGV81" s="1871"/>
      <c r="PGW81" s="1871"/>
      <c r="PGX81" s="1871"/>
      <c r="PGY81" s="1871"/>
      <c r="PGZ81" s="1871"/>
      <c r="PHA81" s="1871"/>
      <c r="PHB81" s="1871"/>
      <c r="PHC81" s="1871"/>
      <c r="PHD81" s="1871"/>
      <c r="PHE81" s="1871"/>
      <c r="PHF81" s="1871"/>
      <c r="PHG81" s="1871"/>
      <c r="PHH81" s="1871"/>
      <c r="PHI81" s="1871"/>
      <c r="PHJ81" s="1871"/>
      <c r="PHK81" s="1871"/>
      <c r="PHL81" s="1871"/>
      <c r="PHM81" s="1871"/>
      <c r="PHN81" s="1871"/>
      <c r="PHO81" s="1871"/>
      <c r="PHP81" s="1871"/>
      <c r="PHQ81" s="1871"/>
      <c r="PHR81" s="1871"/>
      <c r="PHS81" s="1871"/>
      <c r="PHT81" s="1871"/>
      <c r="PHU81" s="1871"/>
      <c r="PHV81" s="1871"/>
      <c r="PHW81" s="1871"/>
      <c r="PHX81" s="1871"/>
      <c r="PHY81" s="1871"/>
      <c r="PHZ81" s="1871"/>
      <c r="PIA81" s="1871"/>
      <c r="PIB81" s="1871"/>
      <c r="PIC81" s="1871"/>
      <c r="PID81" s="1871"/>
      <c r="PIE81" s="1871"/>
      <c r="PIF81" s="1871"/>
      <c r="PIG81" s="1871"/>
      <c r="PIH81" s="1871"/>
      <c r="PII81" s="1871"/>
      <c r="PIJ81" s="1871"/>
      <c r="PIK81" s="1871"/>
      <c r="PIL81" s="1871"/>
      <c r="PIM81" s="1871"/>
      <c r="PIN81" s="1871"/>
      <c r="PIO81" s="1871"/>
      <c r="PIP81" s="1871"/>
      <c r="PIQ81" s="1871"/>
      <c r="PIR81" s="1871"/>
      <c r="PIS81" s="1871"/>
      <c r="PIT81" s="1871"/>
      <c r="PIU81" s="1871"/>
      <c r="PIV81" s="1871"/>
      <c r="PIW81" s="1871"/>
      <c r="PIX81" s="1871"/>
      <c r="PIY81" s="1871"/>
      <c r="PIZ81" s="1871"/>
      <c r="PJA81" s="1871"/>
      <c r="PJB81" s="1871"/>
      <c r="PJC81" s="1871"/>
      <c r="PJD81" s="1871"/>
      <c r="PJE81" s="1871"/>
      <c r="PJF81" s="1871"/>
      <c r="PJG81" s="1871"/>
      <c r="PJH81" s="1871"/>
      <c r="PJI81" s="1871"/>
      <c r="PJJ81" s="1871"/>
      <c r="PJK81" s="1871"/>
      <c r="PJL81" s="1871"/>
      <c r="PJM81" s="1871"/>
      <c r="PJN81" s="1871"/>
      <c r="PJO81" s="1871"/>
      <c r="PJP81" s="1871"/>
      <c r="PJQ81" s="1871"/>
      <c r="PJR81" s="1871"/>
      <c r="PJS81" s="1871"/>
      <c r="PJT81" s="1871"/>
      <c r="PJU81" s="1871"/>
      <c r="PJV81" s="1871"/>
      <c r="PJW81" s="1871"/>
      <c r="PJX81" s="1871"/>
      <c r="PJY81" s="1871"/>
      <c r="PJZ81" s="1871"/>
      <c r="PKA81" s="1871"/>
      <c r="PKB81" s="1871"/>
      <c r="PKC81" s="1871"/>
      <c r="PKD81" s="1871"/>
      <c r="PKE81" s="1871"/>
      <c r="PKF81" s="1871"/>
      <c r="PKG81" s="1871"/>
      <c r="PKH81" s="1871"/>
      <c r="PKI81" s="1871"/>
      <c r="PKJ81" s="1871"/>
      <c r="PKK81" s="1871"/>
      <c r="PKL81" s="1871"/>
      <c r="PKM81" s="1871"/>
      <c r="PKN81" s="1871"/>
      <c r="PKO81" s="1871"/>
      <c r="PKP81" s="1871"/>
      <c r="PKQ81" s="1871"/>
      <c r="PKR81" s="1871"/>
      <c r="PKS81" s="1871"/>
      <c r="PKT81" s="1871"/>
      <c r="PKU81" s="1871"/>
      <c r="PKV81" s="1871"/>
      <c r="PKW81" s="1871"/>
      <c r="PKX81" s="1871"/>
      <c r="PKY81" s="1871"/>
      <c r="PKZ81" s="1871"/>
      <c r="PLA81" s="1871"/>
      <c r="PLB81" s="1871"/>
      <c r="PLC81" s="1871"/>
      <c r="PLD81" s="1871"/>
      <c r="PLE81" s="1871"/>
      <c r="PLF81" s="1871"/>
      <c r="PLG81" s="1871"/>
      <c r="PLH81" s="1871"/>
      <c r="PLI81" s="1871"/>
      <c r="PLJ81" s="1871"/>
      <c r="PLK81" s="1871"/>
      <c r="PLL81" s="1871"/>
      <c r="PLM81" s="1871"/>
      <c r="PLN81" s="1871"/>
      <c r="PLO81" s="1871"/>
      <c r="PLP81" s="1871"/>
      <c r="PLQ81" s="1871"/>
      <c r="PLR81" s="1871"/>
      <c r="PLS81" s="1871"/>
      <c r="PLT81" s="1871"/>
      <c r="PLU81" s="1871"/>
      <c r="PLV81" s="1871"/>
      <c r="PLW81" s="1871"/>
      <c r="PLX81" s="1871"/>
      <c r="PLY81" s="1871"/>
      <c r="PLZ81" s="1871"/>
      <c r="PMA81" s="1871"/>
      <c r="PMB81" s="1871"/>
      <c r="PMC81" s="1871"/>
      <c r="PMD81" s="1871"/>
      <c r="PME81" s="1871"/>
      <c r="PMF81" s="1871"/>
      <c r="PMG81" s="1871"/>
      <c r="PMH81" s="1871"/>
      <c r="PMI81" s="1871"/>
      <c r="PMJ81" s="1871"/>
      <c r="PMK81" s="1871"/>
      <c r="PML81" s="1871"/>
      <c r="PMM81" s="1871"/>
      <c r="PMN81" s="1871"/>
      <c r="PMO81" s="1871"/>
      <c r="PMP81" s="1871"/>
      <c r="PMQ81" s="1871"/>
      <c r="PMR81" s="1871"/>
      <c r="PMS81" s="1871"/>
      <c r="PMT81" s="1871"/>
      <c r="PMU81" s="1871"/>
      <c r="PMV81" s="1871"/>
      <c r="PMW81" s="1871"/>
      <c r="PMX81" s="1871"/>
      <c r="PMY81" s="1871"/>
      <c r="PMZ81" s="1871"/>
      <c r="PNA81" s="1871"/>
      <c r="PNB81" s="1871"/>
      <c r="PNC81" s="1871"/>
      <c r="PND81" s="1871"/>
      <c r="PNE81" s="1871"/>
      <c r="PNF81" s="1871"/>
      <c r="PNG81" s="1871"/>
      <c r="PNH81" s="1871"/>
      <c r="PNI81" s="1871"/>
      <c r="PNJ81" s="1871"/>
      <c r="PNK81" s="1871"/>
      <c r="PNL81" s="1871"/>
      <c r="PNM81" s="1871"/>
      <c r="PNN81" s="1871"/>
      <c r="PNO81" s="1871"/>
      <c r="PNP81" s="1871"/>
      <c r="PNQ81" s="1871"/>
      <c r="PNR81" s="1871"/>
      <c r="PNS81" s="1871"/>
      <c r="PNT81" s="1871"/>
      <c r="PNU81" s="1871"/>
      <c r="PNV81" s="1871"/>
      <c r="PNW81" s="1871"/>
      <c r="PNX81" s="1871"/>
      <c r="PNY81" s="1871"/>
      <c r="PNZ81" s="1871"/>
      <c r="POA81" s="1871"/>
      <c r="POB81" s="1871"/>
      <c r="POC81" s="1871"/>
      <c r="POD81" s="1871"/>
      <c r="POE81" s="1871"/>
      <c r="POF81" s="1871"/>
      <c r="POG81" s="1871"/>
      <c r="POH81" s="1871"/>
      <c r="POI81" s="1871"/>
      <c r="POJ81" s="1871"/>
      <c r="POK81" s="1871"/>
      <c r="POL81" s="1871"/>
      <c r="POM81" s="1871"/>
      <c r="PON81" s="1871"/>
      <c r="POO81" s="1871"/>
      <c r="POP81" s="1871"/>
      <c r="POQ81" s="1871"/>
      <c r="POR81" s="1871"/>
      <c r="POS81" s="1871"/>
      <c r="POT81" s="1871"/>
      <c r="POU81" s="1871"/>
      <c r="POV81" s="1871"/>
      <c r="POW81" s="1871"/>
      <c r="POX81" s="1871"/>
      <c r="POY81" s="1871"/>
      <c r="POZ81" s="1871"/>
      <c r="PPA81" s="1871"/>
      <c r="PPB81" s="1871"/>
      <c r="PPC81" s="1871"/>
      <c r="PPD81" s="1871"/>
      <c r="PPE81" s="1871"/>
      <c r="PPF81" s="1871"/>
      <c r="PPG81" s="1871"/>
      <c r="PPH81" s="1871"/>
      <c r="PPI81" s="1871"/>
      <c r="PPJ81" s="1871"/>
      <c r="PPK81" s="1871"/>
      <c r="PPL81" s="1871"/>
      <c r="PPM81" s="1871"/>
      <c r="PPN81" s="1871"/>
      <c r="PPO81" s="1871"/>
      <c r="PPP81" s="1871"/>
      <c r="PPQ81" s="1871"/>
      <c r="PPR81" s="1871"/>
      <c r="PPS81" s="1871"/>
      <c r="PPT81" s="1871"/>
      <c r="PPU81" s="1871"/>
      <c r="PPV81" s="1871"/>
      <c r="PPW81" s="1871"/>
      <c r="PPX81" s="1871"/>
      <c r="PPY81" s="1871"/>
      <c r="PPZ81" s="1871"/>
      <c r="PQA81" s="1871"/>
      <c r="PQB81" s="1871"/>
      <c r="PQC81" s="1871"/>
      <c r="PQD81" s="1871"/>
      <c r="PQE81" s="1871"/>
      <c r="PQF81" s="1871"/>
      <c r="PQG81" s="1871"/>
      <c r="PQH81" s="1871"/>
      <c r="PQI81" s="1871"/>
      <c r="PQJ81" s="1871"/>
      <c r="PQK81" s="1871"/>
      <c r="PQL81" s="1871"/>
      <c r="PQM81" s="1871"/>
      <c r="PQN81" s="1871"/>
      <c r="PQO81" s="1871"/>
      <c r="PQP81" s="1871"/>
      <c r="PQQ81" s="1871"/>
      <c r="PQR81" s="1871"/>
      <c r="PQS81" s="1871"/>
      <c r="PQT81" s="1871"/>
      <c r="PQU81" s="1871"/>
      <c r="PQV81" s="1871"/>
      <c r="PQW81" s="1871"/>
      <c r="PQX81" s="1871"/>
      <c r="PQY81" s="1871"/>
      <c r="PQZ81" s="1871"/>
      <c r="PRA81" s="1871"/>
      <c r="PRB81" s="1871"/>
      <c r="PRC81" s="1871"/>
      <c r="PRD81" s="1871"/>
      <c r="PRE81" s="1871"/>
      <c r="PRF81" s="1871"/>
      <c r="PRG81" s="1871"/>
      <c r="PRH81" s="1871"/>
      <c r="PRI81" s="1871"/>
      <c r="PRJ81" s="1871"/>
      <c r="PRK81" s="1871"/>
      <c r="PRL81" s="1871"/>
      <c r="PRM81" s="1871"/>
      <c r="PRN81" s="1871"/>
      <c r="PRO81" s="1871"/>
      <c r="PRP81" s="1871"/>
      <c r="PRQ81" s="1871"/>
      <c r="PRR81" s="1871"/>
      <c r="PRS81" s="1871"/>
      <c r="PRT81" s="1871"/>
      <c r="PRU81" s="1871"/>
      <c r="PRV81" s="1871"/>
      <c r="PRW81" s="1871"/>
      <c r="PRX81" s="1871"/>
      <c r="PRY81" s="1871"/>
      <c r="PRZ81" s="1871"/>
      <c r="PSA81" s="1871"/>
      <c r="PSB81" s="1871"/>
      <c r="PSC81" s="1871"/>
      <c r="PSD81" s="1871"/>
      <c r="PSE81" s="1871"/>
      <c r="PSF81" s="1871"/>
      <c r="PSG81" s="1871"/>
      <c r="PSH81" s="1871"/>
      <c r="PSI81" s="1871"/>
      <c r="PSJ81" s="1871"/>
      <c r="PSK81" s="1871"/>
      <c r="PSL81" s="1871"/>
      <c r="PSM81" s="1871"/>
      <c r="PSN81" s="1871"/>
      <c r="PSO81" s="1871"/>
      <c r="PSP81" s="1871"/>
      <c r="PSQ81" s="1871"/>
      <c r="PSR81" s="1871"/>
      <c r="PSS81" s="1871"/>
      <c r="PST81" s="1871"/>
      <c r="PSU81" s="1871"/>
      <c r="PSV81" s="1871"/>
      <c r="PSW81" s="1871"/>
      <c r="PSX81" s="1871"/>
      <c r="PSY81" s="1871"/>
      <c r="PSZ81" s="1871"/>
      <c r="PTA81" s="1871"/>
      <c r="PTB81" s="1871"/>
      <c r="PTC81" s="1871"/>
      <c r="PTD81" s="1871"/>
      <c r="PTE81" s="1871"/>
      <c r="PTF81" s="1871"/>
      <c r="PTG81" s="1871"/>
      <c r="PTH81" s="1871"/>
      <c r="PTI81" s="1871"/>
      <c r="PTJ81" s="1871"/>
      <c r="PTK81" s="1871"/>
      <c r="PTL81" s="1871"/>
      <c r="PTM81" s="1871"/>
      <c r="PTN81" s="1871"/>
      <c r="PTO81" s="1871"/>
      <c r="PTP81" s="1871"/>
      <c r="PTQ81" s="1871"/>
      <c r="PTR81" s="1871"/>
      <c r="PTS81" s="1871"/>
      <c r="PTT81" s="1871"/>
      <c r="PTU81" s="1871"/>
      <c r="PTV81" s="1871"/>
      <c r="PTW81" s="1871"/>
      <c r="PTX81" s="1871"/>
      <c r="PTY81" s="1871"/>
      <c r="PTZ81" s="1871"/>
      <c r="PUA81" s="1871"/>
      <c r="PUB81" s="1871"/>
      <c r="PUC81" s="1871"/>
      <c r="PUD81" s="1871"/>
      <c r="PUE81" s="1871"/>
      <c r="PUF81" s="1871"/>
      <c r="PUG81" s="1871"/>
      <c r="PUH81" s="1871"/>
      <c r="PUI81" s="1871"/>
      <c r="PUJ81" s="1871"/>
      <c r="PUK81" s="1871"/>
      <c r="PUL81" s="1871"/>
      <c r="PUM81" s="1871"/>
      <c r="PUN81" s="1871"/>
      <c r="PUO81" s="1871"/>
      <c r="PUP81" s="1871"/>
      <c r="PUQ81" s="1871"/>
      <c r="PUR81" s="1871"/>
      <c r="PUS81" s="1871"/>
      <c r="PUT81" s="1871"/>
      <c r="PUU81" s="1871"/>
      <c r="PUV81" s="1871"/>
      <c r="PUW81" s="1871"/>
      <c r="PUX81" s="1871"/>
      <c r="PUY81" s="1871"/>
      <c r="PUZ81" s="1871"/>
      <c r="PVA81" s="1871"/>
      <c r="PVB81" s="1871"/>
      <c r="PVC81" s="1871"/>
      <c r="PVD81" s="1871"/>
      <c r="PVE81" s="1871"/>
      <c r="PVF81" s="1871"/>
      <c r="PVG81" s="1871"/>
      <c r="PVH81" s="1871"/>
      <c r="PVI81" s="1871"/>
      <c r="PVJ81" s="1871"/>
      <c r="PVK81" s="1871"/>
      <c r="PVL81" s="1871"/>
      <c r="PVM81" s="1871"/>
      <c r="PVN81" s="1871"/>
      <c r="PVO81" s="1871"/>
      <c r="PVP81" s="1871"/>
      <c r="PVQ81" s="1871"/>
      <c r="PVR81" s="1871"/>
      <c r="PVS81" s="1871"/>
      <c r="PVT81" s="1871"/>
      <c r="PVU81" s="1871"/>
      <c r="PVV81" s="1871"/>
      <c r="PVW81" s="1871"/>
      <c r="PVX81" s="1871"/>
      <c r="PVY81" s="1871"/>
      <c r="PVZ81" s="1871"/>
      <c r="PWA81" s="1871"/>
      <c r="PWB81" s="1871"/>
      <c r="PWC81" s="1871"/>
      <c r="PWD81" s="1871"/>
      <c r="PWE81" s="1871"/>
      <c r="PWF81" s="1871"/>
      <c r="PWG81" s="1871"/>
      <c r="PWH81" s="1871"/>
      <c r="PWI81" s="1871"/>
      <c r="PWJ81" s="1871"/>
      <c r="PWK81" s="1871"/>
      <c r="PWL81" s="1871"/>
      <c r="PWM81" s="1871"/>
      <c r="PWN81" s="1871"/>
      <c r="PWO81" s="1871"/>
      <c r="PWP81" s="1871"/>
      <c r="PWQ81" s="1871"/>
      <c r="PWR81" s="1871"/>
      <c r="PWS81" s="1871"/>
      <c r="PWT81" s="1871"/>
      <c r="PWU81" s="1871"/>
      <c r="PWV81" s="1871"/>
      <c r="PWW81" s="1871"/>
      <c r="PWX81" s="1871"/>
      <c r="PWY81" s="1871"/>
      <c r="PWZ81" s="1871"/>
      <c r="PXA81" s="1871"/>
      <c r="PXB81" s="1871"/>
      <c r="PXC81" s="1871"/>
      <c r="PXD81" s="1871"/>
      <c r="PXE81" s="1871"/>
      <c r="PXF81" s="1871"/>
      <c r="PXG81" s="1871"/>
      <c r="PXH81" s="1871"/>
      <c r="PXI81" s="1871"/>
      <c r="PXJ81" s="1871"/>
      <c r="PXK81" s="1871"/>
      <c r="PXL81" s="1871"/>
      <c r="PXM81" s="1871"/>
      <c r="PXN81" s="1871"/>
      <c r="PXO81" s="1871"/>
      <c r="PXP81" s="1871"/>
      <c r="PXQ81" s="1871"/>
      <c r="PXR81" s="1871"/>
      <c r="PXS81" s="1871"/>
      <c r="PXT81" s="1871"/>
      <c r="PXU81" s="1871"/>
      <c r="PXV81" s="1871"/>
      <c r="PXW81" s="1871"/>
      <c r="PXX81" s="1871"/>
      <c r="PXY81" s="1871"/>
      <c r="PXZ81" s="1871"/>
      <c r="PYA81" s="1871"/>
      <c r="PYB81" s="1871"/>
      <c r="PYC81" s="1871"/>
      <c r="PYD81" s="1871"/>
      <c r="PYE81" s="1871"/>
      <c r="PYF81" s="1871"/>
      <c r="PYG81" s="1871"/>
      <c r="PYH81" s="1871"/>
      <c r="PYI81" s="1871"/>
      <c r="PYJ81" s="1871"/>
      <c r="PYK81" s="1871"/>
      <c r="PYL81" s="1871"/>
      <c r="PYM81" s="1871"/>
      <c r="PYN81" s="1871"/>
      <c r="PYO81" s="1871"/>
      <c r="PYP81" s="1871"/>
      <c r="PYQ81" s="1871"/>
      <c r="PYR81" s="1871"/>
      <c r="PYS81" s="1871"/>
      <c r="PYT81" s="1871"/>
      <c r="PYU81" s="1871"/>
      <c r="PYV81" s="1871"/>
      <c r="PYW81" s="1871"/>
      <c r="PYX81" s="1871"/>
      <c r="PYY81" s="1871"/>
      <c r="PYZ81" s="1871"/>
      <c r="PZA81" s="1871"/>
      <c r="PZB81" s="1871"/>
      <c r="PZC81" s="1871"/>
      <c r="PZD81" s="1871"/>
      <c r="PZE81" s="1871"/>
      <c r="PZF81" s="1871"/>
      <c r="PZG81" s="1871"/>
      <c r="PZH81" s="1871"/>
      <c r="PZI81" s="1871"/>
      <c r="PZJ81" s="1871"/>
      <c r="PZK81" s="1871"/>
      <c r="PZL81" s="1871"/>
      <c r="PZM81" s="1871"/>
      <c r="PZN81" s="1871"/>
      <c r="PZO81" s="1871"/>
      <c r="PZP81" s="1871"/>
      <c r="PZQ81" s="1871"/>
      <c r="PZR81" s="1871"/>
      <c r="PZS81" s="1871"/>
      <c r="PZT81" s="1871"/>
      <c r="PZU81" s="1871"/>
      <c r="PZV81" s="1871"/>
      <c r="PZW81" s="1871"/>
      <c r="PZX81" s="1871"/>
      <c r="PZY81" s="1871"/>
      <c r="PZZ81" s="1871"/>
      <c r="QAA81" s="1871"/>
      <c r="QAB81" s="1871"/>
      <c r="QAC81" s="1871"/>
      <c r="QAD81" s="1871"/>
      <c r="QAE81" s="1871"/>
      <c r="QAF81" s="1871"/>
      <c r="QAG81" s="1871"/>
      <c r="QAH81" s="1871"/>
      <c r="QAI81" s="1871"/>
      <c r="QAJ81" s="1871"/>
      <c r="QAK81" s="1871"/>
      <c r="QAL81" s="1871"/>
      <c r="QAM81" s="1871"/>
      <c r="QAN81" s="1871"/>
      <c r="QAO81" s="1871"/>
      <c r="QAP81" s="1871"/>
      <c r="QAQ81" s="1871"/>
      <c r="QAR81" s="1871"/>
      <c r="QAS81" s="1871"/>
      <c r="QAT81" s="1871"/>
      <c r="QAU81" s="1871"/>
      <c r="QAV81" s="1871"/>
      <c r="QAW81" s="1871"/>
      <c r="QAX81" s="1871"/>
      <c r="QAY81" s="1871"/>
      <c r="QAZ81" s="1871"/>
      <c r="QBA81" s="1871"/>
      <c r="QBB81" s="1871"/>
      <c r="QBC81" s="1871"/>
      <c r="QBD81" s="1871"/>
      <c r="QBE81" s="1871"/>
      <c r="QBF81" s="1871"/>
      <c r="QBG81" s="1871"/>
      <c r="QBH81" s="1871"/>
      <c r="QBI81" s="1871"/>
      <c r="QBJ81" s="1871"/>
      <c r="QBK81" s="1871"/>
      <c r="QBL81" s="1871"/>
      <c r="QBM81" s="1871"/>
      <c r="QBN81" s="1871"/>
      <c r="QBO81" s="1871"/>
      <c r="QBP81" s="1871"/>
      <c r="QBQ81" s="1871"/>
      <c r="QBR81" s="1871"/>
      <c r="QBS81" s="1871"/>
      <c r="QBT81" s="1871"/>
      <c r="QBU81" s="1871"/>
      <c r="QBV81" s="1871"/>
      <c r="QBW81" s="1871"/>
      <c r="QBX81" s="1871"/>
      <c r="QBY81" s="1871"/>
      <c r="QBZ81" s="1871"/>
      <c r="QCA81" s="1871"/>
      <c r="QCB81" s="1871"/>
      <c r="QCC81" s="1871"/>
      <c r="QCD81" s="1871"/>
      <c r="QCE81" s="1871"/>
      <c r="QCF81" s="1871"/>
      <c r="QCG81" s="1871"/>
      <c r="QCH81" s="1871"/>
      <c r="QCI81" s="1871"/>
      <c r="QCJ81" s="1871"/>
      <c r="QCK81" s="1871"/>
      <c r="QCL81" s="1871"/>
      <c r="QCM81" s="1871"/>
      <c r="QCN81" s="1871"/>
      <c r="QCO81" s="1871"/>
      <c r="QCP81" s="1871"/>
      <c r="QCQ81" s="1871"/>
      <c r="QCR81" s="1871"/>
      <c r="QCS81" s="1871"/>
      <c r="QCT81" s="1871"/>
      <c r="QCU81" s="1871"/>
      <c r="QCV81" s="1871"/>
      <c r="QCW81" s="1871"/>
      <c r="QCX81" s="1871"/>
      <c r="QCY81" s="1871"/>
      <c r="QCZ81" s="1871"/>
      <c r="QDA81" s="1871"/>
      <c r="QDB81" s="1871"/>
      <c r="QDC81" s="1871"/>
      <c r="QDD81" s="1871"/>
      <c r="QDE81" s="1871"/>
      <c r="QDF81" s="1871"/>
      <c r="QDG81" s="1871"/>
      <c r="QDH81" s="1871"/>
      <c r="QDI81" s="1871"/>
      <c r="QDJ81" s="1871"/>
      <c r="QDK81" s="1871"/>
      <c r="QDL81" s="1871"/>
      <c r="QDM81" s="1871"/>
      <c r="QDN81" s="1871"/>
      <c r="QDO81" s="1871"/>
      <c r="QDP81" s="1871"/>
      <c r="QDQ81" s="1871"/>
      <c r="QDR81" s="1871"/>
      <c r="QDS81" s="1871"/>
      <c r="QDT81" s="1871"/>
      <c r="QDU81" s="1871"/>
      <c r="QDV81" s="1871"/>
      <c r="QDW81" s="1871"/>
      <c r="QDX81" s="1871"/>
      <c r="QDY81" s="1871"/>
      <c r="QDZ81" s="1871"/>
      <c r="QEA81" s="1871"/>
      <c r="QEB81" s="1871"/>
      <c r="QEC81" s="1871"/>
      <c r="QED81" s="1871"/>
      <c r="QEE81" s="1871"/>
      <c r="QEF81" s="1871"/>
      <c r="QEG81" s="1871"/>
      <c r="QEH81" s="1871"/>
      <c r="QEI81" s="1871"/>
      <c r="QEJ81" s="1871"/>
      <c r="QEK81" s="1871"/>
      <c r="QEL81" s="1871"/>
      <c r="QEM81" s="1871"/>
      <c r="QEN81" s="1871"/>
      <c r="QEO81" s="1871"/>
      <c r="QEP81" s="1871"/>
      <c r="QEQ81" s="1871"/>
      <c r="QER81" s="1871"/>
      <c r="QES81" s="1871"/>
      <c r="QET81" s="1871"/>
      <c r="QEU81" s="1871"/>
      <c r="QEV81" s="1871"/>
      <c r="QEW81" s="1871"/>
      <c r="QEX81" s="1871"/>
      <c r="QEY81" s="1871"/>
      <c r="QEZ81" s="1871"/>
      <c r="QFA81" s="1871"/>
      <c r="QFB81" s="1871"/>
      <c r="QFC81" s="1871"/>
      <c r="QFD81" s="1871"/>
      <c r="QFE81" s="1871"/>
      <c r="QFF81" s="1871"/>
      <c r="QFG81" s="1871"/>
      <c r="QFH81" s="1871"/>
      <c r="QFI81" s="1871"/>
      <c r="QFJ81" s="1871"/>
      <c r="QFK81" s="1871"/>
      <c r="QFL81" s="1871"/>
      <c r="QFM81" s="1871"/>
      <c r="QFN81" s="1871"/>
      <c r="QFO81" s="1871"/>
      <c r="QFP81" s="1871"/>
      <c r="QFQ81" s="1871"/>
      <c r="QFR81" s="1871"/>
      <c r="QFS81" s="1871"/>
      <c r="QFT81" s="1871"/>
      <c r="QFU81" s="1871"/>
      <c r="QFV81" s="1871"/>
      <c r="QFW81" s="1871"/>
      <c r="QFX81" s="1871"/>
      <c r="QFY81" s="1871"/>
      <c r="QFZ81" s="1871"/>
      <c r="QGA81" s="1871"/>
      <c r="QGB81" s="1871"/>
      <c r="QGC81" s="1871"/>
      <c r="QGD81" s="1871"/>
      <c r="QGE81" s="1871"/>
      <c r="QGF81" s="1871"/>
      <c r="QGG81" s="1871"/>
      <c r="QGH81" s="1871"/>
      <c r="QGI81" s="1871"/>
      <c r="QGJ81" s="1871"/>
      <c r="QGK81" s="1871"/>
      <c r="QGL81" s="1871"/>
      <c r="QGM81" s="1871"/>
      <c r="QGN81" s="1871"/>
      <c r="QGO81" s="1871"/>
      <c r="QGP81" s="1871"/>
      <c r="QGQ81" s="1871"/>
      <c r="QGR81" s="1871"/>
      <c r="QGS81" s="1871"/>
      <c r="QGT81" s="1871"/>
      <c r="QGU81" s="1871"/>
      <c r="QGV81" s="1871"/>
      <c r="QGW81" s="1871"/>
      <c r="QGX81" s="1871"/>
      <c r="QGY81" s="1871"/>
      <c r="QGZ81" s="1871"/>
      <c r="QHA81" s="1871"/>
      <c r="QHB81" s="1871"/>
      <c r="QHC81" s="1871"/>
      <c r="QHD81" s="1871"/>
      <c r="QHE81" s="1871"/>
      <c r="QHF81" s="1871"/>
      <c r="QHG81" s="1871"/>
      <c r="QHH81" s="1871"/>
      <c r="QHI81" s="1871"/>
      <c r="QHJ81" s="1871"/>
      <c r="QHK81" s="1871"/>
      <c r="QHL81" s="1871"/>
      <c r="QHM81" s="1871"/>
      <c r="QHN81" s="1871"/>
      <c r="QHO81" s="1871"/>
      <c r="QHP81" s="1871"/>
      <c r="QHQ81" s="1871"/>
      <c r="QHR81" s="1871"/>
      <c r="QHS81" s="1871"/>
      <c r="QHT81" s="1871"/>
      <c r="QHU81" s="1871"/>
      <c r="QHV81" s="1871"/>
      <c r="QHW81" s="1871"/>
      <c r="QHX81" s="1871"/>
      <c r="QHY81" s="1871"/>
      <c r="QHZ81" s="1871"/>
      <c r="QIA81" s="1871"/>
      <c r="QIB81" s="1871"/>
      <c r="QIC81" s="1871"/>
      <c r="QID81" s="1871"/>
      <c r="QIE81" s="1871"/>
      <c r="QIF81" s="1871"/>
      <c r="QIG81" s="1871"/>
      <c r="QIH81" s="1871"/>
      <c r="QII81" s="1871"/>
      <c r="QIJ81" s="1871"/>
      <c r="QIK81" s="1871"/>
      <c r="QIL81" s="1871"/>
      <c r="QIM81" s="1871"/>
      <c r="QIN81" s="1871"/>
      <c r="QIO81" s="1871"/>
      <c r="QIP81" s="1871"/>
      <c r="QIQ81" s="1871"/>
      <c r="QIR81" s="1871"/>
      <c r="QIS81" s="1871"/>
      <c r="QIT81" s="1871"/>
      <c r="QIU81" s="1871"/>
      <c r="QIV81" s="1871"/>
      <c r="QIW81" s="1871"/>
      <c r="QIX81" s="1871"/>
      <c r="QIY81" s="1871"/>
      <c r="QIZ81" s="1871"/>
      <c r="QJA81" s="1871"/>
      <c r="QJB81" s="1871"/>
      <c r="QJC81" s="1871"/>
      <c r="QJD81" s="1871"/>
      <c r="QJE81" s="1871"/>
      <c r="QJF81" s="1871"/>
      <c r="QJG81" s="1871"/>
      <c r="QJH81" s="1871"/>
      <c r="QJI81" s="1871"/>
      <c r="QJJ81" s="1871"/>
      <c r="QJK81" s="1871"/>
      <c r="QJL81" s="1871"/>
      <c r="QJM81" s="1871"/>
      <c r="QJN81" s="1871"/>
      <c r="QJO81" s="1871"/>
      <c r="QJP81" s="1871"/>
      <c r="QJQ81" s="1871"/>
      <c r="QJR81" s="1871"/>
      <c r="QJS81" s="1871"/>
      <c r="QJT81" s="1871"/>
      <c r="QJU81" s="1871"/>
      <c r="QJV81" s="1871"/>
      <c r="QJW81" s="1871"/>
      <c r="QJX81" s="1871"/>
      <c r="QJY81" s="1871"/>
      <c r="QJZ81" s="1871"/>
      <c r="QKA81" s="1871"/>
      <c r="QKB81" s="1871"/>
      <c r="QKC81" s="1871"/>
      <c r="QKD81" s="1871"/>
      <c r="QKE81" s="1871"/>
      <c r="QKF81" s="1871"/>
      <c r="QKG81" s="1871"/>
      <c r="QKH81" s="1871"/>
      <c r="QKI81" s="1871"/>
      <c r="QKJ81" s="1871"/>
      <c r="QKK81" s="1871"/>
      <c r="QKL81" s="1871"/>
      <c r="QKM81" s="1871"/>
      <c r="QKN81" s="1871"/>
      <c r="QKO81" s="1871"/>
      <c r="QKP81" s="1871"/>
      <c r="QKQ81" s="1871"/>
      <c r="QKR81" s="1871"/>
      <c r="QKS81" s="1871"/>
      <c r="QKT81" s="1871"/>
      <c r="QKU81" s="1871"/>
      <c r="QKV81" s="1871"/>
      <c r="QKW81" s="1871"/>
      <c r="QKX81" s="1871"/>
      <c r="QKY81" s="1871"/>
      <c r="QKZ81" s="1871"/>
      <c r="QLA81" s="1871"/>
      <c r="QLB81" s="1871"/>
      <c r="QLC81" s="1871"/>
      <c r="QLD81" s="1871"/>
      <c r="QLE81" s="1871"/>
      <c r="QLF81" s="1871"/>
      <c r="QLG81" s="1871"/>
      <c r="QLH81" s="1871"/>
      <c r="QLI81" s="1871"/>
      <c r="QLJ81" s="1871"/>
      <c r="QLK81" s="1871"/>
      <c r="QLL81" s="1871"/>
      <c r="QLM81" s="1871"/>
      <c r="QLN81" s="1871"/>
      <c r="QLO81" s="1871"/>
      <c r="QLP81" s="1871"/>
      <c r="QLQ81" s="1871"/>
      <c r="QLR81" s="1871"/>
      <c r="QLS81" s="1871"/>
      <c r="QLT81" s="1871"/>
      <c r="QLU81" s="1871"/>
      <c r="QLV81" s="1871"/>
      <c r="QLW81" s="1871"/>
      <c r="QLX81" s="1871"/>
      <c r="QLY81" s="1871"/>
      <c r="QLZ81" s="1871"/>
      <c r="QMA81" s="1871"/>
      <c r="QMB81" s="1871"/>
      <c r="QMC81" s="1871"/>
      <c r="QMD81" s="1871"/>
      <c r="QME81" s="1871"/>
      <c r="QMF81" s="1871"/>
      <c r="QMG81" s="1871"/>
      <c r="QMH81" s="1871"/>
      <c r="QMI81" s="1871"/>
      <c r="QMJ81" s="1871"/>
      <c r="QMK81" s="1871"/>
      <c r="QML81" s="1871"/>
      <c r="QMM81" s="1871"/>
      <c r="QMN81" s="1871"/>
      <c r="QMO81" s="1871"/>
      <c r="QMP81" s="1871"/>
      <c r="QMQ81" s="1871"/>
      <c r="QMR81" s="1871"/>
      <c r="QMS81" s="1871"/>
      <c r="QMT81" s="1871"/>
      <c r="QMU81" s="1871"/>
      <c r="QMV81" s="1871"/>
      <c r="QMW81" s="1871"/>
      <c r="QMX81" s="1871"/>
      <c r="QMY81" s="1871"/>
      <c r="QMZ81" s="1871"/>
      <c r="QNA81" s="1871"/>
      <c r="QNB81" s="1871"/>
      <c r="QNC81" s="1871"/>
      <c r="QND81" s="1871"/>
      <c r="QNE81" s="1871"/>
      <c r="QNF81" s="1871"/>
      <c r="QNG81" s="1871"/>
      <c r="QNH81" s="1871"/>
      <c r="QNI81" s="1871"/>
      <c r="QNJ81" s="1871"/>
      <c r="QNK81" s="1871"/>
      <c r="QNL81" s="1871"/>
      <c r="QNM81" s="1871"/>
      <c r="QNN81" s="1871"/>
      <c r="QNO81" s="1871"/>
      <c r="QNP81" s="1871"/>
      <c r="QNQ81" s="1871"/>
      <c r="QNR81" s="1871"/>
      <c r="QNS81" s="1871"/>
      <c r="QNT81" s="1871"/>
      <c r="QNU81" s="1871"/>
      <c r="QNV81" s="1871"/>
      <c r="QNW81" s="1871"/>
      <c r="QNX81" s="1871"/>
      <c r="QNY81" s="1871"/>
      <c r="QNZ81" s="1871"/>
      <c r="QOA81" s="1871"/>
      <c r="QOB81" s="1871"/>
      <c r="QOC81" s="1871"/>
      <c r="QOD81" s="1871"/>
      <c r="QOE81" s="1871"/>
      <c r="QOF81" s="1871"/>
      <c r="QOG81" s="1871"/>
      <c r="QOH81" s="1871"/>
      <c r="QOI81" s="1871"/>
      <c r="QOJ81" s="1871"/>
      <c r="QOK81" s="1871"/>
      <c r="QOL81" s="1871"/>
      <c r="QOM81" s="1871"/>
      <c r="QON81" s="1871"/>
      <c r="QOO81" s="1871"/>
      <c r="QOP81" s="1871"/>
      <c r="QOQ81" s="1871"/>
      <c r="QOR81" s="1871"/>
      <c r="QOS81" s="1871"/>
      <c r="QOT81" s="1871"/>
      <c r="QOU81" s="1871"/>
      <c r="QOV81" s="1871"/>
      <c r="QOW81" s="1871"/>
      <c r="QOX81" s="1871"/>
      <c r="QOY81" s="1871"/>
      <c r="QOZ81" s="1871"/>
      <c r="QPA81" s="1871"/>
      <c r="QPB81" s="1871"/>
      <c r="QPC81" s="1871"/>
      <c r="QPD81" s="1871"/>
      <c r="QPE81" s="1871"/>
      <c r="QPF81" s="1871"/>
      <c r="QPG81" s="1871"/>
      <c r="QPH81" s="1871"/>
      <c r="QPI81" s="1871"/>
      <c r="QPJ81" s="1871"/>
      <c r="QPK81" s="1871"/>
      <c r="QPL81" s="1871"/>
      <c r="QPM81" s="1871"/>
      <c r="QPN81" s="1871"/>
      <c r="QPO81" s="1871"/>
      <c r="QPP81" s="1871"/>
      <c r="QPQ81" s="1871"/>
      <c r="QPR81" s="1871"/>
      <c r="QPS81" s="1871"/>
      <c r="QPT81" s="1871"/>
      <c r="QPU81" s="1871"/>
      <c r="QPV81" s="1871"/>
      <c r="QPW81" s="1871"/>
      <c r="QPX81" s="1871"/>
      <c r="QPY81" s="1871"/>
      <c r="QPZ81" s="1871"/>
      <c r="QQA81" s="1871"/>
      <c r="QQB81" s="1871"/>
      <c r="QQC81" s="1871"/>
      <c r="QQD81" s="1871"/>
      <c r="QQE81" s="1871"/>
      <c r="QQF81" s="1871"/>
      <c r="QQG81" s="1871"/>
      <c r="QQH81" s="1871"/>
      <c r="QQI81" s="1871"/>
      <c r="QQJ81" s="1871"/>
      <c r="QQK81" s="1871"/>
      <c r="QQL81" s="1871"/>
      <c r="QQM81" s="1871"/>
      <c r="QQN81" s="1871"/>
      <c r="QQO81" s="1871"/>
      <c r="QQP81" s="1871"/>
      <c r="QQQ81" s="1871"/>
      <c r="QQR81" s="1871"/>
      <c r="QQS81" s="1871"/>
      <c r="QQT81" s="1871"/>
      <c r="QQU81" s="1871"/>
      <c r="QQV81" s="1871"/>
      <c r="QQW81" s="1871"/>
      <c r="QQX81" s="1871"/>
      <c r="QQY81" s="1871"/>
      <c r="QQZ81" s="1871"/>
      <c r="QRA81" s="1871"/>
      <c r="QRB81" s="1871"/>
      <c r="QRC81" s="1871"/>
      <c r="QRD81" s="1871"/>
      <c r="QRE81" s="1871"/>
      <c r="QRF81" s="1871"/>
      <c r="QRG81" s="1871"/>
      <c r="QRH81" s="1871"/>
      <c r="QRI81" s="1871"/>
      <c r="QRJ81" s="1871"/>
      <c r="QRK81" s="1871"/>
      <c r="QRL81" s="1871"/>
      <c r="QRM81" s="1871"/>
      <c r="QRN81" s="1871"/>
      <c r="QRO81" s="1871"/>
      <c r="QRP81" s="1871"/>
      <c r="QRQ81" s="1871"/>
      <c r="QRR81" s="1871"/>
      <c r="QRS81" s="1871"/>
      <c r="QRT81" s="1871"/>
      <c r="QRU81" s="1871"/>
      <c r="QRV81" s="1871"/>
      <c r="QRW81" s="1871"/>
      <c r="QRX81" s="1871"/>
      <c r="QRY81" s="1871"/>
      <c r="QRZ81" s="1871"/>
      <c r="QSA81" s="1871"/>
      <c r="QSB81" s="1871"/>
      <c r="QSC81" s="1871"/>
      <c r="QSD81" s="1871"/>
      <c r="QSE81" s="1871"/>
      <c r="QSF81" s="1871"/>
      <c r="QSG81" s="1871"/>
      <c r="QSH81" s="1871"/>
      <c r="QSI81" s="1871"/>
      <c r="QSJ81" s="1871"/>
      <c r="QSK81" s="1871"/>
      <c r="QSL81" s="1871"/>
      <c r="QSM81" s="1871"/>
      <c r="QSN81" s="1871"/>
      <c r="QSO81" s="1871"/>
      <c r="QSP81" s="1871"/>
      <c r="QSQ81" s="1871"/>
      <c r="QSR81" s="1871"/>
      <c r="QSS81" s="1871"/>
      <c r="QST81" s="1871"/>
      <c r="QSU81" s="1871"/>
      <c r="QSV81" s="1871"/>
      <c r="QSW81" s="1871"/>
      <c r="QSX81" s="1871"/>
      <c r="QSY81" s="1871"/>
      <c r="QSZ81" s="1871"/>
      <c r="QTA81" s="1871"/>
      <c r="QTB81" s="1871"/>
      <c r="QTC81" s="1871"/>
      <c r="QTD81" s="1871"/>
      <c r="QTE81" s="1871"/>
      <c r="QTF81" s="1871"/>
      <c r="QTG81" s="1871"/>
      <c r="QTH81" s="1871"/>
      <c r="QTI81" s="1871"/>
      <c r="QTJ81" s="1871"/>
      <c r="QTK81" s="1871"/>
      <c r="QTL81" s="1871"/>
      <c r="QTM81" s="1871"/>
      <c r="QTN81" s="1871"/>
      <c r="QTO81" s="1871"/>
      <c r="QTP81" s="1871"/>
      <c r="QTQ81" s="1871"/>
      <c r="QTR81" s="1871"/>
      <c r="QTS81" s="1871"/>
      <c r="QTT81" s="1871"/>
      <c r="QTU81" s="1871"/>
      <c r="QTV81" s="1871"/>
      <c r="QTW81" s="1871"/>
      <c r="QTX81" s="1871"/>
      <c r="QTY81" s="1871"/>
      <c r="QTZ81" s="1871"/>
      <c r="QUA81" s="1871"/>
      <c r="QUB81" s="1871"/>
      <c r="QUC81" s="1871"/>
      <c r="QUD81" s="1871"/>
      <c r="QUE81" s="1871"/>
      <c r="QUF81" s="1871"/>
      <c r="QUG81" s="1871"/>
      <c r="QUH81" s="1871"/>
      <c r="QUI81" s="1871"/>
      <c r="QUJ81" s="1871"/>
      <c r="QUK81" s="1871"/>
      <c r="QUL81" s="1871"/>
      <c r="QUM81" s="1871"/>
      <c r="QUN81" s="1871"/>
      <c r="QUO81" s="1871"/>
      <c r="QUP81" s="1871"/>
      <c r="QUQ81" s="1871"/>
      <c r="QUR81" s="1871"/>
      <c r="QUS81" s="1871"/>
      <c r="QUT81" s="1871"/>
      <c r="QUU81" s="1871"/>
      <c r="QUV81" s="1871"/>
      <c r="QUW81" s="1871"/>
      <c r="QUX81" s="1871"/>
      <c r="QUY81" s="1871"/>
      <c r="QUZ81" s="1871"/>
      <c r="QVA81" s="1871"/>
      <c r="QVB81" s="1871"/>
      <c r="QVC81" s="1871"/>
      <c r="QVD81" s="1871"/>
      <c r="QVE81" s="1871"/>
      <c r="QVF81" s="1871"/>
      <c r="QVG81" s="1871"/>
      <c r="QVH81" s="1871"/>
      <c r="QVI81" s="1871"/>
      <c r="QVJ81" s="1871"/>
      <c r="QVK81" s="1871"/>
      <c r="QVL81" s="1871"/>
      <c r="QVM81" s="1871"/>
      <c r="QVN81" s="1871"/>
      <c r="QVO81" s="1871"/>
      <c r="QVP81" s="1871"/>
      <c r="QVQ81" s="1871"/>
      <c r="QVR81" s="1871"/>
      <c r="QVS81" s="1871"/>
      <c r="QVT81" s="1871"/>
      <c r="QVU81" s="1871"/>
      <c r="QVV81" s="1871"/>
      <c r="QVW81" s="1871"/>
      <c r="QVX81" s="1871"/>
      <c r="QVY81" s="1871"/>
      <c r="QVZ81" s="1871"/>
      <c r="QWA81" s="1871"/>
      <c r="QWB81" s="1871"/>
      <c r="QWC81" s="1871"/>
      <c r="QWD81" s="1871"/>
      <c r="QWE81" s="1871"/>
      <c r="QWF81" s="1871"/>
      <c r="QWG81" s="1871"/>
      <c r="QWH81" s="1871"/>
      <c r="QWI81" s="1871"/>
      <c r="QWJ81" s="1871"/>
      <c r="QWK81" s="1871"/>
      <c r="QWL81" s="1871"/>
      <c r="QWM81" s="1871"/>
      <c r="QWN81" s="1871"/>
      <c r="QWO81" s="1871"/>
      <c r="QWP81" s="1871"/>
      <c r="QWQ81" s="1871"/>
      <c r="QWR81" s="1871"/>
      <c r="QWS81" s="1871"/>
      <c r="QWT81" s="1871"/>
      <c r="QWU81" s="1871"/>
      <c r="QWV81" s="1871"/>
      <c r="QWW81" s="1871"/>
      <c r="QWX81" s="1871"/>
      <c r="QWY81" s="1871"/>
      <c r="QWZ81" s="1871"/>
      <c r="QXA81" s="1871"/>
      <c r="QXB81" s="1871"/>
      <c r="QXC81" s="1871"/>
      <c r="QXD81" s="1871"/>
      <c r="QXE81" s="1871"/>
      <c r="QXF81" s="1871"/>
      <c r="QXG81" s="1871"/>
      <c r="QXH81" s="1871"/>
      <c r="QXI81" s="1871"/>
      <c r="QXJ81" s="1871"/>
      <c r="QXK81" s="1871"/>
      <c r="QXL81" s="1871"/>
      <c r="QXM81" s="1871"/>
      <c r="QXN81" s="1871"/>
      <c r="QXO81" s="1871"/>
      <c r="QXP81" s="1871"/>
      <c r="QXQ81" s="1871"/>
      <c r="QXR81" s="1871"/>
      <c r="QXS81" s="1871"/>
      <c r="QXT81" s="1871"/>
      <c r="QXU81" s="1871"/>
      <c r="QXV81" s="1871"/>
      <c r="QXW81" s="1871"/>
      <c r="QXX81" s="1871"/>
      <c r="QXY81" s="1871"/>
      <c r="QXZ81" s="1871"/>
      <c r="QYA81" s="1871"/>
      <c r="QYB81" s="1871"/>
      <c r="QYC81" s="1871"/>
      <c r="QYD81" s="1871"/>
      <c r="QYE81" s="1871"/>
      <c r="QYF81" s="1871"/>
      <c r="QYG81" s="1871"/>
      <c r="QYH81" s="1871"/>
      <c r="QYI81" s="1871"/>
      <c r="QYJ81" s="1871"/>
      <c r="QYK81" s="1871"/>
      <c r="QYL81" s="1871"/>
      <c r="QYM81" s="1871"/>
      <c r="QYN81" s="1871"/>
      <c r="QYO81" s="1871"/>
      <c r="QYP81" s="1871"/>
      <c r="QYQ81" s="1871"/>
      <c r="QYR81" s="1871"/>
      <c r="QYS81" s="1871"/>
      <c r="QYT81" s="1871"/>
      <c r="QYU81" s="1871"/>
      <c r="QYV81" s="1871"/>
      <c r="QYW81" s="1871"/>
      <c r="QYX81" s="1871"/>
      <c r="QYY81" s="1871"/>
      <c r="QYZ81" s="1871"/>
      <c r="QZA81" s="1871"/>
      <c r="QZB81" s="1871"/>
      <c r="QZC81" s="1871"/>
      <c r="QZD81" s="1871"/>
      <c r="QZE81" s="1871"/>
      <c r="QZF81" s="1871"/>
      <c r="QZG81" s="1871"/>
      <c r="QZH81" s="1871"/>
      <c r="QZI81" s="1871"/>
      <c r="QZJ81" s="1871"/>
      <c r="QZK81" s="1871"/>
      <c r="QZL81" s="1871"/>
      <c r="QZM81" s="1871"/>
      <c r="QZN81" s="1871"/>
      <c r="QZO81" s="1871"/>
      <c r="QZP81" s="1871"/>
      <c r="QZQ81" s="1871"/>
      <c r="QZR81" s="1871"/>
      <c r="QZS81" s="1871"/>
      <c r="QZT81" s="1871"/>
      <c r="QZU81" s="1871"/>
      <c r="QZV81" s="1871"/>
      <c r="QZW81" s="1871"/>
      <c r="QZX81" s="1871"/>
      <c r="QZY81" s="1871"/>
      <c r="QZZ81" s="1871"/>
      <c r="RAA81" s="1871"/>
      <c r="RAB81" s="1871"/>
      <c r="RAC81" s="1871"/>
      <c r="RAD81" s="1871"/>
      <c r="RAE81" s="1871"/>
      <c r="RAF81" s="1871"/>
      <c r="RAG81" s="1871"/>
      <c r="RAH81" s="1871"/>
      <c r="RAI81" s="1871"/>
      <c r="RAJ81" s="1871"/>
      <c r="RAK81" s="1871"/>
      <c r="RAL81" s="1871"/>
      <c r="RAM81" s="1871"/>
      <c r="RAN81" s="1871"/>
      <c r="RAO81" s="1871"/>
      <c r="RAP81" s="1871"/>
      <c r="RAQ81" s="1871"/>
      <c r="RAR81" s="1871"/>
      <c r="RAS81" s="1871"/>
      <c r="RAT81" s="1871"/>
      <c r="RAU81" s="1871"/>
      <c r="RAV81" s="1871"/>
      <c r="RAW81" s="1871"/>
      <c r="RAX81" s="1871"/>
      <c r="RAY81" s="1871"/>
      <c r="RAZ81" s="1871"/>
      <c r="RBA81" s="1871"/>
      <c r="RBB81" s="1871"/>
      <c r="RBC81" s="1871"/>
      <c r="RBD81" s="1871"/>
      <c r="RBE81" s="1871"/>
      <c r="RBF81" s="1871"/>
      <c r="RBG81" s="1871"/>
      <c r="RBH81" s="1871"/>
      <c r="RBI81" s="1871"/>
      <c r="RBJ81" s="1871"/>
      <c r="RBK81" s="1871"/>
      <c r="RBL81" s="1871"/>
      <c r="RBM81" s="1871"/>
      <c r="RBN81" s="1871"/>
      <c r="RBO81" s="1871"/>
      <c r="RBP81" s="1871"/>
      <c r="RBQ81" s="1871"/>
      <c r="RBR81" s="1871"/>
      <c r="RBS81" s="1871"/>
      <c r="RBT81" s="1871"/>
      <c r="RBU81" s="1871"/>
      <c r="RBV81" s="1871"/>
      <c r="RBW81" s="1871"/>
      <c r="RBX81" s="1871"/>
      <c r="RBY81" s="1871"/>
      <c r="RBZ81" s="1871"/>
      <c r="RCA81" s="1871"/>
      <c r="RCB81" s="1871"/>
      <c r="RCC81" s="1871"/>
      <c r="RCD81" s="1871"/>
      <c r="RCE81" s="1871"/>
      <c r="RCF81" s="1871"/>
      <c r="RCG81" s="1871"/>
      <c r="RCH81" s="1871"/>
      <c r="RCI81" s="1871"/>
      <c r="RCJ81" s="1871"/>
      <c r="RCK81" s="1871"/>
      <c r="RCL81" s="1871"/>
      <c r="RCM81" s="1871"/>
      <c r="RCN81" s="1871"/>
      <c r="RCO81" s="1871"/>
      <c r="RCP81" s="1871"/>
      <c r="RCQ81" s="1871"/>
      <c r="RCR81" s="1871"/>
      <c r="RCS81" s="1871"/>
      <c r="RCT81" s="1871"/>
      <c r="RCU81" s="1871"/>
      <c r="RCV81" s="1871"/>
      <c r="RCW81" s="1871"/>
      <c r="RCX81" s="1871"/>
      <c r="RCY81" s="1871"/>
      <c r="RCZ81" s="1871"/>
      <c r="RDA81" s="1871"/>
      <c r="RDB81" s="1871"/>
      <c r="RDC81" s="1871"/>
      <c r="RDD81" s="1871"/>
      <c r="RDE81" s="1871"/>
      <c r="RDF81" s="1871"/>
      <c r="RDG81" s="1871"/>
      <c r="RDH81" s="1871"/>
      <c r="RDI81" s="1871"/>
      <c r="RDJ81" s="1871"/>
      <c r="RDK81" s="1871"/>
      <c r="RDL81" s="1871"/>
      <c r="RDM81" s="1871"/>
      <c r="RDN81" s="1871"/>
      <c r="RDO81" s="1871"/>
      <c r="RDP81" s="1871"/>
      <c r="RDQ81" s="1871"/>
      <c r="RDR81" s="1871"/>
      <c r="RDS81" s="1871"/>
      <c r="RDT81" s="1871"/>
      <c r="RDU81" s="1871"/>
      <c r="RDV81" s="1871"/>
      <c r="RDW81" s="1871"/>
      <c r="RDX81" s="1871"/>
      <c r="RDY81" s="1871"/>
      <c r="RDZ81" s="1871"/>
      <c r="REA81" s="1871"/>
      <c r="REB81" s="1871"/>
      <c r="REC81" s="1871"/>
      <c r="RED81" s="1871"/>
      <c r="REE81" s="1871"/>
      <c r="REF81" s="1871"/>
      <c r="REG81" s="1871"/>
      <c r="REH81" s="1871"/>
      <c r="REI81" s="1871"/>
      <c r="REJ81" s="1871"/>
      <c r="REK81" s="1871"/>
      <c r="REL81" s="1871"/>
      <c r="REM81" s="1871"/>
      <c r="REN81" s="1871"/>
      <c r="REO81" s="1871"/>
      <c r="REP81" s="1871"/>
      <c r="REQ81" s="1871"/>
      <c r="RER81" s="1871"/>
      <c r="RES81" s="1871"/>
      <c r="RET81" s="1871"/>
      <c r="REU81" s="1871"/>
      <c r="REV81" s="1871"/>
      <c r="REW81" s="1871"/>
      <c r="REX81" s="1871"/>
      <c r="REY81" s="1871"/>
      <c r="REZ81" s="1871"/>
      <c r="RFA81" s="1871"/>
      <c r="RFB81" s="1871"/>
      <c r="RFC81" s="1871"/>
      <c r="RFD81" s="1871"/>
      <c r="RFE81" s="1871"/>
      <c r="RFF81" s="1871"/>
      <c r="RFG81" s="1871"/>
      <c r="RFH81" s="1871"/>
      <c r="RFI81" s="1871"/>
      <c r="RFJ81" s="1871"/>
      <c r="RFK81" s="1871"/>
      <c r="RFL81" s="1871"/>
      <c r="RFM81" s="1871"/>
      <c r="RFN81" s="1871"/>
      <c r="RFO81" s="1871"/>
      <c r="RFP81" s="1871"/>
      <c r="RFQ81" s="1871"/>
      <c r="RFR81" s="1871"/>
      <c r="RFS81" s="1871"/>
      <c r="RFT81" s="1871"/>
      <c r="RFU81" s="1871"/>
      <c r="RFV81" s="1871"/>
      <c r="RFW81" s="1871"/>
      <c r="RFX81" s="1871"/>
      <c r="RFY81" s="1871"/>
      <c r="RFZ81" s="1871"/>
      <c r="RGA81" s="1871"/>
      <c r="RGB81" s="1871"/>
      <c r="RGC81" s="1871"/>
      <c r="RGD81" s="1871"/>
      <c r="RGE81" s="1871"/>
      <c r="RGF81" s="1871"/>
      <c r="RGG81" s="1871"/>
      <c r="RGH81" s="1871"/>
      <c r="RGI81" s="1871"/>
      <c r="RGJ81" s="1871"/>
      <c r="RGK81" s="1871"/>
      <c r="RGL81" s="1871"/>
      <c r="RGM81" s="1871"/>
      <c r="RGN81" s="1871"/>
      <c r="RGO81" s="1871"/>
      <c r="RGP81" s="1871"/>
      <c r="RGQ81" s="1871"/>
      <c r="RGR81" s="1871"/>
      <c r="RGS81" s="1871"/>
      <c r="RGT81" s="1871"/>
      <c r="RGU81" s="1871"/>
      <c r="RGV81" s="1871"/>
      <c r="RGW81" s="1871"/>
      <c r="RGX81" s="1871"/>
      <c r="RGY81" s="1871"/>
      <c r="RGZ81" s="1871"/>
      <c r="RHA81" s="1871"/>
      <c r="RHB81" s="1871"/>
      <c r="RHC81" s="1871"/>
      <c r="RHD81" s="1871"/>
      <c r="RHE81" s="1871"/>
      <c r="RHF81" s="1871"/>
      <c r="RHG81" s="1871"/>
      <c r="RHH81" s="1871"/>
      <c r="RHI81" s="1871"/>
      <c r="RHJ81" s="1871"/>
      <c r="RHK81" s="1871"/>
      <c r="RHL81" s="1871"/>
      <c r="RHM81" s="1871"/>
      <c r="RHN81" s="1871"/>
      <c r="RHO81" s="1871"/>
      <c r="RHP81" s="1871"/>
      <c r="RHQ81" s="1871"/>
      <c r="RHR81" s="1871"/>
      <c r="RHS81" s="1871"/>
      <c r="RHT81" s="1871"/>
      <c r="RHU81" s="1871"/>
      <c r="RHV81" s="1871"/>
      <c r="RHW81" s="1871"/>
      <c r="RHX81" s="1871"/>
      <c r="RHY81" s="1871"/>
      <c r="RHZ81" s="1871"/>
      <c r="RIA81" s="1871"/>
      <c r="RIB81" s="1871"/>
      <c r="RIC81" s="1871"/>
      <c r="RID81" s="1871"/>
      <c r="RIE81" s="1871"/>
      <c r="RIF81" s="1871"/>
      <c r="RIG81" s="1871"/>
      <c r="RIH81" s="1871"/>
      <c r="RII81" s="1871"/>
      <c r="RIJ81" s="1871"/>
      <c r="RIK81" s="1871"/>
      <c r="RIL81" s="1871"/>
      <c r="RIM81" s="1871"/>
      <c r="RIN81" s="1871"/>
      <c r="RIO81" s="1871"/>
      <c r="RIP81" s="1871"/>
      <c r="RIQ81" s="1871"/>
      <c r="RIR81" s="1871"/>
      <c r="RIS81" s="1871"/>
      <c r="RIT81" s="1871"/>
      <c r="RIU81" s="1871"/>
      <c r="RIV81" s="1871"/>
      <c r="RIW81" s="1871"/>
      <c r="RIX81" s="1871"/>
      <c r="RIY81" s="1871"/>
      <c r="RIZ81" s="1871"/>
      <c r="RJA81" s="1871"/>
      <c r="RJB81" s="1871"/>
      <c r="RJC81" s="1871"/>
      <c r="RJD81" s="1871"/>
      <c r="RJE81" s="1871"/>
      <c r="RJF81" s="1871"/>
      <c r="RJG81" s="1871"/>
      <c r="RJH81" s="1871"/>
      <c r="RJI81" s="1871"/>
      <c r="RJJ81" s="1871"/>
      <c r="RJK81" s="1871"/>
      <c r="RJL81" s="1871"/>
      <c r="RJM81" s="1871"/>
      <c r="RJN81" s="1871"/>
      <c r="RJO81" s="1871"/>
      <c r="RJP81" s="1871"/>
      <c r="RJQ81" s="1871"/>
      <c r="RJR81" s="1871"/>
      <c r="RJS81" s="1871"/>
      <c r="RJT81" s="1871"/>
      <c r="RJU81" s="1871"/>
      <c r="RJV81" s="1871"/>
      <c r="RJW81" s="1871"/>
      <c r="RJX81" s="1871"/>
      <c r="RJY81" s="1871"/>
      <c r="RJZ81" s="1871"/>
      <c r="RKA81" s="1871"/>
      <c r="RKB81" s="1871"/>
      <c r="RKC81" s="1871"/>
      <c r="RKD81" s="1871"/>
      <c r="RKE81" s="1871"/>
      <c r="RKF81" s="1871"/>
      <c r="RKG81" s="1871"/>
      <c r="RKH81" s="1871"/>
      <c r="RKI81" s="1871"/>
      <c r="RKJ81" s="1871"/>
      <c r="RKK81" s="1871"/>
      <c r="RKL81" s="1871"/>
      <c r="RKM81" s="1871"/>
      <c r="RKN81" s="1871"/>
      <c r="RKO81" s="1871"/>
      <c r="RKP81" s="1871"/>
      <c r="RKQ81" s="1871"/>
      <c r="RKR81" s="1871"/>
      <c r="RKS81" s="1871"/>
      <c r="RKT81" s="1871"/>
      <c r="RKU81" s="1871"/>
      <c r="RKV81" s="1871"/>
      <c r="RKW81" s="1871"/>
      <c r="RKX81" s="1871"/>
      <c r="RKY81" s="1871"/>
      <c r="RKZ81" s="1871"/>
      <c r="RLA81" s="1871"/>
      <c r="RLB81" s="1871"/>
      <c r="RLC81" s="1871"/>
      <c r="RLD81" s="1871"/>
      <c r="RLE81" s="1871"/>
      <c r="RLF81" s="1871"/>
      <c r="RLG81" s="1871"/>
      <c r="RLH81" s="1871"/>
      <c r="RLI81" s="1871"/>
      <c r="RLJ81" s="1871"/>
      <c r="RLK81" s="1871"/>
      <c r="RLL81" s="1871"/>
      <c r="RLM81" s="1871"/>
      <c r="RLN81" s="1871"/>
      <c r="RLO81" s="1871"/>
      <c r="RLP81" s="1871"/>
      <c r="RLQ81" s="1871"/>
      <c r="RLR81" s="1871"/>
      <c r="RLS81" s="1871"/>
      <c r="RLT81" s="1871"/>
      <c r="RLU81" s="1871"/>
      <c r="RLV81" s="1871"/>
      <c r="RLW81" s="1871"/>
      <c r="RLX81" s="1871"/>
      <c r="RLY81" s="1871"/>
      <c r="RLZ81" s="1871"/>
      <c r="RMA81" s="1871"/>
      <c r="RMB81" s="1871"/>
      <c r="RMC81" s="1871"/>
      <c r="RMD81" s="1871"/>
      <c r="RME81" s="1871"/>
      <c r="RMF81" s="1871"/>
      <c r="RMG81" s="1871"/>
      <c r="RMH81" s="1871"/>
      <c r="RMI81" s="1871"/>
      <c r="RMJ81" s="1871"/>
      <c r="RMK81" s="1871"/>
      <c r="RML81" s="1871"/>
      <c r="RMM81" s="1871"/>
      <c r="RMN81" s="1871"/>
      <c r="RMO81" s="1871"/>
      <c r="RMP81" s="1871"/>
      <c r="RMQ81" s="1871"/>
      <c r="RMR81" s="1871"/>
      <c r="RMS81" s="1871"/>
      <c r="RMT81" s="1871"/>
      <c r="RMU81" s="1871"/>
      <c r="RMV81" s="1871"/>
      <c r="RMW81" s="1871"/>
      <c r="RMX81" s="1871"/>
      <c r="RMY81" s="1871"/>
      <c r="RMZ81" s="1871"/>
      <c r="RNA81" s="1871"/>
      <c r="RNB81" s="1871"/>
      <c r="RNC81" s="1871"/>
      <c r="RND81" s="1871"/>
      <c r="RNE81" s="1871"/>
      <c r="RNF81" s="1871"/>
      <c r="RNG81" s="1871"/>
      <c r="RNH81" s="1871"/>
      <c r="RNI81" s="1871"/>
      <c r="RNJ81" s="1871"/>
      <c r="RNK81" s="1871"/>
      <c r="RNL81" s="1871"/>
      <c r="RNM81" s="1871"/>
      <c r="RNN81" s="1871"/>
      <c r="RNO81" s="1871"/>
      <c r="RNP81" s="1871"/>
      <c r="RNQ81" s="1871"/>
      <c r="RNR81" s="1871"/>
      <c r="RNS81" s="1871"/>
      <c r="RNT81" s="1871"/>
      <c r="RNU81" s="1871"/>
      <c r="RNV81" s="1871"/>
      <c r="RNW81" s="1871"/>
      <c r="RNX81" s="1871"/>
      <c r="RNY81" s="1871"/>
      <c r="RNZ81" s="1871"/>
      <c r="ROA81" s="1871"/>
      <c r="ROB81" s="1871"/>
      <c r="ROC81" s="1871"/>
      <c r="ROD81" s="1871"/>
      <c r="ROE81" s="1871"/>
      <c r="ROF81" s="1871"/>
      <c r="ROG81" s="1871"/>
      <c r="ROH81" s="1871"/>
      <c r="ROI81" s="1871"/>
      <c r="ROJ81" s="1871"/>
      <c r="ROK81" s="1871"/>
      <c r="ROL81" s="1871"/>
      <c r="ROM81" s="1871"/>
      <c r="RON81" s="1871"/>
      <c r="ROO81" s="1871"/>
      <c r="ROP81" s="1871"/>
      <c r="ROQ81" s="1871"/>
      <c r="ROR81" s="1871"/>
      <c r="ROS81" s="1871"/>
      <c r="ROT81" s="1871"/>
      <c r="ROU81" s="1871"/>
      <c r="ROV81" s="1871"/>
      <c r="ROW81" s="1871"/>
      <c r="ROX81" s="1871"/>
      <c r="ROY81" s="1871"/>
      <c r="ROZ81" s="1871"/>
      <c r="RPA81" s="1871"/>
      <c r="RPB81" s="1871"/>
      <c r="RPC81" s="1871"/>
      <c r="RPD81" s="1871"/>
      <c r="RPE81" s="1871"/>
      <c r="RPF81" s="1871"/>
      <c r="RPG81" s="1871"/>
      <c r="RPH81" s="1871"/>
      <c r="RPI81" s="1871"/>
      <c r="RPJ81" s="1871"/>
      <c r="RPK81" s="1871"/>
      <c r="RPL81" s="1871"/>
      <c r="RPM81" s="1871"/>
      <c r="RPN81" s="1871"/>
      <c r="RPO81" s="1871"/>
      <c r="RPP81" s="1871"/>
      <c r="RPQ81" s="1871"/>
      <c r="RPR81" s="1871"/>
      <c r="RPS81" s="1871"/>
      <c r="RPT81" s="1871"/>
      <c r="RPU81" s="1871"/>
      <c r="RPV81" s="1871"/>
      <c r="RPW81" s="1871"/>
      <c r="RPX81" s="1871"/>
      <c r="RPY81" s="1871"/>
      <c r="RPZ81" s="1871"/>
      <c r="RQA81" s="1871"/>
      <c r="RQB81" s="1871"/>
      <c r="RQC81" s="1871"/>
      <c r="RQD81" s="1871"/>
      <c r="RQE81" s="1871"/>
      <c r="RQF81" s="1871"/>
      <c r="RQG81" s="1871"/>
      <c r="RQH81" s="1871"/>
      <c r="RQI81" s="1871"/>
      <c r="RQJ81" s="1871"/>
      <c r="RQK81" s="1871"/>
      <c r="RQL81" s="1871"/>
      <c r="RQM81" s="1871"/>
      <c r="RQN81" s="1871"/>
      <c r="RQO81" s="1871"/>
      <c r="RQP81" s="1871"/>
      <c r="RQQ81" s="1871"/>
      <c r="RQR81" s="1871"/>
      <c r="RQS81" s="1871"/>
      <c r="RQT81" s="1871"/>
      <c r="RQU81" s="1871"/>
      <c r="RQV81" s="1871"/>
      <c r="RQW81" s="1871"/>
      <c r="RQX81" s="1871"/>
      <c r="RQY81" s="1871"/>
      <c r="RQZ81" s="1871"/>
      <c r="RRA81" s="1871"/>
      <c r="RRB81" s="1871"/>
      <c r="RRC81" s="1871"/>
      <c r="RRD81" s="1871"/>
      <c r="RRE81" s="1871"/>
      <c r="RRF81" s="1871"/>
      <c r="RRG81" s="1871"/>
      <c r="RRH81" s="1871"/>
      <c r="RRI81" s="1871"/>
      <c r="RRJ81" s="1871"/>
      <c r="RRK81" s="1871"/>
      <c r="RRL81" s="1871"/>
      <c r="RRM81" s="1871"/>
      <c r="RRN81" s="1871"/>
      <c r="RRO81" s="1871"/>
      <c r="RRP81" s="1871"/>
      <c r="RRQ81" s="1871"/>
      <c r="RRR81" s="1871"/>
      <c r="RRS81" s="1871"/>
      <c r="RRT81" s="1871"/>
      <c r="RRU81" s="1871"/>
      <c r="RRV81" s="1871"/>
      <c r="RRW81" s="1871"/>
      <c r="RRX81" s="1871"/>
      <c r="RRY81" s="1871"/>
      <c r="RRZ81" s="1871"/>
      <c r="RSA81" s="1871"/>
      <c r="RSB81" s="1871"/>
      <c r="RSC81" s="1871"/>
      <c r="RSD81" s="1871"/>
      <c r="RSE81" s="1871"/>
      <c r="RSF81" s="1871"/>
      <c r="RSG81" s="1871"/>
      <c r="RSH81" s="1871"/>
      <c r="RSI81" s="1871"/>
      <c r="RSJ81" s="1871"/>
      <c r="RSK81" s="1871"/>
      <c r="RSL81" s="1871"/>
      <c r="RSM81" s="1871"/>
      <c r="RSN81" s="1871"/>
      <c r="RSO81" s="1871"/>
      <c r="RSP81" s="1871"/>
      <c r="RSQ81" s="1871"/>
      <c r="RSR81" s="1871"/>
      <c r="RSS81" s="1871"/>
      <c r="RST81" s="1871"/>
      <c r="RSU81" s="1871"/>
      <c r="RSV81" s="1871"/>
      <c r="RSW81" s="1871"/>
      <c r="RSX81" s="1871"/>
      <c r="RSY81" s="1871"/>
      <c r="RSZ81" s="1871"/>
      <c r="RTA81" s="1871"/>
      <c r="RTB81" s="1871"/>
      <c r="RTC81" s="1871"/>
      <c r="RTD81" s="1871"/>
      <c r="RTE81" s="1871"/>
      <c r="RTF81" s="1871"/>
      <c r="RTG81" s="1871"/>
      <c r="RTH81" s="1871"/>
      <c r="RTI81" s="1871"/>
      <c r="RTJ81" s="1871"/>
      <c r="RTK81" s="1871"/>
      <c r="RTL81" s="1871"/>
      <c r="RTM81" s="1871"/>
      <c r="RTN81" s="1871"/>
      <c r="RTO81" s="1871"/>
      <c r="RTP81" s="1871"/>
      <c r="RTQ81" s="1871"/>
      <c r="RTR81" s="1871"/>
      <c r="RTS81" s="1871"/>
      <c r="RTT81" s="1871"/>
      <c r="RTU81" s="1871"/>
      <c r="RTV81" s="1871"/>
      <c r="RTW81" s="1871"/>
      <c r="RTX81" s="1871"/>
      <c r="RTY81" s="1871"/>
      <c r="RTZ81" s="1871"/>
      <c r="RUA81" s="1871"/>
      <c r="RUB81" s="1871"/>
      <c r="RUC81" s="1871"/>
      <c r="RUD81" s="1871"/>
      <c r="RUE81" s="1871"/>
      <c r="RUF81" s="1871"/>
      <c r="RUG81" s="1871"/>
      <c r="RUH81" s="1871"/>
      <c r="RUI81" s="1871"/>
      <c r="RUJ81" s="1871"/>
      <c r="RUK81" s="1871"/>
      <c r="RUL81" s="1871"/>
      <c r="RUM81" s="1871"/>
      <c r="RUN81" s="1871"/>
      <c r="RUO81" s="1871"/>
      <c r="RUP81" s="1871"/>
      <c r="RUQ81" s="1871"/>
      <c r="RUR81" s="1871"/>
      <c r="RUS81" s="1871"/>
      <c r="RUT81" s="1871"/>
      <c r="RUU81" s="1871"/>
      <c r="RUV81" s="1871"/>
      <c r="RUW81" s="1871"/>
      <c r="RUX81" s="1871"/>
      <c r="RUY81" s="1871"/>
      <c r="RUZ81" s="1871"/>
      <c r="RVA81" s="1871"/>
      <c r="RVB81" s="1871"/>
      <c r="RVC81" s="1871"/>
      <c r="RVD81" s="1871"/>
      <c r="RVE81" s="1871"/>
      <c r="RVF81" s="1871"/>
      <c r="RVG81" s="1871"/>
      <c r="RVH81" s="1871"/>
      <c r="RVI81" s="1871"/>
      <c r="RVJ81" s="1871"/>
      <c r="RVK81" s="1871"/>
      <c r="RVL81" s="1871"/>
      <c r="RVM81" s="1871"/>
      <c r="RVN81" s="1871"/>
      <c r="RVO81" s="1871"/>
      <c r="RVP81" s="1871"/>
      <c r="RVQ81" s="1871"/>
      <c r="RVR81" s="1871"/>
      <c r="RVS81" s="1871"/>
      <c r="RVT81" s="1871"/>
      <c r="RVU81" s="1871"/>
      <c r="RVV81" s="1871"/>
      <c r="RVW81" s="1871"/>
      <c r="RVX81" s="1871"/>
      <c r="RVY81" s="1871"/>
      <c r="RVZ81" s="1871"/>
      <c r="RWA81" s="1871"/>
      <c r="RWB81" s="1871"/>
      <c r="RWC81" s="1871"/>
      <c r="RWD81" s="1871"/>
      <c r="RWE81" s="1871"/>
      <c r="RWF81" s="1871"/>
      <c r="RWG81" s="1871"/>
      <c r="RWH81" s="1871"/>
      <c r="RWI81" s="1871"/>
      <c r="RWJ81" s="1871"/>
      <c r="RWK81" s="1871"/>
      <c r="RWL81" s="1871"/>
      <c r="RWM81" s="1871"/>
      <c r="RWN81" s="1871"/>
      <c r="RWO81" s="1871"/>
      <c r="RWP81" s="1871"/>
      <c r="RWQ81" s="1871"/>
      <c r="RWR81" s="1871"/>
      <c r="RWS81" s="1871"/>
      <c r="RWT81" s="1871"/>
      <c r="RWU81" s="1871"/>
      <c r="RWV81" s="1871"/>
      <c r="RWW81" s="1871"/>
      <c r="RWX81" s="1871"/>
      <c r="RWY81" s="1871"/>
      <c r="RWZ81" s="1871"/>
      <c r="RXA81" s="1871"/>
      <c r="RXB81" s="1871"/>
      <c r="RXC81" s="1871"/>
      <c r="RXD81" s="1871"/>
      <c r="RXE81" s="1871"/>
      <c r="RXF81" s="1871"/>
      <c r="RXG81" s="1871"/>
      <c r="RXH81" s="1871"/>
      <c r="RXI81" s="1871"/>
      <c r="RXJ81" s="1871"/>
      <c r="RXK81" s="1871"/>
      <c r="RXL81" s="1871"/>
      <c r="RXM81" s="1871"/>
      <c r="RXN81" s="1871"/>
      <c r="RXO81" s="1871"/>
      <c r="RXP81" s="1871"/>
      <c r="RXQ81" s="1871"/>
      <c r="RXR81" s="1871"/>
      <c r="RXS81" s="1871"/>
      <c r="RXT81" s="1871"/>
      <c r="RXU81" s="1871"/>
      <c r="RXV81" s="1871"/>
      <c r="RXW81" s="1871"/>
      <c r="RXX81" s="1871"/>
      <c r="RXY81" s="1871"/>
      <c r="RXZ81" s="1871"/>
      <c r="RYA81" s="1871"/>
      <c r="RYB81" s="1871"/>
      <c r="RYC81" s="1871"/>
      <c r="RYD81" s="1871"/>
      <c r="RYE81" s="1871"/>
      <c r="RYF81" s="1871"/>
      <c r="RYG81" s="1871"/>
      <c r="RYH81" s="1871"/>
      <c r="RYI81" s="1871"/>
      <c r="RYJ81" s="1871"/>
      <c r="RYK81" s="1871"/>
      <c r="RYL81" s="1871"/>
      <c r="RYM81" s="1871"/>
      <c r="RYN81" s="1871"/>
      <c r="RYO81" s="1871"/>
      <c r="RYP81" s="1871"/>
      <c r="RYQ81" s="1871"/>
      <c r="RYR81" s="1871"/>
      <c r="RYS81" s="1871"/>
      <c r="RYT81" s="1871"/>
      <c r="RYU81" s="1871"/>
      <c r="RYV81" s="1871"/>
      <c r="RYW81" s="1871"/>
      <c r="RYX81" s="1871"/>
      <c r="RYY81" s="1871"/>
      <c r="RYZ81" s="1871"/>
      <c r="RZA81" s="1871"/>
      <c r="RZB81" s="1871"/>
      <c r="RZC81" s="1871"/>
      <c r="RZD81" s="1871"/>
      <c r="RZE81" s="1871"/>
      <c r="RZF81" s="1871"/>
      <c r="RZG81" s="1871"/>
      <c r="RZH81" s="1871"/>
      <c r="RZI81" s="1871"/>
      <c r="RZJ81" s="1871"/>
      <c r="RZK81" s="1871"/>
      <c r="RZL81" s="1871"/>
      <c r="RZM81" s="1871"/>
      <c r="RZN81" s="1871"/>
      <c r="RZO81" s="1871"/>
      <c r="RZP81" s="1871"/>
      <c r="RZQ81" s="1871"/>
      <c r="RZR81" s="1871"/>
      <c r="RZS81" s="1871"/>
      <c r="RZT81" s="1871"/>
      <c r="RZU81" s="1871"/>
      <c r="RZV81" s="1871"/>
      <c r="RZW81" s="1871"/>
      <c r="RZX81" s="1871"/>
      <c r="RZY81" s="1871"/>
      <c r="RZZ81" s="1871"/>
      <c r="SAA81" s="1871"/>
      <c r="SAB81" s="1871"/>
      <c r="SAC81" s="1871"/>
      <c r="SAD81" s="1871"/>
      <c r="SAE81" s="1871"/>
      <c r="SAF81" s="1871"/>
      <c r="SAG81" s="1871"/>
      <c r="SAH81" s="1871"/>
      <c r="SAI81" s="1871"/>
      <c r="SAJ81" s="1871"/>
      <c r="SAK81" s="1871"/>
      <c r="SAL81" s="1871"/>
      <c r="SAM81" s="1871"/>
      <c r="SAN81" s="1871"/>
      <c r="SAO81" s="1871"/>
      <c r="SAP81" s="1871"/>
      <c r="SAQ81" s="1871"/>
      <c r="SAR81" s="1871"/>
      <c r="SAS81" s="1871"/>
      <c r="SAT81" s="1871"/>
      <c r="SAU81" s="1871"/>
      <c r="SAV81" s="1871"/>
      <c r="SAW81" s="1871"/>
      <c r="SAX81" s="1871"/>
      <c r="SAY81" s="1871"/>
      <c r="SAZ81" s="1871"/>
      <c r="SBA81" s="1871"/>
      <c r="SBB81" s="1871"/>
      <c r="SBC81" s="1871"/>
      <c r="SBD81" s="1871"/>
      <c r="SBE81" s="1871"/>
      <c r="SBF81" s="1871"/>
      <c r="SBG81" s="1871"/>
      <c r="SBH81" s="1871"/>
      <c r="SBI81" s="1871"/>
      <c r="SBJ81" s="1871"/>
      <c r="SBK81" s="1871"/>
      <c r="SBL81" s="1871"/>
      <c r="SBM81" s="1871"/>
      <c r="SBN81" s="1871"/>
      <c r="SBO81" s="1871"/>
      <c r="SBP81" s="1871"/>
      <c r="SBQ81" s="1871"/>
      <c r="SBR81" s="1871"/>
      <c r="SBS81" s="1871"/>
      <c r="SBT81" s="1871"/>
      <c r="SBU81" s="1871"/>
      <c r="SBV81" s="1871"/>
      <c r="SBW81" s="1871"/>
      <c r="SBX81" s="1871"/>
      <c r="SBY81" s="1871"/>
      <c r="SBZ81" s="1871"/>
      <c r="SCA81" s="1871"/>
      <c r="SCB81" s="1871"/>
      <c r="SCC81" s="1871"/>
      <c r="SCD81" s="1871"/>
      <c r="SCE81" s="1871"/>
      <c r="SCF81" s="1871"/>
      <c r="SCG81" s="1871"/>
      <c r="SCH81" s="1871"/>
      <c r="SCI81" s="1871"/>
      <c r="SCJ81" s="1871"/>
      <c r="SCK81" s="1871"/>
      <c r="SCL81" s="1871"/>
      <c r="SCM81" s="1871"/>
      <c r="SCN81" s="1871"/>
      <c r="SCO81" s="1871"/>
      <c r="SCP81" s="1871"/>
      <c r="SCQ81" s="1871"/>
      <c r="SCR81" s="1871"/>
      <c r="SCS81" s="1871"/>
      <c r="SCT81" s="1871"/>
      <c r="SCU81" s="1871"/>
      <c r="SCV81" s="1871"/>
      <c r="SCW81" s="1871"/>
      <c r="SCX81" s="1871"/>
      <c r="SCY81" s="1871"/>
      <c r="SCZ81" s="1871"/>
      <c r="SDA81" s="1871"/>
      <c r="SDB81" s="1871"/>
      <c r="SDC81" s="1871"/>
      <c r="SDD81" s="1871"/>
      <c r="SDE81" s="1871"/>
      <c r="SDF81" s="1871"/>
      <c r="SDG81" s="1871"/>
      <c r="SDH81" s="1871"/>
      <c r="SDI81" s="1871"/>
      <c r="SDJ81" s="1871"/>
      <c r="SDK81" s="1871"/>
      <c r="SDL81" s="1871"/>
      <c r="SDM81" s="1871"/>
      <c r="SDN81" s="1871"/>
      <c r="SDO81" s="1871"/>
      <c r="SDP81" s="1871"/>
      <c r="SDQ81" s="1871"/>
      <c r="SDR81" s="1871"/>
      <c r="SDS81" s="1871"/>
      <c r="SDT81" s="1871"/>
      <c r="SDU81" s="1871"/>
      <c r="SDV81" s="1871"/>
      <c r="SDW81" s="1871"/>
      <c r="SDX81" s="1871"/>
      <c r="SDY81" s="1871"/>
      <c r="SDZ81" s="1871"/>
      <c r="SEA81" s="1871"/>
      <c r="SEB81" s="1871"/>
      <c r="SEC81" s="1871"/>
      <c r="SED81" s="1871"/>
      <c r="SEE81" s="1871"/>
      <c r="SEF81" s="1871"/>
      <c r="SEG81" s="1871"/>
      <c r="SEH81" s="1871"/>
      <c r="SEI81" s="1871"/>
      <c r="SEJ81" s="1871"/>
      <c r="SEK81" s="1871"/>
      <c r="SEL81" s="1871"/>
      <c r="SEM81" s="1871"/>
      <c r="SEN81" s="1871"/>
      <c r="SEO81" s="1871"/>
      <c r="SEP81" s="1871"/>
      <c r="SEQ81" s="1871"/>
      <c r="SER81" s="1871"/>
      <c r="SES81" s="1871"/>
      <c r="SET81" s="1871"/>
      <c r="SEU81" s="1871"/>
      <c r="SEV81" s="1871"/>
      <c r="SEW81" s="1871"/>
      <c r="SEX81" s="1871"/>
      <c r="SEY81" s="1871"/>
      <c r="SEZ81" s="1871"/>
      <c r="SFA81" s="1871"/>
      <c r="SFB81" s="1871"/>
      <c r="SFC81" s="1871"/>
      <c r="SFD81" s="1871"/>
      <c r="SFE81" s="1871"/>
      <c r="SFF81" s="1871"/>
      <c r="SFG81" s="1871"/>
      <c r="SFH81" s="1871"/>
      <c r="SFI81" s="1871"/>
      <c r="SFJ81" s="1871"/>
      <c r="SFK81" s="1871"/>
      <c r="SFL81" s="1871"/>
      <c r="SFM81" s="1871"/>
      <c r="SFN81" s="1871"/>
      <c r="SFO81" s="1871"/>
      <c r="SFP81" s="1871"/>
      <c r="SFQ81" s="1871"/>
      <c r="SFR81" s="1871"/>
      <c r="SFS81" s="1871"/>
      <c r="SFT81" s="1871"/>
      <c r="SFU81" s="1871"/>
      <c r="SFV81" s="1871"/>
      <c r="SFW81" s="1871"/>
      <c r="SFX81" s="1871"/>
      <c r="SFY81" s="1871"/>
      <c r="SFZ81" s="1871"/>
      <c r="SGA81" s="1871"/>
      <c r="SGB81" s="1871"/>
      <c r="SGC81" s="1871"/>
      <c r="SGD81" s="1871"/>
      <c r="SGE81" s="1871"/>
      <c r="SGF81" s="1871"/>
      <c r="SGG81" s="1871"/>
      <c r="SGH81" s="1871"/>
      <c r="SGI81" s="1871"/>
      <c r="SGJ81" s="1871"/>
      <c r="SGK81" s="1871"/>
      <c r="SGL81" s="1871"/>
      <c r="SGM81" s="1871"/>
      <c r="SGN81" s="1871"/>
      <c r="SGO81" s="1871"/>
      <c r="SGP81" s="1871"/>
      <c r="SGQ81" s="1871"/>
      <c r="SGR81" s="1871"/>
      <c r="SGS81" s="1871"/>
      <c r="SGT81" s="1871"/>
      <c r="SGU81" s="1871"/>
      <c r="SGV81" s="1871"/>
      <c r="SGW81" s="1871"/>
      <c r="SGX81" s="1871"/>
      <c r="SGY81" s="1871"/>
      <c r="SGZ81" s="1871"/>
      <c r="SHA81" s="1871"/>
      <c r="SHB81" s="1871"/>
      <c r="SHC81" s="1871"/>
      <c r="SHD81" s="1871"/>
      <c r="SHE81" s="1871"/>
      <c r="SHF81" s="1871"/>
      <c r="SHG81" s="1871"/>
      <c r="SHH81" s="1871"/>
      <c r="SHI81" s="1871"/>
      <c r="SHJ81" s="1871"/>
      <c r="SHK81" s="1871"/>
      <c r="SHL81" s="1871"/>
      <c r="SHM81" s="1871"/>
      <c r="SHN81" s="1871"/>
      <c r="SHO81" s="1871"/>
      <c r="SHP81" s="1871"/>
      <c r="SHQ81" s="1871"/>
      <c r="SHR81" s="1871"/>
      <c r="SHS81" s="1871"/>
      <c r="SHT81" s="1871"/>
      <c r="SHU81" s="1871"/>
      <c r="SHV81" s="1871"/>
      <c r="SHW81" s="1871"/>
      <c r="SHX81" s="1871"/>
      <c r="SHY81" s="1871"/>
      <c r="SHZ81" s="1871"/>
      <c r="SIA81" s="1871"/>
      <c r="SIB81" s="1871"/>
      <c r="SIC81" s="1871"/>
      <c r="SID81" s="1871"/>
      <c r="SIE81" s="1871"/>
      <c r="SIF81" s="1871"/>
      <c r="SIG81" s="1871"/>
      <c r="SIH81" s="1871"/>
      <c r="SII81" s="1871"/>
      <c r="SIJ81" s="1871"/>
      <c r="SIK81" s="1871"/>
      <c r="SIL81" s="1871"/>
      <c r="SIM81" s="1871"/>
      <c r="SIN81" s="1871"/>
      <c r="SIO81" s="1871"/>
      <c r="SIP81" s="1871"/>
      <c r="SIQ81" s="1871"/>
      <c r="SIR81" s="1871"/>
      <c r="SIS81" s="1871"/>
      <c r="SIT81" s="1871"/>
      <c r="SIU81" s="1871"/>
      <c r="SIV81" s="1871"/>
      <c r="SIW81" s="1871"/>
      <c r="SIX81" s="1871"/>
      <c r="SIY81" s="1871"/>
      <c r="SIZ81" s="1871"/>
      <c r="SJA81" s="1871"/>
      <c r="SJB81" s="1871"/>
      <c r="SJC81" s="1871"/>
      <c r="SJD81" s="1871"/>
      <c r="SJE81" s="1871"/>
      <c r="SJF81" s="1871"/>
      <c r="SJG81" s="1871"/>
      <c r="SJH81" s="1871"/>
      <c r="SJI81" s="1871"/>
      <c r="SJJ81" s="1871"/>
      <c r="SJK81" s="1871"/>
      <c r="SJL81" s="1871"/>
      <c r="SJM81" s="1871"/>
      <c r="SJN81" s="1871"/>
      <c r="SJO81" s="1871"/>
      <c r="SJP81" s="1871"/>
      <c r="SJQ81" s="1871"/>
      <c r="SJR81" s="1871"/>
      <c r="SJS81" s="1871"/>
      <c r="SJT81" s="1871"/>
      <c r="SJU81" s="1871"/>
      <c r="SJV81" s="1871"/>
      <c r="SJW81" s="1871"/>
      <c r="SJX81" s="1871"/>
      <c r="SJY81" s="1871"/>
      <c r="SJZ81" s="1871"/>
      <c r="SKA81" s="1871"/>
      <c r="SKB81" s="1871"/>
      <c r="SKC81" s="1871"/>
      <c r="SKD81" s="1871"/>
      <c r="SKE81" s="1871"/>
      <c r="SKF81" s="1871"/>
      <c r="SKG81" s="1871"/>
      <c r="SKH81" s="1871"/>
      <c r="SKI81" s="1871"/>
      <c r="SKJ81" s="1871"/>
      <c r="SKK81" s="1871"/>
      <c r="SKL81" s="1871"/>
      <c r="SKM81" s="1871"/>
      <c r="SKN81" s="1871"/>
      <c r="SKO81" s="1871"/>
      <c r="SKP81" s="1871"/>
      <c r="SKQ81" s="1871"/>
      <c r="SKR81" s="1871"/>
      <c r="SKS81" s="1871"/>
      <c r="SKT81" s="1871"/>
      <c r="SKU81" s="1871"/>
      <c r="SKV81" s="1871"/>
      <c r="SKW81" s="1871"/>
      <c r="SKX81" s="1871"/>
      <c r="SKY81" s="1871"/>
      <c r="SKZ81" s="1871"/>
      <c r="SLA81" s="1871"/>
      <c r="SLB81" s="1871"/>
      <c r="SLC81" s="1871"/>
      <c r="SLD81" s="1871"/>
      <c r="SLE81" s="1871"/>
      <c r="SLF81" s="1871"/>
      <c r="SLG81" s="1871"/>
      <c r="SLH81" s="1871"/>
      <c r="SLI81" s="1871"/>
      <c r="SLJ81" s="1871"/>
      <c r="SLK81" s="1871"/>
      <c r="SLL81" s="1871"/>
      <c r="SLM81" s="1871"/>
      <c r="SLN81" s="1871"/>
      <c r="SLO81" s="1871"/>
      <c r="SLP81" s="1871"/>
      <c r="SLQ81" s="1871"/>
      <c r="SLR81" s="1871"/>
      <c r="SLS81" s="1871"/>
      <c r="SLT81" s="1871"/>
      <c r="SLU81" s="1871"/>
      <c r="SLV81" s="1871"/>
      <c r="SLW81" s="1871"/>
      <c r="SLX81" s="1871"/>
      <c r="SLY81" s="1871"/>
      <c r="SLZ81" s="1871"/>
      <c r="SMA81" s="1871"/>
      <c r="SMB81" s="1871"/>
      <c r="SMC81" s="1871"/>
      <c r="SMD81" s="1871"/>
      <c r="SME81" s="1871"/>
      <c r="SMF81" s="1871"/>
      <c r="SMG81" s="1871"/>
      <c r="SMH81" s="1871"/>
      <c r="SMI81" s="1871"/>
      <c r="SMJ81" s="1871"/>
      <c r="SMK81" s="1871"/>
      <c r="SML81" s="1871"/>
      <c r="SMM81" s="1871"/>
      <c r="SMN81" s="1871"/>
      <c r="SMO81" s="1871"/>
      <c r="SMP81" s="1871"/>
      <c r="SMQ81" s="1871"/>
      <c r="SMR81" s="1871"/>
      <c r="SMS81" s="1871"/>
      <c r="SMT81" s="1871"/>
      <c r="SMU81" s="1871"/>
      <c r="SMV81" s="1871"/>
      <c r="SMW81" s="1871"/>
      <c r="SMX81" s="1871"/>
      <c r="SMY81" s="1871"/>
      <c r="SMZ81" s="1871"/>
      <c r="SNA81" s="1871"/>
      <c r="SNB81" s="1871"/>
      <c r="SNC81" s="1871"/>
      <c r="SND81" s="1871"/>
      <c r="SNE81" s="1871"/>
      <c r="SNF81" s="1871"/>
      <c r="SNG81" s="1871"/>
      <c r="SNH81" s="1871"/>
      <c r="SNI81" s="1871"/>
      <c r="SNJ81" s="1871"/>
      <c r="SNK81" s="1871"/>
      <c r="SNL81" s="1871"/>
      <c r="SNM81" s="1871"/>
      <c r="SNN81" s="1871"/>
      <c r="SNO81" s="1871"/>
      <c r="SNP81" s="1871"/>
      <c r="SNQ81" s="1871"/>
      <c r="SNR81" s="1871"/>
      <c r="SNS81" s="1871"/>
      <c r="SNT81" s="1871"/>
      <c r="SNU81" s="1871"/>
      <c r="SNV81" s="1871"/>
      <c r="SNW81" s="1871"/>
      <c r="SNX81" s="1871"/>
      <c r="SNY81" s="1871"/>
      <c r="SNZ81" s="1871"/>
      <c r="SOA81" s="1871"/>
      <c r="SOB81" s="1871"/>
      <c r="SOC81" s="1871"/>
      <c r="SOD81" s="1871"/>
      <c r="SOE81" s="1871"/>
      <c r="SOF81" s="1871"/>
      <c r="SOG81" s="1871"/>
      <c r="SOH81" s="1871"/>
      <c r="SOI81" s="1871"/>
      <c r="SOJ81" s="1871"/>
      <c r="SOK81" s="1871"/>
      <c r="SOL81" s="1871"/>
      <c r="SOM81" s="1871"/>
      <c r="SON81" s="1871"/>
      <c r="SOO81" s="1871"/>
      <c r="SOP81" s="1871"/>
      <c r="SOQ81" s="1871"/>
      <c r="SOR81" s="1871"/>
      <c r="SOS81" s="1871"/>
      <c r="SOT81" s="1871"/>
      <c r="SOU81" s="1871"/>
      <c r="SOV81" s="1871"/>
      <c r="SOW81" s="1871"/>
      <c r="SOX81" s="1871"/>
      <c r="SOY81" s="1871"/>
      <c r="SOZ81" s="1871"/>
      <c r="SPA81" s="1871"/>
      <c r="SPB81" s="1871"/>
      <c r="SPC81" s="1871"/>
      <c r="SPD81" s="1871"/>
      <c r="SPE81" s="1871"/>
      <c r="SPF81" s="1871"/>
      <c r="SPG81" s="1871"/>
      <c r="SPH81" s="1871"/>
      <c r="SPI81" s="1871"/>
      <c r="SPJ81" s="1871"/>
      <c r="SPK81" s="1871"/>
      <c r="SPL81" s="1871"/>
      <c r="SPM81" s="1871"/>
      <c r="SPN81" s="1871"/>
      <c r="SPO81" s="1871"/>
      <c r="SPP81" s="1871"/>
      <c r="SPQ81" s="1871"/>
      <c r="SPR81" s="1871"/>
      <c r="SPS81" s="1871"/>
      <c r="SPT81" s="1871"/>
      <c r="SPU81" s="1871"/>
      <c r="SPV81" s="1871"/>
      <c r="SPW81" s="1871"/>
      <c r="SPX81" s="1871"/>
      <c r="SPY81" s="1871"/>
      <c r="SPZ81" s="1871"/>
      <c r="SQA81" s="1871"/>
      <c r="SQB81" s="1871"/>
      <c r="SQC81" s="1871"/>
      <c r="SQD81" s="1871"/>
      <c r="SQE81" s="1871"/>
      <c r="SQF81" s="1871"/>
      <c r="SQG81" s="1871"/>
      <c r="SQH81" s="1871"/>
      <c r="SQI81" s="1871"/>
      <c r="SQJ81" s="1871"/>
      <c r="SQK81" s="1871"/>
      <c r="SQL81" s="1871"/>
      <c r="SQM81" s="1871"/>
      <c r="SQN81" s="1871"/>
      <c r="SQO81" s="1871"/>
      <c r="SQP81" s="1871"/>
      <c r="SQQ81" s="1871"/>
      <c r="SQR81" s="1871"/>
      <c r="SQS81" s="1871"/>
      <c r="SQT81" s="1871"/>
      <c r="SQU81" s="1871"/>
      <c r="SQV81" s="1871"/>
      <c r="SQW81" s="1871"/>
      <c r="SQX81" s="1871"/>
      <c r="SQY81" s="1871"/>
      <c r="SQZ81" s="1871"/>
      <c r="SRA81" s="1871"/>
      <c r="SRB81" s="1871"/>
      <c r="SRC81" s="1871"/>
      <c r="SRD81" s="1871"/>
      <c r="SRE81" s="1871"/>
      <c r="SRF81" s="1871"/>
      <c r="SRG81" s="1871"/>
      <c r="SRH81" s="1871"/>
      <c r="SRI81" s="1871"/>
      <c r="SRJ81" s="1871"/>
      <c r="SRK81" s="1871"/>
      <c r="SRL81" s="1871"/>
      <c r="SRM81" s="1871"/>
      <c r="SRN81" s="1871"/>
      <c r="SRO81" s="1871"/>
      <c r="SRP81" s="1871"/>
      <c r="SRQ81" s="1871"/>
      <c r="SRR81" s="1871"/>
      <c r="SRS81" s="1871"/>
      <c r="SRT81" s="1871"/>
      <c r="SRU81" s="1871"/>
      <c r="SRV81" s="1871"/>
      <c r="SRW81" s="1871"/>
      <c r="SRX81" s="1871"/>
      <c r="SRY81" s="1871"/>
      <c r="SRZ81" s="1871"/>
      <c r="SSA81" s="1871"/>
      <c r="SSB81" s="1871"/>
      <c r="SSC81" s="1871"/>
      <c r="SSD81" s="1871"/>
      <c r="SSE81" s="1871"/>
      <c r="SSF81" s="1871"/>
      <c r="SSG81" s="1871"/>
      <c r="SSH81" s="1871"/>
      <c r="SSI81" s="1871"/>
      <c r="SSJ81" s="1871"/>
      <c r="SSK81" s="1871"/>
      <c r="SSL81" s="1871"/>
      <c r="SSM81" s="1871"/>
      <c r="SSN81" s="1871"/>
      <c r="SSO81" s="1871"/>
      <c r="SSP81" s="1871"/>
      <c r="SSQ81" s="1871"/>
      <c r="SSR81" s="1871"/>
      <c r="SSS81" s="1871"/>
      <c r="SST81" s="1871"/>
      <c r="SSU81" s="1871"/>
      <c r="SSV81" s="1871"/>
      <c r="SSW81" s="1871"/>
      <c r="SSX81" s="1871"/>
      <c r="SSY81" s="1871"/>
      <c r="SSZ81" s="1871"/>
      <c r="STA81" s="1871"/>
      <c r="STB81" s="1871"/>
      <c r="STC81" s="1871"/>
      <c r="STD81" s="1871"/>
      <c r="STE81" s="1871"/>
      <c r="STF81" s="1871"/>
      <c r="STG81" s="1871"/>
      <c r="STH81" s="1871"/>
      <c r="STI81" s="1871"/>
      <c r="STJ81" s="1871"/>
      <c r="STK81" s="1871"/>
      <c r="STL81" s="1871"/>
      <c r="STM81" s="1871"/>
      <c r="STN81" s="1871"/>
      <c r="STO81" s="1871"/>
      <c r="STP81" s="1871"/>
      <c r="STQ81" s="1871"/>
      <c r="STR81" s="1871"/>
      <c r="STS81" s="1871"/>
      <c r="STT81" s="1871"/>
      <c r="STU81" s="1871"/>
      <c r="STV81" s="1871"/>
      <c r="STW81" s="1871"/>
      <c r="STX81" s="1871"/>
      <c r="STY81" s="1871"/>
      <c r="STZ81" s="1871"/>
      <c r="SUA81" s="1871"/>
      <c r="SUB81" s="1871"/>
      <c r="SUC81" s="1871"/>
      <c r="SUD81" s="1871"/>
      <c r="SUE81" s="1871"/>
      <c r="SUF81" s="1871"/>
      <c r="SUG81" s="1871"/>
      <c r="SUH81" s="1871"/>
      <c r="SUI81" s="1871"/>
      <c r="SUJ81" s="1871"/>
      <c r="SUK81" s="1871"/>
      <c r="SUL81" s="1871"/>
      <c r="SUM81" s="1871"/>
      <c r="SUN81" s="1871"/>
      <c r="SUO81" s="1871"/>
      <c r="SUP81" s="1871"/>
      <c r="SUQ81" s="1871"/>
      <c r="SUR81" s="1871"/>
      <c r="SUS81" s="1871"/>
      <c r="SUT81" s="1871"/>
      <c r="SUU81" s="1871"/>
      <c r="SUV81" s="1871"/>
      <c r="SUW81" s="1871"/>
      <c r="SUX81" s="1871"/>
      <c r="SUY81" s="1871"/>
      <c r="SUZ81" s="1871"/>
      <c r="SVA81" s="1871"/>
      <c r="SVB81" s="1871"/>
      <c r="SVC81" s="1871"/>
      <c r="SVD81" s="1871"/>
      <c r="SVE81" s="1871"/>
      <c r="SVF81" s="1871"/>
      <c r="SVG81" s="1871"/>
      <c r="SVH81" s="1871"/>
      <c r="SVI81" s="1871"/>
      <c r="SVJ81" s="1871"/>
      <c r="SVK81" s="1871"/>
      <c r="SVL81" s="1871"/>
      <c r="SVM81" s="1871"/>
      <c r="SVN81" s="1871"/>
      <c r="SVO81" s="1871"/>
      <c r="SVP81" s="1871"/>
      <c r="SVQ81" s="1871"/>
      <c r="SVR81" s="1871"/>
      <c r="SVS81" s="1871"/>
      <c r="SVT81" s="1871"/>
      <c r="SVU81" s="1871"/>
      <c r="SVV81" s="1871"/>
      <c r="SVW81" s="1871"/>
      <c r="SVX81" s="1871"/>
      <c r="SVY81" s="1871"/>
      <c r="SVZ81" s="1871"/>
      <c r="SWA81" s="1871"/>
      <c r="SWB81" s="1871"/>
      <c r="SWC81" s="1871"/>
      <c r="SWD81" s="1871"/>
      <c r="SWE81" s="1871"/>
      <c r="SWF81" s="1871"/>
      <c r="SWG81" s="1871"/>
      <c r="SWH81" s="1871"/>
      <c r="SWI81" s="1871"/>
      <c r="SWJ81" s="1871"/>
      <c r="SWK81" s="1871"/>
      <c r="SWL81" s="1871"/>
      <c r="SWM81" s="1871"/>
      <c r="SWN81" s="1871"/>
      <c r="SWO81" s="1871"/>
      <c r="SWP81" s="1871"/>
      <c r="SWQ81" s="1871"/>
      <c r="SWR81" s="1871"/>
      <c r="SWS81" s="1871"/>
      <c r="SWT81" s="1871"/>
      <c r="SWU81" s="1871"/>
      <c r="SWV81" s="1871"/>
      <c r="SWW81" s="1871"/>
      <c r="SWX81" s="1871"/>
      <c r="SWY81" s="1871"/>
      <c r="SWZ81" s="1871"/>
      <c r="SXA81" s="1871"/>
      <c r="SXB81" s="1871"/>
      <c r="SXC81" s="1871"/>
      <c r="SXD81" s="1871"/>
      <c r="SXE81" s="1871"/>
      <c r="SXF81" s="1871"/>
      <c r="SXG81" s="1871"/>
      <c r="SXH81" s="1871"/>
      <c r="SXI81" s="1871"/>
      <c r="SXJ81" s="1871"/>
      <c r="SXK81" s="1871"/>
      <c r="SXL81" s="1871"/>
      <c r="SXM81" s="1871"/>
      <c r="SXN81" s="1871"/>
      <c r="SXO81" s="1871"/>
      <c r="SXP81" s="1871"/>
      <c r="SXQ81" s="1871"/>
      <c r="SXR81" s="1871"/>
      <c r="SXS81" s="1871"/>
      <c r="SXT81" s="1871"/>
      <c r="SXU81" s="1871"/>
      <c r="SXV81" s="1871"/>
      <c r="SXW81" s="1871"/>
      <c r="SXX81" s="1871"/>
      <c r="SXY81" s="1871"/>
      <c r="SXZ81" s="1871"/>
      <c r="SYA81" s="1871"/>
      <c r="SYB81" s="1871"/>
      <c r="SYC81" s="1871"/>
      <c r="SYD81" s="1871"/>
      <c r="SYE81" s="1871"/>
      <c r="SYF81" s="1871"/>
      <c r="SYG81" s="1871"/>
      <c r="SYH81" s="1871"/>
      <c r="SYI81" s="1871"/>
      <c r="SYJ81" s="1871"/>
      <c r="SYK81" s="1871"/>
      <c r="SYL81" s="1871"/>
      <c r="SYM81" s="1871"/>
      <c r="SYN81" s="1871"/>
      <c r="SYO81" s="1871"/>
      <c r="SYP81" s="1871"/>
      <c r="SYQ81" s="1871"/>
      <c r="SYR81" s="1871"/>
      <c r="SYS81" s="1871"/>
      <c r="SYT81" s="1871"/>
      <c r="SYU81" s="1871"/>
      <c r="SYV81" s="1871"/>
      <c r="SYW81" s="1871"/>
      <c r="SYX81" s="1871"/>
      <c r="SYY81" s="1871"/>
      <c r="SYZ81" s="1871"/>
      <c r="SZA81" s="1871"/>
      <c r="SZB81" s="1871"/>
      <c r="SZC81" s="1871"/>
      <c r="SZD81" s="1871"/>
      <c r="SZE81" s="1871"/>
      <c r="SZF81" s="1871"/>
      <c r="SZG81" s="1871"/>
      <c r="SZH81" s="1871"/>
      <c r="SZI81" s="1871"/>
      <c r="SZJ81" s="1871"/>
      <c r="SZK81" s="1871"/>
      <c r="SZL81" s="1871"/>
      <c r="SZM81" s="1871"/>
      <c r="SZN81" s="1871"/>
      <c r="SZO81" s="1871"/>
      <c r="SZP81" s="1871"/>
      <c r="SZQ81" s="1871"/>
      <c r="SZR81" s="1871"/>
      <c r="SZS81" s="1871"/>
      <c r="SZT81" s="1871"/>
      <c r="SZU81" s="1871"/>
      <c r="SZV81" s="1871"/>
      <c r="SZW81" s="1871"/>
      <c r="SZX81" s="1871"/>
      <c r="SZY81" s="1871"/>
      <c r="SZZ81" s="1871"/>
      <c r="TAA81" s="1871"/>
      <c r="TAB81" s="1871"/>
      <c r="TAC81" s="1871"/>
      <c r="TAD81" s="1871"/>
      <c r="TAE81" s="1871"/>
      <c r="TAF81" s="1871"/>
      <c r="TAG81" s="1871"/>
      <c r="TAH81" s="1871"/>
      <c r="TAI81" s="1871"/>
      <c r="TAJ81" s="1871"/>
      <c r="TAK81" s="1871"/>
      <c r="TAL81" s="1871"/>
      <c r="TAM81" s="1871"/>
      <c r="TAN81" s="1871"/>
      <c r="TAO81" s="1871"/>
      <c r="TAP81" s="1871"/>
      <c r="TAQ81" s="1871"/>
      <c r="TAR81" s="1871"/>
      <c r="TAS81" s="1871"/>
      <c r="TAT81" s="1871"/>
      <c r="TAU81" s="1871"/>
      <c r="TAV81" s="1871"/>
      <c r="TAW81" s="1871"/>
      <c r="TAX81" s="1871"/>
      <c r="TAY81" s="1871"/>
      <c r="TAZ81" s="1871"/>
      <c r="TBA81" s="1871"/>
      <c r="TBB81" s="1871"/>
      <c r="TBC81" s="1871"/>
      <c r="TBD81" s="1871"/>
      <c r="TBE81" s="1871"/>
      <c r="TBF81" s="1871"/>
      <c r="TBG81" s="1871"/>
      <c r="TBH81" s="1871"/>
      <c r="TBI81" s="1871"/>
      <c r="TBJ81" s="1871"/>
      <c r="TBK81" s="1871"/>
      <c r="TBL81" s="1871"/>
      <c r="TBM81" s="1871"/>
      <c r="TBN81" s="1871"/>
      <c r="TBO81" s="1871"/>
      <c r="TBP81" s="1871"/>
      <c r="TBQ81" s="1871"/>
      <c r="TBR81" s="1871"/>
      <c r="TBS81" s="1871"/>
      <c r="TBT81" s="1871"/>
      <c r="TBU81" s="1871"/>
      <c r="TBV81" s="1871"/>
      <c r="TBW81" s="1871"/>
      <c r="TBX81" s="1871"/>
      <c r="TBY81" s="1871"/>
      <c r="TBZ81" s="1871"/>
      <c r="TCA81" s="1871"/>
      <c r="TCB81" s="1871"/>
      <c r="TCC81" s="1871"/>
      <c r="TCD81" s="1871"/>
      <c r="TCE81" s="1871"/>
      <c r="TCF81" s="1871"/>
      <c r="TCG81" s="1871"/>
      <c r="TCH81" s="1871"/>
      <c r="TCI81" s="1871"/>
      <c r="TCJ81" s="1871"/>
      <c r="TCK81" s="1871"/>
      <c r="TCL81" s="1871"/>
      <c r="TCM81" s="1871"/>
      <c r="TCN81" s="1871"/>
      <c r="TCO81" s="1871"/>
      <c r="TCP81" s="1871"/>
      <c r="TCQ81" s="1871"/>
      <c r="TCR81" s="1871"/>
      <c r="TCS81" s="1871"/>
      <c r="TCT81" s="1871"/>
      <c r="TCU81" s="1871"/>
      <c r="TCV81" s="1871"/>
      <c r="TCW81" s="1871"/>
      <c r="TCX81" s="1871"/>
      <c r="TCY81" s="1871"/>
      <c r="TCZ81" s="1871"/>
      <c r="TDA81" s="1871"/>
      <c r="TDB81" s="1871"/>
      <c r="TDC81" s="1871"/>
      <c r="TDD81" s="1871"/>
      <c r="TDE81" s="1871"/>
      <c r="TDF81" s="1871"/>
      <c r="TDG81" s="1871"/>
      <c r="TDH81" s="1871"/>
      <c r="TDI81" s="1871"/>
      <c r="TDJ81" s="1871"/>
      <c r="TDK81" s="1871"/>
      <c r="TDL81" s="1871"/>
      <c r="TDM81" s="1871"/>
      <c r="TDN81" s="1871"/>
      <c r="TDO81" s="1871"/>
      <c r="TDP81" s="1871"/>
      <c r="TDQ81" s="1871"/>
      <c r="TDR81" s="1871"/>
      <c r="TDS81" s="1871"/>
      <c r="TDT81" s="1871"/>
      <c r="TDU81" s="1871"/>
      <c r="TDV81" s="1871"/>
      <c r="TDW81" s="1871"/>
      <c r="TDX81" s="1871"/>
      <c r="TDY81" s="1871"/>
      <c r="TDZ81" s="1871"/>
      <c r="TEA81" s="1871"/>
      <c r="TEB81" s="1871"/>
      <c r="TEC81" s="1871"/>
      <c r="TED81" s="1871"/>
      <c r="TEE81" s="1871"/>
      <c r="TEF81" s="1871"/>
      <c r="TEG81" s="1871"/>
      <c r="TEH81" s="1871"/>
      <c r="TEI81" s="1871"/>
      <c r="TEJ81" s="1871"/>
      <c r="TEK81" s="1871"/>
      <c r="TEL81" s="1871"/>
      <c r="TEM81" s="1871"/>
      <c r="TEN81" s="1871"/>
      <c r="TEO81" s="1871"/>
      <c r="TEP81" s="1871"/>
      <c r="TEQ81" s="1871"/>
      <c r="TER81" s="1871"/>
      <c r="TES81" s="1871"/>
      <c r="TET81" s="1871"/>
      <c r="TEU81" s="1871"/>
      <c r="TEV81" s="1871"/>
      <c r="TEW81" s="1871"/>
      <c r="TEX81" s="1871"/>
      <c r="TEY81" s="1871"/>
      <c r="TEZ81" s="1871"/>
      <c r="TFA81" s="1871"/>
      <c r="TFB81" s="1871"/>
      <c r="TFC81" s="1871"/>
      <c r="TFD81" s="1871"/>
      <c r="TFE81" s="1871"/>
      <c r="TFF81" s="1871"/>
      <c r="TFG81" s="1871"/>
      <c r="TFH81" s="1871"/>
      <c r="TFI81" s="1871"/>
      <c r="TFJ81" s="1871"/>
      <c r="TFK81" s="1871"/>
      <c r="TFL81" s="1871"/>
      <c r="TFM81" s="1871"/>
      <c r="TFN81" s="1871"/>
      <c r="TFO81" s="1871"/>
      <c r="TFP81" s="1871"/>
      <c r="TFQ81" s="1871"/>
      <c r="TFR81" s="1871"/>
      <c r="TFS81" s="1871"/>
      <c r="TFT81" s="1871"/>
      <c r="TFU81" s="1871"/>
      <c r="TFV81" s="1871"/>
      <c r="TFW81" s="1871"/>
      <c r="TFX81" s="1871"/>
      <c r="TFY81" s="1871"/>
      <c r="TFZ81" s="1871"/>
      <c r="TGA81" s="1871"/>
      <c r="TGB81" s="1871"/>
      <c r="TGC81" s="1871"/>
      <c r="TGD81" s="1871"/>
      <c r="TGE81" s="1871"/>
      <c r="TGF81" s="1871"/>
      <c r="TGG81" s="1871"/>
      <c r="TGH81" s="1871"/>
      <c r="TGI81" s="1871"/>
      <c r="TGJ81" s="1871"/>
      <c r="TGK81" s="1871"/>
      <c r="TGL81" s="1871"/>
      <c r="TGM81" s="1871"/>
      <c r="TGN81" s="1871"/>
      <c r="TGO81" s="1871"/>
      <c r="TGP81" s="1871"/>
      <c r="TGQ81" s="1871"/>
      <c r="TGR81" s="1871"/>
      <c r="TGS81" s="1871"/>
      <c r="TGT81" s="1871"/>
      <c r="TGU81" s="1871"/>
      <c r="TGV81" s="1871"/>
      <c r="TGW81" s="1871"/>
      <c r="TGX81" s="1871"/>
      <c r="TGY81" s="1871"/>
      <c r="TGZ81" s="1871"/>
      <c r="THA81" s="1871"/>
      <c r="THB81" s="1871"/>
      <c r="THC81" s="1871"/>
      <c r="THD81" s="1871"/>
      <c r="THE81" s="1871"/>
      <c r="THF81" s="1871"/>
      <c r="THG81" s="1871"/>
      <c r="THH81" s="1871"/>
      <c r="THI81" s="1871"/>
      <c r="THJ81" s="1871"/>
      <c r="THK81" s="1871"/>
      <c r="THL81" s="1871"/>
      <c r="THM81" s="1871"/>
      <c r="THN81" s="1871"/>
      <c r="THO81" s="1871"/>
      <c r="THP81" s="1871"/>
      <c r="THQ81" s="1871"/>
      <c r="THR81" s="1871"/>
      <c r="THS81" s="1871"/>
      <c r="THT81" s="1871"/>
      <c r="THU81" s="1871"/>
      <c r="THV81" s="1871"/>
      <c r="THW81" s="1871"/>
      <c r="THX81" s="1871"/>
      <c r="THY81" s="1871"/>
      <c r="THZ81" s="1871"/>
      <c r="TIA81" s="1871"/>
      <c r="TIB81" s="1871"/>
      <c r="TIC81" s="1871"/>
      <c r="TID81" s="1871"/>
      <c r="TIE81" s="1871"/>
      <c r="TIF81" s="1871"/>
      <c r="TIG81" s="1871"/>
      <c r="TIH81" s="1871"/>
      <c r="TII81" s="1871"/>
      <c r="TIJ81" s="1871"/>
      <c r="TIK81" s="1871"/>
      <c r="TIL81" s="1871"/>
      <c r="TIM81" s="1871"/>
      <c r="TIN81" s="1871"/>
      <c r="TIO81" s="1871"/>
      <c r="TIP81" s="1871"/>
      <c r="TIQ81" s="1871"/>
      <c r="TIR81" s="1871"/>
      <c r="TIS81" s="1871"/>
      <c r="TIT81" s="1871"/>
      <c r="TIU81" s="1871"/>
      <c r="TIV81" s="1871"/>
      <c r="TIW81" s="1871"/>
      <c r="TIX81" s="1871"/>
      <c r="TIY81" s="1871"/>
      <c r="TIZ81" s="1871"/>
      <c r="TJA81" s="1871"/>
      <c r="TJB81" s="1871"/>
      <c r="TJC81" s="1871"/>
      <c r="TJD81" s="1871"/>
      <c r="TJE81" s="1871"/>
      <c r="TJF81" s="1871"/>
      <c r="TJG81" s="1871"/>
      <c r="TJH81" s="1871"/>
      <c r="TJI81" s="1871"/>
      <c r="TJJ81" s="1871"/>
      <c r="TJK81" s="1871"/>
      <c r="TJL81" s="1871"/>
      <c r="TJM81" s="1871"/>
      <c r="TJN81" s="1871"/>
      <c r="TJO81" s="1871"/>
      <c r="TJP81" s="1871"/>
      <c r="TJQ81" s="1871"/>
      <c r="TJR81" s="1871"/>
      <c r="TJS81" s="1871"/>
      <c r="TJT81" s="1871"/>
      <c r="TJU81" s="1871"/>
      <c r="TJV81" s="1871"/>
      <c r="TJW81" s="1871"/>
      <c r="TJX81" s="1871"/>
      <c r="TJY81" s="1871"/>
      <c r="TJZ81" s="1871"/>
      <c r="TKA81" s="1871"/>
      <c r="TKB81" s="1871"/>
      <c r="TKC81" s="1871"/>
      <c r="TKD81" s="1871"/>
      <c r="TKE81" s="1871"/>
      <c r="TKF81" s="1871"/>
      <c r="TKG81" s="1871"/>
      <c r="TKH81" s="1871"/>
      <c r="TKI81" s="1871"/>
      <c r="TKJ81" s="1871"/>
      <c r="TKK81" s="1871"/>
      <c r="TKL81" s="1871"/>
      <c r="TKM81" s="1871"/>
      <c r="TKN81" s="1871"/>
      <c r="TKO81" s="1871"/>
      <c r="TKP81" s="1871"/>
      <c r="TKQ81" s="1871"/>
      <c r="TKR81" s="1871"/>
      <c r="TKS81" s="1871"/>
      <c r="TKT81" s="1871"/>
      <c r="TKU81" s="1871"/>
      <c r="TKV81" s="1871"/>
      <c r="TKW81" s="1871"/>
      <c r="TKX81" s="1871"/>
      <c r="TKY81" s="1871"/>
      <c r="TKZ81" s="1871"/>
      <c r="TLA81" s="1871"/>
      <c r="TLB81" s="1871"/>
      <c r="TLC81" s="1871"/>
      <c r="TLD81" s="1871"/>
      <c r="TLE81" s="1871"/>
      <c r="TLF81" s="1871"/>
      <c r="TLG81" s="1871"/>
      <c r="TLH81" s="1871"/>
      <c r="TLI81" s="1871"/>
      <c r="TLJ81" s="1871"/>
      <c r="TLK81" s="1871"/>
      <c r="TLL81" s="1871"/>
      <c r="TLM81" s="1871"/>
      <c r="TLN81" s="1871"/>
      <c r="TLO81" s="1871"/>
      <c r="TLP81" s="1871"/>
      <c r="TLQ81" s="1871"/>
      <c r="TLR81" s="1871"/>
      <c r="TLS81" s="1871"/>
      <c r="TLT81" s="1871"/>
      <c r="TLU81" s="1871"/>
      <c r="TLV81" s="1871"/>
      <c r="TLW81" s="1871"/>
      <c r="TLX81" s="1871"/>
      <c r="TLY81" s="1871"/>
      <c r="TLZ81" s="1871"/>
      <c r="TMA81" s="1871"/>
      <c r="TMB81" s="1871"/>
      <c r="TMC81" s="1871"/>
      <c r="TMD81" s="1871"/>
      <c r="TME81" s="1871"/>
      <c r="TMF81" s="1871"/>
      <c r="TMG81" s="1871"/>
      <c r="TMH81" s="1871"/>
      <c r="TMI81" s="1871"/>
      <c r="TMJ81" s="1871"/>
      <c r="TMK81" s="1871"/>
      <c r="TML81" s="1871"/>
      <c r="TMM81" s="1871"/>
      <c r="TMN81" s="1871"/>
      <c r="TMO81" s="1871"/>
      <c r="TMP81" s="1871"/>
      <c r="TMQ81" s="1871"/>
      <c r="TMR81" s="1871"/>
      <c r="TMS81" s="1871"/>
      <c r="TMT81" s="1871"/>
      <c r="TMU81" s="1871"/>
      <c r="TMV81" s="1871"/>
      <c r="TMW81" s="1871"/>
      <c r="TMX81" s="1871"/>
      <c r="TMY81" s="1871"/>
      <c r="TMZ81" s="1871"/>
      <c r="TNA81" s="1871"/>
      <c r="TNB81" s="1871"/>
      <c r="TNC81" s="1871"/>
      <c r="TND81" s="1871"/>
      <c r="TNE81" s="1871"/>
      <c r="TNF81" s="1871"/>
      <c r="TNG81" s="1871"/>
      <c r="TNH81" s="1871"/>
      <c r="TNI81" s="1871"/>
      <c r="TNJ81" s="1871"/>
      <c r="TNK81" s="1871"/>
      <c r="TNL81" s="1871"/>
      <c r="TNM81" s="1871"/>
      <c r="TNN81" s="1871"/>
      <c r="TNO81" s="1871"/>
      <c r="TNP81" s="1871"/>
      <c r="TNQ81" s="1871"/>
      <c r="TNR81" s="1871"/>
      <c r="TNS81" s="1871"/>
      <c r="TNT81" s="1871"/>
      <c r="TNU81" s="1871"/>
      <c r="TNV81" s="1871"/>
      <c r="TNW81" s="1871"/>
      <c r="TNX81" s="1871"/>
      <c r="TNY81" s="1871"/>
      <c r="TNZ81" s="1871"/>
      <c r="TOA81" s="1871"/>
      <c r="TOB81" s="1871"/>
      <c r="TOC81" s="1871"/>
      <c r="TOD81" s="1871"/>
      <c r="TOE81" s="1871"/>
      <c r="TOF81" s="1871"/>
      <c r="TOG81" s="1871"/>
      <c r="TOH81" s="1871"/>
      <c r="TOI81" s="1871"/>
      <c r="TOJ81" s="1871"/>
      <c r="TOK81" s="1871"/>
      <c r="TOL81" s="1871"/>
      <c r="TOM81" s="1871"/>
      <c r="TON81" s="1871"/>
      <c r="TOO81" s="1871"/>
      <c r="TOP81" s="1871"/>
      <c r="TOQ81" s="1871"/>
      <c r="TOR81" s="1871"/>
      <c r="TOS81" s="1871"/>
      <c r="TOT81" s="1871"/>
      <c r="TOU81" s="1871"/>
      <c r="TOV81" s="1871"/>
      <c r="TOW81" s="1871"/>
      <c r="TOX81" s="1871"/>
      <c r="TOY81" s="1871"/>
      <c r="TOZ81" s="1871"/>
      <c r="TPA81" s="1871"/>
      <c r="TPB81" s="1871"/>
      <c r="TPC81" s="1871"/>
      <c r="TPD81" s="1871"/>
      <c r="TPE81" s="1871"/>
      <c r="TPF81" s="1871"/>
      <c r="TPG81" s="1871"/>
      <c r="TPH81" s="1871"/>
      <c r="TPI81" s="1871"/>
      <c r="TPJ81" s="1871"/>
      <c r="TPK81" s="1871"/>
      <c r="TPL81" s="1871"/>
      <c r="TPM81" s="1871"/>
      <c r="TPN81" s="1871"/>
      <c r="TPO81" s="1871"/>
      <c r="TPP81" s="1871"/>
      <c r="TPQ81" s="1871"/>
      <c r="TPR81" s="1871"/>
      <c r="TPS81" s="1871"/>
      <c r="TPT81" s="1871"/>
      <c r="TPU81" s="1871"/>
      <c r="TPV81" s="1871"/>
      <c r="TPW81" s="1871"/>
      <c r="TPX81" s="1871"/>
      <c r="TPY81" s="1871"/>
      <c r="TPZ81" s="1871"/>
      <c r="TQA81" s="1871"/>
      <c r="TQB81" s="1871"/>
      <c r="TQC81" s="1871"/>
      <c r="TQD81" s="1871"/>
      <c r="TQE81" s="1871"/>
      <c r="TQF81" s="1871"/>
      <c r="TQG81" s="1871"/>
      <c r="TQH81" s="1871"/>
      <c r="TQI81" s="1871"/>
      <c r="TQJ81" s="1871"/>
      <c r="TQK81" s="1871"/>
      <c r="TQL81" s="1871"/>
      <c r="TQM81" s="1871"/>
      <c r="TQN81" s="1871"/>
      <c r="TQO81" s="1871"/>
      <c r="TQP81" s="1871"/>
      <c r="TQQ81" s="1871"/>
      <c r="TQR81" s="1871"/>
      <c r="TQS81" s="1871"/>
      <c r="TQT81" s="1871"/>
      <c r="TQU81" s="1871"/>
      <c r="TQV81" s="1871"/>
      <c r="TQW81" s="1871"/>
      <c r="TQX81" s="1871"/>
      <c r="TQY81" s="1871"/>
      <c r="TQZ81" s="1871"/>
      <c r="TRA81" s="1871"/>
      <c r="TRB81" s="1871"/>
      <c r="TRC81" s="1871"/>
      <c r="TRD81" s="1871"/>
      <c r="TRE81" s="1871"/>
      <c r="TRF81" s="1871"/>
      <c r="TRG81" s="1871"/>
      <c r="TRH81" s="1871"/>
      <c r="TRI81" s="1871"/>
      <c r="TRJ81" s="1871"/>
      <c r="TRK81" s="1871"/>
      <c r="TRL81" s="1871"/>
      <c r="TRM81" s="1871"/>
      <c r="TRN81" s="1871"/>
      <c r="TRO81" s="1871"/>
      <c r="TRP81" s="1871"/>
      <c r="TRQ81" s="1871"/>
      <c r="TRR81" s="1871"/>
      <c r="TRS81" s="1871"/>
      <c r="TRT81" s="1871"/>
      <c r="TRU81" s="1871"/>
      <c r="TRV81" s="1871"/>
      <c r="TRW81" s="1871"/>
      <c r="TRX81" s="1871"/>
      <c r="TRY81" s="1871"/>
      <c r="TRZ81" s="1871"/>
      <c r="TSA81" s="1871"/>
      <c r="TSB81" s="1871"/>
      <c r="TSC81" s="1871"/>
      <c r="TSD81" s="1871"/>
      <c r="TSE81" s="1871"/>
      <c r="TSF81" s="1871"/>
      <c r="TSG81" s="1871"/>
      <c r="TSH81" s="1871"/>
      <c r="TSI81" s="1871"/>
      <c r="TSJ81" s="1871"/>
      <c r="TSK81" s="1871"/>
      <c r="TSL81" s="1871"/>
      <c r="TSM81" s="1871"/>
      <c r="TSN81" s="1871"/>
      <c r="TSO81" s="1871"/>
      <c r="TSP81" s="1871"/>
      <c r="TSQ81" s="1871"/>
      <c r="TSR81" s="1871"/>
      <c r="TSS81" s="1871"/>
      <c r="TST81" s="1871"/>
      <c r="TSU81" s="1871"/>
      <c r="TSV81" s="1871"/>
      <c r="TSW81" s="1871"/>
      <c r="TSX81" s="1871"/>
      <c r="TSY81" s="1871"/>
      <c r="TSZ81" s="1871"/>
      <c r="TTA81" s="1871"/>
      <c r="TTB81" s="1871"/>
      <c r="TTC81" s="1871"/>
      <c r="TTD81" s="1871"/>
      <c r="TTE81" s="1871"/>
      <c r="TTF81" s="1871"/>
      <c r="TTG81" s="1871"/>
      <c r="TTH81" s="1871"/>
      <c r="TTI81" s="1871"/>
      <c r="TTJ81" s="1871"/>
      <c r="TTK81" s="1871"/>
      <c r="TTL81" s="1871"/>
      <c r="TTM81" s="1871"/>
      <c r="TTN81" s="1871"/>
      <c r="TTO81" s="1871"/>
      <c r="TTP81" s="1871"/>
      <c r="TTQ81" s="1871"/>
      <c r="TTR81" s="1871"/>
      <c r="TTS81" s="1871"/>
      <c r="TTT81" s="1871"/>
      <c r="TTU81" s="1871"/>
      <c r="TTV81" s="1871"/>
      <c r="TTW81" s="1871"/>
      <c r="TTX81" s="1871"/>
      <c r="TTY81" s="1871"/>
      <c r="TTZ81" s="1871"/>
      <c r="TUA81" s="1871"/>
      <c r="TUB81" s="1871"/>
      <c r="TUC81" s="1871"/>
      <c r="TUD81" s="1871"/>
      <c r="TUE81" s="1871"/>
      <c r="TUF81" s="1871"/>
      <c r="TUG81" s="1871"/>
      <c r="TUH81" s="1871"/>
      <c r="TUI81" s="1871"/>
      <c r="TUJ81" s="1871"/>
      <c r="TUK81" s="1871"/>
      <c r="TUL81" s="1871"/>
      <c r="TUM81" s="1871"/>
      <c r="TUN81" s="1871"/>
      <c r="TUO81" s="1871"/>
      <c r="TUP81" s="1871"/>
      <c r="TUQ81" s="1871"/>
      <c r="TUR81" s="1871"/>
      <c r="TUS81" s="1871"/>
      <c r="TUT81" s="1871"/>
      <c r="TUU81" s="1871"/>
      <c r="TUV81" s="1871"/>
      <c r="TUW81" s="1871"/>
      <c r="TUX81" s="1871"/>
      <c r="TUY81" s="1871"/>
      <c r="TUZ81" s="1871"/>
      <c r="TVA81" s="1871"/>
      <c r="TVB81" s="1871"/>
      <c r="TVC81" s="1871"/>
      <c r="TVD81" s="1871"/>
      <c r="TVE81" s="1871"/>
      <c r="TVF81" s="1871"/>
      <c r="TVG81" s="1871"/>
      <c r="TVH81" s="1871"/>
      <c r="TVI81" s="1871"/>
      <c r="TVJ81" s="1871"/>
      <c r="TVK81" s="1871"/>
      <c r="TVL81" s="1871"/>
      <c r="TVM81" s="1871"/>
      <c r="TVN81" s="1871"/>
      <c r="TVO81" s="1871"/>
      <c r="TVP81" s="1871"/>
      <c r="TVQ81" s="1871"/>
      <c r="TVR81" s="1871"/>
      <c r="TVS81" s="1871"/>
      <c r="TVT81" s="1871"/>
      <c r="TVU81" s="1871"/>
      <c r="TVV81" s="1871"/>
      <c r="TVW81" s="1871"/>
      <c r="TVX81" s="1871"/>
      <c r="TVY81" s="1871"/>
      <c r="TVZ81" s="1871"/>
      <c r="TWA81" s="1871"/>
      <c r="TWB81" s="1871"/>
      <c r="TWC81" s="1871"/>
      <c r="TWD81" s="1871"/>
      <c r="TWE81" s="1871"/>
      <c r="TWF81" s="1871"/>
      <c r="TWG81" s="1871"/>
      <c r="TWH81" s="1871"/>
      <c r="TWI81" s="1871"/>
      <c r="TWJ81" s="1871"/>
      <c r="TWK81" s="1871"/>
      <c r="TWL81" s="1871"/>
      <c r="TWM81" s="1871"/>
      <c r="TWN81" s="1871"/>
      <c r="TWO81" s="1871"/>
      <c r="TWP81" s="1871"/>
      <c r="TWQ81" s="1871"/>
      <c r="TWR81" s="1871"/>
      <c r="TWS81" s="1871"/>
      <c r="TWT81" s="1871"/>
      <c r="TWU81" s="1871"/>
      <c r="TWV81" s="1871"/>
      <c r="TWW81" s="1871"/>
      <c r="TWX81" s="1871"/>
      <c r="TWY81" s="1871"/>
      <c r="TWZ81" s="1871"/>
      <c r="TXA81" s="1871"/>
      <c r="TXB81" s="1871"/>
      <c r="TXC81" s="1871"/>
      <c r="TXD81" s="1871"/>
      <c r="TXE81" s="1871"/>
      <c r="TXF81" s="1871"/>
      <c r="TXG81" s="1871"/>
      <c r="TXH81" s="1871"/>
      <c r="TXI81" s="1871"/>
      <c r="TXJ81" s="1871"/>
      <c r="TXK81" s="1871"/>
      <c r="TXL81" s="1871"/>
      <c r="TXM81" s="1871"/>
      <c r="TXN81" s="1871"/>
      <c r="TXO81" s="1871"/>
      <c r="TXP81" s="1871"/>
      <c r="TXQ81" s="1871"/>
      <c r="TXR81" s="1871"/>
      <c r="TXS81" s="1871"/>
      <c r="TXT81" s="1871"/>
      <c r="TXU81" s="1871"/>
      <c r="TXV81" s="1871"/>
      <c r="TXW81" s="1871"/>
      <c r="TXX81" s="1871"/>
      <c r="TXY81" s="1871"/>
      <c r="TXZ81" s="1871"/>
      <c r="TYA81" s="1871"/>
      <c r="TYB81" s="1871"/>
      <c r="TYC81" s="1871"/>
      <c r="TYD81" s="1871"/>
      <c r="TYE81" s="1871"/>
      <c r="TYF81" s="1871"/>
      <c r="TYG81" s="1871"/>
      <c r="TYH81" s="1871"/>
      <c r="TYI81" s="1871"/>
      <c r="TYJ81" s="1871"/>
      <c r="TYK81" s="1871"/>
      <c r="TYL81" s="1871"/>
      <c r="TYM81" s="1871"/>
      <c r="TYN81" s="1871"/>
      <c r="TYO81" s="1871"/>
      <c r="TYP81" s="1871"/>
      <c r="TYQ81" s="1871"/>
      <c r="TYR81" s="1871"/>
      <c r="TYS81" s="1871"/>
      <c r="TYT81" s="1871"/>
      <c r="TYU81" s="1871"/>
      <c r="TYV81" s="1871"/>
      <c r="TYW81" s="1871"/>
      <c r="TYX81" s="1871"/>
      <c r="TYY81" s="1871"/>
      <c r="TYZ81" s="1871"/>
      <c r="TZA81" s="1871"/>
      <c r="TZB81" s="1871"/>
      <c r="TZC81" s="1871"/>
      <c r="TZD81" s="1871"/>
      <c r="TZE81" s="1871"/>
      <c r="TZF81" s="1871"/>
      <c r="TZG81" s="1871"/>
      <c r="TZH81" s="1871"/>
      <c r="TZI81" s="1871"/>
      <c r="TZJ81" s="1871"/>
      <c r="TZK81" s="1871"/>
      <c r="TZL81" s="1871"/>
      <c r="TZM81" s="1871"/>
      <c r="TZN81" s="1871"/>
      <c r="TZO81" s="1871"/>
      <c r="TZP81" s="1871"/>
      <c r="TZQ81" s="1871"/>
      <c r="TZR81" s="1871"/>
      <c r="TZS81" s="1871"/>
      <c r="TZT81" s="1871"/>
      <c r="TZU81" s="1871"/>
      <c r="TZV81" s="1871"/>
      <c r="TZW81" s="1871"/>
      <c r="TZX81" s="1871"/>
      <c r="TZY81" s="1871"/>
      <c r="TZZ81" s="1871"/>
      <c r="UAA81" s="1871"/>
      <c r="UAB81" s="1871"/>
      <c r="UAC81" s="1871"/>
      <c r="UAD81" s="1871"/>
      <c r="UAE81" s="1871"/>
      <c r="UAF81" s="1871"/>
      <c r="UAG81" s="1871"/>
      <c r="UAH81" s="1871"/>
      <c r="UAI81" s="1871"/>
      <c r="UAJ81" s="1871"/>
      <c r="UAK81" s="1871"/>
      <c r="UAL81" s="1871"/>
      <c r="UAM81" s="1871"/>
      <c r="UAN81" s="1871"/>
      <c r="UAO81" s="1871"/>
      <c r="UAP81" s="1871"/>
      <c r="UAQ81" s="1871"/>
      <c r="UAR81" s="1871"/>
      <c r="UAS81" s="1871"/>
      <c r="UAT81" s="1871"/>
      <c r="UAU81" s="1871"/>
      <c r="UAV81" s="1871"/>
      <c r="UAW81" s="1871"/>
      <c r="UAX81" s="1871"/>
      <c r="UAY81" s="1871"/>
      <c r="UAZ81" s="1871"/>
      <c r="UBA81" s="1871"/>
      <c r="UBB81" s="1871"/>
      <c r="UBC81" s="1871"/>
      <c r="UBD81" s="1871"/>
      <c r="UBE81" s="1871"/>
      <c r="UBF81" s="1871"/>
      <c r="UBG81" s="1871"/>
      <c r="UBH81" s="1871"/>
      <c r="UBI81" s="1871"/>
      <c r="UBJ81" s="1871"/>
      <c r="UBK81" s="1871"/>
      <c r="UBL81" s="1871"/>
      <c r="UBM81" s="1871"/>
      <c r="UBN81" s="1871"/>
      <c r="UBO81" s="1871"/>
      <c r="UBP81" s="1871"/>
      <c r="UBQ81" s="1871"/>
      <c r="UBR81" s="1871"/>
      <c r="UBS81" s="1871"/>
      <c r="UBT81" s="1871"/>
      <c r="UBU81" s="1871"/>
      <c r="UBV81" s="1871"/>
      <c r="UBW81" s="1871"/>
      <c r="UBX81" s="1871"/>
      <c r="UBY81" s="1871"/>
      <c r="UBZ81" s="1871"/>
      <c r="UCA81" s="1871"/>
      <c r="UCB81" s="1871"/>
      <c r="UCC81" s="1871"/>
      <c r="UCD81" s="1871"/>
      <c r="UCE81" s="1871"/>
      <c r="UCF81" s="1871"/>
      <c r="UCG81" s="1871"/>
      <c r="UCH81" s="1871"/>
      <c r="UCI81" s="1871"/>
      <c r="UCJ81" s="1871"/>
      <c r="UCK81" s="1871"/>
      <c r="UCL81" s="1871"/>
      <c r="UCM81" s="1871"/>
      <c r="UCN81" s="1871"/>
      <c r="UCO81" s="1871"/>
      <c r="UCP81" s="1871"/>
      <c r="UCQ81" s="1871"/>
      <c r="UCR81" s="1871"/>
      <c r="UCS81" s="1871"/>
      <c r="UCT81" s="1871"/>
      <c r="UCU81" s="1871"/>
      <c r="UCV81" s="1871"/>
      <c r="UCW81" s="1871"/>
      <c r="UCX81" s="1871"/>
      <c r="UCY81" s="1871"/>
      <c r="UCZ81" s="1871"/>
      <c r="UDA81" s="1871"/>
      <c r="UDB81" s="1871"/>
      <c r="UDC81" s="1871"/>
      <c r="UDD81" s="1871"/>
      <c r="UDE81" s="1871"/>
      <c r="UDF81" s="1871"/>
      <c r="UDG81" s="1871"/>
      <c r="UDH81" s="1871"/>
      <c r="UDI81" s="1871"/>
      <c r="UDJ81" s="1871"/>
      <c r="UDK81" s="1871"/>
      <c r="UDL81" s="1871"/>
      <c r="UDM81" s="1871"/>
      <c r="UDN81" s="1871"/>
      <c r="UDO81" s="1871"/>
      <c r="UDP81" s="1871"/>
      <c r="UDQ81" s="1871"/>
      <c r="UDR81" s="1871"/>
      <c r="UDS81" s="1871"/>
      <c r="UDT81" s="1871"/>
      <c r="UDU81" s="1871"/>
      <c r="UDV81" s="1871"/>
      <c r="UDW81" s="1871"/>
      <c r="UDX81" s="1871"/>
      <c r="UDY81" s="1871"/>
      <c r="UDZ81" s="1871"/>
      <c r="UEA81" s="1871"/>
      <c r="UEB81" s="1871"/>
      <c r="UEC81" s="1871"/>
      <c r="UED81" s="1871"/>
      <c r="UEE81" s="1871"/>
      <c r="UEF81" s="1871"/>
      <c r="UEG81" s="1871"/>
      <c r="UEH81" s="1871"/>
      <c r="UEI81" s="1871"/>
      <c r="UEJ81" s="1871"/>
      <c r="UEK81" s="1871"/>
      <c r="UEL81" s="1871"/>
      <c r="UEM81" s="1871"/>
      <c r="UEN81" s="1871"/>
      <c r="UEO81" s="1871"/>
      <c r="UEP81" s="1871"/>
      <c r="UEQ81" s="1871"/>
      <c r="UER81" s="1871"/>
      <c r="UES81" s="1871"/>
      <c r="UET81" s="1871"/>
      <c r="UEU81" s="1871"/>
      <c r="UEV81" s="1871"/>
      <c r="UEW81" s="1871"/>
      <c r="UEX81" s="1871"/>
      <c r="UEY81" s="1871"/>
      <c r="UEZ81" s="1871"/>
      <c r="UFA81" s="1871"/>
      <c r="UFB81" s="1871"/>
      <c r="UFC81" s="1871"/>
      <c r="UFD81" s="1871"/>
      <c r="UFE81" s="1871"/>
      <c r="UFF81" s="1871"/>
      <c r="UFG81" s="1871"/>
      <c r="UFH81" s="1871"/>
      <c r="UFI81" s="1871"/>
      <c r="UFJ81" s="1871"/>
      <c r="UFK81" s="1871"/>
      <c r="UFL81" s="1871"/>
      <c r="UFM81" s="1871"/>
      <c r="UFN81" s="1871"/>
      <c r="UFO81" s="1871"/>
      <c r="UFP81" s="1871"/>
      <c r="UFQ81" s="1871"/>
      <c r="UFR81" s="1871"/>
      <c r="UFS81" s="1871"/>
      <c r="UFT81" s="1871"/>
      <c r="UFU81" s="1871"/>
      <c r="UFV81" s="1871"/>
      <c r="UFW81" s="1871"/>
      <c r="UFX81" s="1871"/>
      <c r="UFY81" s="1871"/>
      <c r="UFZ81" s="1871"/>
      <c r="UGA81" s="1871"/>
      <c r="UGB81" s="1871"/>
      <c r="UGC81" s="1871"/>
      <c r="UGD81" s="1871"/>
      <c r="UGE81" s="1871"/>
      <c r="UGF81" s="1871"/>
      <c r="UGG81" s="1871"/>
      <c r="UGH81" s="1871"/>
      <c r="UGI81" s="1871"/>
      <c r="UGJ81" s="1871"/>
      <c r="UGK81" s="1871"/>
      <c r="UGL81" s="1871"/>
      <c r="UGM81" s="1871"/>
      <c r="UGN81" s="1871"/>
      <c r="UGO81" s="1871"/>
      <c r="UGP81" s="1871"/>
      <c r="UGQ81" s="1871"/>
      <c r="UGR81" s="1871"/>
      <c r="UGS81" s="1871"/>
      <c r="UGT81" s="1871"/>
      <c r="UGU81" s="1871"/>
      <c r="UGV81" s="1871"/>
      <c r="UGW81" s="1871"/>
      <c r="UGX81" s="1871"/>
      <c r="UGY81" s="1871"/>
      <c r="UGZ81" s="1871"/>
      <c r="UHA81" s="1871"/>
      <c r="UHB81" s="1871"/>
      <c r="UHC81" s="1871"/>
      <c r="UHD81" s="1871"/>
      <c r="UHE81" s="1871"/>
      <c r="UHF81" s="1871"/>
      <c r="UHG81" s="1871"/>
      <c r="UHH81" s="1871"/>
      <c r="UHI81" s="1871"/>
      <c r="UHJ81" s="1871"/>
      <c r="UHK81" s="1871"/>
      <c r="UHL81" s="1871"/>
      <c r="UHM81" s="1871"/>
      <c r="UHN81" s="1871"/>
      <c r="UHO81" s="1871"/>
      <c r="UHP81" s="1871"/>
      <c r="UHQ81" s="1871"/>
      <c r="UHR81" s="1871"/>
      <c r="UHS81" s="1871"/>
      <c r="UHT81" s="1871"/>
      <c r="UHU81" s="1871"/>
      <c r="UHV81" s="1871"/>
      <c r="UHW81" s="1871"/>
      <c r="UHX81" s="1871"/>
      <c r="UHY81" s="1871"/>
      <c r="UHZ81" s="1871"/>
      <c r="UIA81" s="1871"/>
      <c r="UIB81" s="1871"/>
      <c r="UIC81" s="1871"/>
      <c r="UID81" s="1871"/>
      <c r="UIE81" s="1871"/>
      <c r="UIF81" s="1871"/>
      <c r="UIG81" s="1871"/>
      <c r="UIH81" s="1871"/>
      <c r="UII81" s="1871"/>
      <c r="UIJ81" s="1871"/>
      <c r="UIK81" s="1871"/>
      <c r="UIL81" s="1871"/>
      <c r="UIM81" s="1871"/>
      <c r="UIN81" s="1871"/>
      <c r="UIO81" s="1871"/>
      <c r="UIP81" s="1871"/>
      <c r="UIQ81" s="1871"/>
      <c r="UIR81" s="1871"/>
      <c r="UIS81" s="1871"/>
      <c r="UIT81" s="1871"/>
      <c r="UIU81" s="1871"/>
      <c r="UIV81" s="1871"/>
      <c r="UIW81" s="1871"/>
      <c r="UIX81" s="1871"/>
      <c r="UIY81" s="1871"/>
      <c r="UIZ81" s="1871"/>
      <c r="UJA81" s="1871"/>
      <c r="UJB81" s="1871"/>
      <c r="UJC81" s="1871"/>
      <c r="UJD81" s="1871"/>
      <c r="UJE81" s="1871"/>
      <c r="UJF81" s="1871"/>
      <c r="UJG81" s="1871"/>
      <c r="UJH81" s="1871"/>
      <c r="UJI81" s="1871"/>
      <c r="UJJ81" s="1871"/>
      <c r="UJK81" s="1871"/>
      <c r="UJL81" s="1871"/>
      <c r="UJM81" s="1871"/>
      <c r="UJN81" s="1871"/>
      <c r="UJO81" s="1871"/>
      <c r="UJP81" s="1871"/>
      <c r="UJQ81" s="1871"/>
      <c r="UJR81" s="1871"/>
      <c r="UJS81" s="1871"/>
      <c r="UJT81" s="1871"/>
      <c r="UJU81" s="1871"/>
      <c r="UJV81" s="1871"/>
      <c r="UJW81" s="1871"/>
      <c r="UJX81" s="1871"/>
      <c r="UJY81" s="1871"/>
      <c r="UJZ81" s="1871"/>
      <c r="UKA81" s="1871"/>
      <c r="UKB81" s="1871"/>
      <c r="UKC81" s="1871"/>
      <c r="UKD81" s="1871"/>
      <c r="UKE81" s="1871"/>
      <c r="UKF81" s="1871"/>
      <c r="UKG81" s="1871"/>
      <c r="UKH81" s="1871"/>
      <c r="UKI81" s="1871"/>
      <c r="UKJ81" s="1871"/>
      <c r="UKK81" s="1871"/>
      <c r="UKL81" s="1871"/>
      <c r="UKM81" s="1871"/>
      <c r="UKN81" s="1871"/>
      <c r="UKO81" s="1871"/>
      <c r="UKP81" s="1871"/>
      <c r="UKQ81" s="1871"/>
      <c r="UKR81" s="1871"/>
      <c r="UKS81" s="1871"/>
      <c r="UKT81" s="1871"/>
      <c r="UKU81" s="1871"/>
      <c r="UKV81" s="1871"/>
      <c r="UKW81" s="1871"/>
      <c r="UKX81" s="1871"/>
      <c r="UKY81" s="1871"/>
      <c r="UKZ81" s="1871"/>
      <c r="ULA81" s="1871"/>
      <c r="ULB81" s="1871"/>
      <c r="ULC81" s="1871"/>
      <c r="ULD81" s="1871"/>
      <c r="ULE81" s="1871"/>
      <c r="ULF81" s="1871"/>
      <c r="ULG81" s="1871"/>
      <c r="ULH81" s="1871"/>
      <c r="ULI81" s="1871"/>
      <c r="ULJ81" s="1871"/>
      <c r="ULK81" s="1871"/>
      <c r="ULL81" s="1871"/>
      <c r="ULM81" s="1871"/>
      <c r="ULN81" s="1871"/>
      <c r="ULO81" s="1871"/>
      <c r="ULP81" s="1871"/>
      <c r="ULQ81" s="1871"/>
      <c r="ULR81" s="1871"/>
      <c r="ULS81" s="1871"/>
      <c r="ULT81" s="1871"/>
      <c r="ULU81" s="1871"/>
      <c r="ULV81" s="1871"/>
      <c r="ULW81" s="1871"/>
      <c r="ULX81" s="1871"/>
      <c r="ULY81" s="1871"/>
      <c r="ULZ81" s="1871"/>
      <c r="UMA81" s="1871"/>
      <c r="UMB81" s="1871"/>
      <c r="UMC81" s="1871"/>
      <c r="UMD81" s="1871"/>
      <c r="UME81" s="1871"/>
      <c r="UMF81" s="1871"/>
      <c r="UMG81" s="1871"/>
      <c r="UMH81" s="1871"/>
      <c r="UMI81" s="1871"/>
      <c r="UMJ81" s="1871"/>
      <c r="UMK81" s="1871"/>
      <c r="UML81" s="1871"/>
      <c r="UMM81" s="1871"/>
      <c r="UMN81" s="1871"/>
      <c r="UMO81" s="1871"/>
      <c r="UMP81" s="1871"/>
      <c r="UMQ81" s="1871"/>
      <c r="UMR81" s="1871"/>
      <c r="UMS81" s="1871"/>
      <c r="UMT81" s="1871"/>
      <c r="UMU81" s="1871"/>
      <c r="UMV81" s="1871"/>
      <c r="UMW81" s="1871"/>
      <c r="UMX81" s="1871"/>
      <c r="UMY81" s="1871"/>
      <c r="UMZ81" s="1871"/>
      <c r="UNA81" s="1871"/>
      <c r="UNB81" s="1871"/>
      <c r="UNC81" s="1871"/>
      <c r="UND81" s="1871"/>
      <c r="UNE81" s="1871"/>
      <c r="UNF81" s="1871"/>
      <c r="UNG81" s="1871"/>
      <c r="UNH81" s="1871"/>
      <c r="UNI81" s="1871"/>
      <c r="UNJ81" s="1871"/>
      <c r="UNK81" s="1871"/>
      <c r="UNL81" s="1871"/>
      <c r="UNM81" s="1871"/>
      <c r="UNN81" s="1871"/>
      <c r="UNO81" s="1871"/>
      <c r="UNP81" s="1871"/>
      <c r="UNQ81" s="1871"/>
      <c r="UNR81" s="1871"/>
      <c r="UNS81" s="1871"/>
      <c r="UNT81" s="1871"/>
      <c r="UNU81" s="1871"/>
      <c r="UNV81" s="1871"/>
      <c r="UNW81" s="1871"/>
      <c r="UNX81" s="1871"/>
      <c r="UNY81" s="1871"/>
      <c r="UNZ81" s="1871"/>
      <c r="UOA81" s="1871"/>
      <c r="UOB81" s="1871"/>
      <c r="UOC81" s="1871"/>
      <c r="UOD81" s="1871"/>
      <c r="UOE81" s="1871"/>
      <c r="UOF81" s="1871"/>
      <c r="UOG81" s="1871"/>
      <c r="UOH81" s="1871"/>
      <c r="UOI81" s="1871"/>
      <c r="UOJ81" s="1871"/>
      <c r="UOK81" s="1871"/>
      <c r="UOL81" s="1871"/>
      <c r="UOM81" s="1871"/>
      <c r="UON81" s="1871"/>
      <c r="UOO81" s="1871"/>
      <c r="UOP81" s="1871"/>
      <c r="UOQ81" s="1871"/>
      <c r="UOR81" s="1871"/>
      <c r="UOS81" s="1871"/>
      <c r="UOT81" s="1871"/>
      <c r="UOU81" s="1871"/>
      <c r="UOV81" s="1871"/>
      <c r="UOW81" s="1871"/>
      <c r="UOX81" s="1871"/>
      <c r="UOY81" s="1871"/>
      <c r="UOZ81" s="1871"/>
      <c r="UPA81" s="1871"/>
      <c r="UPB81" s="1871"/>
      <c r="UPC81" s="1871"/>
      <c r="UPD81" s="1871"/>
      <c r="UPE81" s="1871"/>
      <c r="UPF81" s="1871"/>
      <c r="UPG81" s="1871"/>
      <c r="UPH81" s="1871"/>
      <c r="UPI81" s="1871"/>
      <c r="UPJ81" s="1871"/>
      <c r="UPK81" s="1871"/>
      <c r="UPL81" s="1871"/>
      <c r="UPM81" s="1871"/>
      <c r="UPN81" s="1871"/>
      <c r="UPO81" s="1871"/>
      <c r="UPP81" s="1871"/>
      <c r="UPQ81" s="1871"/>
      <c r="UPR81" s="1871"/>
      <c r="UPS81" s="1871"/>
      <c r="UPT81" s="1871"/>
      <c r="UPU81" s="1871"/>
      <c r="UPV81" s="1871"/>
      <c r="UPW81" s="1871"/>
      <c r="UPX81" s="1871"/>
      <c r="UPY81" s="1871"/>
      <c r="UPZ81" s="1871"/>
      <c r="UQA81" s="1871"/>
      <c r="UQB81" s="1871"/>
      <c r="UQC81" s="1871"/>
      <c r="UQD81" s="1871"/>
      <c r="UQE81" s="1871"/>
      <c r="UQF81" s="1871"/>
      <c r="UQG81" s="1871"/>
      <c r="UQH81" s="1871"/>
      <c r="UQI81" s="1871"/>
      <c r="UQJ81" s="1871"/>
      <c r="UQK81" s="1871"/>
      <c r="UQL81" s="1871"/>
      <c r="UQM81" s="1871"/>
      <c r="UQN81" s="1871"/>
      <c r="UQO81" s="1871"/>
      <c r="UQP81" s="1871"/>
      <c r="UQQ81" s="1871"/>
      <c r="UQR81" s="1871"/>
      <c r="UQS81" s="1871"/>
      <c r="UQT81" s="1871"/>
      <c r="UQU81" s="1871"/>
      <c r="UQV81" s="1871"/>
      <c r="UQW81" s="1871"/>
      <c r="UQX81" s="1871"/>
      <c r="UQY81" s="1871"/>
      <c r="UQZ81" s="1871"/>
      <c r="URA81" s="1871"/>
      <c r="URB81" s="1871"/>
      <c r="URC81" s="1871"/>
      <c r="URD81" s="1871"/>
      <c r="URE81" s="1871"/>
      <c r="URF81" s="1871"/>
      <c r="URG81" s="1871"/>
      <c r="URH81" s="1871"/>
      <c r="URI81" s="1871"/>
      <c r="URJ81" s="1871"/>
      <c r="URK81" s="1871"/>
      <c r="URL81" s="1871"/>
      <c r="URM81" s="1871"/>
      <c r="URN81" s="1871"/>
      <c r="URO81" s="1871"/>
      <c r="URP81" s="1871"/>
      <c r="URQ81" s="1871"/>
      <c r="URR81" s="1871"/>
      <c r="URS81" s="1871"/>
      <c r="URT81" s="1871"/>
      <c r="URU81" s="1871"/>
      <c r="URV81" s="1871"/>
      <c r="URW81" s="1871"/>
      <c r="URX81" s="1871"/>
      <c r="URY81" s="1871"/>
      <c r="URZ81" s="1871"/>
      <c r="USA81" s="1871"/>
      <c r="USB81" s="1871"/>
      <c r="USC81" s="1871"/>
      <c r="USD81" s="1871"/>
      <c r="USE81" s="1871"/>
      <c r="USF81" s="1871"/>
      <c r="USG81" s="1871"/>
      <c r="USH81" s="1871"/>
      <c r="USI81" s="1871"/>
      <c r="USJ81" s="1871"/>
      <c r="USK81" s="1871"/>
      <c r="USL81" s="1871"/>
      <c r="USM81" s="1871"/>
      <c r="USN81" s="1871"/>
      <c r="USO81" s="1871"/>
      <c r="USP81" s="1871"/>
      <c r="USQ81" s="1871"/>
      <c r="USR81" s="1871"/>
      <c r="USS81" s="1871"/>
      <c r="UST81" s="1871"/>
      <c r="USU81" s="1871"/>
      <c r="USV81" s="1871"/>
      <c r="USW81" s="1871"/>
      <c r="USX81" s="1871"/>
      <c r="USY81" s="1871"/>
      <c r="USZ81" s="1871"/>
      <c r="UTA81" s="1871"/>
      <c r="UTB81" s="1871"/>
      <c r="UTC81" s="1871"/>
      <c r="UTD81" s="1871"/>
      <c r="UTE81" s="1871"/>
      <c r="UTF81" s="1871"/>
      <c r="UTG81" s="1871"/>
      <c r="UTH81" s="1871"/>
      <c r="UTI81" s="1871"/>
      <c r="UTJ81" s="1871"/>
      <c r="UTK81" s="1871"/>
      <c r="UTL81" s="1871"/>
      <c r="UTM81" s="1871"/>
      <c r="UTN81" s="1871"/>
      <c r="UTO81" s="1871"/>
      <c r="UTP81" s="1871"/>
      <c r="UTQ81" s="1871"/>
      <c r="UTR81" s="1871"/>
      <c r="UTS81" s="1871"/>
      <c r="UTT81" s="1871"/>
      <c r="UTU81" s="1871"/>
      <c r="UTV81" s="1871"/>
      <c r="UTW81" s="1871"/>
      <c r="UTX81" s="1871"/>
      <c r="UTY81" s="1871"/>
      <c r="UTZ81" s="1871"/>
      <c r="UUA81" s="1871"/>
      <c r="UUB81" s="1871"/>
      <c r="UUC81" s="1871"/>
      <c r="UUD81" s="1871"/>
      <c r="UUE81" s="1871"/>
      <c r="UUF81" s="1871"/>
      <c r="UUG81" s="1871"/>
      <c r="UUH81" s="1871"/>
      <c r="UUI81" s="1871"/>
      <c r="UUJ81" s="1871"/>
      <c r="UUK81" s="1871"/>
      <c r="UUL81" s="1871"/>
      <c r="UUM81" s="1871"/>
      <c r="UUN81" s="1871"/>
      <c r="UUO81" s="1871"/>
      <c r="UUP81" s="1871"/>
      <c r="UUQ81" s="1871"/>
      <c r="UUR81" s="1871"/>
      <c r="UUS81" s="1871"/>
      <c r="UUT81" s="1871"/>
      <c r="UUU81" s="1871"/>
      <c r="UUV81" s="1871"/>
      <c r="UUW81" s="1871"/>
      <c r="UUX81" s="1871"/>
      <c r="UUY81" s="1871"/>
      <c r="UUZ81" s="1871"/>
      <c r="UVA81" s="1871"/>
      <c r="UVB81" s="1871"/>
      <c r="UVC81" s="1871"/>
      <c r="UVD81" s="1871"/>
      <c r="UVE81" s="1871"/>
      <c r="UVF81" s="1871"/>
      <c r="UVG81" s="1871"/>
      <c r="UVH81" s="1871"/>
      <c r="UVI81" s="1871"/>
      <c r="UVJ81" s="1871"/>
      <c r="UVK81" s="1871"/>
      <c r="UVL81" s="1871"/>
      <c r="UVM81" s="1871"/>
      <c r="UVN81" s="1871"/>
      <c r="UVO81" s="1871"/>
      <c r="UVP81" s="1871"/>
      <c r="UVQ81" s="1871"/>
      <c r="UVR81" s="1871"/>
      <c r="UVS81" s="1871"/>
      <c r="UVT81" s="1871"/>
      <c r="UVU81" s="1871"/>
      <c r="UVV81" s="1871"/>
      <c r="UVW81" s="1871"/>
      <c r="UVX81" s="1871"/>
      <c r="UVY81" s="1871"/>
      <c r="UVZ81" s="1871"/>
      <c r="UWA81" s="1871"/>
      <c r="UWB81" s="1871"/>
      <c r="UWC81" s="1871"/>
      <c r="UWD81" s="1871"/>
      <c r="UWE81" s="1871"/>
      <c r="UWF81" s="1871"/>
      <c r="UWG81" s="1871"/>
      <c r="UWH81" s="1871"/>
      <c r="UWI81" s="1871"/>
      <c r="UWJ81" s="1871"/>
      <c r="UWK81" s="1871"/>
      <c r="UWL81" s="1871"/>
      <c r="UWM81" s="1871"/>
      <c r="UWN81" s="1871"/>
      <c r="UWO81" s="1871"/>
      <c r="UWP81" s="1871"/>
      <c r="UWQ81" s="1871"/>
      <c r="UWR81" s="1871"/>
      <c r="UWS81" s="1871"/>
      <c r="UWT81" s="1871"/>
      <c r="UWU81" s="1871"/>
      <c r="UWV81" s="1871"/>
      <c r="UWW81" s="1871"/>
      <c r="UWX81" s="1871"/>
      <c r="UWY81" s="1871"/>
      <c r="UWZ81" s="1871"/>
      <c r="UXA81" s="1871"/>
      <c r="UXB81" s="1871"/>
      <c r="UXC81" s="1871"/>
      <c r="UXD81" s="1871"/>
      <c r="UXE81" s="1871"/>
      <c r="UXF81" s="1871"/>
      <c r="UXG81" s="1871"/>
      <c r="UXH81" s="1871"/>
      <c r="UXI81" s="1871"/>
      <c r="UXJ81" s="1871"/>
      <c r="UXK81" s="1871"/>
      <c r="UXL81" s="1871"/>
      <c r="UXM81" s="1871"/>
      <c r="UXN81" s="1871"/>
      <c r="UXO81" s="1871"/>
      <c r="UXP81" s="1871"/>
      <c r="UXQ81" s="1871"/>
      <c r="UXR81" s="1871"/>
      <c r="UXS81" s="1871"/>
      <c r="UXT81" s="1871"/>
      <c r="UXU81" s="1871"/>
      <c r="UXV81" s="1871"/>
      <c r="UXW81" s="1871"/>
      <c r="UXX81" s="1871"/>
      <c r="UXY81" s="1871"/>
      <c r="UXZ81" s="1871"/>
      <c r="UYA81" s="1871"/>
      <c r="UYB81" s="1871"/>
      <c r="UYC81" s="1871"/>
      <c r="UYD81" s="1871"/>
      <c r="UYE81" s="1871"/>
      <c r="UYF81" s="1871"/>
      <c r="UYG81" s="1871"/>
      <c r="UYH81" s="1871"/>
      <c r="UYI81" s="1871"/>
      <c r="UYJ81" s="1871"/>
      <c r="UYK81" s="1871"/>
      <c r="UYL81" s="1871"/>
      <c r="UYM81" s="1871"/>
      <c r="UYN81" s="1871"/>
      <c r="UYO81" s="1871"/>
      <c r="UYP81" s="1871"/>
      <c r="UYQ81" s="1871"/>
      <c r="UYR81" s="1871"/>
      <c r="UYS81" s="1871"/>
      <c r="UYT81" s="1871"/>
      <c r="UYU81" s="1871"/>
      <c r="UYV81" s="1871"/>
      <c r="UYW81" s="1871"/>
      <c r="UYX81" s="1871"/>
      <c r="UYY81" s="1871"/>
      <c r="UYZ81" s="1871"/>
      <c r="UZA81" s="1871"/>
      <c r="UZB81" s="1871"/>
      <c r="UZC81" s="1871"/>
      <c r="UZD81" s="1871"/>
      <c r="UZE81" s="1871"/>
      <c r="UZF81" s="1871"/>
      <c r="UZG81" s="1871"/>
      <c r="UZH81" s="1871"/>
      <c r="UZI81" s="1871"/>
      <c r="UZJ81" s="1871"/>
      <c r="UZK81" s="1871"/>
      <c r="UZL81" s="1871"/>
      <c r="UZM81" s="1871"/>
      <c r="UZN81" s="1871"/>
      <c r="UZO81" s="1871"/>
      <c r="UZP81" s="1871"/>
      <c r="UZQ81" s="1871"/>
      <c r="UZR81" s="1871"/>
      <c r="UZS81" s="1871"/>
      <c r="UZT81" s="1871"/>
      <c r="UZU81" s="1871"/>
      <c r="UZV81" s="1871"/>
      <c r="UZW81" s="1871"/>
      <c r="UZX81" s="1871"/>
      <c r="UZY81" s="1871"/>
      <c r="UZZ81" s="1871"/>
      <c r="VAA81" s="1871"/>
      <c r="VAB81" s="1871"/>
      <c r="VAC81" s="1871"/>
      <c r="VAD81" s="1871"/>
      <c r="VAE81" s="1871"/>
      <c r="VAF81" s="1871"/>
      <c r="VAG81" s="1871"/>
      <c r="VAH81" s="1871"/>
      <c r="VAI81" s="1871"/>
      <c r="VAJ81" s="1871"/>
      <c r="VAK81" s="1871"/>
      <c r="VAL81" s="1871"/>
      <c r="VAM81" s="1871"/>
      <c r="VAN81" s="1871"/>
      <c r="VAO81" s="1871"/>
      <c r="VAP81" s="1871"/>
      <c r="VAQ81" s="1871"/>
      <c r="VAR81" s="1871"/>
      <c r="VAS81" s="1871"/>
      <c r="VAT81" s="1871"/>
      <c r="VAU81" s="1871"/>
      <c r="VAV81" s="1871"/>
      <c r="VAW81" s="1871"/>
      <c r="VAX81" s="1871"/>
      <c r="VAY81" s="1871"/>
      <c r="VAZ81" s="1871"/>
      <c r="VBA81" s="1871"/>
      <c r="VBB81" s="1871"/>
      <c r="VBC81" s="1871"/>
      <c r="VBD81" s="1871"/>
      <c r="VBE81" s="1871"/>
      <c r="VBF81" s="1871"/>
      <c r="VBG81" s="1871"/>
      <c r="VBH81" s="1871"/>
      <c r="VBI81" s="1871"/>
      <c r="VBJ81" s="1871"/>
      <c r="VBK81" s="1871"/>
      <c r="VBL81" s="1871"/>
      <c r="VBM81" s="1871"/>
      <c r="VBN81" s="1871"/>
      <c r="VBO81" s="1871"/>
      <c r="VBP81" s="1871"/>
      <c r="VBQ81" s="1871"/>
      <c r="VBR81" s="1871"/>
      <c r="VBS81" s="1871"/>
      <c r="VBT81" s="1871"/>
      <c r="VBU81" s="1871"/>
      <c r="VBV81" s="1871"/>
      <c r="VBW81" s="1871"/>
      <c r="VBX81" s="1871"/>
      <c r="VBY81" s="1871"/>
      <c r="VBZ81" s="1871"/>
      <c r="VCA81" s="1871"/>
      <c r="VCB81" s="1871"/>
      <c r="VCC81" s="1871"/>
      <c r="VCD81" s="1871"/>
      <c r="VCE81" s="1871"/>
      <c r="VCF81" s="1871"/>
      <c r="VCG81" s="1871"/>
      <c r="VCH81" s="1871"/>
      <c r="VCI81" s="1871"/>
      <c r="VCJ81" s="1871"/>
      <c r="VCK81" s="1871"/>
      <c r="VCL81" s="1871"/>
      <c r="VCM81" s="1871"/>
      <c r="VCN81" s="1871"/>
      <c r="VCO81" s="1871"/>
      <c r="VCP81" s="1871"/>
      <c r="VCQ81" s="1871"/>
      <c r="VCR81" s="1871"/>
      <c r="VCS81" s="1871"/>
      <c r="VCT81" s="1871"/>
      <c r="VCU81" s="1871"/>
      <c r="VCV81" s="1871"/>
      <c r="VCW81" s="1871"/>
      <c r="VCX81" s="1871"/>
      <c r="VCY81" s="1871"/>
      <c r="VCZ81" s="1871"/>
      <c r="VDA81" s="1871"/>
      <c r="VDB81" s="1871"/>
      <c r="VDC81" s="1871"/>
      <c r="VDD81" s="1871"/>
      <c r="VDE81" s="1871"/>
      <c r="VDF81" s="1871"/>
      <c r="VDG81" s="1871"/>
      <c r="VDH81" s="1871"/>
      <c r="VDI81" s="1871"/>
      <c r="VDJ81" s="1871"/>
      <c r="VDK81" s="1871"/>
      <c r="VDL81" s="1871"/>
      <c r="VDM81" s="1871"/>
      <c r="VDN81" s="1871"/>
      <c r="VDO81" s="1871"/>
      <c r="VDP81" s="1871"/>
      <c r="VDQ81" s="1871"/>
      <c r="VDR81" s="1871"/>
      <c r="VDS81" s="1871"/>
      <c r="VDT81" s="1871"/>
      <c r="VDU81" s="1871"/>
      <c r="VDV81" s="1871"/>
      <c r="VDW81" s="1871"/>
      <c r="VDX81" s="1871"/>
      <c r="VDY81" s="1871"/>
      <c r="VDZ81" s="1871"/>
      <c r="VEA81" s="1871"/>
      <c r="VEB81" s="1871"/>
      <c r="VEC81" s="1871"/>
      <c r="VED81" s="1871"/>
      <c r="VEE81" s="1871"/>
      <c r="VEF81" s="1871"/>
      <c r="VEG81" s="1871"/>
      <c r="VEH81" s="1871"/>
      <c r="VEI81" s="1871"/>
      <c r="VEJ81" s="1871"/>
      <c r="VEK81" s="1871"/>
      <c r="VEL81" s="1871"/>
      <c r="VEM81" s="1871"/>
      <c r="VEN81" s="1871"/>
      <c r="VEO81" s="1871"/>
      <c r="VEP81" s="1871"/>
      <c r="VEQ81" s="1871"/>
      <c r="VER81" s="1871"/>
      <c r="VES81" s="1871"/>
      <c r="VET81" s="1871"/>
      <c r="VEU81" s="1871"/>
      <c r="VEV81" s="1871"/>
      <c r="VEW81" s="1871"/>
      <c r="VEX81" s="1871"/>
      <c r="VEY81" s="1871"/>
      <c r="VEZ81" s="1871"/>
      <c r="VFA81" s="1871"/>
      <c r="VFB81" s="1871"/>
      <c r="VFC81" s="1871"/>
      <c r="VFD81" s="1871"/>
      <c r="VFE81" s="1871"/>
      <c r="VFF81" s="1871"/>
      <c r="VFG81" s="1871"/>
      <c r="VFH81" s="1871"/>
      <c r="VFI81" s="1871"/>
      <c r="VFJ81" s="1871"/>
      <c r="VFK81" s="1871"/>
      <c r="VFL81" s="1871"/>
      <c r="VFM81" s="1871"/>
      <c r="VFN81" s="1871"/>
      <c r="VFO81" s="1871"/>
      <c r="VFP81" s="1871"/>
      <c r="VFQ81" s="1871"/>
      <c r="VFR81" s="1871"/>
      <c r="VFS81" s="1871"/>
      <c r="VFT81" s="1871"/>
      <c r="VFU81" s="1871"/>
      <c r="VFV81" s="1871"/>
      <c r="VFW81" s="1871"/>
      <c r="VFX81" s="1871"/>
      <c r="VFY81" s="1871"/>
      <c r="VFZ81" s="1871"/>
      <c r="VGA81" s="1871"/>
      <c r="VGB81" s="1871"/>
      <c r="VGC81" s="1871"/>
      <c r="VGD81" s="1871"/>
      <c r="VGE81" s="1871"/>
      <c r="VGF81" s="1871"/>
      <c r="VGG81" s="1871"/>
      <c r="VGH81" s="1871"/>
      <c r="VGI81" s="1871"/>
      <c r="VGJ81" s="1871"/>
      <c r="VGK81" s="1871"/>
      <c r="VGL81" s="1871"/>
      <c r="VGM81" s="1871"/>
      <c r="VGN81" s="1871"/>
      <c r="VGO81" s="1871"/>
      <c r="VGP81" s="1871"/>
      <c r="VGQ81" s="1871"/>
      <c r="VGR81" s="1871"/>
      <c r="VGS81" s="1871"/>
      <c r="VGT81" s="1871"/>
      <c r="VGU81" s="1871"/>
      <c r="VGV81" s="1871"/>
      <c r="VGW81" s="1871"/>
      <c r="VGX81" s="1871"/>
      <c r="VGY81" s="1871"/>
      <c r="VGZ81" s="1871"/>
      <c r="VHA81" s="1871"/>
      <c r="VHB81" s="1871"/>
      <c r="VHC81" s="1871"/>
      <c r="VHD81" s="1871"/>
      <c r="VHE81" s="1871"/>
      <c r="VHF81" s="1871"/>
      <c r="VHG81" s="1871"/>
      <c r="VHH81" s="1871"/>
      <c r="VHI81" s="1871"/>
      <c r="VHJ81" s="1871"/>
      <c r="VHK81" s="1871"/>
      <c r="VHL81" s="1871"/>
      <c r="VHM81" s="1871"/>
      <c r="VHN81" s="1871"/>
      <c r="VHO81" s="1871"/>
      <c r="VHP81" s="1871"/>
      <c r="VHQ81" s="1871"/>
      <c r="VHR81" s="1871"/>
      <c r="VHS81" s="1871"/>
      <c r="VHT81" s="1871"/>
      <c r="VHU81" s="1871"/>
      <c r="VHV81" s="1871"/>
      <c r="VHW81" s="1871"/>
      <c r="VHX81" s="1871"/>
      <c r="VHY81" s="1871"/>
      <c r="VHZ81" s="1871"/>
      <c r="VIA81" s="1871"/>
      <c r="VIB81" s="1871"/>
      <c r="VIC81" s="1871"/>
      <c r="VID81" s="1871"/>
      <c r="VIE81" s="1871"/>
      <c r="VIF81" s="1871"/>
      <c r="VIG81" s="1871"/>
      <c r="VIH81" s="1871"/>
      <c r="VII81" s="1871"/>
      <c r="VIJ81" s="1871"/>
      <c r="VIK81" s="1871"/>
      <c r="VIL81" s="1871"/>
      <c r="VIM81" s="1871"/>
      <c r="VIN81" s="1871"/>
      <c r="VIO81" s="1871"/>
      <c r="VIP81" s="1871"/>
      <c r="VIQ81" s="1871"/>
      <c r="VIR81" s="1871"/>
      <c r="VIS81" s="1871"/>
      <c r="VIT81" s="1871"/>
      <c r="VIU81" s="1871"/>
      <c r="VIV81" s="1871"/>
      <c r="VIW81" s="1871"/>
      <c r="VIX81" s="1871"/>
      <c r="VIY81" s="1871"/>
      <c r="VIZ81" s="1871"/>
      <c r="VJA81" s="1871"/>
      <c r="VJB81" s="1871"/>
      <c r="VJC81" s="1871"/>
      <c r="VJD81" s="1871"/>
      <c r="VJE81" s="1871"/>
      <c r="VJF81" s="1871"/>
      <c r="VJG81" s="1871"/>
      <c r="VJH81" s="1871"/>
      <c r="VJI81" s="1871"/>
      <c r="VJJ81" s="1871"/>
      <c r="VJK81" s="1871"/>
      <c r="VJL81" s="1871"/>
      <c r="VJM81" s="1871"/>
      <c r="VJN81" s="1871"/>
      <c r="VJO81" s="1871"/>
      <c r="VJP81" s="1871"/>
      <c r="VJQ81" s="1871"/>
      <c r="VJR81" s="1871"/>
      <c r="VJS81" s="1871"/>
      <c r="VJT81" s="1871"/>
      <c r="VJU81" s="1871"/>
      <c r="VJV81" s="1871"/>
      <c r="VJW81" s="1871"/>
      <c r="VJX81" s="1871"/>
      <c r="VJY81" s="1871"/>
      <c r="VJZ81" s="1871"/>
      <c r="VKA81" s="1871"/>
      <c r="VKB81" s="1871"/>
      <c r="VKC81" s="1871"/>
      <c r="VKD81" s="1871"/>
      <c r="VKE81" s="1871"/>
      <c r="VKF81" s="1871"/>
      <c r="VKG81" s="1871"/>
      <c r="VKH81" s="1871"/>
      <c r="VKI81" s="1871"/>
      <c r="VKJ81" s="1871"/>
      <c r="VKK81" s="1871"/>
      <c r="VKL81" s="1871"/>
      <c r="VKM81" s="1871"/>
      <c r="VKN81" s="1871"/>
      <c r="VKO81" s="1871"/>
      <c r="VKP81" s="1871"/>
      <c r="VKQ81" s="1871"/>
      <c r="VKR81" s="1871"/>
      <c r="VKS81" s="1871"/>
      <c r="VKT81" s="1871"/>
      <c r="VKU81" s="1871"/>
      <c r="VKV81" s="1871"/>
      <c r="VKW81" s="1871"/>
      <c r="VKX81" s="1871"/>
      <c r="VKY81" s="1871"/>
      <c r="VKZ81" s="1871"/>
      <c r="VLA81" s="1871"/>
      <c r="VLB81" s="1871"/>
      <c r="VLC81" s="1871"/>
      <c r="VLD81" s="1871"/>
      <c r="VLE81" s="1871"/>
      <c r="VLF81" s="1871"/>
      <c r="VLG81" s="1871"/>
      <c r="VLH81" s="1871"/>
      <c r="VLI81" s="1871"/>
      <c r="VLJ81" s="1871"/>
      <c r="VLK81" s="1871"/>
      <c r="VLL81" s="1871"/>
      <c r="VLM81" s="1871"/>
      <c r="VLN81" s="1871"/>
      <c r="VLO81" s="1871"/>
      <c r="VLP81" s="1871"/>
      <c r="VLQ81" s="1871"/>
      <c r="VLR81" s="1871"/>
      <c r="VLS81" s="1871"/>
      <c r="VLT81" s="1871"/>
      <c r="VLU81" s="1871"/>
      <c r="VLV81" s="1871"/>
      <c r="VLW81" s="1871"/>
      <c r="VLX81" s="1871"/>
      <c r="VLY81" s="1871"/>
      <c r="VLZ81" s="1871"/>
      <c r="VMA81" s="1871"/>
      <c r="VMB81" s="1871"/>
      <c r="VMC81" s="1871"/>
      <c r="VMD81" s="1871"/>
      <c r="VME81" s="1871"/>
      <c r="VMF81" s="1871"/>
      <c r="VMG81" s="1871"/>
      <c r="VMH81" s="1871"/>
      <c r="VMI81" s="1871"/>
      <c r="VMJ81" s="1871"/>
      <c r="VMK81" s="1871"/>
      <c r="VML81" s="1871"/>
      <c r="VMM81" s="1871"/>
      <c r="VMN81" s="1871"/>
      <c r="VMO81" s="1871"/>
      <c r="VMP81" s="1871"/>
      <c r="VMQ81" s="1871"/>
      <c r="VMR81" s="1871"/>
      <c r="VMS81" s="1871"/>
      <c r="VMT81" s="1871"/>
      <c r="VMU81" s="1871"/>
      <c r="VMV81" s="1871"/>
      <c r="VMW81" s="1871"/>
      <c r="VMX81" s="1871"/>
      <c r="VMY81" s="1871"/>
      <c r="VMZ81" s="1871"/>
      <c r="VNA81" s="1871"/>
      <c r="VNB81" s="1871"/>
      <c r="VNC81" s="1871"/>
      <c r="VND81" s="1871"/>
      <c r="VNE81" s="1871"/>
      <c r="VNF81" s="1871"/>
      <c r="VNG81" s="1871"/>
      <c r="VNH81" s="1871"/>
      <c r="VNI81" s="1871"/>
      <c r="VNJ81" s="1871"/>
      <c r="VNK81" s="1871"/>
      <c r="VNL81" s="1871"/>
      <c r="VNM81" s="1871"/>
      <c r="VNN81" s="1871"/>
      <c r="VNO81" s="1871"/>
      <c r="VNP81" s="1871"/>
      <c r="VNQ81" s="1871"/>
      <c r="VNR81" s="1871"/>
      <c r="VNS81" s="1871"/>
      <c r="VNT81" s="1871"/>
      <c r="VNU81" s="1871"/>
      <c r="VNV81" s="1871"/>
      <c r="VNW81" s="1871"/>
      <c r="VNX81" s="1871"/>
      <c r="VNY81" s="1871"/>
      <c r="VNZ81" s="1871"/>
      <c r="VOA81" s="1871"/>
      <c r="VOB81" s="1871"/>
      <c r="VOC81" s="1871"/>
      <c r="VOD81" s="1871"/>
      <c r="VOE81" s="1871"/>
      <c r="VOF81" s="1871"/>
      <c r="VOG81" s="1871"/>
      <c r="VOH81" s="1871"/>
      <c r="VOI81" s="1871"/>
      <c r="VOJ81" s="1871"/>
      <c r="VOK81" s="1871"/>
      <c r="VOL81" s="1871"/>
      <c r="VOM81" s="1871"/>
      <c r="VON81" s="1871"/>
      <c r="VOO81" s="1871"/>
      <c r="VOP81" s="1871"/>
      <c r="VOQ81" s="1871"/>
      <c r="VOR81" s="1871"/>
      <c r="VOS81" s="1871"/>
      <c r="VOT81" s="1871"/>
      <c r="VOU81" s="1871"/>
      <c r="VOV81" s="1871"/>
      <c r="VOW81" s="1871"/>
      <c r="VOX81" s="1871"/>
      <c r="VOY81" s="1871"/>
      <c r="VOZ81" s="1871"/>
      <c r="VPA81" s="1871"/>
      <c r="VPB81" s="1871"/>
      <c r="VPC81" s="1871"/>
      <c r="VPD81" s="1871"/>
      <c r="VPE81" s="1871"/>
      <c r="VPF81" s="1871"/>
      <c r="VPG81" s="1871"/>
      <c r="VPH81" s="1871"/>
      <c r="VPI81" s="1871"/>
      <c r="VPJ81" s="1871"/>
      <c r="VPK81" s="1871"/>
      <c r="VPL81" s="1871"/>
      <c r="VPM81" s="1871"/>
      <c r="VPN81" s="1871"/>
      <c r="VPO81" s="1871"/>
      <c r="VPP81" s="1871"/>
      <c r="VPQ81" s="1871"/>
      <c r="VPR81" s="1871"/>
      <c r="VPS81" s="1871"/>
      <c r="VPT81" s="1871"/>
      <c r="VPU81" s="1871"/>
      <c r="VPV81" s="1871"/>
      <c r="VPW81" s="1871"/>
      <c r="VPX81" s="1871"/>
      <c r="VPY81" s="1871"/>
      <c r="VPZ81" s="1871"/>
      <c r="VQA81" s="1871"/>
      <c r="VQB81" s="1871"/>
      <c r="VQC81" s="1871"/>
      <c r="VQD81" s="1871"/>
      <c r="VQE81" s="1871"/>
      <c r="VQF81" s="1871"/>
      <c r="VQG81" s="1871"/>
      <c r="VQH81" s="1871"/>
      <c r="VQI81" s="1871"/>
      <c r="VQJ81" s="1871"/>
      <c r="VQK81" s="1871"/>
      <c r="VQL81" s="1871"/>
      <c r="VQM81" s="1871"/>
      <c r="VQN81" s="1871"/>
      <c r="VQO81" s="1871"/>
      <c r="VQP81" s="1871"/>
      <c r="VQQ81" s="1871"/>
      <c r="VQR81" s="1871"/>
      <c r="VQS81" s="1871"/>
      <c r="VQT81" s="1871"/>
      <c r="VQU81" s="1871"/>
      <c r="VQV81" s="1871"/>
      <c r="VQW81" s="1871"/>
      <c r="VQX81" s="1871"/>
      <c r="VQY81" s="1871"/>
      <c r="VQZ81" s="1871"/>
      <c r="VRA81" s="1871"/>
      <c r="VRB81" s="1871"/>
      <c r="VRC81" s="1871"/>
      <c r="VRD81" s="1871"/>
      <c r="VRE81" s="1871"/>
      <c r="VRF81" s="1871"/>
      <c r="VRG81" s="1871"/>
      <c r="VRH81" s="1871"/>
      <c r="VRI81" s="1871"/>
      <c r="VRJ81" s="1871"/>
      <c r="VRK81" s="1871"/>
      <c r="VRL81" s="1871"/>
      <c r="VRM81" s="1871"/>
      <c r="VRN81" s="1871"/>
      <c r="VRO81" s="1871"/>
      <c r="VRP81" s="1871"/>
      <c r="VRQ81" s="1871"/>
      <c r="VRR81" s="1871"/>
      <c r="VRS81" s="1871"/>
      <c r="VRT81" s="1871"/>
      <c r="VRU81" s="1871"/>
      <c r="VRV81" s="1871"/>
      <c r="VRW81" s="1871"/>
      <c r="VRX81" s="1871"/>
      <c r="VRY81" s="1871"/>
      <c r="VRZ81" s="1871"/>
      <c r="VSA81" s="1871"/>
      <c r="VSB81" s="1871"/>
      <c r="VSC81" s="1871"/>
      <c r="VSD81" s="1871"/>
      <c r="VSE81" s="1871"/>
      <c r="VSF81" s="1871"/>
      <c r="VSG81" s="1871"/>
      <c r="VSH81" s="1871"/>
      <c r="VSI81" s="1871"/>
      <c r="VSJ81" s="1871"/>
      <c r="VSK81" s="1871"/>
      <c r="VSL81" s="1871"/>
      <c r="VSM81" s="1871"/>
      <c r="VSN81" s="1871"/>
      <c r="VSO81" s="1871"/>
      <c r="VSP81" s="1871"/>
      <c r="VSQ81" s="1871"/>
      <c r="VSR81" s="1871"/>
      <c r="VSS81" s="1871"/>
      <c r="VST81" s="1871"/>
      <c r="VSU81" s="1871"/>
      <c r="VSV81" s="1871"/>
      <c r="VSW81" s="1871"/>
      <c r="VSX81" s="1871"/>
      <c r="VSY81" s="1871"/>
      <c r="VSZ81" s="1871"/>
      <c r="VTA81" s="1871"/>
      <c r="VTB81" s="1871"/>
      <c r="VTC81" s="1871"/>
      <c r="VTD81" s="1871"/>
      <c r="VTE81" s="1871"/>
      <c r="VTF81" s="1871"/>
      <c r="VTG81" s="1871"/>
      <c r="VTH81" s="1871"/>
      <c r="VTI81" s="1871"/>
      <c r="VTJ81" s="1871"/>
      <c r="VTK81" s="1871"/>
      <c r="VTL81" s="1871"/>
      <c r="VTM81" s="1871"/>
      <c r="VTN81" s="1871"/>
      <c r="VTO81" s="1871"/>
      <c r="VTP81" s="1871"/>
      <c r="VTQ81" s="1871"/>
      <c r="VTR81" s="1871"/>
      <c r="VTS81" s="1871"/>
      <c r="VTT81" s="1871"/>
      <c r="VTU81" s="1871"/>
      <c r="VTV81" s="1871"/>
      <c r="VTW81" s="1871"/>
      <c r="VTX81" s="1871"/>
      <c r="VTY81" s="1871"/>
      <c r="VTZ81" s="1871"/>
      <c r="VUA81" s="1871"/>
      <c r="VUB81" s="1871"/>
      <c r="VUC81" s="1871"/>
      <c r="VUD81" s="1871"/>
      <c r="VUE81" s="1871"/>
      <c r="VUF81" s="1871"/>
      <c r="VUG81" s="1871"/>
      <c r="VUH81" s="1871"/>
      <c r="VUI81" s="1871"/>
      <c r="VUJ81" s="1871"/>
      <c r="VUK81" s="1871"/>
      <c r="VUL81" s="1871"/>
      <c r="VUM81" s="1871"/>
      <c r="VUN81" s="1871"/>
      <c r="VUO81" s="1871"/>
      <c r="VUP81" s="1871"/>
      <c r="VUQ81" s="1871"/>
      <c r="VUR81" s="1871"/>
      <c r="VUS81" s="1871"/>
      <c r="VUT81" s="1871"/>
      <c r="VUU81" s="1871"/>
      <c r="VUV81" s="1871"/>
      <c r="VUW81" s="1871"/>
      <c r="VUX81" s="1871"/>
      <c r="VUY81" s="1871"/>
      <c r="VUZ81" s="1871"/>
      <c r="VVA81" s="1871"/>
      <c r="VVB81" s="1871"/>
      <c r="VVC81" s="1871"/>
      <c r="VVD81" s="1871"/>
      <c r="VVE81" s="1871"/>
      <c r="VVF81" s="1871"/>
      <c r="VVG81" s="1871"/>
      <c r="VVH81" s="1871"/>
      <c r="VVI81" s="1871"/>
      <c r="VVJ81" s="1871"/>
      <c r="VVK81" s="1871"/>
      <c r="VVL81" s="1871"/>
      <c r="VVM81" s="1871"/>
      <c r="VVN81" s="1871"/>
      <c r="VVO81" s="1871"/>
      <c r="VVP81" s="1871"/>
      <c r="VVQ81" s="1871"/>
      <c r="VVR81" s="1871"/>
      <c r="VVS81" s="1871"/>
      <c r="VVT81" s="1871"/>
      <c r="VVU81" s="1871"/>
      <c r="VVV81" s="1871"/>
      <c r="VVW81" s="1871"/>
      <c r="VVX81" s="1871"/>
      <c r="VVY81" s="1871"/>
      <c r="VVZ81" s="1871"/>
      <c r="VWA81" s="1871"/>
      <c r="VWB81" s="1871"/>
      <c r="VWC81" s="1871"/>
      <c r="VWD81" s="1871"/>
      <c r="VWE81" s="1871"/>
      <c r="VWF81" s="1871"/>
      <c r="VWG81" s="1871"/>
      <c r="VWH81" s="1871"/>
      <c r="VWI81" s="1871"/>
      <c r="VWJ81" s="1871"/>
      <c r="VWK81" s="1871"/>
      <c r="VWL81" s="1871"/>
      <c r="VWM81" s="1871"/>
      <c r="VWN81" s="1871"/>
      <c r="VWO81" s="1871"/>
      <c r="VWP81" s="1871"/>
      <c r="VWQ81" s="1871"/>
      <c r="VWR81" s="1871"/>
      <c r="VWS81" s="1871"/>
      <c r="VWT81" s="1871"/>
      <c r="VWU81" s="1871"/>
      <c r="VWV81" s="1871"/>
      <c r="VWW81" s="1871"/>
      <c r="VWX81" s="1871"/>
      <c r="VWY81" s="1871"/>
      <c r="VWZ81" s="1871"/>
      <c r="VXA81" s="1871"/>
      <c r="VXB81" s="1871"/>
      <c r="VXC81" s="1871"/>
      <c r="VXD81" s="1871"/>
      <c r="VXE81" s="1871"/>
      <c r="VXF81" s="1871"/>
      <c r="VXG81" s="1871"/>
      <c r="VXH81" s="1871"/>
      <c r="VXI81" s="1871"/>
      <c r="VXJ81" s="1871"/>
      <c r="VXK81" s="1871"/>
      <c r="VXL81" s="1871"/>
      <c r="VXM81" s="1871"/>
      <c r="VXN81" s="1871"/>
      <c r="VXO81" s="1871"/>
      <c r="VXP81" s="1871"/>
      <c r="VXQ81" s="1871"/>
      <c r="VXR81" s="1871"/>
      <c r="VXS81" s="1871"/>
      <c r="VXT81" s="1871"/>
      <c r="VXU81" s="1871"/>
      <c r="VXV81" s="1871"/>
      <c r="VXW81" s="1871"/>
      <c r="VXX81" s="1871"/>
      <c r="VXY81" s="1871"/>
      <c r="VXZ81" s="1871"/>
      <c r="VYA81" s="1871"/>
      <c r="VYB81" s="1871"/>
      <c r="VYC81" s="1871"/>
      <c r="VYD81" s="1871"/>
      <c r="VYE81" s="1871"/>
      <c r="VYF81" s="1871"/>
      <c r="VYG81" s="1871"/>
      <c r="VYH81" s="1871"/>
      <c r="VYI81" s="1871"/>
      <c r="VYJ81" s="1871"/>
      <c r="VYK81" s="1871"/>
      <c r="VYL81" s="1871"/>
      <c r="VYM81" s="1871"/>
      <c r="VYN81" s="1871"/>
      <c r="VYO81" s="1871"/>
      <c r="VYP81" s="1871"/>
      <c r="VYQ81" s="1871"/>
      <c r="VYR81" s="1871"/>
      <c r="VYS81" s="1871"/>
      <c r="VYT81" s="1871"/>
      <c r="VYU81" s="1871"/>
      <c r="VYV81" s="1871"/>
      <c r="VYW81" s="1871"/>
      <c r="VYX81" s="1871"/>
      <c r="VYY81" s="1871"/>
      <c r="VYZ81" s="1871"/>
      <c r="VZA81" s="1871"/>
      <c r="VZB81" s="1871"/>
      <c r="VZC81" s="1871"/>
      <c r="VZD81" s="1871"/>
      <c r="VZE81" s="1871"/>
      <c r="VZF81" s="1871"/>
      <c r="VZG81" s="1871"/>
      <c r="VZH81" s="1871"/>
      <c r="VZI81" s="1871"/>
      <c r="VZJ81" s="1871"/>
      <c r="VZK81" s="1871"/>
      <c r="VZL81" s="1871"/>
      <c r="VZM81" s="1871"/>
      <c r="VZN81" s="1871"/>
      <c r="VZO81" s="1871"/>
      <c r="VZP81" s="1871"/>
      <c r="VZQ81" s="1871"/>
      <c r="VZR81" s="1871"/>
      <c r="VZS81" s="1871"/>
      <c r="VZT81" s="1871"/>
      <c r="VZU81" s="1871"/>
      <c r="VZV81" s="1871"/>
      <c r="VZW81" s="1871"/>
      <c r="VZX81" s="1871"/>
      <c r="VZY81" s="1871"/>
      <c r="VZZ81" s="1871"/>
      <c r="WAA81" s="1871"/>
      <c r="WAB81" s="1871"/>
      <c r="WAC81" s="1871"/>
      <c r="WAD81" s="1871"/>
      <c r="WAE81" s="1871"/>
      <c r="WAF81" s="1871"/>
      <c r="WAG81" s="1871"/>
      <c r="WAH81" s="1871"/>
      <c r="WAI81" s="1871"/>
      <c r="WAJ81" s="1871"/>
      <c r="WAK81" s="1871"/>
      <c r="WAL81" s="1871"/>
      <c r="WAM81" s="1871"/>
      <c r="WAN81" s="1871"/>
      <c r="WAO81" s="1871"/>
      <c r="WAP81" s="1871"/>
      <c r="WAQ81" s="1871"/>
      <c r="WAR81" s="1871"/>
      <c r="WAS81" s="1871"/>
      <c r="WAT81" s="1871"/>
      <c r="WAU81" s="1871"/>
      <c r="WAV81" s="1871"/>
      <c r="WAW81" s="1871"/>
      <c r="WAX81" s="1871"/>
      <c r="WAY81" s="1871"/>
      <c r="WAZ81" s="1871"/>
      <c r="WBA81" s="1871"/>
      <c r="WBB81" s="1871"/>
      <c r="WBC81" s="1871"/>
      <c r="WBD81" s="1871"/>
      <c r="WBE81" s="1871"/>
      <c r="WBF81" s="1871"/>
      <c r="WBG81" s="1871"/>
      <c r="WBH81" s="1871"/>
      <c r="WBI81" s="1871"/>
      <c r="WBJ81" s="1871"/>
      <c r="WBK81" s="1871"/>
      <c r="WBL81" s="1871"/>
      <c r="WBM81" s="1871"/>
      <c r="WBN81" s="1871"/>
      <c r="WBO81" s="1871"/>
      <c r="WBP81" s="1871"/>
      <c r="WBQ81" s="1871"/>
      <c r="WBR81" s="1871"/>
      <c r="WBS81" s="1871"/>
      <c r="WBT81" s="1871"/>
      <c r="WBU81" s="1871"/>
      <c r="WBV81" s="1871"/>
      <c r="WBW81" s="1871"/>
      <c r="WBX81" s="1871"/>
      <c r="WBY81" s="1871"/>
      <c r="WBZ81" s="1871"/>
      <c r="WCA81" s="1871"/>
      <c r="WCB81" s="1871"/>
      <c r="WCC81" s="1871"/>
      <c r="WCD81" s="1871"/>
      <c r="WCE81" s="1871"/>
      <c r="WCF81" s="1871"/>
      <c r="WCG81" s="1871"/>
      <c r="WCH81" s="1871"/>
      <c r="WCI81" s="1871"/>
      <c r="WCJ81" s="1871"/>
      <c r="WCK81" s="1871"/>
      <c r="WCL81" s="1871"/>
      <c r="WCM81" s="1871"/>
      <c r="WCN81" s="1871"/>
      <c r="WCO81" s="1871"/>
      <c r="WCP81" s="1871"/>
      <c r="WCQ81" s="1871"/>
      <c r="WCR81" s="1871"/>
      <c r="WCS81" s="1871"/>
      <c r="WCT81" s="1871"/>
      <c r="WCU81" s="1871"/>
      <c r="WCV81" s="1871"/>
      <c r="WCW81" s="1871"/>
      <c r="WCX81" s="1871"/>
      <c r="WCY81" s="1871"/>
      <c r="WCZ81" s="1871"/>
      <c r="WDA81" s="1871"/>
      <c r="WDB81" s="1871"/>
      <c r="WDC81" s="1871"/>
      <c r="WDD81" s="1871"/>
      <c r="WDE81" s="1871"/>
      <c r="WDF81" s="1871"/>
      <c r="WDG81" s="1871"/>
      <c r="WDH81" s="1871"/>
      <c r="WDI81" s="1871"/>
      <c r="WDJ81" s="1871"/>
      <c r="WDK81" s="1871"/>
      <c r="WDL81" s="1871"/>
      <c r="WDM81" s="1871"/>
      <c r="WDN81" s="1871"/>
      <c r="WDO81" s="1871"/>
      <c r="WDP81" s="1871"/>
      <c r="WDQ81" s="1871"/>
      <c r="WDR81" s="1871"/>
      <c r="WDS81" s="1871"/>
      <c r="WDT81" s="1871"/>
      <c r="WDU81" s="1871"/>
      <c r="WDV81" s="1871"/>
      <c r="WDW81" s="1871"/>
      <c r="WDX81" s="1871"/>
      <c r="WDY81" s="1871"/>
      <c r="WDZ81" s="1871"/>
      <c r="WEA81" s="1871"/>
      <c r="WEB81" s="1871"/>
      <c r="WEC81" s="1871"/>
      <c r="WED81" s="1871"/>
      <c r="WEE81" s="1871"/>
      <c r="WEF81" s="1871"/>
      <c r="WEG81" s="1871"/>
      <c r="WEH81" s="1871"/>
      <c r="WEI81" s="1871"/>
      <c r="WEJ81" s="1871"/>
      <c r="WEK81" s="1871"/>
      <c r="WEL81" s="1871"/>
      <c r="WEM81" s="1871"/>
      <c r="WEN81" s="1871"/>
      <c r="WEO81" s="1871"/>
      <c r="WEP81" s="1871"/>
      <c r="WEQ81" s="1871"/>
      <c r="WER81" s="1871"/>
      <c r="WES81" s="1871"/>
      <c r="WET81" s="1871"/>
      <c r="WEU81" s="1871"/>
      <c r="WEV81" s="1871"/>
      <c r="WEW81" s="1871"/>
      <c r="WEX81" s="1871"/>
      <c r="WEY81" s="1871"/>
      <c r="WEZ81" s="1871"/>
      <c r="WFA81" s="1871"/>
      <c r="WFB81" s="1871"/>
      <c r="WFC81" s="1871"/>
      <c r="WFD81" s="1871"/>
      <c r="WFE81" s="1871"/>
      <c r="WFF81" s="1871"/>
      <c r="WFG81" s="1871"/>
      <c r="WFH81" s="1871"/>
      <c r="WFI81" s="1871"/>
      <c r="WFJ81" s="1871"/>
      <c r="WFK81" s="1871"/>
      <c r="WFL81" s="1871"/>
      <c r="WFM81" s="1871"/>
      <c r="WFN81" s="1871"/>
      <c r="WFO81" s="1871"/>
      <c r="WFP81" s="1871"/>
      <c r="WFQ81" s="1871"/>
      <c r="WFR81" s="1871"/>
      <c r="WFS81" s="1871"/>
      <c r="WFT81" s="1871"/>
      <c r="WFU81" s="1871"/>
      <c r="WFV81" s="1871"/>
      <c r="WFW81" s="1871"/>
      <c r="WFX81" s="1871"/>
      <c r="WFY81" s="1871"/>
      <c r="WFZ81" s="1871"/>
      <c r="WGA81" s="1871"/>
      <c r="WGB81" s="1871"/>
      <c r="WGC81" s="1871"/>
      <c r="WGD81" s="1871"/>
      <c r="WGE81" s="1871"/>
      <c r="WGF81" s="1871"/>
      <c r="WGG81" s="1871"/>
      <c r="WGH81" s="1871"/>
      <c r="WGI81" s="1871"/>
      <c r="WGJ81" s="1871"/>
      <c r="WGK81" s="1871"/>
      <c r="WGL81" s="1871"/>
      <c r="WGM81" s="1871"/>
      <c r="WGN81" s="1871"/>
      <c r="WGO81" s="1871"/>
      <c r="WGP81" s="1871"/>
      <c r="WGQ81" s="1871"/>
      <c r="WGR81" s="1871"/>
      <c r="WGS81" s="1871"/>
      <c r="WGT81" s="1871"/>
      <c r="WGU81" s="1871"/>
      <c r="WGV81" s="1871"/>
      <c r="WGW81" s="1871"/>
      <c r="WGX81" s="1871"/>
      <c r="WGY81" s="1871"/>
      <c r="WGZ81" s="1871"/>
      <c r="WHA81" s="1871"/>
      <c r="WHB81" s="1871"/>
      <c r="WHC81" s="1871"/>
      <c r="WHD81" s="1871"/>
      <c r="WHE81" s="1871"/>
      <c r="WHF81" s="1871"/>
      <c r="WHG81" s="1871"/>
      <c r="WHH81" s="1871"/>
      <c r="WHI81" s="1871"/>
      <c r="WHJ81" s="1871"/>
      <c r="WHK81" s="1871"/>
      <c r="WHL81" s="1871"/>
      <c r="WHM81" s="1871"/>
      <c r="WHN81" s="1871"/>
      <c r="WHO81" s="1871"/>
      <c r="WHP81" s="1871"/>
      <c r="WHQ81" s="1871"/>
      <c r="WHR81" s="1871"/>
      <c r="WHS81" s="1871"/>
      <c r="WHT81" s="1871"/>
      <c r="WHU81" s="1871"/>
      <c r="WHV81" s="1871"/>
      <c r="WHW81" s="1871"/>
      <c r="WHX81" s="1871"/>
      <c r="WHY81" s="1871"/>
      <c r="WHZ81" s="1871"/>
      <c r="WIA81" s="1871"/>
      <c r="WIB81" s="1871"/>
      <c r="WIC81" s="1871"/>
      <c r="WID81" s="1871"/>
      <c r="WIE81" s="1871"/>
      <c r="WIF81" s="1871"/>
      <c r="WIG81" s="1871"/>
      <c r="WIH81" s="1871"/>
      <c r="WII81" s="1871"/>
      <c r="WIJ81" s="1871"/>
      <c r="WIK81" s="1871"/>
      <c r="WIL81" s="1871"/>
      <c r="WIM81" s="1871"/>
      <c r="WIN81" s="1871"/>
      <c r="WIO81" s="1871"/>
      <c r="WIP81" s="1871"/>
      <c r="WIQ81" s="1871"/>
      <c r="WIR81" s="1871"/>
      <c r="WIS81" s="1871"/>
      <c r="WIT81" s="1871"/>
      <c r="WIU81" s="1871"/>
      <c r="WIV81" s="1871"/>
      <c r="WIW81" s="1871"/>
      <c r="WIX81" s="1871"/>
      <c r="WIY81" s="1871"/>
      <c r="WIZ81" s="1871"/>
      <c r="WJA81" s="1871"/>
      <c r="WJB81" s="1871"/>
      <c r="WJC81" s="1871"/>
      <c r="WJD81" s="1871"/>
      <c r="WJE81" s="1871"/>
      <c r="WJF81" s="1871"/>
      <c r="WJG81" s="1871"/>
      <c r="WJH81" s="1871"/>
      <c r="WJI81" s="1871"/>
      <c r="WJJ81" s="1871"/>
      <c r="WJK81" s="1871"/>
      <c r="WJL81" s="1871"/>
      <c r="WJM81" s="1871"/>
      <c r="WJN81" s="1871"/>
      <c r="WJO81" s="1871"/>
      <c r="WJP81" s="1871"/>
      <c r="WJQ81" s="1871"/>
      <c r="WJR81" s="1871"/>
      <c r="WJS81" s="1871"/>
      <c r="WJT81" s="1871"/>
      <c r="WJU81" s="1871"/>
      <c r="WJV81" s="1871"/>
      <c r="WJW81" s="1871"/>
      <c r="WJX81" s="1871"/>
      <c r="WJY81" s="1871"/>
      <c r="WJZ81" s="1871"/>
      <c r="WKA81" s="1871"/>
      <c r="WKB81" s="1871"/>
      <c r="WKC81" s="1871"/>
      <c r="WKD81" s="1871"/>
      <c r="WKE81" s="1871"/>
      <c r="WKF81" s="1871"/>
      <c r="WKG81" s="1871"/>
      <c r="WKH81" s="1871"/>
      <c r="WKI81" s="1871"/>
      <c r="WKJ81" s="1871"/>
      <c r="WKK81" s="1871"/>
      <c r="WKL81" s="1871"/>
      <c r="WKM81" s="1871"/>
      <c r="WKN81" s="1871"/>
      <c r="WKO81" s="1871"/>
      <c r="WKP81" s="1871"/>
      <c r="WKQ81" s="1871"/>
      <c r="WKR81" s="1871"/>
      <c r="WKS81" s="1871"/>
      <c r="WKT81" s="1871"/>
      <c r="WKU81" s="1871"/>
      <c r="WKV81" s="1871"/>
      <c r="WKW81" s="1871"/>
      <c r="WKX81" s="1871"/>
      <c r="WKY81" s="1871"/>
      <c r="WKZ81" s="1871"/>
      <c r="WLA81" s="1871"/>
      <c r="WLB81" s="1871"/>
      <c r="WLC81" s="1871"/>
      <c r="WLD81" s="1871"/>
      <c r="WLE81" s="1871"/>
      <c r="WLF81" s="1871"/>
      <c r="WLG81" s="1871"/>
      <c r="WLH81" s="1871"/>
      <c r="WLI81" s="1871"/>
      <c r="WLJ81" s="1871"/>
      <c r="WLK81" s="1871"/>
      <c r="WLL81" s="1871"/>
      <c r="WLM81" s="1871"/>
      <c r="WLN81" s="1871"/>
      <c r="WLO81" s="1871"/>
      <c r="WLP81" s="1871"/>
      <c r="WLQ81" s="1871"/>
      <c r="WLR81" s="1871"/>
      <c r="WLS81" s="1871"/>
      <c r="WLT81" s="1871"/>
      <c r="WLU81" s="1871"/>
      <c r="WLV81" s="1871"/>
      <c r="WLW81" s="1871"/>
      <c r="WLX81" s="1871"/>
      <c r="WLY81" s="1871"/>
      <c r="WLZ81" s="1871"/>
      <c r="WMA81" s="1871"/>
      <c r="WMB81" s="1871"/>
      <c r="WMC81" s="1871"/>
      <c r="WMD81" s="1871"/>
      <c r="WME81" s="1871"/>
      <c r="WMF81" s="1871"/>
      <c r="WMG81" s="1871"/>
      <c r="WMH81" s="1871"/>
      <c r="WMI81" s="1871"/>
      <c r="WMJ81" s="1871"/>
      <c r="WMK81" s="1871"/>
      <c r="WML81" s="1871"/>
      <c r="WMM81" s="1871"/>
      <c r="WMN81" s="1871"/>
      <c r="WMO81" s="1871"/>
      <c r="WMP81" s="1871"/>
      <c r="WMQ81" s="1871"/>
      <c r="WMR81" s="1871"/>
      <c r="WMS81" s="1871"/>
      <c r="WMT81" s="1871"/>
      <c r="WMU81" s="1871"/>
      <c r="WMV81" s="1871"/>
      <c r="WMW81" s="1871"/>
      <c r="WMX81" s="1871"/>
      <c r="WMY81" s="1871"/>
      <c r="WMZ81" s="1871"/>
      <c r="WNA81" s="1871"/>
      <c r="WNB81" s="1871"/>
      <c r="WNC81" s="1871"/>
      <c r="WND81" s="1871"/>
      <c r="WNE81" s="1871"/>
      <c r="WNF81" s="1871"/>
      <c r="WNG81" s="1871"/>
      <c r="WNH81" s="1871"/>
      <c r="WNI81" s="1871"/>
      <c r="WNJ81" s="1871"/>
      <c r="WNK81" s="1871"/>
      <c r="WNL81" s="1871"/>
      <c r="WNM81" s="1871"/>
      <c r="WNN81" s="1871"/>
      <c r="WNO81" s="1871"/>
      <c r="WNP81" s="1871"/>
      <c r="WNQ81" s="1871"/>
      <c r="WNR81" s="1871"/>
      <c r="WNS81" s="1871"/>
      <c r="WNT81" s="1871"/>
      <c r="WNU81" s="1871"/>
      <c r="WNV81" s="1871"/>
      <c r="WNW81" s="1871"/>
      <c r="WNX81" s="1871"/>
      <c r="WNY81" s="1871"/>
      <c r="WNZ81" s="1871"/>
      <c r="WOA81" s="1871"/>
      <c r="WOB81" s="1871"/>
      <c r="WOC81" s="1871"/>
      <c r="WOD81" s="1871"/>
      <c r="WOE81" s="1871"/>
      <c r="WOF81" s="1871"/>
      <c r="WOG81" s="1871"/>
      <c r="WOH81" s="1871"/>
      <c r="WOI81" s="1871"/>
      <c r="WOJ81" s="1871"/>
      <c r="WOK81" s="1871"/>
      <c r="WOL81" s="1871"/>
      <c r="WOM81" s="1871"/>
      <c r="WON81" s="1871"/>
      <c r="WOO81" s="1871"/>
      <c r="WOP81" s="1871"/>
      <c r="WOQ81" s="1871"/>
      <c r="WOR81" s="1871"/>
      <c r="WOS81" s="1871"/>
      <c r="WOT81" s="1871"/>
      <c r="WOU81" s="1871"/>
      <c r="WOV81" s="1871"/>
      <c r="WOW81" s="1871"/>
      <c r="WOX81" s="1871"/>
      <c r="WOY81" s="1871"/>
      <c r="WOZ81" s="1871"/>
      <c r="WPA81" s="1871"/>
      <c r="WPB81" s="1871"/>
      <c r="WPC81" s="1871"/>
      <c r="WPD81" s="1871"/>
      <c r="WPE81" s="1871"/>
      <c r="WPF81" s="1871"/>
      <c r="WPG81" s="1871"/>
      <c r="WPH81" s="1871"/>
      <c r="WPI81" s="1871"/>
      <c r="WPJ81" s="1871"/>
      <c r="WPK81" s="1871"/>
      <c r="WPL81" s="1871"/>
      <c r="WPM81" s="1871"/>
      <c r="WPN81" s="1871"/>
      <c r="WPO81" s="1871"/>
      <c r="WPP81" s="1871"/>
      <c r="WPQ81" s="1871"/>
      <c r="WPR81" s="1871"/>
      <c r="WPS81" s="1871"/>
      <c r="WPT81" s="1871"/>
      <c r="WPU81" s="1871"/>
      <c r="WPV81" s="1871"/>
      <c r="WPW81" s="1871"/>
      <c r="WPX81" s="1871"/>
      <c r="WPY81" s="1871"/>
      <c r="WPZ81" s="1871"/>
      <c r="WQA81" s="1871"/>
      <c r="WQB81" s="1871"/>
      <c r="WQC81" s="1871"/>
      <c r="WQD81" s="1871"/>
      <c r="WQE81" s="1871"/>
      <c r="WQF81" s="1871"/>
      <c r="WQG81" s="1871"/>
      <c r="WQH81" s="1871"/>
      <c r="WQI81" s="1871"/>
      <c r="WQJ81" s="1871"/>
      <c r="WQK81" s="1871"/>
      <c r="WQL81" s="1871"/>
      <c r="WQM81" s="1871"/>
      <c r="WQN81" s="1871"/>
      <c r="WQO81" s="1871"/>
      <c r="WQP81" s="1871"/>
      <c r="WQQ81" s="1871"/>
      <c r="WQR81" s="1871"/>
      <c r="WQS81" s="1871"/>
      <c r="WQT81" s="1871"/>
      <c r="WQU81" s="1871"/>
      <c r="WQV81" s="1871"/>
      <c r="WQW81" s="1871"/>
      <c r="WQX81" s="1871"/>
      <c r="WQY81" s="1871"/>
      <c r="WQZ81" s="1871"/>
      <c r="WRA81" s="1871"/>
      <c r="WRB81" s="1871"/>
      <c r="WRC81" s="1871"/>
      <c r="WRD81" s="1871"/>
      <c r="WRE81" s="1871"/>
      <c r="WRF81" s="1871"/>
      <c r="WRG81" s="1871"/>
      <c r="WRH81" s="1871"/>
      <c r="WRI81" s="1871"/>
      <c r="WRJ81" s="1871"/>
      <c r="WRK81" s="1871"/>
      <c r="WRL81" s="1871"/>
      <c r="WRM81" s="1871"/>
      <c r="WRN81" s="1871"/>
      <c r="WRO81" s="1871"/>
      <c r="WRP81" s="1871"/>
      <c r="WRQ81" s="1871"/>
      <c r="WRR81" s="1871"/>
      <c r="WRS81" s="1871"/>
      <c r="WRT81" s="1871"/>
      <c r="WRU81" s="1871"/>
      <c r="WRV81" s="1871"/>
      <c r="WRW81" s="1871"/>
      <c r="WRX81" s="1871"/>
      <c r="WRY81" s="1871"/>
      <c r="WRZ81" s="1871"/>
      <c r="WSA81" s="1871"/>
      <c r="WSB81" s="1871"/>
      <c r="WSC81" s="1871"/>
      <c r="WSD81" s="1871"/>
      <c r="WSE81" s="1871"/>
      <c r="WSF81" s="1871"/>
      <c r="WSG81" s="1871"/>
      <c r="WSH81" s="1871"/>
      <c r="WSI81" s="1871"/>
      <c r="WSJ81" s="1871"/>
      <c r="WSK81" s="1871"/>
      <c r="WSL81" s="1871"/>
      <c r="WSM81" s="1871"/>
      <c r="WSN81" s="1871"/>
      <c r="WSO81" s="1871"/>
      <c r="WSP81" s="1871"/>
      <c r="WSQ81" s="1871"/>
      <c r="WSR81" s="1871"/>
      <c r="WSS81" s="1871"/>
      <c r="WST81" s="1871"/>
      <c r="WSU81" s="1871"/>
      <c r="WSV81" s="1871"/>
      <c r="WSW81" s="1871"/>
      <c r="WSX81" s="1871"/>
      <c r="WSY81" s="1871"/>
      <c r="WSZ81" s="1871"/>
      <c r="WTA81" s="1871"/>
      <c r="WTB81" s="1871"/>
      <c r="WTC81" s="1871"/>
      <c r="WTD81" s="1871"/>
      <c r="WTE81" s="1871"/>
      <c r="WTF81" s="1871"/>
      <c r="WTG81" s="1871"/>
      <c r="WTH81" s="1871"/>
      <c r="WTI81" s="1871"/>
      <c r="WTJ81" s="1871"/>
      <c r="WTK81" s="1871"/>
      <c r="WTL81" s="1871"/>
      <c r="WTM81" s="1871"/>
      <c r="WTN81" s="1871"/>
      <c r="WTO81" s="1871"/>
      <c r="WTP81" s="1871"/>
      <c r="WTQ81" s="1871"/>
      <c r="WTR81" s="1871"/>
      <c r="WTS81" s="1871"/>
      <c r="WTT81" s="1871"/>
      <c r="WTU81" s="1871"/>
      <c r="WTV81" s="1871"/>
      <c r="WTW81" s="1871"/>
      <c r="WTX81" s="1871"/>
      <c r="WTY81" s="1871"/>
      <c r="WTZ81" s="1871"/>
      <c r="WUA81" s="1871"/>
      <c r="WUB81" s="1871"/>
      <c r="WUC81" s="1871"/>
      <c r="WUD81" s="1871"/>
      <c r="WUE81" s="1871"/>
      <c r="WUF81" s="1871"/>
      <c r="WUG81" s="1871"/>
      <c r="WUH81" s="1871"/>
      <c r="WUI81" s="1871"/>
      <c r="WUJ81" s="1871"/>
      <c r="WUK81" s="1871"/>
      <c r="WUL81" s="1871"/>
      <c r="WUM81" s="1871"/>
      <c r="WUN81" s="1871"/>
      <c r="WUO81" s="1871"/>
      <c r="WUP81" s="1871"/>
      <c r="WUQ81" s="1871"/>
      <c r="WUR81" s="1871"/>
      <c r="WUS81" s="1871"/>
      <c r="WUT81" s="1871"/>
      <c r="WUU81" s="1871"/>
      <c r="WUV81" s="1871"/>
      <c r="WUW81" s="1871"/>
      <c r="WUX81" s="1871"/>
      <c r="WUY81" s="1871"/>
      <c r="WUZ81" s="1871"/>
      <c r="WVA81" s="1871"/>
      <c r="WVB81" s="1871"/>
      <c r="WVC81" s="1871"/>
      <c r="WVD81" s="1871"/>
      <c r="WVE81" s="1871"/>
      <c r="WVF81" s="1871"/>
      <c r="WVG81" s="1871"/>
      <c r="WVH81" s="1871"/>
      <c r="WVI81" s="1871"/>
      <c r="WVJ81" s="1871"/>
      <c r="WVK81" s="1871"/>
      <c r="WVL81" s="1871"/>
      <c r="WVM81" s="1871"/>
      <c r="WVN81" s="1871"/>
      <c r="WVO81" s="1871"/>
      <c r="WVP81" s="1871"/>
      <c r="WVQ81" s="1871"/>
      <c r="WVR81" s="1871"/>
      <c r="WVS81" s="1871"/>
      <c r="WVT81" s="1871"/>
      <c r="WVU81" s="1871"/>
      <c r="WVV81" s="1871"/>
      <c r="WVW81" s="1871"/>
      <c r="WVX81" s="1871"/>
      <c r="WVY81" s="1871"/>
      <c r="WVZ81" s="1871"/>
      <c r="WWA81" s="1871"/>
      <c r="WWB81" s="1871"/>
      <c r="WWC81" s="1871"/>
      <c r="WWD81" s="1871"/>
      <c r="WWE81" s="1871"/>
      <c r="WWF81" s="1871"/>
      <c r="WWG81" s="1871"/>
      <c r="WWH81" s="1871"/>
      <c r="WWI81" s="1871"/>
      <c r="WWJ81" s="1871"/>
      <c r="WWK81" s="1871"/>
      <c r="WWL81" s="1871"/>
      <c r="WWM81" s="1871"/>
      <c r="WWN81" s="1871"/>
      <c r="WWO81" s="1871"/>
      <c r="WWP81" s="1871"/>
      <c r="WWQ81" s="1871"/>
      <c r="WWR81" s="1871"/>
      <c r="WWS81" s="1871"/>
      <c r="WWT81" s="1871"/>
      <c r="WWU81" s="1871"/>
      <c r="WWV81" s="1871"/>
      <c r="WWW81" s="1871"/>
      <c r="WWX81" s="1871"/>
      <c r="WWY81" s="1871"/>
      <c r="WWZ81" s="1871"/>
      <c r="WXA81" s="1871"/>
      <c r="WXB81" s="1871"/>
      <c r="WXC81" s="1871"/>
      <c r="WXD81" s="1871"/>
      <c r="WXE81" s="1871"/>
      <c r="WXF81" s="1871"/>
      <c r="WXG81" s="1871"/>
      <c r="WXH81" s="1871"/>
      <c r="WXI81" s="1871"/>
      <c r="WXJ81" s="1871"/>
      <c r="WXK81" s="1871"/>
      <c r="WXL81" s="1871"/>
      <c r="WXM81" s="1871"/>
      <c r="WXN81" s="1871"/>
      <c r="WXO81" s="1871"/>
      <c r="WXP81" s="1871"/>
      <c r="WXQ81" s="1871"/>
      <c r="WXR81" s="1871"/>
      <c r="WXS81" s="1871"/>
      <c r="WXT81" s="1871"/>
      <c r="WXU81" s="1871"/>
      <c r="WXV81" s="1871"/>
      <c r="WXW81" s="1871"/>
      <c r="WXX81" s="1871"/>
      <c r="WXY81" s="1871"/>
      <c r="WXZ81" s="1871"/>
      <c r="WYA81" s="1871"/>
      <c r="WYB81" s="1871"/>
      <c r="WYC81" s="1871"/>
      <c r="WYD81" s="1871"/>
      <c r="WYE81" s="1871"/>
      <c r="WYF81" s="1871"/>
      <c r="WYG81" s="1871"/>
      <c r="WYH81" s="1871"/>
      <c r="WYI81" s="1871"/>
      <c r="WYJ81" s="1871"/>
      <c r="WYK81" s="1871"/>
      <c r="WYL81" s="1871"/>
      <c r="WYM81" s="1871"/>
      <c r="WYN81" s="1871"/>
      <c r="WYO81" s="1871"/>
      <c r="WYP81" s="1871"/>
      <c r="WYQ81" s="1871"/>
      <c r="WYR81" s="1871"/>
      <c r="WYS81" s="1871"/>
      <c r="WYT81" s="1871"/>
      <c r="WYU81" s="1871"/>
      <c r="WYV81" s="1871"/>
      <c r="WYW81" s="1871"/>
      <c r="WYX81" s="1871"/>
      <c r="WYY81" s="1871"/>
      <c r="WYZ81" s="1871"/>
      <c r="WZA81" s="1871"/>
      <c r="WZB81" s="1871"/>
      <c r="WZC81" s="1871"/>
      <c r="WZD81" s="1871"/>
      <c r="WZE81" s="1871"/>
      <c r="WZF81" s="1871"/>
      <c r="WZG81" s="1871"/>
      <c r="WZH81" s="1871"/>
      <c r="WZI81" s="1871"/>
      <c r="WZJ81" s="1871"/>
      <c r="WZK81" s="1871"/>
      <c r="WZL81" s="1871"/>
      <c r="WZM81" s="1871"/>
      <c r="WZN81" s="1871"/>
      <c r="WZO81" s="1871"/>
      <c r="WZP81" s="1871"/>
      <c r="WZQ81" s="1871"/>
      <c r="WZR81" s="1871"/>
      <c r="WZS81" s="1871"/>
      <c r="WZT81" s="1871"/>
      <c r="WZU81" s="1871"/>
      <c r="WZV81" s="1871"/>
      <c r="WZW81" s="1871"/>
      <c r="WZX81" s="1871"/>
      <c r="WZY81" s="1871"/>
      <c r="WZZ81" s="1871"/>
      <c r="XAA81" s="1871"/>
      <c r="XAB81" s="1871"/>
      <c r="XAC81" s="1871"/>
      <c r="XAD81" s="1871"/>
      <c r="XAE81" s="1871"/>
      <c r="XAF81" s="1871"/>
      <c r="XAG81" s="1871"/>
      <c r="XAH81" s="1871"/>
      <c r="XAI81" s="1871"/>
      <c r="XAJ81" s="1871"/>
      <c r="XAK81" s="1871"/>
      <c r="XAL81" s="1871"/>
      <c r="XAM81" s="1871"/>
      <c r="XAN81" s="1871"/>
      <c r="XAO81" s="1871"/>
      <c r="XAP81" s="1871"/>
      <c r="XAQ81" s="1871"/>
      <c r="XAR81" s="1871"/>
      <c r="XAS81" s="1871"/>
      <c r="XAT81" s="1871"/>
      <c r="XAU81" s="1871"/>
      <c r="XAV81" s="1871"/>
      <c r="XAW81" s="1871"/>
      <c r="XAX81" s="1871"/>
      <c r="XAY81" s="1871"/>
      <c r="XAZ81" s="1871"/>
      <c r="XBA81" s="1871"/>
      <c r="XBB81" s="1871"/>
      <c r="XBC81" s="1871"/>
      <c r="XBD81" s="1871"/>
      <c r="XBE81" s="1871"/>
      <c r="XBF81" s="1871"/>
      <c r="XBG81" s="1871"/>
      <c r="XBH81" s="1871"/>
      <c r="XBI81" s="1871"/>
      <c r="XBJ81" s="1871"/>
      <c r="XBK81" s="1871"/>
      <c r="XBL81" s="1871"/>
      <c r="XBM81" s="1871"/>
      <c r="XBN81" s="1871"/>
      <c r="XBO81" s="1871"/>
      <c r="XBP81" s="1871"/>
      <c r="XBQ81" s="1871"/>
      <c r="XBR81" s="1871"/>
      <c r="XBS81" s="1871"/>
      <c r="XBT81" s="1871"/>
      <c r="XBU81" s="1871"/>
      <c r="XBV81" s="1871"/>
      <c r="XBW81" s="1871"/>
      <c r="XBX81" s="1871"/>
      <c r="XBY81" s="1871"/>
      <c r="XBZ81" s="1871"/>
      <c r="XCA81" s="1871"/>
      <c r="XCB81" s="1871"/>
      <c r="XCC81" s="1871"/>
      <c r="XCD81" s="1871"/>
      <c r="XCE81" s="1871"/>
      <c r="XCF81" s="1871"/>
      <c r="XCG81" s="1871"/>
      <c r="XCH81" s="1871"/>
      <c r="XCI81" s="1871"/>
      <c r="XCJ81" s="1871"/>
      <c r="XCK81" s="1871"/>
      <c r="XCL81" s="1871"/>
      <c r="XCM81" s="1871"/>
      <c r="XCN81" s="1871"/>
      <c r="XCO81" s="1871"/>
      <c r="XCP81" s="1871"/>
      <c r="XCQ81" s="1871"/>
      <c r="XCR81" s="1871"/>
      <c r="XCS81" s="1871"/>
      <c r="XCT81" s="1871"/>
      <c r="XCU81" s="1871"/>
      <c r="XCV81" s="1871"/>
      <c r="XCW81" s="1871"/>
      <c r="XCX81" s="1871"/>
      <c r="XCY81" s="1871"/>
      <c r="XCZ81" s="1871"/>
      <c r="XDA81" s="1871"/>
      <c r="XDB81" s="1871"/>
      <c r="XDC81" s="1871"/>
      <c r="XDD81" s="1871"/>
      <c r="XDE81" s="1871"/>
      <c r="XDF81" s="1871"/>
      <c r="XDG81" s="1871"/>
      <c r="XDH81" s="1871"/>
      <c r="XDI81" s="1871"/>
      <c r="XDJ81" s="1871"/>
      <c r="XDK81" s="1871"/>
      <c r="XDL81" s="1871"/>
      <c r="XDM81" s="1871"/>
      <c r="XDN81" s="1871"/>
      <c r="XDO81" s="1871"/>
      <c r="XDP81" s="1871"/>
      <c r="XDQ81" s="1871"/>
      <c r="XDR81" s="1871"/>
      <c r="XDS81" s="1871"/>
      <c r="XDT81" s="1871"/>
      <c r="XDU81" s="1871"/>
      <c r="XDV81" s="1871"/>
      <c r="XDW81" s="1871"/>
      <c r="XDX81" s="1871"/>
      <c r="XDY81" s="1871"/>
      <c r="XDZ81" s="1871"/>
      <c r="XEA81" s="1871"/>
      <c r="XEB81" s="1871"/>
      <c r="XEC81" s="1871"/>
      <c r="XED81" s="1871"/>
      <c r="XEE81" s="1871"/>
      <c r="XEF81" s="1871"/>
      <c r="XEG81" s="1871"/>
      <c r="XEH81" s="1871"/>
      <c r="XEI81" s="1871"/>
      <c r="XEJ81" s="1871"/>
      <c r="XEK81" s="1871"/>
      <c r="XEL81" s="1871"/>
      <c r="XEM81" s="1871"/>
      <c r="XEN81" s="1871"/>
      <c r="XEO81" s="1871"/>
      <c r="XEP81" s="1871"/>
      <c r="XEQ81" s="1871"/>
      <c r="XER81" s="1871"/>
      <c r="XES81" s="1871"/>
      <c r="XET81" s="1871"/>
      <c r="XEU81" s="1871"/>
      <c r="XEV81" s="1871"/>
      <c r="XEW81" s="1871"/>
      <c r="XEX81" s="1871"/>
      <c r="XEY81" s="1871"/>
      <c r="XEZ81" s="1871"/>
      <c r="XFA81" s="1871"/>
      <c r="XFB81" s="1871"/>
      <c r="XFC81" s="1871"/>
      <c r="XFD81" s="1871"/>
    </row>
    <row r="82" spans="1:16384" s="1871" customFormat="1">
      <c r="A82" s="1877"/>
      <c r="B82" s="1878" t="s">
        <v>222</v>
      </c>
      <c r="C82" s="1879"/>
      <c r="D82" s="511"/>
      <c r="E82" s="511"/>
      <c r="F82" s="1879"/>
      <c r="G82" s="1879"/>
      <c r="H82" s="1879"/>
      <c r="I82" s="1879"/>
      <c r="J82" s="1879"/>
      <c r="K82" s="1879"/>
      <c r="L82" s="1879"/>
      <c r="M82" s="1879"/>
      <c r="N82" s="1879"/>
      <c r="O82" s="1879"/>
      <c r="P82" s="1879"/>
      <c r="Q82" s="1879"/>
      <c r="R82" s="636"/>
      <c r="S82" s="636"/>
      <c r="T82" s="636"/>
      <c r="U82" s="1875"/>
      <c r="V82" s="1865"/>
      <c r="W82" s="1225" t="s">
        <v>222</v>
      </c>
      <c r="X82" s="511"/>
      <c r="Y82" s="511"/>
      <c r="Z82" s="511"/>
      <c r="AA82" s="511"/>
      <c r="AB82" s="511"/>
      <c r="AC82" s="511"/>
      <c r="AD82" s="511"/>
      <c r="AE82" s="511"/>
      <c r="AF82" s="511"/>
      <c r="AG82" s="511"/>
      <c r="AH82" s="511"/>
      <c r="AI82" s="511"/>
      <c r="AJ82" s="511"/>
      <c r="AK82" s="511"/>
      <c r="AL82" s="511"/>
      <c r="AM82" s="1876"/>
      <c r="AN82" s="636"/>
      <c r="AO82" s="636"/>
      <c r="AP82" s="1870"/>
      <c r="AQ82" s="1870"/>
      <c r="AR82" s="1870"/>
      <c r="AS82" s="1870"/>
      <c r="AT82" s="1870"/>
      <c r="AU82" s="1870"/>
      <c r="AV82" s="1870"/>
      <c r="AW82" s="1870"/>
      <c r="AX82" s="1870"/>
      <c r="AY82" s="1870"/>
      <c r="AZ82" s="1870"/>
      <c r="BA82" s="1870"/>
      <c r="BB82" s="1870"/>
      <c r="BC82" s="1870"/>
      <c r="BD82" s="1870"/>
      <c r="BE82" s="1870"/>
    </row>
    <row r="83" spans="1:16384" s="1871" customFormat="1">
      <c r="A83" s="1226"/>
      <c r="B83" s="1226" t="s">
        <v>229</v>
      </c>
      <c r="C83" s="636"/>
      <c r="D83" s="635"/>
      <c r="E83" s="635"/>
      <c r="F83" s="636"/>
      <c r="G83" s="636"/>
      <c r="H83" s="636"/>
      <c r="I83" s="636"/>
      <c r="J83" s="636"/>
      <c r="K83" s="636"/>
      <c r="L83" s="636"/>
      <c r="M83" s="636"/>
      <c r="N83" s="636"/>
      <c r="O83" s="636"/>
      <c r="P83" s="636"/>
      <c r="Q83" s="636"/>
      <c r="R83" s="636"/>
      <c r="S83" s="636"/>
      <c r="T83" s="636"/>
      <c r="U83" s="1875"/>
      <c r="V83" s="1225"/>
      <c r="W83" s="1226" t="s">
        <v>230</v>
      </c>
      <c r="X83" s="635"/>
      <c r="Y83" s="635"/>
      <c r="Z83" s="635"/>
      <c r="AA83" s="635"/>
      <c r="AB83" s="635"/>
      <c r="AC83" s="635"/>
      <c r="AD83" s="635"/>
      <c r="AE83" s="635"/>
      <c r="AF83" s="635"/>
      <c r="AG83" s="635"/>
      <c r="AH83" s="635"/>
      <c r="AI83" s="635"/>
      <c r="AJ83" s="635"/>
      <c r="AK83" s="635"/>
      <c r="AL83" s="635"/>
      <c r="AM83" s="1870"/>
      <c r="AN83" s="636"/>
      <c r="AO83" s="636"/>
      <c r="AP83" s="1870"/>
      <c r="AQ83" s="1870"/>
      <c r="AR83" s="1870"/>
      <c r="AS83" s="1870"/>
      <c r="AT83" s="1870"/>
      <c r="AU83" s="1870"/>
      <c r="AV83" s="1870"/>
      <c r="AW83" s="1870"/>
      <c r="AX83" s="1870"/>
      <c r="AY83" s="1870"/>
      <c r="AZ83" s="1870"/>
      <c r="BA83" s="1870"/>
      <c r="BB83" s="1870"/>
      <c r="BC83" s="1870"/>
      <c r="BD83" s="1870"/>
      <c r="BE83" s="1870"/>
    </row>
    <row r="84" spans="1:16384" s="1871" customFormat="1">
      <c r="A84" s="1225"/>
      <c r="B84" s="1225" t="s">
        <v>224</v>
      </c>
      <c r="C84" s="1880">
        <v>12023663.690000001</v>
      </c>
      <c r="D84" s="636"/>
      <c r="E84" s="636"/>
      <c r="F84" s="1880">
        <v>12023663.690000001</v>
      </c>
      <c r="G84" s="1880">
        <v>12023663.690000001</v>
      </c>
      <c r="H84" s="1880">
        <v>12023663.690000001</v>
      </c>
      <c r="I84" s="1880">
        <v>12023663.690000001</v>
      </c>
      <c r="J84" s="1880">
        <v>12098128.690000001</v>
      </c>
      <c r="K84" s="1880">
        <v>12098128.690000001</v>
      </c>
      <c r="L84" s="1880">
        <v>12098128.690000001</v>
      </c>
      <c r="M84" s="1880">
        <v>12098128.690000001</v>
      </c>
      <c r="N84" s="1880">
        <v>12098128.690000001</v>
      </c>
      <c r="O84" s="1880">
        <v>12098128.690000001</v>
      </c>
      <c r="P84" s="1880">
        <v>12099328.690000001</v>
      </c>
      <c r="Q84" s="1880">
        <v>12101128.690000001</v>
      </c>
      <c r="R84" s="636"/>
      <c r="S84" s="636"/>
      <c r="T84" s="636"/>
      <c r="U84" s="1866"/>
      <c r="V84" s="1225"/>
      <c r="W84" s="1225" t="s">
        <v>224</v>
      </c>
      <c r="X84" s="636">
        <v>3504724.32</v>
      </c>
      <c r="Y84" s="636"/>
      <c r="Z84" s="636"/>
      <c r="AA84" s="636">
        <v>3533603.5899999994</v>
      </c>
      <c r="AB84" s="636">
        <v>3562482.86</v>
      </c>
      <c r="AC84" s="636">
        <v>3591362.1299999994</v>
      </c>
      <c r="AD84" s="636">
        <v>3620241.3999999994</v>
      </c>
      <c r="AE84" s="636">
        <v>3649279.4899999998</v>
      </c>
      <c r="AF84" s="636">
        <v>3678317.57</v>
      </c>
      <c r="AG84" s="636">
        <v>3707355.65</v>
      </c>
      <c r="AH84" s="636">
        <v>3736393.73</v>
      </c>
      <c r="AI84" s="636">
        <v>3765431.8099999996</v>
      </c>
      <c r="AJ84" s="636">
        <v>3794469.8899999992</v>
      </c>
      <c r="AK84" s="636">
        <v>3823510.47</v>
      </c>
      <c r="AL84" s="636">
        <v>3852554.8</v>
      </c>
      <c r="AM84" s="1870"/>
      <c r="AN84" s="636"/>
      <c r="AO84" s="636"/>
      <c r="AP84" s="478"/>
      <c r="AQ84" s="478"/>
      <c r="AR84" s="478"/>
      <c r="AS84" s="478"/>
      <c r="AT84" s="478"/>
      <c r="AU84" s="478"/>
      <c r="AV84" s="478"/>
      <c r="AW84" s="478"/>
      <c r="AX84" s="478"/>
      <c r="AY84" s="478"/>
      <c r="AZ84" s="478"/>
      <c r="BA84" s="478"/>
      <c r="BB84" s="478"/>
      <c r="BC84" s="478"/>
      <c r="BD84" s="478"/>
      <c r="BE84" s="478"/>
      <c r="BF84" s="1873"/>
      <c r="BG84" s="1873"/>
      <c r="BH84" s="1873"/>
      <c r="BI84" s="1873"/>
      <c r="BJ84" s="1873"/>
      <c r="BK84" s="1873"/>
      <c r="BL84" s="1873"/>
      <c r="BM84" s="1873"/>
      <c r="BN84" s="1873"/>
      <c r="BO84" s="1873"/>
      <c r="BP84" s="1873"/>
      <c r="BQ84" s="1873"/>
      <c r="BR84" s="1873"/>
      <c r="BS84" s="1873"/>
      <c r="BT84" s="1873"/>
      <c r="BU84" s="1873"/>
      <c r="BV84" s="1873"/>
      <c r="BW84" s="1873"/>
      <c r="BX84" s="1873"/>
      <c r="BY84" s="1873"/>
      <c r="BZ84" s="1873"/>
      <c r="CA84" s="1873"/>
      <c r="CB84" s="1873"/>
      <c r="CC84" s="1873"/>
      <c r="CD84" s="1873"/>
      <c r="CE84" s="1873"/>
      <c r="CF84" s="1873"/>
      <c r="CG84" s="1873"/>
      <c r="CH84" s="1873"/>
      <c r="CI84" s="1873"/>
      <c r="CJ84" s="1873"/>
      <c r="CK84" s="1873"/>
      <c r="CL84" s="1873"/>
      <c r="CM84" s="1873"/>
      <c r="CN84" s="1873"/>
      <c r="CO84" s="1873"/>
      <c r="CP84" s="1873"/>
      <c r="CQ84" s="1873"/>
      <c r="CR84" s="1873"/>
      <c r="CS84" s="1873"/>
      <c r="CT84" s="1873"/>
      <c r="CU84" s="1873"/>
      <c r="CV84" s="1873"/>
      <c r="CW84" s="1873"/>
      <c r="CX84" s="1873"/>
      <c r="CY84" s="1873"/>
      <c r="CZ84" s="1873"/>
      <c r="DA84" s="1873"/>
      <c r="DB84" s="1873"/>
      <c r="DC84" s="1873"/>
      <c r="DD84" s="1873"/>
      <c r="DE84" s="1873"/>
      <c r="DF84" s="1873"/>
      <c r="DG84" s="1873"/>
      <c r="DH84" s="1873"/>
      <c r="DI84" s="1873"/>
      <c r="DJ84" s="1873"/>
      <c r="DK84" s="1873"/>
      <c r="DL84" s="1873"/>
      <c r="DM84" s="1873"/>
      <c r="DN84" s="1873"/>
      <c r="DO84" s="1873"/>
      <c r="DP84" s="1873"/>
      <c r="DQ84" s="1873"/>
      <c r="DR84" s="1873"/>
      <c r="DS84" s="1873"/>
      <c r="DT84" s="1873"/>
      <c r="DU84" s="1873"/>
      <c r="DV84" s="1873"/>
      <c r="DW84" s="1873"/>
      <c r="DX84" s="1873"/>
      <c r="DY84" s="1873"/>
      <c r="DZ84" s="1873"/>
      <c r="EA84" s="1873"/>
      <c r="EB84" s="1873"/>
      <c r="EC84" s="1873"/>
      <c r="ED84" s="1873"/>
      <c r="EE84" s="1873"/>
      <c r="EF84" s="1873"/>
      <c r="EG84" s="1873"/>
      <c r="EH84" s="1873"/>
      <c r="EI84" s="1873"/>
      <c r="EJ84" s="1873"/>
      <c r="EK84" s="1873"/>
      <c r="EL84" s="1873"/>
      <c r="EM84" s="1873"/>
      <c r="EN84" s="1873"/>
      <c r="EO84" s="1873"/>
      <c r="EP84" s="1873"/>
      <c r="EQ84" s="1873"/>
      <c r="ER84" s="1873"/>
      <c r="ES84" s="1873"/>
      <c r="ET84" s="1873"/>
      <c r="EU84" s="1873"/>
      <c r="EV84" s="1873"/>
      <c r="EW84" s="1873"/>
      <c r="EX84" s="1873"/>
      <c r="EY84" s="1873"/>
      <c r="EZ84" s="1873"/>
      <c r="FA84" s="1873"/>
      <c r="FB84" s="1873"/>
      <c r="FC84" s="1873"/>
      <c r="FD84" s="1873"/>
      <c r="FE84" s="1873"/>
      <c r="FF84" s="1873"/>
      <c r="FG84" s="1873"/>
      <c r="FH84" s="1873"/>
      <c r="FI84" s="1873"/>
      <c r="FJ84" s="1873"/>
      <c r="FK84" s="1873"/>
      <c r="FL84" s="1873"/>
      <c r="FM84" s="1873"/>
      <c r="FN84" s="1873"/>
      <c r="FO84" s="1873"/>
      <c r="FP84" s="1873"/>
      <c r="FQ84" s="1873"/>
      <c r="FR84" s="1873"/>
      <c r="FS84" s="1873"/>
      <c r="FT84" s="1873"/>
      <c r="FU84" s="1873"/>
      <c r="FV84" s="1873"/>
      <c r="FW84" s="1873"/>
      <c r="FX84" s="1873"/>
      <c r="FY84" s="1873"/>
      <c r="FZ84" s="1873"/>
      <c r="GA84" s="1873"/>
      <c r="GB84" s="1873"/>
      <c r="GC84" s="1873"/>
      <c r="GD84" s="1873"/>
      <c r="GE84" s="1873"/>
      <c r="GF84" s="1873"/>
      <c r="GG84" s="1873"/>
      <c r="GH84" s="1873"/>
      <c r="GI84" s="1873"/>
      <c r="GJ84" s="1873"/>
      <c r="GK84" s="1873"/>
      <c r="GL84" s="1873"/>
      <c r="GM84" s="1873"/>
      <c r="GN84" s="1873"/>
      <c r="GO84" s="1873"/>
      <c r="GP84" s="1873"/>
      <c r="GQ84" s="1873"/>
      <c r="GR84" s="1873"/>
      <c r="GS84" s="1873"/>
      <c r="GT84" s="1873"/>
      <c r="GU84" s="1873"/>
      <c r="GV84" s="1873"/>
      <c r="GW84" s="1873"/>
      <c r="GX84" s="1873"/>
      <c r="GY84" s="1873"/>
      <c r="GZ84" s="1873"/>
      <c r="HA84" s="1873"/>
      <c r="HB84" s="1873"/>
      <c r="HC84" s="1873"/>
      <c r="HD84" s="1873"/>
      <c r="HE84" s="1873"/>
      <c r="HF84" s="1873"/>
      <c r="HG84" s="1873"/>
      <c r="HH84" s="1873"/>
      <c r="HI84" s="1873"/>
      <c r="HJ84" s="1873"/>
      <c r="HK84" s="1873"/>
      <c r="HL84" s="1873"/>
      <c r="HM84" s="1873"/>
      <c r="HN84" s="1873"/>
      <c r="HO84" s="1873"/>
      <c r="HP84" s="1873"/>
      <c r="HQ84" s="1873"/>
      <c r="HR84" s="1873"/>
      <c r="HS84" s="1873"/>
      <c r="HT84" s="1873"/>
      <c r="HU84" s="1873"/>
      <c r="HV84" s="1873"/>
      <c r="HW84" s="1873"/>
      <c r="HX84" s="1873"/>
      <c r="HY84" s="1873"/>
      <c r="HZ84" s="1873"/>
      <c r="IA84" s="1873"/>
      <c r="IB84" s="1873"/>
      <c r="IC84" s="1873"/>
      <c r="ID84" s="1873"/>
      <c r="IE84" s="1873"/>
      <c r="IF84" s="1873"/>
      <c r="IG84" s="1873"/>
      <c r="IH84" s="1873"/>
      <c r="II84" s="1873"/>
      <c r="IJ84" s="1873"/>
      <c r="IK84" s="1873"/>
      <c r="IL84" s="1873"/>
      <c r="IM84" s="1873"/>
      <c r="IN84" s="1873"/>
      <c r="IO84" s="1873"/>
      <c r="IP84" s="1873"/>
      <c r="IQ84" s="1873"/>
      <c r="IR84" s="1873"/>
      <c r="IS84" s="1873"/>
      <c r="IT84" s="1873"/>
      <c r="IU84" s="1873"/>
      <c r="IV84" s="1873"/>
      <c r="IW84" s="1873"/>
      <c r="IX84" s="1873"/>
      <c r="IY84" s="1873"/>
      <c r="IZ84" s="1873"/>
      <c r="JA84" s="1873"/>
      <c r="JB84" s="1873"/>
      <c r="JC84" s="1873"/>
      <c r="JD84" s="1873"/>
      <c r="JE84" s="1873"/>
      <c r="JF84" s="1873"/>
      <c r="JG84" s="1873"/>
      <c r="JH84" s="1873"/>
      <c r="JI84" s="1873"/>
      <c r="JJ84" s="1873"/>
      <c r="JK84" s="1873"/>
      <c r="JL84" s="1873"/>
      <c r="JM84" s="1873"/>
      <c r="JN84" s="1873"/>
      <c r="JO84" s="1873"/>
      <c r="JP84" s="1873"/>
      <c r="JQ84" s="1873"/>
      <c r="JR84" s="1873"/>
      <c r="JS84" s="1873"/>
      <c r="JT84" s="1873"/>
      <c r="JU84" s="1873"/>
      <c r="JV84" s="1873"/>
      <c r="JW84" s="1873"/>
      <c r="JX84" s="1873"/>
      <c r="JY84" s="1873"/>
      <c r="JZ84" s="1873"/>
      <c r="KA84" s="1873"/>
      <c r="KB84" s="1873"/>
      <c r="KC84" s="1873"/>
      <c r="KD84" s="1873"/>
      <c r="KE84" s="1873"/>
      <c r="KF84" s="1873"/>
      <c r="KG84" s="1873"/>
      <c r="KH84" s="1873"/>
      <c r="KI84" s="1873"/>
      <c r="KJ84" s="1873"/>
      <c r="KK84" s="1873"/>
      <c r="KL84" s="1873"/>
      <c r="KM84" s="1873"/>
      <c r="KN84" s="1873"/>
      <c r="KO84" s="1873"/>
      <c r="KP84" s="1873"/>
      <c r="KQ84" s="1873"/>
      <c r="KR84" s="1873"/>
      <c r="KS84" s="1873"/>
      <c r="KT84" s="1873"/>
      <c r="KU84" s="1873"/>
      <c r="KV84" s="1873"/>
      <c r="KW84" s="1873"/>
      <c r="KX84" s="1873"/>
      <c r="KY84" s="1873"/>
      <c r="KZ84" s="1873"/>
      <c r="LA84" s="1873"/>
      <c r="LB84" s="1873"/>
      <c r="LC84" s="1873"/>
      <c r="LD84" s="1873"/>
      <c r="LE84" s="1873"/>
      <c r="LF84" s="1873"/>
      <c r="LG84" s="1873"/>
      <c r="LH84" s="1873"/>
      <c r="LI84" s="1873"/>
      <c r="LJ84" s="1873"/>
      <c r="LK84" s="1873"/>
      <c r="LL84" s="1873"/>
      <c r="LM84" s="1873"/>
      <c r="LN84" s="1873"/>
      <c r="LO84" s="1873"/>
      <c r="LP84" s="1873"/>
      <c r="LQ84" s="1873"/>
      <c r="LR84" s="1873"/>
      <c r="LS84" s="1873"/>
      <c r="LT84" s="1873"/>
      <c r="LU84" s="1873"/>
      <c r="LV84" s="1873"/>
      <c r="LW84" s="1873"/>
      <c r="LX84" s="1873"/>
      <c r="LY84" s="1873"/>
      <c r="LZ84" s="1873"/>
      <c r="MA84" s="1873"/>
      <c r="MB84" s="1873"/>
      <c r="MC84" s="1873"/>
      <c r="MD84" s="1873"/>
      <c r="ME84" s="1873"/>
      <c r="MF84" s="1873"/>
      <c r="MG84" s="1873"/>
      <c r="MH84" s="1873"/>
      <c r="MI84" s="1873"/>
      <c r="MJ84" s="1873"/>
      <c r="MK84" s="1873"/>
      <c r="ML84" s="1873"/>
      <c r="MM84" s="1873"/>
      <c r="MN84" s="1873"/>
      <c r="MO84" s="1873"/>
      <c r="MP84" s="1873"/>
      <c r="MQ84" s="1873"/>
      <c r="MR84" s="1873"/>
      <c r="MS84" s="1873"/>
      <c r="MT84" s="1873"/>
      <c r="MU84" s="1873"/>
      <c r="MV84" s="1873"/>
      <c r="MW84" s="1873"/>
      <c r="MX84" s="1873"/>
      <c r="MY84" s="1873"/>
      <c r="MZ84" s="1873"/>
      <c r="NA84" s="1873"/>
      <c r="NB84" s="1873"/>
      <c r="NC84" s="1873"/>
      <c r="ND84" s="1873"/>
      <c r="NE84" s="1873"/>
      <c r="NF84" s="1873"/>
      <c r="NG84" s="1873"/>
      <c r="NH84" s="1873"/>
      <c r="NI84" s="1873"/>
      <c r="NJ84" s="1873"/>
      <c r="NK84" s="1873"/>
      <c r="NL84" s="1873"/>
      <c r="NM84" s="1873"/>
      <c r="NN84" s="1873"/>
      <c r="NO84" s="1873"/>
      <c r="NP84" s="1873"/>
      <c r="NQ84" s="1873"/>
      <c r="NR84" s="1873"/>
      <c r="NS84" s="1873"/>
      <c r="NT84" s="1873"/>
      <c r="NU84" s="1873"/>
      <c r="NV84" s="1873"/>
      <c r="NW84" s="1873"/>
      <c r="NX84" s="1873"/>
      <c r="NY84" s="1873"/>
      <c r="NZ84" s="1873"/>
      <c r="OA84" s="1873"/>
      <c r="OB84" s="1873"/>
      <c r="OC84" s="1873"/>
      <c r="OD84" s="1873"/>
      <c r="OE84" s="1873"/>
      <c r="OF84" s="1873"/>
      <c r="OG84" s="1873"/>
      <c r="OH84" s="1873"/>
      <c r="OI84" s="1873"/>
      <c r="OJ84" s="1873"/>
      <c r="OK84" s="1873"/>
      <c r="OL84" s="1873"/>
      <c r="OM84" s="1873"/>
      <c r="ON84" s="1873"/>
      <c r="OO84" s="1873"/>
      <c r="OP84" s="1873"/>
      <c r="OQ84" s="1873"/>
      <c r="OR84" s="1873"/>
      <c r="OS84" s="1873"/>
      <c r="OT84" s="1873"/>
      <c r="OU84" s="1873"/>
      <c r="OV84" s="1873"/>
      <c r="OW84" s="1873"/>
      <c r="OX84" s="1873"/>
      <c r="OY84" s="1873"/>
      <c r="OZ84" s="1873"/>
      <c r="PA84" s="1873"/>
      <c r="PB84" s="1873"/>
      <c r="PC84" s="1873"/>
      <c r="PD84" s="1873"/>
      <c r="PE84" s="1873"/>
      <c r="PF84" s="1873"/>
      <c r="PG84" s="1873"/>
      <c r="PH84" s="1873"/>
      <c r="PI84" s="1873"/>
      <c r="PJ84" s="1873"/>
      <c r="PK84" s="1873"/>
      <c r="PL84" s="1873"/>
      <c r="PM84" s="1873"/>
      <c r="PN84" s="1873"/>
      <c r="PO84" s="1873"/>
      <c r="PP84" s="1873"/>
      <c r="PQ84" s="1873"/>
      <c r="PR84" s="1873"/>
      <c r="PS84" s="1873"/>
      <c r="PT84" s="1873"/>
      <c r="PU84" s="1873"/>
      <c r="PV84" s="1873"/>
      <c r="PW84" s="1873"/>
      <c r="PX84" s="1873"/>
      <c r="PY84" s="1873"/>
      <c r="PZ84" s="1873"/>
      <c r="QA84" s="1873"/>
      <c r="QB84" s="1873"/>
      <c r="QC84" s="1873"/>
      <c r="QD84" s="1873"/>
      <c r="QE84" s="1873"/>
      <c r="QF84" s="1873"/>
      <c r="QG84" s="1873"/>
      <c r="QH84" s="1873"/>
      <c r="QI84" s="1873"/>
      <c r="QJ84" s="1873"/>
      <c r="QK84" s="1873"/>
      <c r="QL84" s="1873"/>
      <c r="QM84" s="1873"/>
      <c r="QN84" s="1873"/>
      <c r="QO84" s="1873"/>
      <c r="QP84" s="1873"/>
      <c r="QQ84" s="1873"/>
      <c r="QR84" s="1873"/>
      <c r="QS84" s="1873"/>
      <c r="QT84" s="1873"/>
      <c r="QU84" s="1873"/>
      <c r="QV84" s="1873"/>
      <c r="QW84" s="1873"/>
      <c r="QX84" s="1873"/>
      <c r="QY84" s="1873"/>
      <c r="QZ84" s="1873"/>
      <c r="RA84" s="1873"/>
      <c r="RB84" s="1873"/>
      <c r="RC84" s="1873"/>
      <c r="RD84" s="1873"/>
      <c r="RE84" s="1873"/>
      <c r="RF84" s="1873"/>
      <c r="RG84" s="1873"/>
      <c r="RH84" s="1873"/>
      <c r="RI84" s="1873"/>
      <c r="RJ84" s="1873"/>
      <c r="RK84" s="1873"/>
      <c r="RL84" s="1873"/>
      <c r="RM84" s="1873"/>
      <c r="RN84" s="1873"/>
      <c r="RO84" s="1873"/>
      <c r="RP84" s="1873"/>
      <c r="RQ84" s="1873"/>
      <c r="RR84" s="1873"/>
      <c r="RS84" s="1873"/>
      <c r="RT84" s="1873"/>
      <c r="RU84" s="1873"/>
      <c r="RV84" s="1873"/>
      <c r="RW84" s="1873"/>
      <c r="RX84" s="1873"/>
      <c r="RY84" s="1873"/>
      <c r="RZ84" s="1873"/>
      <c r="SA84" s="1873"/>
      <c r="SB84" s="1873"/>
      <c r="SC84" s="1873"/>
      <c r="SD84" s="1873"/>
      <c r="SE84" s="1873"/>
      <c r="SF84" s="1873"/>
      <c r="SG84" s="1873"/>
      <c r="SH84" s="1873"/>
      <c r="SI84" s="1873"/>
      <c r="SJ84" s="1873"/>
      <c r="SK84" s="1873"/>
      <c r="SL84" s="1873"/>
      <c r="SM84" s="1873"/>
      <c r="SN84" s="1873"/>
      <c r="SO84" s="1873"/>
      <c r="SP84" s="1873"/>
      <c r="SQ84" s="1873"/>
      <c r="SR84" s="1873"/>
      <c r="SS84" s="1873"/>
      <c r="ST84" s="1873"/>
      <c r="SU84" s="1873"/>
      <c r="SV84" s="1873"/>
      <c r="SW84" s="1873"/>
      <c r="SX84" s="1873"/>
      <c r="SY84" s="1873"/>
      <c r="SZ84" s="1873"/>
      <c r="TA84" s="1873"/>
      <c r="TB84" s="1873"/>
      <c r="TC84" s="1873"/>
      <c r="TD84" s="1873"/>
      <c r="TE84" s="1873"/>
      <c r="TF84" s="1873"/>
      <c r="TG84" s="1873"/>
      <c r="TH84" s="1873"/>
      <c r="TI84" s="1873"/>
      <c r="TJ84" s="1873"/>
      <c r="TK84" s="1873"/>
      <c r="TL84" s="1873"/>
      <c r="TM84" s="1873"/>
      <c r="TN84" s="1873"/>
      <c r="TO84" s="1873"/>
      <c r="TP84" s="1873"/>
      <c r="TQ84" s="1873"/>
      <c r="TR84" s="1873"/>
      <c r="TS84" s="1873"/>
      <c r="TT84" s="1873"/>
      <c r="TU84" s="1873"/>
      <c r="TV84" s="1873"/>
      <c r="TW84" s="1873"/>
      <c r="TX84" s="1873"/>
      <c r="TY84" s="1873"/>
      <c r="TZ84" s="1873"/>
      <c r="UA84" s="1873"/>
      <c r="UB84" s="1873"/>
      <c r="UC84" s="1873"/>
      <c r="UD84" s="1873"/>
      <c r="UE84" s="1873"/>
      <c r="UF84" s="1873"/>
      <c r="UG84" s="1873"/>
      <c r="UH84" s="1873"/>
      <c r="UI84" s="1873"/>
      <c r="UJ84" s="1873"/>
      <c r="UK84" s="1873"/>
      <c r="UL84" s="1873"/>
      <c r="UM84" s="1873"/>
      <c r="UN84" s="1873"/>
      <c r="UO84" s="1873"/>
      <c r="UP84" s="1873"/>
      <c r="UQ84" s="1873"/>
      <c r="UR84" s="1873"/>
      <c r="US84" s="1873"/>
      <c r="UT84" s="1873"/>
      <c r="UU84" s="1873"/>
      <c r="UV84" s="1873"/>
      <c r="UW84" s="1873"/>
      <c r="UX84" s="1873"/>
      <c r="UY84" s="1873"/>
      <c r="UZ84" s="1873"/>
      <c r="VA84" s="1873"/>
      <c r="VB84" s="1873"/>
      <c r="VC84" s="1873"/>
      <c r="VD84" s="1873"/>
      <c r="VE84" s="1873"/>
      <c r="VF84" s="1873"/>
      <c r="VG84" s="1873"/>
      <c r="VH84" s="1873"/>
      <c r="VI84" s="1873"/>
      <c r="VJ84" s="1873"/>
      <c r="VK84" s="1873"/>
      <c r="VL84" s="1873"/>
      <c r="VM84" s="1873"/>
      <c r="VN84" s="1873"/>
      <c r="VO84" s="1873"/>
      <c r="VP84" s="1873"/>
      <c r="VQ84" s="1873"/>
      <c r="VR84" s="1873"/>
      <c r="VS84" s="1873"/>
      <c r="VT84" s="1873"/>
      <c r="VU84" s="1873"/>
      <c r="VV84" s="1873"/>
      <c r="VW84" s="1873"/>
      <c r="VX84" s="1873"/>
      <c r="VY84" s="1873"/>
      <c r="VZ84" s="1873"/>
      <c r="WA84" s="1873"/>
      <c r="WB84" s="1873"/>
      <c r="WC84" s="1873"/>
      <c r="WD84" s="1873"/>
      <c r="WE84" s="1873"/>
      <c r="WF84" s="1873"/>
      <c r="WG84" s="1873"/>
      <c r="WH84" s="1873"/>
      <c r="WI84" s="1873"/>
      <c r="WJ84" s="1873"/>
      <c r="WK84" s="1873"/>
      <c r="WL84" s="1873"/>
      <c r="WM84" s="1873"/>
      <c r="WN84" s="1873"/>
      <c r="WO84" s="1873"/>
      <c r="WP84" s="1873"/>
      <c r="WQ84" s="1873"/>
      <c r="WR84" s="1873"/>
      <c r="WS84" s="1873"/>
      <c r="WT84" s="1873"/>
      <c r="WU84" s="1873"/>
      <c r="WV84" s="1873"/>
      <c r="WW84" s="1873"/>
      <c r="WX84" s="1873"/>
      <c r="WY84" s="1873"/>
      <c r="WZ84" s="1873"/>
      <c r="XA84" s="1873"/>
      <c r="XB84" s="1873"/>
      <c r="XC84" s="1873"/>
      <c r="XD84" s="1873"/>
      <c r="XE84" s="1873"/>
      <c r="XF84" s="1873"/>
      <c r="XG84" s="1873"/>
      <c r="XH84" s="1873"/>
      <c r="XI84" s="1873"/>
      <c r="XJ84" s="1873"/>
      <c r="XK84" s="1873"/>
      <c r="XL84" s="1873"/>
      <c r="XM84" s="1873"/>
      <c r="XN84" s="1873"/>
      <c r="XO84" s="1873"/>
      <c r="XP84" s="1873"/>
      <c r="XQ84" s="1873"/>
      <c r="XR84" s="1873"/>
      <c r="XS84" s="1873"/>
      <c r="XT84" s="1873"/>
      <c r="XU84" s="1873"/>
      <c r="XV84" s="1873"/>
      <c r="XW84" s="1873"/>
      <c r="XX84" s="1873"/>
      <c r="XY84" s="1873"/>
      <c r="XZ84" s="1873"/>
      <c r="YA84" s="1873"/>
      <c r="YB84" s="1873"/>
      <c r="YC84" s="1873"/>
      <c r="YD84" s="1873"/>
      <c r="YE84" s="1873"/>
      <c r="YF84" s="1873"/>
      <c r="YG84" s="1873"/>
      <c r="YH84" s="1873"/>
      <c r="YI84" s="1873"/>
      <c r="YJ84" s="1873"/>
      <c r="YK84" s="1873"/>
      <c r="YL84" s="1873"/>
      <c r="YM84" s="1873"/>
      <c r="YN84" s="1873"/>
      <c r="YO84" s="1873"/>
      <c r="YP84" s="1873"/>
      <c r="YQ84" s="1873"/>
      <c r="YR84" s="1873"/>
      <c r="YS84" s="1873"/>
      <c r="YT84" s="1873"/>
      <c r="YU84" s="1873"/>
      <c r="YV84" s="1873"/>
      <c r="YW84" s="1873"/>
      <c r="YX84" s="1873"/>
      <c r="YY84" s="1873"/>
      <c r="YZ84" s="1873"/>
      <c r="ZA84" s="1873"/>
      <c r="ZB84" s="1873"/>
      <c r="ZC84" s="1873"/>
      <c r="ZD84" s="1873"/>
      <c r="ZE84" s="1873"/>
      <c r="ZF84" s="1873"/>
      <c r="ZG84" s="1873"/>
      <c r="ZH84" s="1873"/>
      <c r="ZI84" s="1873"/>
      <c r="ZJ84" s="1873"/>
      <c r="ZK84" s="1873"/>
      <c r="ZL84" s="1873"/>
      <c r="ZM84" s="1873"/>
      <c r="ZN84" s="1873"/>
      <c r="ZO84" s="1873"/>
      <c r="ZP84" s="1873"/>
      <c r="ZQ84" s="1873"/>
      <c r="ZR84" s="1873"/>
      <c r="ZS84" s="1873"/>
      <c r="ZT84" s="1873"/>
      <c r="ZU84" s="1873"/>
      <c r="ZV84" s="1873"/>
      <c r="ZW84" s="1873"/>
      <c r="ZX84" s="1873"/>
      <c r="ZY84" s="1873"/>
      <c r="ZZ84" s="1873"/>
      <c r="AAA84" s="1873"/>
      <c r="AAB84" s="1873"/>
      <c r="AAC84" s="1873"/>
      <c r="AAD84" s="1873"/>
      <c r="AAE84" s="1873"/>
      <c r="AAF84" s="1873"/>
      <c r="AAG84" s="1873"/>
      <c r="AAH84" s="1873"/>
      <c r="AAI84" s="1873"/>
      <c r="AAJ84" s="1873"/>
      <c r="AAK84" s="1873"/>
      <c r="AAL84" s="1873"/>
      <c r="AAM84" s="1873"/>
      <c r="AAN84" s="1873"/>
      <c r="AAO84" s="1873"/>
      <c r="AAP84" s="1873"/>
      <c r="AAQ84" s="1873"/>
      <c r="AAR84" s="1873"/>
      <c r="AAS84" s="1873"/>
      <c r="AAT84" s="1873"/>
      <c r="AAU84" s="1873"/>
      <c r="AAV84" s="1873"/>
      <c r="AAW84" s="1873"/>
      <c r="AAX84" s="1873"/>
      <c r="AAY84" s="1873"/>
      <c r="AAZ84" s="1873"/>
      <c r="ABA84" s="1873"/>
      <c r="ABB84" s="1873"/>
      <c r="ABC84" s="1873"/>
      <c r="ABD84" s="1873"/>
      <c r="ABE84" s="1873"/>
      <c r="ABF84" s="1873"/>
      <c r="ABG84" s="1873"/>
      <c r="ABH84" s="1873"/>
      <c r="ABI84" s="1873"/>
      <c r="ABJ84" s="1873"/>
      <c r="ABK84" s="1873"/>
      <c r="ABL84" s="1873"/>
      <c r="ABM84" s="1873"/>
      <c r="ABN84" s="1873"/>
      <c r="ABO84" s="1873"/>
      <c r="ABP84" s="1873"/>
      <c r="ABQ84" s="1873"/>
      <c r="ABR84" s="1873"/>
      <c r="ABS84" s="1873"/>
      <c r="ABT84" s="1873"/>
      <c r="ABU84" s="1873"/>
      <c r="ABV84" s="1873"/>
      <c r="ABW84" s="1873"/>
      <c r="ABX84" s="1873"/>
      <c r="ABY84" s="1873"/>
      <c r="ABZ84" s="1873"/>
      <c r="ACA84" s="1873"/>
      <c r="ACB84" s="1873"/>
      <c r="ACC84" s="1873"/>
      <c r="ACD84" s="1873"/>
      <c r="ACE84" s="1873"/>
      <c r="ACF84" s="1873"/>
      <c r="ACG84" s="1873"/>
      <c r="ACH84" s="1873"/>
      <c r="ACI84" s="1873"/>
      <c r="ACJ84" s="1873"/>
      <c r="ACK84" s="1873"/>
      <c r="ACL84" s="1873"/>
      <c r="ACM84" s="1873"/>
      <c r="ACN84" s="1873"/>
      <c r="ACO84" s="1873"/>
      <c r="ACP84" s="1873"/>
      <c r="ACQ84" s="1873"/>
      <c r="ACR84" s="1873"/>
      <c r="ACS84" s="1873"/>
      <c r="ACT84" s="1873"/>
      <c r="ACU84" s="1873"/>
      <c r="ACV84" s="1873"/>
      <c r="ACW84" s="1873"/>
      <c r="ACX84" s="1873"/>
      <c r="ACY84" s="1873"/>
      <c r="ACZ84" s="1873"/>
      <c r="ADA84" s="1873"/>
      <c r="ADB84" s="1873"/>
      <c r="ADC84" s="1873"/>
      <c r="ADD84" s="1873"/>
      <c r="ADE84" s="1873"/>
      <c r="ADF84" s="1873"/>
      <c r="ADG84" s="1873"/>
      <c r="ADH84" s="1873"/>
      <c r="ADI84" s="1873"/>
      <c r="ADJ84" s="1873"/>
      <c r="ADK84" s="1873"/>
      <c r="ADL84" s="1873"/>
      <c r="ADM84" s="1873"/>
      <c r="ADN84" s="1873"/>
      <c r="ADO84" s="1873"/>
      <c r="ADP84" s="1873"/>
      <c r="ADQ84" s="1873"/>
      <c r="ADR84" s="1873"/>
      <c r="ADS84" s="1873"/>
      <c r="ADT84" s="1873"/>
      <c r="ADU84" s="1873"/>
      <c r="ADV84" s="1873"/>
      <c r="ADW84" s="1873"/>
      <c r="ADX84" s="1873"/>
      <c r="ADY84" s="1873"/>
      <c r="ADZ84" s="1873"/>
      <c r="AEA84" s="1873"/>
      <c r="AEB84" s="1873"/>
      <c r="AEC84" s="1873"/>
      <c r="AED84" s="1873"/>
      <c r="AEE84" s="1873"/>
      <c r="AEF84" s="1873"/>
      <c r="AEG84" s="1873"/>
      <c r="AEH84" s="1873"/>
      <c r="AEI84" s="1873"/>
      <c r="AEJ84" s="1873"/>
      <c r="AEK84" s="1873"/>
      <c r="AEL84" s="1873"/>
      <c r="AEM84" s="1873"/>
      <c r="AEN84" s="1873"/>
      <c r="AEO84" s="1873"/>
      <c r="AEP84" s="1873"/>
      <c r="AEQ84" s="1873"/>
      <c r="AER84" s="1873"/>
      <c r="AES84" s="1873"/>
      <c r="AET84" s="1873"/>
      <c r="AEU84" s="1873"/>
      <c r="AEV84" s="1873"/>
      <c r="AEW84" s="1873"/>
      <c r="AEX84" s="1873"/>
      <c r="AEY84" s="1873"/>
      <c r="AEZ84" s="1873"/>
      <c r="AFA84" s="1873"/>
      <c r="AFB84" s="1873"/>
      <c r="AFC84" s="1873"/>
      <c r="AFD84" s="1873"/>
      <c r="AFE84" s="1873"/>
      <c r="AFF84" s="1873"/>
      <c r="AFG84" s="1873"/>
      <c r="AFH84" s="1873"/>
      <c r="AFI84" s="1873"/>
      <c r="AFJ84" s="1873"/>
      <c r="AFK84" s="1873"/>
      <c r="AFL84" s="1873"/>
      <c r="AFM84" s="1873"/>
      <c r="AFN84" s="1873"/>
      <c r="AFO84" s="1873"/>
      <c r="AFP84" s="1873"/>
      <c r="AFQ84" s="1873"/>
      <c r="AFR84" s="1873"/>
      <c r="AFS84" s="1873"/>
      <c r="AFT84" s="1873"/>
      <c r="AFU84" s="1873"/>
      <c r="AFV84" s="1873"/>
      <c r="AFW84" s="1873"/>
      <c r="AFX84" s="1873"/>
      <c r="AFY84" s="1873"/>
      <c r="AFZ84" s="1873"/>
      <c r="AGA84" s="1873"/>
      <c r="AGB84" s="1873"/>
      <c r="AGC84" s="1873"/>
      <c r="AGD84" s="1873"/>
      <c r="AGE84" s="1873"/>
      <c r="AGF84" s="1873"/>
      <c r="AGG84" s="1873"/>
      <c r="AGH84" s="1873"/>
      <c r="AGI84" s="1873"/>
      <c r="AGJ84" s="1873"/>
      <c r="AGK84" s="1873"/>
      <c r="AGL84" s="1873"/>
      <c r="AGM84" s="1873"/>
      <c r="AGN84" s="1873"/>
      <c r="AGO84" s="1873"/>
      <c r="AGP84" s="1873"/>
      <c r="AGQ84" s="1873"/>
      <c r="AGR84" s="1873"/>
      <c r="AGS84" s="1873"/>
      <c r="AGT84" s="1873"/>
      <c r="AGU84" s="1873"/>
      <c r="AGV84" s="1873"/>
      <c r="AGW84" s="1873"/>
      <c r="AGX84" s="1873"/>
      <c r="AGY84" s="1873"/>
      <c r="AGZ84" s="1873"/>
      <c r="AHA84" s="1873"/>
      <c r="AHB84" s="1873"/>
      <c r="AHC84" s="1873"/>
      <c r="AHD84" s="1873"/>
      <c r="AHE84" s="1873"/>
      <c r="AHF84" s="1873"/>
      <c r="AHG84" s="1873"/>
      <c r="AHH84" s="1873"/>
      <c r="AHI84" s="1873"/>
      <c r="AHJ84" s="1873"/>
      <c r="AHK84" s="1873"/>
      <c r="AHL84" s="1873"/>
      <c r="AHM84" s="1873"/>
      <c r="AHN84" s="1873"/>
      <c r="AHO84" s="1873"/>
      <c r="AHP84" s="1873"/>
      <c r="AHQ84" s="1873"/>
      <c r="AHR84" s="1873"/>
      <c r="AHS84" s="1873"/>
      <c r="AHT84" s="1873"/>
      <c r="AHU84" s="1873"/>
      <c r="AHV84" s="1873"/>
      <c r="AHW84" s="1873"/>
      <c r="AHX84" s="1873"/>
      <c r="AHY84" s="1873"/>
      <c r="AHZ84" s="1873"/>
      <c r="AIA84" s="1873"/>
      <c r="AIB84" s="1873"/>
      <c r="AIC84" s="1873"/>
      <c r="AID84" s="1873"/>
      <c r="AIE84" s="1873"/>
      <c r="AIF84" s="1873"/>
      <c r="AIG84" s="1873"/>
      <c r="AIH84" s="1873"/>
      <c r="AII84" s="1873"/>
      <c r="AIJ84" s="1873"/>
      <c r="AIK84" s="1873"/>
      <c r="AIL84" s="1873"/>
      <c r="AIM84" s="1873"/>
      <c r="AIN84" s="1873"/>
      <c r="AIO84" s="1873"/>
      <c r="AIP84" s="1873"/>
      <c r="AIQ84" s="1873"/>
      <c r="AIR84" s="1873"/>
      <c r="AIS84" s="1873"/>
      <c r="AIT84" s="1873"/>
      <c r="AIU84" s="1873"/>
      <c r="AIV84" s="1873"/>
      <c r="AIW84" s="1873"/>
      <c r="AIX84" s="1873"/>
      <c r="AIY84" s="1873"/>
      <c r="AIZ84" s="1873"/>
      <c r="AJA84" s="1873"/>
      <c r="AJB84" s="1873"/>
      <c r="AJC84" s="1873"/>
      <c r="AJD84" s="1873"/>
      <c r="AJE84" s="1873"/>
      <c r="AJF84" s="1873"/>
      <c r="AJG84" s="1873"/>
      <c r="AJH84" s="1873"/>
      <c r="AJI84" s="1873"/>
      <c r="AJJ84" s="1873"/>
      <c r="AJK84" s="1873"/>
      <c r="AJL84" s="1873"/>
      <c r="AJM84" s="1873"/>
      <c r="AJN84" s="1873"/>
      <c r="AJO84" s="1873"/>
      <c r="AJP84" s="1873"/>
      <c r="AJQ84" s="1873"/>
      <c r="AJR84" s="1873"/>
      <c r="AJS84" s="1873"/>
      <c r="AJT84" s="1873"/>
      <c r="AJU84" s="1873"/>
      <c r="AJV84" s="1873"/>
      <c r="AJW84" s="1873"/>
      <c r="AJX84" s="1873"/>
      <c r="AJY84" s="1873"/>
      <c r="AJZ84" s="1873"/>
      <c r="AKA84" s="1873"/>
      <c r="AKB84" s="1873"/>
      <c r="AKC84" s="1873"/>
      <c r="AKD84" s="1873"/>
      <c r="AKE84" s="1873"/>
      <c r="AKF84" s="1873"/>
      <c r="AKG84" s="1873"/>
      <c r="AKH84" s="1873"/>
      <c r="AKI84" s="1873"/>
      <c r="AKJ84" s="1873"/>
      <c r="AKK84" s="1873"/>
      <c r="AKL84" s="1873"/>
      <c r="AKM84" s="1873"/>
      <c r="AKN84" s="1873"/>
      <c r="AKO84" s="1873"/>
      <c r="AKP84" s="1873"/>
      <c r="AKQ84" s="1873"/>
      <c r="AKR84" s="1873"/>
      <c r="AKS84" s="1873"/>
      <c r="AKT84" s="1873"/>
      <c r="AKU84" s="1873"/>
      <c r="AKV84" s="1873"/>
      <c r="AKW84" s="1873"/>
      <c r="AKX84" s="1873"/>
      <c r="AKY84" s="1873"/>
      <c r="AKZ84" s="1873"/>
      <c r="ALA84" s="1873"/>
      <c r="ALB84" s="1873"/>
      <c r="ALC84" s="1873"/>
      <c r="ALD84" s="1873"/>
      <c r="ALE84" s="1873"/>
      <c r="ALF84" s="1873"/>
      <c r="ALG84" s="1873"/>
      <c r="ALH84" s="1873"/>
      <c r="ALI84" s="1873"/>
      <c r="ALJ84" s="1873"/>
      <c r="ALK84" s="1873"/>
      <c r="ALL84" s="1873"/>
      <c r="ALM84" s="1873"/>
      <c r="ALN84" s="1873"/>
      <c r="ALO84" s="1873"/>
      <c r="ALP84" s="1873"/>
      <c r="ALQ84" s="1873"/>
      <c r="ALR84" s="1873"/>
      <c r="ALS84" s="1873"/>
      <c r="ALT84" s="1873"/>
      <c r="ALU84" s="1873"/>
      <c r="ALV84" s="1873"/>
      <c r="ALW84" s="1873"/>
      <c r="ALX84" s="1873"/>
      <c r="ALY84" s="1873"/>
      <c r="ALZ84" s="1873"/>
      <c r="AMA84" s="1873"/>
      <c r="AMB84" s="1873"/>
      <c r="AMC84" s="1873"/>
      <c r="AMD84" s="1873"/>
      <c r="AME84" s="1873"/>
      <c r="AMF84" s="1873"/>
      <c r="AMG84" s="1873"/>
      <c r="AMH84" s="1873"/>
      <c r="AMI84" s="1873"/>
      <c r="AMJ84" s="1873"/>
      <c r="AMK84" s="1873"/>
      <c r="AML84" s="1873"/>
      <c r="AMM84" s="1873"/>
      <c r="AMN84" s="1873"/>
      <c r="AMO84" s="1873"/>
      <c r="AMP84" s="1873"/>
      <c r="AMQ84" s="1873"/>
      <c r="AMR84" s="1873"/>
      <c r="AMS84" s="1873"/>
      <c r="AMT84" s="1873"/>
      <c r="AMU84" s="1873"/>
      <c r="AMV84" s="1873"/>
      <c r="AMW84" s="1873"/>
      <c r="AMX84" s="1873"/>
      <c r="AMY84" s="1873"/>
      <c r="AMZ84" s="1873"/>
      <c r="ANA84" s="1873"/>
      <c r="ANB84" s="1873"/>
      <c r="ANC84" s="1873"/>
      <c r="AND84" s="1873"/>
      <c r="ANE84" s="1873"/>
      <c r="ANF84" s="1873"/>
      <c r="ANG84" s="1873"/>
      <c r="ANH84" s="1873"/>
      <c r="ANI84" s="1873"/>
      <c r="ANJ84" s="1873"/>
      <c r="ANK84" s="1873"/>
      <c r="ANL84" s="1873"/>
      <c r="ANM84" s="1873"/>
      <c r="ANN84" s="1873"/>
      <c r="ANO84" s="1873"/>
      <c r="ANP84" s="1873"/>
      <c r="ANQ84" s="1873"/>
      <c r="ANR84" s="1873"/>
      <c r="ANS84" s="1873"/>
      <c r="ANT84" s="1873"/>
      <c r="ANU84" s="1873"/>
      <c r="ANV84" s="1873"/>
      <c r="ANW84" s="1873"/>
      <c r="ANX84" s="1873"/>
      <c r="ANY84" s="1873"/>
      <c r="ANZ84" s="1873"/>
      <c r="AOA84" s="1873"/>
      <c r="AOB84" s="1873"/>
      <c r="AOC84" s="1873"/>
      <c r="AOD84" s="1873"/>
      <c r="AOE84" s="1873"/>
      <c r="AOF84" s="1873"/>
      <c r="AOG84" s="1873"/>
      <c r="AOH84" s="1873"/>
      <c r="AOI84" s="1873"/>
      <c r="AOJ84" s="1873"/>
      <c r="AOK84" s="1873"/>
      <c r="AOL84" s="1873"/>
      <c r="AOM84" s="1873"/>
      <c r="AON84" s="1873"/>
      <c r="AOO84" s="1873"/>
      <c r="AOP84" s="1873"/>
      <c r="AOQ84" s="1873"/>
      <c r="AOR84" s="1873"/>
      <c r="AOS84" s="1873"/>
      <c r="AOT84" s="1873"/>
      <c r="AOU84" s="1873"/>
      <c r="AOV84" s="1873"/>
      <c r="AOW84" s="1873"/>
      <c r="AOX84" s="1873"/>
      <c r="AOY84" s="1873"/>
      <c r="AOZ84" s="1873"/>
      <c r="APA84" s="1873"/>
      <c r="APB84" s="1873"/>
      <c r="APC84" s="1873"/>
      <c r="APD84" s="1873"/>
      <c r="APE84" s="1873"/>
      <c r="APF84" s="1873"/>
      <c r="APG84" s="1873"/>
      <c r="APH84" s="1873"/>
      <c r="API84" s="1873"/>
      <c r="APJ84" s="1873"/>
      <c r="APK84" s="1873"/>
      <c r="APL84" s="1873"/>
      <c r="APM84" s="1873"/>
      <c r="APN84" s="1873"/>
      <c r="APO84" s="1873"/>
      <c r="APP84" s="1873"/>
      <c r="APQ84" s="1873"/>
      <c r="APR84" s="1873"/>
      <c r="APS84" s="1873"/>
      <c r="APT84" s="1873"/>
      <c r="APU84" s="1873"/>
      <c r="APV84" s="1873"/>
      <c r="APW84" s="1873"/>
      <c r="APX84" s="1873"/>
      <c r="APY84" s="1873"/>
      <c r="APZ84" s="1873"/>
      <c r="AQA84" s="1873"/>
      <c r="AQB84" s="1873"/>
      <c r="AQC84" s="1873"/>
      <c r="AQD84" s="1873"/>
      <c r="AQE84" s="1873"/>
      <c r="AQF84" s="1873"/>
      <c r="AQG84" s="1873"/>
      <c r="AQH84" s="1873"/>
      <c r="AQI84" s="1873"/>
      <c r="AQJ84" s="1873"/>
      <c r="AQK84" s="1873"/>
      <c r="AQL84" s="1873"/>
      <c r="AQM84" s="1873"/>
      <c r="AQN84" s="1873"/>
      <c r="AQO84" s="1873"/>
      <c r="AQP84" s="1873"/>
      <c r="AQQ84" s="1873"/>
      <c r="AQR84" s="1873"/>
      <c r="AQS84" s="1873"/>
      <c r="AQT84" s="1873"/>
      <c r="AQU84" s="1873"/>
      <c r="AQV84" s="1873"/>
      <c r="AQW84" s="1873"/>
      <c r="AQX84" s="1873"/>
      <c r="AQY84" s="1873"/>
      <c r="AQZ84" s="1873"/>
      <c r="ARA84" s="1873"/>
      <c r="ARB84" s="1873"/>
      <c r="ARC84" s="1873"/>
      <c r="ARD84" s="1873"/>
      <c r="ARE84" s="1873"/>
      <c r="ARF84" s="1873"/>
      <c r="ARG84" s="1873"/>
      <c r="ARH84" s="1873"/>
      <c r="ARI84" s="1873"/>
      <c r="ARJ84" s="1873"/>
      <c r="ARK84" s="1873"/>
      <c r="ARL84" s="1873"/>
      <c r="ARM84" s="1873"/>
      <c r="ARN84" s="1873"/>
      <c r="ARO84" s="1873"/>
      <c r="ARP84" s="1873"/>
      <c r="ARQ84" s="1873"/>
      <c r="ARR84" s="1873"/>
      <c r="ARS84" s="1873"/>
      <c r="ART84" s="1873"/>
      <c r="ARU84" s="1873"/>
      <c r="ARV84" s="1873"/>
      <c r="ARW84" s="1873"/>
      <c r="ARX84" s="1873"/>
      <c r="ARY84" s="1873"/>
      <c r="ARZ84" s="1873"/>
      <c r="ASA84" s="1873"/>
      <c r="ASB84" s="1873"/>
      <c r="ASC84" s="1873"/>
      <c r="ASD84" s="1873"/>
      <c r="ASE84" s="1873"/>
      <c r="ASF84" s="1873"/>
      <c r="ASG84" s="1873"/>
      <c r="ASH84" s="1873"/>
      <c r="ASI84" s="1873"/>
      <c r="ASJ84" s="1873"/>
      <c r="ASK84" s="1873"/>
      <c r="ASL84" s="1873"/>
      <c r="ASM84" s="1873"/>
      <c r="ASN84" s="1873"/>
      <c r="ASO84" s="1873"/>
      <c r="ASP84" s="1873"/>
      <c r="ASQ84" s="1873"/>
      <c r="ASR84" s="1873"/>
      <c r="ASS84" s="1873"/>
      <c r="AST84" s="1873"/>
      <c r="ASU84" s="1873"/>
      <c r="ASV84" s="1873"/>
      <c r="ASW84" s="1873"/>
      <c r="ASX84" s="1873"/>
      <c r="ASY84" s="1873"/>
      <c r="ASZ84" s="1873"/>
      <c r="ATA84" s="1873"/>
      <c r="ATB84" s="1873"/>
      <c r="ATC84" s="1873"/>
      <c r="ATD84" s="1873"/>
      <c r="ATE84" s="1873"/>
      <c r="ATF84" s="1873"/>
      <c r="ATG84" s="1873"/>
      <c r="ATH84" s="1873"/>
      <c r="ATI84" s="1873"/>
      <c r="ATJ84" s="1873"/>
      <c r="ATK84" s="1873"/>
      <c r="ATL84" s="1873"/>
      <c r="ATM84" s="1873"/>
      <c r="ATN84" s="1873"/>
      <c r="ATO84" s="1873"/>
      <c r="ATP84" s="1873"/>
      <c r="ATQ84" s="1873"/>
      <c r="ATR84" s="1873"/>
      <c r="ATS84" s="1873"/>
      <c r="ATT84" s="1873"/>
      <c r="ATU84" s="1873"/>
      <c r="ATV84" s="1873"/>
      <c r="ATW84" s="1873"/>
      <c r="ATX84" s="1873"/>
      <c r="ATY84" s="1873"/>
      <c r="ATZ84" s="1873"/>
      <c r="AUA84" s="1873"/>
      <c r="AUB84" s="1873"/>
      <c r="AUC84" s="1873"/>
      <c r="AUD84" s="1873"/>
      <c r="AUE84" s="1873"/>
      <c r="AUF84" s="1873"/>
      <c r="AUG84" s="1873"/>
      <c r="AUH84" s="1873"/>
      <c r="AUI84" s="1873"/>
      <c r="AUJ84" s="1873"/>
      <c r="AUK84" s="1873"/>
      <c r="AUL84" s="1873"/>
      <c r="AUM84" s="1873"/>
      <c r="AUN84" s="1873"/>
      <c r="AUO84" s="1873"/>
      <c r="AUP84" s="1873"/>
      <c r="AUQ84" s="1873"/>
      <c r="AUR84" s="1873"/>
      <c r="AUS84" s="1873"/>
      <c r="AUT84" s="1873"/>
      <c r="AUU84" s="1873"/>
      <c r="AUV84" s="1873"/>
      <c r="AUW84" s="1873"/>
      <c r="AUX84" s="1873"/>
      <c r="AUY84" s="1873"/>
      <c r="AUZ84" s="1873"/>
      <c r="AVA84" s="1873"/>
      <c r="AVB84" s="1873"/>
      <c r="AVC84" s="1873"/>
      <c r="AVD84" s="1873"/>
      <c r="AVE84" s="1873"/>
      <c r="AVF84" s="1873"/>
      <c r="AVG84" s="1873"/>
      <c r="AVH84" s="1873"/>
      <c r="AVI84" s="1873"/>
      <c r="AVJ84" s="1873"/>
      <c r="AVK84" s="1873"/>
      <c r="AVL84" s="1873"/>
      <c r="AVM84" s="1873"/>
      <c r="AVN84" s="1873"/>
      <c r="AVO84" s="1873"/>
      <c r="AVP84" s="1873"/>
      <c r="AVQ84" s="1873"/>
      <c r="AVR84" s="1873"/>
      <c r="AVS84" s="1873"/>
      <c r="AVT84" s="1873"/>
      <c r="AVU84" s="1873"/>
      <c r="AVV84" s="1873"/>
      <c r="AVW84" s="1873"/>
      <c r="AVX84" s="1873"/>
      <c r="AVY84" s="1873"/>
      <c r="AVZ84" s="1873"/>
      <c r="AWA84" s="1873"/>
      <c r="AWB84" s="1873"/>
      <c r="AWC84" s="1873"/>
      <c r="AWD84" s="1873"/>
      <c r="AWE84" s="1873"/>
      <c r="AWF84" s="1873"/>
      <c r="AWG84" s="1873"/>
      <c r="AWH84" s="1873"/>
      <c r="AWI84" s="1873"/>
      <c r="AWJ84" s="1873"/>
      <c r="AWK84" s="1873"/>
      <c r="AWL84" s="1873"/>
      <c r="AWM84" s="1873"/>
      <c r="AWN84" s="1873"/>
      <c r="AWO84" s="1873"/>
      <c r="AWP84" s="1873"/>
      <c r="AWQ84" s="1873"/>
      <c r="AWR84" s="1873"/>
      <c r="AWS84" s="1873"/>
      <c r="AWT84" s="1873"/>
      <c r="AWU84" s="1873"/>
      <c r="AWV84" s="1873"/>
      <c r="AWW84" s="1873"/>
      <c r="AWX84" s="1873"/>
      <c r="AWY84" s="1873"/>
      <c r="AWZ84" s="1873"/>
      <c r="AXA84" s="1873"/>
      <c r="AXB84" s="1873"/>
      <c r="AXC84" s="1873"/>
      <c r="AXD84" s="1873"/>
      <c r="AXE84" s="1873"/>
      <c r="AXF84" s="1873"/>
      <c r="AXG84" s="1873"/>
      <c r="AXH84" s="1873"/>
      <c r="AXI84" s="1873"/>
      <c r="AXJ84" s="1873"/>
      <c r="AXK84" s="1873"/>
      <c r="AXL84" s="1873"/>
      <c r="AXM84" s="1873"/>
      <c r="AXN84" s="1873"/>
      <c r="AXO84" s="1873"/>
      <c r="AXP84" s="1873"/>
      <c r="AXQ84" s="1873"/>
      <c r="AXR84" s="1873"/>
      <c r="AXS84" s="1873"/>
      <c r="AXT84" s="1873"/>
      <c r="AXU84" s="1873"/>
      <c r="AXV84" s="1873"/>
      <c r="AXW84" s="1873"/>
      <c r="AXX84" s="1873"/>
      <c r="AXY84" s="1873"/>
      <c r="AXZ84" s="1873"/>
      <c r="AYA84" s="1873"/>
      <c r="AYB84" s="1873"/>
      <c r="AYC84" s="1873"/>
      <c r="AYD84" s="1873"/>
      <c r="AYE84" s="1873"/>
      <c r="AYF84" s="1873"/>
      <c r="AYG84" s="1873"/>
      <c r="AYH84" s="1873"/>
      <c r="AYI84" s="1873"/>
      <c r="AYJ84" s="1873"/>
      <c r="AYK84" s="1873"/>
      <c r="AYL84" s="1873"/>
      <c r="AYM84" s="1873"/>
      <c r="AYN84" s="1873"/>
      <c r="AYO84" s="1873"/>
      <c r="AYP84" s="1873"/>
      <c r="AYQ84" s="1873"/>
      <c r="AYR84" s="1873"/>
      <c r="AYS84" s="1873"/>
      <c r="AYT84" s="1873"/>
      <c r="AYU84" s="1873"/>
      <c r="AYV84" s="1873"/>
      <c r="AYW84" s="1873"/>
      <c r="AYX84" s="1873"/>
      <c r="AYY84" s="1873"/>
      <c r="AYZ84" s="1873"/>
      <c r="AZA84" s="1873"/>
      <c r="AZB84" s="1873"/>
      <c r="AZC84" s="1873"/>
      <c r="AZD84" s="1873"/>
      <c r="AZE84" s="1873"/>
      <c r="AZF84" s="1873"/>
      <c r="AZG84" s="1873"/>
      <c r="AZH84" s="1873"/>
      <c r="AZI84" s="1873"/>
      <c r="AZJ84" s="1873"/>
      <c r="AZK84" s="1873"/>
      <c r="AZL84" s="1873"/>
      <c r="AZM84" s="1873"/>
      <c r="AZN84" s="1873"/>
      <c r="AZO84" s="1873"/>
      <c r="AZP84" s="1873"/>
      <c r="AZQ84" s="1873"/>
      <c r="AZR84" s="1873"/>
      <c r="AZS84" s="1873"/>
      <c r="AZT84" s="1873"/>
      <c r="AZU84" s="1873"/>
      <c r="AZV84" s="1873"/>
      <c r="AZW84" s="1873"/>
      <c r="AZX84" s="1873"/>
      <c r="AZY84" s="1873"/>
      <c r="AZZ84" s="1873"/>
      <c r="BAA84" s="1873"/>
      <c r="BAB84" s="1873"/>
      <c r="BAC84" s="1873"/>
      <c r="BAD84" s="1873"/>
      <c r="BAE84" s="1873"/>
      <c r="BAF84" s="1873"/>
      <c r="BAG84" s="1873"/>
      <c r="BAH84" s="1873"/>
      <c r="BAI84" s="1873"/>
      <c r="BAJ84" s="1873"/>
      <c r="BAK84" s="1873"/>
      <c r="BAL84" s="1873"/>
      <c r="BAM84" s="1873"/>
      <c r="BAN84" s="1873"/>
      <c r="BAO84" s="1873"/>
      <c r="BAP84" s="1873"/>
      <c r="BAQ84" s="1873"/>
      <c r="BAR84" s="1873"/>
      <c r="BAS84" s="1873"/>
      <c r="BAT84" s="1873"/>
      <c r="BAU84" s="1873"/>
      <c r="BAV84" s="1873"/>
      <c r="BAW84" s="1873"/>
      <c r="BAX84" s="1873"/>
      <c r="BAY84" s="1873"/>
      <c r="BAZ84" s="1873"/>
      <c r="BBA84" s="1873"/>
      <c r="BBB84" s="1873"/>
      <c r="BBC84" s="1873"/>
      <c r="BBD84" s="1873"/>
      <c r="BBE84" s="1873"/>
      <c r="BBF84" s="1873"/>
      <c r="BBG84" s="1873"/>
      <c r="BBH84" s="1873"/>
      <c r="BBI84" s="1873"/>
      <c r="BBJ84" s="1873"/>
      <c r="BBK84" s="1873"/>
      <c r="BBL84" s="1873"/>
      <c r="BBM84" s="1873"/>
      <c r="BBN84" s="1873"/>
      <c r="BBO84" s="1873"/>
      <c r="BBP84" s="1873"/>
      <c r="BBQ84" s="1873"/>
      <c r="BBR84" s="1873"/>
      <c r="BBS84" s="1873"/>
      <c r="BBT84" s="1873"/>
      <c r="BBU84" s="1873"/>
      <c r="BBV84" s="1873"/>
      <c r="BBW84" s="1873"/>
      <c r="BBX84" s="1873"/>
      <c r="BBY84" s="1873"/>
      <c r="BBZ84" s="1873"/>
      <c r="BCA84" s="1873"/>
      <c r="BCB84" s="1873"/>
      <c r="BCC84" s="1873"/>
      <c r="BCD84" s="1873"/>
      <c r="BCE84" s="1873"/>
      <c r="BCF84" s="1873"/>
      <c r="BCG84" s="1873"/>
      <c r="BCH84" s="1873"/>
      <c r="BCI84" s="1873"/>
      <c r="BCJ84" s="1873"/>
      <c r="BCK84" s="1873"/>
      <c r="BCL84" s="1873"/>
      <c r="BCM84" s="1873"/>
      <c r="BCN84" s="1873"/>
      <c r="BCO84" s="1873"/>
      <c r="BCP84" s="1873"/>
      <c r="BCQ84" s="1873"/>
      <c r="BCR84" s="1873"/>
      <c r="BCS84" s="1873"/>
      <c r="BCT84" s="1873"/>
      <c r="BCU84" s="1873"/>
      <c r="BCV84" s="1873"/>
      <c r="BCW84" s="1873"/>
      <c r="BCX84" s="1873"/>
      <c r="BCY84" s="1873"/>
      <c r="BCZ84" s="1873"/>
      <c r="BDA84" s="1873"/>
      <c r="BDB84" s="1873"/>
      <c r="BDC84" s="1873"/>
      <c r="BDD84" s="1873"/>
      <c r="BDE84" s="1873"/>
      <c r="BDF84" s="1873"/>
      <c r="BDG84" s="1873"/>
      <c r="BDH84" s="1873"/>
      <c r="BDI84" s="1873"/>
      <c r="BDJ84" s="1873"/>
      <c r="BDK84" s="1873"/>
      <c r="BDL84" s="1873"/>
      <c r="BDM84" s="1873"/>
      <c r="BDN84" s="1873"/>
      <c r="BDO84" s="1873"/>
      <c r="BDP84" s="1873"/>
      <c r="BDQ84" s="1873"/>
      <c r="BDR84" s="1873"/>
      <c r="BDS84" s="1873"/>
      <c r="BDT84" s="1873"/>
      <c r="BDU84" s="1873"/>
      <c r="BDV84" s="1873"/>
      <c r="BDW84" s="1873"/>
      <c r="BDX84" s="1873"/>
      <c r="BDY84" s="1873"/>
      <c r="BDZ84" s="1873"/>
      <c r="BEA84" s="1873"/>
      <c r="BEB84" s="1873"/>
      <c r="BEC84" s="1873"/>
      <c r="BED84" s="1873"/>
      <c r="BEE84" s="1873"/>
      <c r="BEF84" s="1873"/>
      <c r="BEG84" s="1873"/>
      <c r="BEH84" s="1873"/>
      <c r="BEI84" s="1873"/>
      <c r="BEJ84" s="1873"/>
      <c r="BEK84" s="1873"/>
      <c r="BEL84" s="1873"/>
      <c r="BEM84" s="1873"/>
      <c r="BEN84" s="1873"/>
      <c r="BEO84" s="1873"/>
      <c r="BEP84" s="1873"/>
      <c r="BEQ84" s="1873"/>
      <c r="BER84" s="1873"/>
      <c r="BES84" s="1873"/>
      <c r="BET84" s="1873"/>
      <c r="BEU84" s="1873"/>
      <c r="BEV84" s="1873"/>
      <c r="BEW84" s="1873"/>
      <c r="BEX84" s="1873"/>
      <c r="BEY84" s="1873"/>
      <c r="BEZ84" s="1873"/>
      <c r="BFA84" s="1873"/>
      <c r="BFB84" s="1873"/>
      <c r="BFC84" s="1873"/>
      <c r="BFD84" s="1873"/>
      <c r="BFE84" s="1873"/>
      <c r="BFF84" s="1873"/>
      <c r="BFG84" s="1873"/>
      <c r="BFH84" s="1873"/>
      <c r="BFI84" s="1873"/>
      <c r="BFJ84" s="1873"/>
      <c r="BFK84" s="1873"/>
      <c r="BFL84" s="1873"/>
      <c r="BFM84" s="1873"/>
      <c r="BFN84" s="1873"/>
      <c r="BFO84" s="1873"/>
      <c r="BFP84" s="1873"/>
      <c r="BFQ84" s="1873"/>
      <c r="BFR84" s="1873"/>
      <c r="BFS84" s="1873"/>
      <c r="BFT84" s="1873"/>
      <c r="BFU84" s="1873"/>
      <c r="BFV84" s="1873"/>
      <c r="BFW84" s="1873"/>
      <c r="BFX84" s="1873"/>
      <c r="BFY84" s="1873"/>
      <c r="BFZ84" s="1873"/>
      <c r="BGA84" s="1873"/>
      <c r="BGB84" s="1873"/>
      <c r="BGC84" s="1873"/>
      <c r="BGD84" s="1873"/>
      <c r="BGE84" s="1873"/>
      <c r="BGF84" s="1873"/>
      <c r="BGG84" s="1873"/>
      <c r="BGH84" s="1873"/>
      <c r="BGI84" s="1873"/>
      <c r="BGJ84" s="1873"/>
      <c r="BGK84" s="1873"/>
      <c r="BGL84" s="1873"/>
      <c r="BGM84" s="1873"/>
      <c r="BGN84" s="1873"/>
      <c r="BGO84" s="1873"/>
      <c r="BGP84" s="1873"/>
      <c r="BGQ84" s="1873"/>
      <c r="BGR84" s="1873"/>
      <c r="BGS84" s="1873"/>
      <c r="BGT84" s="1873"/>
      <c r="BGU84" s="1873"/>
      <c r="BGV84" s="1873"/>
      <c r="BGW84" s="1873"/>
      <c r="BGX84" s="1873"/>
      <c r="BGY84" s="1873"/>
      <c r="BGZ84" s="1873"/>
      <c r="BHA84" s="1873"/>
      <c r="BHB84" s="1873"/>
      <c r="BHC84" s="1873"/>
      <c r="BHD84" s="1873"/>
      <c r="BHE84" s="1873"/>
      <c r="BHF84" s="1873"/>
      <c r="BHG84" s="1873"/>
      <c r="BHH84" s="1873"/>
      <c r="BHI84" s="1873"/>
      <c r="BHJ84" s="1873"/>
      <c r="BHK84" s="1873"/>
      <c r="BHL84" s="1873"/>
      <c r="BHM84" s="1873"/>
      <c r="BHN84" s="1873"/>
      <c r="BHO84" s="1873"/>
      <c r="BHP84" s="1873"/>
      <c r="BHQ84" s="1873"/>
      <c r="BHR84" s="1873"/>
      <c r="BHS84" s="1873"/>
      <c r="BHT84" s="1873"/>
      <c r="BHU84" s="1873"/>
      <c r="BHV84" s="1873"/>
      <c r="BHW84" s="1873"/>
      <c r="BHX84" s="1873"/>
      <c r="BHY84" s="1873"/>
      <c r="BHZ84" s="1873"/>
      <c r="BIA84" s="1873"/>
      <c r="BIB84" s="1873"/>
      <c r="BIC84" s="1873"/>
      <c r="BID84" s="1873"/>
      <c r="BIE84" s="1873"/>
      <c r="BIF84" s="1873"/>
      <c r="BIG84" s="1873"/>
      <c r="BIH84" s="1873"/>
      <c r="BII84" s="1873"/>
      <c r="BIJ84" s="1873"/>
      <c r="BIK84" s="1873"/>
      <c r="BIL84" s="1873"/>
      <c r="BIM84" s="1873"/>
      <c r="BIN84" s="1873"/>
      <c r="BIO84" s="1873"/>
      <c r="BIP84" s="1873"/>
      <c r="BIQ84" s="1873"/>
      <c r="BIR84" s="1873"/>
      <c r="BIS84" s="1873"/>
      <c r="BIT84" s="1873"/>
      <c r="BIU84" s="1873"/>
      <c r="BIV84" s="1873"/>
      <c r="BIW84" s="1873"/>
      <c r="BIX84" s="1873"/>
      <c r="BIY84" s="1873"/>
      <c r="BIZ84" s="1873"/>
      <c r="BJA84" s="1873"/>
      <c r="BJB84" s="1873"/>
      <c r="BJC84" s="1873"/>
      <c r="BJD84" s="1873"/>
      <c r="BJE84" s="1873"/>
      <c r="BJF84" s="1873"/>
      <c r="BJG84" s="1873"/>
      <c r="BJH84" s="1873"/>
      <c r="BJI84" s="1873"/>
      <c r="BJJ84" s="1873"/>
      <c r="BJK84" s="1873"/>
      <c r="BJL84" s="1873"/>
      <c r="BJM84" s="1873"/>
      <c r="BJN84" s="1873"/>
      <c r="BJO84" s="1873"/>
      <c r="BJP84" s="1873"/>
      <c r="BJQ84" s="1873"/>
      <c r="BJR84" s="1873"/>
      <c r="BJS84" s="1873"/>
      <c r="BJT84" s="1873"/>
      <c r="BJU84" s="1873"/>
      <c r="BJV84" s="1873"/>
      <c r="BJW84" s="1873"/>
      <c r="BJX84" s="1873"/>
      <c r="BJY84" s="1873"/>
      <c r="BJZ84" s="1873"/>
      <c r="BKA84" s="1873"/>
      <c r="BKB84" s="1873"/>
      <c r="BKC84" s="1873"/>
      <c r="BKD84" s="1873"/>
      <c r="BKE84" s="1873"/>
      <c r="BKF84" s="1873"/>
      <c r="BKG84" s="1873"/>
      <c r="BKH84" s="1873"/>
      <c r="BKI84" s="1873"/>
      <c r="BKJ84" s="1873"/>
      <c r="BKK84" s="1873"/>
      <c r="BKL84" s="1873"/>
      <c r="BKM84" s="1873"/>
      <c r="BKN84" s="1873"/>
      <c r="BKO84" s="1873"/>
      <c r="BKP84" s="1873"/>
      <c r="BKQ84" s="1873"/>
      <c r="BKR84" s="1873"/>
      <c r="BKS84" s="1873"/>
      <c r="BKT84" s="1873"/>
      <c r="BKU84" s="1873"/>
      <c r="BKV84" s="1873"/>
      <c r="BKW84" s="1873"/>
      <c r="BKX84" s="1873"/>
      <c r="BKY84" s="1873"/>
      <c r="BKZ84" s="1873"/>
      <c r="BLA84" s="1873"/>
      <c r="BLB84" s="1873"/>
      <c r="BLC84" s="1873"/>
      <c r="BLD84" s="1873"/>
      <c r="BLE84" s="1873"/>
      <c r="BLF84" s="1873"/>
      <c r="BLG84" s="1873"/>
      <c r="BLH84" s="1873"/>
      <c r="BLI84" s="1873"/>
      <c r="BLJ84" s="1873"/>
      <c r="BLK84" s="1873"/>
      <c r="BLL84" s="1873"/>
      <c r="BLM84" s="1873"/>
      <c r="BLN84" s="1873"/>
      <c r="BLO84" s="1873"/>
      <c r="BLP84" s="1873"/>
      <c r="BLQ84" s="1873"/>
      <c r="BLR84" s="1873"/>
      <c r="BLS84" s="1873"/>
      <c r="BLT84" s="1873"/>
      <c r="BLU84" s="1873"/>
      <c r="BLV84" s="1873"/>
      <c r="BLW84" s="1873"/>
      <c r="BLX84" s="1873"/>
      <c r="BLY84" s="1873"/>
      <c r="BLZ84" s="1873"/>
      <c r="BMA84" s="1873"/>
      <c r="BMB84" s="1873"/>
      <c r="BMC84" s="1873"/>
      <c r="BMD84" s="1873"/>
      <c r="BME84" s="1873"/>
      <c r="BMF84" s="1873"/>
      <c r="BMG84" s="1873"/>
      <c r="BMH84" s="1873"/>
      <c r="BMI84" s="1873"/>
      <c r="BMJ84" s="1873"/>
      <c r="BMK84" s="1873"/>
      <c r="BML84" s="1873"/>
      <c r="BMM84" s="1873"/>
      <c r="BMN84" s="1873"/>
      <c r="BMO84" s="1873"/>
      <c r="BMP84" s="1873"/>
      <c r="BMQ84" s="1873"/>
      <c r="BMR84" s="1873"/>
      <c r="BMS84" s="1873"/>
      <c r="BMT84" s="1873"/>
      <c r="BMU84" s="1873"/>
      <c r="BMV84" s="1873"/>
      <c r="BMW84" s="1873"/>
      <c r="BMX84" s="1873"/>
      <c r="BMY84" s="1873"/>
      <c r="BMZ84" s="1873"/>
      <c r="BNA84" s="1873"/>
      <c r="BNB84" s="1873"/>
      <c r="BNC84" s="1873"/>
      <c r="BND84" s="1873"/>
      <c r="BNE84" s="1873"/>
      <c r="BNF84" s="1873"/>
      <c r="BNG84" s="1873"/>
      <c r="BNH84" s="1873"/>
      <c r="BNI84" s="1873"/>
      <c r="BNJ84" s="1873"/>
      <c r="BNK84" s="1873"/>
      <c r="BNL84" s="1873"/>
      <c r="BNM84" s="1873"/>
      <c r="BNN84" s="1873"/>
      <c r="BNO84" s="1873"/>
      <c r="BNP84" s="1873"/>
      <c r="BNQ84" s="1873"/>
      <c r="BNR84" s="1873"/>
      <c r="BNS84" s="1873"/>
      <c r="BNT84" s="1873"/>
      <c r="BNU84" s="1873"/>
      <c r="BNV84" s="1873"/>
      <c r="BNW84" s="1873"/>
      <c r="BNX84" s="1873"/>
      <c r="BNY84" s="1873"/>
      <c r="BNZ84" s="1873"/>
      <c r="BOA84" s="1873"/>
      <c r="BOB84" s="1873"/>
      <c r="BOC84" s="1873"/>
      <c r="BOD84" s="1873"/>
      <c r="BOE84" s="1873"/>
      <c r="BOF84" s="1873"/>
      <c r="BOG84" s="1873"/>
      <c r="BOH84" s="1873"/>
      <c r="BOI84" s="1873"/>
      <c r="BOJ84" s="1873"/>
      <c r="BOK84" s="1873"/>
      <c r="BOL84" s="1873"/>
      <c r="BOM84" s="1873"/>
      <c r="BON84" s="1873"/>
      <c r="BOO84" s="1873"/>
      <c r="BOP84" s="1873"/>
      <c r="BOQ84" s="1873"/>
      <c r="BOR84" s="1873"/>
      <c r="BOS84" s="1873"/>
      <c r="BOT84" s="1873"/>
      <c r="BOU84" s="1873"/>
      <c r="BOV84" s="1873"/>
      <c r="BOW84" s="1873"/>
      <c r="BOX84" s="1873"/>
      <c r="BOY84" s="1873"/>
      <c r="BOZ84" s="1873"/>
      <c r="BPA84" s="1873"/>
      <c r="BPB84" s="1873"/>
      <c r="BPC84" s="1873"/>
      <c r="BPD84" s="1873"/>
      <c r="BPE84" s="1873"/>
      <c r="BPF84" s="1873"/>
      <c r="BPG84" s="1873"/>
      <c r="BPH84" s="1873"/>
      <c r="BPI84" s="1873"/>
      <c r="BPJ84" s="1873"/>
      <c r="BPK84" s="1873"/>
      <c r="BPL84" s="1873"/>
      <c r="BPM84" s="1873"/>
      <c r="BPN84" s="1873"/>
      <c r="BPO84" s="1873"/>
      <c r="BPP84" s="1873"/>
      <c r="BPQ84" s="1873"/>
      <c r="BPR84" s="1873"/>
      <c r="BPS84" s="1873"/>
      <c r="BPT84" s="1873"/>
      <c r="BPU84" s="1873"/>
      <c r="BPV84" s="1873"/>
      <c r="BPW84" s="1873"/>
      <c r="BPX84" s="1873"/>
      <c r="BPY84" s="1873"/>
      <c r="BPZ84" s="1873"/>
      <c r="BQA84" s="1873"/>
      <c r="BQB84" s="1873"/>
      <c r="BQC84" s="1873"/>
      <c r="BQD84" s="1873"/>
      <c r="BQE84" s="1873"/>
      <c r="BQF84" s="1873"/>
      <c r="BQG84" s="1873"/>
      <c r="BQH84" s="1873"/>
      <c r="BQI84" s="1873"/>
      <c r="BQJ84" s="1873"/>
      <c r="BQK84" s="1873"/>
      <c r="BQL84" s="1873"/>
      <c r="BQM84" s="1873"/>
      <c r="BQN84" s="1873"/>
      <c r="BQO84" s="1873"/>
      <c r="BQP84" s="1873"/>
      <c r="BQQ84" s="1873"/>
      <c r="BQR84" s="1873"/>
      <c r="BQS84" s="1873"/>
      <c r="BQT84" s="1873"/>
      <c r="BQU84" s="1873"/>
      <c r="BQV84" s="1873"/>
      <c r="BQW84" s="1873"/>
      <c r="BQX84" s="1873"/>
      <c r="BQY84" s="1873"/>
      <c r="BQZ84" s="1873"/>
      <c r="BRA84" s="1873"/>
      <c r="BRB84" s="1873"/>
      <c r="BRC84" s="1873"/>
      <c r="BRD84" s="1873"/>
      <c r="BRE84" s="1873"/>
      <c r="BRF84" s="1873"/>
      <c r="BRG84" s="1873"/>
      <c r="BRH84" s="1873"/>
      <c r="BRI84" s="1873"/>
      <c r="BRJ84" s="1873"/>
      <c r="BRK84" s="1873"/>
      <c r="BRL84" s="1873"/>
      <c r="BRM84" s="1873"/>
      <c r="BRN84" s="1873"/>
      <c r="BRO84" s="1873"/>
      <c r="BRP84" s="1873"/>
      <c r="BRQ84" s="1873"/>
      <c r="BRR84" s="1873"/>
      <c r="BRS84" s="1873"/>
      <c r="BRT84" s="1873"/>
      <c r="BRU84" s="1873"/>
      <c r="BRV84" s="1873"/>
      <c r="BRW84" s="1873"/>
      <c r="BRX84" s="1873"/>
      <c r="BRY84" s="1873"/>
      <c r="BRZ84" s="1873"/>
      <c r="BSA84" s="1873"/>
      <c r="BSB84" s="1873"/>
      <c r="BSC84" s="1873"/>
      <c r="BSD84" s="1873"/>
      <c r="BSE84" s="1873"/>
      <c r="BSF84" s="1873"/>
      <c r="BSG84" s="1873"/>
      <c r="BSH84" s="1873"/>
      <c r="BSI84" s="1873"/>
      <c r="BSJ84" s="1873"/>
      <c r="BSK84" s="1873"/>
      <c r="BSL84" s="1873"/>
      <c r="BSM84" s="1873"/>
      <c r="BSN84" s="1873"/>
      <c r="BSO84" s="1873"/>
      <c r="BSP84" s="1873"/>
      <c r="BSQ84" s="1873"/>
      <c r="BSR84" s="1873"/>
      <c r="BSS84" s="1873"/>
      <c r="BST84" s="1873"/>
      <c r="BSU84" s="1873"/>
      <c r="BSV84" s="1873"/>
      <c r="BSW84" s="1873"/>
      <c r="BSX84" s="1873"/>
      <c r="BSY84" s="1873"/>
      <c r="BSZ84" s="1873"/>
      <c r="BTA84" s="1873"/>
      <c r="BTB84" s="1873"/>
      <c r="BTC84" s="1873"/>
      <c r="BTD84" s="1873"/>
      <c r="BTE84" s="1873"/>
      <c r="BTF84" s="1873"/>
      <c r="BTG84" s="1873"/>
      <c r="BTH84" s="1873"/>
      <c r="BTI84" s="1873"/>
      <c r="BTJ84" s="1873"/>
      <c r="BTK84" s="1873"/>
      <c r="BTL84" s="1873"/>
      <c r="BTM84" s="1873"/>
      <c r="BTN84" s="1873"/>
      <c r="BTO84" s="1873"/>
      <c r="BTP84" s="1873"/>
      <c r="BTQ84" s="1873"/>
      <c r="BTR84" s="1873"/>
      <c r="BTS84" s="1873"/>
      <c r="BTT84" s="1873"/>
      <c r="BTU84" s="1873"/>
      <c r="BTV84" s="1873"/>
      <c r="BTW84" s="1873"/>
      <c r="BTX84" s="1873"/>
      <c r="BTY84" s="1873"/>
      <c r="BTZ84" s="1873"/>
      <c r="BUA84" s="1873"/>
      <c r="BUB84" s="1873"/>
      <c r="BUC84" s="1873"/>
      <c r="BUD84" s="1873"/>
      <c r="BUE84" s="1873"/>
      <c r="BUF84" s="1873"/>
      <c r="BUG84" s="1873"/>
      <c r="BUH84" s="1873"/>
      <c r="BUI84" s="1873"/>
      <c r="BUJ84" s="1873"/>
      <c r="BUK84" s="1873"/>
      <c r="BUL84" s="1873"/>
      <c r="BUM84" s="1873"/>
      <c r="BUN84" s="1873"/>
      <c r="BUO84" s="1873"/>
      <c r="BUP84" s="1873"/>
      <c r="BUQ84" s="1873"/>
      <c r="BUR84" s="1873"/>
      <c r="BUS84" s="1873"/>
      <c r="BUT84" s="1873"/>
      <c r="BUU84" s="1873"/>
      <c r="BUV84" s="1873"/>
      <c r="BUW84" s="1873"/>
      <c r="BUX84" s="1873"/>
      <c r="BUY84" s="1873"/>
      <c r="BUZ84" s="1873"/>
      <c r="BVA84" s="1873"/>
      <c r="BVB84" s="1873"/>
      <c r="BVC84" s="1873"/>
      <c r="BVD84" s="1873"/>
      <c r="BVE84" s="1873"/>
      <c r="BVF84" s="1873"/>
      <c r="BVG84" s="1873"/>
      <c r="BVH84" s="1873"/>
      <c r="BVI84" s="1873"/>
      <c r="BVJ84" s="1873"/>
      <c r="BVK84" s="1873"/>
      <c r="BVL84" s="1873"/>
      <c r="BVM84" s="1873"/>
      <c r="BVN84" s="1873"/>
      <c r="BVO84" s="1873"/>
      <c r="BVP84" s="1873"/>
      <c r="BVQ84" s="1873"/>
      <c r="BVR84" s="1873"/>
      <c r="BVS84" s="1873"/>
      <c r="BVT84" s="1873"/>
      <c r="BVU84" s="1873"/>
      <c r="BVV84" s="1873"/>
      <c r="BVW84" s="1873"/>
      <c r="BVX84" s="1873"/>
      <c r="BVY84" s="1873"/>
      <c r="BVZ84" s="1873"/>
      <c r="BWA84" s="1873"/>
      <c r="BWB84" s="1873"/>
      <c r="BWC84" s="1873"/>
      <c r="BWD84" s="1873"/>
      <c r="BWE84" s="1873"/>
      <c r="BWF84" s="1873"/>
      <c r="BWG84" s="1873"/>
      <c r="BWH84" s="1873"/>
      <c r="BWI84" s="1873"/>
      <c r="BWJ84" s="1873"/>
      <c r="BWK84" s="1873"/>
      <c r="BWL84" s="1873"/>
      <c r="BWM84" s="1873"/>
      <c r="BWN84" s="1873"/>
      <c r="BWO84" s="1873"/>
      <c r="BWP84" s="1873"/>
      <c r="BWQ84" s="1873"/>
      <c r="BWR84" s="1873"/>
      <c r="BWS84" s="1873"/>
      <c r="BWT84" s="1873"/>
      <c r="BWU84" s="1873"/>
      <c r="BWV84" s="1873"/>
      <c r="BWW84" s="1873"/>
      <c r="BWX84" s="1873"/>
      <c r="BWY84" s="1873"/>
      <c r="BWZ84" s="1873"/>
      <c r="BXA84" s="1873"/>
      <c r="BXB84" s="1873"/>
      <c r="BXC84" s="1873"/>
      <c r="BXD84" s="1873"/>
      <c r="BXE84" s="1873"/>
      <c r="BXF84" s="1873"/>
      <c r="BXG84" s="1873"/>
      <c r="BXH84" s="1873"/>
      <c r="BXI84" s="1873"/>
      <c r="BXJ84" s="1873"/>
      <c r="BXK84" s="1873"/>
      <c r="BXL84" s="1873"/>
      <c r="BXM84" s="1873"/>
      <c r="BXN84" s="1873"/>
      <c r="BXO84" s="1873"/>
      <c r="BXP84" s="1873"/>
      <c r="BXQ84" s="1873"/>
      <c r="BXR84" s="1873"/>
      <c r="BXS84" s="1873"/>
      <c r="BXT84" s="1873"/>
      <c r="BXU84" s="1873"/>
      <c r="BXV84" s="1873"/>
      <c r="BXW84" s="1873"/>
      <c r="BXX84" s="1873"/>
      <c r="BXY84" s="1873"/>
      <c r="BXZ84" s="1873"/>
      <c r="BYA84" s="1873"/>
      <c r="BYB84" s="1873"/>
      <c r="BYC84" s="1873"/>
      <c r="BYD84" s="1873"/>
      <c r="BYE84" s="1873"/>
      <c r="BYF84" s="1873"/>
      <c r="BYG84" s="1873"/>
      <c r="BYH84" s="1873"/>
      <c r="BYI84" s="1873"/>
      <c r="BYJ84" s="1873"/>
      <c r="BYK84" s="1873"/>
      <c r="BYL84" s="1873"/>
      <c r="BYM84" s="1873"/>
      <c r="BYN84" s="1873"/>
      <c r="BYO84" s="1873"/>
      <c r="BYP84" s="1873"/>
      <c r="BYQ84" s="1873"/>
      <c r="BYR84" s="1873"/>
      <c r="BYS84" s="1873"/>
      <c r="BYT84" s="1873"/>
      <c r="BYU84" s="1873"/>
      <c r="BYV84" s="1873"/>
      <c r="BYW84" s="1873"/>
      <c r="BYX84" s="1873"/>
      <c r="BYY84" s="1873"/>
      <c r="BYZ84" s="1873"/>
      <c r="BZA84" s="1873"/>
      <c r="BZB84" s="1873"/>
      <c r="BZC84" s="1873"/>
      <c r="BZD84" s="1873"/>
      <c r="BZE84" s="1873"/>
      <c r="BZF84" s="1873"/>
      <c r="BZG84" s="1873"/>
      <c r="BZH84" s="1873"/>
      <c r="BZI84" s="1873"/>
      <c r="BZJ84" s="1873"/>
      <c r="BZK84" s="1873"/>
      <c r="BZL84" s="1873"/>
      <c r="BZM84" s="1873"/>
      <c r="BZN84" s="1873"/>
      <c r="BZO84" s="1873"/>
      <c r="BZP84" s="1873"/>
      <c r="BZQ84" s="1873"/>
      <c r="BZR84" s="1873"/>
      <c r="BZS84" s="1873"/>
      <c r="BZT84" s="1873"/>
      <c r="BZU84" s="1873"/>
      <c r="BZV84" s="1873"/>
      <c r="BZW84" s="1873"/>
      <c r="BZX84" s="1873"/>
      <c r="BZY84" s="1873"/>
      <c r="BZZ84" s="1873"/>
      <c r="CAA84" s="1873"/>
      <c r="CAB84" s="1873"/>
      <c r="CAC84" s="1873"/>
      <c r="CAD84" s="1873"/>
      <c r="CAE84" s="1873"/>
      <c r="CAF84" s="1873"/>
      <c r="CAG84" s="1873"/>
      <c r="CAH84" s="1873"/>
      <c r="CAI84" s="1873"/>
      <c r="CAJ84" s="1873"/>
      <c r="CAK84" s="1873"/>
      <c r="CAL84" s="1873"/>
      <c r="CAM84" s="1873"/>
      <c r="CAN84" s="1873"/>
      <c r="CAO84" s="1873"/>
      <c r="CAP84" s="1873"/>
      <c r="CAQ84" s="1873"/>
      <c r="CAR84" s="1873"/>
      <c r="CAS84" s="1873"/>
      <c r="CAT84" s="1873"/>
      <c r="CAU84" s="1873"/>
      <c r="CAV84" s="1873"/>
      <c r="CAW84" s="1873"/>
      <c r="CAX84" s="1873"/>
      <c r="CAY84" s="1873"/>
      <c r="CAZ84" s="1873"/>
      <c r="CBA84" s="1873"/>
      <c r="CBB84" s="1873"/>
      <c r="CBC84" s="1873"/>
      <c r="CBD84" s="1873"/>
      <c r="CBE84" s="1873"/>
      <c r="CBF84" s="1873"/>
      <c r="CBG84" s="1873"/>
      <c r="CBH84" s="1873"/>
      <c r="CBI84" s="1873"/>
      <c r="CBJ84" s="1873"/>
      <c r="CBK84" s="1873"/>
      <c r="CBL84" s="1873"/>
      <c r="CBM84" s="1873"/>
      <c r="CBN84" s="1873"/>
      <c r="CBO84" s="1873"/>
      <c r="CBP84" s="1873"/>
      <c r="CBQ84" s="1873"/>
      <c r="CBR84" s="1873"/>
      <c r="CBS84" s="1873"/>
      <c r="CBT84" s="1873"/>
      <c r="CBU84" s="1873"/>
      <c r="CBV84" s="1873"/>
      <c r="CBW84" s="1873"/>
      <c r="CBX84" s="1873"/>
      <c r="CBY84" s="1873"/>
      <c r="CBZ84" s="1873"/>
      <c r="CCA84" s="1873"/>
      <c r="CCB84" s="1873"/>
      <c r="CCC84" s="1873"/>
      <c r="CCD84" s="1873"/>
      <c r="CCE84" s="1873"/>
      <c r="CCF84" s="1873"/>
      <c r="CCG84" s="1873"/>
      <c r="CCH84" s="1873"/>
      <c r="CCI84" s="1873"/>
      <c r="CCJ84" s="1873"/>
      <c r="CCK84" s="1873"/>
      <c r="CCL84" s="1873"/>
      <c r="CCM84" s="1873"/>
      <c r="CCN84" s="1873"/>
      <c r="CCO84" s="1873"/>
      <c r="CCP84" s="1873"/>
      <c r="CCQ84" s="1873"/>
      <c r="CCR84" s="1873"/>
      <c r="CCS84" s="1873"/>
      <c r="CCT84" s="1873"/>
      <c r="CCU84" s="1873"/>
      <c r="CCV84" s="1873"/>
      <c r="CCW84" s="1873"/>
      <c r="CCX84" s="1873"/>
      <c r="CCY84" s="1873"/>
      <c r="CCZ84" s="1873"/>
      <c r="CDA84" s="1873"/>
      <c r="CDB84" s="1873"/>
      <c r="CDC84" s="1873"/>
      <c r="CDD84" s="1873"/>
      <c r="CDE84" s="1873"/>
      <c r="CDF84" s="1873"/>
      <c r="CDG84" s="1873"/>
      <c r="CDH84" s="1873"/>
      <c r="CDI84" s="1873"/>
      <c r="CDJ84" s="1873"/>
      <c r="CDK84" s="1873"/>
      <c r="CDL84" s="1873"/>
      <c r="CDM84" s="1873"/>
      <c r="CDN84" s="1873"/>
      <c r="CDO84" s="1873"/>
      <c r="CDP84" s="1873"/>
      <c r="CDQ84" s="1873"/>
      <c r="CDR84" s="1873"/>
      <c r="CDS84" s="1873"/>
      <c r="CDT84" s="1873"/>
      <c r="CDU84" s="1873"/>
      <c r="CDV84" s="1873"/>
      <c r="CDW84" s="1873"/>
      <c r="CDX84" s="1873"/>
      <c r="CDY84" s="1873"/>
      <c r="CDZ84" s="1873"/>
      <c r="CEA84" s="1873"/>
      <c r="CEB84" s="1873"/>
      <c r="CEC84" s="1873"/>
      <c r="CED84" s="1873"/>
      <c r="CEE84" s="1873"/>
      <c r="CEF84" s="1873"/>
      <c r="CEG84" s="1873"/>
      <c r="CEH84" s="1873"/>
      <c r="CEI84" s="1873"/>
      <c r="CEJ84" s="1873"/>
      <c r="CEK84" s="1873"/>
      <c r="CEL84" s="1873"/>
      <c r="CEM84" s="1873"/>
      <c r="CEN84" s="1873"/>
      <c r="CEO84" s="1873"/>
      <c r="CEP84" s="1873"/>
      <c r="CEQ84" s="1873"/>
      <c r="CER84" s="1873"/>
      <c r="CES84" s="1873"/>
      <c r="CET84" s="1873"/>
      <c r="CEU84" s="1873"/>
      <c r="CEV84" s="1873"/>
      <c r="CEW84" s="1873"/>
      <c r="CEX84" s="1873"/>
      <c r="CEY84" s="1873"/>
      <c r="CEZ84" s="1873"/>
      <c r="CFA84" s="1873"/>
      <c r="CFB84" s="1873"/>
      <c r="CFC84" s="1873"/>
      <c r="CFD84" s="1873"/>
      <c r="CFE84" s="1873"/>
      <c r="CFF84" s="1873"/>
      <c r="CFG84" s="1873"/>
      <c r="CFH84" s="1873"/>
      <c r="CFI84" s="1873"/>
      <c r="CFJ84" s="1873"/>
      <c r="CFK84" s="1873"/>
      <c r="CFL84" s="1873"/>
      <c r="CFM84" s="1873"/>
      <c r="CFN84" s="1873"/>
      <c r="CFO84" s="1873"/>
      <c r="CFP84" s="1873"/>
      <c r="CFQ84" s="1873"/>
      <c r="CFR84" s="1873"/>
      <c r="CFS84" s="1873"/>
      <c r="CFT84" s="1873"/>
      <c r="CFU84" s="1873"/>
      <c r="CFV84" s="1873"/>
      <c r="CFW84" s="1873"/>
      <c r="CFX84" s="1873"/>
      <c r="CFY84" s="1873"/>
      <c r="CFZ84" s="1873"/>
      <c r="CGA84" s="1873"/>
      <c r="CGB84" s="1873"/>
      <c r="CGC84" s="1873"/>
      <c r="CGD84" s="1873"/>
      <c r="CGE84" s="1873"/>
      <c r="CGF84" s="1873"/>
      <c r="CGG84" s="1873"/>
      <c r="CGH84" s="1873"/>
      <c r="CGI84" s="1873"/>
      <c r="CGJ84" s="1873"/>
      <c r="CGK84" s="1873"/>
      <c r="CGL84" s="1873"/>
      <c r="CGM84" s="1873"/>
      <c r="CGN84" s="1873"/>
      <c r="CGO84" s="1873"/>
      <c r="CGP84" s="1873"/>
      <c r="CGQ84" s="1873"/>
      <c r="CGR84" s="1873"/>
      <c r="CGS84" s="1873"/>
      <c r="CGT84" s="1873"/>
      <c r="CGU84" s="1873"/>
      <c r="CGV84" s="1873"/>
      <c r="CGW84" s="1873"/>
      <c r="CGX84" s="1873"/>
      <c r="CGY84" s="1873"/>
      <c r="CGZ84" s="1873"/>
      <c r="CHA84" s="1873"/>
      <c r="CHB84" s="1873"/>
      <c r="CHC84" s="1873"/>
      <c r="CHD84" s="1873"/>
      <c r="CHE84" s="1873"/>
      <c r="CHF84" s="1873"/>
      <c r="CHG84" s="1873"/>
      <c r="CHH84" s="1873"/>
      <c r="CHI84" s="1873"/>
      <c r="CHJ84" s="1873"/>
      <c r="CHK84" s="1873"/>
      <c r="CHL84" s="1873"/>
      <c r="CHM84" s="1873"/>
      <c r="CHN84" s="1873"/>
      <c r="CHO84" s="1873"/>
      <c r="CHP84" s="1873"/>
      <c r="CHQ84" s="1873"/>
      <c r="CHR84" s="1873"/>
      <c r="CHS84" s="1873"/>
      <c r="CHT84" s="1873"/>
      <c r="CHU84" s="1873"/>
      <c r="CHV84" s="1873"/>
      <c r="CHW84" s="1873"/>
      <c r="CHX84" s="1873"/>
      <c r="CHY84" s="1873"/>
      <c r="CHZ84" s="1873"/>
      <c r="CIA84" s="1873"/>
      <c r="CIB84" s="1873"/>
      <c r="CIC84" s="1873"/>
      <c r="CID84" s="1873"/>
      <c r="CIE84" s="1873"/>
      <c r="CIF84" s="1873"/>
      <c r="CIG84" s="1873"/>
      <c r="CIH84" s="1873"/>
      <c r="CII84" s="1873"/>
      <c r="CIJ84" s="1873"/>
      <c r="CIK84" s="1873"/>
      <c r="CIL84" s="1873"/>
      <c r="CIM84" s="1873"/>
      <c r="CIN84" s="1873"/>
      <c r="CIO84" s="1873"/>
      <c r="CIP84" s="1873"/>
      <c r="CIQ84" s="1873"/>
      <c r="CIR84" s="1873"/>
      <c r="CIS84" s="1873"/>
      <c r="CIT84" s="1873"/>
      <c r="CIU84" s="1873"/>
      <c r="CIV84" s="1873"/>
      <c r="CIW84" s="1873"/>
      <c r="CIX84" s="1873"/>
      <c r="CIY84" s="1873"/>
      <c r="CIZ84" s="1873"/>
      <c r="CJA84" s="1873"/>
      <c r="CJB84" s="1873"/>
      <c r="CJC84" s="1873"/>
      <c r="CJD84" s="1873"/>
      <c r="CJE84" s="1873"/>
      <c r="CJF84" s="1873"/>
      <c r="CJG84" s="1873"/>
      <c r="CJH84" s="1873"/>
      <c r="CJI84" s="1873"/>
      <c r="CJJ84" s="1873"/>
      <c r="CJK84" s="1873"/>
      <c r="CJL84" s="1873"/>
      <c r="CJM84" s="1873"/>
      <c r="CJN84" s="1873"/>
      <c r="CJO84" s="1873"/>
      <c r="CJP84" s="1873"/>
      <c r="CJQ84" s="1873"/>
      <c r="CJR84" s="1873"/>
      <c r="CJS84" s="1873"/>
      <c r="CJT84" s="1873"/>
      <c r="CJU84" s="1873"/>
      <c r="CJV84" s="1873"/>
      <c r="CJW84" s="1873"/>
      <c r="CJX84" s="1873"/>
      <c r="CJY84" s="1873"/>
      <c r="CJZ84" s="1873"/>
      <c r="CKA84" s="1873"/>
      <c r="CKB84" s="1873"/>
      <c r="CKC84" s="1873"/>
      <c r="CKD84" s="1873"/>
      <c r="CKE84" s="1873"/>
      <c r="CKF84" s="1873"/>
      <c r="CKG84" s="1873"/>
      <c r="CKH84" s="1873"/>
      <c r="CKI84" s="1873"/>
      <c r="CKJ84" s="1873"/>
      <c r="CKK84" s="1873"/>
      <c r="CKL84" s="1873"/>
      <c r="CKM84" s="1873"/>
      <c r="CKN84" s="1873"/>
      <c r="CKO84" s="1873"/>
      <c r="CKP84" s="1873"/>
      <c r="CKQ84" s="1873"/>
      <c r="CKR84" s="1873"/>
      <c r="CKS84" s="1873"/>
      <c r="CKT84" s="1873"/>
      <c r="CKU84" s="1873"/>
      <c r="CKV84" s="1873"/>
      <c r="CKW84" s="1873"/>
      <c r="CKX84" s="1873"/>
      <c r="CKY84" s="1873"/>
      <c r="CKZ84" s="1873"/>
      <c r="CLA84" s="1873"/>
      <c r="CLB84" s="1873"/>
      <c r="CLC84" s="1873"/>
      <c r="CLD84" s="1873"/>
      <c r="CLE84" s="1873"/>
      <c r="CLF84" s="1873"/>
      <c r="CLG84" s="1873"/>
      <c r="CLH84" s="1873"/>
      <c r="CLI84" s="1873"/>
      <c r="CLJ84" s="1873"/>
      <c r="CLK84" s="1873"/>
      <c r="CLL84" s="1873"/>
      <c r="CLM84" s="1873"/>
      <c r="CLN84" s="1873"/>
      <c r="CLO84" s="1873"/>
      <c r="CLP84" s="1873"/>
      <c r="CLQ84" s="1873"/>
      <c r="CLR84" s="1873"/>
      <c r="CLS84" s="1873"/>
      <c r="CLT84" s="1873"/>
      <c r="CLU84" s="1873"/>
      <c r="CLV84" s="1873"/>
      <c r="CLW84" s="1873"/>
      <c r="CLX84" s="1873"/>
      <c r="CLY84" s="1873"/>
      <c r="CLZ84" s="1873"/>
      <c r="CMA84" s="1873"/>
      <c r="CMB84" s="1873"/>
      <c r="CMC84" s="1873"/>
      <c r="CMD84" s="1873"/>
      <c r="CME84" s="1873"/>
      <c r="CMF84" s="1873"/>
      <c r="CMG84" s="1873"/>
      <c r="CMH84" s="1873"/>
      <c r="CMI84" s="1873"/>
      <c r="CMJ84" s="1873"/>
      <c r="CMK84" s="1873"/>
      <c r="CML84" s="1873"/>
      <c r="CMM84" s="1873"/>
      <c r="CMN84" s="1873"/>
      <c r="CMO84" s="1873"/>
      <c r="CMP84" s="1873"/>
      <c r="CMQ84" s="1873"/>
      <c r="CMR84" s="1873"/>
      <c r="CMS84" s="1873"/>
      <c r="CMT84" s="1873"/>
      <c r="CMU84" s="1873"/>
      <c r="CMV84" s="1873"/>
      <c r="CMW84" s="1873"/>
      <c r="CMX84" s="1873"/>
      <c r="CMY84" s="1873"/>
      <c r="CMZ84" s="1873"/>
      <c r="CNA84" s="1873"/>
      <c r="CNB84" s="1873"/>
      <c r="CNC84" s="1873"/>
      <c r="CND84" s="1873"/>
      <c r="CNE84" s="1873"/>
      <c r="CNF84" s="1873"/>
      <c r="CNG84" s="1873"/>
      <c r="CNH84" s="1873"/>
      <c r="CNI84" s="1873"/>
      <c r="CNJ84" s="1873"/>
      <c r="CNK84" s="1873"/>
      <c r="CNL84" s="1873"/>
      <c r="CNM84" s="1873"/>
      <c r="CNN84" s="1873"/>
      <c r="CNO84" s="1873"/>
      <c r="CNP84" s="1873"/>
      <c r="CNQ84" s="1873"/>
      <c r="CNR84" s="1873"/>
      <c r="CNS84" s="1873"/>
      <c r="CNT84" s="1873"/>
      <c r="CNU84" s="1873"/>
      <c r="CNV84" s="1873"/>
      <c r="CNW84" s="1873"/>
      <c r="CNX84" s="1873"/>
      <c r="CNY84" s="1873"/>
      <c r="CNZ84" s="1873"/>
      <c r="COA84" s="1873"/>
      <c r="COB84" s="1873"/>
      <c r="COC84" s="1873"/>
      <c r="COD84" s="1873"/>
      <c r="COE84" s="1873"/>
      <c r="COF84" s="1873"/>
      <c r="COG84" s="1873"/>
      <c r="COH84" s="1873"/>
      <c r="COI84" s="1873"/>
      <c r="COJ84" s="1873"/>
      <c r="COK84" s="1873"/>
      <c r="COL84" s="1873"/>
      <c r="COM84" s="1873"/>
      <c r="CON84" s="1873"/>
      <c r="COO84" s="1873"/>
      <c r="COP84" s="1873"/>
      <c r="COQ84" s="1873"/>
      <c r="COR84" s="1873"/>
      <c r="COS84" s="1873"/>
      <c r="COT84" s="1873"/>
      <c r="COU84" s="1873"/>
      <c r="COV84" s="1873"/>
      <c r="COW84" s="1873"/>
      <c r="COX84" s="1873"/>
      <c r="COY84" s="1873"/>
      <c r="COZ84" s="1873"/>
      <c r="CPA84" s="1873"/>
      <c r="CPB84" s="1873"/>
      <c r="CPC84" s="1873"/>
      <c r="CPD84" s="1873"/>
      <c r="CPE84" s="1873"/>
      <c r="CPF84" s="1873"/>
      <c r="CPG84" s="1873"/>
      <c r="CPH84" s="1873"/>
      <c r="CPI84" s="1873"/>
      <c r="CPJ84" s="1873"/>
      <c r="CPK84" s="1873"/>
      <c r="CPL84" s="1873"/>
      <c r="CPM84" s="1873"/>
      <c r="CPN84" s="1873"/>
      <c r="CPO84" s="1873"/>
      <c r="CPP84" s="1873"/>
      <c r="CPQ84" s="1873"/>
      <c r="CPR84" s="1873"/>
      <c r="CPS84" s="1873"/>
      <c r="CPT84" s="1873"/>
      <c r="CPU84" s="1873"/>
      <c r="CPV84" s="1873"/>
      <c r="CPW84" s="1873"/>
      <c r="CPX84" s="1873"/>
      <c r="CPY84" s="1873"/>
      <c r="CPZ84" s="1873"/>
      <c r="CQA84" s="1873"/>
      <c r="CQB84" s="1873"/>
      <c r="CQC84" s="1873"/>
      <c r="CQD84" s="1873"/>
      <c r="CQE84" s="1873"/>
      <c r="CQF84" s="1873"/>
      <c r="CQG84" s="1873"/>
      <c r="CQH84" s="1873"/>
      <c r="CQI84" s="1873"/>
      <c r="CQJ84" s="1873"/>
      <c r="CQK84" s="1873"/>
      <c r="CQL84" s="1873"/>
      <c r="CQM84" s="1873"/>
      <c r="CQN84" s="1873"/>
      <c r="CQO84" s="1873"/>
      <c r="CQP84" s="1873"/>
      <c r="CQQ84" s="1873"/>
      <c r="CQR84" s="1873"/>
      <c r="CQS84" s="1873"/>
      <c r="CQT84" s="1873"/>
      <c r="CQU84" s="1873"/>
      <c r="CQV84" s="1873"/>
      <c r="CQW84" s="1873"/>
      <c r="CQX84" s="1873"/>
      <c r="CQY84" s="1873"/>
      <c r="CQZ84" s="1873"/>
      <c r="CRA84" s="1873"/>
      <c r="CRB84" s="1873"/>
      <c r="CRC84" s="1873"/>
      <c r="CRD84" s="1873"/>
      <c r="CRE84" s="1873"/>
      <c r="CRF84" s="1873"/>
      <c r="CRG84" s="1873"/>
      <c r="CRH84" s="1873"/>
      <c r="CRI84" s="1873"/>
      <c r="CRJ84" s="1873"/>
      <c r="CRK84" s="1873"/>
      <c r="CRL84" s="1873"/>
      <c r="CRM84" s="1873"/>
      <c r="CRN84" s="1873"/>
      <c r="CRO84" s="1873"/>
      <c r="CRP84" s="1873"/>
      <c r="CRQ84" s="1873"/>
      <c r="CRR84" s="1873"/>
      <c r="CRS84" s="1873"/>
      <c r="CRT84" s="1873"/>
      <c r="CRU84" s="1873"/>
      <c r="CRV84" s="1873"/>
      <c r="CRW84" s="1873"/>
      <c r="CRX84" s="1873"/>
      <c r="CRY84" s="1873"/>
      <c r="CRZ84" s="1873"/>
      <c r="CSA84" s="1873"/>
      <c r="CSB84" s="1873"/>
      <c r="CSC84" s="1873"/>
      <c r="CSD84" s="1873"/>
      <c r="CSE84" s="1873"/>
      <c r="CSF84" s="1873"/>
      <c r="CSG84" s="1873"/>
      <c r="CSH84" s="1873"/>
      <c r="CSI84" s="1873"/>
      <c r="CSJ84" s="1873"/>
      <c r="CSK84" s="1873"/>
      <c r="CSL84" s="1873"/>
      <c r="CSM84" s="1873"/>
      <c r="CSN84" s="1873"/>
      <c r="CSO84" s="1873"/>
      <c r="CSP84" s="1873"/>
      <c r="CSQ84" s="1873"/>
      <c r="CSR84" s="1873"/>
      <c r="CSS84" s="1873"/>
      <c r="CST84" s="1873"/>
      <c r="CSU84" s="1873"/>
      <c r="CSV84" s="1873"/>
      <c r="CSW84" s="1873"/>
      <c r="CSX84" s="1873"/>
      <c r="CSY84" s="1873"/>
      <c r="CSZ84" s="1873"/>
      <c r="CTA84" s="1873"/>
      <c r="CTB84" s="1873"/>
      <c r="CTC84" s="1873"/>
      <c r="CTD84" s="1873"/>
      <c r="CTE84" s="1873"/>
      <c r="CTF84" s="1873"/>
      <c r="CTG84" s="1873"/>
      <c r="CTH84" s="1873"/>
      <c r="CTI84" s="1873"/>
      <c r="CTJ84" s="1873"/>
      <c r="CTK84" s="1873"/>
      <c r="CTL84" s="1873"/>
      <c r="CTM84" s="1873"/>
      <c r="CTN84" s="1873"/>
      <c r="CTO84" s="1873"/>
      <c r="CTP84" s="1873"/>
      <c r="CTQ84" s="1873"/>
      <c r="CTR84" s="1873"/>
      <c r="CTS84" s="1873"/>
      <c r="CTT84" s="1873"/>
      <c r="CTU84" s="1873"/>
      <c r="CTV84" s="1873"/>
      <c r="CTW84" s="1873"/>
      <c r="CTX84" s="1873"/>
      <c r="CTY84" s="1873"/>
      <c r="CTZ84" s="1873"/>
      <c r="CUA84" s="1873"/>
      <c r="CUB84" s="1873"/>
      <c r="CUC84" s="1873"/>
      <c r="CUD84" s="1873"/>
      <c r="CUE84" s="1873"/>
      <c r="CUF84" s="1873"/>
      <c r="CUG84" s="1873"/>
      <c r="CUH84" s="1873"/>
      <c r="CUI84" s="1873"/>
      <c r="CUJ84" s="1873"/>
      <c r="CUK84" s="1873"/>
      <c r="CUL84" s="1873"/>
      <c r="CUM84" s="1873"/>
      <c r="CUN84" s="1873"/>
      <c r="CUO84" s="1873"/>
      <c r="CUP84" s="1873"/>
      <c r="CUQ84" s="1873"/>
      <c r="CUR84" s="1873"/>
      <c r="CUS84" s="1873"/>
      <c r="CUT84" s="1873"/>
      <c r="CUU84" s="1873"/>
      <c r="CUV84" s="1873"/>
      <c r="CUW84" s="1873"/>
      <c r="CUX84" s="1873"/>
      <c r="CUY84" s="1873"/>
      <c r="CUZ84" s="1873"/>
      <c r="CVA84" s="1873"/>
      <c r="CVB84" s="1873"/>
      <c r="CVC84" s="1873"/>
      <c r="CVD84" s="1873"/>
      <c r="CVE84" s="1873"/>
      <c r="CVF84" s="1873"/>
      <c r="CVG84" s="1873"/>
      <c r="CVH84" s="1873"/>
      <c r="CVI84" s="1873"/>
      <c r="CVJ84" s="1873"/>
      <c r="CVK84" s="1873"/>
      <c r="CVL84" s="1873"/>
      <c r="CVM84" s="1873"/>
      <c r="CVN84" s="1873"/>
      <c r="CVO84" s="1873"/>
      <c r="CVP84" s="1873"/>
      <c r="CVQ84" s="1873"/>
      <c r="CVR84" s="1873"/>
      <c r="CVS84" s="1873"/>
      <c r="CVT84" s="1873"/>
      <c r="CVU84" s="1873"/>
      <c r="CVV84" s="1873"/>
      <c r="CVW84" s="1873"/>
      <c r="CVX84" s="1873"/>
      <c r="CVY84" s="1873"/>
      <c r="CVZ84" s="1873"/>
      <c r="CWA84" s="1873"/>
      <c r="CWB84" s="1873"/>
      <c r="CWC84" s="1873"/>
      <c r="CWD84" s="1873"/>
      <c r="CWE84" s="1873"/>
      <c r="CWF84" s="1873"/>
      <c r="CWG84" s="1873"/>
      <c r="CWH84" s="1873"/>
      <c r="CWI84" s="1873"/>
      <c r="CWJ84" s="1873"/>
      <c r="CWK84" s="1873"/>
      <c r="CWL84" s="1873"/>
      <c r="CWM84" s="1873"/>
      <c r="CWN84" s="1873"/>
      <c r="CWO84" s="1873"/>
      <c r="CWP84" s="1873"/>
      <c r="CWQ84" s="1873"/>
      <c r="CWR84" s="1873"/>
      <c r="CWS84" s="1873"/>
      <c r="CWT84" s="1873"/>
      <c r="CWU84" s="1873"/>
      <c r="CWV84" s="1873"/>
      <c r="CWW84" s="1873"/>
      <c r="CWX84" s="1873"/>
      <c r="CWY84" s="1873"/>
      <c r="CWZ84" s="1873"/>
      <c r="CXA84" s="1873"/>
      <c r="CXB84" s="1873"/>
      <c r="CXC84" s="1873"/>
      <c r="CXD84" s="1873"/>
      <c r="CXE84" s="1873"/>
      <c r="CXF84" s="1873"/>
      <c r="CXG84" s="1873"/>
      <c r="CXH84" s="1873"/>
      <c r="CXI84" s="1873"/>
      <c r="CXJ84" s="1873"/>
      <c r="CXK84" s="1873"/>
      <c r="CXL84" s="1873"/>
      <c r="CXM84" s="1873"/>
      <c r="CXN84" s="1873"/>
      <c r="CXO84" s="1873"/>
      <c r="CXP84" s="1873"/>
      <c r="CXQ84" s="1873"/>
      <c r="CXR84" s="1873"/>
      <c r="CXS84" s="1873"/>
      <c r="CXT84" s="1873"/>
      <c r="CXU84" s="1873"/>
      <c r="CXV84" s="1873"/>
      <c r="CXW84" s="1873"/>
      <c r="CXX84" s="1873"/>
      <c r="CXY84" s="1873"/>
      <c r="CXZ84" s="1873"/>
      <c r="CYA84" s="1873"/>
      <c r="CYB84" s="1873"/>
      <c r="CYC84" s="1873"/>
      <c r="CYD84" s="1873"/>
      <c r="CYE84" s="1873"/>
      <c r="CYF84" s="1873"/>
      <c r="CYG84" s="1873"/>
      <c r="CYH84" s="1873"/>
      <c r="CYI84" s="1873"/>
      <c r="CYJ84" s="1873"/>
      <c r="CYK84" s="1873"/>
      <c r="CYL84" s="1873"/>
      <c r="CYM84" s="1873"/>
      <c r="CYN84" s="1873"/>
      <c r="CYO84" s="1873"/>
      <c r="CYP84" s="1873"/>
      <c r="CYQ84" s="1873"/>
      <c r="CYR84" s="1873"/>
      <c r="CYS84" s="1873"/>
      <c r="CYT84" s="1873"/>
      <c r="CYU84" s="1873"/>
      <c r="CYV84" s="1873"/>
      <c r="CYW84" s="1873"/>
      <c r="CYX84" s="1873"/>
      <c r="CYY84" s="1873"/>
      <c r="CYZ84" s="1873"/>
      <c r="CZA84" s="1873"/>
      <c r="CZB84" s="1873"/>
      <c r="CZC84" s="1873"/>
      <c r="CZD84" s="1873"/>
      <c r="CZE84" s="1873"/>
      <c r="CZF84" s="1873"/>
      <c r="CZG84" s="1873"/>
      <c r="CZH84" s="1873"/>
      <c r="CZI84" s="1873"/>
      <c r="CZJ84" s="1873"/>
      <c r="CZK84" s="1873"/>
      <c r="CZL84" s="1873"/>
      <c r="CZM84" s="1873"/>
      <c r="CZN84" s="1873"/>
      <c r="CZO84" s="1873"/>
      <c r="CZP84" s="1873"/>
      <c r="CZQ84" s="1873"/>
      <c r="CZR84" s="1873"/>
      <c r="CZS84" s="1873"/>
      <c r="CZT84" s="1873"/>
      <c r="CZU84" s="1873"/>
      <c r="CZV84" s="1873"/>
      <c r="CZW84" s="1873"/>
      <c r="CZX84" s="1873"/>
      <c r="CZY84" s="1873"/>
      <c r="CZZ84" s="1873"/>
      <c r="DAA84" s="1873"/>
      <c r="DAB84" s="1873"/>
      <c r="DAC84" s="1873"/>
      <c r="DAD84" s="1873"/>
      <c r="DAE84" s="1873"/>
      <c r="DAF84" s="1873"/>
      <c r="DAG84" s="1873"/>
      <c r="DAH84" s="1873"/>
      <c r="DAI84" s="1873"/>
      <c r="DAJ84" s="1873"/>
      <c r="DAK84" s="1873"/>
      <c r="DAL84" s="1873"/>
      <c r="DAM84" s="1873"/>
      <c r="DAN84" s="1873"/>
      <c r="DAO84" s="1873"/>
      <c r="DAP84" s="1873"/>
      <c r="DAQ84" s="1873"/>
      <c r="DAR84" s="1873"/>
      <c r="DAS84" s="1873"/>
      <c r="DAT84" s="1873"/>
      <c r="DAU84" s="1873"/>
      <c r="DAV84" s="1873"/>
      <c r="DAW84" s="1873"/>
      <c r="DAX84" s="1873"/>
      <c r="DAY84" s="1873"/>
      <c r="DAZ84" s="1873"/>
      <c r="DBA84" s="1873"/>
      <c r="DBB84" s="1873"/>
      <c r="DBC84" s="1873"/>
      <c r="DBD84" s="1873"/>
      <c r="DBE84" s="1873"/>
      <c r="DBF84" s="1873"/>
      <c r="DBG84" s="1873"/>
      <c r="DBH84" s="1873"/>
      <c r="DBI84" s="1873"/>
      <c r="DBJ84" s="1873"/>
      <c r="DBK84" s="1873"/>
      <c r="DBL84" s="1873"/>
      <c r="DBM84" s="1873"/>
      <c r="DBN84" s="1873"/>
      <c r="DBO84" s="1873"/>
      <c r="DBP84" s="1873"/>
      <c r="DBQ84" s="1873"/>
      <c r="DBR84" s="1873"/>
      <c r="DBS84" s="1873"/>
      <c r="DBT84" s="1873"/>
      <c r="DBU84" s="1873"/>
      <c r="DBV84" s="1873"/>
      <c r="DBW84" s="1873"/>
      <c r="DBX84" s="1873"/>
      <c r="DBY84" s="1873"/>
      <c r="DBZ84" s="1873"/>
      <c r="DCA84" s="1873"/>
      <c r="DCB84" s="1873"/>
      <c r="DCC84" s="1873"/>
      <c r="DCD84" s="1873"/>
      <c r="DCE84" s="1873"/>
      <c r="DCF84" s="1873"/>
      <c r="DCG84" s="1873"/>
      <c r="DCH84" s="1873"/>
      <c r="DCI84" s="1873"/>
      <c r="DCJ84" s="1873"/>
      <c r="DCK84" s="1873"/>
      <c r="DCL84" s="1873"/>
      <c r="DCM84" s="1873"/>
      <c r="DCN84" s="1873"/>
      <c r="DCO84" s="1873"/>
      <c r="DCP84" s="1873"/>
      <c r="DCQ84" s="1873"/>
      <c r="DCR84" s="1873"/>
      <c r="DCS84" s="1873"/>
      <c r="DCT84" s="1873"/>
      <c r="DCU84" s="1873"/>
      <c r="DCV84" s="1873"/>
      <c r="DCW84" s="1873"/>
      <c r="DCX84" s="1873"/>
      <c r="DCY84" s="1873"/>
      <c r="DCZ84" s="1873"/>
      <c r="DDA84" s="1873"/>
      <c r="DDB84" s="1873"/>
      <c r="DDC84" s="1873"/>
      <c r="DDD84" s="1873"/>
      <c r="DDE84" s="1873"/>
      <c r="DDF84" s="1873"/>
      <c r="DDG84" s="1873"/>
      <c r="DDH84" s="1873"/>
      <c r="DDI84" s="1873"/>
      <c r="DDJ84" s="1873"/>
      <c r="DDK84" s="1873"/>
      <c r="DDL84" s="1873"/>
      <c r="DDM84" s="1873"/>
      <c r="DDN84" s="1873"/>
      <c r="DDO84" s="1873"/>
      <c r="DDP84" s="1873"/>
      <c r="DDQ84" s="1873"/>
      <c r="DDR84" s="1873"/>
      <c r="DDS84" s="1873"/>
      <c r="DDT84" s="1873"/>
      <c r="DDU84" s="1873"/>
      <c r="DDV84" s="1873"/>
      <c r="DDW84" s="1873"/>
      <c r="DDX84" s="1873"/>
      <c r="DDY84" s="1873"/>
      <c r="DDZ84" s="1873"/>
      <c r="DEA84" s="1873"/>
      <c r="DEB84" s="1873"/>
      <c r="DEC84" s="1873"/>
      <c r="DED84" s="1873"/>
      <c r="DEE84" s="1873"/>
      <c r="DEF84" s="1873"/>
      <c r="DEG84" s="1873"/>
      <c r="DEH84" s="1873"/>
      <c r="DEI84" s="1873"/>
      <c r="DEJ84" s="1873"/>
      <c r="DEK84" s="1873"/>
      <c r="DEL84" s="1873"/>
      <c r="DEM84" s="1873"/>
      <c r="DEN84" s="1873"/>
      <c r="DEO84" s="1873"/>
      <c r="DEP84" s="1873"/>
      <c r="DEQ84" s="1873"/>
      <c r="DER84" s="1873"/>
      <c r="DES84" s="1873"/>
      <c r="DET84" s="1873"/>
      <c r="DEU84" s="1873"/>
      <c r="DEV84" s="1873"/>
      <c r="DEW84" s="1873"/>
      <c r="DEX84" s="1873"/>
      <c r="DEY84" s="1873"/>
      <c r="DEZ84" s="1873"/>
      <c r="DFA84" s="1873"/>
      <c r="DFB84" s="1873"/>
      <c r="DFC84" s="1873"/>
      <c r="DFD84" s="1873"/>
      <c r="DFE84" s="1873"/>
      <c r="DFF84" s="1873"/>
      <c r="DFG84" s="1873"/>
      <c r="DFH84" s="1873"/>
      <c r="DFI84" s="1873"/>
      <c r="DFJ84" s="1873"/>
      <c r="DFK84" s="1873"/>
      <c r="DFL84" s="1873"/>
      <c r="DFM84" s="1873"/>
      <c r="DFN84" s="1873"/>
      <c r="DFO84" s="1873"/>
      <c r="DFP84" s="1873"/>
      <c r="DFQ84" s="1873"/>
      <c r="DFR84" s="1873"/>
      <c r="DFS84" s="1873"/>
      <c r="DFT84" s="1873"/>
      <c r="DFU84" s="1873"/>
      <c r="DFV84" s="1873"/>
      <c r="DFW84" s="1873"/>
      <c r="DFX84" s="1873"/>
      <c r="DFY84" s="1873"/>
      <c r="DFZ84" s="1873"/>
      <c r="DGA84" s="1873"/>
      <c r="DGB84" s="1873"/>
      <c r="DGC84" s="1873"/>
      <c r="DGD84" s="1873"/>
      <c r="DGE84" s="1873"/>
      <c r="DGF84" s="1873"/>
      <c r="DGG84" s="1873"/>
      <c r="DGH84" s="1873"/>
      <c r="DGI84" s="1873"/>
      <c r="DGJ84" s="1873"/>
      <c r="DGK84" s="1873"/>
      <c r="DGL84" s="1873"/>
      <c r="DGM84" s="1873"/>
      <c r="DGN84" s="1873"/>
      <c r="DGO84" s="1873"/>
      <c r="DGP84" s="1873"/>
      <c r="DGQ84" s="1873"/>
      <c r="DGR84" s="1873"/>
      <c r="DGS84" s="1873"/>
      <c r="DGT84" s="1873"/>
      <c r="DGU84" s="1873"/>
      <c r="DGV84" s="1873"/>
      <c r="DGW84" s="1873"/>
      <c r="DGX84" s="1873"/>
      <c r="DGY84" s="1873"/>
      <c r="DGZ84" s="1873"/>
      <c r="DHA84" s="1873"/>
      <c r="DHB84" s="1873"/>
      <c r="DHC84" s="1873"/>
      <c r="DHD84" s="1873"/>
      <c r="DHE84" s="1873"/>
      <c r="DHF84" s="1873"/>
      <c r="DHG84" s="1873"/>
      <c r="DHH84" s="1873"/>
      <c r="DHI84" s="1873"/>
      <c r="DHJ84" s="1873"/>
      <c r="DHK84" s="1873"/>
      <c r="DHL84" s="1873"/>
      <c r="DHM84" s="1873"/>
      <c r="DHN84" s="1873"/>
      <c r="DHO84" s="1873"/>
      <c r="DHP84" s="1873"/>
      <c r="DHQ84" s="1873"/>
      <c r="DHR84" s="1873"/>
      <c r="DHS84" s="1873"/>
      <c r="DHT84" s="1873"/>
      <c r="DHU84" s="1873"/>
      <c r="DHV84" s="1873"/>
      <c r="DHW84" s="1873"/>
      <c r="DHX84" s="1873"/>
      <c r="DHY84" s="1873"/>
      <c r="DHZ84" s="1873"/>
      <c r="DIA84" s="1873"/>
      <c r="DIB84" s="1873"/>
      <c r="DIC84" s="1873"/>
      <c r="DID84" s="1873"/>
      <c r="DIE84" s="1873"/>
      <c r="DIF84" s="1873"/>
      <c r="DIG84" s="1873"/>
      <c r="DIH84" s="1873"/>
      <c r="DII84" s="1873"/>
      <c r="DIJ84" s="1873"/>
      <c r="DIK84" s="1873"/>
      <c r="DIL84" s="1873"/>
      <c r="DIM84" s="1873"/>
      <c r="DIN84" s="1873"/>
      <c r="DIO84" s="1873"/>
      <c r="DIP84" s="1873"/>
      <c r="DIQ84" s="1873"/>
      <c r="DIR84" s="1873"/>
      <c r="DIS84" s="1873"/>
      <c r="DIT84" s="1873"/>
      <c r="DIU84" s="1873"/>
      <c r="DIV84" s="1873"/>
      <c r="DIW84" s="1873"/>
      <c r="DIX84" s="1873"/>
      <c r="DIY84" s="1873"/>
      <c r="DIZ84" s="1873"/>
      <c r="DJA84" s="1873"/>
      <c r="DJB84" s="1873"/>
      <c r="DJC84" s="1873"/>
      <c r="DJD84" s="1873"/>
      <c r="DJE84" s="1873"/>
      <c r="DJF84" s="1873"/>
      <c r="DJG84" s="1873"/>
      <c r="DJH84" s="1873"/>
      <c r="DJI84" s="1873"/>
      <c r="DJJ84" s="1873"/>
      <c r="DJK84" s="1873"/>
      <c r="DJL84" s="1873"/>
      <c r="DJM84" s="1873"/>
      <c r="DJN84" s="1873"/>
      <c r="DJO84" s="1873"/>
      <c r="DJP84" s="1873"/>
      <c r="DJQ84" s="1873"/>
      <c r="DJR84" s="1873"/>
      <c r="DJS84" s="1873"/>
      <c r="DJT84" s="1873"/>
      <c r="DJU84" s="1873"/>
      <c r="DJV84" s="1873"/>
      <c r="DJW84" s="1873"/>
      <c r="DJX84" s="1873"/>
      <c r="DJY84" s="1873"/>
      <c r="DJZ84" s="1873"/>
      <c r="DKA84" s="1873"/>
      <c r="DKB84" s="1873"/>
      <c r="DKC84" s="1873"/>
      <c r="DKD84" s="1873"/>
      <c r="DKE84" s="1873"/>
      <c r="DKF84" s="1873"/>
      <c r="DKG84" s="1873"/>
      <c r="DKH84" s="1873"/>
      <c r="DKI84" s="1873"/>
      <c r="DKJ84" s="1873"/>
      <c r="DKK84" s="1873"/>
      <c r="DKL84" s="1873"/>
      <c r="DKM84" s="1873"/>
      <c r="DKN84" s="1873"/>
      <c r="DKO84" s="1873"/>
      <c r="DKP84" s="1873"/>
      <c r="DKQ84" s="1873"/>
      <c r="DKR84" s="1873"/>
      <c r="DKS84" s="1873"/>
      <c r="DKT84" s="1873"/>
      <c r="DKU84" s="1873"/>
      <c r="DKV84" s="1873"/>
      <c r="DKW84" s="1873"/>
      <c r="DKX84" s="1873"/>
      <c r="DKY84" s="1873"/>
      <c r="DKZ84" s="1873"/>
      <c r="DLA84" s="1873"/>
      <c r="DLB84" s="1873"/>
      <c r="DLC84" s="1873"/>
      <c r="DLD84" s="1873"/>
      <c r="DLE84" s="1873"/>
      <c r="DLF84" s="1873"/>
      <c r="DLG84" s="1873"/>
      <c r="DLH84" s="1873"/>
      <c r="DLI84" s="1873"/>
      <c r="DLJ84" s="1873"/>
      <c r="DLK84" s="1873"/>
      <c r="DLL84" s="1873"/>
      <c r="DLM84" s="1873"/>
      <c r="DLN84" s="1873"/>
      <c r="DLO84" s="1873"/>
      <c r="DLP84" s="1873"/>
      <c r="DLQ84" s="1873"/>
      <c r="DLR84" s="1873"/>
      <c r="DLS84" s="1873"/>
      <c r="DLT84" s="1873"/>
      <c r="DLU84" s="1873"/>
      <c r="DLV84" s="1873"/>
      <c r="DLW84" s="1873"/>
      <c r="DLX84" s="1873"/>
      <c r="DLY84" s="1873"/>
      <c r="DLZ84" s="1873"/>
      <c r="DMA84" s="1873"/>
      <c r="DMB84" s="1873"/>
      <c r="DMC84" s="1873"/>
      <c r="DMD84" s="1873"/>
      <c r="DME84" s="1873"/>
      <c r="DMF84" s="1873"/>
      <c r="DMG84" s="1873"/>
      <c r="DMH84" s="1873"/>
      <c r="DMI84" s="1873"/>
      <c r="DMJ84" s="1873"/>
      <c r="DMK84" s="1873"/>
      <c r="DML84" s="1873"/>
      <c r="DMM84" s="1873"/>
      <c r="DMN84" s="1873"/>
      <c r="DMO84" s="1873"/>
      <c r="DMP84" s="1873"/>
      <c r="DMQ84" s="1873"/>
      <c r="DMR84" s="1873"/>
      <c r="DMS84" s="1873"/>
      <c r="DMT84" s="1873"/>
      <c r="DMU84" s="1873"/>
      <c r="DMV84" s="1873"/>
      <c r="DMW84" s="1873"/>
      <c r="DMX84" s="1873"/>
      <c r="DMY84" s="1873"/>
      <c r="DMZ84" s="1873"/>
      <c r="DNA84" s="1873"/>
      <c r="DNB84" s="1873"/>
      <c r="DNC84" s="1873"/>
      <c r="DND84" s="1873"/>
      <c r="DNE84" s="1873"/>
      <c r="DNF84" s="1873"/>
      <c r="DNG84" s="1873"/>
      <c r="DNH84" s="1873"/>
      <c r="DNI84" s="1873"/>
      <c r="DNJ84" s="1873"/>
      <c r="DNK84" s="1873"/>
      <c r="DNL84" s="1873"/>
      <c r="DNM84" s="1873"/>
      <c r="DNN84" s="1873"/>
      <c r="DNO84" s="1873"/>
      <c r="DNP84" s="1873"/>
      <c r="DNQ84" s="1873"/>
      <c r="DNR84" s="1873"/>
      <c r="DNS84" s="1873"/>
      <c r="DNT84" s="1873"/>
      <c r="DNU84" s="1873"/>
      <c r="DNV84" s="1873"/>
      <c r="DNW84" s="1873"/>
      <c r="DNX84" s="1873"/>
      <c r="DNY84" s="1873"/>
      <c r="DNZ84" s="1873"/>
      <c r="DOA84" s="1873"/>
      <c r="DOB84" s="1873"/>
      <c r="DOC84" s="1873"/>
      <c r="DOD84" s="1873"/>
      <c r="DOE84" s="1873"/>
      <c r="DOF84" s="1873"/>
      <c r="DOG84" s="1873"/>
      <c r="DOH84" s="1873"/>
      <c r="DOI84" s="1873"/>
      <c r="DOJ84" s="1873"/>
      <c r="DOK84" s="1873"/>
      <c r="DOL84" s="1873"/>
      <c r="DOM84" s="1873"/>
      <c r="DON84" s="1873"/>
      <c r="DOO84" s="1873"/>
      <c r="DOP84" s="1873"/>
      <c r="DOQ84" s="1873"/>
      <c r="DOR84" s="1873"/>
      <c r="DOS84" s="1873"/>
      <c r="DOT84" s="1873"/>
      <c r="DOU84" s="1873"/>
      <c r="DOV84" s="1873"/>
      <c r="DOW84" s="1873"/>
      <c r="DOX84" s="1873"/>
      <c r="DOY84" s="1873"/>
      <c r="DOZ84" s="1873"/>
      <c r="DPA84" s="1873"/>
      <c r="DPB84" s="1873"/>
      <c r="DPC84" s="1873"/>
      <c r="DPD84" s="1873"/>
      <c r="DPE84" s="1873"/>
      <c r="DPF84" s="1873"/>
      <c r="DPG84" s="1873"/>
      <c r="DPH84" s="1873"/>
      <c r="DPI84" s="1873"/>
      <c r="DPJ84" s="1873"/>
      <c r="DPK84" s="1873"/>
      <c r="DPL84" s="1873"/>
      <c r="DPM84" s="1873"/>
      <c r="DPN84" s="1873"/>
      <c r="DPO84" s="1873"/>
      <c r="DPP84" s="1873"/>
      <c r="DPQ84" s="1873"/>
      <c r="DPR84" s="1873"/>
      <c r="DPS84" s="1873"/>
      <c r="DPT84" s="1873"/>
      <c r="DPU84" s="1873"/>
      <c r="DPV84" s="1873"/>
      <c r="DPW84" s="1873"/>
      <c r="DPX84" s="1873"/>
      <c r="DPY84" s="1873"/>
      <c r="DPZ84" s="1873"/>
      <c r="DQA84" s="1873"/>
      <c r="DQB84" s="1873"/>
      <c r="DQC84" s="1873"/>
      <c r="DQD84" s="1873"/>
      <c r="DQE84" s="1873"/>
      <c r="DQF84" s="1873"/>
      <c r="DQG84" s="1873"/>
      <c r="DQH84" s="1873"/>
      <c r="DQI84" s="1873"/>
      <c r="DQJ84" s="1873"/>
      <c r="DQK84" s="1873"/>
      <c r="DQL84" s="1873"/>
      <c r="DQM84" s="1873"/>
      <c r="DQN84" s="1873"/>
      <c r="DQO84" s="1873"/>
      <c r="DQP84" s="1873"/>
      <c r="DQQ84" s="1873"/>
      <c r="DQR84" s="1873"/>
      <c r="DQS84" s="1873"/>
      <c r="DQT84" s="1873"/>
      <c r="DQU84" s="1873"/>
      <c r="DQV84" s="1873"/>
      <c r="DQW84" s="1873"/>
      <c r="DQX84" s="1873"/>
      <c r="DQY84" s="1873"/>
      <c r="DQZ84" s="1873"/>
      <c r="DRA84" s="1873"/>
      <c r="DRB84" s="1873"/>
      <c r="DRC84" s="1873"/>
      <c r="DRD84" s="1873"/>
      <c r="DRE84" s="1873"/>
      <c r="DRF84" s="1873"/>
      <c r="DRG84" s="1873"/>
      <c r="DRH84" s="1873"/>
      <c r="DRI84" s="1873"/>
      <c r="DRJ84" s="1873"/>
      <c r="DRK84" s="1873"/>
      <c r="DRL84" s="1873"/>
      <c r="DRM84" s="1873"/>
      <c r="DRN84" s="1873"/>
      <c r="DRO84" s="1873"/>
      <c r="DRP84" s="1873"/>
      <c r="DRQ84" s="1873"/>
      <c r="DRR84" s="1873"/>
      <c r="DRS84" s="1873"/>
      <c r="DRT84" s="1873"/>
      <c r="DRU84" s="1873"/>
      <c r="DRV84" s="1873"/>
      <c r="DRW84" s="1873"/>
      <c r="DRX84" s="1873"/>
      <c r="DRY84" s="1873"/>
      <c r="DRZ84" s="1873"/>
      <c r="DSA84" s="1873"/>
      <c r="DSB84" s="1873"/>
      <c r="DSC84" s="1873"/>
      <c r="DSD84" s="1873"/>
      <c r="DSE84" s="1873"/>
      <c r="DSF84" s="1873"/>
      <c r="DSG84" s="1873"/>
      <c r="DSH84" s="1873"/>
      <c r="DSI84" s="1873"/>
      <c r="DSJ84" s="1873"/>
      <c r="DSK84" s="1873"/>
      <c r="DSL84" s="1873"/>
      <c r="DSM84" s="1873"/>
      <c r="DSN84" s="1873"/>
      <c r="DSO84" s="1873"/>
      <c r="DSP84" s="1873"/>
      <c r="DSQ84" s="1873"/>
      <c r="DSR84" s="1873"/>
      <c r="DSS84" s="1873"/>
      <c r="DST84" s="1873"/>
      <c r="DSU84" s="1873"/>
      <c r="DSV84" s="1873"/>
      <c r="DSW84" s="1873"/>
      <c r="DSX84" s="1873"/>
      <c r="DSY84" s="1873"/>
      <c r="DSZ84" s="1873"/>
      <c r="DTA84" s="1873"/>
      <c r="DTB84" s="1873"/>
      <c r="DTC84" s="1873"/>
      <c r="DTD84" s="1873"/>
      <c r="DTE84" s="1873"/>
      <c r="DTF84" s="1873"/>
      <c r="DTG84" s="1873"/>
      <c r="DTH84" s="1873"/>
      <c r="DTI84" s="1873"/>
      <c r="DTJ84" s="1873"/>
      <c r="DTK84" s="1873"/>
      <c r="DTL84" s="1873"/>
      <c r="DTM84" s="1873"/>
      <c r="DTN84" s="1873"/>
      <c r="DTO84" s="1873"/>
      <c r="DTP84" s="1873"/>
      <c r="DTQ84" s="1873"/>
      <c r="DTR84" s="1873"/>
      <c r="DTS84" s="1873"/>
      <c r="DTT84" s="1873"/>
      <c r="DTU84" s="1873"/>
      <c r="DTV84" s="1873"/>
      <c r="DTW84" s="1873"/>
      <c r="DTX84" s="1873"/>
      <c r="DTY84" s="1873"/>
      <c r="DTZ84" s="1873"/>
      <c r="DUA84" s="1873"/>
      <c r="DUB84" s="1873"/>
      <c r="DUC84" s="1873"/>
      <c r="DUD84" s="1873"/>
      <c r="DUE84" s="1873"/>
      <c r="DUF84" s="1873"/>
      <c r="DUG84" s="1873"/>
      <c r="DUH84" s="1873"/>
      <c r="DUI84" s="1873"/>
      <c r="DUJ84" s="1873"/>
      <c r="DUK84" s="1873"/>
      <c r="DUL84" s="1873"/>
      <c r="DUM84" s="1873"/>
      <c r="DUN84" s="1873"/>
      <c r="DUO84" s="1873"/>
      <c r="DUP84" s="1873"/>
      <c r="DUQ84" s="1873"/>
      <c r="DUR84" s="1873"/>
      <c r="DUS84" s="1873"/>
      <c r="DUT84" s="1873"/>
      <c r="DUU84" s="1873"/>
      <c r="DUV84" s="1873"/>
      <c r="DUW84" s="1873"/>
      <c r="DUX84" s="1873"/>
      <c r="DUY84" s="1873"/>
      <c r="DUZ84" s="1873"/>
      <c r="DVA84" s="1873"/>
      <c r="DVB84" s="1873"/>
      <c r="DVC84" s="1873"/>
      <c r="DVD84" s="1873"/>
      <c r="DVE84" s="1873"/>
      <c r="DVF84" s="1873"/>
      <c r="DVG84" s="1873"/>
      <c r="DVH84" s="1873"/>
      <c r="DVI84" s="1873"/>
      <c r="DVJ84" s="1873"/>
      <c r="DVK84" s="1873"/>
      <c r="DVL84" s="1873"/>
      <c r="DVM84" s="1873"/>
      <c r="DVN84" s="1873"/>
      <c r="DVO84" s="1873"/>
      <c r="DVP84" s="1873"/>
      <c r="DVQ84" s="1873"/>
      <c r="DVR84" s="1873"/>
      <c r="DVS84" s="1873"/>
      <c r="DVT84" s="1873"/>
      <c r="DVU84" s="1873"/>
      <c r="DVV84" s="1873"/>
      <c r="DVW84" s="1873"/>
      <c r="DVX84" s="1873"/>
      <c r="DVY84" s="1873"/>
      <c r="DVZ84" s="1873"/>
      <c r="DWA84" s="1873"/>
      <c r="DWB84" s="1873"/>
      <c r="DWC84" s="1873"/>
      <c r="DWD84" s="1873"/>
      <c r="DWE84" s="1873"/>
      <c r="DWF84" s="1873"/>
      <c r="DWG84" s="1873"/>
      <c r="DWH84" s="1873"/>
      <c r="DWI84" s="1873"/>
      <c r="DWJ84" s="1873"/>
      <c r="DWK84" s="1873"/>
      <c r="DWL84" s="1873"/>
      <c r="DWM84" s="1873"/>
      <c r="DWN84" s="1873"/>
      <c r="DWO84" s="1873"/>
      <c r="DWP84" s="1873"/>
      <c r="DWQ84" s="1873"/>
      <c r="DWR84" s="1873"/>
      <c r="DWS84" s="1873"/>
      <c r="DWT84" s="1873"/>
      <c r="DWU84" s="1873"/>
      <c r="DWV84" s="1873"/>
      <c r="DWW84" s="1873"/>
      <c r="DWX84" s="1873"/>
      <c r="DWY84" s="1873"/>
      <c r="DWZ84" s="1873"/>
      <c r="DXA84" s="1873"/>
      <c r="DXB84" s="1873"/>
      <c r="DXC84" s="1873"/>
      <c r="DXD84" s="1873"/>
      <c r="DXE84" s="1873"/>
      <c r="DXF84" s="1873"/>
      <c r="DXG84" s="1873"/>
      <c r="DXH84" s="1873"/>
      <c r="DXI84" s="1873"/>
      <c r="DXJ84" s="1873"/>
      <c r="DXK84" s="1873"/>
      <c r="DXL84" s="1873"/>
      <c r="DXM84" s="1873"/>
      <c r="DXN84" s="1873"/>
      <c r="DXO84" s="1873"/>
      <c r="DXP84" s="1873"/>
      <c r="DXQ84" s="1873"/>
      <c r="DXR84" s="1873"/>
      <c r="DXS84" s="1873"/>
      <c r="DXT84" s="1873"/>
      <c r="DXU84" s="1873"/>
      <c r="DXV84" s="1873"/>
      <c r="DXW84" s="1873"/>
      <c r="DXX84" s="1873"/>
      <c r="DXY84" s="1873"/>
      <c r="DXZ84" s="1873"/>
      <c r="DYA84" s="1873"/>
      <c r="DYB84" s="1873"/>
      <c r="DYC84" s="1873"/>
      <c r="DYD84" s="1873"/>
      <c r="DYE84" s="1873"/>
      <c r="DYF84" s="1873"/>
      <c r="DYG84" s="1873"/>
      <c r="DYH84" s="1873"/>
      <c r="DYI84" s="1873"/>
      <c r="DYJ84" s="1873"/>
      <c r="DYK84" s="1873"/>
      <c r="DYL84" s="1873"/>
      <c r="DYM84" s="1873"/>
      <c r="DYN84" s="1873"/>
      <c r="DYO84" s="1873"/>
      <c r="DYP84" s="1873"/>
      <c r="DYQ84" s="1873"/>
      <c r="DYR84" s="1873"/>
      <c r="DYS84" s="1873"/>
      <c r="DYT84" s="1873"/>
      <c r="DYU84" s="1873"/>
      <c r="DYV84" s="1873"/>
      <c r="DYW84" s="1873"/>
      <c r="DYX84" s="1873"/>
      <c r="DYY84" s="1873"/>
      <c r="DYZ84" s="1873"/>
      <c r="DZA84" s="1873"/>
      <c r="DZB84" s="1873"/>
      <c r="DZC84" s="1873"/>
      <c r="DZD84" s="1873"/>
      <c r="DZE84" s="1873"/>
      <c r="DZF84" s="1873"/>
      <c r="DZG84" s="1873"/>
      <c r="DZH84" s="1873"/>
      <c r="DZI84" s="1873"/>
      <c r="DZJ84" s="1873"/>
      <c r="DZK84" s="1873"/>
      <c r="DZL84" s="1873"/>
      <c r="DZM84" s="1873"/>
      <c r="DZN84" s="1873"/>
      <c r="DZO84" s="1873"/>
      <c r="DZP84" s="1873"/>
      <c r="DZQ84" s="1873"/>
      <c r="DZR84" s="1873"/>
      <c r="DZS84" s="1873"/>
      <c r="DZT84" s="1873"/>
      <c r="DZU84" s="1873"/>
      <c r="DZV84" s="1873"/>
      <c r="DZW84" s="1873"/>
      <c r="DZX84" s="1873"/>
      <c r="DZY84" s="1873"/>
      <c r="DZZ84" s="1873"/>
      <c r="EAA84" s="1873"/>
      <c r="EAB84" s="1873"/>
      <c r="EAC84" s="1873"/>
      <c r="EAD84" s="1873"/>
      <c r="EAE84" s="1873"/>
      <c r="EAF84" s="1873"/>
      <c r="EAG84" s="1873"/>
      <c r="EAH84" s="1873"/>
      <c r="EAI84" s="1873"/>
      <c r="EAJ84" s="1873"/>
      <c r="EAK84" s="1873"/>
      <c r="EAL84" s="1873"/>
      <c r="EAM84" s="1873"/>
      <c r="EAN84" s="1873"/>
      <c r="EAO84" s="1873"/>
      <c r="EAP84" s="1873"/>
      <c r="EAQ84" s="1873"/>
      <c r="EAR84" s="1873"/>
      <c r="EAS84" s="1873"/>
      <c r="EAT84" s="1873"/>
      <c r="EAU84" s="1873"/>
      <c r="EAV84" s="1873"/>
      <c r="EAW84" s="1873"/>
      <c r="EAX84" s="1873"/>
      <c r="EAY84" s="1873"/>
      <c r="EAZ84" s="1873"/>
      <c r="EBA84" s="1873"/>
      <c r="EBB84" s="1873"/>
      <c r="EBC84" s="1873"/>
      <c r="EBD84" s="1873"/>
      <c r="EBE84" s="1873"/>
      <c r="EBF84" s="1873"/>
      <c r="EBG84" s="1873"/>
      <c r="EBH84" s="1873"/>
      <c r="EBI84" s="1873"/>
      <c r="EBJ84" s="1873"/>
      <c r="EBK84" s="1873"/>
      <c r="EBL84" s="1873"/>
      <c r="EBM84" s="1873"/>
      <c r="EBN84" s="1873"/>
      <c r="EBO84" s="1873"/>
      <c r="EBP84" s="1873"/>
      <c r="EBQ84" s="1873"/>
      <c r="EBR84" s="1873"/>
      <c r="EBS84" s="1873"/>
      <c r="EBT84" s="1873"/>
      <c r="EBU84" s="1873"/>
      <c r="EBV84" s="1873"/>
      <c r="EBW84" s="1873"/>
      <c r="EBX84" s="1873"/>
      <c r="EBY84" s="1873"/>
      <c r="EBZ84" s="1873"/>
      <c r="ECA84" s="1873"/>
      <c r="ECB84" s="1873"/>
      <c r="ECC84" s="1873"/>
      <c r="ECD84" s="1873"/>
      <c r="ECE84" s="1873"/>
      <c r="ECF84" s="1873"/>
      <c r="ECG84" s="1873"/>
      <c r="ECH84" s="1873"/>
      <c r="ECI84" s="1873"/>
      <c r="ECJ84" s="1873"/>
      <c r="ECK84" s="1873"/>
      <c r="ECL84" s="1873"/>
      <c r="ECM84" s="1873"/>
      <c r="ECN84" s="1873"/>
      <c r="ECO84" s="1873"/>
      <c r="ECP84" s="1873"/>
      <c r="ECQ84" s="1873"/>
      <c r="ECR84" s="1873"/>
      <c r="ECS84" s="1873"/>
      <c r="ECT84" s="1873"/>
      <c r="ECU84" s="1873"/>
      <c r="ECV84" s="1873"/>
      <c r="ECW84" s="1873"/>
      <c r="ECX84" s="1873"/>
      <c r="ECY84" s="1873"/>
      <c r="ECZ84" s="1873"/>
      <c r="EDA84" s="1873"/>
      <c r="EDB84" s="1873"/>
      <c r="EDC84" s="1873"/>
      <c r="EDD84" s="1873"/>
      <c r="EDE84" s="1873"/>
      <c r="EDF84" s="1873"/>
      <c r="EDG84" s="1873"/>
      <c r="EDH84" s="1873"/>
      <c r="EDI84" s="1873"/>
      <c r="EDJ84" s="1873"/>
      <c r="EDK84" s="1873"/>
      <c r="EDL84" s="1873"/>
      <c r="EDM84" s="1873"/>
      <c r="EDN84" s="1873"/>
      <c r="EDO84" s="1873"/>
      <c r="EDP84" s="1873"/>
      <c r="EDQ84" s="1873"/>
      <c r="EDR84" s="1873"/>
      <c r="EDS84" s="1873"/>
      <c r="EDT84" s="1873"/>
      <c r="EDU84" s="1873"/>
      <c r="EDV84" s="1873"/>
      <c r="EDW84" s="1873"/>
      <c r="EDX84" s="1873"/>
      <c r="EDY84" s="1873"/>
      <c r="EDZ84" s="1873"/>
      <c r="EEA84" s="1873"/>
      <c r="EEB84" s="1873"/>
      <c r="EEC84" s="1873"/>
      <c r="EED84" s="1873"/>
      <c r="EEE84" s="1873"/>
      <c r="EEF84" s="1873"/>
      <c r="EEG84" s="1873"/>
      <c r="EEH84" s="1873"/>
      <c r="EEI84" s="1873"/>
      <c r="EEJ84" s="1873"/>
      <c r="EEK84" s="1873"/>
      <c r="EEL84" s="1873"/>
      <c r="EEM84" s="1873"/>
      <c r="EEN84" s="1873"/>
      <c r="EEO84" s="1873"/>
      <c r="EEP84" s="1873"/>
      <c r="EEQ84" s="1873"/>
      <c r="EER84" s="1873"/>
      <c r="EES84" s="1873"/>
      <c r="EET84" s="1873"/>
      <c r="EEU84" s="1873"/>
      <c r="EEV84" s="1873"/>
      <c r="EEW84" s="1873"/>
      <c r="EEX84" s="1873"/>
      <c r="EEY84" s="1873"/>
      <c r="EEZ84" s="1873"/>
      <c r="EFA84" s="1873"/>
      <c r="EFB84" s="1873"/>
      <c r="EFC84" s="1873"/>
      <c r="EFD84" s="1873"/>
      <c r="EFE84" s="1873"/>
      <c r="EFF84" s="1873"/>
      <c r="EFG84" s="1873"/>
      <c r="EFH84" s="1873"/>
      <c r="EFI84" s="1873"/>
      <c r="EFJ84" s="1873"/>
      <c r="EFK84" s="1873"/>
      <c r="EFL84" s="1873"/>
      <c r="EFM84" s="1873"/>
      <c r="EFN84" s="1873"/>
      <c r="EFO84" s="1873"/>
      <c r="EFP84" s="1873"/>
      <c r="EFQ84" s="1873"/>
      <c r="EFR84" s="1873"/>
      <c r="EFS84" s="1873"/>
      <c r="EFT84" s="1873"/>
      <c r="EFU84" s="1873"/>
      <c r="EFV84" s="1873"/>
      <c r="EFW84" s="1873"/>
      <c r="EFX84" s="1873"/>
      <c r="EFY84" s="1873"/>
      <c r="EFZ84" s="1873"/>
      <c r="EGA84" s="1873"/>
      <c r="EGB84" s="1873"/>
      <c r="EGC84" s="1873"/>
      <c r="EGD84" s="1873"/>
      <c r="EGE84" s="1873"/>
      <c r="EGF84" s="1873"/>
      <c r="EGG84" s="1873"/>
      <c r="EGH84" s="1873"/>
      <c r="EGI84" s="1873"/>
      <c r="EGJ84" s="1873"/>
      <c r="EGK84" s="1873"/>
      <c r="EGL84" s="1873"/>
      <c r="EGM84" s="1873"/>
      <c r="EGN84" s="1873"/>
      <c r="EGO84" s="1873"/>
      <c r="EGP84" s="1873"/>
      <c r="EGQ84" s="1873"/>
      <c r="EGR84" s="1873"/>
      <c r="EGS84" s="1873"/>
      <c r="EGT84" s="1873"/>
      <c r="EGU84" s="1873"/>
      <c r="EGV84" s="1873"/>
      <c r="EGW84" s="1873"/>
      <c r="EGX84" s="1873"/>
      <c r="EGY84" s="1873"/>
      <c r="EGZ84" s="1873"/>
      <c r="EHA84" s="1873"/>
      <c r="EHB84" s="1873"/>
      <c r="EHC84" s="1873"/>
      <c r="EHD84" s="1873"/>
      <c r="EHE84" s="1873"/>
      <c r="EHF84" s="1873"/>
      <c r="EHG84" s="1873"/>
      <c r="EHH84" s="1873"/>
      <c r="EHI84" s="1873"/>
      <c r="EHJ84" s="1873"/>
      <c r="EHK84" s="1873"/>
      <c r="EHL84" s="1873"/>
      <c r="EHM84" s="1873"/>
      <c r="EHN84" s="1873"/>
      <c r="EHO84" s="1873"/>
      <c r="EHP84" s="1873"/>
      <c r="EHQ84" s="1873"/>
      <c r="EHR84" s="1873"/>
      <c r="EHS84" s="1873"/>
      <c r="EHT84" s="1873"/>
      <c r="EHU84" s="1873"/>
      <c r="EHV84" s="1873"/>
      <c r="EHW84" s="1873"/>
      <c r="EHX84" s="1873"/>
      <c r="EHY84" s="1873"/>
      <c r="EHZ84" s="1873"/>
      <c r="EIA84" s="1873"/>
      <c r="EIB84" s="1873"/>
      <c r="EIC84" s="1873"/>
      <c r="EID84" s="1873"/>
      <c r="EIE84" s="1873"/>
      <c r="EIF84" s="1873"/>
      <c r="EIG84" s="1873"/>
      <c r="EIH84" s="1873"/>
      <c r="EII84" s="1873"/>
      <c r="EIJ84" s="1873"/>
      <c r="EIK84" s="1873"/>
      <c r="EIL84" s="1873"/>
      <c r="EIM84" s="1873"/>
      <c r="EIN84" s="1873"/>
      <c r="EIO84" s="1873"/>
      <c r="EIP84" s="1873"/>
      <c r="EIQ84" s="1873"/>
      <c r="EIR84" s="1873"/>
      <c r="EIS84" s="1873"/>
      <c r="EIT84" s="1873"/>
      <c r="EIU84" s="1873"/>
      <c r="EIV84" s="1873"/>
      <c r="EIW84" s="1873"/>
      <c r="EIX84" s="1873"/>
      <c r="EIY84" s="1873"/>
      <c r="EIZ84" s="1873"/>
      <c r="EJA84" s="1873"/>
      <c r="EJB84" s="1873"/>
      <c r="EJC84" s="1873"/>
      <c r="EJD84" s="1873"/>
      <c r="EJE84" s="1873"/>
      <c r="EJF84" s="1873"/>
      <c r="EJG84" s="1873"/>
      <c r="EJH84" s="1873"/>
      <c r="EJI84" s="1873"/>
      <c r="EJJ84" s="1873"/>
      <c r="EJK84" s="1873"/>
      <c r="EJL84" s="1873"/>
      <c r="EJM84" s="1873"/>
      <c r="EJN84" s="1873"/>
      <c r="EJO84" s="1873"/>
      <c r="EJP84" s="1873"/>
      <c r="EJQ84" s="1873"/>
      <c r="EJR84" s="1873"/>
      <c r="EJS84" s="1873"/>
      <c r="EJT84" s="1873"/>
      <c r="EJU84" s="1873"/>
      <c r="EJV84" s="1873"/>
      <c r="EJW84" s="1873"/>
      <c r="EJX84" s="1873"/>
      <c r="EJY84" s="1873"/>
      <c r="EJZ84" s="1873"/>
      <c r="EKA84" s="1873"/>
      <c r="EKB84" s="1873"/>
      <c r="EKC84" s="1873"/>
      <c r="EKD84" s="1873"/>
      <c r="EKE84" s="1873"/>
      <c r="EKF84" s="1873"/>
      <c r="EKG84" s="1873"/>
      <c r="EKH84" s="1873"/>
      <c r="EKI84" s="1873"/>
      <c r="EKJ84" s="1873"/>
      <c r="EKK84" s="1873"/>
      <c r="EKL84" s="1873"/>
      <c r="EKM84" s="1873"/>
      <c r="EKN84" s="1873"/>
      <c r="EKO84" s="1873"/>
      <c r="EKP84" s="1873"/>
      <c r="EKQ84" s="1873"/>
      <c r="EKR84" s="1873"/>
      <c r="EKS84" s="1873"/>
      <c r="EKT84" s="1873"/>
      <c r="EKU84" s="1873"/>
      <c r="EKV84" s="1873"/>
      <c r="EKW84" s="1873"/>
      <c r="EKX84" s="1873"/>
      <c r="EKY84" s="1873"/>
      <c r="EKZ84" s="1873"/>
      <c r="ELA84" s="1873"/>
      <c r="ELB84" s="1873"/>
      <c r="ELC84" s="1873"/>
      <c r="ELD84" s="1873"/>
      <c r="ELE84" s="1873"/>
      <c r="ELF84" s="1873"/>
      <c r="ELG84" s="1873"/>
      <c r="ELH84" s="1873"/>
      <c r="ELI84" s="1873"/>
      <c r="ELJ84" s="1873"/>
      <c r="ELK84" s="1873"/>
      <c r="ELL84" s="1873"/>
      <c r="ELM84" s="1873"/>
      <c r="ELN84" s="1873"/>
      <c r="ELO84" s="1873"/>
      <c r="ELP84" s="1873"/>
      <c r="ELQ84" s="1873"/>
      <c r="ELR84" s="1873"/>
      <c r="ELS84" s="1873"/>
      <c r="ELT84" s="1873"/>
      <c r="ELU84" s="1873"/>
      <c r="ELV84" s="1873"/>
      <c r="ELW84" s="1873"/>
      <c r="ELX84" s="1873"/>
      <c r="ELY84" s="1873"/>
      <c r="ELZ84" s="1873"/>
      <c r="EMA84" s="1873"/>
      <c r="EMB84" s="1873"/>
      <c r="EMC84" s="1873"/>
      <c r="EMD84" s="1873"/>
      <c r="EME84" s="1873"/>
      <c r="EMF84" s="1873"/>
      <c r="EMG84" s="1873"/>
      <c r="EMH84" s="1873"/>
      <c r="EMI84" s="1873"/>
      <c r="EMJ84" s="1873"/>
      <c r="EMK84" s="1873"/>
      <c r="EML84" s="1873"/>
      <c r="EMM84" s="1873"/>
      <c r="EMN84" s="1873"/>
      <c r="EMO84" s="1873"/>
      <c r="EMP84" s="1873"/>
      <c r="EMQ84" s="1873"/>
      <c r="EMR84" s="1873"/>
      <c r="EMS84" s="1873"/>
      <c r="EMT84" s="1873"/>
      <c r="EMU84" s="1873"/>
      <c r="EMV84" s="1873"/>
      <c r="EMW84" s="1873"/>
      <c r="EMX84" s="1873"/>
      <c r="EMY84" s="1873"/>
      <c r="EMZ84" s="1873"/>
      <c r="ENA84" s="1873"/>
      <c r="ENB84" s="1873"/>
      <c r="ENC84" s="1873"/>
      <c r="END84" s="1873"/>
      <c r="ENE84" s="1873"/>
      <c r="ENF84" s="1873"/>
      <c r="ENG84" s="1873"/>
      <c r="ENH84" s="1873"/>
      <c r="ENI84" s="1873"/>
      <c r="ENJ84" s="1873"/>
      <c r="ENK84" s="1873"/>
      <c r="ENL84" s="1873"/>
      <c r="ENM84" s="1873"/>
      <c r="ENN84" s="1873"/>
      <c r="ENO84" s="1873"/>
      <c r="ENP84" s="1873"/>
      <c r="ENQ84" s="1873"/>
      <c r="ENR84" s="1873"/>
      <c r="ENS84" s="1873"/>
      <c r="ENT84" s="1873"/>
      <c r="ENU84" s="1873"/>
      <c r="ENV84" s="1873"/>
      <c r="ENW84" s="1873"/>
      <c r="ENX84" s="1873"/>
      <c r="ENY84" s="1873"/>
      <c r="ENZ84" s="1873"/>
      <c r="EOA84" s="1873"/>
      <c r="EOB84" s="1873"/>
      <c r="EOC84" s="1873"/>
      <c r="EOD84" s="1873"/>
      <c r="EOE84" s="1873"/>
      <c r="EOF84" s="1873"/>
      <c r="EOG84" s="1873"/>
      <c r="EOH84" s="1873"/>
      <c r="EOI84" s="1873"/>
      <c r="EOJ84" s="1873"/>
      <c r="EOK84" s="1873"/>
      <c r="EOL84" s="1873"/>
      <c r="EOM84" s="1873"/>
      <c r="EON84" s="1873"/>
      <c r="EOO84" s="1873"/>
      <c r="EOP84" s="1873"/>
      <c r="EOQ84" s="1873"/>
      <c r="EOR84" s="1873"/>
      <c r="EOS84" s="1873"/>
      <c r="EOT84" s="1873"/>
      <c r="EOU84" s="1873"/>
      <c r="EOV84" s="1873"/>
      <c r="EOW84" s="1873"/>
      <c r="EOX84" s="1873"/>
      <c r="EOY84" s="1873"/>
      <c r="EOZ84" s="1873"/>
      <c r="EPA84" s="1873"/>
      <c r="EPB84" s="1873"/>
      <c r="EPC84" s="1873"/>
      <c r="EPD84" s="1873"/>
      <c r="EPE84" s="1873"/>
      <c r="EPF84" s="1873"/>
      <c r="EPG84" s="1873"/>
      <c r="EPH84" s="1873"/>
      <c r="EPI84" s="1873"/>
      <c r="EPJ84" s="1873"/>
      <c r="EPK84" s="1873"/>
      <c r="EPL84" s="1873"/>
      <c r="EPM84" s="1873"/>
      <c r="EPN84" s="1873"/>
      <c r="EPO84" s="1873"/>
      <c r="EPP84" s="1873"/>
      <c r="EPQ84" s="1873"/>
      <c r="EPR84" s="1873"/>
      <c r="EPS84" s="1873"/>
      <c r="EPT84" s="1873"/>
      <c r="EPU84" s="1873"/>
      <c r="EPV84" s="1873"/>
      <c r="EPW84" s="1873"/>
      <c r="EPX84" s="1873"/>
      <c r="EPY84" s="1873"/>
      <c r="EPZ84" s="1873"/>
      <c r="EQA84" s="1873"/>
      <c r="EQB84" s="1873"/>
      <c r="EQC84" s="1873"/>
      <c r="EQD84" s="1873"/>
      <c r="EQE84" s="1873"/>
      <c r="EQF84" s="1873"/>
      <c r="EQG84" s="1873"/>
      <c r="EQH84" s="1873"/>
      <c r="EQI84" s="1873"/>
      <c r="EQJ84" s="1873"/>
      <c r="EQK84" s="1873"/>
      <c r="EQL84" s="1873"/>
      <c r="EQM84" s="1873"/>
      <c r="EQN84" s="1873"/>
      <c r="EQO84" s="1873"/>
      <c r="EQP84" s="1873"/>
      <c r="EQQ84" s="1873"/>
      <c r="EQR84" s="1873"/>
      <c r="EQS84" s="1873"/>
      <c r="EQT84" s="1873"/>
      <c r="EQU84" s="1873"/>
      <c r="EQV84" s="1873"/>
      <c r="EQW84" s="1873"/>
      <c r="EQX84" s="1873"/>
      <c r="EQY84" s="1873"/>
      <c r="EQZ84" s="1873"/>
      <c r="ERA84" s="1873"/>
      <c r="ERB84" s="1873"/>
      <c r="ERC84" s="1873"/>
      <c r="ERD84" s="1873"/>
      <c r="ERE84" s="1873"/>
      <c r="ERF84" s="1873"/>
      <c r="ERG84" s="1873"/>
      <c r="ERH84" s="1873"/>
      <c r="ERI84" s="1873"/>
      <c r="ERJ84" s="1873"/>
      <c r="ERK84" s="1873"/>
      <c r="ERL84" s="1873"/>
      <c r="ERM84" s="1873"/>
      <c r="ERN84" s="1873"/>
      <c r="ERO84" s="1873"/>
      <c r="ERP84" s="1873"/>
      <c r="ERQ84" s="1873"/>
      <c r="ERR84" s="1873"/>
      <c r="ERS84" s="1873"/>
      <c r="ERT84" s="1873"/>
      <c r="ERU84" s="1873"/>
      <c r="ERV84" s="1873"/>
      <c r="ERW84" s="1873"/>
      <c r="ERX84" s="1873"/>
      <c r="ERY84" s="1873"/>
      <c r="ERZ84" s="1873"/>
      <c r="ESA84" s="1873"/>
      <c r="ESB84" s="1873"/>
      <c r="ESC84" s="1873"/>
      <c r="ESD84" s="1873"/>
      <c r="ESE84" s="1873"/>
      <c r="ESF84" s="1873"/>
      <c r="ESG84" s="1873"/>
      <c r="ESH84" s="1873"/>
      <c r="ESI84" s="1873"/>
      <c r="ESJ84" s="1873"/>
      <c r="ESK84" s="1873"/>
      <c r="ESL84" s="1873"/>
      <c r="ESM84" s="1873"/>
      <c r="ESN84" s="1873"/>
      <c r="ESO84" s="1873"/>
      <c r="ESP84" s="1873"/>
      <c r="ESQ84" s="1873"/>
      <c r="ESR84" s="1873"/>
      <c r="ESS84" s="1873"/>
      <c r="EST84" s="1873"/>
      <c r="ESU84" s="1873"/>
      <c r="ESV84" s="1873"/>
      <c r="ESW84" s="1873"/>
      <c r="ESX84" s="1873"/>
      <c r="ESY84" s="1873"/>
      <c r="ESZ84" s="1873"/>
      <c r="ETA84" s="1873"/>
      <c r="ETB84" s="1873"/>
      <c r="ETC84" s="1873"/>
      <c r="ETD84" s="1873"/>
      <c r="ETE84" s="1873"/>
      <c r="ETF84" s="1873"/>
      <c r="ETG84" s="1873"/>
      <c r="ETH84" s="1873"/>
      <c r="ETI84" s="1873"/>
      <c r="ETJ84" s="1873"/>
      <c r="ETK84" s="1873"/>
      <c r="ETL84" s="1873"/>
      <c r="ETM84" s="1873"/>
      <c r="ETN84" s="1873"/>
      <c r="ETO84" s="1873"/>
      <c r="ETP84" s="1873"/>
      <c r="ETQ84" s="1873"/>
      <c r="ETR84" s="1873"/>
      <c r="ETS84" s="1873"/>
      <c r="ETT84" s="1873"/>
      <c r="ETU84" s="1873"/>
      <c r="ETV84" s="1873"/>
      <c r="ETW84" s="1873"/>
      <c r="ETX84" s="1873"/>
      <c r="ETY84" s="1873"/>
      <c r="ETZ84" s="1873"/>
      <c r="EUA84" s="1873"/>
      <c r="EUB84" s="1873"/>
      <c r="EUC84" s="1873"/>
      <c r="EUD84" s="1873"/>
      <c r="EUE84" s="1873"/>
      <c r="EUF84" s="1873"/>
      <c r="EUG84" s="1873"/>
      <c r="EUH84" s="1873"/>
      <c r="EUI84" s="1873"/>
      <c r="EUJ84" s="1873"/>
      <c r="EUK84" s="1873"/>
      <c r="EUL84" s="1873"/>
      <c r="EUM84" s="1873"/>
      <c r="EUN84" s="1873"/>
      <c r="EUO84" s="1873"/>
      <c r="EUP84" s="1873"/>
      <c r="EUQ84" s="1873"/>
      <c r="EUR84" s="1873"/>
      <c r="EUS84" s="1873"/>
      <c r="EUT84" s="1873"/>
      <c r="EUU84" s="1873"/>
      <c r="EUV84" s="1873"/>
      <c r="EUW84" s="1873"/>
      <c r="EUX84" s="1873"/>
      <c r="EUY84" s="1873"/>
      <c r="EUZ84" s="1873"/>
      <c r="EVA84" s="1873"/>
      <c r="EVB84" s="1873"/>
      <c r="EVC84" s="1873"/>
      <c r="EVD84" s="1873"/>
      <c r="EVE84" s="1873"/>
      <c r="EVF84" s="1873"/>
      <c r="EVG84" s="1873"/>
      <c r="EVH84" s="1873"/>
      <c r="EVI84" s="1873"/>
      <c r="EVJ84" s="1873"/>
      <c r="EVK84" s="1873"/>
      <c r="EVL84" s="1873"/>
      <c r="EVM84" s="1873"/>
      <c r="EVN84" s="1873"/>
      <c r="EVO84" s="1873"/>
      <c r="EVP84" s="1873"/>
      <c r="EVQ84" s="1873"/>
      <c r="EVR84" s="1873"/>
      <c r="EVS84" s="1873"/>
      <c r="EVT84" s="1873"/>
      <c r="EVU84" s="1873"/>
      <c r="EVV84" s="1873"/>
      <c r="EVW84" s="1873"/>
      <c r="EVX84" s="1873"/>
      <c r="EVY84" s="1873"/>
      <c r="EVZ84" s="1873"/>
      <c r="EWA84" s="1873"/>
      <c r="EWB84" s="1873"/>
      <c r="EWC84" s="1873"/>
      <c r="EWD84" s="1873"/>
      <c r="EWE84" s="1873"/>
      <c r="EWF84" s="1873"/>
      <c r="EWG84" s="1873"/>
      <c r="EWH84" s="1873"/>
      <c r="EWI84" s="1873"/>
      <c r="EWJ84" s="1873"/>
      <c r="EWK84" s="1873"/>
      <c r="EWL84" s="1873"/>
      <c r="EWM84" s="1873"/>
      <c r="EWN84" s="1873"/>
      <c r="EWO84" s="1873"/>
      <c r="EWP84" s="1873"/>
      <c r="EWQ84" s="1873"/>
      <c r="EWR84" s="1873"/>
      <c r="EWS84" s="1873"/>
      <c r="EWT84" s="1873"/>
      <c r="EWU84" s="1873"/>
      <c r="EWV84" s="1873"/>
      <c r="EWW84" s="1873"/>
      <c r="EWX84" s="1873"/>
      <c r="EWY84" s="1873"/>
      <c r="EWZ84" s="1873"/>
      <c r="EXA84" s="1873"/>
      <c r="EXB84" s="1873"/>
      <c r="EXC84" s="1873"/>
      <c r="EXD84" s="1873"/>
      <c r="EXE84" s="1873"/>
      <c r="EXF84" s="1873"/>
      <c r="EXG84" s="1873"/>
      <c r="EXH84" s="1873"/>
      <c r="EXI84" s="1873"/>
      <c r="EXJ84" s="1873"/>
      <c r="EXK84" s="1873"/>
      <c r="EXL84" s="1873"/>
      <c r="EXM84" s="1873"/>
      <c r="EXN84" s="1873"/>
      <c r="EXO84" s="1873"/>
      <c r="EXP84" s="1873"/>
      <c r="EXQ84" s="1873"/>
      <c r="EXR84" s="1873"/>
      <c r="EXS84" s="1873"/>
      <c r="EXT84" s="1873"/>
      <c r="EXU84" s="1873"/>
      <c r="EXV84" s="1873"/>
      <c r="EXW84" s="1873"/>
      <c r="EXX84" s="1873"/>
      <c r="EXY84" s="1873"/>
      <c r="EXZ84" s="1873"/>
      <c r="EYA84" s="1873"/>
      <c r="EYB84" s="1873"/>
      <c r="EYC84" s="1873"/>
      <c r="EYD84" s="1873"/>
      <c r="EYE84" s="1873"/>
      <c r="EYF84" s="1873"/>
      <c r="EYG84" s="1873"/>
      <c r="EYH84" s="1873"/>
      <c r="EYI84" s="1873"/>
      <c r="EYJ84" s="1873"/>
      <c r="EYK84" s="1873"/>
      <c r="EYL84" s="1873"/>
      <c r="EYM84" s="1873"/>
      <c r="EYN84" s="1873"/>
      <c r="EYO84" s="1873"/>
      <c r="EYP84" s="1873"/>
      <c r="EYQ84" s="1873"/>
      <c r="EYR84" s="1873"/>
      <c r="EYS84" s="1873"/>
      <c r="EYT84" s="1873"/>
      <c r="EYU84" s="1873"/>
      <c r="EYV84" s="1873"/>
      <c r="EYW84" s="1873"/>
      <c r="EYX84" s="1873"/>
      <c r="EYY84" s="1873"/>
      <c r="EYZ84" s="1873"/>
      <c r="EZA84" s="1873"/>
      <c r="EZB84" s="1873"/>
      <c r="EZC84" s="1873"/>
      <c r="EZD84" s="1873"/>
      <c r="EZE84" s="1873"/>
      <c r="EZF84" s="1873"/>
      <c r="EZG84" s="1873"/>
      <c r="EZH84" s="1873"/>
      <c r="EZI84" s="1873"/>
      <c r="EZJ84" s="1873"/>
      <c r="EZK84" s="1873"/>
      <c r="EZL84" s="1873"/>
      <c r="EZM84" s="1873"/>
      <c r="EZN84" s="1873"/>
      <c r="EZO84" s="1873"/>
      <c r="EZP84" s="1873"/>
      <c r="EZQ84" s="1873"/>
      <c r="EZR84" s="1873"/>
      <c r="EZS84" s="1873"/>
      <c r="EZT84" s="1873"/>
      <c r="EZU84" s="1873"/>
      <c r="EZV84" s="1873"/>
      <c r="EZW84" s="1873"/>
      <c r="EZX84" s="1873"/>
      <c r="EZY84" s="1873"/>
      <c r="EZZ84" s="1873"/>
      <c r="FAA84" s="1873"/>
      <c r="FAB84" s="1873"/>
      <c r="FAC84" s="1873"/>
      <c r="FAD84" s="1873"/>
      <c r="FAE84" s="1873"/>
      <c r="FAF84" s="1873"/>
      <c r="FAG84" s="1873"/>
      <c r="FAH84" s="1873"/>
      <c r="FAI84" s="1873"/>
      <c r="FAJ84" s="1873"/>
      <c r="FAK84" s="1873"/>
      <c r="FAL84" s="1873"/>
      <c r="FAM84" s="1873"/>
      <c r="FAN84" s="1873"/>
      <c r="FAO84" s="1873"/>
      <c r="FAP84" s="1873"/>
      <c r="FAQ84" s="1873"/>
      <c r="FAR84" s="1873"/>
      <c r="FAS84" s="1873"/>
      <c r="FAT84" s="1873"/>
      <c r="FAU84" s="1873"/>
      <c r="FAV84" s="1873"/>
      <c r="FAW84" s="1873"/>
      <c r="FAX84" s="1873"/>
      <c r="FAY84" s="1873"/>
      <c r="FAZ84" s="1873"/>
      <c r="FBA84" s="1873"/>
      <c r="FBB84" s="1873"/>
      <c r="FBC84" s="1873"/>
      <c r="FBD84" s="1873"/>
      <c r="FBE84" s="1873"/>
      <c r="FBF84" s="1873"/>
      <c r="FBG84" s="1873"/>
      <c r="FBH84" s="1873"/>
      <c r="FBI84" s="1873"/>
      <c r="FBJ84" s="1873"/>
      <c r="FBK84" s="1873"/>
      <c r="FBL84" s="1873"/>
      <c r="FBM84" s="1873"/>
      <c r="FBN84" s="1873"/>
      <c r="FBO84" s="1873"/>
      <c r="FBP84" s="1873"/>
      <c r="FBQ84" s="1873"/>
      <c r="FBR84" s="1873"/>
      <c r="FBS84" s="1873"/>
      <c r="FBT84" s="1873"/>
      <c r="FBU84" s="1873"/>
      <c r="FBV84" s="1873"/>
      <c r="FBW84" s="1873"/>
      <c r="FBX84" s="1873"/>
      <c r="FBY84" s="1873"/>
      <c r="FBZ84" s="1873"/>
      <c r="FCA84" s="1873"/>
      <c r="FCB84" s="1873"/>
      <c r="FCC84" s="1873"/>
      <c r="FCD84" s="1873"/>
      <c r="FCE84" s="1873"/>
      <c r="FCF84" s="1873"/>
      <c r="FCG84" s="1873"/>
      <c r="FCH84" s="1873"/>
      <c r="FCI84" s="1873"/>
      <c r="FCJ84" s="1873"/>
      <c r="FCK84" s="1873"/>
      <c r="FCL84" s="1873"/>
      <c r="FCM84" s="1873"/>
      <c r="FCN84" s="1873"/>
      <c r="FCO84" s="1873"/>
      <c r="FCP84" s="1873"/>
      <c r="FCQ84" s="1873"/>
      <c r="FCR84" s="1873"/>
      <c r="FCS84" s="1873"/>
      <c r="FCT84" s="1873"/>
      <c r="FCU84" s="1873"/>
      <c r="FCV84" s="1873"/>
      <c r="FCW84" s="1873"/>
      <c r="FCX84" s="1873"/>
      <c r="FCY84" s="1873"/>
      <c r="FCZ84" s="1873"/>
      <c r="FDA84" s="1873"/>
      <c r="FDB84" s="1873"/>
      <c r="FDC84" s="1873"/>
      <c r="FDD84" s="1873"/>
      <c r="FDE84" s="1873"/>
      <c r="FDF84" s="1873"/>
      <c r="FDG84" s="1873"/>
      <c r="FDH84" s="1873"/>
      <c r="FDI84" s="1873"/>
      <c r="FDJ84" s="1873"/>
      <c r="FDK84" s="1873"/>
      <c r="FDL84" s="1873"/>
      <c r="FDM84" s="1873"/>
      <c r="FDN84" s="1873"/>
      <c r="FDO84" s="1873"/>
      <c r="FDP84" s="1873"/>
      <c r="FDQ84" s="1873"/>
      <c r="FDR84" s="1873"/>
      <c r="FDS84" s="1873"/>
      <c r="FDT84" s="1873"/>
      <c r="FDU84" s="1873"/>
      <c r="FDV84" s="1873"/>
      <c r="FDW84" s="1873"/>
      <c r="FDX84" s="1873"/>
      <c r="FDY84" s="1873"/>
      <c r="FDZ84" s="1873"/>
      <c r="FEA84" s="1873"/>
      <c r="FEB84" s="1873"/>
      <c r="FEC84" s="1873"/>
      <c r="FED84" s="1873"/>
      <c r="FEE84" s="1873"/>
      <c r="FEF84" s="1873"/>
      <c r="FEG84" s="1873"/>
      <c r="FEH84" s="1873"/>
      <c r="FEI84" s="1873"/>
      <c r="FEJ84" s="1873"/>
      <c r="FEK84" s="1873"/>
      <c r="FEL84" s="1873"/>
      <c r="FEM84" s="1873"/>
      <c r="FEN84" s="1873"/>
      <c r="FEO84" s="1873"/>
      <c r="FEP84" s="1873"/>
      <c r="FEQ84" s="1873"/>
      <c r="FER84" s="1873"/>
      <c r="FES84" s="1873"/>
      <c r="FET84" s="1873"/>
      <c r="FEU84" s="1873"/>
      <c r="FEV84" s="1873"/>
      <c r="FEW84" s="1873"/>
      <c r="FEX84" s="1873"/>
      <c r="FEY84" s="1873"/>
      <c r="FEZ84" s="1873"/>
      <c r="FFA84" s="1873"/>
      <c r="FFB84" s="1873"/>
      <c r="FFC84" s="1873"/>
      <c r="FFD84" s="1873"/>
      <c r="FFE84" s="1873"/>
      <c r="FFF84" s="1873"/>
      <c r="FFG84" s="1873"/>
      <c r="FFH84" s="1873"/>
      <c r="FFI84" s="1873"/>
      <c r="FFJ84" s="1873"/>
      <c r="FFK84" s="1873"/>
      <c r="FFL84" s="1873"/>
      <c r="FFM84" s="1873"/>
      <c r="FFN84" s="1873"/>
      <c r="FFO84" s="1873"/>
      <c r="FFP84" s="1873"/>
      <c r="FFQ84" s="1873"/>
      <c r="FFR84" s="1873"/>
      <c r="FFS84" s="1873"/>
      <c r="FFT84" s="1873"/>
      <c r="FFU84" s="1873"/>
      <c r="FFV84" s="1873"/>
      <c r="FFW84" s="1873"/>
      <c r="FFX84" s="1873"/>
      <c r="FFY84" s="1873"/>
      <c r="FFZ84" s="1873"/>
      <c r="FGA84" s="1873"/>
      <c r="FGB84" s="1873"/>
      <c r="FGC84" s="1873"/>
      <c r="FGD84" s="1873"/>
      <c r="FGE84" s="1873"/>
      <c r="FGF84" s="1873"/>
      <c r="FGG84" s="1873"/>
      <c r="FGH84" s="1873"/>
      <c r="FGI84" s="1873"/>
      <c r="FGJ84" s="1873"/>
      <c r="FGK84" s="1873"/>
      <c r="FGL84" s="1873"/>
      <c r="FGM84" s="1873"/>
      <c r="FGN84" s="1873"/>
      <c r="FGO84" s="1873"/>
      <c r="FGP84" s="1873"/>
      <c r="FGQ84" s="1873"/>
      <c r="FGR84" s="1873"/>
      <c r="FGS84" s="1873"/>
      <c r="FGT84" s="1873"/>
      <c r="FGU84" s="1873"/>
      <c r="FGV84" s="1873"/>
      <c r="FGW84" s="1873"/>
      <c r="FGX84" s="1873"/>
      <c r="FGY84" s="1873"/>
      <c r="FGZ84" s="1873"/>
      <c r="FHA84" s="1873"/>
      <c r="FHB84" s="1873"/>
      <c r="FHC84" s="1873"/>
      <c r="FHD84" s="1873"/>
      <c r="FHE84" s="1873"/>
      <c r="FHF84" s="1873"/>
      <c r="FHG84" s="1873"/>
      <c r="FHH84" s="1873"/>
      <c r="FHI84" s="1873"/>
      <c r="FHJ84" s="1873"/>
      <c r="FHK84" s="1873"/>
      <c r="FHL84" s="1873"/>
      <c r="FHM84" s="1873"/>
      <c r="FHN84" s="1873"/>
      <c r="FHO84" s="1873"/>
      <c r="FHP84" s="1873"/>
      <c r="FHQ84" s="1873"/>
      <c r="FHR84" s="1873"/>
      <c r="FHS84" s="1873"/>
      <c r="FHT84" s="1873"/>
      <c r="FHU84" s="1873"/>
      <c r="FHV84" s="1873"/>
      <c r="FHW84" s="1873"/>
      <c r="FHX84" s="1873"/>
      <c r="FHY84" s="1873"/>
      <c r="FHZ84" s="1873"/>
      <c r="FIA84" s="1873"/>
      <c r="FIB84" s="1873"/>
      <c r="FIC84" s="1873"/>
      <c r="FID84" s="1873"/>
      <c r="FIE84" s="1873"/>
      <c r="FIF84" s="1873"/>
      <c r="FIG84" s="1873"/>
      <c r="FIH84" s="1873"/>
      <c r="FII84" s="1873"/>
      <c r="FIJ84" s="1873"/>
      <c r="FIK84" s="1873"/>
      <c r="FIL84" s="1873"/>
      <c r="FIM84" s="1873"/>
      <c r="FIN84" s="1873"/>
      <c r="FIO84" s="1873"/>
      <c r="FIP84" s="1873"/>
      <c r="FIQ84" s="1873"/>
      <c r="FIR84" s="1873"/>
      <c r="FIS84" s="1873"/>
      <c r="FIT84" s="1873"/>
      <c r="FIU84" s="1873"/>
      <c r="FIV84" s="1873"/>
      <c r="FIW84" s="1873"/>
      <c r="FIX84" s="1873"/>
      <c r="FIY84" s="1873"/>
      <c r="FIZ84" s="1873"/>
      <c r="FJA84" s="1873"/>
      <c r="FJB84" s="1873"/>
      <c r="FJC84" s="1873"/>
      <c r="FJD84" s="1873"/>
      <c r="FJE84" s="1873"/>
      <c r="FJF84" s="1873"/>
      <c r="FJG84" s="1873"/>
      <c r="FJH84" s="1873"/>
      <c r="FJI84" s="1873"/>
      <c r="FJJ84" s="1873"/>
      <c r="FJK84" s="1873"/>
      <c r="FJL84" s="1873"/>
      <c r="FJM84" s="1873"/>
      <c r="FJN84" s="1873"/>
      <c r="FJO84" s="1873"/>
      <c r="FJP84" s="1873"/>
      <c r="FJQ84" s="1873"/>
      <c r="FJR84" s="1873"/>
      <c r="FJS84" s="1873"/>
      <c r="FJT84" s="1873"/>
      <c r="FJU84" s="1873"/>
      <c r="FJV84" s="1873"/>
      <c r="FJW84" s="1873"/>
      <c r="FJX84" s="1873"/>
      <c r="FJY84" s="1873"/>
      <c r="FJZ84" s="1873"/>
      <c r="FKA84" s="1873"/>
      <c r="FKB84" s="1873"/>
      <c r="FKC84" s="1873"/>
      <c r="FKD84" s="1873"/>
      <c r="FKE84" s="1873"/>
      <c r="FKF84" s="1873"/>
      <c r="FKG84" s="1873"/>
      <c r="FKH84" s="1873"/>
      <c r="FKI84" s="1873"/>
      <c r="FKJ84" s="1873"/>
      <c r="FKK84" s="1873"/>
      <c r="FKL84" s="1873"/>
      <c r="FKM84" s="1873"/>
      <c r="FKN84" s="1873"/>
      <c r="FKO84" s="1873"/>
      <c r="FKP84" s="1873"/>
      <c r="FKQ84" s="1873"/>
      <c r="FKR84" s="1873"/>
      <c r="FKS84" s="1873"/>
      <c r="FKT84" s="1873"/>
      <c r="FKU84" s="1873"/>
      <c r="FKV84" s="1873"/>
      <c r="FKW84" s="1873"/>
      <c r="FKX84" s="1873"/>
      <c r="FKY84" s="1873"/>
      <c r="FKZ84" s="1873"/>
      <c r="FLA84" s="1873"/>
      <c r="FLB84" s="1873"/>
      <c r="FLC84" s="1873"/>
      <c r="FLD84" s="1873"/>
      <c r="FLE84" s="1873"/>
      <c r="FLF84" s="1873"/>
      <c r="FLG84" s="1873"/>
      <c r="FLH84" s="1873"/>
      <c r="FLI84" s="1873"/>
      <c r="FLJ84" s="1873"/>
      <c r="FLK84" s="1873"/>
      <c r="FLL84" s="1873"/>
      <c r="FLM84" s="1873"/>
      <c r="FLN84" s="1873"/>
      <c r="FLO84" s="1873"/>
      <c r="FLP84" s="1873"/>
      <c r="FLQ84" s="1873"/>
      <c r="FLR84" s="1873"/>
      <c r="FLS84" s="1873"/>
      <c r="FLT84" s="1873"/>
      <c r="FLU84" s="1873"/>
      <c r="FLV84" s="1873"/>
      <c r="FLW84" s="1873"/>
      <c r="FLX84" s="1873"/>
      <c r="FLY84" s="1873"/>
      <c r="FLZ84" s="1873"/>
      <c r="FMA84" s="1873"/>
      <c r="FMB84" s="1873"/>
      <c r="FMC84" s="1873"/>
      <c r="FMD84" s="1873"/>
      <c r="FME84" s="1873"/>
      <c r="FMF84" s="1873"/>
      <c r="FMG84" s="1873"/>
      <c r="FMH84" s="1873"/>
      <c r="FMI84" s="1873"/>
      <c r="FMJ84" s="1873"/>
      <c r="FMK84" s="1873"/>
      <c r="FML84" s="1873"/>
      <c r="FMM84" s="1873"/>
      <c r="FMN84" s="1873"/>
      <c r="FMO84" s="1873"/>
      <c r="FMP84" s="1873"/>
      <c r="FMQ84" s="1873"/>
      <c r="FMR84" s="1873"/>
      <c r="FMS84" s="1873"/>
      <c r="FMT84" s="1873"/>
      <c r="FMU84" s="1873"/>
      <c r="FMV84" s="1873"/>
      <c r="FMW84" s="1873"/>
      <c r="FMX84" s="1873"/>
      <c r="FMY84" s="1873"/>
      <c r="FMZ84" s="1873"/>
      <c r="FNA84" s="1873"/>
      <c r="FNB84" s="1873"/>
      <c r="FNC84" s="1873"/>
      <c r="FND84" s="1873"/>
      <c r="FNE84" s="1873"/>
      <c r="FNF84" s="1873"/>
      <c r="FNG84" s="1873"/>
      <c r="FNH84" s="1873"/>
      <c r="FNI84" s="1873"/>
      <c r="FNJ84" s="1873"/>
      <c r="FNK84" s="1873"/>
      <c r="FNL84" s="1873"/>
      <c r="FNM84" s="1873"/>
      <c r="FNN84" s="1873"/>
      <c r="FNO84" s="1873"/>
      <c r="FNP84" s="1873"/>
      <c r="FNQ84" s="1873"/>
      <c r="FNR84" s="1873"/>
      <c r="FNS84" s="1873"/>
      <c r="FNT84" s="1873"/>
      <c r="FNU84" s="1873"/>
      <c r="FNV84" s="1873"/>
      <c r="FNW84" s="1873"/>
      <c r="FNX84" s="1873"/>
      <c r="FNY84" s="1873"/>
      <c r="FNZ84" s="1873"/>
      <c r="FOA84" s="1873"/>
      <c r="FOB84" s="1873"/>
      <c r="FOC84" s="1873"/>
      <c r="FOD84" s="1873"/>
      <c r="FOE84" s="1873"/>
      <c r="FOF84" s="1873"/>
      <c r="FOG84" s="1873"/>
      <c r="FOH84" s="1873"/>
      <c r="FOI84" s="1873"/>
      <c r="FOJ84" s="1873"/>
      <c r="FOK84" s="1873"/>
      <c r="FOL84" s="1873"/>
      <c r="FOM84" s="1873"/>
      <c r="FON84" s="1873"/>
      <c r="FOO84" s="1873"/>
      <c r="FOP84" s="1873"/>
      <c r="FOQ84" s="1873"/>
      <c r="FOR84" s="1873"/>
      <c r="FOS84" s="1873"/>
      <c r="FOT84" s="1873"/>
      <c r="FOU84" s="1873"/>
      <c r="FOV84" s="1873"/>
      <c r="FOW84" s="1873"/>
      <c r="FOX84" s="1873"/>
      <c r="FOY84" s="1873"/>
      <c r="FOZ84" s="1873"/>
      <c r="FPA84" s="1873"/>
      <c r="FPB84" s="1873"/>
      <c r="FPC84" s="1873"/>
      <c r="FPD84" s="1873"/>
      <c r="FPE84" s="1873"/>
      <c r="FPF84" s="1873"/>
      <c r="FPG84" s="1873"/>
      <c r="FPH84" s="1873"/>
      <c r="FPI84" s="1873"/>
      <c r="FPJ84" s="1873"/>
      <c r="FPK84" s="1873"/>
      <c r="FPL84" s="1873"/>
      <c r="FPM84" s="1873"/>
      <c r="FPN84" s="1873"/>
      <c r="FPO84" s="1873"/>
      <c r="FPP84" s="1873"/>
      <c r="FPQ84" s="1873"/>
      <c r="FPR84" s="1873"/>
      <c r="FPS84" s="1873"/>
      <c r="FPT84" s="1873"/>
      <c r="FPU84" s="1873"/>
      <c r="FPV84" s="1873"/>
      <c r="FPW84" s="1873"/>
      <c r="FPX84" s="1873"/>
      <c r="FPY84" s="1873"/>
      <c r="FPZ84" s="1873"/>
      <c r="FQA84" s="1873"/>
      <c r="FQB84" s="1873"/>
      <c r="FQC84" s="1873"/>
      <c r="FQD84" s="1873"/>
      <c r="FQE84" s="1873"/>
      <c r="FQF84" s="1873"/>
      <c r="FQG84" s="1873"/>
      <c r="FQH84" s="1873"/>
      <c r="FQI84" s="1873"/>
      <c r="FQJ84" s="1873"/>
      <c r="FQK84" s="1873"/>
      <c r="FQL84" s="1873"/>
      <c r="FQM84" s="1873"/>
      <c r="FQN84" s="1873"/>
      <c r="FQO84" s="1873"/>
      <c r="FQP84" s="1873"/>
      <c r="FQQ84" s="1873"/>
      <c r="FQR84" s="1873"/>
      <c r="FQS84" s="1873"/>
      <c r="FQT84" s="1873"/>
      <c r="FQU84" s="1873"/>
      <c r="FQV84" s="1873"/>
      <c r="FQW84" s="1873"/>
      <c r="FQX84" s="1873"/>
      <c r="FQY84" s="1873"/>
      <c r="FQZ84" s="1873"/>
      <c r="FRA84" s="1873"/>
      <c r="FRB84" s="1873"/>
      <c r="FRC84" s="1873"/>
      <c r="FRD84" s="1873"/>
      <c r="FRE84" s="1873"/>
      <c r="FRF84" s="1873"/>
      <c r="FRG84" s="1873"/>
      <c r="FRH84" s="1873"/>
      <c r="FRI84" s="1873"/>
      <c r="FRJ84" s="1873"/>
      <c r="FRK84" s="1873"/>
      <c r="FRL84" s="1873"/>
      <c r="FRM84" s="1873"/>
      <c r="FRN84" s="1873"/>
      <c r="FRO84" s="1873"/>
      <c r="FRP84" s="1873"/>
      <c r="FRQ84" s="1873"/>
      <c r="FRR84" s="1873"/>
      <c r="FRS84" s="1873"/>
      <c r="FRT84" s="1873"/>
      <c r="FRU84" s="1873"/>
      <c r="FRV84" s="1873"/>
      <c r="FRW84" s="1873"/>
      <c r="FRX84" s="1873"/>
      <c r="FRY84" s="1873"/>
      <c r="FRZ84" s="1873"/>
      <c r="FSA84" s="1873"/>
      <c r="FSB84" s="1873"/>
      <c r="FSC84" s="1873"/>
      <c r="FSD84" s="1873"/>
      <c r="FSE84" s="1873"/>
      <c r="FSF84" s="1873"/>
      <c r="FSG84" s="1873"/>
      <c r="FSH84" s="1873"/>
      <c r="FSI84" s="1873"/>
      <c r="FSJ84" s="1873"/>
      <c r="FSK84" s="1873"/>
      <c r="FSL84" s="1873"/>
      <c r="FSM84" s="1873"/>
      <c r="FSN84" s="1873"/>
      <c r="FSO84" s="1873"/>
      <c r="FSP84" s="1873"/>
      <c r="FSQ84" s="1873"/>
      <c r="FSR84" s="1873"/>
      <c r="FSS84" s="1873"/>
      <c r="FST84" s="1873"/>
      <c r="FSU84" s="1873"/>
      <c r="FSV84" s="1873"/>
      <c r="FSW84" s="1873"/>
      <c r="FSX84" s="1873"/>
      <c r="FSY84" s="1873"/>
      <c r="FSZ84" s="1873"/>
      <c r="FTA84" s="1873"/>
      <c r="FTB84" s="1873"/>
      <c r="FTC84" s="1873"/>
      <c r="FTD84" s="1873"/>
      <c r="FTE84" s="1873"/>
      <c r="FTF84" s="1873"/>
      <c r="FTG84" s="1873"/>
      <c r="FTH84" s="1873"/>
      <c r="FTI84" s="1873"/>
      <c r="FTJ84" s="1873"/>
      <c r="FTK84" s="1873"/>
      <c r="FTL84" s="1873"/>
      <c r="FTM84" s="1873"/>
      <c r="FTN84" s="1873"/>
      <c r="FTO84" s="1873"/>
      <c r="FTP84" s="1873"/>
      <c r="FTQ84" s="1873"/>
      <c r="FTR84" s="1873"/>
      <c r="FTS84" s="1873"/>
      <c r="FTT84" s="1873"/>
      <c r="FTU84" s="1873"/>
      <c r="FTV84" s="1873"/>
      <c r="FTW84" s="1873"/>
      <c r="FTX84" s="1873"/>
      <c r="FTY84" s="1873"/>
      <c r="FTZ84" s="1873"/>
      <c r="FUA84" s="1873"/>
      <c r="FUB84" s="1873"/>
      <c r="FUC84" s="1873"/>
      <c r="FUD84" s="1873"/>
      <c r="FUE84" s="1873"/>
      <c r="FUF84" s="1873"/>
      <c r="FUG84" s="1873"/>
      <c r="FUH84" s="1873"/>
      <c r="FUI84" s="1873"/>
      <c r="FUJ84" s="1873"/>
      <c r="FUK84" s="1873"/>
      <c r="FUL84" s="1873"/>
      <c r="FUM84" s="1873"/>
      <c r="FUN84" s="1873"/>
      <c r="FUO84" s="1873"/>
      <c r="FUP84" s="1873"/>
      <c r="FUQ84" s="1873"/>
      <c r="FUR84" s="1873"/>
      <c r="FUS84" s="1873"/>
      <c r="FUT84" s="1873"/>
      <c r="FUU84" s="1873"/>
      <c r="FUV84" s="1873"/>
      <c r="FUW84" s="1873"/>
      <c r="FUX84" s="1873"/>
      <c r="FUY84" s="1873"/>
      <c r="FUZ84" s="1873"/>
      <c r="FVA84" s="1873"/>
      <c r="FVB84" s="1873"/>
      <c r="FVC84" s="1873"/>
      <c r="FVD84" s="1873"/>
      <c r="FVE84" s="1873"/>
      <c r="FVF84" s="1873"/>
      <c r="FVG84" s="1873"/>
      <c r="FVH84" s="1873"/>
      <c r="FVI84" s="1873"/>
      <c r="FVJ84" s="1873"/>
      <c r="FVK84" s="1873"/>
      <c r="FVL84" s="1873"/>
      <c r="FVM84" s="1873"/>
      <c r="FVN84" s="1873"/>
      <c r="FVO84" s="1873"/>
      <c r="FVP84" s="1873"/>
      <c r="FVQ84" s="1873"/>
      <c r="FVR84" s="1873"/>
      <c r="FVS84" s="1873"/>
      <c r="FVT84" s="1873"/>
      <c r="FVU84" s="1873"/>
      <c r="FVV84" s="1873"/>
      <c r="FVW84" s="1873"/>
      <c r="FVX84" s="1873"/>
      <c r="FVY84" s="1873"/>
      <c r="FVZ84" s="1873"/>
      <c r="FWA84" s="1873"/>
      <c r="FWB84" s="1873"/>
      <c r="FWC84" s="1873"/>
      <c r="FWD84" s="1873"/>
      <c r="FWE84" s="1873"/>
      <c r="FWF84" s="1873"/>
      <c r="FWG84" s="1873"/>
      <c r="FWH84" s="1873"/>
      <c r="FWI84" s="1873"/>
      <c r="FWJ84" s="1873"/>
      <c r="FWK84" s="1873"/>
      <c r="FWL84" s="1873"/>
      <c r="FWM84" s="1873"/>
      <c r="FWN84" s="1873"/>
      <c r="FWO84" s="1873"/>
      <c r="FWP84" s="1873"/>
      <c r="FWQ84" s="1873"/>
      <c r="FWR84" s="1873"/>
      <c r="FWS84" s="1873"/>
      <c r="FWT84" s="1873"/>
      <c r="FWU84" s="1873"/>
      <c r="FWV84" s="1873"/>
      <c r="FWW84" s="1873"/>
      <c r="FWX84" s="1873"/>
      <c r="FWY84" s="1873"/>
      <c r="FWZ84" s="1873"/>
      <c r="FXA84" s="1873"/>
      <c r="FXB84" s="1873"/>
      <c r="FXC84" s="1873"/>
      <c r="FXD84" s="1873"/>
      <c r="FXE84" s="1873"/>
      <c r="FXF84" s="1873"/>
      <c r="FXG84" s="1873"/>
      <c r="FXH84" s="1873"/>
      <c r="FXI84" s="1873"/>
      <c r="FXJ84" s="1873"/>
      <c r="FXK84" s="1873"/>
      <c r="FXL84" s="1873"/>
      <c r="FXM84" s="1873"/>
      <c r="FXN84" s="1873"/>
      <c r="FXO84" s="1873"/>
      <c r="FXP84" s="1873"/>
      <c r="FXQ84" s="1873"/>
      <c r="FXR84" s="1873"/>
      <c r="FXS84" s="1873"/>
      <c r="FXT84" s="1873"/>
      <c r="FXU84" s="1873"/>
      <c r="FXV84" s="1873"/>
      <c r="FXW84" s="1873"/>
      <c r="FXX84" s="1873"/>
      <c r="FXY84" s="1873"/>
      <c r="FXZ84" s="1873"/>
      <c r="FYA84" s="1873"/>
      <c r="FYB84" s="1873"/>
      <c r="FYC84" s="1873"/>
      <c r="FYD84" s="1873"/>
      <c r="FYE84" s="1873"/>
      <c r="FYF84" s="1873"/>
      <c r="FYG84" s="1873"/>
      <c r="FYH84" s="1873"/>
      <c r="FYI84" s="1873"/>
      <c r="FYJ84" s="1873"/>
      <c r="FYK84" s="1873"/>
      <c r="FYL84" s="1873"/>
      <c r="FYM84" s="1873"/>
      <c r="FYN84" s="1873"/>
      <c r="FYO84" s="1873"/>
      <c r="FYP84" s="1873"/>
      <c r="FYQ84" s="1873"/>
      <c r="FYR84" s="1873"/>
      <c r="FYS84" s="1873"/>
      <c r="FYT84" s="1873"/>
      <c r="FYU84" s="1873"/>
      <c r="FYV84" s="1873"/>
      <c r="FYW84" s="1873"/>
      <c r="FYX84" s="1873"/>
      <c r="FYY84" s="1873"/>
      <c r="FYZ84" s="1873"/>
      <c r="FZA84" s="1873"/>
      <c r="FZB84" s="1873"/>
      <c r="FZC84" s="1873"/>
      <c r="FZD84" s="1873"/>
      <c r="FZE84" s="1873"/>
      <c r="FZF84" s="1873"/>
      <c r="FZG84" s="1873"/>
      <c r="FZH84" s="1873"/>
      <c r="FZI84" s="1873"/>
      <c r="FZJ84" s="1873"/>
      <c r="FZK84" s="1873"/>
      <c r="FZL84" s="1873"/>
      <c r="FZM84" s="1873"/>
      <c r="FZN84" s="1873"/>
      <c r="FZO84" s="1873"/>
      <c r="FZP84" s="1873"/>
      <c r="FZQ84" s="1873"/>
      <c r="FZR84" s="1873"/>
      <c r="FZS84" s="1873"/>
      <c r="FZT84" s="1873"/>
      <c r="FZU84" s="1873"/>
      <c r="FZV84" s="1873"/>
      <c r="FZW84" s="1873"/>
      <c r="FZX84" s="1873"/>
      <c r="FZY84" s="1873"/>
      <c r="FZZ84" s="1873"/>
      <c r="GAA84" s="1873"/>
      <c r="GAB84" s="1873"/>
      <c r="GAC84" s="1873"/>
      <c r="GAD84" s="1873"/>
      <c r="GAE84" s="1873"/>
      <c r="GAF84" s="1873"/>
      <c r="GAG84" s="1873"/>
      <c r="GAH84" s="1873"/>
      <c r="GAI84" s="1873"/>
      <c r="GAJ84" s="1873"/>
      <c r="GAK84" s="1873"/>
      <c r="GAL84" s="1873"/>
      <c r="GAM84" s="1873"/>
      <c r="GAN84" s="1873"/>
      <c r="GAO84" s="1873"/>
      <c r="GAP84" s="1873"/>
      <c r="GAQ84" s="1873"/>
      <c r="GAR84" s="1873"/>
      <c r="GAS84" s="1873"/>
      <c r="GAT84" s="1873"/>
      <c r="GAU84" s="1873"/>
      <c r="GAV84" s="1873"/>
      <c r="GAW84" s="1873"/>
      <c r="GAX84" s="1873"/>
      <c r="GAY84" s="1873"/>
      <c r="GAZ84" s="1873"/>
      <c r="GBA84" s="1873"/>
      <c r="GBB84" s="1873"/>
      <c r="GBC84" s="1873"/>
      <c r="GBD84" s="1873"/>
      <c r="GBE84" s="1873"/>
      <c r="GBF84" s="1873"/>
      <c r="GBG84" s="1873"/>
      <c r="GBH84" s="1873"/>
      <c r="GBI84" s="1873"/>
      <c r="GBJ84" s="1873"/>
      <c r="GBK84" s="1873"/>
      <c r="GBL84" s="1873"/>
      <c r="GBM84" s="1873"/>
      <c r="GBN84" s="1873"/>
      <c r="GBO84" s="1873"/>
      <c r="GBP84" s="1873"/>
      <c r="GBQ84" s="1873"/>
      <c r="GBR84" s="1873"/>
      <c r="GBS84" s="1873"/>
      <c r="GBT84" s="1873"/>
      <c r="GBU84" s="1873"/>
      <c r="GBV84" s="1873"/>
      <c r="GBW84" s="1873"/>
      <c r="GBX84" s="1873"/>
      <c r="GBY84" s="1873"/>
      <c r="GBZ84" s="1873"/>
      <c r="GCA84" s="1873"/>
      <c r="GCB84" s="1873"/>
      <c r="GCC84" s="1873"/>
      <c r="GCD84" s="1873"/>
      <c r="GCE84" s="1873"/>
      <c r="GCF84" s="1873"/>
      <c r="GCG84" s="1873"/>
      <c r="GCH84" s="1873"/>
      <c r="GCI84" s="1873"/>
      <c r="GCJ84" s="1873"/>
      <c r="GCK84" s="1873"/>
      <c r="GCL84" s="1873"/>
      <c r="GCM84" s="1873"/>
      <c r="GCN84" s="1873"/>
      <c r="GCO84" s="1873"/>
      <c r="GCP84" s="1873"/>
      <c r="GCQ84" s="1873"/>
      <c r="GCR84" s="1873"/>
      <c r="GCS84" s="1873"/>
      <c r="GCT84" s="1873"/>
      <c r="GCU84" s="1873"/>
      <c r="GCV84" s="1873"/>
      <c r="GCW84" s="1873"/>
      <c r="GCX84" s="1873"/>
      <c r="GCY84" s="1873"/>
      <c r="GCZ84" s="1873"/>
      <c r="GDA84" s="1873"/>
      <c r="GDB84" s="1873"/>
      <c r="GDC84" s="1873"/>
      <c r="GDD84" s="1873"/>
      <c r="GDE84" s="1873"/>
      <c r="GDF84" s="1873"/>
      <c r="GDG84" s="1873"/>
      <c r="GDH84" s="1873"/>
      <c r="GDI84" s="1873"/>
      <c r="GDJ84" s="1873"/>
      <c r="GDK84" s="1873"/>
      <c r="GDL84" s="1873"/>
      <c r="GDM84" s="1873"/>
      <c r="GDN84" s="1873"/>
      <c r="GDO84" s="1873"/>
      <c r="GDP84" s="1873"/>
      <c r="GDQ84" s="1873"/>
      <c r="GDR84" s="1873"/>
      <c r="GDS84" s="1873"/>
      <c r="GDT84" s="1873"/>
      <c r="GDU84" s="1873"/>
      <c r="GDV84" s="1873"/>
      <c r="GDW84" s="1873"/>
      <c r="GDX84" s="1873"/>
      <c r="GDY84" s="1873"/>
      <c r="GDZ84" s="1873"/>
      <c r="GEA84" s="1873"/>
      <c r="GEB84" s="1873"/>
      <c r="GEC84" s="1873"/>
      <c r="GED84" s="1873"/>
      <c r="GEE84" s="1873"/>
      <c r="GEF84" s="1873"/>
      <c r="GEG84" s="1873"/>
      <c r="GEH84" s="1873"/>
      <c r="GEI84" s="1873"/>
      <c r="GEJ84" s="1873"/>
      <c r="GEK84" s="1873"/>
      <c r="GEL84" s="1873"/>
      <c r="GEM84" s="1873"/>
      <c r="GEN84" s="1873"/>
      <c r="GEO84" s="1873"/>
      <c r="GEP84" s="1873"/>
      <c r="GEQ84" s="1873"/>
      <c r="GER84" s="1873"/>
      <c r="GES84" s="1873"/>
      <c r="GET84" s="1873"/>
      <c r="GEU84" s="1873"/>
      <c r="GEV84" s="1873"/>
      <c r="GEW84" s="1873"/>
      <c r="GEX84" s="1873"/>
      <c r="GEY84" s="1873"/>
      <c r="GEZ84" s="1873"/>
      <c r="GFA84" s="1873"/>
      <c r="GFB84" s="1873"/>
      <c r="GFC84" s="1873"/>
      <c r="GFD84" s="1873"/>
      <c r="GFE84" s="1873"/>
      <c r="GFF84" s="1873"/>
      <c r="GFG84" s="1873"/>
      <c r="GFH84" s="1873"/>
      <c r="GFI84" s="1873"/>
      <c r="GFJ84" s="1873"/>
      <c r="GFK84" s="1873"/>
      <c r="GFL84" s="1873"/>
      <c r="GFM84" s="1873"/>
      <c r="GFN84" s="1873"/>
      <c r="GFO84" s="1873"/>
      <c r="GFP84" s="1873"/>
      <c r="GFQ84" s="1873"/>
      <c r="GFR84" s="1873"/>
      <c r="GFS84" s="1873"/>
      <c r="GFT84" s="1873"/>
      <c r="GFU84" s="1873"/>
      <c r="GFV84" s="1873"/>
      <c r="GFW84" s="1873"/>
      <c r="GFX84" s="1873"/>
      <c r="GFY84" s="1873"/>
      <c r="GFZ84" s="1873"/>
      <c r="GGA84" s="1873"/>
      <c r="GGB84" s="1873"/>
      <c r="GGC84" s="1873"/>
      <c r="GGD84" s="1873"/>
      <c r="GGE84" s="1873"/>
      <c r="GGF84" s="1873"/>
      <c r="GGG84" s="1873"/>
      <c r="GGH84" s="1873"/>
      <c r="GGI84" s="1873"/>
      <c r="GGJ84" s="1873"/>
      <c r="GGK84" s="1873"/>
      <c r="GGL84" s="1873"/>
      <c r="GGM84" s="1873"/>
      <c r="GGN84" s="1873"/>
      <c r="GGO84" s="1873"/>
      <c r="GGP84" s="1873"/>
      <c r="GGQ84" s="1873"/>
      <c r="GGR84" s="1873"/>
      <c r="GGS84" s="1873"/>
      <c r="GGT84" s="1873"/>
      <c r="GGU84" s="1873"/>
      <c r="GGV84" s="1873"/>
      <c r="GGW84" s="1873"/>
      <c r="GGX84" s="1873"/>
      <c r="GGY84" s="1873"/>
      <c r="GGZ84" s="1873"/>
      <c r="GHA84" s="1873"/>
      <c r="GHB84" s="1873"/>
      <c r="GHC84" s="1873"/>
      <c r="GHD84" s="1873"/>
      <c r="GHE84" s="1873"/>
      <c r="GHF84" s="1873"/>
      <c r="GHG84" s="1873"/>
      <c r="GHH84" s="1873"/>
      <c r="GHI84" s="1873"/>
      <c r="GHJ84" s="1873"/>
      <c r="GHK84" s="1873"/>
      <c r="GHL84" s="1873"/>
      <c r="GHM84" s="1873"/>
      <c r="GHN84" s="1873"/>
      <c r="GHO84" s="1873"/>
      <c r="GHP84" s="1873"/>
      <c r="GHQ84" s="1873"/>
      <c r="GHR84" s="1873"/>
      <c r="GHS84" s="1873"/>
      <c r="GHT84" s="1873"/>
      <c r="GHU84" s="1873"/>
      <c r="GHV84" s="1873"/>
      <c r="GHW84" s="1873"/>
      <c r="GHX84" s="1873"/>
      <c r="GHY84" s="1873"/>
      <c r="GHZ84" s="1873"/>
      <c r="GIA84" s="1873"/>
      <c r="GIB84" s="1873"/>
      <c r="GIC84" s="1873"/>
      <c r="GID84" s="1873"/>
      <c r="GIE84" s="1873"/>
      <c r="GIF84" s="1873"/>
      <c r="GIG84" s="1873"/>
      <c r="GIH84" s="1873"/>
      <c r="GII84" s="1873"/>
      <c r="GIJ84" s="1873"/>
      <c r="GIK84" s="1873"/>
      <c r="GIL84" s="1873"/>
      <c r="GIM84" s="1873"/>
      <c r="GIN84" s="1873"/>
      <c r="GIO84" s="1873"/>
      <c r="GIP84" s="1873"/>
      <c r="GIQ84" s="1873"/>
      <c r="GIR84" s="1873"/>
      <c r="GIS84" s="1873"/>
      <c r="GIT84" s="1873"/>
      <c r="GIU84" s="1873"/>
      <c r="GIV84" s="1873"/>
      <c r="GIW84" s="1873"/>
      <c r="GIX84" s="1873"/>
      <c r="GIY84" s="1873"/>
      <c r="GIZ84" s="1873"/>
      <c r="GJA84" s="1873"/>
      <c r="GJB84" s="1873"/>
      <c r="GJC84" s="1873"/>
      <c r="GJD84" s="1873"/>
      <c r="GJE84" s="1873"/>
      <c r="GJF84" s="1873"/>
      <c r="GJG84" s="1873"/>
      <c r="GJH84" s="1873"/>
      <c r="GJI84" s="1873"/>
      <c r="GJJ84" s="1873"/>
      <c r="GJK84" s="1873"/>
      <c r="GJL84" s="1873"/>
      <c r="GJM84" s="1873"/>
      <c r="GJN84" s="1873"/>
      <c r="GJO84" s="1873"/>
      <c r="GJP84" s="1873"/>
      <c r="GJQ84" s="1873"/>
      <c r="GJR84" s="1873"/>
      <c r="GJS84" s="1873"/>
      <c r="GJT84" s="1873"/>
      <c r="GJU84" s="1873"/>
      <c r="GJV84" s="1873"/>
      <c r="GJW84" s="1873"/>
      <c r="GJX84" s="1873"/>
      <c r="GJY84" s="1873"/>
      <c r="GJZ84" s="1873"/>
      <c r="GKA84" s="1873"/>
      <c r="GKB84" s="1873"/>
      <c r="GKC84" s="1873"/>
      <c r="GKD84" s="1873"/>
      <c r="GKE84" s="1873"/>
      <c r="GKF84" s="1873"/>
      <c r="GKG84" s="1873"/>
      <c r="GKH84" s="1873"/>
      <c r="GKI84" s="1873"/>
      <c r="GKJ84" s="1873"/>
      <c r="GKK84" s="1873"/>
      <c r="GKL84" s="1873"/>
      <c r="GKM84" s="1873"/>
      <c r="GKN84" s="1873"/>
      <c r="GKO84" s="1873"/>
      <c r="GKP84" s="1873"/>
      <c r="GKQ84" s="1873"/>
      <c r="GKR84" s="1873"/>
      <c r="GKS84" s="1873"/>
      <c r="GKT84" s="1873"/>
      <c r="GKU84" s="1873"/>
      <c r="GKV84" s="1873"/>
      <c r="GKW84" s="1873"/>
      <c r="GKX84" s="1873"/>
      <c r="GKY84" s="1873"/>
      <c r="GKZ84" s="1873"/>
      <c r="GLA84" s="1873"/>
      <c r="GLB84" s="1873"/>
      <c r="GLC84" s="1873"/>
      <c r="GLD84" s="1873"/>
      <c r="GLE84" s="1873"/>
      <c r="GLF84" s="1873"/>
      <c r="GLG84" s="1873"/>
      <c r="GLH84" s="1873"/>
      <c r="GLI84" s="1873"/>
      <c r="GLJ84" s="1873"/>
      <c r="GLK84" s="1873"/>
      <c r="GLL84" s="1873"/>
      <c r="GLM84" s="1873"/>
      <c r="GLN84" s="1873"/>
      <c r="GLO84" s="1873"/>
      <c r="GLP84" s="1873"/>
      <c r="GLQ84" s="1873"/>
      <c r="GLR84" s="1873"/>
      <c r="GLS84" s="1873"/>
      <c r="GLT84" s="1873"/>
      <c r="GLU84" s="1873"/>
      <c r="GLV84" s="1873"/>
      <c r="GLW84" s="1873"/>
      <c r="GLX84" s="1873"/>
      <c r="GLY84" s="1873"/>
      <c r="GLZ84" s="1873"/>
      <c r="GMA84" s="1873"/>
      <c r="GMB84" s="1873"/>
      <c r="GMC84" s="1873"/>
      <c r="GMD84" s="1873"/>
      <c r="GME84" s="1873"/>
      <c r="GMF84" s="1873"/>
      <c r="GMG84" s="1873"/>
      <c r="GMH84" s="1873"/>
      <c r="GMI84" s="1873"/>
      <c r="GMJ84" s="1873"/>
      <c r="GMK84" s="1873"/>
      <c r="GML84" s="1873"/>
      <c r="GMM84" s="1873"/>
      <c r="GMN84" s="1873"/>
      <c r="GMO84" s="1873"/>
      <c r="GMP84" s="1873"/>
      <c r="GMQ84" s="1873"/>
      <c r="GMR84" s="1873"/>
      <c r="GMS84" s="1873"/>
      <c r="GMT84" s="1873"/>
      <c r="GMU84" s="1873"/>
      <c r="GMV84" s="1873"/>
      <c r="GMW84" s="1873"/>
      <c r="GMX84" s="1873"/>
      <c r="GMY84" s="1873"/>
      <c r="GMZ84" s="1873"/>
      <c r="GNA84" s="1873"/>
      <c r="GNB84" s="1873"/>
      <c r="GNC84" s="1873"/>
      <c r="GND84" s="1873"/>
      <c r="GNE84" s="1873"/>
      <c r="GNF84" s="1873"/>
      <c r="GNG84" s="1873"/>
      <c r="GNH84" s="1873"/>
      <c r="GNI84" s="1873"/>
      <c r="GNJ84" s="1873"/>
      <c r="GNK84" s="1873"/>
      <c r="GNL84" s="1873"/>
      <c r="GNM84" s="1873"/>
      <c r="GNN84" s="1873"/>
      <c r="GNO84" s="1873"/>
      <c r="GNP84" s="1873"/>
      <c r="GNQ84" s="1873"/>
      <c r="GNR84" s="1873"/>
      <c r="GNS84" s="1873"/>
      <c r="GNT84" s="1873"/>
      <c r="GNU84" s="1873"/>
      <c r="GNV84" s="1873"/>
      <c r="GNW84" s="1873"/>
      <c r="GNX84" s="1873"/>
      <c r="GNY84" s="1873"/>
      <c r="GNZ84" s="1873"/>
      <c r="GOA84" s="1873"/>
      <c r="GOB84" s="1873"/>
      <c r="GOC84" s="1873"/>
      <c r="GOD84" s="1873"/>
      <c r="GOE84" s="1873"/>
      <c r="GOF84" s="1873"/>
      <c r="GOG84" s="1873"/>
      <c r="GOH84" s="1873"/>
      <c r="GOI84" s="1873"/>
      <c r="GOJ84" s="1873"/>
      <c r="GOK84" s="1873"/>
      <c r="GOL84" s="1873"/>
      <c r="GOM84" s="1873"/>
      <c r="GON84" s="1873"/>
      <c r="GOO84" s="1873"/>
      <c r="GOP84" s="1873"/>
      <c r="GOQ84" s="1873"/>
      <c r="GOR84" s="1873"/>
      <c r="GOS84" s="1873"/>
      <c r="GOT84" s="1873"/>
      <c r="GOU84" s="1873"/>
      <c r="GOV84" s="1873"/>
      <c r="GOW84" s="1873"/>
      <c r="GOX84" s="1873"/>
      <c r="GOY84" s="1873"/>
      <c r="GOZ84" s="1873"/>
      <c r="GPA84" s="1873"/>
      <c r="GPB84" s="1873"/>
      <c r="GPC84" s="1873"/>
      <c r="GPD84" s="1873"/>
      <c r="GPE84" s="1873"/>
      <c r="GPF84" s="1873"/>
      <c r="GPG84" s="1873"/>
      <c r="GPH84" s="1873"/>
      <c r="GPI84" s="1873"/>
      <c r="GPJ84" s="1873"/>
      <c r="GPK84" s="1873"/>
      <c r="GPL84" s="1873"/>
      <c r="GPM84" s="1873"/>
      <c r="GPN84" s="1873"/>
      <c r="GPO84" s="1873"/>
      <c r="GPP84" s="1873"/>
      <c r="GPQ84" s="1873"/>
      <c r="GPR84" s="1873"/>
      <c r="GPS84" s="1873"/>
      <c r="GPT84" s="1873"/>
      <c r="GPU84" s="1873"/>
      <c r="GPV84" s="1873"/>
      <c r="GPW84" s="1873"/>
      <c r="GPX84" s="1873"/>
      <c r="GPY84" s="1873"/>
      <c r="GPZ84" s="1873"/>
      <c r="GQA84" s="1873"/>
      <c r="GQB84" s="1873"/>
      <c r="GQC84" s="1873"/>
      <c r="GQD84" s="1873"/>
      <c r="GQE84" s="1873"/>
      <c r="GQF84" s="1873"/>
      <c r="GQG84" s="1873"/>
      <c r="GQH84" s="1873"/>
      <c r="GQI84" s="1873"/>
      <c r="GQJ84" s="1873"/>
      <c r="GQK84" s="1873"/>
      <c r="GQL84" s="1873"/>
      <c r="GQM84" s="1873"/>
      <c r="GQN84" s="1873"/>
      <c r="GQO84" s="1873"/>
      <c r="GQP84" s="1873"/>
      <c r="GQQ84" s="1873"/>
      <c r="GQR84" s="1873"/>
      <c r="GQS84" s="1873"/>
      <c r="GQT84" s="1873"/>
      <c r="GQU84" s="1873"/>
      <c r="GQV84" s="1873"/>
      <c r="GQW84" s="1873"/>
      <c r="GQX84" s="1873"/>
      <c r="GQY84" s="1873"/>
      <c r="GQZ84" s="1873"/>
      <c r="GRA84" s="1873"/>
      <c r="GRB84" s="1873"/>
      <c r="GRC84" s="1873"/>
      <c r="GRD84" s="1873"/>
      <c r="GRE84" s="1873"/>
      <c r="GRF84" s="1873"/>
      <c r="GRG84" s="1873"/>
      <c r="GRH84" s="1873"/>
      <c r="GRI84" s="1873"/>
      <c r="GRJ84" s="1873"/>
      <c r="GRK84" s="1873"/>
      <c r="GRL84" s="1873"/>
      <c r="GRM84" s="1873"/>
      <c r="GRN84" s="1873"/>
      <c r="GRO84" s="1873"/>
      <c r="GRP84" s="1873"/>
      <c r="GRQ84" s="1873"/>
      <c r="GRR84" s="1873"/>
      <c r="GRS84" s="1873"/>
      <c r="GRT84" s="1873"/>
      <c r="GRU84" s="1873"/>
      <c r="GRV84" s="1873"/>
      <c r="GRW84" s="1873"/>
      <c r="GRX84" s="1873"/>
      <c r="GRY84" s="1873"/>
      <c r="GRZ84" s="1873"/>
      <c r="GSA84" s="1873"/>
      <c r="GSB84" s="1873"/>
      <c r="GSC84" s="1873"/>
      <c r="GSD84" s="1873"/>
      <c r="GSE84" s="1873"/>
      <c r="GSF84" s="1873"/>
      <c r="GSG84" s="1873"/>
      <c r="GSH84" s="1873"/>
      <c r="GSI84" s="1873"/>
      <c r="GSJ84" s="1873"/>
      <c r="GSK84" s="1873"/>
      <c r="GSL84" s="1873"/>
      <c r="GSM84" s="1873"/>
      <c r="GSN84" s="1873"/>
      <c r="GSO84" s="1873"/>
      <c r="GSP84" s="1873"/>
      <c r="GSQ84" s="1873"/>
      <c r="GSR84" s="1873"/>
      <c r="GSS84" s="1873"/>
      <c r="GST84" s="1873"/>
      <c r="GSU84" s="1873"/>
      <c r="GSV84" s="1873"/>
      <c r="GSW84" s="1873"/>
      <c r="GSX84" s="1873"/>
      <c r="GSY84" s="1873"/>
      <c r="GSZ84" s="1873"/>
      <c r="GTA84" s="1873"/>
      <c r="GTB84" s="1873"/>
      <c r="GTC84" s="1873"/>
      <c r="GTD84" s="1873"/>
      <c r="GTE84" s="1873"/>
      <c r="GTF84" s="1873"/>
      <c r="GTG84" s="1873"/>
      <c r="GTH84" s="1873"/>
      <c r="GTI84" s="1873"/>
      <c r="GTJ84" s="1873"/>
      <c r="GTK84" s="1873"/>
      <c r="GTL84" s="1873"/>
      <c r="GTM84" s="1873"/>
      <c r="GTN84" s="1873"/>
      <c r="GTO84" s="1873"/>
      <c r="GTP84" s="1873"/>
      <c r="GTQ84" s="1873"/>
      <c r="GTR84" s="1873"/>
      <c r="GTS84" s="1873"/>
      <c r="GTT84" s="1873"/>
      <c r="GTU84" s="1873"/>
      <c r="GTV84" s="1873"/>
      <c r="GTW84" s="1873"/>
      <c r="GTX84" s="1873"/>
      <c r="GTY84" s="1873"/>
      <c r="GTZ84" s="1873"/>
      <c r="GUA84" s="1873"/>
      <c r="GUB84" s="1873"/>
      <c r="GUC84" s="1873"/>
      <c r="GUD84" s="1873"/>
      <c r="GUE84" s="1873"/>
      <c r="GUF84" s="1873"/>
      <c r="GUG84" s="1873"/>
      <c r="GUH84" s="1873"/>
      <c r="GUI84" s="1873"/>
      <c r="GUJ84" s="1873"/>
      <c r="GUK84" s="1873"/>
      <c r="GUL84" s="1873"/>
      <c r="GUM84" s="1873"/>
      <c r="GUN84" s="1873"/>
      <c r="GUO84" s="1873"/>
      <c r="GUP84" s="1873"/>
      <c r="GUQ84" s="1873"/>
      <c r="GUR84" s="1873"/>
      <c r="GUS84" s="1873"/>
      <c r="GUT84" s="1873"/>
      <c r="GUU84" s="1873"/>
      <c r="GUV84" s="1873"/>
      <c r="GUW84" s="1873"/>
      <c r="GUX84" s="1873"/>
      <c r="GUY84" s="1873"/>
      <c r="GUZ84" s="1873"/>
      <c r="GVA84" s="1873"/>
      <c r="GVB84" s="1873"/>
      <c r="GVC84" s="1873"/>
      <c r="GVD84" s="1873"/>
      <c r="GVE84" s="1873"/>
      <c r="GVF84" s="1873"/>
      <c r="GVG84" s="1873"/>
      <c r="GVH84" s="1873"/>
      <c r="GVI84" s="1873"/>
      <c r="GVJ84" s="1873"/>
      <c r="GVK84" s="1873"/>
      <c r="GVL84" s="1873"/>
      <c r="GVM84" s="1873"/>
      <c r="GVN84" s="1873"/>
      <c r="GVO84" s="1873"/>
      <c r="GVP84" s="1873"/>
      <c r="GVQ84" s="1873"/>
      <c r="GVR84" s="1873"/>
      <c r="GVS84" s="1873"/>
      <c r="GVT84" s="1873"/>
      <c r="GVU84" s="1873"/>
      <c r="GVV84" s="1873"/>
      <c r="GVW84" s="1873"/>
      <c r="GVX84" s="1873"/>
      <c r="GVY84" s="1873"/>
      <c r="GVZ84" s="1873"/>
      <c r="GWA84" s="1873"/>
      <c r="GWB84" s="1873"/>
      <c r="GWC84" s="1873"/>
      <c r="GWD84" s="1873"/>
      <c r="GWE84" s="1873"/>
      <c r="GWF84" s="1873"/>
      <c r="GWG84" s="1873"/>
      <c r="GWH84" s="1873"/>
      <c r="GWI84" s="1873"/>
      <c r="GWJ84" s="1873"/>
      <c r="GWK84" s="1873"/>
      <c r="GWL84" s="1873"/>
      <c r="GWM84" s="1873"/>
      <c r="GWN84" s="1873"/>
      <c r="GWO84" s="1873"/>
      <c r="GWP84" s="1873"/>
      <c r="GWQ84" s="1873"/>
      <c r="GWR84" s="1873"/>
      <c r="GWS84" s="1873"/>
      <c r="GWT84" s="1873"/>
      <c r="GWU84" s="1873"/>
      <c r="GWV84" s="1873"/>
      <c r="GWW84" s="1873"/>
      <c r="GWX84" s="1873"/>
      <c r="GWY84" s="1873"/>
      <c r="GWZ84" s="1873"/>
      <c r="GXA84" s="1873"/>
      <c r="GXB84" s="1873"/>
      <c r="GXC84" s="1873"/>
      <c r="GXD84" s="1873"/>
      <c r="GXE84" s="1873"/>
      <c r="GXF84" s="1873"/>
      <c r="GXG84" s="1873"/>
      <c r="GXH84" s="1873"/>
      <c r="GXI84" s="1873"/>
      <c r="GXJ84" s="1873"/>
      <c r="GXK84" s="1873"/>
      <c r="GXL84" s="1873"/>
      <c r="GXM84" s="1873"/>
      <c r="GXN84" s="1873"/>
      <c r="GXO84" s="1873"/>
      <c r="GXP84" s="1873"/>
      <c r="GXQ84" s="1873"/>
      <c r="GXR84" s="1873"/>
      <c r="GXS84" s="1873"/>
      <c r="GXT84" s="1873"/>
      <c r="GXU84" s="1873"/>
      <c r="GXV84" s="1873"/>
      <c r="GXW84" s="1873"/>
      <c r="GXX84" s="1873"/>
      <c r="GXY84" s="1873"/>
      <c r="GXZ84" s="1873"/>
      <c r="GYA84" s="1873"/>
      <c r="GYB84" s="1873"/>
      <c r="GYC84" s="1873"/>
      <c r="GYD84" s="1873"/>
      <c r="GYE84" s="1873"/>
      <c r="GYF84" s="1873"/>
      <c r="GYG84" s="1873"/>
      <c r="GYH84" s="1873"/>
      <c r="GYI84" s="1873"/>
      <c r="GYJ84" s="1873"/>
      <c r="GYK84" s="1873"/>
      <c r="GYL84" s="1873"/>
      <c r="GYM84" s="1873"/>
      <c r="GYN84" s="1873"/>
      <c r="GYO84" s="1873"/>
      <c r="GYP84" s="1873"/>
      <c r="GYQ84" s="1873"/>
      <c r="GYR84" s="1873"/>
      <c r="GYS84" s="1873"/>
      <c r="GYT84" s="1873"/>
      <c r="GYU84" s="1873"/>
      <c r="GYV84" s="1873"/>
      <c r="GYW84" s="1873"/>
      <c r="GYX84" s="1873"/>
      <c r="GYY84" s="1873"/>
      <c r="GYZ84" s="1873"/>
      <c r="GZA84" s="1873"/>
      <c r="GZB84" s="1873"/>
      <c r="GZC84" s="1873"/>
      <c r="GZD84" s="1873"/>
      <c r="GZE84" s="1873"/>
      <c r="GZF84" s="1873"/>
      <c r="GZG84" s="1873"/>
      <c r="GZH84" s="1873"/>
      <c r="GZI84" s="1873"/>
      <c r="GZJ84" s="1873"/>
      <c r="GZK84" s="1873"/>
      <c r="GZL84" s="1873"/>
      <c r="GZM84" s="1873"/>
      <c r="GZN84" s="1873"/>
      <c r="GZO84" s="1873"/>
      <c r="GZP84" s="1873"/>
      <c r="GZQ84" s="1873"/>
      <c r="GZR84" s="1873"/>
      <c r="GZS84" s="1873"/>
      <c r="GZT84" s="1873"/>
      <c r="GZU84" s="1873"/>
      <c r="GZV84" s="1873"/>
      <c r="GZW84" s="1873"/>
      <c r="GZX84" s="1873"/>
      <c r="GZY84" s="1873"/>
      <c r="GZZ84" s="1873"/>
      <c r="HAA84" s="1873"/>
      <c r="HAB84" s="1873"/>
      <c r="HAC84" s="1873"/>
      <c r="HAD84" s="1873"/>
      <c r="HAE84" s="1873"/>
      <c r="HAF84" s="1873"/>
      <c r="HAG84" s="1873"/>
      <c r="HAH84" s="1873"/>
      <c r="HAI84" s="1873"/>
      <c r="HAJ84" s="1873"/>
      <c r="HAK84" s="1873"/>
      <c r="HAL84" s="1873"/>
      <c r="HAM84" s="1873"/>
      <c r="HAN84" s="1873"/>
      <c r="HAO84" s="1873"/>
      <c r="HAP84" s="1873"/>
      <c r="HAQ84" s="1873"/>
      <c r="HAR84" s="1873"/>
      <c r="HAS84" s="1873"/>
      <c r="HAT84" s="1873"/>
      <c r="HAU84" s="1873"/>
      <c r="HAV84" s="1873"/>
      <c r="HAW84" s="1873"/>
      <c r="HAX84" s="1873"/>
      <c r="HAY84" s="1873"/>
      <c r="HAZ84" s="1873"/>
      <c r="HBA84" s="1873"/>
      <c r="HBB84" s="1873"/>
      <c r="HBC84" s="1873"/>
      <c r="HBD84" s="1873"/>
      <c r="HBE84" s="1873"/>
      <c r="HBF84" s="1873"/>
      <c r="HBG84" s="1873"/>
      <c r="HBH84" s="1873"/>
      <c r="HBI84" s="1873"/>
      <c r="HBJ84" s="1873"/>
      <c r="HBK84" s="1873"/>
      <c r="HBL84" s="1873"/>
      <c r="HBM84" s="1873"/>
      <c r="HBN84" s="1873"/>
      <c r="HBO84" s="1873"/>
      <c r="HBP84" s="1873"/>
      <c r="HBQ84" s="1873"/>
      <c r="HBR84" s="1873"/>
      <c r="HBS84" s="1873"/>
      <c r="HBT84" s="1873"/>
      <c r="HBU84" s="1873"/>
      <c r="HBV84" s="1873"/>
      <c r="HBW84" s="1873"/>
      <c r="HBX84" s="1873"/>
      <c r="HBY84" s="1873"/>
      <c r="HBZ84" s="1873"/>
      <c r="HCA84" s="1873"/>
      <c r="HCB84" s="1873"/>
      <c r="HCC84" s="1873"/>
      <c r="HCD84" s="1873"/>
      <c r="HCE84" s="1873"/>
      <c r="HCF84" s="1873"/>
      <c r="HCG84" s="1873"/>
      <c r="HCH84" s="1873"/>
      <c r="HCI84" s="1873"/>
      <c r="HCJ84" s="1873"/>
      <c r="HCK84" s="1873"/>
      <c r="HCL84" s="1873"/>
      <c r="HCM84" s="1873"/>
      <c r="HCN84" s="1873"/>
      <c r="HCO84" s="1873"/>
      <c r="HCP84" s="1873"/>
      <c r="HCQ84" s="1873"/>
      <c r="HCR84" s="1873"/>
      <c r="HCS84" s="1873"/>
      <c r="HCT84" s="1873"/>
      <c r="HCU84" s="1873"/>
      <c r="HCV84" s="1873"/>
      <c r="HCW84" s="1873"/>
      <c r="HCX84" s="1873"/>
      <c r="HCY84" s="1873"/>
      <c r="HCZ84" s="1873"/>
      <c r="HDA84" s="1873"/>
      <c r="HDB84" s="1873"/>
      <c r="HDC84" s="1873"/>
      <c r="HDD84" s="1873"/>
      <c r="HDE84" s="1873"/>
      <c r="HDF84" s="1873"/>
      <c r="HDG84" s="1873"/>
      <c r="HDH84" s="1873"/>
      <c r="HDI84" s="1873"/>
      <c r="HDJ84" s="1873"/>
      <c r="HDK84" s="1873"/>
      <c r="HDL84" s="1873"/>
      <c r="HDM84" s="1873"/>
      <c r="HDN84" s="1873"/>
      <c r="HDO84" s="1873"/>
      <c r="HDP84" s="1873"/>
      <c r="HDQ84" s="1873"/>
      <c r="HDR84" s="1873"/>
      <c r="HDS84" s="1873"/>
      <c r="HDT84" s="1873"/>
      <c r="HDU84" s="1873"/>
      <c r="HDV84" s="1873"/>
      <c r="HDW84" s="1873"/>
      <c r="HDX84" s="1873"/>
      <c r="HDY84" s="1873"/>
      <c r="HDZ84" s="1873"/>
      <c r="HEA84" s="1873"/>
      <c r="HEB84" s="1873"/>
      <c r="HEC84" s="1873"/>
      <c r="HED84" s="1873"/>
      <c r="HEE84" s="1873"/>
      <c r="HEF84" s="1873"/>
      <c r="HEG84" s="1873"/>
      <c r="HEH84" s="1873"/>
      <c r="HEI84" s="1873"/>
      <c r="HEJ84" s="1873"/>
      <c r="HEK84" s="1873"/>
      <c r="HEL84" s="1873"/>
      <c r="HEM84" s="1873"/>
      <c r="HEN84" s="1873"/>
      <c r="HEO84" s="1873"/>
      <c r="HEP84" s="1873"/>
      <c r="HEQ84" s="1873"/>
      <c r="HER84" s="1873"/>
      <c r="HES84" s="1873"/>
      <c r="HET84" s="1873"/>
      <c r="HEU84" s="1873"/>
      <c r="HEV84" s="1873"/>
      <c r="HEW84" s="1873"/>
      <c r="HEX84" s="1873"/>
      <c r="HEY84" s="1873"/>
      <c r="HEZ84" s="1873"/>
      <c r="HFA84" s="1873"/>
      <c r="HFB84" s="1873"/>
      <c r="HFC84" s="1873"/>
      <c r="HFD84" s="1873"/>
      <c r="HFE84" s="1873"/>
      <c r="HFF84" s="1873"/>
      <c r="HFG84" s="1873"/>
      <c r="HFH84" s="1873"/>
      <c r="HFI84" s="1873"/>
      <c r="HFJ84" s="1873"/>
      <c r="HFK84" s="1873"/>
      <c r="HFL84" s="1873"/>
      <c r="HFM84" s="1873"/>
      <c r="HFN84" s="1873"/>
      <c r="HFO84" s="1873"/>
      <c r="HFP84" s="1873"/>
      <c r="HFQ84" s="1873"/>
      <c r="HFR84" s="1873"/>
      <c r="HFS84" s="1873"/>
      <c r="HFT84" s="1873"/>
      <c r="HFU84" s="1873"/>
      <c r="HFV84" s="1873"/>
      <c r="HFW84" s="1873"/>
      <c r="HFX84" s="1873"/>
      <c r="HFY84" s="1873"/>
      <c r="HFZ84" s="1873"/>
      <c r="HGA84" s="1873"/>
      <c r="HGB84" s="1873"/>
      <c r="HGC84" s="1873"/>
      <c r="HGD84" s="1873"/>
      <c r="HGE84" s="1873"/>
      <c r="HGF84" s="1873"/>
      <c r="HGG84" s="1873"/>
      <c r="HGH84" s="1873"/>
      <c r="HGI84" s="1873"/>
      <c r="HGJ84" s="1873"/>
      <c r="HGK84" s="1873"/>
      <c r="HGL84" s="1873"/>
      <c r="HGM84" s="1873"/>
      <c r="HGN84" s="1873"/>
      <c r="HGO84" s="1873"/>
      <c r="HGP84" s="1873"/>
      <c r="HGQ84" s="1873"/>
      <c r="HGR84" s="1873"/>
      <c r="HGS84" s="1873"/>
      <c r="HGT84" s="1873"/>
      <c r="HGU84" s="1873"/>
      <c r="HGV84" s="1873"/>
      <c r="HGW84" s="1873"/>
      <c r="HGX84" s="1873"/>
      <c r="HGY84" s="1873"/>
      <c r="HGZ84" s="1873"/>
      <c r="HHA84" s="1873"/>
      <c r="HHB84" s="1873"/>
      <c r="HHC84" s="1873"/>
      <c r="HHD84" s="1873"/>
      <c r="HHE84" s="1873"/>
      <c r="HHF84" s="1873"/>
      <c r="HHG84" s="1873"/>
      <c r="HHH84" s="1873"/>
      <c r="HHI84" s="1873"/>
      <c r="HHJ84" s="1873"/>
      <c r="HHK84" s="1873"/>
      <c r="HHL84" s="1873"/>
      <c r="HHM84" s="1873"/>
      <c r="HHN84" s="1873"/>
      <c r="HHO84" s="1873"/>
      <c r="HHP84" s="1873"/>
      <c r="HHQ84" s="1873"/>
      <c r="HHR84" s="1873"/>
      <c r="HHS84" s="1873"/>
      <c r="HHT84" s="1873"/>
      <c r="HHU84" s="1873"/>
      <c r="HHV84" s="1873"/>
      <c r="HHW84" s="1873"/>
      <c r="HHX84" s="1873"/>
      <c r="HHY84" s="1873"/>
      <c r="HHZ84" s="1873"/>
      <c r="HIA84" s="1873"/>
      <c r="HIB84" s="1873"/>
      <c r="HIC84" s="1873"/>
      <c r="HID84" s="1873"/>
      <c r="HIE84" s="1873"/>
      <c r="HIF84" s="1873"/>
      <c r="HIG84" s="1873"/>
      <c r="HIH84" s="1873"/>
      <c r="HII84" s="1873"/>
      <c r="HIJ84" s="1873"/>
      <c r="HIK84" s="1873"/>
      <c r="HIL84" s="1873"/>
      <c r="HIM84" s="1873"/>
      <c r="HIN84" s="1873"/>
      <c r="HIO84" s="1873"/>
      <c r="HIP84" s="1873"/>
      <c r="HIQ84" s="1873"/>
      <c r="HIR84" s="1873"/>
      <c r="HIS84" s="1873"/>
      <c r="HIT84" s="1873"/>
      <c r="HIU84" s="1873"/>
      <c r="HIV84" s="1873"/>
      <c r="HIW84" s="1873"/>
      <c r="HIX84" s="1873"/>
      <c r="HIY84" s="1873"/>
      <c r="HIZ84" s="1873"/>
      <c r="HJA84" s="1873"/>
      <c r="HJB84" s="1873"/>
      <c r="HJC84" s="1873"/>
      <c r="HJD84" s="1873"/>
      <c r="HJE84" s="1873"/>
      <c r="HJF84" s="1873"/>
      <c r="HJG84" s="1873"/>
      <c r="HJH84" s="1873"/>
      <c r="HJI84" s="1873"/>
      <c r="HJJ84" s="1873"/>
      <c r="HJK84" s="1873"/>
      <c r="HJL84" s="1873"/>
      <c r="HJM84" s="1873"/>
      <c r="HJN84" s="1873"/>
      <c r="HJO84" s="1873"/>
      <c r="HJP84" s="1873"/>
      <c r="HJQ84" s="1873"/>
      <c r="HJR84" s="1873"/>
      <c r="HJS84" s="1873"/>
      <c r="HJT84" s="1873"/>
      <c r="HJU84" s="1873"/>
      <c r="HJV84" s="1873"/>
      <c r="HJW84" s="1873"/>
      <c r="HJX84" s="1873"/>
      <c r="HJY84" s="1873"/>
      <c r="HJZ84" s="1873"/>
      <c r="HKA84" s="1873"/>
      <c r="HKB84" s="1873"/>
      <c r="HKC84" s="1873"/>
      <c r="HKD84" s="1873"/>
      <c r="HKE84" s="1873"/>
      <c r="HKF84" s="1873"/>
      <c r="HKG84" s="1873"/>
      <c r="HKH84" s="1873"/>
      <c r="HKI84" s="1873"/>
      <c r="HKJ84" s="1873"/>
      <c r="HKK84" s="1873"/>
      <c r="HKL84" s="1873"/>
      <c r="HKM84" s="1873"/>
      <c r="HKN84" s="1873"/>
      <c r="HKO84" s="1873"/>
      <c r="HKP84" s="1873"/>
      <c r="HKQ84" s="1873"/>
      <c r="HKR84" s="1873"/>
      <c r="HKS84" s="1873"/>
      <c r="HKT84" s="1873"/>
      <c r="HKU84" s="1873"/>
      <c r="HKV84" s="1873"/>
      <c r="HKW84" s="1873"/>
      <c r="HKX84" s="1873"/>
      <c r="HKY84" s="1873"/>
      <c r="HKZ84" s="1873"/>
      <c r="HLA84" s="1873"/>
      <c r="HLB84" s="1873"/>
      <c r="HLC84" s="1873"/>
      <c r="HLD84" s="1873"/>
      <c r="HLE84" s="1873"/>
      <c r="HLF84" s="1873"/>
      <c r="HLG84" s="1873"/>
      <c r="HLH84" s="1873"/>
      <c r="HLI84" s="1873"/>
      <c r="HLJ84" s="1873"/>
      <c r="HLK84" s="1873"/>
      <c r="HLL84" s="1873"/>
      <c r="HLM84" s="1873"/>
      <c r="HLN84" s="1873"/>
      <c r="HLO84" s="1873"/>
      <c r="HLP84" s="1873"/>
      <c r="HLQ84" s="1873"/>
      <c r="HLR84" s="1873"/>
      <c r="HLS84" s="1873"/>
      <c r="HLT84" s="1873"/>
      <c r="HLU84" s="1873"/>
      <c r="HLV84" s="1873"/>
      <c r="HLW84" s="1873"/>
      <c r="HLX84" s="1873"/>
      <c r="HLY84" s="1873"/>
      <c r="HLZ84" s="1873"/>
      <c r="HMA84" s="1873"/>
      <c r="HMB84" s="1873"/>
      <c r="HMC84" s="1873"/>
      <c r="HMD84" s="1873"/>
      <c r="HME84" s="1873"/>
      <c r="HMF84" s="1873"/>
      <c r="HMG84" s="1873"/>
      <c r="HMH84" s="1873"/>
      <c r="HMI84" s="1873"/>
      <c r="HMJ84" s="1873"/>
      <c r="HMK84" s="1873"/>
      <c r="HML84" s="1873"/>
      <c r="HMM84" s="1873"/>
      <c r="HMN84" s="1873"/>
      <c r="HMO84" s="1873"/>
      <c r="HMP84" s="1873"/>
      <c r="HMQ84" s="1873"/>
      <c r="HMR84" s="1873"/>
      <c r="HMS84" s="1873"/>
      <c r="HMT84" s="1873"/>
      <c r="HMU84" s="1873"/>
      <c r="HMV84" s="1873"/>
      <c r="HMW84" s="1873"/>
      <c r="HMX84" s="1873"/>
      <c r="HMY84" s="1873"/>
      <c r="HMZ84" s="1873"/>
      <c r="HNA84" s="1873"/>
      <c r="HNB84" s="1873"/>
      <c r="HNC84" s="1873"/>
      <c r="HND84" s="1873"/>
      <c r="HNE84" s="1873"/>
      <c r="HNF84" s="1873"/>
      <c r="HNG84" s="1873"/>
      <c r="HNH84" s="1873"/>
      <c r="HNI84" s="1873"/>
      <c r="HNJ84" s="1873"/>
      <c r="HNK84" s="1873"/>
      <c r="HNL84" s="1873"/>
      <c r="HNM84" s="1873"/>
      <c r="HNN84" s="1873"/>
      <c r="HNO84" s="1873"/>
      <c r="HNP84" s="1873"/>
      <c r="HNQ84" s="1873"/>
      <c r="HNR84" s="1873"/>
      <c r="HNS84" s="1873"/>
      <c r="HNT84" s="1873"/>
      <c r="HNU84" s="1873"/>
      <c r="HNV84" s="1873"/>
      <c r="HNW84" s="1873"/>
      <c r="HNX84" s="1873"/>
      <c r="HNY84" s="1873"/>
      <c r="HNZ84" s="1873"/>
      <c r="HOA84" s="1873"/>
      <c r="HOB84" s="1873"/>
      <c r="HOC84" s="1873"/>
      <c r="HOD84" s="1873"/>
      <c r="HOE84" s="1873"/>
      <c r="HOF84" s="1873"/>
      <c r="HOG84" s="1873"/>
      <c r="HOH84" s="1873"/>
      <c r="HOI84" s="1873"/>
      <c r="HOJ84" s="1873"/>
      <c r="HOK84" s="1873"/>
      <c r="HOL84" s="1873"/>
      <c r="HOM84" s="1873"/>
      <c r="HON84" s="1873"/>
      <c r="HOO84" s="1873"/>
      <c r="HOP84" s="1873"/>
      <c r="HOQ84" s="1873"/>
      <c r="HOR84" s="1873"/>
      <c r="HOS84" s="1873"/>
      <c r="HOT84" s="1873"/>
      <c r="HOU84" s="1873"/>
      <c r="HOV84" s="1873"/>
      <c r="HOW84" s="1873"/>
      <c r="HOX84" s="1873"/>
      <c r="HOY84" s="1873"/>
      <c r="HOZ84" s="1873"/>
      <c r="HPA84" s="1873"/>
      <c r="HPB84" s="1873"/>
      <c r="HPC84" s="1873"/>
      <c r="HPD84" s="1873"/>
      <c r="HPE84" s="1873"/>
      <c r="HPF84" s="1873"/>
      <c r="HPG84" s="1873"/>
      <c r="HPH84" s="1873"/>
      <c r="HPI84" s="1873"/>
      <c r="HPJ84" s="1873"/>
      <c r="HPK84" s="1873"/>
      <c r="HPL84" s="1873"/>
      <c r="HPM84" s="1873"/>
      <c r="HPN84" s="1873"/>
      <c r="HPO84" s="1873"/>
      <c r="HPP84" s="1873"/>
      <c r="HPQ84" s="1873"/>
      <c r="HPR84" s="1873"/>
      <c r="HPS84" s="1873"/>
      <c r="HPT84" s="1873"/>
      <c r="HPU84" s="1873"/>
      <c r="HPV84" s="1873"/>
      <c r="HPW84" s="1873"/>
      <c r="HPX84" s="1873"/>
      <c r="HPY84" s="1873"/>
      <c r="HPZ84" s="1873"/>
      <c r="HQA84" s="1873"/>
      <c r="HQB84" s="1873"/>
      <c r="HQC84" s="1873"/>
      <c r="HQD84" s="1873"/>
      <c r="HQE84" s="1873"/>
      <c r="HQF84" s="1873"/>
      <c r="HQG84" s="1873"/>
      <c r="HQH84" s="1873"/>
      <c r="HQI84" s="1873"/>
      <c r="HQJ84" s="1873"/>
      <c r="HQK84" s="1873"/>
      <c r="HQL84" s="1873"/>
      <c r="HQM84" s="1873"/>
      <c r="HQN84" s="1873"/>
      <c r="HQO84" s="1873"/>
      <c r="HQP84" s="1873"/>
      <c r="HQQ84" s="1873"/>
      <c r="HQR84" s="1873"/>
      <c r="HQS84" s="1873"/>
      <c r="HQT84" s="1873"/>
      <c r="HQU84" s="1873"/>
      <c r="HQV84" s="1873"/>
      <c r="HQW84" s="1873"/>
      <c r="HQX84" s="1873"/>
      <c r="HQY84" s="1873"/>
      <c r="HQZ84" s="1873"/>
      <c r="HRA84" s="1873"/>
      <c r="HRB84" s="1873"/>
      <c r="HRC84" s="1873"/>
      <c r="HRD84" s="1873"/>
      <c r="HRE84" s="1873"/>
      <c r="HRF84" s="1873"/>
      <c r="HRG84" s="1873"/>
      <c r="HRH84" s="1873"/>
      <c r="HRI84" s="1873"/>
      <c r="HRJ84" s="1873"/>
      <c r="HRK84" s="1873"/>
      <c r="HRL84" s="1873"/>
      <c r="HRM84" s="1873"/>
      <c r="HRN84" s="1873"/>
      <c r="HRO84" s="1873"/>
      <c r="HRP84" s="1873"/>
      <c r="HRQ84" s="1873"/>
      <c r="HRR84" s="1873"/>
      <c r="HRS84" s="1873"/>
      <c r="HRT84" s="1873"/>
      <c r="HRU84" s="1873"/>
      <c r="HRV84" s="1873"/>
      <c r="HRW84" s="1873"/>
      <c r="HRX84" s="1873"/>
      <c r="HRY84" s="1873"/>
      <c r="HRZ84" s="1873"/>
      <c r="HSA84" s="1873"/>
      <c r="HSB84" s="1873"/>
      <c r="HSC84" s="1873"/>
      <c r="HSD84" s="1873"/>
      <c r="HSE84" s="1873"/>
      <c r="HSF84" s="1873"/>
      <c r="HSG84" s="1873"/>
      <c r="HSH84" s="1873"/>
      <c r="HSI84" s="1873"/>
      <c r="HSJ84" s="1873"/>
      <c r="HSK84" s="1873"/>
      <c r="HSL84" s="1873"/>
      <c r="HSM84" s="1873"/>
      <c r="HSN84" s="1873"/>
      <c r="HSO84" s="1873"/>
      <c r="HSP84" s="1873"/>
      <c r="HSQ84" s="1873"/>
      <c r="HSR84" s="1873"/>
      <c r="HSS84" s="1873"/>
      <c r="HST84" s="1873"/>
      <c r="HSU84" s="1873"/>
      <c r="HSV84" s="1873"/>
      <c r="HSW84" s="1873"/>
      <c r="HSX84" s="1873"/>
      <c r="HSY84" s="1873"/>
      <c r="HSZ84" s="1873"/>
      <c r="HTA84" s="1873"/>
      <c r="HTB84" s="1873"/>
      <c r="HTC84" s="1873"/>
      <c r="HTD84" s="1873"/>
      <c r="HTE84" s="1873"/>
      <c r="HTF84" s="1873"/>
      <c r="HTG84" s="1873"/>
      <c r="HTH84" s="1873"/>
      <c r="HTI84" s="1873"/>
      <c r="HTJ84" s="1873"/>
      <c r="HTK84" s="1873"/>
      <c r="HTL84" s="1873"/>
      <c r="HTM84" s="1873"/>
      <c r="HTN84" s="1873"/>
      <c r="HTO84" s="1873"/>
      <c r="HTP84" s="1873"/>
      <c r="HTQ84" s="1873"/>
      <c r="HTR84" s="1873"/>
      <c r="HTS84" s="1873"/>
      <c r="HTT84" s="1873"/>
      <c r="HTU84" s="1873"/>
      <c r="HTV84" s="1873"/>
      <c r="HTW84" s="1873"/>
      <c r="HTX84" s="1873"/>
      <c r="HTY84" s="1873"/>
      <c r="HTZ84" s="1873"/>
      <c r="HUA84" s="1873"/>
      <c r="HUB84" s="1873"/>
      <c r="HUC84" s="1873"/>
      <c r="HUD84" s="1873"/>
      <c r="HUE84" s="1873"/>
      <c r="HUF84" s="1873"/>
      <c r="HUG84" s="1873"/>
      <c r="HUH84" s="1873"/>
      <c r="HUI84" s="1873"/>
      <c r="HUJ84" s="1873"/>
      <c r="HUK84" s="1873"/>
      <c r="HUL84" s="1873"/>
      <c r="HUM84" s="1873"/>
      <c r="HUN84" s="1873"/>
      <c r="HUO84" s="1873"/>
      <c r="HUP84" s="1873"/>
      <c r="HUQ84" s="1873"/>
      <c r="HUR84" s="1873"/>
      <c r="HUS84" s="1873"/>
      <c r="HUT84" s="1873"/>
      <c r="HUU84" s="1873"/>
      <c r="HUV84" s="1873"/>
      <c r="HUW84" s="1873"/>
      <c r="HUX84" s="1873"/>
      <c r="HUY84" s="1873"/>
      <c r="HUZ84" s="1873"/>
      <c r="HVA84" s="1873"/>
      <c r="HVB84" s="1873"/>
      <c r="HVC84" s="1873"/>
      <c r="HVD84" s="1873"/>
      <c r="HVE84" s="1873"/>
      <c r="HVF84" s="1873"/>
      <c r="HVG84" s="1873"/>
      <c r="HVH84" s="1873"/>
      <c r="HVI84" s="1873"/>
      <c r="HVJ84" s="1873"/>
      <c r="HVK84" s="1873"/>
      <c r="HVL84" s="1873"/>
      <c r="HVM84" s="1873"/>
      <c r="HVN84" s="1873"/>
      <c r="HVO84" s="1873"/>
      <c r="HVP84" s="1873"/>
      <c r="HVQ84" s="1873"/>
      <c r="HVR84" s="1873"/>
      <c r="HVS84" s="1873"/>
      <c r="HVT84" s="1873"/>
      <c r="HVU84" s="1873"/>
      <c r="HVV84" s="1873"/>
      <c r="HVW84" s="1873"/>
      <c r="HVX84" s="1873"/>
      <c r="HVY84" s="1873"/>
      <c r="HVZ84" s="1873"/>
      <c r="HWA84" s="1873"/>
      <c r="HWB84" s="1873"/>
      <c r="HWC84" s="1873"/>
      <c r="HWD84" s="1873"/>
      <c r="HWE84" s="1873"/>
      <c r="HWF84" s="1873"/>
      <c r="HWG84" s="1873"/>
      <c r="HWH84" s="1873"/>
      <c r="HWI84" s="1873"/>
      <c r="HWJ84" s="1873"/>
      <c r="HWK84" s="1873"/>
      <c r="HWL84" s="1873"/>
      <c r="HWM84" s="1873"/>
      <c r="HWN84" s="1873"/>
      <c r="HWO84" s="1873"/>
      <c r="HWP84" s="1873"/>
      <c r="HWQ84" s="1873"/>
      <c r="HWR84" s="1873"/>
      <c r="HWS84" s="1873"/>
      <c r="HWT84" s="1873"/>
      <c r="HWU84" s="1873"/>
      <c r="HWV84" s="1873"/>
      <c r="HWW84" s="1873"/>
      <c r="HWX84" s="1873"/>
      <c r="HWY84" s="1873"/>
      <c r="HWZ84" s="1873"/>
      <c r="HXA84" s="1873"/>
      <c r="HXB84" s="1873"/>
      <c r="HXC84" s="1873"/>
      <c r="HXD84" s="1873"/>
      <c r="HXE84" s="1873"/>
      <c r="HXF84" s="1873"/>
      <c r="HXG84" s="1873"/>
      <c r="HXH84" s="1873"/>
      <c r="HXI84" s="1873"/>
      <c r="HXJ84" s="1873"/>
      <c r="HXK84" s="1873"/>
      <c r="HXL84" s="1873"/>
      <c r="HXM84" s="1873"/>
      <c r="HXN84" s="1873"/>
      <c r="HXO84" s="1873"/>
      <c r="HXP84" s="1873"/>
      <c r="HXQ84" s="1873"/>
      <c r="HXR84" s="1873"/>
      <c r="HXS84" s="1873"/>
      <c r="HXT84" s="1873"/>
      <c r="HXU84" s="1873"/>
      <c r="HXV84" s="1873"/>
      <c r="HXW84" s="1873"/>
      <c r="HXX84" s="1873"/>
      <c r="HXY84" s="1873"/>
      <c r="HXZ84" s="1873"/>
      <c r="HYA84" s="1873"/>
      <c r="HYB84" s="1873"/>
      <c r="HYC84" s="1873"/>
      <c r="HYD84" s="1873"/>
      <c r="HYE84" s="1873"/>
      <c r="HYF84" s="1873"/>
      <c r="HYG84" s="1873"/>
      <c r="HYH84" s="1873"/>
      <c r="HYI84" s="1873"/>
      <c r="HYJ84" s="1873"/>
      <c r="HYK84" s="1873"/>
      <c r="HYL84" s="1873"/>
      <c r="HYM84" s="1873"/>
      <c r="HYN84" s="1873"/>
      <c r="HYO84" s="1873"/>
      <c r="HYP84" s="1873"/>
      <c r="HYQ84" s="1873"/>
      <c r="HYR84" s="1873"/>
      <c r="HYS84" s="1873"/>
      <c r="HYT84" s="1873"/>
      <c r="HYU84" s="1873"/>
      <c r="HYV84" s="1873"/>
      <c r="HYW84" s="1873"/>
      <c r="HYX84" s="1873"/>
      <c r="HYY84" s="1873"/>
      <c r="HYZ84" s="1873"/>
      <c r="HZA84" s="1873"/>
      <c r="HZB84" s="1873"/>
      <c r="HZC84" s="1873"/>
      <c r="HZD84" s="1873"/>
      <c r="HZE84" s="1873"/>
      <c r="HZF84" s="1873"/>
      <c r="HZG84" s="1873"/>
      <c r="HZH84" s="1873"/>
      <c r="HZI84" s="1873"/>
      <c r="HZJ84" s="1873"/>
      <c r="HZK84" s="1873"/>
      <c r="HZL84" s="1873"/>
      <c r="HZM84" s="1873"/>
      <c r="HZN84" s="1873"/>
      <c r="HZO84" s="1873"/>
      <c r="HZP84" s="1873"/>
      <c r="HZQ84" s="1873"/>
      <c r="HZR84" s="1873"/>
      <c r="HZS84" s="1873"/>
      <c r="HZT84" s="1873"/>
      <c r="HZU84" s="1873"/>
      <c r="HZV84" s="1873"/>
      <c r="HZW84" s="1873"/>
      <c r="HZX84" s="1873"/>
      <c r="HZY84" s="1873"/>
      <c r="HZZ84" s="1873"/>
      <c r="IAA84" s="1873"/>
      <c r="IAB84" s="1873"/>
      <c r="IAC84" s="1873"/>
      <c r="IAD84" s="1873"/>
      <c r="IAE84" s="1873"/>
      <c r="IAF84" s="1873"/>
      <c r="IAG84" s="1873"/>
      <c r="IAH84" s="1873"/>
      <c r="IAI84" s="1873"/>
      <c r="IAJ84" s="1873"/>
      <c r="IAK84" s="1873"/>
      <c r="IAL84" s="1873"/>
      <c r="IAM84" s="1873"/>
      <c r="IAN84" s="1873"/>
      <c r="IAO84" s="1873"/>
      <c r="IAP84" s="1873"/>
      <c r="IAQ84" s="1873"/>
      <c r="IAR84" s="1873"/>
      <c r="IAS84" s="1873"/>
      <c r="IAT84" s="1873"/>
      <c r="IAU84" s="1873"/>
      <c r="IAV84" s="1873"/>
      <c r="IAW84" s="1873"/>
      <c r="IAX84" s="1873"/>
      <c r="IAY84" s="1873"/>
      <c r="IAZ84" s="1873"/>
      <c r="IBA84" s="1873"/>
      <c r="IBB84" s="1873"/>
      <c r="IBC84" s="1873"/>
      <c r="IBD84" s="1873"/>
      <c r="IBE84" s="1873"/>
      <c r="IBF84" s="1873"/>
      <c r="IBG84" s="1873"/>
      <c r="IBH84" s="1873"/>
      <c r="IBI84" s="1873"/>
      <c r="IBJ84" s="1873"/>
      <c r="IBK84" s="1873"/>
      <c r="IBL84" s="1873"/>
      <c r="IBM84" s="1873"/>
      <c r="IBN84" s="1873"/>
      <c r="IBO84" s="1873"/>
      <c r="IBP84" s="1873"/>
      <c r="IBQ84" s="1873"/>
      <c r="IBR84" s="1873"/>
      <c r="IBS84" s="1873"/>
      <c r="IBT84" s="1873"/>
      <c r="IBU84" s="1873"/>
      <c r="IBV84" s="1873"/>
      <c r="IBW84" s="1873"/>
      <c r="IBX84" s="1873"/>
      <c r="IBY84" s="1873"/>
      <c r="IBZ84" s="1873"/>
      <c r="ICA84" s="1873"/>
      <c r="ICB84" s="1873"/>
      <c r="ICC84" s="1873"/>
      <c r="ICD84" s="1873"/>
      <c r="ICE84" s="1873"/>
      <c r="ICF84" s="1873"/>
      <c r="ICG84" s="1873"/>
      <c r="ICH84" s="1873"/>
      <c r="ICI84" s="1873"/>
      <c r="ICJ84" s="1873"/>
      <c r="ICK84" s="1873"/>
      <c r="ICL84" s="1873"/>
      <c r="ICM84" s="1873"/>
      <c r="ICN84" s="1873"/>
      <c r="ICO84" s="1873"/>
      <c r="ICP84" s="1873"/>
      <c r="ICQ84" s="1873"/>
      <c r="ICR84" s="1873"/>
      <c r="ICS84" s="1873"/>
      <c r="ICT84" s="1873"/>
      <c r="ICU84" s="1873"/>
      <c r="ICV84" s="1873"/>
      <c r="ICW84" s="1873"/>
      <c r="ICX84" s="1873"/>
      <c r="ICY84" s="1873"/>
      <c r="ICZ84" s="1873"/>
      <c r="IDA84" s="1873"/>
      <c r="IDB84" s="1873"/>
      <c r="IDC84" s="1873"/>
      <c r="IDD84" s="1873"/>
      <c r="IDE84" s="1873"/>
      <c r="IDF84" s="1873"/>
      <c r="IDG84" s="1873"/>
      <c r="IDH84" s="1873"/>
      <c r="IDI84" s="1873"/>
      <c r="IDJ84" s="1873"/>
      <c r="IDK84" s="1873"/>
      <c r="IDL84" s="1873"/>
      <c r="IDM84" s="1873"/>
      <c r="IDN84" s="1873"/>
      <c r="IDO84" s="1873"/>
      <c r="IDP84" s="1873"/>
      <c r="IDQ84" s="1873"/>
      <c r="IDR84" s="1873"/>
      <c r="IDS84" s="1873"/>
      <c r="IDT84" s="1873"/>
      <c r="IDU84" s="1873"/>
      <c r="IDV84" s="1873"/>
      <c r="IDW84" s="1873"/>
      <c r="IDX84" s="1873"/>
      <c r="IDY84" s="1873"/>
      <c r="IDZ84" s="1873"/>
      <c r="IEA84" s="1873"/>
      <c r="IEB84" s="1873"/>
      <c r="IEC84" s="1873"/>
      <c r="IED84" s="1873"/>
      <c r="IEE84" s="1873"/>
      <c r="IEF84" s="1873"/>
      <c r="IEG84" s="1873"/>
      <c r="IEH84" s="1873"/>
      <c r="IEI84" s="1873"/>
      <c r="IEJ84" s="1873"/>
      <c r="IEK84" s="1873"/>
      <c r="IEL84" s="1873"/>
      <c r="IEM84" s="1873"/>
      <c r="IEN84" s="1873"/>
      <c r="IEO84" s="1873"/>
      <c r="IEP84" s="1873"/>
      <c r="IEQ84" s="1873"/>
      <c r="IER84" s="1873"/>
      <c r="IES84" s="1873"/>
      <c r="IET84" s="1873"/>
      <c r="IEU84" s="1873"/>
      <c r="IEV84" s="1873"/>
      <c r="IEW84" s="1873"/>
      <c r="IEX84" s="1873"/>
      <c r="IEY84" s="1873"/>
      <c r="IEZ84" s="1873"/>
      <c r="IFA84" s="1873"/>
      <c r="IFB84" s="1873"/>
      <c r="IFC84" s="1873"/>
      <c r="IFD84" s="1873"/>
      <c r="IFE84" s="1873"/>
      <c r="IFF84" s="1873"/>
      <c r="IFG84" s="1873"/>
      <c r="IFH84" s="1873"/>
      <c r="IFI84" s="1873"/>
      <c r="IFJ84" s="1873"/>
      <c r="IFK84" s="1873"/>
      <c r="IFL84" s="1873"/>
      <c r="IFM84" s="1873"/>
      <c r="IFN84" s="1873"/>
      <c r="IFO84" s="1873"/>
      <c r="IFP84" s="1873"/>
      <c r="IFQ84" s="1873"/>
      <c r="IFR84" s="1873"/>
      <c r="IFS84" s="1873"/>
      <c r="IFT84" s="1873"/>
      <c r="IFU84" s="1873"/>
      <c r="IFV84" s="1873"/>
      <c r="IFW84" s="1873"/>
      <c r="IFX84" s="1873"/>
      <c r="IFY84" s="1873"/>
      <c r="IFZ84" s="1873"/>
      <c r="IGA84" s="1873"/>
      <c r="IGB84" s="1873"/>
      <c r="IGC84" s="1873"/>
      <c r="IGD84" s="1873"/>
      <c r="IGE84" s="1873"/>
      <c r="IGF84" s="1873"/>
      <c r="IGG84" s="1873"/>
      <c r="IGH84" s="1873"/>
      <c r="IGI84" s="1873"/>
      <c r="IGJ84" s="1873"/>
      <c r="IGK84" s="1873"/>
      <c r="IGL84" s="1873"/>
      <c r="IGM84" s="1873"/>
      <c r="IGN84" s="1873"/>
      <c r="IGO84" s="1873"/>
      <c r="IGP84" s="1873"/>
      <c r="IGQ84" s="1873"/>
      <c r="IGR84" s="1873"/>
      <c r="IGS84" s="1873"/>
      <c r="IGT84" s="1873"/>
      <c r="IGU84" s="1873"/>
      <c r="IGV84" s="1873"/>
      <c r="IGW84" s="1873"/>
      <c r="IGX84" s="1873"/>
      <c r="IGY84" s="1873"/>
      <c r="IGZ84" s="1873"/>
      <c r="IHA84" s="1873"/>
      <c r="IHB84" s="1873"/>
      <c r="IHC84" s="1873"/>
      <c r="IHD84" s="1873"/>
      <c r="IHE84" s="1873"/>
      <c r="IHF84" s="1873"/>
      <c r="IHG84" s="1873"/>
      <c r="IHH84" s="1873"/>
      <c r="IHI84" s="1873"/>
      <c r="IHJ84" s="1873"/>
      <c r="IHK84" s="1873"/>
      <c r="IHL84" s="1873"/>
      <c r="IHM84" s="1873"/>
      <c r="IHN84" s="1873"/>
      <c r="IHO84" s="1873"/>
      <c r="IHP84" s="1873"/>
      <c r="IHQ84" s="1873"/>
      <c r="IHR84" s="1873"/>
      <c r="IHS84" s="1873"/>
      <c r="IHT84" s="1873"/>
      <c r="IHU84" s="1873"/>
      <c r="IHV84" s="1873"/>
      <c r="IHW84" s="1873"/>
      <c r="IHX84" s="1873"/>
      <c r="IHY84" s="1873"/>
      <c r="IHZ84" s="1873"/>
      <c r="IIA84" s="1873"/>
      <c r="IIB84" s="1873"/>
      <c r="IIC84" s="1873"/>
      <c r="IID84" s="1873"/>
      <c r="IIE84" s="1873"/>
      <c r="IIF84" s="1873"/>
      <c r="IIG84" s="1873"/>
      <c r="IIH84" s="1873"/>
      <c r="III84" s="1873"/>
      <c r="IIJ84" s="1873"/>
      <c r="IIK84" s="1873"/>
      <c r="IIL84" s="1873"/>
      <c r="IIM84" s="1873"/>
      <c r="IIN84" s="1873"/>
      <c r="IIO84" s="1873"/>
      <c r="IIP84" s="1873"/>
      <c r="IIQ84" s="1873"/>
      <c r="IIR84" s="1873"/>
      <c r="IIS84" s="1873"/>
      <c r="IIT84" s="1873"/>
      <c r="IIU84" s="1873"/>
      <c r="IIV84" s="1873"/>
      <c r="IIW84" s="1873"/>
      <c r="IIX84" s="1873"/>
      <c r="IIY84" s="1873"/>
      <c r="IIZ84" s="1873"/>
      <c r="IJA84" s="1873"/>
      <c r="IJB84" s="1873"/>
      <c r="IJC84" s="1873"/>
      <c r="IJD84" s="1873"/>
      <c r="IJE84" s="1873"/>
      <c r="IJF84" s="1873"/>
      <c r="IJG84" s="1873"/>
      <c r="IJH84" s="1873"/>
      <c r="IJI84" s="1873"/>
      <c r="IJJ84" s="1873"/>
      <c r="IJK84" s="1873"/>
      <c r="IJL84" s="1873"/>
      <c r="IJM84" s="1873"/>
      <c r="IJN84" s="1873"/>
      <c r="IJO84" s="1873"/>
      <c r="IJP84" s="1873"/>
      <c r="IJQ84" s="1873"/>
      <c r="IJR84" s="1873"/>
      <c r="IJS84" s="1873"/>
      <c r="IJT84" s="1873"/>
      <c r="IJU84" s="1873"/>
      <c r="IJV84" s="1873"/>
      <c r="IJW84" s="1873"/>
      <c r="IJX84" s="1873"/>
      <c r="IJY84" s="1873"/>
      <c r="IJZ84" s="1873"/>
      <c r="IKA84" s="1873"/>
      <c r="IKB84" s="1873"/>
      <c r="IKC84" s="1873"/>
      <c r="IKD84" s="1873"/>
      <c r="IKE84" s="1873"/>
      <c r="IKF84" s="1873"/>
      <c r="IKG84" s="1873"/>
      <c r="IKH84" s="1873"/>
      <c r="IKI84" s="1873"/>
      <c r="IKJ84" s="1873"/>
      <c r="IKK84" s="1873"/>
      <c r="IKL84" s="1873"/>
      <c r="IKM84" s="1873"/>
      <c r="IKN84" s="1873"/>
      <c r="IKO84" s="1873"/>
      <c r="IKP84" s="1873"/>
      <c r="IKQ84" s="1873"/>
      <c r="IKR84" s="1873"/>
      <c r="IKS84" s="1873"/>
      <c r="IKT84" s="1873"/>
      <c r="IKU84" s="1873"/>
      <c r="IKV84" s="1873"/>
      <c r="IKW84" s="1873"/>
      <c r="IKX84" s="1873"/>
      <c r="IKY84" s="1873"/>
      <c r="IKZ84" s="1873"/>
      <c r="ILA84" s="1873"/>
      <c r="ILB84" s="1873"/>
      <c r="ILC84" s="1873"/>
      <c r="ILD84" s="1873"/>
      <c r="ILE84" s="1873"/>
      <c r="ILF84" s="1873"/>
      <c r="ILG84" s="1873"/>
      <c r="ILH84" s="1873"/>
      <c r="ILI84" s="1873"/>
      <c r="ILJ84" s="1873"/>
      <c r="ILK84" s="1873"/>
      <c r="ILL84" s="1873"/>
      <c r="ILM84" s="1873"/>
      <c r="ILN84" s="1873"/>
      <c r="ILO84" s="1873"/>
      <c r="ILP84" s="1873"/>
      <c r="ILQ84" s="1873"/>
      <c r="ILR84" s="1873"/>
      <c r="ILS84" s="1873"/>
      <c r="ILT84" s="1873"/>
      <c r="ILU84" s="1873"/>
      <c r="ILV84" s="1873"/>
      <c r="ILW84" s="1873"/>
      <c r="ILX84" s="1873"/>
      <c r="ILY84" s="1873"/>
      <c r="ILZ84" s="1873"/>
      <c r="IMA84" s="1873"/>
      <c r="IMB84" s="1873"/>
      <c r="IMC84" s="1873"/>
      <c r="IMD84" s="1873"/>
      <c r="IME84" s="1873"/>
      <c r="IMF84" s="1873"/>
      <c r="IMG84" s="1873"/>
      <c r="IMH84" s="1873"/>
      <c r="IMI84" s="1873"/>
      <c r="IMJ84" s="1873"/>
      <c r="IMK84" s="1873"/>
      <c r="IML84" s="1873"/>
      <c r="IMM84" s="1873"/>
      <c r="IMN84" s="1873"/>
      <c r="IMO84" s="1873"/>
      <c r="IMP84" s="1873"/>
      <c r="IMQ84" s="1873"/>
      <c r="IMR84" s="1873"/>
      <c r="IMS84" s="1873"/>
      <c r="IMT84" s="1873"/>
      <c r="IMU84" s="1873"/>
      <c r="IMV84" s="1873"/>
      <c r="IMW84" s="1873"/>
      <c r="IMX84" s="1873"/>
      <c r="IMY84" s="1873"/>
      <c r="IMZ84" s="1873"/>
      <c r="INA84" s="1873"/>
      <c r="INB84" s="1873"/>
      <c r="INC84" s="1873"/>
      <c r="IND84" s="1873"/>
      <c r="INE84" s="1873"/>
      <c r="INF84" s="1873"/>
      <c r="ING84" s="1873"/>
      <c r="INH84" s="1873"/>
      <c r="INI84" s="1873"/>
      <c r="INJ84" s="1873"/>
      <c r="INK84" s="1873"/>
      <c r="INL84" s="1873"/>
      <c r="INM84" s="1873"/>
      <c r="INN84" s="1873"/>
      <c r="INO84" s="1873"/>
      <c r="INP84" s="1873"/>
      <c r="INQ84" s="1873"/>
      <c r="INR84" s="1873"/>
      <c r="INS84" s="1873"/>
      <c r="INT84" s="1873"/>
      <c r="INU84" s="1873"/>
      <c r="INV84" s="1873"/>
      <c r="INW84" s="1873"/>
      <c r="INX84" s="1873"/>
      <c r="INY84" s="1873"/>
      <c r="INZ84" s="1873"/>
      <c r="IOA84" s="1873"/>
      <c r="IOB84" s="1873"/>
      <c r="IOC84" s="1873"/>
      <c r="IOD84" s="1873"/>
      <c r="IOE84" s="1873"/>
      <c r="IOF84" s="1873"/>
      <c r="IOG84" s="1873"/>
      <c r="IOH84" s="1873"/>
      <c r="IOI84" s="1873"/>
      <c r="IOJ84" s="1873"/>
      <c r="IOK84" s="1873"/>
      <c r="IOL84" s="1873"/>
      <c r="IOM84" s="1873"/>
      <c r="ION84" s="1873"/>
      <c r="IOO84" s="1873"/>
      <c r="IOP84" s="1873"/>
      <c r="IOQ84" s="1873"/>
      <c r="IOR84" s="1873"/>
      <c r="IOS84" s="1873"/>
      <c r="IOT84" s="1873"/>
      <c r="IOU84" s="1873"/>
      <c r="IOV84" s="1873"/>
      <c r="IOW84" s="1873"/>
      <c r="IOX84" s="1873"/>
      <c r="IOY84" s="1873"/>
      <c r="IOZ84" s="1873"/>
      <c r="IPA84" s="1873"/>
      <c r="IPB84" s="1873"/>
      <c r="IPC84" s="1873"/>
      <c r="IPD84" s="1873"/>
      <c r="IPE84" s="1873"/>
      <c r="IPF84" s="1873"/>
      <c r="IPG84" s="1873"/>
      <c r="IPH84" s="1873"/>
      <c r="IPI84" s="1873"/>
      <c r="IPJ84" s="1873"/>
      <c r="IPK84" s="1873"/>
      <c r="IPL84" s="1873"/>
      <c r="IPM84" s="1873"/>
      <c r="IPN84" s="1873"/>
      <c r="IPO84" s="1873"/>
      <c r="IPP84" s="1873"/>
      <c r="IPQ84" s="1873"/>
      <c r="IPR84" s="1873"/>
      <c r="IPS84" s="1873"/>
      <c r="IPT84" s="1873"/>
      <c r="IPU84" s="1873"/>
      <c r="IPV84" s="1873"/>
      <c r="IPW84" s="1873"/>
      <c r="IPX84" s="1873"/>
      <c r="IPY84" s="1873"/>
      <c r="IPZ84" s="1873"/>
      <c r="IQA84" s="1873"/>
      <c r="IQB84" s="1873"/>
      <c r="IQC84" s="1873"/>
      <c r="IQD84" s="1873"/>
      <c r="IQE84" s="1873"/>
      <c r="IQF84" s="1873"/>
      <c r="IQG84" s="1873"/>
      <c r="IQH84" s="1873"/>
      <c r="IQI84" s="1873"/>
      <c r="IQJ84" s="1873"/>
      <c r="IQK84" s="1873"/>
      <c r="IQL84" s="1873"/>
      <c r="IQM84" s="1873"/>
      <c r="IQN84" s="1873"/>
      <c r="IQO84" s="1873"/>
      <c r="IQP84" s="1873"/>
      <c r="IQQ84" s="1873"/>
      <c r="IQR84" s="1873"/>
      <c r="IQS84" s="1873"/>
      <c r="IQT84" s="1873"/>
      <c r="IQU84" s="1873"/>
      <c r="IQV84" s="1873"/>
      <c r="IQW84" s="1873"/>
      <c r="IQX84" s="1873"/>
      <c r="IQY84" s="1873"/>
      <c r="IQZ84" s="1873"/>
      <c r="IRA84" s="1873"/>
      <c r="IRB84" s="1873"/>
      <c r="IRC84" s="1873"/>
      <c r="IRD84" s="1873"/>
      <c r="IRE84" s="1873"/>
      <c r="IRF84" s="1873"/>
      <c r="IRG84" s="1873"/>
      <c r="IRH84" s="1873"/>
      <c r="IRI84" s="1873"/>
      <c r="IRJ84" s="1873"/>
      <c r="IRK84" s="1873"/>
      <c r="IRL84" s="1873"/>
      <c r="IRM84" s="1873"/>
      <c r="IRN84" s="1873"/>
      <c r="IRO84" s="1873"/>
      <c r="IRP84" s="1873"/>
      <c r="IRQ84" s="1873"/>
      <c r="IRR84" s="1873"/>
      <c r="IRS84" s="1873"/>
      <c r="IRT84" s="1873"/>
      <c r="IRU84" s="1873"/>
      <c r="IRV84" s="1873"/>
      <c r="IRW84" s="1873"/>
      <c r="IRX84" s="1873"/>
      <c r="IRY84" s="1873"/>
      <c r="IRZ84" s="1873"/>
      <c r="ISA84" s="1873"/>
      <c r="ISB84" s="1873"/>
      <c r="ISC84" s="1873"/>
      <c r="ISD84" s="1873"/>
      <c r="ISE84" s="1873"/>
      <c r="ISF84" s="1873"/>
      <c r="ISG84" s="1873"/>
      <c r="ISH84" s="1873"/>
      <c r="ISI84" s="1873"/>
      <c r="ISJ84" s="1873"/>
      <c r="ISK84" s="1873"/>
      <c r="ISL84" s="1873"/>
      <c r="ISM84" s="1873"/>
      <c r="ISN84" s="1873"/>
      <c r="ISO84" s="1873"/>
      <c r="ISP84" s="1873"/>
      <c r="ISQ84" s="1873"/>
      <c r="ISR84" s="1873"/>
      <c r="ISS84" s="1873"/>
      <c r="IST84" s="1873"/>
      <c r="ISU84" s="1873"/>
      <c r="ISV84" s="1873"/>
      <c r="ISW84" s="1873"/>
      <c r="ISX84" s="1873"/>
      <c r="ISY84" s="1873"/>
      <c r="ISZ84" s="1873"/>
      <c r="ITA84" s="1873"/>
      <c r="ITB84" s="1873"/>
      <c r="ITC84" s="1873"/>
      <c r="ITD84" s="1873"/>
      <c r="ITE84" s="1873"/>
      <c r="ITF84" s="1873"/>
      <c r="ITG84" s="1873"/>
      <c r="ITH84" s="1873"/>
      <c r="ITI84" s="1873"/>
      <c r="ITJ84" s="1873"/>
      <c r="ITK84" s="1873"/>
      <c r="ITL84" s="1873"/>
      <c r="ITM84" s="1873"/>
      <c r="ITN84" s="1873"/>
      <c r="ITO84" s="1873"/>
      <c r="ITP84" s="1873"/>
      <c r="ITQ84" s="1873"/>
      <c r="ITR84" s="1873"/>
      <c r="ITS84" s="1873"/>
      <c r="ITT84" s="1873"/>
      <c r="ITU84" s="1873"/>
      <c r="ITV84" s="1873"/>
      <c r="ITW84" s="1873"/>
      <c r="ITX84" s="1873"/>
      <c r="ITY84" s="1873"/>
      <c r="ITZ84" s="1873"/>
      <c r="IUA84" s="1873"/>
      <c r="IUB84" s="1873"/>
      <c r="IUC84" s="1873"/>
      <c r="IUD84" s="1873"/>
      <c r="IUE84" s="1873"/>
      <c r="IUF84" s="1873"/>
      <c r="IUG84" s="1873"/>
      <c r="IUH84" s="1873"/>
      <c r="IUI84" s="1873"/>
      <c r="IUJ84" s="1873"/>
      <c r="IUK84" s="1873"/>
      <c r="IUL84" s="1873"/>
      <c r="IUM84" s="1873"/>
      <c r="IUN84" s="1873"/>
      <c r="IUO84" s="1873"/>
      <c r="IUP84" s="1873"/>
      <c r="IUQ84" s="1873"/>
      <c r="IUR84" s="1873"/>
      <c r="IUS84" s="1873"/>
      <c r="IUT84" s="1873"/>
      <c r="IUU84" s="1873"/>
      <c r="IUV84" s="1873"/>
      <c r="IUW84" s="1873"/>
      <c r="IUX84" s="1873"/>
      <c r="IUY84" s="1873"/>
      <c r="IUZ84" s="1873"/>
      <c r="IVA84" s="1873"/>
      <c r="IVB84" s="1873"/>
      <c r="IVC84" s="1873"/>
      <c r="IVD84" s="1873"/>
      <c r="IVE84" s="1873"/>
      <c r="IVF84" s="1873"/>
      <c r="IVG84" s="1873"/>
      <c r="IVH84" s="1873"/>
      <c r="IVI84" s="1873"/>
      <c r="IVJ84" s="1873"/>
      <c r="IVK84" s="1873"/>
      <c r="IVL84" s="1873"/>
      <c r="IVM84" s="1873"/>
      <c r="IVN84" s="1873"/>
      <c r="IVO84" s="1873"/>
      <c r="IVP84" s="1873"/>
      <c r="IVQ84" s="1873"/>
      <c r="IVR84" s="1873"/>
      <c r="IVS84" s="1873"/>
      <c r="IVT84" s="1873"/>
      <c r="IVU84" s="1873"/>
      <c r="IVV84" s="1873"/>
      <c r="IVW84" s="1873"/>
      <c r="IVX84" s="1873"/>
      <c r="IVY84" s="1873"/>
      <c r="IVZ84" s="1873"/>
      <c r="IWA84" s="1873"/>
      <c r="IWB84" s="1873"/>
      <c r="IWC84" s="1873"/>
      <c r="IWD84" s="1873"/>
      <c r="IWE84" s="1873"/>
      <c r="IWF84" s="1873"/>
      <c r="IWG84" s="1873"/>
      <c r="IWH84" s="1873"/>
      <c r="IWI84" s="1873"/>
      <c r="IWJ84" s="1873"/>
      <c r="IWK84" s="1873"/>
      <c r="IWL84" s="1873"/>
      <c r="IWM84" s="1873"/>
      <c r="IWN84" s="1873"/>
      <c r="IWO84" s="1873"/>
      <c r="IWP84" s="1873"/>
      <c r="IWQ84" s="1873"/>
      <c r="IWR84" s="1873"/>
      <c r="IWS84" s="1873"/>
      <c r="IWT84" s="1873"/>
      <c r="IWU84" s="1873"/>
      <c r="IWV84" s="1873"/>
      <c r="IWW84" s="1873"/>
      <c r="IWX84" s="1873"/>
      <c r="IWY84" s="1873"/>
      <c r="IWZ84" s="1873"/>
      <c r="IXA84" s="1873"/>
      <c r="IXB84" s="1873"/>
      <c r="IXC84" s="1873"/>
      <c r="IXD84" s="1873"/>
      <c r="IXE84" s="1873"/>
      <c r="IXF84" s="1873"/>
      <c r="IXG84" s="1873"/>
      <c r="IXH84" s="1873"/>
      <c r="IXI84" s="1873"/>
      <c r="IXJ84" s="1873"/>
      <c r="IXK84" s="1873"/>
      <c r="IXL84" s="1873"/>
      <c r="IXM84" s="1873"/>
      <c r="IXN84" s="1873"/>
      <c r="IXO84" s="1873"/>
      <c r="IXP84" s="1873"/>
      <c r="IXQ84" s="1873"/>
      <c r="IXR84" s="1873"/>
      <c r="IXS84" s="1873"/>
      <c r="IXT84" s="1873"/>
      <c r="IXU84" s="1873"/>
      <c r="IXV84" s="1873"/>
      <c r="IXW84" s="1873"/>
      <c r="IXX84" s="1873"/>
      <c r="IXY84" s="1873"/>
      <c r="IXZ84" s="1873"/>
      <c r="IYA84" s="1873"/>
      <c r="IYB84" s="1873"/>
      <c r="IYC84" s="1873"/>
      <c r="IYD84" s="1873"/>
      <c r="IYE84" s="1873"/>
      <c r="IYF84" s="1873"/>
      <c r="IYG84" s="1873"/>
      <c r="IYH84" s="1873"/>
      <c r="IYI84" s="1873"/>
      <c r="IYJ84" s="1873"/>
      <c r="IYK84" s="1873"/>
      <c r="IYL84" s="1873"/>
      <c r="IYM84" s="1873"/>
      <c r="IYN84" s="1873"/>
      <c r="IYO84" s="1873"/>
      <c r="IYP84" s="1873"/>
      <c r="IYQ84" s="1873"/>
      <c r="IYR84" s="1873"/>
      <c r="IYS84" s="1873"/>
      <c r="IYT84" s="1873"/>
      <c r="IYU84" s="1873"/>
      <c r="IYV84" s="1873"/>
      <c r="IYW84" s="1873"/>
      <c r="IYX84" s="1873"/>
      <c r="IYY84" s="1873"/>
      <c r="IYZ84" s="1873"/>
      <c r="IZA84" s="1873"/>
      <c r="IZB84" s="1873"/>
      <c r="IZC84" s="1873"/>
      <c r="IZD84" s="1873"/>
      <c r="IZE84" s="1873"/>
      <c r="IZF84" s="1873"/>
      <c r="IZG84" s="1873"/>
      <c r="IZH84" s="1873"/>
      <c r="IZI84" s="1873"/>
      <c r="IZJ84" s="1873"/>
      <c r="IZK84" s="1873"/>
      <c r="IZL84" s="1873"/>
      <c r="IZM84" s="1873"/>
      <c r="IZN84" s="1873"/>
      <c r="IZO84" s="1873"/>
      <c r="IZP84" s="1873"/>
      <c r="IZQ84" s="1873"/>
      <c r="IZR84" s="1873"/>
      <c r="IZS84" s="1873"/>
      <c r="IZT84" s="1873"/>
      <c r="IZU84" s="1873"/>
      <c r="IZV84" s="1873"/>
      <c r="IZW84" s="1873"/>
      <c r="IZX84" s="1873"/>
      <c r="IZY84" s="1873"/>
      <c r="IZZ84" s="1873"/>
      <c r="JAA84" s="1873"/>
      <c r="JAB84" s="1873"/>
      <c r="JAC84" s="1873"/>
      <c r="JAD84" s="1873"/>
      <c r="JAE84" s="1873"/>
      <c r="JAF84" s="1873"/>
      <c r="JAG84" s="1873"/>
      <c r="JAH84" s="1873"/>
      <c r="JAI84" s="1873"/>
      <c r="JAJ84" s="1873"/>
      <c r="JAK84" s="1873"/>
      <c r="JAL84" s="1873"/>
      <c r="JAM84" s="1873"/>
      <c r="JAN84" s="1873"/>
      <c r="JAO84" s="1873"/>
      <c r="JAP84" s="1873"/>
      <c r="JAQ84" s="1873"/>
      <c r="JAR84" s="1873"/>
      <c r="JAS84" s="1873"/>
      <c r="JAT84" s="1873"/>
      <c r="JAU84" s="1873"/>
      <c r="JAV84" s="1873"/>
      <c r="JAW84" s="1873"/>
      <c r="JAX84" s="1873"/>
      <c r="JAY84" s="1873"/>
      <c r="JAZ84" s="1873"/>
      <c r="JBA84" s="1873"/>
      <c r="JBB84" s="1873"/>
      <c r="JBC84" s="1873"/>
      <c r="JBD84" s="1873"/>
      <c r="JBE84" s="1873"/>
      <c r="JBF84" s="1873"/>
      <c r="JBG84" s="1873"/>
      <c r="JBH84" s="1873"/>
      <c r="JBI84" s="1873"/>
      <c r="JBJ84" s="1873"/>
      <c r="JBK84" s="1873"/>
      <c r="JBL84" s="1873"/>
      <c r="JBM84" s="1873"/>
      <c r="JBN84" s="1873"/>
      <c r="JBO84" s="1873"/>
      <c r="JBP84" s="1873"/>
      <c r="JBQ84" s="1873"/>
      <c r="JBR84" s="1873"/>
      <c r="JBS84" s="1873"/>
      <c r="JBT84" s="1873"/>
      <c r="JBU84" s="1873"/>
      <c r="JBV84" s="1873"/>
      <c r="JBW84" s="1873"/>
      <c r="JBX84" s="1873"/>
      <c r="JBY84" s="1873"/>
      <c r="JBZ84" s="1873"/>
      <c r="JCA84" s="1873"/>
      <c r="JCB84" s="1873"/>
      <c r="JCC84" s="1873"/>
      <c r="JCD84" s="1873"/>
      <c r="JCE84" s="1873"/>
      <c r="JCF84" s="1873"/>
      <c r="JCG84" s="1873"/>
      <c r="JCH84" s="1873"/>
      <c r="JCI84" s="1873"/>
      <c r="JCJ84" s="1873"/>
      <c r="JCK84" s="1873"/>
      <c r="JCL84" s="1873"/>
      <c r="JCM84" s="1873"/>
      <c r="JCN84" s="1873"/>
      <c r="JCO84" s="1873"/>
      <c r="JCP84" s="1873"/>
      <c r="JCQ84" s="1873"/>
      <c r="JCR84" s="1873"/>
      <c r="JCS84" s="1873"/>
      <c r="JCT84" s="1873"/>
      <c r="JCU84" s="1873"/>
      <c r="JCV84" s="1873"/>
      <c r="JCW84" s="1873"/>
      <c r="JCX84" s="1873"/>
      <c r="JCY84" s="1873"/>
      <c r="JCZ84" s="1873"/>
      <c r="JDA84" s="1873"/>
      <c r="JDB84" s="1873"/>
      <c r="JDC84" s="1873"/>
      <c r="JDD84" s="1873"/>
      <c r="JDE84" s="1873"/>
      <c r="JDF84" s="1873"/>
      <c r="JDG84" s="1873"/>
      <c r="JDH84" s="1873"/>
      <c r="JDI84" s="1873"/>
      <c r="JDJ84" s="1873"/>
      <c r="JDK84" s="1873"/>
      <c r="JDL84" s="1873"/>
      <c r="JDM84" s="1873"/>
      <c r="JDN84" s="1873"/>
      <c r="JDO84" s="1873"/>
      <c r="JDP84" s="1873"/>
      <c r="JDQ84" s="1873"/>
      <c r="JDR84" s="1873"/>
      <c r="JDS84" s="1873"/>
      <c r="JDT84" s="1873"/>
      <c r="JDU84" s="1873"/>
      <c r="JDV84" s="1873"/>
      <c r="JDW84" s="1873"/>
      <c r="JDX84" s="1873"/>
      <c r="JDY84" s="1873"/>
      <c r="JDZ84" s="1873"/>
      <c r="JEA84" s="1873"/>
      <c r="JEB84" s="1873"/>
      <c r="JEC84" s="1873"/>
      <c r="JED84" s="1873"/>
      <c r="JEE84" s="1873"/>
      <c r="JEF84" s="1873"/>
      <c r="JEG84" s="1873"/>
      <c r="JEH84" s="1873"/>
      <c r="JEI84" s="1873"/>
      <c r="JEJ84" s="1873"/>
      <c r="JEK84" s="1873"/>
      <c r="JEL84" s="1873"/>
      <c r="JEM84" s="1873"/>
      <c r="JEN84" s="1873"/>
      <c r="JEO84" s="1873"/>
      <c r="JEP84" s="1873"/>
      <c r="JEQ84" s="1873"/>
      <c r="JER84" s="1873"/>
      <c r="JES84" s="1873"/>
      <c r="JET84" s="1873"/>
      <c r="JEU84" s="1873"/>
      <c r="JEV84" s="1873"/>
      <c r="JEW84" s="1873"/>
      <c r="JEX84" s="1873"/>
      <c r="JEY84" s="1873"/>
      <c r="JEZ84" s="1873"/>
      <c r="JFA84" s="1873"/>
      <c r="JFB84" s="1873"/>
      <c r="JFC84" s="1873"/>
      <c r="JFD84" s="1873"/>
      <c r="JFE84" s="1873"/>
      <c r="JFF84" s="1873"/>
      <c r="JFG84" s="1873"/>
      <c r="JFH84" s="1873"/>
      <c r="JFI84" s="1873"/>
      <c r="JFJ84" s="1873"/>
      <c r="JFK84" s="1873"/>
      <c r="JFL84" s="1873"/>
      <c r="JFM84" s="1873"/>
      <c r="JFN84" s="1873"/>
      <c r="JFO84" s="1873"/>
      <c r="JFP84" s="1873"/>
      <c r="JFQ84" s="1873"/>
      <c r="JFR84" s="1873"/>
      <c r="JFS84" s="1873"/>
      <c r="JFT84" s="1873"/>
      <c r="JFU84" s="1873"/>
      <c r="JFV84" s="1873"/>
      <c r="JFW84" s="1873"/>
      <c r="JFX84" s="1873"/>
      <c r="JFY84" s="1873"/>
      <c r="JFZ84" s="1873"/>
      <c r="JGA84" s="1873"/>
      <c r="JGB84" s="1873"/>
      <c r="JGC84" s="1873"/>
      <c r="JGD84" s="1873"/>
      <c r="JGE84" s="1873"/>
      <c r="JGF84" s="1873"/>
      <c r="JGG84" s="1873"/>
      <c r="JGH84" s="1873"/>
      <c r="JGI84" s="1873"/>
      <c r="JGJ84" s="1873"/>
      <c r="JGK84" s="1873"/>
      <c r="JGL84" s="1873"/>
      <c r="JGM84" s="1873"/>
      <c r="JGN84" s="1873"/>
      <c r="JGO84" s="1873"/>
      <c r="JGP84" s="1873"/>
      <c r="JGQ84" s="1873"/>
      <c r="JGR84" s="1873"/>
      <c r="JGS84" s="1873"/>
      <c r="JGT84" s="1873"/>
      <c r="JGU84" s="1873"/>
      <c r="JGV84" s="1873"/>
      <c r="JGW84" s="1873"/>
      <c r="JGX84" s="1873"/>
      <c r="JGY84" s="1873"/>
      <c r="JGZ84" s="1873"/>
      <c r="JHA84" s="1873"/>
      <c r="JHB84" s="1873"/>
      <c r="JHC84" s="1873"/>
      <c r="JHD84" s="1873"/>
      <c r="JHE84" s="1873"/>
      <c r="JHF84" s="1873"/>
      <c r="JHG84" s="1873"/>
      <c r="JHH84" s="1873"/>
      <c r="JHI84" s="1873"/>
      <c r="JHJ84" s="1873"/>
      <c r="JHK84" s="1873"/>
      <c r="JHL84" s="1873"/>
      <c r="JHM84" s="1873"/>
      <c r="JHN84" s="1873"/>
      <c r="JHO84" s="1873"/>
      <c r="JHP84" s="1873"/>
      <c r="JHQ84" s="1873"/>
      <c r="JHR84" s="1873"/>
      <c r="JHS84" s="1873"/>
      <c r="JHT84" s="1873"/>
      <c r="JHU84" s="1873"/>
      <c r="JHV84" s="1873"/>
      <c r="JHW84" s="1873"/>
      <c r="JHX84" s="1873"/>
      <c r="JHY84" s="1873"/>
      <c r="JHZ84" s="1873"/>
      <c r="JIA84" s="1873"/>
      <c r="JIB84" s="1873"/>
      <c r="JIC84" s="1873"/>
      <c r="JID84" s="1873"/>
      <c r="JIE84" s="1873"/>
      <c r="JIF84" s="1873"/>
      <c r="JIG84" s="1873"/>
      <c r="JIH84" s="1873"/>
      <c r="JII84" s="1873"/>
      <c r="JIJ84" s="1873"/>
      <c r="JIK84" s="1873"/>
      <c r="JIL84" s="1873"/>
      <c r="JIM84" s="1873"/>
      <c r="JIN84" s="1873"/>
      <c r="JIO84" s="1873"/>
      <c r="JIP84" s="1873"/>
      <c r="JIQ84" s="1873"/>
      <c r="JIR84" s="1873"/>
      <c r="JIS84" s="1873"/>
      <c r="JIT84" s="1873"/>
      <c r="JIU84" s="1873"/>
      <c r="JIV84" s="1873"/>
      <c r="JIW84" s="1873"/>
      <c r="JIX84" s="1873"/>
      <c r="JIY84" s="1873"/>
      <c r="JIZ84" s="1873"/>
      <c r="JJA84" s="1873"/>
      <c r="JJB84" s="1873"/>
      <c r="JJC84" s="1873"/>
      <c r="JJD84" s="1873"/>
      <c r="JJE84" s="1873"/>
      <c r="JJF84" s="1873"/>
      <c r="JJG84" s="1873"/>
      <c r="JJH84" s="1873"/>
      <c r="JJI84" s="1873"/>
      <c r="JJJ84" s="1873"/>
      <c r="JJK84" s="1873"/>
      <c r="JJL84" s="1873"/>
      <c r="JJM84" s="1873"/>
      <c r="JJN84" s="1873"/>
      <c r="JJO84" s="1873"/>
      <c r="JJP84" s="1873"/>
      <c r="JJQ84" s="1873"/>
      <c r="JJR84" s="1873"/>
      <c r="JJS84" s="1873"/>
      <c r="JJT84" s="1873"/>
      <c r="JJU84" s="1873"/>
      <c r="JJV84" s="1873"/>
      <c r="JJW84" s="1873"/>
      <c r="JJX84" s="1873"/>
      <c r="JJY84" s="1873"/>
      <c r="JJZ84" s="1873"/>
      <c r="JKA84" s="1873"/>
      <c r="JKB84" s="1873"/>
      <c r="JKC84" s="1873"/>
      <c r="JKD84" s="1873"/>
      <c r="JKE84" s="1873"/>
      <c r="JKF84" s="1873"/>
      <c r="JKG84" s="1873"/>
      <c r="JKH84" s="1873"/>
      <c r="JKI84" s="1873"/>
      <c r="JKJ84" s="1873"/>
      <c r="JKK84" s="1873"/>
      <c r="JKL84" s="1873"/>
      <c r="JKM84" s="1873"/>
      <c r="JKN84" s="1873"/>
      <c r="JKO84" s="1873"/>
      <c r="JKP84" s="1873"/>
      <c r="JKQ84" s="1873"/>
      <c r="JKR84" s="1873"/>
      <c r="JKS84" s="1873"/>
      <c r="JKT84" s="1873"/>
      <c r="JKU84" s="1873"/>
      <c r="JKV84" s="1873"/>
      <c r="JKW84" s="1873"/>
      <c r="JKX84" s="1873"/>
      <c r="JKY84" s="1873"/>
      <c r="JKZ84" s="1873"/>
      <c r="JLA84" s="1873"/>
      <c r="JLB84" s="1873"/>
      <c r="JLC84" s="1873"/>
      <c r="JLD84" s="1873"/>
      <c r="JLE84" s="1873"/>
      <c r="JLF84" s="1873"/>
      <c r="JLG84" s="1873"/>
      <c r="JLH84" s="1873"/>
      <c r="JLI84" s="1873"/>
      <c r="JLJ84" s="1873"/>
      <c r="JLK84" s="1873"/>
      <c r="JLL84" s="1873"/>
      <c r="JLM84" s="1873"/>
      <c r="JLN84" s="1873"/>
      <c r="JLO84" s="1873"/>
      <c r="JLP84" s="1873"/>
      <c r="JLQ84" s="1873"/>
      <c r="JLR84" s="1873"/>
      <c r="JLS84" s="1873"/>
      <c r="JLT84" s="1873"/>
      <c r="JLU84" s="1873"/>
      <c r="JLV84" s="1873"/>
      <c r="JLW84" s="1873"/>
      <c r="JLX84" s="1873"/>
      <c r="JLY84" s="1873"/>
      <c r="JLZ84" s="1873"/>
      <c r="JMA84" s="1873"/>
      <c r="JMB84" s="1873"/>
      <c r="JMC84" s="1873"/>
      <c r="JMD84" s="1873"/>
      <c r="JME84" s="1873"/>
      <c r="JMF84" s="1873"/>
      <c r="JMG84" s="1873"/>
      <c r="JMH84" s="1873"/>
      <c r="JMI84" s="1873"/>
      <c r="JMJ84" s="1873"/>
      <c r="JMK84" s="1873"/>
      <c r="JML84" s="1873"/>
      <c r="JMM84" s="1873"/>
      <c r="JMN84" s="1873"/>
      <c r="JMO84" s="1873"/>
      <c r="JMP84" s="1873"/>
      <c r="JMQ84" s="1873"/>
      <c r="JMR84" s="1873"/>
      <c r="JMS84" s="1873"/>
      <c r="JMT84" s="1873"/>
      <c r="JMU84" s="1873"/>
      <c r="JMV84" s="1873"/>
      <c r="JMW84" s="1873"/>
      <c r="JMX84" s="1873"/>
      <c r="JMY84" s="1873"/>
      <c r="JMZ84" s="1873"/>
      <c r="JNA84" s="1873"/>
      <c r="JNB84" s="1873"/>
      <c r="JNC84" s="1873"/>
      <c r="JND84" s="1873"/>
      <c r="JNE84" s="1873"/>
      <c r="JNF84" s="1873"/>
      <c r="JNG84" s="1873"/>
      <c r="JNH84" s="1873"/>
      <c r="JNI84" s="1873"/>
      <c r="JNJ84" s="1873"/>
      <c r="JNK84" s="1873"/>
      <c r="JNL84" s="1873"/>
      <c r="JNM84" s="1873"/>
      <c r="JNN84" s="1873"/>
      <c r="JNO84" s="1873"/>
      <c r="JNP84" s="1873"/>
      <c r="JNQ84" s="1873"/>
      <c r="JNR84" s="1873"/>
      <c r="JNS84" s="1873"/>
      <c r="JNT84" s="1873"/>
      <c r="JNU84" s="1873"/>
      <c r="JNV84" s="1873"/>
      <c r="JNW84" s="1873"/>
      <c r="JNX84" s="1873"/>
      <c r="JNY84" s="1873"/>
      <c r="JNZ84" s="1873"/>
      <c r="JOA84" s="1873"/>
      <c r="JOB84" s="1873"/>
      <c r="JOC84" s="1873"/>
      <c r="JOD84" s="1873"/>
      <c r="JOE84" s="1873"/>
      <c r="JOF84" s="1873"/>
      <c r="JOG84" s="1873"/>
      <c r="JOH84" s="1873"/>
      <c r="JOI84" s="1873"/>
      <c r="JOJ84" s="1873"/>
      <c r="JOK84" s="1873"/>
      <c r="JOL84" s="1873"/>
      <c r="JOM84" s="1873"/>
      <c r="JON84" s="1873"/>
      <c r="JOO84" s="1873"/>
      <c r="JOP84" s="1873"/>
      <c r="JOQ84" s="1873"/>
      <c r="JOR84" s="1873"/>
      <c r="JOS84" s="1873"/>
      <c r="JOT84" s="1873"/>
      <c r="JOU84" s="1873"/>
      <c r="JOV84" s="1873"/>
      <c r="JOW84" s="1873"/>
      <c r="JOX84" s="1873"/>
      <c r="JOY84" s="1873"/>
      <c r="JOZ84" s="1873"/>
      <c r="JPA84" s="1873"/>
      <c r="JPB84" s="1873"/>
      <c r="JPC84" s="1873"/>
      <c r="JPD84" s="1873"/>
      <c r="JPE84" s="1873"/>
      <c r="JPF84" s="1873"/>
      <c r="JPG84" s="1873"/>
      <c r="JPH84" s="1873"/>
      <c r="JPI84" s="1873"/>
      <c r="JPJ84" s="1873"/>
      <c r="JPK84" s="1873"/>
      <c r="JPL84" s="1873"/>
      <c r="JPM84" s="1873"/>
      <c r="JPN84" s="1873"/>
      <c r="JPO84" s="1873"/>
      <c r="JPP84" s="1873"/>
      <c r="JPQ84" s="1873"/>
      <c r="JPR84" s="1873"/>
      <c r="JPS84" s="1873"/>
      <c r="JPT84" s="1873"/>
      <c r="JPU84" s="1873"/>
      <c r="JPV84" s="1873"/>
      <c r="JPW84" s="1873"/>
      <c r="JPX84" s="1873"/>
      <c r="JPY84" s="1873"/>
      <c r="JPZ84" s="1873"/>
      <c r="JQA84" s="1873"/>
      <c r="JQB84" s="1873"/>
      <c r="JQC84" s="1873"/>
      <c r="JQD84" s="1873"/>
      <c r="JQE84" s="1873"/>
      <c r="JQF84" s="1873"/>
      <c r="JQG84" s="1873"/>
      <c r="JQH84" s="1873"/>
      <c r="JQI84" s="1873"/>
      <c r="JQJ84" s="1873"/>
      <c r="JQK84" s="1873"/>
      <c r="JQL84" s="1873"/>
      <c r="JQM84" s="1873"/>
      <c r="JQN84" s="1873"/>
      <c r="JQO84" s="1873"/>
      <c r="JQP84" s="1873"/>
      <c r="JQQ84" s="1873"/>
      <c r="JQR84" s="1873"/>
      <c r="JQS84" s="1873"/>
      <c r="JQT84" s="1873"/>
      <c r="JQU84" s="1873"/>
      <c r="JQV84" s="1873"/>
      <c r="JQW84" s="1873"/>
      <c r="JQX84" s="1873"/>
      <c r="JQY84" s="1873"/>
      <c r="JQZ84" s="1873"/>
      <c r="JRA84" s="1873"/>
      <c r="JRB84" s="1873"/>
      <c r="JRC84" s="1873"/>
      <c r="JRD84" s="1873"/>
      <c r="JRE84" s="1873"/>
      <c r="JRF84" s="1873"/>
      <c r="JRG84" s="1873"/>
      <c r="JRH84" s="1873"/>
      <c r="JRI84" s="1873"/>
      <c r="JRJ84" s="1873"/>
      <c r="JRK84" s="1873"/>
      <c r="JRL84" s="1873"/>
      <c r="JRM84" s="1873"/>
      <c r="JRN84" s="1873"/>
      <c r="JRO84" s="1873"/>
      <c r="JRP84" s="1873"/>
      <c r="JRQ84" s="1873"/>
      <c r="JRR84" s="1873"/>
      <c r="JRS84" s="1873"/>
      <c r="JRT84" s="1873"/>
      <c r="JRU84" s="1873"/>
      <c r="JRV84" s="1873"/>
      <c r="JRW84" s="1873"/>
      <c r="JRX84" s="1873"/>
      <c r="JRY84" s="1873"/>
      <c r="JRZ84" s="1873"/>
      <c r="JSA84" s="1873"/>
      <c r="JSB84" s="1873"/>
      <c r="JSC84" s="1873"/>
      <c r="JSD84" s="1873"/>
      <c r="JSE84" s="1873"/>
      <c r="JSF84" s="1873"/>
      <c r="JSG84" s="1873"/>
      <c r="JSH84" s="1873"/>
      <c r="JSI84" s="1873"/>
      <c r="JSJ84" s="1873"/>
      <c r="JSK84" s="1873"/>
      <c r="JSL84" s="1873"/>
      <c r="JSM84" s="1873"/>
      <c r="JSN84" s="1873"/>
      <c r="JSO84" s="1873"/>
      <c r="JSP84" s="1873"/>
      <c r="JSQ84" s="1873"/>
      <c r="JSR84" s="1873"/>
      <c r="JSS84" s="1873"/>
      <c r="JST84" s="1873"/>
      <c r="JSU84" s="1873"/>
      <c r="JSV84" s="1873"/>
      <c r="JSW84" s="1873"/>
      <c r="JSX84" s="1873"/>
      <c r="JSY84" s="1873"/>
      <c r="JSZ84" s="1873"/>
      <c r="JTA84" s="1873"/>
      <c r="JTB84" s="1873"/>
      <c r="JTC84" s="1873"/>
      <c r="JTD84" s="1873"/>
      <c r="JTE84" s="1873"/>
      <c r="JTF84" s="1873"/>
      <c r="JTG84" s="1873"/>
      <c r="JTH84" s="1873"/>
      <c r="JTI84" s="1873"/>
      <c r="JTJ84" s="1873"/>
      <c r="JTK84" s="1873"/>
      <c r="JTL84" s="1873"/>
      <c r="JTM84" s="1873"/>
      <c r="JTN84" s="1873"/>
      <c r="JTO84" s="1873"/>
      <c r="JTP84" s="1873"/>
      <c r="JTQ84" s="1873"/>
      <c r="JTR84" s="1873"/>
      <c r="JTS84" s="1873"/>
      <c r="JTT84" s="1873"/>
      <c r="JTU84" s="1873"/>
      <c r="JTV84" s="1873"/>
      <c r="JTW84" s="1873"/>
      <c r="JTX84" s="1873"/>
      <c r="JTY84" s="1873"/>
      <c r="JTZ84" s="1873"/>
      <c r="JUA84" s="1873"/>
      <c r="JUB84" s="1873"/>
      <c r="JUC84" s="1873"/>
      <c r="JUD84" s="1873"/>
      <c r="JUE84" s="1873"/>
      <c r="JUF84" s="1873"/>
      <c r="JUG84" s="1873"/>
      <c r="JUH84" s="1873"/>
      <c r="JUI84" s="1873"/>
      <c r="JUJ84" s="1873"/>
      <c r="JUK84" s="1873"/>
      <c r="JUL84" s="1873"/>
      <c r="JUM84" s="1873"/>
      <c r="JUN84" s="1873"/>
      <c r="JUO84" s="1873"/>
      <c r="JUP84" s="1873"/>
      <c r="JUQ84" s="1873"/>
      <c r="JUR84" s="1873"/>
      <c r="JUS84" s="1873"/>
      <c r="JUT84" s="1873"/>
      <c r="JUU84" s="1873"/>
      <c r="JUV84" s="1873"/>
      <c r="JUW84" s="1873"/>
      <c r="JUX84" s="1873"/>
      <c r="JUY84" s="1873"/>
      <c r="JUZ84" s="1873"/>
      <c r="JVA84" s="1873"/>
      <c r="JVB84" s="1873"/>
      <c r="JVC84" s="1873"/>
      <c r="JVD84" s="1873"/>
      <c r="JVE84" s="1873"/>
      <c r="JVF84" s="1873"/>
      <c r="JVG84" s="1873"/>
      <c r="JVH84" s="1873"/>
      <c r="JVI84" s="1873"/>
      <c r="JVJ84" s="1873"/>
      <c r="JVK84" s="1873"/>
      <c r="JVL84" s="1873"/>
      <c r="JVM84" s="1873"/>
      <c r="JVN84" s="1873"/>
      <c r="JVO84" s="1873"/>
      <c r="JVP84" s="1873"/>
      <c r="JVQ84" s="1873"/>
      <c r="JVR84" s="1873"/>
      <c r="JVS84" s="1873"/>
      <c r="JVT84" s="1873"/>
      <c r="JVU84" s="1873"/>
      <c r="JVV84" s="1873"/>
      <c r="JVW84" s="1873"/>
      <c r="JVX84" s="1873"/>
      <c r="JVY84" s="1873"/>
      <c r="JVZ84" s="1873"/>
      <c r="JWA84" s="1873"/>
      <c r="JWB84" s="1873"/>
      <c r="JWC84" s="1873"/>
      <c r="JWD84" s="1873"/>
      <c r="JWE84" s="1873"/>
      <c r="JWF84" s="1873"/>
      <c r="JWG84" s="1873"/>
      <c r="JWH84" s="1873"/>
      <c r="JWI84" s="1873"/>
      <c r="JWJ84" s="1873"/>
      <c r="JWK84" s="1873"/>
      <c r="JWL84" s="1873"/>
      <c r="JWM84" s="1873"/>
      <c r="JWN84" s="1873"/>
      <c r="JWO84" s="1873"/>
      <c r="JWP84" s="1873"/>
      <c r="JWQ84" s="1873"/>
      <c r="JWR84" s="1873"/>
      <c r="JWS84" s="1873"/>
      <c r="JWT84" s="1873"/>
      <c r="JWU84" s="1873"/>
      <c r="JWV84" s="1873"/>
      <c r="JWW84" s="1873"/>
      <c r="JWX84" s="1873"/>
      <c r="JWY84" s="1873"/>
      <c r="JWZ84" s="1873"/>
      <c r="JXA84" s="1873"/>
      <c r="JXB84" s="1873"/>
      <c r="JXC84" s="1873"/>
      <c r="JXD84" s="1873"/>
      <c r="JXE84" s="1873"/>
      <c r="JXF84" s="1873"/>
      <c r="JXG84" s="1873"/>
      <c r="JXH84" s="1873"/>
      <c r="JXI84" s="1873"/>
      <c r="JXJ84" s="1873"/>
      <c r="JXK84" s="1873"/>
      <c r="JXL84" s="1873"/>
      <c r="JXM84" s="1873"/>
      <c r="JXN84" s="1873"/>
      <c r="JXO84" s="1873"/>
      <c r="JXP84" s="1873"/>
      <c r="JXQ84" s="1873"/>
      <c r="JXR84" s="1873"/>
      <c r="JXS84" s="1873"/>
      <c r="JXT84" s="1873"/>
      <c r="JXU84" s="1873"/>
      <c r="JXV84" s="1873"/>
      <c r="JXW84" s="1873"/>
      <c r="JXX84" s="1873"/>
      <c r="JXY84" s="1873"/>
      <c r="JXZ84" s="1873"/>
      <c r="JYA84" s="1873"/>
      <c r="JYB84" s="1873"/>
      <c r="JYC84" s="1873"/>
      <c r="JYD84" s="1873"/>
      <c r="JYE84" s="1873"/>
      <c r="JYF84" s="1873"/>
      <c r="JYG84" s="1873"/>
      <c r="JYH84" s="1873"/>
      <c r="JYI84" s="1873"/>
      <c r="JYJ84" s="1873"/>
      <c r="JYK84" s="1873"/>
      <c r="JYL84" s="1873"/>
      <c r="JYM84" s="1873"/>
      <c r="JYN84" s="1873"/>
      <c r="JYO84" s="1873"/>
      <c r="JYP84" s="1873"/>
      <c r="JYQ84" s="1873"/>
      <c r="JYR84" s="1873"/>
      <c r="JYS84" s="1873"/>
      <c r="JYT84" s="1873"/>
      <c r="JYU84" s="1873"/>
      <c r="JYV84" s="1873"/>
      <c r="JYW84" s="1873"/>
      <c r="JYX84" s="1873"/>
      <c r="JYY84" s="1873"/>
      <c r="JYZ84" s="1873"/>
      <c r="JZA84" s="1873"/>
      <c r="JZB84" s="1873"/>
      <c r="JZC84" s="1873"/>
      <c r="JZD84" s="1873"/>
      <c r="JZE84" s="1873"/>
      <c r="JZF84" s="1873"/>
      <c r="JZG84" s="1873"/>
      <c r="JZH84" s="1873"/>
      <c r="JZI84" s="1873"/>
      <c r="JZJ84" s="1873"/>
      <c r="JZK84" s="1873"/>
      <c r="JZL84" s="1873"/>
      <c r="JZM84" s="1873"/>
      <c r="JZN84" s="1873"/>
      <c r="JZO84" s="1873"/>
      <c r="JZP84" s="1873"/>
      <c r="JZQ84" s="1873"/>
      <c r="JZR84" s="1873"/>
      <c r="JZS84" s="1873"/>
      <c r="JZT84" s="1873"/>
      <c r="JZU84" s="1873"/>
      <c r="JZV84" s="1873"/>
      <c r="JZW84" s="1873"/>
      <c r="JZX84" s="1873"/>
      <c r="JZY84" s="1873"/>
      <c r="JZZ84" s="1873"/>
      <c r="KAA84" s="1873"/>
      <c r="KAB84" s="1873"/>
      <c r="KAC84" s="1873"/>
      <c r="KAD84" s="1873"/>
      <c r="KAE84" s="1873"/>
      <c r="KAF84" s="1873"/>
      <c r="KAG84" s="1873"/>
      <c r="KAH84" s="1873"/>
      <c r="KAI84" s="1873"/>
      <c r="KAJ84" s="1873"/>
      <c r="KAK84" s="1873"/>
      <c r="KAL84" s="1873"/>
      <c r="KAM84" s="1873"/>
      <c r="KAN84" s="1873"/>
      <c r="KAO84" s="1873"/>
      <c r="KAP84" s="1873"/>
      <c r="KAQ84" s="1873"/>
      <c r="KAR84" s="1873"/>
      <c r="KAS84" s="1873"/>
      <c r="KAT84" s="1873"/>
      <c r="KAU84" s="1873"/>
      <c r="KAV84" s="1873"/>
      <c r="KAW84" s="1873"/>
      <c r="KAX84" s="1873"/>
      <c r="KAY84" s="1873"/>
      <c r="KAZ84" s="1873"/>
      <c r="KBA84" s="1873"/>
      <c r="KBB84" s="1873"/>
      <c r="KBC84" s="1873"/>
      <c r="KBD84" s="1873"/>
      <c r="KBE84" s="1873"/>
      <c r="KBF84" s="1873"/>
      <c r="KBG84" s="1873"/>
      <c r="KBH84" s="1873"/>
      <c r="KBI84" s="1873"/>
      <c r="KBJ84" s="1873"/>
      <c r="KBK84" s="1873"/>
      <c r="KBL84" s="1873"/>
      <c r="KBM84" s="1873"/>
      <c r="KBN84" s="1873"/>
      <c r="KBO84" s="1873"/>
      <c r="KBP84" s="1873"/>
      <c r="KBQ84" s="1873"/>
      <c r="KBR84" s="1873"/>
      <c r="KBS84" s="1873"/>
      <c r="KBT84" s="1873"/>
      <c r="KBU84" s="1873"/>
      <c r="KBV84" s="1873"/>
      <c r="KBW84" s="1873"/>
      <c r="KBX84" s="1873"/>
      <c r="KBY84" s="1873"/>
      <c r="KBZ84" s="1873"/>
      <c r="KCA84" s="1873"/>
      <c r="KCB84" s="1873"/>
      <c r="KCC84" s="1873"/>
      <c r="KCD84" s="1873"/>
      <c r="KCE84" s="1873"/>
      <c r="KCF84" s="1873"/>
      <c r="KCG84" s="1873"/>
      <c r="KCH84" s="1873"/>
      <c r="KCI84" s="1873"/>
      <c r="KCJ84" s="1873"/>
      <c r="KCK84" s="1873"/>
      <c r="KCL84" s="1873"/>
      <c r="KCM84" s="1873"/>
      <c r="KCN84" s="1873"/>
      <c r="KCO84" s="1873"/>
      <c r="KCP84" s="1873"/>
      <c r="KCQ84" s="1873"/>
      <c r="KCR84" s="1873"/>
      <c r="KCS84" s="1873"/>
      <c r="KCT84" s="1873"/>
      <c r="KCU84" s="1873"/>
      <c r="KCV84" s="1873"/>
      <c r="KCW84" s="1873"/>
      <c r="KCX84" s="1873"/>
      <c r="KCY84" s="1873"/>
      <c r="KCZ84" s="1873"/>
      <c r="KDA84" s="1873"/>
      <c r="KDB84" s="1873"/>
      <c r="KDC84" s="1873"/>
      <c r="KDD84" s="1873"/>
      <c r="KDE84" s="1873"/>
      <c r="KDF84" s="1873"/>
      <c r="KDG84" s="1873"/>
      <c r="KDH84" s="1873"/>
      <c r="KDI84" s="1873"/>
      <c r="KDJ84" s="1873"/>
      <c r="KDK84" s="1873"/>
      <c r="KDL84" s="1873"/>
      <c r="KDM84" s="1873"/>
      <c r="KDN84" s="1873"/>
      <c r="KDO84" s="1873"/>
      <c r="KDP84" s="1873"/>
      <c r="KDQ84" s="1873"/>
      <c r="KDR84" s="1873"/>
      <c r="KDS84" s="1873"/>
      <c r="KDT84" s="1873"/>
      <c r="KDU84" s="1873"/>
      <c r="KDV84" s="1873"/>
      <c r="KDW84" s="1873"/>
      <c r="KDX84" s="1873"/>
      <c r="KDY84" s="1873"/>
      <c r="KDZ84" s="1873"/>
      <c r="KEA84" s="1873"/>
      <c r="KEB84" s="1873"/>
      <c r="KEC84" s="1873"/>
      <c r="KED84" s="1873"/>
      <c r="KEE84" s="1873"/>
      <c r="KEF84" s="1873"/>
      <c r="KEG84" s="1873"/>
      <c r="KEH84" s="1873"/>
      <c r="KEI84" s="1873"/>
      <c r="KEJ84" s="1873"/>
      <c r="KEK84" s="1873"/>
      <c r="KEL84" s="1873"/>
      <c r="KEM84" s="1873"/>
      <c r="KEN84" s="1873"/>
      <c r="KEO84" s="1873"/>
      <c r="KEP84" s="1873"/>
      <c r="KEQ84" s="1873"/>
      <c r="KER84" s="1873"/>
      <c r="KES84" s="1873"/>
      <c r="KET84" s="1873"/>
      <c r="KEU84" s="1873"/>
      <c r="KEV84" s="1873"/>
      <c r="KEW84" s="1873"/>
      <c r="KEX84" s="1873"/>
      <c r="KEY84" s="1873"/>
      <c r="KEZ84" s="1873"/>
      <c r="KFA84" s="1873"/>
      <c r="KFB84" s="1873"/>
      <c r="KFC84" s="1873"/>
      <c r="KFD84" s="1873"/>
      <c r="KFE84" s="1873"/>
      <c r="KFF84" s="1873"/>
      <c r="KFG84" s="1873"/>
      <c r="KFH84" s="1873"/>
      <c r="KFI84" s="1873"/>
      <c r="KFJ84" s="1873"/>
      <c r="KFK84" s="1873"/>
      <c r="KFL84" s="1873"/>
      <c r="KFM84" s="1873"/>
      <c r="KFN84" s="1873"/>
      <c r="KFO84" s="1873"/>
      <c r="KFP84" s="1873"/>
      <c r="KFQ84" s="1873"/>
      <c r="KFR84" s="1873"/>
      <c r="KFS84" s="1873"/>
      <c r="KFT84" s="1873"/>
      <c r="KFU84" s="1873"/>
      <c r="KFV84" s="1873"/>
      <c r="KFW84" s="1873"/>
      <c r="KFX84" s="1873"/>
      <c r="KFY84" s="1873"/>
      <c r="KFZ84" s="1873"/>
      <c r="KGA84" s="1873"/>
      <c r="KGB84" s="1873"/>
      <c r="KGC84" s="1873"/>
      <c r="KGD84" s="1873"/>
      <c r="KGE84" s="1873"/>
      <c r="KGF84" s="1873"/>
      <c r="KGG84" s="1873"/>
      <c r="KGH84" s="1873"/>
      <c r="KGI84" s="1873"/>
      <c r="KGJ84" s="1873"/>
      <c r="KGK84" s="1873"/>
      <c r="KGL84" s="1873"/>
      <c r="KGM84" s="1873"/>
      <c r="KGN84" s="1873"/>
      <c r="KGO84" s="1873"/>
      <c r="KGP84" s="1873"/>
      <c r="KGQ84" s="1873"/>
      <c r="KGR84" s="1873"/>
      <c r="KGS84" s="1873"/>
      <c r="KGT84" s="1873"/>
      <c r="KGU84" s="1873"/>
      <c r="KGV84" s="1873"/>
      <c r="KGW84" s="1873"/>
      <c r="KGX84" s="1873"/>
      <c r="KGY84" s="1873"/>
      <c r="KGZ84" s="1873"/>
      <c r="KHA84" s="1873"/>
      <c r="KHB84" s="1873"/>
      <c r="KHC84" s="1873"/>
      <c r="KHD84" s="1873"/>
      <c r="KHE84" s="1873"/>
      <c r="KHF84" s="1873"/>
      <c r="KHG84" s="1873"/>
      <c r="KHH84" s="1873"/>
      <c r="KHI84" s="1873"/>
      <c r="KHJ84" s="1873"/>
      <c r="KHK84" s="1873"/>
      <c r="KHL84" s="1873"/>
      <c r="KHM84" s="1873"/>
      <c r="KHN84" s="1873"/>
      <c r="KHO84" s="1873"/>
      <c r="KHP84" s="1873"/>
      <c r="KHQ84" s="1873"/>
      <c r="KHR84" s="1873"/>
      <c r="KHS84" s="1873"/>
      <c r="KHT84" s="1873"/>
      <c r="KHU84" s="1873"/>
      <c r="KHV84" s="1873"/>
      <c r="KHW84" s="1873"/>
      <c r="KHX84" s="1873"/>
      <c r="KHY84" s="1873"/>
      <c r="KHZ84" s="1873"/>
      <c r="KIA84" s="1873"/>
      <c r="KIB84" s="1873"/>
      <c r="KIC84" s="1873"/>
      <c r="KID84" s="1873"/>
      <c r="KIE84" s="1873"/>
      <c r="KIF84" s="1873"/>
      <c r="KIG84" s="1873"/>
      <c r="KIH84" s="1873"/>
      <c r="KII84" s="1873"/>
      <c r="KIJ84" s="1873"/>
      <c r="KIK84" s="1873"/>
      <c r="KIL84" s="1873"/>
      <c r="KIM84" s="1873"/>
      <c r="KIN84" s="1873"/>
      <c r="KIO84" s="1873"/>
      <c r="KIP84" s="1873"/>
      <c r="KIQ84" s="1873"/>
      <c r="KIR84" s="1873"/>
      <c r="KIS84" s="1873"/>
      <c r="KIT84" s="1873"/>
      <c r="KIU84" s="1873"/>
      <c r="KIV84" s="1873"/>
      <c r="KIW84" s="1873"/>
      <c r="KIX84" s="1873"/>
      <c r="KIY84" s="1873"/>
      <c r="KIZ84" s="1873"/>
      <c r="KJA84" s="1873"/>
      <c r="KJB84" s="1873"/>
      <c r="KJC84" s="1873"/>
      <c r="KJD84" s="1873"/>
      <c r="KJE84" s="1873"/>
      <c r="KJF84" s="1873"/>
      <c r="KJG84" s="1873"/>
      <c r="KJH84" s="1873"/>
      <c r="KJI84" s="1873"/>
      <c r="KJJ84" s="1873"/>
      <c r="KJK84" s="1873"/>
      <c r="KJL84" s="1873"/>
      <c r="KJM84" s="1873"/>
      <c r="KJN84" s="1873"/>
      <c r="KJO84" s="1873"/>
      <c r="KJP84" s="1873"/>
      <c r="KJQ84" s="1873"/>
      <c r="KJR84" s="1873"/>
      <c r="KJS84" s="1873"/>
      <c r="KJT84" s="1873"/>
      <c r="KJU84" s="1873"/>
      <c r="KJV84" s="1873"/>
      <c r="KJW84" s="1873"/>
      <c r="KJX84" s="1873"/>
      <c r="KJY84" s="1873"/>
      <c r="KJZ84" s="1873"/>
      <c r="KKA84" s="1873"/>
      <c r="KKB84" s="1873"/>
      <c r="KKC84" s="1873"/>
      <c r="KKD84" s="1873"/>
      <c r="KKE84" s="1873"/>
      <c r="KKF84" s="1873"/>
      <c r="KKG84" s="1873"/>
      <c r="KKH84" s="1873"/>
      <c r="KKI84" s="1873"/>
      <c r="KKJ84" s="1873"/>
      <c r="KKK84" s="1873"/>
      <c r="KKL84" s="1873"/>
      <c r="KKM84" s="1873"/>
      <c r="KKN84" s="1873"/>
      <c r="KKO84" s="1873"/>
      <c r="KKP84" s="1873"/>
      <c r="KKQ84" s="1873"/>
      <c r="KKR84" s="1873"/>
      <c r="KKS84" s="1873"/>
      <c r="KKT84" s="1873"/>
      <c r="KKU84" s="1873"/>
      <c r="KKV84" s="1873"/>
      <c r="KKW84" s="1873"/>
      <c r="KKX84" s="1873"/>
      <c r="KKY84" s="1873"/>
      <c r="KKZ84" s="1873"/>
      <c r="KLA84" s="1873"/>
      <c r="KLB84" s="1873"/>
      <c r="KLC84" s="1873"/>
      <c r="KLD84" s="1873"/>
      <c r="KLE84" s="1873"/>
      <c r="KLF84" s="1873"/>
      <c r="KLG84" s="1873"/>
      <c r="KLH84" s="1873"/>
      <c r="KLI84" s="1873"/>
      <c r="KLJ84" s="1873"/>
      <c r="KLK84" s="1873"/>
      <c r="KLL84" s="1873"/>
      <c r="KLM84" s="1873"/>
      <c r="KLN84" s="1873"/>
      <c r="KLO84" s="1873"/>
      <c r="KLP84" s="1873"/>
      <c r="KLQ84" s="1873"/>
      <c r="KLR84" s="1873"/>
      <c r="KLS84" s="1873"/>
      <c r="KLT84" s="1873"/>
      <c r="KLU84" s="1873"/>
      <c r="KLV84" s="1873"/>
      <c r="KLW84" s="1873"/>
      <c r="KLX84" s="1873"/>
      <c r="KLY84" s="1873"/>
      <c r="KLZ84" s="1873"/>
      <c r="KMA84" s="1873"/>
      <c r="KMB84" s="1873"/>
      <c r="KMC84" s="1873"/>
      <c r="KMD84" s="1873"/>
      <c r="KME84" s="1873"/>
      <c r="KMF84" s="1873"/>
      <c r="KMG84" s="1873"/>
      <c r="KMH84" s="1873"/>
      <c r="KMI84" s="1873"/>
      <c r="KMJ84" s="1873"/>
      <c r="KMK84" s="1873"/>
      <c r="KML84" s="1873"/>
      <c r="KMM84" s="1873"/>
      <c r="KMN84" s="1873"/>
      <c r="KMO84" s="1873"/>
      <c r="KMP84" s="1873"/>
      <c r="KMQ84" s="1873"/>
      <c r="KMR84" s="1873"/>
      <c r="KMS84" s="1873"/>
      <c r="KMT84" s="1873"/>
      <c r="KMU84" s="1873"/>
      <c r="KMV84" s="1873"/>
      <c r="KMW84" s="1873"/>
      <c r="KMX84" s="1873"/>
      <c r="KMY84" s="1873"/>
      <c r="KMZ84" s="1873"/>
      <c r="KNA84" s="1873"/>
      <c r="KNB84" s="1873"/>
      <c r="KNC84" s="1873"/>
      <c r="KND84" s="1873"/>
      <c r="KNE84" s="1873"/>
      <c r="KNF84" s="1873"/>
      <c r="KNG84" s="1873"/>
      <c r="KNH84" s="1873"/>
      <c r="KNI84" s="1873"/>
      <c r="KNJ84" s="1873"/>
      <c r="KNK84" s="1873"/>
      <c r="KNL84" s="1873"/>
      <c r="KNM84" s="1873"/>
      <c r="KNN84" s="1873"/>
      <c r="KNO84" s="1873"/>
      <c r="KNP84" s="1873"/>
      <c r="KNQ84" s="1873"/>
      <c r="KNR84" s="1873"/>
      <c r="KNS84" s="1873"/>
      <c r="KNT84" s="1873"/>
      <c r="KNU84" s="1873"/>
      <c r="KNV84" s="1873"/>
      <c r="KNW84" s="1873"/>
      <c r="KNX84" s="1873"/>
      <c r="KNY84" s="1873"/>
      <c r="KNZ84" s="1873"/>
      <c r="KOA84" s="1873"/>
      <c r="KOB84" s="1873"/>
      <c r="KOC84" s="1873"/>
      <c r="KOD84" s="1873"/>
      <c r="KOE84" s="1873"/>
      <c r="KOF84" s="1873"/>
      <c r="KOG84" s="1873"/>
      <c r="KOH84" s="1873"/>
      <c r="KOI84" s="1873"/>
      <c r="KOJ84" s="1873"/>
      <c r="KOK84" s="1873"/>
      <c r="KOL84" s="1873"/>
      <c r="KOM84" s="1873"/>
      <c r="KON84" s="1873"/>
      <c r="KOO84" s="1873"/>
      <c r="KOP84" s="1873"/>
      <c r="KOQ84" s="1873"/>
      <c r="KOR84" s="1873"/>
      <c r="KOS84" s="1873"/>
      <c r="KOT84" s="1873"/>
      <c r="KOU84" s="1873"/>
      <c r="KOV84" s="1873"/>
      <c r="KOW84" s="1873"/>
      <c r="KOX84" s="1873"/>
      <c r="KOY84" s="1873"/>
      <c r="KOZ84" s="1873"/>
      <c r="KPA84" s="1873"/>
      <c r="KPB84" s="1873"/>
      <c r="KPC84" s="1873"/>
      <c r="KPD84" s="1873"/>
      <c r="KPE84" s="1873"/>
      <c r="KPF84" s="1873"/>
      <c r="KPG84" s="1873"/>
      <c r="KPH84" s="1873"/>
      <c r="KPI84" s="1873"/>
      <c r="KPJ84" s="1873"/>
      <c r="KPK84" s="1873"/>
      <c r="KPL84" s="1873"/>
      <c r="KPM84" s="1873"/>
      <c r="KPN84" s="1873"/>
      <c r="KPO84" s="1873"/>
      <c r="KPP84" s="1873"/>
      <c r="KPQ84" s="1873"/>
      <c r="KPR84" s="1873"/>
      <c r="KPS84" s="1873"/>
      <c r="KPT84" s="1873"/>
      <c r="KPU84" s="1873"/>
      <c r="KPV84" s="1873"/>
      <c r="KPW84" s="1873"/>
      <c r="KPX84" s="1873"/>
      <c r="KPY84" s="1873"/>
      <c r="KPZ84" s="1873"/>
      <c r="KQA84" s="1873"/>
      <c r="KQB84" s="1873"/>
      <c r="KQC84" s="1873"/>
      <c r="KQD84" s="1873"/>
      <c r="KQE84" s="1873"/>
      <c r="KQF84" s="1873"/>
      <c r="KQG84" s="1873"/>
      <c r="KQH84" s="1873"/>
      <c r="KQI84" s="1873"/>
      <c r="KQJ84" s="1873"/>
      <c r="KQK84" s="1873"/>
      <c r="KQL84" s="1873"/>
      <c r="KQM84" s="1873"/>
      <c r="KQN84" s="1873"/>
      <c r="KQO84" s="1873"/>
      <c r="KQP84" s="1873"/>
      <c r="KQQ84" s="1873"/>
      <c r="KQR84" s="1873"/>
      <c r="KQS84" s="1873"/>
      <c r="KQT84" s="1873"/>
      <c r="KQU84" s="1873"/>
      <c r="KQV84" s="1873"/>
      <c r="KQW84" s="1873"/>
      <c r="KQX84" s="1873"/>
      <c r="KQY84" s="1873"/>
      <c r="KQZ84" s="1873"/>
      <c r="KRA84" s="1873"/>
      <c r="KRB84" s="1873"/>
      <c r="KRC84" s="1873"/>
      <c r="KRD84" s="1873"/>
      <c r="KRE84" s="1873"/>
      <c r="KRF84" s="1873"/>
      <c r="KRG84" s="1873"/>
      <c r="KRH84" s="1873"/>
      <c r="KRI84" s="1873"/>
      <c r="KRJ84" s="1873"/>
      <c r="KRK84" s="1873"/>
      <c r="KRL84" s="1873"/>
      <c r="KRM84" s="1873"/>
      <c r="KRN84" s="1873"/>
      <c r="KRO84" s="1873"/>
      <c r="KRP84" s="1873"/>
      <c r="KRQ84" s="1873"/>
      <c r="KRR84" s="1873"/>
      <c r="KRS84" s="1873"/>
      <c r="KRT84" s="1873"/>
      <c r="KRU84" s="1873"/>
      <c r="KRV84" s="1873"/>
      <c r="KRW84" s="1873"/>
      <c r="KRX84" s="1873"/>
      <c r="KRY84" s="1873"/>
      <c r="KRZ84" s="1873"/>
      <c r="KSA84" s="1873"/>
      <c r="KSB84" s="1873"/>
      <c r="KSC84" s="1873"/>
      <c r="KSD84" s="1873"/>
      <c r="KSE84" s="1873"/>
      <c r="KSF84" s="1873"/>
      <c r="KSG84" s="1873"/>
      <c r="KSH84" s="1873"/>
      <c r="KSI84" s="1873"/>
      <c r="KSJ84" s="1873"/>
      <c r="KSK84" s="1873"/>
      <c r="KSL84" s="1873"/>
      <c r="KSM84" s="1873"/>
      <c r="KSN84" s="1873"/>
      <c r="KSO84" s="1873"/>
      <c r="KSP84" s="1873"/>
      <c r="KSQ84" s="1873"/>
      <c r="KSR84" s="1873"/>
      <c r="KSS84" s="1873"/>
      <c r="KST84" s="1873"/>
      <c r="KSU84" s="1873"/>
      <c r="KSV84" s="1873"/>
      <c r="KSW84" s="1873"/>
      <c r="KSX84" s="1873"/>
      <c r="KSY84" s="1873"/>
      <c r="KSZ84" s="1873"/>
      <c r="KTA84" s="1873"/>
      <c r="KTB84" s="1873"/>
      <c r="KTC84" s="1873"/>
      <c r="KTD84" s="1873"/>
      <c r="KTE84" s="1873"/>
      <c r="KTF84" s="1873"/>
      <c r="KTG84" s="1873"/>
      <c r="KTH84" s="1873"/>
      <c r="KTI84" s="1873"/>
      <c r="KTJ84" s="1873"/>
      <c r="KTK84" s="1873"/>
      <c r="KTL84" s="1873"/>
      <c r="KTM84" s="1873"/>
      <c r="KTN84" s="1873"/>
      <c r="KTO84" s="1873"/>
      <c r="KTP84" s="1873"/>
      <c r="KTQ84" s="1873"/>
      <c r="KTR84" s="1873"/>
      <c r="KTS84" s="1873"/>
      <c r="KTT84" s="1873"/>
      <c r="KTU84" s="1873"/>
      <c r="KTV84" s="1873"/>
      <c r="KTW84" s="1873"/>
      <c r="KTX84" s="1873"/>
      <c r="KTY84" s="1873"/>
      <c r="KTZ84" s="1873"/>
      <c r="KUA84" s="1873"/>
      <c r="KUB84" s="1873"/>
      <c r="KUC84" s="1873"/>
      <c r="KUD84" s="1873"/>
      <c r="KUE84" s="1873"/>
      <c r="KUF84" s="1873"/>
      <c r="KUG84" s="1873"/>
      <c r="KUH84" s="1873"/>
      <c r="KUI84" s="1873"/>
      <c r="KUJ84" s="1873"/>
      <c r="KUK84" s="1873"/>
      <c r="KUL84" s="1873"/>
      <c r="KUM84" s="1873"/>
      <c r="KUN84" s="1873"/>
      <c r="KUO84" s="1873"/>
      <c r="KUP84" s="1873"/>
      <c r="KUQ84" s="1873"/>
      <c r="KUR84" s="1873"/>
      <c r="KUS84" s="1873"/>
      <c r="KUT84" s="1873"/>
      <c r="KUU84" s="1873"/>
      <c r="KUV84" s="1873"/>
      <c r="KUW84" s="1873"/>
      <c r="KUX84" s="1873"/>
      <c r="KUY84" s="1873"/>
      <c r="KUZ84" s="1873"/>
      <c r="KVA84" s="1873"/>
      <c r="KVB84" s="1873"/>
      <c r="KVC84" s="1873"/>
      <c r="KVD84" s="1873"/>
      <c r="KVE84" s="1873"/>
      <c r="KVF84" s="1873"/>
      <c r="KVG84" s="1873"/>
      <c r="KVH84" s="1873"/>
      <c r="KVI84" s="1873"/>
      <c r="KVJ84" s="1873"/>
      <c r="KVK84" s="1873"/>
      <c r="KVL84" s="1873"/>
      <c r="KVM84" s="1873"/>
      <c r="KVN84" s="1873"/>
      <c r="KVO84" s="1873"/>
      <c r="KVP84" s="1873"/>
      <c r="KVQ84" s="1873"/>
      <c r="KVR84" s="1873"/>
      <c r="KVS84" s="1873"/>
      <c r="KVT84" s="1873"/>
      <c r="KVU84" s="1873"/>
      <c r="KVV84" s="1873"/>
      <c r="KVW84" s="1873"/>
      <c r="KVX84" s="1873"/>
      <c r="KVY84" s="1873"/>
      <c r="KVZ84" s="1873"/>
      <c r="KWA84" s="1873"/>
      <c r="KWB84" s="1873"/>
      <c r="KWC84" s="1873"/>
      <c r="KWD84" s="1873"/>
      <c r="KWE84" s="1873"/>
      <c r="KWF84" s="1873"/>
      <c r="KWG84" s="1873"/>
      <c r="KWH84" s="1873"/>
      <c r="KWI84" s="1873"/>
      <c r="KWJ84" s="1873"/>
      <c r="KWK84" s="1873"/>
      <c r="KWL84" s="1873"/>
      <c r="KWM84" s="1873"/>
      <c r="KWN84" s="1873"/>
      <c r="KWO84" s="1873"/>
      <c r="KWP84" s="1873"/>
      <c r="KWQ84" s="1873"/>
      <c r="KWR84" s="1873"/>
      <c r="KWS84" s="1873"/>
      <c r="KWT84" s="1873"/>
      <c r="KWU84" s="1873"/>
      <c r="KWV84" s="1873"/>
      <c r="KWW84" s="1873"/>
      <c r="KWX84" s="1873"/>
      <c r="KWY84" s="1873"/>
      <c r="KWZ84" s="1873"/>
      <c r="KXA84" s="1873"/>
      <c r="KXB84" s="1873"/>
      <c r="KXC84" s="1873"/>
      <c r="KXD84" s="1873"/>
      <c r="KXE84" s="1873"/>
      <c r="KXF84" s="1873"/>
      <c r="KXG84" s="1873"/>
      <c r="KXH84" s="1873"/>
      <c r="KXI84" s="1873"/>
      <c r="KXJ84" s="1873"/>
      <c r="KXK84" s="1873"/>
      <c r="KXL84" s="1873"/>
      <c r="KXM84" s="1873"/>
      <c r="KXN84" s="1873"/>
      <c r="KXO84" s="1873"/>
      <c r="KXP84" s="1873"/>
      <c r="KXQ84" s="1873"/>
      <c r="KXR84" s="1873"/>
      <c r="KXS84" s="1873"/>
      <c r="KXT84" s="1873"/>
      <c r="KXU84" s="1873"/>
      <c r="KXV84" s="1873"/>
      <c r="KXW84" s="1873"/>
      <c r="KXX84" s="1873"/>
      <c r="KXY84" s="1873"/>
      <c r="KXZ84" s="1873"/>
      <c r="KYA84" s="1873"/>
      <c r="KYB84" s="1873"/>
      <c r="KYC84" s="1873"/>
      <c r="KYD84" s="1873"/>
      <c r="KYE84" s="1873"/>
      <c r="KYF84" s="1873"/>
      <c r="KYG84" s="1873"/>
      <c r="KYH84" s="1873"/>
      <c r="KYI84" s="1873"/>
      <c r="KYJ84" s="1873"/>
      <c r="KYK84" s="1873"/>
      <c r="KYL84" s="1873"/>
      <c r="KYM84" s="1873"/>
      <c r="KYN84" s="1873"/>
      <c r="KYO84" s="1873"/>
      <c r="KYP84" s="1873"/>
      <c r="KYQ84" s="1873"/>
      <c r="KYR84" s="1873"/>
      <c r="KYS84" s="1873"/>
      <c r="KYT84" s="1873"/>
      <c r="KYU84" s="1873"/>
      <c r="KYV84" s="1873"/>
      <c r="KYW84" s="1873"/>
      <c r="KYX84" s="1873"/>
      <c r="KYY84" s="1873"/>
      <c r="KYZ84" s="1873"/>
      <c r="KZA84" s="1873"/>
      <c r="KZB84" s="1873"/>
      <c r="KZC84" s="1873"/>
      <c r="KZD84" s="1873"/>
      <c r="KZE84" s="1873"/>
      <c r="KZF84" s="1873"/>
      <c r="KZG84" s="1873"/>
      <c r="KZH84" s="1873"/>
      <c r="KZI84" s="1873"/>
      <c r="KZJ84" s="1873"/>
      <c r="KZK84" s="1873"/>
      <c r="KZL84" s="1873"/>
      <c r="KZM84" s="1873"/>
      <c r="KZN84" s="1873"/>
      <c r="KZO84" s="1873"/>
      <c r="KZP84" s="1873"/>
      <c r="KZQ84" s="1873"/>
      <c r="KZR84" s="1873"/>
      <c r="KZS84" s="1873"/>
      <c r="KZT84" s="1873"/>
      <c r="KZU84" s="1873"/>
      <c r="KZV84" s="1873"/>
      <c r="KZW84" s="1873"/>
      <c r="KZX84" s="1873"/>
      <c r="KZY84" s="1873"/>
      <c r="KZZ84" s="1873"/>
      <c r="LAA84" s="1873"/>
      <c r="LAB84" s="1873"/>
      <c r="LAC84" s="1873"/>
      <c r="LAD84" s="1873"/>
      <c r="LAE84" s="1873"/>
      <c r="LAF84" s="1873"/>
      <c r="LAG84" s="1873"/>
      <c r="LAH84" s="1873"/>
      <c r="LAI84" s="1873"/>
      <c r="LAJ84" s="1873"/>
      <c r="LAK84" s="1873"/>
      <c r="LAL84" s="1873"/>
      <c r="LAM84" s="1873"/>
      <c r="LAN84" s="1873"/>
      <c r="LAO84" s="1873"/>
      <c r="LAP84" s="1873"/>
      <c r="LAQ84" s="1873"/>
      <c r="LAR84" s="1873"/>
      <c r="LAS84" s="1873"/>
      <c r="LAT84" s="1873"/>
      <c r="LAU84" s="1873"/>
      <c r="LAV84" s="1873"/>
      <c r="LAW84" s="1873"/>
      <c r="LAX84" s="1873"/>
      <c r="LAY84" s="1873"/>
      <c r="LAZ84" s="1873"/>
      <c r="LBA84" s="1873"/>
      <c r="LBB84" s="1873"/>
      <c r="LBC84" s="1873"/>
      <c r="LBD84" s="1873"/>
      <c r="LBE84" s="1873"/>
      <c r="LBF84" s="1873"/>
      <c r="LBG84" s="1873"/>
      <c r="LBH84" s="1873"/>
      <c r="LBI84" s="1873"/>
      <c r="LBJ84" s="1873"/>
      <c r="LBK84" s="1873"/>
      <c r="LBL84" s="1873"/>
      <c r="LBM84" s="1873"/>
      <c r="LBN84" s="1873"/>
      <c r="LBO84" s="1873"/>
      <c r="LBP84" s="1873"/>
      <c r="LBQ84" s="1873"/>
      <c r="LBR84" s="1873"/>
      <c r="LBS84" s="1873"/>
      <c r="LBT84" s="1873"/>
      <c r="LBU84" s="1873"/>
      <c r="LBV84" s="1873"/>
      <c r="LBW84" s="1873"/>
      <c r="LBX84" s="1873"/>
      <c r="LBY84" s="1873"/>
      <c r="LBZ84" s="1873"/>
      <c r="LCA84" s="1873"/>
      <c r="LCB84" s="1873"/>
      <c r="LCC84" s="1873"/>
      <c r="LCD84" s="1873"/>
      <c r="LCE84" s="1873"/>
      <c r="LCF84" s="1873"/>
      <c r="LCG84" s="1873"/>
      <c r="LCH84" s="1873"/>
      <c r="LCI84" s="1873"/>
      <c r="LCJ84" s="1873"/>
      <c r="LCK84" s="1873"/>
      <c r="LCL84" s="1873"/>
      <c r="LCM84" s="1873"/>
      <c r="LCN84" s="1873"/>
      <c r="LCO84" s="1873"/>
      <c r="LCP84" s="1873"/>
      <c r="LCQ84" s="1873"/>
      <c r="LCR84" s="1873"/>
      <c r="LCS84" s="1873"/>
      <c r="LCT84" s="1873"/>
      <c r="LCU84" s="1873"/>
      <c r="LCV84" s="1873"/>
      <c r="LCW84" s="1873"/>
      <c r="LCX84" s="1873"/>
      <c r="LCY84" s="1873"/>
      <c r="LCZ84" s="1873"/>
      <c r="LDA84" s="1873"/>
      <c r="LDB84" s="1873"/>
      <c r="LDC84" s="1873"/>
      <c r="LDD84" s="1873"/>
      <c r="LDE84" s="1873"/>
      <c r="LDF84" s="1873"/>
      <c r="LDG84" s="1873"/>
      <c r="LDH84" s="1873"/>
      <c r="LDI84" s="1873"/>
      <c r="LDJ84" s="1873"/>
      <c r="LDK84" s="1873"/>
      <c r="LDL84" s="1873"/>
      <c r="LDM84" s="1873"/>
      <c r="LDN84" s="1873"/>
      <c r="LDO84" s="1873"/>
      <c r="LDP84" s="1873"/>
      <c r="LDQ84" s="1873"/>
      <c r="LDR84" s="1873"/>
      <c r="LDS84" s="1873"/>
      <c r="LDT84" s="1873"/>
      <c r="LDU84" s="1873"/>
      <c r="LDV84" s="1873"/>
      <c r="LDW84" s="1873"/>
      <c r="LDX84" s="1873"/>
      <c r="LDY84" s="1873"/>
      <c r="LDZ84" s="1873"/>
      <c r="LEA84" s="1873"/>
      <c r="LEB84" s="1873"/>
      <c r="LEC84" s="1873"/>
      <c r="LED84" s="1873"/>
      <c r="LEE84" s="1873"/>
      <c r="LEF84" s="1873"/>
      <c r="LEG84" s="1873"/>
      <c r="LEH84" s="1873"/>
      <c r="LEI84" s="1873"/>
      <c r="LEJ84" s="1873"/>
      <c r="LEK84" s="1873"/>
      <c r="LEL84" s="1873"/>
      <c r="LEM84" s="1873"/>
      <c r="LEN84" s="1873"/>
      <c r="LEO84" s="1873"/>
      <c r="LEP84" s="1873"/>
      <c r="LEQ84" s="1873"/>
      <c r="LER84" s="1873"/>
      <c r="LES84" s="1873"/>
      <c r="LET84" s="1873"/>
      <c r="LEU84" s="1873"/>
      <c r="LEV84" s="1873"/>
      <c r="LEW84" s="1873"/>
      <c r="LEX84" s="1873"/>
      <c r="LEY84" s="1873"/>
      <c r="LEZ84" s="1873"/>
      <c r="LFA84" s="1873"/>
      <c r="LFB84" s="1873"/>
      <c r="LFC84" s="1873"/>
      <c r="LFD84" s="1873"/>
      <c r="LFE84" s="1873"/>
      <c r="LFF84" s="1873"/>
      <c r="LFG84" s="1873"/>
      <c r="LFH84" s="1873"/>
      <c r="LFI84" s="1873"/>
      <c r="LFJ84" s="1873"/>
      <c r="LFK84" s="1873"/>
      <c r="LFL84" s="1873"/>
      <c r="LFM84" s="1873"/>
      <c r="LFN84" s="1873"/>
      <c r="LFO84" s="1873"/>
      <c r="LFP84" s="1873"/>
      <c r="LFQ84" s="1873"/>
      <c r="LFR84" s="1873"/>
      <c r="LFS84" s="1873"/>
      <c r="LFT84" s="1873"/>
      <c r="LFU84" s="1873"/>
      <c r="LFV84" s="1873"/>
      <c r="LFW84" s="1873"/>
      <c r="LFX84" s="1873"/>
      <c r="LFY84" s="1873"/>
      <c r="LFZ84" s="1873"/>
      <c r="LGA84" s="1873"/>
      <c r="LGB84" s="1873"/>
      <c r="LGC84" s="1873"/>
      <c r="LGD84" s="1873"/>
      <c r="LGE84" s="1873"/>
      <c r="LGF84" s="1873"/>
      <c r="LGG84" s="1873"/>
      <c r="LGH84" s="1873"/>
      <c r="LGI84" s="1873"/>
      <c r="LGJ84" s="1873"/>
      <c r="LGK84" s="1873"/>
      <c r="LGL84" s="1873"/>
      <c r="LGM84" s="1873"/>
      <c r="LGN84" s="1873"/>
      <c r="LGO84" s="1873"/>
      <c r="LGP84" s="1873"/>
      <c r="LGQ84" s="1873"/>
      <c r="LGR84" s="1873"/>
      <c r="LGS84" s="1873"/>
      <c r="LGT84" s="1873"/>
      <c r="LGU84" s="1873"/>
      <c r="LGV84" s="1873"/>
      <c r="LGW84" s="1873"/>
      <c r="LGX84" s="1873"/>
      <c r="LGY84" s="1873"/>
      <c r="LGZ84" s="1873"/>
      <c r="LHA84" s="1873"/>
      <c r="LHB84" s="1873"/>
      <c r="LHC84" s="1873"/>
      <c r="LHD84" s="1873"/>
      <c r="LHE84" s="1873"/>
      <c r="LHF84" s="1873"/>
      <c r="LHG84" s="1873"/>
      <c r="LHH84" s="1873"/>
      <c r="LHI84" s="1873"/>
      <c r="LHJ84" s="1873"/>
      <c r="LHK84" s="1873"/>
      <c r="LHL84" s="1873"/>
      <c r="LHM84" s="1873"/>
      <c r="LHN84" s="1873"/>
      <c r="LHO84" s="1873"/>
      <c r="LHP84" s="1873"/>
      <c r="LHQ84" s="1873"/>
      <c r="LHR84" s="1873"/>
      <c r="LHS84" s="1873"/>
      <c r="LHT84" s="1873"/>
      <c r="LHU84" s="1873"/>
      <c r="LHV84" s="1873"/>
      <c r="LHW84" s="1873"/>
      <c r="LHX84" s="1873"/>
      <c r="LHY84" s="1873"/>
      <c r="LHZ84" s="1873"/>
      <c r="LIA84" s="1873"/>
      <c r="LIB84" s="1873"/>
      <c r="LIC84" s="1873"/>
      <c r="LID84" s="1873"/>
      <c r="LIE84" s="1873"/>
      <c r="LIF84" s="1873"/>
      <c r="LIG84" s="1873"/>
      <c r="LIH84" s="1873"/>
      <c r="LII84" s="1873"/>
      <c r="LIJ84" s="1873"/>
      <c r="LIK84" s="1873"/>
      <c r="LIL84" s="1873"/>
      <c r="LIM84" s="1873"/>
      <c r="LIN84" s="1873"/>
      <c r="LIO84" s="1873"/>
      <c r="LIP84" s="1873"/>
      <c r="LIQ84" s="1873"/>
      <c r="LIR84" s="1873"/>
      <c r="LIS84" s="1873"/>
      <c r="LIT84" s="1873"/>
      <c r="LIU84" s="1873"/>
      <c r="LIV84" s="1873"/>
      <c r="LIW84" s="1873"/>
      <c r="LIX84" s="1873"/>
      <c r="LIY84" s="1873"/>
      <c r="LIZ84" s="1873"/>
      <c r="LJA84" s="1873"/>
      <c r="LJB84" s="1873"/>
      <c r="LJC84" s="1873"/>
      <c r="LJD84" s="1873"/>
      <c r="LJE84" s="1873"/>
      <c r="LJF84" s="1873"/>
      <c r="LJG84" s="1873"/>
      <c r="LJH84" s="1873"/>
      <c r="LJI84" s="1873"/>
      <c r="LJJ84" s="1873"/>
      <c r="LJK84" s="1873"/>
      <c r="LJL84" s="1873"/>
      <c r="LJM84" s="1873"/>
      <c r="LJN84" s="1873"/>
      <c r="LJO84" s="1873"/>
      <c r="LJP84" s="1873"/>
      <c r="LJQ84" s="1873"/>
      <c r="LJR84" s="1873"/>
      <c r="LJS84" s="1873"/>
      <c r="LJT84" s="1873"/>
      <c r="LJU84" s="1873"/>
      <c r="LJV84" s="1873"/>
      <c r="LJW84" s="1873"/>
      <c r="LJX84" s="1873"/>
      <c r="LJY84" s="1873"/>
      <c r="LJZ84" s="1873"/>
      <c r="LKA84" s="1873"/>
      <c r="LKB84" s="1873"/>
      <c r="LKC84" s="1873"/>
      <c r="LKD84" s="1873"/>
      <c r="LKE84" s="1873"/>
      <c r="LKF84" s="1873"/>
      <c r="LKG84" s="1873"/>
      <c r="LKH84" s="1873"/>
      <c r="LKI84" s="1873"/>
      <c r="LKJ84" s="1873"/>
      <c r="LKK84" s="1873"/>
      <c r="LKL84" s="1873"/>
      <c r="LKM84" s="1873"/>
      <c r="LKN84" s="1873"/>
      <c r="LKO84" s="1873"/>
      <c r="LKP84" s="1873"/>
      <c r="LKQ84" s="1873"/>
      <c r="LKR84" s="1873"/>
      <c r="LKS84" s="1873"/>
      <c r="LKT84" s="1873"/>
      <c r="LKU84" s="1873"/>
      <c r="LKV84" s="1873"/>
      <c r="LKW84" s="1873"/>
      <c r="LKX84" s="1873"/>
      <c r="LKY84" s="1873"/>
      <c r="LKZ84" s="1873"/>
      <c r="LLA84" s="1873"/>
      <c r="LLB84" s="1873"/>
      <c r="LLC84" s="1873"/>
      <c r="LLD84" s="1873"/>
      <c r="LLE84" s="1873"/>
      <c r="LLF84" s="1873"/>
      <c r="LLG84" s="1873"/>
      <c r="LLH84" s="1873"/>
      <c r="LLI84" s="1873"/>
      <c r="LLJ84" s="1873"/>
      <c r="LLK84" s="1873"/>
      <c r="LLL84" s="1873"/>
      <c r="LLM84" s="1873"/>
      <c r="LLN84" s="1873"/>
      <c r="LLO84" s="1873"/>
      <c r="LLP84" s="1873"/>
      <c r="LLQ84" s="1873"/>
      <c r="LLR84" s="1873"/>
      <c r="LLS84" s="1873"/>
      <c r="LLT84" s="1873"/>
      <c r="LLU84" s="1873"/>
      <c r="LLV84" s="1873"/>
      <c r="LLW84" s="1873"/>
      <c r="LLX84" s="1873"/>
      <c r="LLY84" s="1873"/>
      <c r="LLZ84" s="1873"/>
      <c r="LMA84" s="1873"/>
      <c r="LMB84" s="1873"/>
      <c r="LMC84" s="1873"/>
      <c r="LMD84" s="1873"/>
      <c r="LME84" s="1873"/>
      <c r="LMF84" s="1873"/>
      <c r="LMG84" s="1873"/>
      <c r="LMH84" s="1873"/>
      <c r="LMI84" s="1873"/>
      <c r="LMJ84" s="1873"/>
      <c r="LMK84" s="1873"/>
      <c r="LML84" s="1873"/>
      <c r="LMM84" s="1873"/>
      <c r="LMN84" s="1873"/>
      <c r="LMO84" s="1873"/>
      <c r="LMP84" s="1873"/>
      <c r="LMQ84" s="1873"/>
      <c r="LMR84" s="1873"/>
      <c r="LMS84" s="1873"/>
      <c r="LMT84" s="1873"/>
      <c r="LMU84" s="1873"/>
      <c r="LMV84" s="1873"/>
      <c r="LMW84" s="1873"/>
      <c r="LMX84" s="1873"/>
      <c r="LMY84" s="1873"/>
      <c r="LMZ84" s="1873"/>
      <c r="LNA84" s="1873"/>
      <c r="LNB84" s="1873"/>
      <c r="LNC84" s="1873"/>
      <c r="LND84" s="1873"/>
      <c r="LNE84" s="1873"/>
      <c r="LNF84" s="1873"/>
      <c r="LNG84" s="1873"/>
      <c r="LNH84" s="1873"/>
      <c r="LNI84" s="1873"/>
      <c r="LNJ84" s="1873"/>
      <c r="LNK84" s="1873"/>
      <c r="LNL84" s="1873"/>
      <c r="LNM84" s="1873"/>
      <c r="LNN84" s="1873"/>
      <c r="LNO84" s="1873"/>
      <c r="LNP84" s="1873"/>
      <c r="LNQ84" s="1873"/>
      <c r="LNR84" s="1873"/>
      <c r="LNS84" s="1873"/>
      <c r="LNT84" s="1873"/>
      <c r="LNU84" s="1873"/>
      <c r="LNV84" s="1873"/>
      <c r="LNW84" s="1873"/>
      <c r="LNX84" s="1873"/>
      <c r="LNY84" s="1873"/>
      <c r="LNZ84" s="1873"/>
      <c r="LOA84" s="1873"/>
      <c r="LOB84" s="1873"/>
      <c r="LOC84" s="1873"/>
      <c r="LOD84" s="1873"/>
      <c r="LOE84" s="1873"/>
      <c r="LOF84" s="1873"/>
      <c r="LOG84" s="1873"/>
      <c r="LOH84" s="1873"/>
      <c r="LOI84" s="1873"/>
      <c r="LOJ84" s="1873"/>
      <c r="LOK84" s="1873"/>
      <c r="LOL84" s="1873"/>
      <c r="LOM84" s="1873"/>
      <c r="LON84" s="1873"/>
      <c r="LOO84" s="1873"/>
      <c r="LOP84" s="1873"/>
      <c r="LOQ84" s="1873"/>
      <c r="LOR84" s="1873"/>
      <c r="LOS84" s="1873"/>
      <c r="LOT84" s="1873"/>
      <c r="LOU84" s="1873"/>
      <c r="LOV84" s="1873"/>
      <c r="LOW84" s="1873"/>
      <c r="LOX84" s="1873"/>
      <c r="LOY84" s="1873"/>
      <c r="LOZ84" s="1873"/>
      <c r="LPA84" s="1873"/>
      <c r="LPB84" s="1873"/>
      <c r="LPC84" s="1873"/>
      <c r="LPD84" s="1873"/>
      <c r="LPE84" s="1873"/>
      <c r="LPF84" s="1873"/>
      <c r="LPG84" s="1873"/>
      <c r="LPH84" s="1873"/>
      <c r="LPI84" s="1873"/>
      <c r="LPJ84" s="1873"/>
      <c r="LPK84" s="1873"/>
      <c r="LPL84" s="1873"/>
      <c r="LPM84" s="1873"/>
      <c r="LPN84" s="1873"/>
      <c r="LPO84" s="1873"/>
      <c r="LPP84" s="1873"/>
      <c r="LPQ84" s="1873"/>
      <c r="LPR84" s="1873"/>
      <c r="LPS84" s="1873"/>
      <c r="LPT84" s="1873"/>
      <c r="LPU84" s="1873"/>
      <c r="LPV84" s="1873"/>
      <c r="LPW84" s="1873"/>
      <c r="LPX84" s="1873"/>
      <c r="LPY84" s="1873"/>
      <c r="LPZ84" s="1873"/>
      <c r="LQA84" s="1873"/>
      <c r="LQB84" s="1873"/>
      <c r="LQC84" s="1873"/>
      <c r="LQD84" s="1873"/>
      <c r="LQE84" s="1873"/>
      <c r="LQF84" s="1873"/>
      <c r="LQG84" s="1873"/>
      <c r="LQH84" s="1873"/>
      <c r="LQI84" s="1873"/>
      <c r="LQJ84" s="1873"/>
      <c r="LQK84" s="1873"/>
      <c r="LQL84" s="1873"/>
      <c r="LQM84" s="1873"/>
      <c r="LQN84" s="1873"/>
      <c r="LQO84" s="1873"/>
      <c r="LQP84" s="1873"/>
      <c r="LQQ84" s="1873"/>
      <c r="LQR84" s="1873"/>
      <c r="LQS84" s="1873"/>
      <c r="LQT84" s="1873"/>
      <c r="LQU84" s="1873"/>
      <c r="LQV84" s="1873"/>
      <c r="LQW84" s="1873"/>
      <c r="LQX84" s="1873"/>
      <c r="LQY84" s="1873"/>
      <c r="LQZ84" s="1873"/>
      <c r="LRA84" s="1873"/>
      <c r="LRB84" s="1873"/>
      <c r="LRC84" s="1873"/>
      <c r="LRD84" s="1873"/>
      <c r="LRE84" s="1873"/>
      <c r="LRF84" s="1873"/>
      <c r="LRG84" s="1873"/>
      <c r="LRH84" s="1873"/>
      <c r="LRI84" s="1873"/>
      <c r="LRJ84" s="1873"/>
      <c r="LRK84" s="1873"/>
      <c r="LRL84" s="1873"/>
      <c r="LRM84" s="1873"/>
      <c r="LRN84" s="1873"/>
      <c r="LRO84" s="1873"/>
      <c r="LRP84" s="1873"/>
      <c r="LRQ84" s="1873"/>
      <c r="LRR84" s="1873"/>
      <c r="LRS84" s="1873"/>
      <c r="LRT84" s="1873"/>
      <c r="LRU84" s="1873"/>
      <c r="LRV84" s="1873"/>
      <c r="LRW84" s="1873"/>
      <c r="LRX84" s="1873"/>
      <c r="LRY84" s="1873"/>
      <c r="LRZ84" s="1873"/>
      <c r="LSA84" s="1873"/>
      <c r="LSB84" s="1873"/>
      <c r="LSC84" s="1873"/>
      <c r="LSD84" s="1873"/>
      <c r="LSE84" s="1873"/>
      <c r="LSF84" s="1873"/>
      <c r="LSG84" s="1873"/>
      <c r="LSH84" s="1873"/>
      <c r="LSI84" s="1873"/>
      <c r="LSJ84" s="1873"/>
      <c r="LSK84" s="1873"/>
      <c r="LSL84" s="1873"/>
      <c r="LSM84" s="1873"/>
      <c r="LSN84" s="1873"/>
      <c r="LSO84" s="1873"/>
      <c r="LSP84" s="1873"/>
      <c r="LSQ84" s="1873"/>
      <c r="LSR84" s="1873"/>
      <c r="LSS84" s="1873"/>
      <c r="LST84" s="1873"/>
      <c r="LSU84" s="1873"/>
      <c r="LSV84" s="1873"/>
      <c r="LSW84" s="1873"/>
      <c r="LSX84" s="1873"/>
      <c r="LSY84" s="1873"/>
      <c r="LSZ84" s="1873"/>
      <c r="LTA84" s="1873"/>
      <c r="LTB84" s="1873"/>
      <c r="LTC84" s="1873"/>
      <c r="LTD84" s="1873"/>
      <c r="LTE84" s="1873"/>
      <c r="LTF84" s="1873"/>
      <c r="LTG84" s="1873"/>
      <c r="LTH84" s="1873"/>
      <c r="LTI84" s="1873"/>
      <c r="LTJ84" s="1873"/>
      <c r="LTK84" s="1873"/>
      <c r="LTL84" s="1873"/>
      <c r="LTM84" s="1873"/>
      <c r="LTN84" s="1873"/>
      <c r="LTO84" s="1873"/>
      <c r="LTP84" s="1873"/>
      <c r="LTQ84" s="1873"/>
      <c r="LTR84" s="1873"/>
      <c r="LTS84" s="1873"/>
      <c r="LTT84" s="1873"/>
      <c r="LTU84" s="1873"/>
      <c r="LTV84" s="1873"/>
      <c r="LTW84" s="1873"/>
      <c r="LTX84" s="1873"/>
      <c r="LTY84" s="1873"/>
      <c r="LTZ84" s="1873"/>
      <c r="LUA84" s="1873"/>
      <c r="LUB84" s="1873"/>
      <c r="LUC84" s="1873"/>
      <c r="LUD84" s="1873"/>
      <c r="LUE84" s="1873"/>
      <c r="LUF84" s="1873"/>
      <c r="LUG84" s="1873"/>
      <c r="LUH84" s="1873"/>
      <c r="LUI84" s="1873"/>
      <c r="LUJ84" s="1873"/>
      <c r="LUK84" s="1873"/>
      <c r="LUL84" s="1873"/>
      <c r="LUM84" s="1873"/>
      <c r="LUN84" s="1873"/>
      <c r="LUO84" s="1873"/>
      <c r="LUP84" s="1873"/>
      <c r="LUQ84" s="1873"/>
      <c r="LUR84" s="1873"/>
      <c r="LUS84" s="1873"/>
      <c r="LUT84" s="1873"/>
      <c r="LUU84" s="1873"/>
      <c r="LUV84" s="1873"/>
      <c r="LUW84" s="1873"/>
      <c r="LUX84" s="1873"/>
      <c r="LUY84" s="1873"/>
      <c r="LUZ84" s="1873"/>
      <c r="LVA84" s="1873"/>
      <c r="LVB84" s="1873"/>
      <c r="LVC84" s="1873"/>
      <c r="LVD84" s="1873"/>
      <c r="LVE84" s="1873"/>
      <c r="LVF84" s="1873"/>
      <c r="LVG84" s="1873"/>
      <c r="LVH84" s="1873"/>
      <c r="LVI84" s="1873"/>
      <c r="LVJ84" s="1873"/>
      <c r="LVK84" s="1873"/>
      <c r="LVL84" s="1873"/>
      <c r="LVM84" s="1873"/>
      <c r="LVN84" s="1873"/>
      <c r="LVO84" s="1873"/>
      <c r="LVP84" s="1873"/>
      <c r="LVQ84" s="1873"/>
      <c r="LVR84" s="1873"/>
      <c r="LVS84" s="1873"/>
      <c r="LVT84" s="1873"/>
      <c r="LVU84" s="1873"/>
      <c r="LVV84" s="1873"/>
      <c r="LVW84" s="1873"/>
      <c r="LVX84" s="1873"/>
      <c r="LVY84" s="1873"/>
      <c r="LVZ84" s="1873"/>
      <c r="LWA84" s="1873"/>
      <c r="LWB84" s="1873"/>
      <c r="LWC84" s="1873"/>
      <c r="LWD84" s="1873"/>
      <c r="LWE84" s="1873"/>
      <c r="LWF84" s="1873"/>
      <c r="LWG84" s="1873"/>
      <c r="LWH84" s="1873"/>
      <c r="LWI84" s="1873"/>
      <c r="LWJ84" s="1873"/>
      <c r="LWK84" s="1873"/>
      <c r="LWL84" s="1873"/>
      <c r="LWM84" s="1873"/>
      <c r="LWN84" s="1873"/>
      <c r="LWO84" s="1873"/>
      <c r="LWP84" s="1873"/>
      <c r="LWQ84" s="1873"/>
      <c r="LWR84" s="1873"/>
      <c r="LWS84" s="1873"/>
      <c r="LWT84" s="1873"/>
      <c r="LWU84" s="1873"/>
      <c r="LWV84" s="1873"/>
      <c r="LWW84" s="1873"/>
      <c r="LWX84" s="1873"/>
      <c r="LWY84" s="1873"/>
      <c r="LWZ84" s="1873"/>
      <c r="LXA84" s="1873"/>
      <c r="LXB84" s="1873"/>
      <c r="LXC84" s="1873"/>
      <c r="LXD84" s="1873"/>
      <c r="LXE84" s="1873"/>
      <c r="LXF84" s="1873"/>
      <c r="LXG84" s="1873"/>
      <c r="LXH84" s="1873"/>
      <c r="LXI84" s="1873"/>
      <c r="LXJ84" s="1873"/>
      <c r="LXK84" s="1873"/>
      <c r="LXL84" s="1873"/>
      <c r="LXM84" s="1873"/>
      <c r="LXN84" s="1873"/>
      <c r="LXO84" s="1873"/>
      <c r="LXP84" s="1873"/>
      <c r="LXQ84" s="1873"/>
      <c r="LXR84" s="1873"/>
      <c r="LXS84" s="1873"/>
      <c r="LXT84" s="1873"/>
      <c r="LXU84" s="1873"/>
      <c r="LXV84" s="1873"/>
      <c r="LXW84" s="1873"/>
      <c r="LXX84" s="1873"/>
      <c r="LXY84" s="1873"/>
      <c r="LXZ84" s="1873"/>
      <c r="LYA84" s="1873"/>
      <c r="LYB84" s="1873"/>
      <c r="LYC84" s="1873"/>
      <c r="LYD84" s="1873"/>
      <c r="LYE84" s="1873"/>
      <c r="LYF84" s="1873"/>
      <c r="LYG84" s="1873"/>
      <c r="LYH84" s="1873"/>
      <c r="LYI84" s="1873"/>
      <c r="LYJ84" s="1873"/>
      <c r="LYK84" s="1873"/>
      <c r="LYL84" s="1873"/>
      <c r="LYM84" s="1873"/>
      <c r="LYN84" s="1873"/>
      <c r="LYO84" s="1873"/>
      <c r="LYP84" s="1873"/>
      <c r="LYQ84" s="1873"/>
      <c r="LYR84" s="1873"/>
      <c r="LYS84" s="1873"/>
      <c r="LYT84" s="1873"/>
      <c r="LYU84" s="1873"/>
      <c r="LYV84" s="1873"/>
      <c r="LYW84" s="1873"/>
      <c r="LYX84" s="1873"/>
      <c r="LYY84" s="1873"/>
      <c r="LYZ84" s="1873"/>
      <c r="LZA84" s="1873"/>
      <c r="LZB84" s="1873"/>
      <c r="LZC84" s="1873"/>
      <c r="LZD84" s="1873"/>
      <c r="LZE84" s="1873"/>
      <c r="LZF84" s="1873"/>
      <c r="LZG84" s="1873"/>
      <c r="LZH84" s="1873"/>
      <c r="LZI84" s="1873"/>
      <c r="LZJ84" s="1873"/>
      <c r="LZK84" s="1873"/>
      <c r="LZL84" s="1873"/>
      <c r="LZM84" s="1873"/>
      <c r="LZN84" s="1873"/>
      <c r="LZO84" s="1873"/>
      <c r="LZP84" s="1873"/>
      <c r="LZQ84" s="1873"/>
      <c r="LZR84" s="1873"/>
      <c r="LZS84" s="1873"/>
      <c r="LZT84" s="1873"/>
      <c r="LZU84" s="1873"/>
      <c r="LZV84" s="1873"/>
      <c r="LZW84" s="1873"/>
      <c r="LZX84" s="1873"/>
      <c r="LZY84" s="1873"/>
      <c r="LZZ84" s="1873"/>
      <c r="MAA84" s="1873"/>
      <c r="MAB84" s="1873"/>
      <c r="MAC84" s="1873"/>
      <c r="MAD84" s="1873"/>
      <c r="MAE84" s="1873"/>
      <c r="MAF84" s="1873"/>
      <c r="MAG84" s="1873"/>
      <c r="MAH84" s="1873"/>
      <c r="MAI84" s="1873"/>
      <c r="MAJ84" s="1873"/>
      <c r="MAK84" s="1873"/>
      <c r="MAL84" s="1873"/>
      <c r="MAM84" s="1873"/>
      <c r="MAN84" s="1873"/>
      <c r="MAO84" s="1873"/>
      <c r="MAP84" s="1873"/>
      <c r="MAQ84" s="1873"/>
      <c r="MAR84" s="1873"/>
      <c r="MAS84" s="1873"/>
      <c r="MAT84" s="1873"/>
      <c r="MAU84" s="1873"/>
      <c r="MAV84" s="1873"/>
      <c r="MAW84" s="1873"/>
      <c r="MAX84" s="1873"/>
      <c r="MAY84" s="1873"/>
      <c r="MAZ84" s="1873"/>
      <c r="MBA84" s="1873"/>
      <c r="MBB84" s="1873"/>
      <c r="MBC84" s="1873"/>
      <c r="MBD84" s="1873"/>
      <c r="MBE84" s="1873"/>
      <c r="MBF84" s="1873"/>
      <c r="MBG84" s="1873"/>
      <c r="MBH84" s="1873"/>
      <c r="MBI84" s="1873"/>
      <c r="MBJ84" s="1873"/>
      <c r="MBK84" s="1873"/>
      <c r="MBL84" s="1873"/>
      <c r="MBM84" s="1873"/>
      <c r="MBN84" s="1873"/>
      <c r="MBO84" s="1873"/>
      <c r="MBP84" s="1873"/>
      <c r="MBQ84" s="1873"/>
      <c r="MBR84" s="1873"/>
      <c r="MBS84" s="1873"/>
      <c r="MBT84" s="1873"/>
      <c r="MBU84" s="1873"/>
      <c r="MBV84" s="1873"/>
      <c r="MBW84" s="1873"/>
      <c r="MBX84" s="1873"/>
      <c r="MBY84" s="1873"/>
      <c r="MBZ84" s="1873"/>
      <c r="MCA84" s="1873"/>
      <c r="MCB84" s="1873"/>
      <c r="MCC84" s="1873"/>
      <c r="MCD84" s="1873"/>
      <c r="MCE84" s="1873"/>
      <c r="MCF84" s="1873"/>
      <c r="MCG84" s="1873"/>
      <c r="MCH84" s="1873"/>
      <c r="MCI84" s="1873"/>
      <c r="MCJ84" s="1873"/>
      <c r="MCK84" s="1873"/>
      <c r="MCL84" s="1873"/>
      <c r="MCM84" s="1873"/>
      <c r="MCN84" s="1873"/>
      <c r="MCO84" s="1873"/>
      <c r="MCP84" s="1873"/>
      <c r="MCQ84" s="1873"/>
      <c r="MCR84" s="1873"/>
      <c r="MCS84" s="1873"/>
      <c r="MCT84" s="1873"/>
      <c r="MCU84" s="1873"/>
      <c r="MCV84" s="1873"/>
      <c r="MCW84" s="1873"/>
      <c r="MCX84" s="1873"/>
      <c r="MCY84" s="1873"/>
      <c r="MCZ84" s="1873"/>
      <c r="MDA84" s="1873"/>
      <c r="MDB84" s="1873"/>
      <c r="MDC84" s="1873"/>
      <c r="MDD84" s="1873"/>
      <c r="MDE84" s="1873"/>
      <c r="MDF84" s="1873"/>
      <c r="MDG84" s="1873"/>
      <c r="MDH84" s="1873"/>
      <c r="MDI84" s="1873"/>
      <c r="MDJ84" s="1873"/>
      <c r="MDK84" s="1873"/>
      <c r="MDL84" s="1873"/>
      <c r="MDM84" s="1873"/>
      <c r="MDN84" s="1873"/>
      <c r="MDO84" s="1873"/>
      <c r="MDP84" s="1873"/>
      <c r="MDQ84" s="1873"/>
      <c r="MDR84" s="1873"/>
      <c r="MDS84" s="1873"/>
      <c r="MDT84" s="1873"/>
      <c r="MDU84" s="1873"/>
      <c r="MDV84" s="1873"/>
      <c r="MDW84" s="1873"/>
      <c r="MDX84" s="1873"/>
      <c r="MDY84" s="1873"/>
      <c r="MDZ84" s="1873"/>
      <c r="MEA84" s="1873"/>
      <c r="MEB84" s="1873"/>
      <c r="MEC84" s="1873"/>
      <c r="MED84" s="1873"/>
      <c r="MEE84" s="1873"/>
      <c r="MEF84" s="1873"/>
      <c r="MEG84" s="1873"/>
      <c r="MEH84" s="1873"/>
      <c r="MEI84" s="1873"/>
      <c r="MEJ84" s="1873"/>
      <c r="MEK84" s="1873"/>
      <c r="MEL84" s="1873"/>
      <c r="MEM84" s="1873"/>
      <c r="MEN84" s="1873"/>
      <c r="MEO84" s="1873"/>
      <c r="MEP84" s="1873"/>
      <c r="MEQ84" s="1873"/>
      <c r="MER84" s="1873"/>
      <c r="MES84" s="1873"/>
      <c r="MET84" s="1873"/>
      <c r="MEU84" s="1873"/>
      <c r="MEV84" s="1873"/>
      <c r="MEW84" s="1873"/>
      <c r="MEX84" s="1873"/>
      <c r="MEY84" s="1873"/>
      <c r="MEZ84" s="1873"/>
      <c r="MFA84" s="1873"/>
      <c r="MFB84" s="1873"/>
      <c r="MFC84" s="1873"/>
      <c r="MFD84" s="1873"/>
      <c r="MFE84" s="1873"/>
      <c r="MFF84" s="1873"/>
      <c r="MFG84" s="1873"/>
      <c r="MFH84" s="1873"/>
      <c r="MFI84" s="1873"/>
      <c r="MFJ84" s="1873"/>
      <c r="MFK84" s="1873"/>
      <c r="MFL84" s="1873"/>
      <c r="MFM84" s="1873"/>
      <c r="MFN84" s="1873"/>
      <c r="MFO84" s="1873"/>
      <c r="MFP84" s="1873"/>
      <c r="MFQ84" s="1873"/>
      <c r="MFR84" s="1873"/>
      <c r="MFS84" s="1873"/>
      <c r="MFT84" s="1873"/>
      <c r="MFU84" s="1873"/>
      <c r="MFV84" s="1873"/>
      <c r="MFW84" s="1873"/>
      <c r="MFX84" s="1873"/>
      <c r="MFY84" s="1873"/>
      <c r="MFZ84" s="1873"/>
      <c r="MGA84" s="1873"/>
      <c r="MGB84" s="1873"/>
      <c r="MGC84" s="1873"/>
      <c r="MGD84" s="1873"/>
      <c r="MGE84" s="1873"/>
      <c r="MGF84" s="1873"/>
      <c r="MGG84" s="1873"/>
      <c r="MGH84" s="1873"/>
      <c r="MGI84" s="1873"/>
      <c r="MGJ84" s="1873"/>
      <c r="MGK84" s="1873"/>
      <c r="MGL84" s="1873"/>
      <c r="MGM84" s="1873"/>
      <c r="MGN84" s="1873"/>
      <c r="MGO84" s="1873"/>
      <c r="MGP84" s="1873"/>
      <c r="MGQ84" s="1873"/>
      <c r="MGR84" s="1873"/>
      <c r="MGS84" s="1873"/>
      <c r="MGT84" s="1873"/>
      <c r="MGU84" s="1873"/>
      <c r="MGV84" s="1873"/>
      <c r="MGW84" s="1873"/>
      <c r="MGX84" s="1873"/>
      <c r="MGY84" s="1873"/>
      <c r="MGZ84" s="1873"/>
      <c r="MHA84" s="1873"/>
      <c r="MHB84" s="1873"/>
      <c r="MHC84" s="1873"/>
      <c r="MHD84" s="1873"/>
      <c r="MHE84" s="1873"/>
      <c r="MHF84" s="1873"/>
      <c r="MHG84" s="1873"/>
      <c r="MHH84" s="1873"/>
      <c r="MHI84" s="1873"/>
      <c r="MHJ84" s="1873"/>
      <c r="MHK84" s="1873"/>
      <c r="MHL84" s="1873"/>
      <c r="MHM84" s="1873"/>
      <c r="MHN84" s="1873"/>
      <c r="MHO84" s="1873"/>
      <c r="MHP84" s="1873"/>
      <c r="MHQ84" s="1873"/>
      <c r="MHR84" s="1873"/>
      <c r="MHS84" s="1873"/>
      <c r="MHT84" s="1873"/>
      <c r="MHU84" s="1873"/>
      <c r="MHV84" s="1873"/>
      <c r="MHW84" s="1873"/>
      <c r="MHX84" s="1873"/>
      <c r="MHY84" s="1873"/>
      <c r="MHZ84" s="1873"/>
      <c r="MIA84" s="1873"/>
      <c r="MIB84" s="1873"/>
      <c r="MIC84" s="1873"/>
      <c r="MID84" s="1873"/>
      <c r="MIE84" s="1873"/>
      <c r="MIF84" s="1873"/>
      <c r="MIG84" s="1873"/>
      <c r="MIH84" s="1873"/>
      <c r="MII84" s="1873"/>
      <c r="MIJ84" s="1873"/>
      <c r="MIK84" s="1873"/>
      <c r="MIL84" s="1873"/>
      <c r="MIM84" s="1873"/>
      <c r="MIN84" s="1873"/>
      <c r="MIO84" s="1873"/>
      <c r="MIP84" s="1873"/>
      <c r="MIQ84" s="1873"/>
      <c r="MIR84" s="1873"/>
      <c r="MIS84" s="1873"/>
      <c r="MIT84" s="1873"/>
      <c r="MIU84" s="1873"/>
      <c r="MIV84" s="1873"/>
      <c r="MIW84" s="1873"/>
      <c r="MIX84" s="1873"/>
      <c r="MIY84" s="1873"/>
      <c r="MIZ84" s="1873"/>
      <c r="MJA84" s="1873"/>
      <c r="MJB84" s="1873"/>
      <c r="MJC84" s="1873"/>
      <c r="MJD84" s="1873"/>
      <c r="MJE84" s="1873"/>
      <c r="MJF84" s="1873"/>
      <c r="MJG84" s="1873"/>
      <c r="MJH84" s="1873"/>
      <c r="MJI84" s="1873"/>
      <c r="MJJ84" s="1873"/>
      <c r="MJK84" s="1873"/>
      <c r="MJL84" s="1873"/>
      <c r="MJM84" s="1873"/>
      <c r="MJN84" s="1873"/>
      <c r="MJO84" s="1873"/>
      <c r="MJP84" s="1873"/>
      <c r="MJQ84" s="1873"/>
      <c r="MJR84" s="1873"/>
      <c r="MJS84" s="1873"/>
      <c r="MJT84" s="1873"/>
      <c r="MJU84" s="1873"/>
      <c r="MJV84" s="1873"/>
      <c r="MJW84" s="1873"/>
      <c r="MJX84" s="1873"/>
      <c r="MJY84" s="1873"/>
      <c r="MJZ84" s="1873"/>
      <c r="MKA84" s="1873"/>
      <c r="MKB84" s="1873"/>
      <c r="MKC84" s="1873"/>
      <c r="MKD84" s="1873"/>
      <c r="MKE84" s="1873"/>
      <c r="MKF84" s="1873"/>
      <c r="MKG84" s="1873"/>
      <c r="MKH84" s="1873"/>
      <c r="MKI84" s="1873"/>
      <c r="MKJ84" s="1873"/>
      <c r="MKK84" s="1873"/>
      <c r="MKL84" s="1873"/>
      <c r="MKM84" s="1873"/>
      <c r="MKN84" s="1873"/>
      <c r="MKO84" s="1873"/>
      <c r="MKP84" s="1873"/>
      <c r="MKQ84" s="1873"/>
      <c r="MKR84" s="1873"/>
      <c r="MKS84" s="1873"/>
      <c r="MKT84" s="1873"/>
      <c r="MKU84" s="1873"/>
      <c r="MKV84" s="1873"/>
      <c r="MKW84" s="1873"/>
      <c r="MKX84" s="1873"/>
      <c r="MKY84" s="1873"/>
      <c r="MKZ84" s="1873"/>
      <c r="MLA84" s="1873"/>
      <c r="MLB84" s="1873"/>
      <c r="MLC84" s="1873"/>
      <c r="MLD84" s="1873"/>
      <c r="MLE84" s="1873"/>
      <c r="MLF84" s="1873"/>
      <c r="MLG84" s="1873"/>
      <c r="MLH84" s="1873"/>
      <c r="MLI84" s="1873"/>
      <c r="MLJ84" s="1873"/>
      <c r="MLK84" s="1873"/>
      <c r="MLL84" s="1873"/>
      <c r="MLM84" s="1873"/>
      <c r="MLN84" s="1873"/>
      <c r="MLO84" s="1873"/>
      <c r="MLP84" s="1873"/>
      <c r="MLQ84" s="1873"/>
      <c r="MLR84" s="1873"/>
      <c r="MLS84" s="1873"/>
      <c r="MLT84" s="1873"/>
      <c r="MLU84" s="1873"/>
      <c r="MLV84" s="1873"/>
      <c r="MLW84" s="1873"/>
      <c r="MLX84" s="1873"/>
      <c r="MLY84" s="1873"/>
      <c r="MLZ84" s="1873"/>
      <c r="MMA84" s="1873"/>
      <c r="MMB84" s="1873"/>
      <c r="MMC84" s="1873"/>
      <c r="MMD84" s="1873"/>
      <c r="MME84" s="1873"/>
      <c r="MMF84" s="1873"/>
      <c r="MMG84" s="1873"/>
      <c r="MMH84" s="1873"/>
      <c r="MMI84" s="1873"/>
      <c r="MMJ84" s="1873"/>
      <c r="MMK84" s="1873"/>
      <c r="MML84" s="1873"/>
      <c r="MMM84" s="1873"/>
      <c r="MMN84" s="1873"/>
      <c r="MMO84" s="1873"/>
      <c r="MMP84" s="1873"/>
      <c r="MMQ84" s="1873"/>
      <c r="MMR84" s="1873"/>
      <c r="MMS84" s="1873"/>
      <c r="MMT84" s="1873"/>
      <c r="MMU84" s="1873"/>
      <c r="MMV84" s="1873"/>
      <c r="MMW84" s="1873"/>
      <c r="MMX84" s="1873"/>
      <c r="MMY84" s="1873"/>
      <c r="MMZ84" s="1873"/>
      <c r="MNA84" s="1873"/>
      <c r="MNB84" s="1873"/>
      <c r="MNC84" s="1873"/>
      <c r="MND84" s="1873"/>
      <c r="MNE84" s="1873"/>
      <c r="MNF84" s="1873"/>
      <c r="MNG84" s="1873"/>
      <c r="MNH84" s="1873"/>
      <c r="MNI84" s="1873"/>
      <c r="MNJ84" s="1873"/>
      <c r="MNK84" s="1873"/>
      <c r="MNL84" s="1873"/>
      <c r="MNM84" s="1873"/>
      <c r="MNN84" s="1873"/>
      <c r="MNO84" s="1873"/>
      <c r="MNP84" s="1873"/>
      <c r="MNQ84" s="1873"/>
      <c r="MNR84" s="1873"/>
      <c r="MNS84" s="1873"/>
      <c r="MNT84" s="1873"/>
      <c r="MNU84" s="1873"/>
      <c r="MNV84" s="1873"/>
      <c r="MNW84" s="1873"/>
      <c r="MNX84" s="1873"/>
      <c r="MNY84" s="1873"/>
      <c r="MNZ84" s="1873"/>
      <c r="MOA84" s="1873"/>
      <c r="MOB84" s="1873"/>
      <c r="MOC84" s="1873"/>
      <c r="MOD84" s="1873"/>
      <c r="MOE84" s="1873"/>
      <c r="MOF84" s="1873"/>
      <c r="MOG84" s="1873"/>
      <c r="MOH84" s="1873"/>
      <c r="MOI84" s="1873"/>
      <c r="MOJ84" s="1873"/>
      <c r="MOK84" s="1873"/>
      <c r="MOL84" s="1873"/>
      <c r="MOM84" s="1873"/>
      <c r="MON84" s="1873"/>
      <c r="MOO84" s="1873"/>
      <c r="MOP84" s="1873"/>
      <c r="MOQ84" s="1873"/>
      <c r="MOR84" s="1873"/>
      <c r="MOS84" s="1873"/>
      <c r="MOT84" s="1873"/>
      <c r="MOU84" s="1873"/>
      <c r="MOV84" s="1873"/>
      <c r="MOW84" s="1873"/>
      <c r="MOX84" s="1873"/>
      <c r="MOY84" s="1873"/>
      <c r="MOZ84" s="1873"/>
      <c r="MPA84" s="1873"/>
      <c r="MPB84" s="1873"/>
      <c r="MPC84" s="1873"/>
      <c r="MPD84" s="1873"/>
      <c r="MPE84" s="1873"/>
      <c r="MPF84" s="1873"/>
      <c r="MPG84" s="1873"/>
      <c r="MPH84" s="1873"/>
      <c r="MPI84" s="1873"/>
      <c r="MPJ84" s="1873"/>
      <c r="MPK84" s="1873"/>
      <c r="MPL84" s="1873"/>
      <c r="MPM84" s="1873"/>
      <c r="MPN84" s="1873"/>
      <c r="MPO84" s="1873"/>
      <c r="MPP84" s="1873"/>
      <c r="MPQ84" s="1873"/>
      <c r="MPR84" s="1873"/>
      <c r="MPS84" s="1873"/>
      <c r="MPT84" s="1873"/>
      <c r="MPU84" s="1873"/>
      <c r="MPV84" s="1873"/>
      <c r="MPW84" s="1873"/>
      <c r="MPX84" s="1873"/>
      <c r="MPY84" s="1873"/>
      <c r="MPZ84" s="1873"/>
      <c r="MQA84" s="1873"/>
      <c r="MQB84" s="1873"/>
      <c r="MQC84" s="1873"/>
      <c r="MQD84" s="1873"/>
      <c r="MQE84" s="1873"/>
      <c r="MQF84" s="1873"/>
      <c r="MQG84" s="1873"/>
      <c r="MQH84" s="1873"/>
      <c r="MQI84" s="1873"/>
      <c r="MQJ84" s="1873"/>
      <c r="MQK84" s="1873"/>
      <c r="MQL84" s="1873"/>
      <c r="MQM84" s="1873"/>
      <c r="MQN84" s="1873"/>
      <c r="MQO84" s="1873"/>
      <c r="MQP84" s="1873"/>
      <c r="MQQ84" s="1873"/>
      <c r="MQR84" s="1873"/>
      <c r="MQS84" s="1873"/>
      <c r="MQT84" s="1873"/>
      <c r="MQU84" s="1873"/>
      <c r="MQV84" s="1873"/>
      <c r="MQW84" s="1873"/>
      <c r="MQX84" s="1873"/>
      <c r="MQY84" s="1873"/>
      <c r="MQZ84" s="1873"/>
      <c r="MRA84" s="1873"/>
      <c r="MRB84" s="1873"/>
      <c r="MRC84" s="1873"/>
      <c r="MRD84" s="1873"/>
      <c r="MRE84" s="1873"/>
      <c r="MRF84" s="1873"/>
      <c r="MRG84" s="1873"/>
      <c r="MRH84" s="1873"/>
      <c r="MRI84" s="1873"/>
      <c r="MRJ84" s="1873"/>
      <c r="MRK84" s="1873"/>
      <c r="MRL84" s="1873"/>
      <c r="MRM84" s="1873"/>
      <c r="MRN84" s="1873"/>
      <c r="MRO84" s="1873"/>
      <c r="MRP84" s="1873"/>
      <c r="MRQ84" s="1873"/>
      <c r="MRR84" s="1873"/>
      <c r="MRS84" s="1873"/>
      <c r="MRT84" s="1873"/>
      <c r="MRU84" s="1873"/>
      <c r="MRV84" s="1873"/>
      <c r="MRW84" s="1873"/>
      <c r="MRX84" s="1873"/>
      <c r="MRY84" s="1873"/>
      <c r="MRZ84" s="1873"/>
      <c r="MSA84" s="1873"/>
      <c r="MSB84" s="1873"/>
      <c r="MSC84" s="1873"/>
      <c r="MSD84" s="1873"/>
      <c r="MSE84" s="1873"/>
      <c r="MSF84" s="1873"/>
      <c r="MSG84" s="1873"/>
      <c r="MSH84" s="1873"/>
      <c r="MSI84" s="1873"/>
      <c r="MSJ84" s="1873"/>
      <c r="MSK84" s="1873"/>
      <c r="MSL84" s="1873"/>
      <c r="MSM84" s="1873"/>
      <c r="MSN84" s="1873"/>
      <c r="MSO84" s="1873"/>
      <c r="MSP84" s="1873"/>
      <c r="MSQ84" s="1873"/>
      <c r="MSR84" s="1873"/>
      <c r="MSS84" s="1873"/>
      <c r="MST84" s="1873"/>
      <c r="MSU84" s="1873"/>
      <c r="MSV84" s="1873"/>
      <c r="MSW84" s="1873"/>
      <c r="MSX84" s="1873"/>
      <c r="MSY84" s="1873"/>
      <c r="MSZ84" s="1873"/>
      <c r="MTA84" s="1873"/>
      <c r="MTB84" s="1873"/>
      <c r="MTC84" s="1873"/>
      <c r="MTD84" s="1873"/>
      <c r="MTE84" s="1873"/>
      <c r="MTF84" s="1873"/>
      <c r="MTG84" s="1873"/>
      <c r="MTH84" s="1873"/>
      <c r="MTI84" s="1873"/>
      <c r="MTJ84" s="1873"/>
      <c r="MTK84" s="1873"/>
      <c r="MTL84" s="1873"/>
      <c r="MTM84" s="1873"/>
      <c r="MTN84" s="1873"/>
      <c r="MTO84" s="1873"/>
      <c r="MTP84" s="1873"/>
      <c r="MTQ84" s="1873"/>
      <c r="MTR84" s="1873"/>
      <c r="MTS84" s="1873"/>
      <c r="MTT84" s="1873"/>
      <c r="MTU84" s="1873"/>
      <c r="MTV84" s="1873"/>
      <c r="MTW84" s="1873"/>
      <c r="MTX84" s="1873"/>
      <c r="MTY84" s="1873"/>
      <c r="MTZ84" s="1873"/>
      <c r="MUA84" s="1873"/>
      <c r="MUB84" s="1873"/>
      <c r="MUC84" s="1873"/>
      <c r="MUD84" s="1873"/>
      <c r="MUE84" s="1873"/>
      <c r="MUF84" s="1873"/>
      <c r="MUG84" s="1873"/>
      <c r="MUH84" s="1873"/>
      <c r="MUI84" s="1873"/>
      <c r="MUJ84" s="1873"/>
      <c r="MUK84" s="1873"/>
      <c r="MUL84" s="1873"/>
      <c r="MUM84" s="1873"/>
      <c r="MUN84" s="1873"/>
      <c r="MUO84" s="1873"/>
      <c r="MUP84" s="1873"/>
      <c r="MUQ84" s="1873"/>
      <c r="MUR84" s="1873"/>
      <c r="MUS84" s="1873"/>
      <c r="MUT84" s="1873"/>
      <c r="MUU84" s="1873"/>
      <c r="MUV84" s="1873"/>
      <c r="MUW84" s="1873"/>
      <c r="MUX84" s="1873"/>
      <c r="MUY84" s="1873"/>
      <c r="MUZ84" s="1873"/>
      <c r="MVA84" s="1873"/>
      <c r="MVB84" s="1873"/>
      <c r="MVC84" s="1873"/>
      <c r="MVD84" s="1873"/>
      <c r="MVE84" s="1873"/>
      <c r="MVF84" s="1873"/>
      <c r="MVG84" s="1873"/>
      <c r="MVH84" s="1873"/>
      <c r="MVI84" s="1873"/>
      <c r="MVJ84" s="1873"/>
      <c r="MVK84" s="1873"/>
      <c r="MVL84" s="1873"/>
      <c r="MVM84" s="1873"/>
      <c r="MVN84" s="1873"/>
      <c r="MVO84" s="1873"/>
      <c r="MVP84" s="1873"/>
      <c r="MVQ84" s="1873"/>
      <c r="MVR84" s="1873"/>
      <c r="MVS84" s="1873"/>
      <c r="MVT84" s="1873"/>
      <c r="MVU84" s="1873"/>
      <c r="MVV84" s="1873"/>
      <c r="MVW84" s="1873"/>
      <c r="MVX84" s="1873"/>
      <c r="MVY84" s="1873"/>
      <c r="MVZ84" s="1873"/>
      <c r="MWA84" s="1873"/>
      <c r="MWB84" s="1873"/>
      <c r="MWC84" s="1873"/>
      <c r="MWD84" s="1873"/>
      <c r="MWE84" s="1873"/>
      <c r="MWF84" s="1873"/>
      <c r="MWG84" s="1873"/>
      <c r="MWH84" s="1873"/>
      <c r="MWI84" s="1873"/>
      <c r="MWJ84" s="1873"/>
      <c r="MWK84" s="1873"/>
      <c r="MWL84" s="1873"/>
      <c r="MWM84" s="1873"/>
      <c r="MWN84" s="1873"/>
      <c r="MWO84" s="1873"/>
      <c r="MWP84" s="1873"/>
      <c r="MWQ84" s="1873"/>
      <c r="MWR84" s="1873"/>
      <c r="MWS84" s="1873"/>
      <c r="MWT84" s="1873"/>
      <c r="MWU84" s="1873"/>
      <c r="MWV84" s="1873"/>
      <c r="MWW84" s="1873"/>
      <c r="MWX84" s="1873"/>
      <c r="MWY84" s="1873"/>
      <c r="MWZ84" s="1873"/>
      <c r="MXA84" s="1873"/>
      <c r="MXB84" s="1873"/>
      <c r="MXC84" s="1873"/>
      <c r="MXD84" s="1873"/>
      <c r="MXE84" s="1873"/>
      <c r="MXF84" s="1873"/>
      <c r="MXG84" s="1873"/>
      <c r="MXH84" s="1873"/>
      <c r="MXI84" s="1873"/>
      <c r="MXJ84" s="1873"/>
      <c r="MXK84" s="1873"/>
      <c r="MXL84" s="1873"/>
      <c r="MXM84" s="1873"/>
      <c r="MXN84" s="1873"/>
      <c r="MXO84" s="1873"/>
      <c r="MXP84" s="1873"/>
      <c r="MXQ84" s="1873"/>
      <c r="MXR84" s="1873"/>
      <c r="MXS84" s="1873"/>
      <c r="MXT84" s="1873"/>
      <c r="MXU84" s="1873"/>
      <c r="MXV84" s="1873"/>
      <c r="MXW84" s="1873"/>
      <c r="MXX84" s="1873"/>
      <c r="MXY84" s="1873"/>
      <c r="MXZ84" s="1873"/>
      <c r="MYA84" s="1873"/>
      <c r="MYB84" s="1873"/>
      <c r="MYC84" s="1873"/>
      <c r="MYD84" s="1873"/>
      <c r="MYE84" s="1873"/>
      <c r="MYF84" s="1873"/>
      <c r="MYG84" s="1873"/>
      <c r="MYH84" s="1873"/>
      <c r="MYI84" s="1873"/>
      <c r="MYJ84" s="1873"/>
      <c r="MYK84" s="1873"/>
      <c r="MYL84" s="1873"/>
      <c r="MYM84" s="1873"/>
      <c r="MYN84" s="1873"/>
      <c r="MYO84" s="1873"/>
      <c r="MYP84" s="1873"/>
      <c r="MYQ84" s="1873"/>
      <c r="MYR84" s="1873"/>
      <c r="MYS84" s="1873"/>
      <c r="MYT84" s="1873"/>
      <c r="MYU84" s="1873"/>
      <c r="MYV84" s="1873"/>
      <c r="MYW84" s="1873"/>
      <c r="MYX84" s="1873"/>
      <c r="MYY84" s="1873"/>
      <c r="MYZ84" s="1873"/>
      <c r="MZA84" s="1873"/>
      <c r="MZB84" s="1873"/>
      <c r="MZC84" s="1873"/>
      <c r="MZD84" s="1873"/>
      <c r="MZE84" s="1873"/>
      <c r="MZF84" s="1873"/>
      <c r="MZG84" s="1873"/>
      <c r="MZH84" s="1873"/>
      <c r="MZI84" s="1873"/>
      <c r="MZJ84" s="1873"/>
      <c r="MZK84" s="1873"/>
      <c r="MZL84" s="1873"/>
      <c r="MZM84" s="1873"/>
      <c r="MZN84" s="1873"/>
      <c r="MZO84" s="1873"/>
      <c r="MZP84" s="1873"/>
      <c r="MZQ84" s="1873"/>
      <c r="MZR84" s="1873"/>
      <c r="MZS84" s="1873"/>
      <c r="MZT84" s="1873"/>
      <c r="MZU84" s="1873"/>
      <c r="MZV84" s="1873"/>
      <c r="MZW84" s="1873"/>
      <c r="MZX84" s="1873"/>
      <c r="MZY84" s="1873"/>
      <c r="MZZ84" s="1873"/>
      <c r="NAA84" s="1873"/>
      <c r="NAB84" s="1873"/>
      <c r="NAC84" s="1873"/>
      <c r="NAD84" s="1873"/>
      <c r="NAE84" s="1873"/>
      <c r="NAF84" s="1873"/>
      <c r="NAG84" s="1873"/>
      <c r="NAH84" s="1873"/>
      <c r="NAI84" s="1873"/>
      <c r="NAJ84" s="1873"/>
      <c r="NAK84" s="1873"/>
      <c r="NAL84" s="1873"/>
      <c r="NAM84" s="1873"/>
      <c r="NAN84" s="1873"/>
      <c r="NAO84" s="1873"/>
      <c r="NAP84" s="1873"/>
      <c r="NAQ84" s="1873"/>
      <c r="NAR84" s="1873"/>
      <c r="NAS84" s="1873"/>
      <c r="NAT84" s="1873"/>
      <c r="NAU84" s="1873"/>
      <c r="NAV84" s="1873"/>
      <c r="NAW84" s="1873"/>
      <c r="NAX84" s="1873"/>
      <c r="NAY84" s="1873"/>
      <c r="NAZ84" s="1873"/>
      <c r="NBA84" s="1873"/>
      <c r="NBB84" s="1873"/>
      <c r="NBC84" s="1873"/>
      <c r="NBD84" s="1873"/>
      <c r="NBE84" s="1873"/>
      <c r="NBF84" s="1873"/>
      <c r="NBG84" s="1873"/>
      <c r="NBH84" s="1873"/>
      <c r="NBI84" s="1873"/>
      <c r="NBJ84" s="1873"/>
      <c r="NBK84" s="1873"/>
      <c r="NBL84" s="1873"/>
      <c r="NBM84" s="1873"/>
      <c r="NBN84" s="1873"/>
      <c r="NBO84" s="1873"/>
      <c r="NBP84" s="1873"/>
      <c r="NBQ84" s="1873"/>
      <c r="NBR84" s="1873"/>
      <c r="NBS84" s="1873"/>
      <c r="NBT84" s="1873"/>
      <c r="NBU84" s="1873"/>
      <c r="NBV84" s="1873"/>
      <c r="NBW84" s="1873"/>
      <c r="NBX84" s="1873"/>
      <c r="NBY84" s="1873"/>
      <c r="NBZ84" s="1873"/>
      <c r="NCA84" s="1873"/>
      <c r="NCB84" s="1873"/>
      <c r="NCC84" s="1873"/>
      <c r="NCD84" s="1873"/>
      <c r="NCE84" s="1873"/>
      <c r="NCF84" s="1873"/>
      <c r="NCG84" s="1873"/>
      <c r="NCH84" s="1873"/>
      <c r="NCI84" s="1873"/>
      <c r="NCJ84" s="1873"/>
      <c r="NCK84" s="1873"/>
      <c r="NCL84" s="1873"/>
      <c r="NCM84" s="1873"/>
      <c r="NCN84" s="1873"/>
      <c r="NCO84" s="1873"/>
      <c r="NCP84" s="1873"/>
      <c r="NCQ84" s="1873"/>
      <c r="NCR84" s="1873"/>
      <c r="NCS84" s="1873"/>
      <c r="NCT84" s="1873"/>
      <c r="NCU84" s="1873"/>
      <c r="NCV84" s="1873"/>
      <c r="NCW84" s="1873"/>
      <c r="NCX84" s="1873"/>
      <c r="NCY84" s="1873"/>
      <c r="NCZ84" s="1873"/>
      <c r="NDA84" s="1873"/>
      <c r="NDB84" s="1873"/>
      <c r="NDC84" s="1873"/>
      <c r="NDD84" s="1873"/>
      <c r="NDE84" s="1873"/>
      <c r="NDF84" s="1873"/>
      <c r="NDG84" s="1873"/>
      <c r="NDH84" s="1873"/>
      <c r="NDI84" s="1873"/>
      <c r="NDJ84" s="1873"/>
      <c r="NDK84" s="1873"/>
      <c r="NDL84" s="1873"/>
      <c r="NDM84" s="1873"/>
      <c r="NDN84" s="1873"/>
      <c r="NDO84" s="1873"/>
      <c r="NDP84" s="1873"/>
      <c r="NDQ84" s="1873"/>
      <c r="NDR84" s="1873"/>
      <c r="NDS84" s="1873"/>
      <c r="NDT84" s="1873"/>
      <c r="NDU84" s="1873"/>
      <c r="NDV84" s="1873"/>
      <c r="NDW84" s="1873"/>
      <c r="NDX84" s="1873"/>
      <c r="NDY84" s="1873"/>
      <c r="NDZ84" s="1873"/>
      <c r="NEA84" s="1873"/>
      <c r="NEB84" s="1873"/>
      <c r="NEC84" s="1873"/>
      <c r="NED84" s="1873"/>
      <c r="NEE84" s="1873"/>
      <c r="NEF84" s="1873"/>
      <c r="NEG84" s="1873"/>
      <c r="NEH84" s="1873"/>
      <c r="NEI84" s="1873"/>
      <c r="NEJ84" s="1873"/>
      <c r="NEK84" s="1873"/>
      <c r="NEL84" s="1873"/>
      <c r="NEM84" s="1873"/>
      <c r="NEN84" s="1873"/>
      <c r="NEO84" s="1873"/>
      <c r="NEP84" s="1873"/>
      <c r="NEQ84" s="1873"/>
      <c r="NER84" s="1873"/>
      <c r="NES84" s="1873"/>
      <c r="NET84" s="1873"/>
      <c r="NEU84" s="1873"/>
      <c r="NEV84" s="1873"/>
      <c r="NEW84" s="1873"/>
      <c r="NEX84" s="1873"/>
      <c r="NEY84" s="1873"/>
      <c r="NEZ84" s="1873"/>
      <c r="NFA84" s="1873"/>
      <c r="NFB84" s="1873"/>
      <c r="NFC84" s="1873"/>
      <c r="NFD84" s="1873"/>
      <c r="NFE84" s="1873"/>
      <c r="NFF84" s="1873"/>
      <c r="NFG84" s="1873"/>
      <c r="NFH84" s="1873"/>
      <c r="NFI84" s="1873"/>
      <c r="NFJ84" s="1873"/>
      <c r="NFK84" s="1873"/>
      <c r="NFL84" s="1873"/>
      <c r="NFM84" s="1873"/>
      <c r="NFN84" s="1873"/>
      <c r="NFO84" s="1873"/>
      <c r="NFP84" s="1873"/>
      <c r="NFQ84" s="1873"/>
      <c r="NFR84" s="1873"/>
      <c r="NFS84" s="1873"/>
      <c r="NFT84" s="1873"/>
      <c r="NFU84" s="1873"/>
      <c r="NFV84" s="1873"/>
      <c r="NFW84" s="1873"/>
      <c r="NFX84" s="1873"/>
      <c r="NFY84" s="1873"/>
      <c r="NFZ84" s="1873"/>
      <c r="NGA84" s="1873"/>
      <c r="NGB84" s="1873"/>
      <c r="NGC84" s="1873"/>
      <c r="NGD84" s="1873"/>
      <c r="NGE84" s="1873"/>
      <c r="NGF84" s="1873"/>
      <c r="NGG84" s="1873"/>
      <c r="NGH84" s="1873"/>
      <c r="NGI84" s="1873"/>
      <c r="NGJ84" s="1873"/>
      <c r="NGK84" s="1873"/>
      <c r="NGL84" s="1873"/>
      <c r="NGM84" s="1873"/>
      <c r="NGN84" s="1873"/>
      <c r="NGO84" s="1873"/>
      <c r="NGP84" s="1873"/>
      <c r="NGQ84" s="1873"/>
      <c r="NGR84" s="1873"/>
      <c r="NGS84" s="1873"/>
      <c r="NGT84" s="1873"/>
      <c r="NGU84" s="1873"/>
      <c r="NGV84" s="1873"/>
      <c r="NGW84" s="1873"/>
      <c r="NGX84" s="1873"/>
      <c r="NGY84" s="1873"/>
      <c r="NGZ84" s="1873"/>
      <c r="NHA84" s="1873"/>
      <c r="NHB84" s="1873"/>
      <c r="NHC84" s="1873"/>
      <c r="NHD84" s="1873"/>
      <c r="NHE84" s="1873"/>
      <c r="NHF84" s="1873"/>
      <c r="NHG84" s="1873"/>
      <c r="NHH84" s="1873"/>
      <c r="NHI84" s="1873"/>
      <c r="NHJ84" s="1873"/>
      <c r="NHK84" s="1873"/>
      <c r="NHL84" s="1873"/>
      <c r="NHM84" s="1873"/>
      <c r="NHN84" s="1873"/>
      <c r="NHO84" s="1873"/>
      <c r="NHP84" s="1873"/>
      <c r="NHQ84" s="1873"/>
      <c r="NHR84" s="1873"/>
      <c r="NHS84" s="1873"/>
      <c r="NHT84" s="1873"/>
      <c r="NHU84" s="1873"/>
      <c r="NHV84" s="1873"/>
      <c r="NHW84" s="1873"/>
      <c r="NHX84" s="1873"/>
      <c r="NHY84" s="1873"/>
      <c r="NHZ84" s="1873"/>
      <c r="NIA84" s="1873"/>
      <c r="NIB84" s="1873"/>
      <c r="NIC84" s="1873"/>
      <c r="NID84" s="1873"/>
      <c r="NIE84" s="1873"/>
      <c r="NIF84" s="1873"/>
      <c r="NIG84" s="1873"/>
      <c r="NIH84" s="1873"/>
      <c r="NII84" s="1873"/>
      <c r="NIJ84" s="1873"/>
      <c r="NIK84" s="1873"/>
      <c r="NIL84" s="1873"/>
      <c r="NIM84" s="1873"/>
      <c r="NIN84" s="1873"/>
      <c r="NIO84" s="1873"/>
      <c r="NIP84" s="1873"/>
      <c r="NIQ84" s="1873"/>
      <c r="NIR84" s="1873"/>
      <c r="NIS84" s="1873"/>
      <c r="NIT84" s="1873"/>
      <c r="NIU84" s="1873"/>
      <c r="NIV84" s="1873"/>
      <c r="NIW84" s="1873"/>
      <c r="NIX84" s="1873"/>
      <c r="NIY84" s="1873"/>
      <c r="NIZ84" s="1873"/>
      <c r="NJA84" s="1873"/>
      <c r="NJB84" s="1873"/>
      <c r="NJC84" s="1873"/>
      <c r="NJD84" s="1873"/>
      <c r="NJE84" s="1873"/>
      <c r="NJF84" s="1873"/>
      <c r="NJG84" s="1873"/>
      <c r="NJH84" s="1873"/>
      <c r="NJI84" s="1873"/>
      <c r="NJJ84" s="1873"/>
      <c r="NJK84" s="1873"/>
      <c r="NJL84" s="1873"/>
      <c r="NJM84" s="1873"/>
      <c r="NJN84" s="1873"/>
      <c r="NJO84" s="1873"/>
      <c r="NJP84" s="1873"/>
      <c r="NJQ84" s="1873"/>
      <c r="NJR84" s="1873"/>
      <c r="NJS84" s="1873"/>
      <c r="NJT84" s="1873"/>
      <c r="NJU84" s="1873"/>
      <c r="NJV84" s="1873"/>
      <c r="NJW84" s="1873"/>
      <c r="NJX84" s="1873"/>
      <c r="NJY84" s="1873"/>
      <c r="NJZ84" s="1873"/>
      <c r="NKA84" s="1873"/>
      <c r="NKB84" s="1873"/>
      <c r="NKC84" s="1873"/>
      <c r="NKD84" s="1873"/>
      <c r="NKE84" s="1873"/>
      <c r="NKF84" s="1873"/>
      <c r="NKG84" s="1873"/>
      <c r="NKH84" s="1873"/>
      <c r="NKI84" s="1873"/>
      <c r="NKJ84" s="1873"/>
      <c r="NKK84" s="1873"/>
      <c r="NKL84" s="1873"/>
      <c r="NKM84" s="1873"/>
      <c r="NKN84" s="1873"/>
      <c r="NKO84" s="1873"/>
      <c r="NKP84" s="1873"/>
      <c r="NKQ84" s="1873"/>
      <c r="NKR84" s="1873"/>
      <c r="NKS84" s="1873"/>
      <c r="NKT84" s="1873"/>
      <c r="NKU84" s="1873"/>
      <c r="NKV84" s="1873"/>
      <c r="NKW84" s="1873"/>
      <c r="NKX84" s="1873"/>
      <c r="NKY84" s="1873"/>
      <c r="NKZ84" s="1873"/>
      <c r="NLA84" s="1873"/>
      <c r="NLB84" s="1873"/>
      <c r="NLC84" s="1873"/>
      <c r="NLD84" s="1873"/>
      <c r="NLE84" s="1873"/>
      <c r="NLF84" s="1873"/>
      <c r="NLG84" s="1873"/>
      <c r="NLH84" s="1873"/>
      <c r="NLI84" s="1873"/>
      <c r="NLJ84" s="1873"/>
      <c r="NLK84" s="1873"/>
      <c r="NLL84" s="1873"/>
      <c r="NLM84" s="1873"/>
      <c r="NLN84" s="1873"/>
      <c r="NLO84" s="1873"/>
      <c r="NLP84" s="1873"/>
      <c r="NLQ84" s="1873"/>
      <c r="NLR84" s="1873"/>
      <c r="NLS84" s="1873"/>
      <c r="NLT84" s="1873"/>
      <c r="NLU84" s="1873"/>
      <c r="NLV84" s="1873"/>
      <c r="NLW84" s="1873"/>
      <c r="NLX84" s="1873"/>
      <c r="NLY84" s="1873"/>
      <c r="NLZ84" s="1873"/>
      <c r="NMA84" s="1873"/>
      <c r="NMB84" s="1873"/>
      <c r="NMC84" s="1873"/>
      <c r="NMD84" s="1873"/>
      <c r="NME84" s="1873"/>
      <c r="NMF84" s="1873"/>
      <c r="NMG84" s="1873"/>
      <c r="NMH84" s="1873"/>
      <c r="NMI84" s="1873"/>
      <c r="NMJ84" s="1873"/>
      <c r="NMK84" s="1873"/>
      <c r="NML84" s="1873"/>
      <c r="NMM84" s="1873"/>
      <c r="NMN84" s="1873"/>
      <c r="NMO84" s="1873"/>
      <c r="NMP84" s="1873"/>
      <c r="NMQ84" s="1873"/>
      <c r="NMR84" s="1873"/>
      <c r="NMS84" s="1873"/>
      <c r="NMT84" s="1873"/>
      <c r="NMU84" s="1873"/>
      <c r="NMV84" s="1873"/>
      <c r="NMW84" s="1873"/>
      <c r="NMX84" s="1873"/>
      <c r="NMY84" s="1873"/>
      <c r="NMZ84" s="1873"/>
      <c r="NNA84" s="1873"/>
      <c r="NNB84" s="1873"/>
      <c r="NNC84" s="1873"/>
      <c r="NND84" s="1873"/>
      <c r="NNE84" s="1873"/>
      <c r="NNF84" s="1873"/>
      <c r="NNG84" s="1873"/>
      <c r="NNH84" s="1873"/>
      <c r="NNI84" s="1873"/>
      <c r="NNJ84" s="1873"/>
      <c r="NNK84" s="1873"/>
      <c r="NNL84" s="1873"/>
      <c r="NNM84" s="1873"/>
      <c r="NNN84" s="1873"/>
      <c r="NNO84" s="1873"/>
      <c r="NNP84" s="1873"/>
      <c r="NNQ84" s="1873"/>
      <c r="NNR84" s="1873"/>
      <c r="NNS84" s="1873"/>
      <c r="NNT84" s="1873"/>
      <c r="NNU84" s="1873"/>
      <c r="NNV84" s="1873"/>
      <c r="NNW84" s="1873"/>
      <c r="NNX84" s="1873"/>
      <c r="NNY84" s="1873"/>
      <c r="NNZ84" s="1873"/>
      <c r="NOA84" s="1873"/>
      <c r="NOB84" s="1873"/>
      <c r="NOC84" s="1873"/>
      <c r="NOD84" s="1873"/>
      <c r="NOE84" s="1873"/>
      <c r="NOF84" s="1873"/>
      <c r="NOG84" s="1873"/>
      <c r="NOH84" s="1873"/>
      <c r="NOI84" s="1873"/>
      <c r="NOJ84" s="1873"/>
      <c r="NOK84" s="1873"/>
      <c r="NOL84" s="1873"/>
      <c r="NOM84" s="1873"/>
      <c r="NON84" s="1873"/>
      <c r="NOO84" s="1873"/>
      <c r="NOP84" s="1873"/>
      <c r="NOQ84" s="1873"/>
      <c r="NOR84" s="1873"/>
      <c r="NOS84" s="1873"/>
      <c r="NOT84" s="1873"/>
      <c r="NOU84" s="1873"/>
      <c r="NOV84" s="1873"/>
      <c r="NOW84" s="1873"/>
      <c r="NOX84" s="1873"/>
      <c r="NOY84" s="1873"/>
      <c r="NOZ84" s="1873"/>
      <c r="NPA84" s="1873"/>
      <c r="NPB84" s="1873"/>
      <c r="NPC84" s="1873"/>
      <c r="NPD84" s="1873"/>
      <c r="NPE84" s="1873"/>
      <c r="NPF84" s="1873"/>
      <c r="NPG84" s="1873"/>
      <c r="NPH84" s="1873"/>
      <c r="NPI84" s="1873"/>
      <c r="NPJ84" s="1873"/>
      <c r="NPK84" s="1873"/>
      <c r="NPL84" s="1873"/>
      <c r="NPM84" s="1873"/>
      <c r="NPN84" s="1873"/>
      <c r="NPO84" s="1873"/>
      <c r="NPP84" s="1873"/>
      <c r="NPQ84" s="1873"/>
      <c r="NPR84" s="1873"/>
      <c r="NPS84" s="1873"/>
      <c r="NPT84" s="1873"/>
      <c r="NPU84" s="1873"/>
      <c r="NPV84" s="1873"/>
      <c r="NPW84" s="1873"/>
      <c r="NPX84" s="1873"/>
      <c r="NPY84" s="1873"/>
      <c r="NPZ84" s="1873"/>
      <c r="NQA84" s="1873"/>
      <c r="NQB84" s="1873"/>
      <c r="NQC84" s="1873"/>
      <c r="NQD84" s="1873"/>
      <c r="NQE84" s="1873"/>
      <c r="NQF84" s="1873"/>
      <c r="NQG84" s="1873"/>
      <c r="NQH84" s="1873"/>
      <c r="NQI84" s="1873"/>
      <c r="NQJ84" s="1873"/>
      <c r="NQK84" s="1873"/>
      <c r="NQL84" s="1873"/>
      <c r="NQM84" s="1873"/>
      <c r="NQN84" s="1873"/>
      <c r="NQO84" s="1873"/>
      <c r="NQP84" s="1873"/>
      <c r="NQQ84" s="1873"/>
      <c r="NQR84" s="1873"/>
      <c r="NQS84" s="1873"/>
      <c r="NQT84" s="1873"/>
      <c r="NQU84" s="1873"/>
      <c r="NQV84" s="1873"/>
      <c r="NQW84" s="1873"/>
      <c r="NQX84" s="1873"/>
      <c r="NQY84" s="1873"/>
      <c r="NQZ84" s="1873"/>
      <c r="NRA84" s="1873"/>
      <c r="NRB84" s="1873"/>
      <c r="NRC84" s="1873"/>
      <c r="NRD84" s="1873"/>
      <c r="NRE84" s="1873"/>
      <c r="NRF84" s="1873"/>
      <c r="NRG84" s="1873"/>
      <c r="NRH84" s="1873"/>
      <c r="NRI84" s="1873"/>
      <c r="NRJ84" s="1873"/>
      <c r="NRK84" s="1873"/>
      <c r="NRL84" s="1873"/>
      <c r="NRM84" s="1873"/>
      <c r="NRN84" s="1873"/>
      <c r="NRO84" s="1873"/>
      <c r="NRP84" s="1873"/>
      <c r="NRQ84" s="1873"/>
      <c r="NRR84" s="1873"/>
      <c r="NRS84" s="1873"/>
      <c r="NRT84" s="1873"/>
      <c r="NRU84" s="1873"/>
      <c r="NRV84" s="1873"/>
      <c r="NRW84" s="1873"/>
      <c r="NRX84" s="1873"/>
      <c r="NRY84" s="1873"/>
      <c r="NRZ84" s="1873"/>
      <c r="NSA84" s="1873"/>
      <c r="NSB84" s="1873"/>
      <c r="NSC84" s="1873"/>
      <c r="NSD84" s="1873"/>
      <c r="NSE84" s="1873"/>
      <c r="NSF84" s="1873"/>
      <c r="NSG84" s="1873"/>
      <c r="NSH84" s="1873"/>
      <c r="NSI84" s="1873"/>
      <c r="NSJ84" s="1873"/>
      <c r="NSK84" s="1873"/>
      <c r="NSL84" s="1873"/>
      <c r="NSM84" s="1873"/>
      <c r="NSN84" s="1873"/>
      <c r="NSO84" s="1873"/>
      <c r="NSP84" s="1873"/>
      <c r="NSQ84" s="1873"/>
      <c r="NSR84" s="1873"/>
      <c r="NSS84" s="1873"/>
      <c r="NST84" s="1873"/>
      <c r="NSU84" s="1873"/>
      <c r="NSV84" s="1873"/>
      <c r="NSW84" s="1873"/>
      <c r="NSX84" s="1873"/>
      <c r="NSY84" s="1873"/>
      <c r="NSZ84" s="1873"/>
      <c r="NTA84" s="1873"/>
      <c r="NTB84" s="1873"/>
      <c r="NTC84" s="1873"/>
      <c r="NTD84" s="1873"/>
      <c r="NTE84" s="1873"/>
      <c r="NTF84" s="1873"/>
      <c r="NTG84" s="1873"/>
      <c r="NTH84" s="1873"/>
      <c r="NTI84" s="1873"/>
      <c r="NTJ84" s="1873"/>
      <c r="NTK84" s="1873"/>
      <c r="NTL84" s="1873"/>
      <c r="NTM84" s="1873"/>
      <c r="NTN84" s="1873"/>
      <c r="NTO84" s="1873"/>
      <c r="NTP84" s="1873"/>
      <c r="NTQ84" s="1873"/>
      <c r="NTR84" s="1873"/>
      <c r="NTS84" s="1873"/>
      <c r="NTT84" s="1873"/>
      <c r="NTU84" s="1873"/>
      <c r="NTV84" s="1873"/>
      <c r="NTW84" s="1873"/>
      <c r="NTX84" s="1873"/>
      <c r="NTY84" s="1873"/>
      <c r="NTZ84" s="1873"/>
      <c r="NUA84" s="1873"/>
      <c r="NUB84" s="1873"/>
      <c r="NUC84" s="1873"/>
      <c r="NUD84" s="1873"/>
      <c r="NUE84" s="1873"/>
      <c r="NUF84" s="1873"/>
      <c r="NUG84" s="1873"/>
      <c r="NUH84" s="1873"/>
      <c r="NUI84" s="1873"/>
      <c r="NUJ84" s="1873"/>
      <c r="NUK84" s="1873"/>
      <c r="NUL84" s="1873"/>
      <c r="NUM84" s="1873"/>
      <c r="NUN84" s="1873"/>
      <c r="NUO84" s="1873"/>
      <c r="NUP84" s="1873"/>
      <c r="NUQ84" s="1873"/>
      <c r="NUR84" s="1873"/>
      <c r="NUS84" s="1873"/>
      <c r="NUT84" s="1873"/>
      <c r="NUU84" s="1873"/>
      <c r="NUV84" s="1873"/>
      <c r="NUW84" s="1873"/>
      <c r="NUX84" s="1873"/>
      <c r="NUY84" s="1873"/>
      <c r="NUZ84" s="1873"/>
      <c r="NVA84" s="1873"/>
      <c r="NVB84" s="1873"/>
      <c r="NVC84" s="1873"/>
      <c r="NVD84" s="1873"/>
      <c r="NVE84" s="1873"/>
      <c r="NVF84" s="1873"/>
      <c r="NVG84" s="1873"/>
      <c r="NVH84" s="1873"/>
      <c r="NVI84" s="1873"/>
      <c r="NVJ84" s="1873"/>
      <c r="NVK84" s="1873"/>
      <c r="NVL84" s="1873"/>
      <c r="NVM84" s="1873"/>
      <c r="NVN84" s="1873"/>
      <c r="NVO84" s="1873"/>
      <c r="NVP84" s="1873"/>
      <c r="NVQ84" s="1873"/>
      <c r="NVR84" s="1873"/>
      <c r="NVS84" s="1873"/>
      <c r="NVT84" s="1873"/>
      <c r="NVU84" s="1873"/>
      <c r="NVV84" s="1873"/>
      <c r="NVW84" s="1873"/>
      <c r="NVX84" s="1873"/>
      <c r="NVY84" s="1873"/>
      <c r="NVZ84" s="1873"/>
      <c r="NWA84" s="1873"/>
      <c r="NWB84" s="1873"/>
      <c r="NWC84" s="1873"/>
      <c r="NWD84" s="1873"/>
      <c r="NWE84" s="1873"/>
      <c r="NWF84" s="1873"/>
      <c r="NWG84" s="1873"/>
      <c r="NWH84" s="1873"/>
      <c r="NWI84" s="1873"/>
      <c r="NWJ84" s="1873"/>
      <c r="NWK84" s="1873"/>
      <c r="NWL84" s="1873"/>
      <c r="NWM84" s="1873"/>
      <c r="NWN84" s="1873"/>
      <c r="NWO84" s="1873"/>
      <c r="NWP84" s="1873"/>
      <c r="NWQ84" s="1873"/>
      <c r="NWR84" s="1873"/>
      <c r="NWS84" s="1873"/>
      <c r="NWT84" s="1873"/>
      <c r="NWU84" s="1873"/>
      <c r="NWV84" s="1873"/>
      <c r="NWW84" s="1873"/>
      <c r="NWX84" s="1873"/>
      <c r="NWY84" s="1873"/>
      <c r="NWZ84" s="1873"/>
      <c r="NXA84" s="1873"/>
      <c r="NXB84" s="1873"/>
      <c r="NXC84" s="1873"/>
      <c r="NXD84" s="1873"/>
      <c r="NXE84" s="1873"/>
      <c r="NXF84" s="1873"/>
      <c r="NXG84" s="1873"/>
      <c r="NXH84" s="1873"/>
      <c r="NXI84" s="1873"/>
      <c r="NXJ84" s="1873"/>
      <c r="NXK84" s="1873"/>
      <c r="NXL84" s="1873"/>
      <c r="NXM84" s="1873"/>
      <c r="NXN84" s="1873"/>
      <c r="NXO84" s="1873"/>
      <c r="NXP84" s="1873"/>
      <c r="NXQ84" s="1873"/>
      <c r="NXR84" s="1873"/>
      <c r="NXS84" s="1873"/>
      <c r="NXT84" s="1873"/>
      <c r="NXU84" s="1873"/>
      <c r="NXV84" s="1873"/>
      <c r="NXW84" s="1873"/>
      <c r="NXX84" s="1873"/>
      <c r="NXY84" s="1873"/>
      <c r="NXZ84" s="1873"/>
      <c r="NYA84" s="1873"/>
      <c r="NYB84" s="1873"/>
      <c r="NYC84" s="1873"/>
      <c r="NYD84" s="1873"/>
      <c r="NYE84" s="1873"/>
      <c r="NYF84" s="1873"/>
      <c r="NYG84" s="1873"/>
      <c r="NYH84" s="1873"/>
      <c r="NYI84" s="1873"/>
      <c r="NYJ84" s="1873"/>
      <c r="NYK84" s="1873"/>
      <c r="NYL84" s="1873"/>
      <c r="NYM84" s="1873"/>
      <c r="NYN84" s="1873"/>
      <c r="NYO84" s="1873"/>
      <c r="NYP84" s="1873"/>
      <c r="NYQ84" s="1873"/>
      <c r="NYR84" s="1873"/>
      <c r="NYS84" s="1873"/>
      <c r="NYT84" s="1873"/>
      <c r="NYU84" s="1873"/>
      <c r="NYV84" s="1873"/>
      <c r="NYW84" s="1873"/>
      <c r="NYX84" s="1873"/>
      <c r="NYY84" s="1873"/>
      <c r="NYZ84" s="1873"/>
      <c r="NZA84" s="1873"/>
      <c r="NZB84" s="1873"/>
      <c r="NZC84" s="1873"/>
      <c r="NZD84" s="1873"/>
      <c r="NZE84" s="1873"/>
      <c r="NZF84" s="1873"/>
      <c r="NZG84" s="1873"/>
      <c r="NZH84" s="1873"/>
      <c r="NZI84" s="1873"/>
      <c r="NZJ84" s="1873"/>
      <c r="NZK84" s="1873"/>
      <c r="NZL84" s="1873"/>
      <c r="NZM84" s="1873"/>
      <c r="NZN84" s="1873"/>
      <c r="NZO84" s="1873"/>
      <c r="NZP84" s="1873"/>
      <c r="NZQ84" s="1873"/>
      <c r="NZR84" s="1873"/>
      <c r="NZS84" s="1873"/>
      <c r="NZT84" s="1873"/>
      <c r="NZU84" s="1873"/>
      <c r="NZV84" s="1873"/>
      <c r="NZW84" s="1873"/>
      <c r="NZX84" s="1873"/>
      <c r="NZY84" s="1873"/>
      <c r="NZZ84" s="1873"/>
      <c r="OAA84" s="1873"/>
      <c r="OAB84" s="1873"/>
      <c r="OAC84" s="1873"/>
      <c r="OAD84" s="1873"/>
      <c r="OAE84" s="1873"/>
      <c r="OAF84" s="1873"/>
      <c r="OAG84" s="1873"/>
      <c r="OAH84" s="1873"/>
      <c r="OAI84" s="1873"/>
      <c r="OAJ84" s="1873"/>
      <c r="OAK84" s="1873"/>
      <c r="OAL84" s="1873"/>
      <c r="OAM84" s="1873"/>
      <c r="OAN84" s="1873"/>
      <c r="OAO84" s="1873"/>
      <c r="OAP84" s="1873"/>
      <c r="OAQ84" s="1873"/>
      <c r="OAR84" s="1873"/>
      <c r="OAS84" s="1873"/>
      <c r="OAT84" s="1873"/>
      <c r="OAU84" s="1873"/>
      <c r="OAV84" s="1873"/>
      <c r="OAW84" s="1873"/>
      <c r="OAX84" s="1873"/>
      <c r="OAY84" s="1873"/>
      <c r="OAZ84" s="1873"/>
      <c r="OBA84" s="1873"/>
      <c r="OBB84" s="1873"/>
      <c r="OBC84" s="1873"/>
      <c r="OBD84" s="1873"/>
      <c r="OBE84" s="1873"/>
      <c r="OBF84" s="1873"/>
      <c r="OBG84" s="1873"/>
      <c r="OBH84" s="1873"/>
      <c r="OBI84" s="1873"/>
      <c r="OBJ84" s="1873"/>
      <c r="OBK84" s="1873"/>
      <c r="OBL84" s="1873"/>
      <c r="OBM84" s="1873"/>
      <c r="OBN84" s="1873"/>
      <c r="OBO84" s="1873"/>
      <c r="OBP84" s="1873"/>
      <c r="OBQ84" s="1873"/>
      <c r="OBR84" s="1873"/>
      <c r="OBS84" s="1873"/>
      <c r="OBT84" s="1873"/>
      <c r="OBU84" s="1873"/>
      <c r="OBV84" s="1873"/>
      <c r="OBW84" s="1873"/>
      <c r="OBX84" s="1873"/>
      <c r="OBY84" s="1873"/>
      <c r="OBZ84" s="1873"/>
      <c r="OCA84" s="1873"/>
      <c r="OCB84" s="1873"/>
      <c r="OCC84" s="1873"/>
      <c r="OCD84" s="1873"/>
      <c r="OCE84" s="1873"/>
      <c r="OCF84" s="1873"/>
      <c r="OCG84" s="1873"/>
      <c r="OCH84" s="1873"/>
      <c r="OCI84" s="1873"/>
      <c r="OCJ84" s="1873"/>
      <c r="OCK84" s="1873"/>
      <c r="OCL84" s="1873"/>
      <c r="OCM84" s="1873"/>
      <c r="OCN84" s="1873"/>
      <c r="OCO84" s="1873"/>
      <c r="OCP84" s="1873"/>
      <c r="OCQ84" s="1873"/>
      <c r="OCR84" s="1873"/>
      <c r="OCS84" s="1873"/>
      <c r="OCT84" s="1873"/>
      <c r="OCU84" s="1873"/>
      <c r="OCV84" s="1873"/>
      <c r="OCW84" s="1873"/>
      <c r="OCX84" s="1873"/>
      <c r="OCY84" s="1873"/>
      <c r="OCZ84" s="1873"/>
      <c r="ODA84" s="1873"/>
      <c r="ODB84" s="1873"/>
      <c r="ODC84" s="1873"/>
      <c r="ODD84" s="1873"/>
      <c r="ODE84" s="1873"/>
      <c r="ODF84" s="1873"/>
      <c r="ODG84" s="1873"/>
      <c r="ODH84" s="1873"/>
      <c r="ODI84" s="1873"/>
      <c r="ODJ84" s="1873"/>
      <c r="ODK84" s="1873"/>
      <c r="ODL84" s="1873"/>
      <c r="ODM84" s="1873"/>
      <c r="ODN84" s="1873"/>
      <c r="ODO84" s="1873"/>
      <c r="ODP84" s="1873"/>
      <c r="ODQ84" s="1873"/>
      <c r="ODR84" s="1873"/>
      <c r="ODS84" s="1873"/>
      <c r="ODT84" s="1873"/>
      <c r="ODU84" s="1873"/>
      <c r="ODV84" s="1873"/>
      <c r="ODW84" s="1873"/>
      <c r="ODX84" s="1873"/>
      <c r="ODY84" s="1873"/>
      <c r="ODZ84" s="1873"/>
      <c r="OEA84" s="1873"/>
      <c r="OEB84" s="1873"/>
      <c r="OEC84" s="1873"/>
      <c r="OED84" s="1873"/>
      <c r="OEE84" s="1873"/>
      <c r="OEF84" s="1873"/>
      <c r="OEG84" s="1873"/>
      <c r="OEH84" s="1873"/>
      <c r="OEI84" s="1873"/>
      <c r="OEJ84" s="1873"/>
      <c r="OEK84" s="1873"/>
      <c r="OEL84" s="1873"/>
      <c r="OEM84" s="1873"/>
      <c r="OEN84" s="1873"/>
      <c r="OEO84" s="1873"/>
      <c r="OEP84" s="1873"/>
      <c r="OEQ84" s="1873"/>
      <c r="OER84" s="1873"/>
      <c r="OES84" s="1873"/>
      <c r="OET84" s="1873"/>
      <c r="OEU84" s="1873"/>
      <c r="OEV84" s="1873"/>
      <c r="OEW84" s="1873"/>
      <c r="OEX84" s="1873"/>
      <c r="OEY84" s="1873"/>
      <c r="OEZ84" s="1873"/>
      <c r="OFA84" s="1873"/>
      <c r="OFB84" s="1873"/>
      <c r="OFC84" s="1873"/>
      <c r="OFD84" s="1873"/>
      <c r="OFE84" s="1873"/>
      <c r="OFF84" s="1873"/>
      <c r="OFG84" s="1873"/>
      <c r="OFH84" s="1873"/>
      <c r="OFI84" s="1873"/>
      <c r="OFJ84" s="1873"/>
      <c r="OFK84" s="1873"/>
      <c r="OFL84" s="1873"/>
      <c r="OFM84" s="1873"/>
      <c r="OFN84" s="1873"/>
      <c r="OFO84" s="1873"/>
      <c r="OFP84" s="1873"/>
      <c r="OFQ84" s="1873"/>
      <c r="OFR84" s="1873"/>
      <c r="OFS84" s="1873"/>
      <c r="OFT84" s="1873"/>
      <c r="OFU84" s="1873"/>
      <c r="OFV84" s="1873"/>
      <c r="OFW84" s="1873"/>
      <c r="OFX84" s="1873"/>
      <c r="OFY84" s="1873"/>
      <c r="OFZ84" s="1873"/>
      <c r="OGA84" s="1873"/>
      <c r="OGB84" s="1873"/>
      <c r="OGC84" s="1873"/>
      <c r="OGD84" s="1873"/>
      <c r="OGE84" s="1873"/>
      <c r="OGF84" s="1873"/>
      <c r="OGG84" s="1873"/>
      <c r="OGH84" s="1873"/>
      <c r="OGI84" s="1873"/>
      <c r="OGJ84" s="1873"/>
      <c r="OGK84" s="1873"/>
      <c r="OGL84" s="1873"/>
      <c r="OGM84" s="1873"/>
      <c r="OGN84" s="1873"/>
      <c r="OGO84" s="1873"/>
      <c r="OGP84" s="1873"/>
      <c r="OGQ84" s="1873"/>
      <c r="OGR84" s="1873"/>
      <c r="OGS84" s="1873"/>
      <c r="OGT84" s="1873"/>
      <c r="OGU84" s="1873"/>
      <c r="OGV84" s="1873"/>
      <c r="OGW84" s="1873"/>
      <c r="OGX84" s="1873"/>
      <c r="OGY84" s="1873"/>
      <c r="OGZ84" s="1873"/>
      <c r="OHA84" s="1873"/>
      <c r="OHB84" s="1873"/>
      <c r="OHC84" s="1873"/>
      <c r="OHD84" s="1873"/>
      <c r="OHE84" s="1873"/>
      <c r="OHF84" s="1873"/>
      <c r="OHG84" s="1873"/>
      <c r="OHH84" s="1873"/>
      <c r="OHI84" s="1873"/>
      <c r="OHJ84" s="1873"/>
      <c r="OHK84" s="1873"/>
      <c r="OHL84" s="1873"/>
      <c r="OHM84" s="1873"/>
      <c r="OHN84" s="1873"/>
      <c r="OHO84" s="1873"/>
      <c r="OHP84" s="1873"/>
      <c r="OHQ84" s="1873"/>
      <c r="OHR84" s="1873"/>
      <c r="OHS84" s="1873"/>
      <c r="OHT84" s="1873"/>
      <c r="OHU84" s="1873"/>
      <c r="OHV84" s="1873"/>
      <c r="OHW84" s="1873"/>
      <c r="OHX84" s="1873"/>
      <c r="OHY84" s="1873"/>
      <c r="OHZ84" s="1873"/>
      <c r="OIA84" s="1873"/>
      <c r="OIB84" s="1873"/>
      <c r="OIC84" s="1873"/>
      <c r="OID84" s="1873"/>
      <c r="OIE84" s="1873"/>
      <c r="OIF84" s="1873"/>
      <c r="OIG84" s="1873"/>
      <c r="OIH84" s="1873"/>
      <c r="OII84" s="1873"/>
      <c r="OIJ84" s="1873"/>
      <c r="OIK84" s="1873"/>
      <c r="OIL84" s="1873"/>
      <c r="OIM84" s="1873"/>
      <c r="OIN84" s="1873"/>
      <c r="OIO84" s="1873"/>
      <c r="OIP84" s="1873"/>
      <c r="OIQ84" s="1873"/>
      <c r="OIR84" s="1873"/>
      <c r="OIS84" s="1873"/>
      <c r="OIT84" s="1873"/>
      <c r="OIU84" s="1873"/>
      <c r="OIV84" s="1873"/>
      <c r="OIW84" s="1873"/>
      <c r="OIX84" s="1873"/>
      <c r="OIY84" s="1873"/>
      <c r="OIZ84" s="1873"/>
      <c r="OJA84" s="1873"/>
      <c r="OJB84" s="1873"/>
      <c r="OJC84" s="1873"/>
      <c r="OJD84" s="1873"/>
      <c r="OJE84" s="1873"/>
      <c r="OJF84" s="1873"/>
      <c r="OJG84" s="1873"/>
      <c r="OJH84" s="1873"/>
      <c r="OJI84" s="1873"/>
      <c r="OJJ84" s="1873"/>
      <c r="OJK84" s="1873"/>
      <c r="OJL84" s="1873"/>
      <c r="OJM84" s="1873"/>
      <c r="OJN84" s="1873"/>
      <c r="OJO84" s="1873"/>
      <c r="OJP84" s="1873"/>
      <c r="OJQ84" s="1873"/>
      <c r="OJR84" s="1873"/>
      <c r="OJS84" s="1873"/>
      <c r="OJT84" s="1873"/>
      <c r="OJU84" s="1873"/>
      <c r="OJV84" s="1873"/>
      <c r="OJW84" s="1873"/>
      <c r="OJX84" s="1873"/>
      <c r="OJY84" s="1873"/>
      <c r="OJZ84" s="1873"/>
      <c r="OKA84" s="1873"/>
      <c r="OKB84" s="1873"/>
      <c r="OKC84" s="1873"/>
      <c r="OKD84" s="1873"/>
      <c r="OKE84" s="1873"/>
      <c r="OKF84" s="1873"/>
      <c r="OKG84" s="1873"/>
      <c r="OKH84" s="1873"/>
      <c r="OKI84" s="1873"/>
      <c r="OKJ84" s="1873"/>
      <c r="OKK84" s="1873"/>
      <c r="OKL84" s="1873"/>
      <c r="OKM84" s="1873"/>
      <c r="OKN84" s="1873"/>
      <c r="OKO84" s="1873"/>
      <c r="OKP84" s="1873"/>
      <c r="OKQ84" s="1873"/>
      <c r="OKR84" s="1873"/>
      <c r="OKS84" s="1873"/>
      <c r="OKT84" s="1873"/>
      <c r="OKU84" s="1873"/>
      <c r="OKV84" s="1873"/>
      <c r="OKW84" s="1873"/>
      <c r="OKX84" s="1873"/>
      <c r="OKY84" s="1873"/>
      <c r="OKZ84" s="1873"/>
      <c r="OLA84" s="1873"/>
      <c r="OLB84" s="1873"/>
      <c r="OLC84" s="1873"/>
      <c r="OLD84" s="1873"/>
      <c r="OLE84" s="1873"/>
      <c r="OLF84" s="1873"/>
      <c r="OLG84" s="1873"/>
      <c r="OLH84" s="1873"/>
      <c r="OLI84" s="1873"/>
      <c r="OLJ84" s="1873"/>
      <c r="OLK84" s="1873"/>
      <c r="OLL84" s="1873"/>
      <c r="OLM84" s="1873"/>
      <c r="OLN84" s="1873"/>
      <c r="OLO84" s="1873"/>
      <c r="OLP84" s="1873"/>
      <c r="OLQ84" s="1873"/>
      <c r="OLR84" s="1873"/>
      <c r="OLS84" s="1873"/>
      <c r="OLT84" s="1873"/>
      <c r="OLU84" s="1873"/>
      <c r="OLV84" s="1873"/>
      <c r="OLW84" s="1873"/>
      <c r="OLX84" s="1873"/>
      <c r="OLY84" s="1873"/>
      <c r="OLZ84" s="1873"/>
      <c r="OMA84" s="1873"/>
      <c r="OMB84" s="1873"/>
      <c r="OMC84" s="1873"/>
      <c r="OMD84" s="1873"/>
      <c r="OME84" s="1873"/>
      <c r="OMF84" s="1873"/>
      <c r="OMG84" s="1873"/>
      <c r="OMH84" s="1873"/>
      <c r="OMI84" s="1873"/>
      <c r="OMJ84" s="1873"/>
      <c r="OMK84" s="1873"/>
      <c r="OML84" s="1873"/>
      <c r="OMM84" s="1873"/>
      <c r="OMN84" s="1873"/>
      <c r="OMO84" s="1873"/>
      <c r="OMP84" s="1873"/>
      <c r="OMQ84" s="1873"/>
      <c r="OMR84" s="1873"/>
      <c r="OMS84" s="1873"/>
      <c r="OMT84" s="1873"/>
      <c r="OMU84" s="1873"/>
      <c r="OMV84" s="1873"/>
      <c r="OMW84" s="1873"/>
      <c r="OMX84" s="1873"/>
      <c r="OMY84" s="1873"/>
      <c r="OMZ84" s="1873"/>
      <c r="ONA84" s="1873"/>
      <c r="ONB84" s="1873"/>
      <c r="ONC84" s="1873"/>
      <c r="OND84" s="1873"/>
      <c r="ONE84" s="1873"/>
      <c r="ONF84" s="1873"/>
      <c r="ONG84" s="1873"/>
      <c r="ONH84" s="1873"/>
      <c r="ONI84" s="1873"/>
      <c r="ONJ84" s="1873"/>
      <c r="ONK84" s="1873"/>
      <c r="ONL84" s="1873"/>
      <c r="ONM84" s="1873"/>
      <c r="ONN84" s="1873"/>
      <c r="ONO84" s="1873"/>
      <c r="ONP84" s="1873"/>
      <c r="ONQ84" s="1873"/>
      <c r="ONR84" s="1873"/>
      <c r="ONS84" s="1873"/>
      <c r="ONT84" s="1873"/>
      <c r="ONU84" s="1873"/>
      <c r="ONV84" s="1873"/>
      <c r="ONW84" s="1873"/>
      <c r="ONX84" s="1873"/>
      <c r="ONY84" s="1873"/>
      <c r="ONZ84" s="1873"/>
      <c r="OOA84" s="1873"/>
      <c r="OOB84" s="1873"/>
      <c r="OOC84" s="1873"/>
      <c r="OOD84" s="1873"/>
      <c r="OOE84" s="1873"/>
      <c r="OOF84" s="1873"/>
      <c r="OOG84" s="1873"/>
      <c r="OOH84" s="1873"/>
      <c r="OOI84" s="1873"/>
      <c r="OOJ84" s="1873"/>
      <c r="OOK84" s="1873"/>
      <c r="OOL84" s="1873"/>
      <c r="OOM84" s="1873"/>
      <c r="OON84" s="1873"/>
      <c r="OOO84" s="1873"/>
      <c r="OOP84" s="1873"/>
      <c r="OOQ84" s="1873"/>
      <c r="OOR84" s="1873"/>
      <c r="OOS84" s="1873"/>
      <c r="OOT84" s="1873"/>
      <c r="OOU84" s="1873"/>
      <c r="OOV84" s="1873"/>
      <c r="OOW84" s="1873"/>
      <c r="OOX84" s="1873"/>
      <c r="OOY84" s="1873"/>
      <c r="OOZ84" s="1873"/>
      <c r="OPA84" s="1873"/>
      <c r="OPB84" s="1873"/>
      <c r="OPC84" s="1873"/>
      <c r="OPD84" s="1873"/>
      <c r="OPE84" s="1873"/>
      <c r="OPF84" s="1873"/>
      <c r="OPG84" s="1873"/>
      <c r="OPH84" s="1873"/>
      <c r="OPI84" s="1873"/>
      <c r="OPJ84" s="1873"/>
      <c r="OPK84" s="1873"/>
      <c r="OPL84" s="1873"/>
      <c r="OPM84" s="1873"/>
      <c r="OPN84" s="1873"/>
      <c r="OPO84" s="1873"/>
      <c r="OPP84" s="1873"/>
      <c r="OPQ84" s="1873"/>
      <c r="OPR84" s="1873"/>
      <c r="OPS84" s="1873"/>
      <c r="OPT84" s="1873"/>
      <c r="OPU84" s="1873"/>
      <c r="OPV84" s="1873"/>
      <c r="OPW84" s="1873"/>
      <c r="OPX84" s="1873"/>
      <c r="OPY84" s="1873"/>
      <c r="OPZ84" s="1873"/>
      <c r="OQA84" s="1873"/>
      <c r="OQB84" s="1873"/>
      <c r="OQC84" s="1873"/>
      <c r="OQD84" s="1873"/>
      <c r="OQE84" s="1873"/>
      <c r="OQF84" s="1873"/>
      <c r="OQG84" s="1873"/>
      <c r="OQH84" s="1873"/>
      <c r="OQI84" s="1873"/>
      <c r="OQJ84" s="1873"/>
      <c r="OQK84" s="1873"/>
      <c r="OQL84" s="1873"/>
      <c r="OQM84" s="1873"/>
      <c r="OQN84" s="1873"/>
      <c r="OQO84" s="1873"/>
      <c r="OQP84" s="1873"/>
      <c r="OQQ84" s="1873"/>
      <c r="OQR84" s="1873"/>
      <c r="OQS84" s="1873"/>
      <c r="OQT84" s="1873"/>
      <c r="OQU84" s="1873"/>
      <c r="OQV84" s="1873"/>
      <c r="OQW84" s="1873"/>
      <c r="OQX84" s="1873"/>
      <c r="OQY84" s="1873"/>
      <c r="OQZ84" s="1873"/>
      <c r="ORA84" s="1873"/>
      <c r="ORB84" s="1873"/>
      <c r="ORC84" s="1873"/>
      <c r="ORD84" s="1873"/>
      <c r="ORE84" s="1873"/>
      <c r="ORF84" s="1873"/>
      <c r="ORG84" s="1873"/>
      <c r="ORH84" s="1873"/>
      <c r="ORI84" s="1873"/>
      <c r="ORJ84" s="1873"/>
      <c r="ORK84" s="1873"/>
      <c r="ORL84" s="1873"/>
      <c r="ORM84" s="1873"/>
      <c r="ORN84" s="1873"/>
      <c r="ORO84" s="1873"/>
      <c r="ORP84" s="1873"/>
      <c r="ORQ84" s="1873"/>
      <c r="ORR84" s="1873"/>
      <c r="ORS84" s="1873"/>
      <c r="ORT84" s="1873"/>
      <c r="ORU84" s="1873"/>
      <c r="ORV84" s="1873"/>
      <c r="ORW84" s="1873"/>
      <c r="ORX84" s="1873"/>
      <c r="ORY84" s="1873"/>
      <c r="ORZ84" s="1873"/>
      <c r="OSA84" s="1873"/>
      <c r="OSB84" s="1873"/>
      <c r="OSC84" s="1873"/>
      <c r="OSD84" s="1873"/>
      <c r="OSE84" s="1873"/>
      <c r="OSF84" s="1873"/>
      <c r="OSG84" s="1873"/>
      <c r="OSH84" s="1873"/>
      <c r="OSI84" s="1873"/>
      <c r="OSJ84" s="1873"/>
      <c r="OSK84" s="1873"/>
      <c r="OSL84" s="1873"/>
      <c r="OSM84" s="1873"/>
      <c r="OSN84" s="1873"/>
      <c r="OSO84" s="1873"/>
      <c r="OSP84" s="1873"/>
      <c r="OSQ84" s="1873"/>
      <c r="OSR84" s="1873"/>
      <c r="OSS84" s="1873"/>
      <c r="OST84" s="1873"/>
      <c r="OSU84" s="1873"/>
      <c r="OSV84" s="1873"/>
      <c r="OSW84" s="1873"/>
      <c r="OSX84" s="1873"/>
      <c r="OSY84" s="1873"/>
      <c r="OSZ84" s="1873"/>
      <c r="OTA84" s="1873"/>
      <c r="OTB84" s="1873"/>
      <c r="OTC84" s="1873"/>
      <c r="OTD84" s="1873"/>
      <c r="OTE84" s="1873"/>
      <c r="OTF84" s="1873"/>
      <c r="OTG84" s="1873"/>
      <c r="OTH84" s="1873"/>
      <c r="OTI84" s="1873"/>
      <c r="OTJ84" s="1873"/>
      <c r="OTK84" s="1873"/>
      <c r="OTL84" s="1873"/>
      <c r="OTM84" s="1873"/>
      <c r="OTN84" s="1873"/>
      <c r="OTO84" s="1873"/>
      <c r="OTP84" s="1873"/>
      <c r="OTQ84" s="1873"/>
      <c r="OTR84" s="1873"/>
      <c r="OTS84" s="1873"/>
      <c r="OTT84" s="1873"/>
      <c r="OTU84" s="1873"/>
      <c r="OTV84" s="1873"/>
      <c r="OTW84" s="1873"/>
      <c r="OTX84" s="1873"/>
      <c r="OTY84" s="1873"/>
      <c r="OTZ84" s="1873"/>
      <c r="OUA84" s="1873"/>
      <c r="OUB84" s="1873"/>
      <c r="OUC84" s="1873"/>
      <c r="OUD84" s="1873"/>
      <c r="OUE84" s="1873"/>
      <c r="OUF84" s="1873"/>
      <c r="OUG84" s="1873"/>
      <c r="OUH84" s="1873"/>
      <c r="OUI84" s="1873"/>
      <c r="OUJ84" s="1873"/>
      <c r="OUK84" s="1873"/>
      <c r="OUL84" s="1873"/>
      <c r="OUM84" s="1873"/>
      <c r="OUN84" s="1873"/>
      <c r="OUO84" s="1873"/>
      <c r="OUP84" s="1873"/>
      <c r="OUQ84" s="1873"/>
      <c r="OUR84" s="1873"/>
      <c r="OUS84" s="1873"/>
      <c r="OUT84" s="1873"/>
      <c r="OUU84" s="1873"/>
      <c r="OUV84" s="1873"/>
      <c r="OUW84" s="1873"/>
      <c r="OUX84" s="1873"/>
      <c r="OUY84" s="1873"/>
      <c r="OUZ84" s="1873"/>
      <c r="OVA84" s="1873"/>
      <c r="OVB84" s="1873"/>
      <c r="OVC84" s="1873"/>
      <c r="OVD84" s="1873"/>
      <c r="OVE84" s="1873"/>
      <c r="OVF84" s="1873"/>
      <c r="OVG84" s="1873"/>
      <c r="OVH84" s="1873"/>
      <c r="OVI84" s="1873"/>
      <c r="OVJ84" s="1873"/>
      <c r="OVK84" s="1873"/>
      <c r="OVL84" s="1873"/>
      <c r="OVM84" s="1873"/>
      <c r="OVN84" s="1873"/>
      <c r="OVO84" s="1873"/>
      <c r="OVP84" s="1873"/>
      <c r="OVQ84" s="1873"/>
      <c r="OVR84" s="1873"/>
      <c r="OVS84" s="1873"/>
      <c r="OVT84" s="1873"/>
      <c r="OVU84" s="1873"/>
      <c r="OVV84" s="1873"/>
      <c r="OVW84" s="1873"/>
      <c r="OVX84" s="1873"/>
      <c r="OVY84" s="1873"/>
      <c r="OVZ84" s="1873"/>
      <c r="OWA84" s="1873"/>
      <c r="OWB84" s="1873"/>
      <c r="OWC84" s="1873"/>
      <c r="OWD84" s="1873"/>
      <c r="OWE84" s="1873"/>
      <c r="OWF84" s="1873"/>
      <c r="OWG84" s="1873"/>
      <c r="OWH84" s="1873"/>
      <c r="OWI84" s="1873"/>
      <c r="OWJ84" s="1873"/>
      <c r="OWK84" s="1873"/>
      <c r="OWL84" s="1873"/>
      <c r="OWM84" s="1873"/>
      <c r="OWN84" s="1873"/>
      <c r="OWO84" s="1873"/>
      <c r="OWP84" s="1873"/>
      <c r="OWQ84" s="1873"/>
      <c r="OWR84" s="1873"/>
      <c r="OWS84" s="1873"/>
      <c r="OWT84" s="1873"/>
      <c r="OWU84" s="1873"/>
      <c r="OWV84" s="1873"/>
      <c r="OWW84" s="1873"/>
      <c r="OWX84" s="1873"/>
      <c r="OWY84" s="1873"/>
      <c r="OWZ84" s="1873"/>
      <c r="OXA84" s="1873"/>
      <c r="OXB84" s="1873"/>
      <c r="OXC84" s="1873"/>
      <c r="OXD84" s="1873"/>
      <c r="OXE84" s="1873"/>
      <c r="OXF84" s="1873"/>
      <c r="OXG84" s="1873"/>
      <c r="OXH84" s="1873"/>
      <c r="OXI84" s="1873"/>
      <c r="OXJ84" s="1873"/>
      <c r="OXK84" s="1873"/>
      <c r="OXL84" s="1873"/>
      <c r="OXM84" s="1873"/>
      <c r="OXN84" s="1873"/>
      <c r="OXO84" s="1873"/>
      <c r="OXP84" s="1873"/>
      <c r="OXQ84" s="1873"/>
      <c r="OXR84" s="1873"/>
      <c r="OXS84" s="1873"/>
      <c r="OXT84" s="1873"/>
      <c r="OXU84" s="1873"/>
      <c r="OXV84" s="1873"/>
      <c r="OXW84" s="1873"/>
      <c r="OXX84" s="1873"/>
      <c r="OXY84" s="1873"/>
      <c r="OXZ84" s="1873"/>
      <c r="OYA84" s="1873"/>
      <c r="OYB84" s="1873"/>
      <c r="OYC84" s="1873"/>
      <c r="OYD84" s="1873"/>
      <c r="OYE84" s="1873"/>
      <c r="OYF84" s="1873"/>
      <c r="OYG84" s="1873"/>
      <c r="OYH84" s="1873"/>
      <c r="OYI84" s="1873"/>
      <c r="OYJ84" s="1873"/>
      <c r="OYK84" s="1873"/>
      <c r="OYL84" s="1873"/>
      <c r="OYM84" s="1873"/>
      <c r="OYN84" s="1873"/>
      <c r="OYO84" s="1873"/>
      <c r="OYP84" s="1873"/>
      <c r="OYQ84" s="1873"/>
      <c r="OYR84" s="1873"/>
      <c r="OYS84" s="1873"/>
      <c r="OYT84" s="1873"/>
      <c r="OYU84" s="1873"/>
      <c r="OYV84" s="1873"/>
      <c r="OYW84" s="1873"/>
      <c r="OYX84" s="1873"/>
      <c r="OYY84" s="1873"/>
      <c r="OYZ84" s="1873"/>
      <c r="OZA84" s="1873"/>
      <c r="OZB84" s="1873"/>
      <c r="OZC84" s="1873"/>
      <c r="OZD84" s="1873"/>
      <c r="OZE84" s="1873"/>
      <c r="OZF84" s="1873"/>
      <c r="OZG84" s="1873"/>
      <c r="OZH84" s="1873"/>
      <c r="OZI84" s="1873"/>
      <c r="OZJ84" s="1873"/>
      <c r="OZK84" s="1873"/>
      <c r="OZL84" s="1873"/>
      <c r="OZM84" s="1873"/>
      <c r="OZN84" s="1873"/>
      <c r="OZO84" s="1873"/>
      <c r="OZP84" s="1873"/>
      <c r="OZQ84" s="1873"/>
      <c r="OZR84" s="1873"/>
      <c r="OZS84" s="1873"/>
      <c r="OZT84" s="1873"/>
      <c r="OZU84" s="1873"/>
      <c r="OZV84" s="1873"/>
      <c r="OZW84" s="1873"/>
      <c r="OZX84" s="1873"/>
      <c r="OZY84" s="1873"/>
      <c r="OZZ84" s="1873"/>
      <c r="PAA84" s="1873"/>
      <c r="PAB84" s="1873"/>
      <c r="PAC84" s="1873"/>
      <c r="PAD84" s="1873"/>
      <c r="PAE84" s="1873"/>
      <c r="PAF84" s="1873"/>
      <c r="PAG84" s="1873"/>
      <c r="PAH84" s="1873"/>
      <c r="PAI84" s="1873"/>
      <c r="PAJ84" s="1873"/>
      <c r="PAK84" s="1873"/>
      <c r="PAL84" s="1873"/>
      <c r="PAM84" s="1873"/>
      <c r="PAN84" s="1873"/>
      <c r="PAO84" s="1873"/>
      <c r="PAP84" s="1873"/>
      <c r="PAQ84" s="1873"/>
      <c r="PAR84" s="1873"/>
      <c r="PAS84" s="1873"/>
      <c r="PAT84" s="1873"/>
      <c r="PAU84" s="1873"/>
      <c r="PAV84" s="1873"/>
      <c r="PAW84" s="1873"/>
      <c r="PAX84" s="1873"/>
      <c r="PAY84" s="1873"/>
      <c r="PAZ84" s="1873"/>
      <c r="PBA84" s="1873"/>
      <c r="PBB84" s="1873"/>
      <c r="PBC84" s="1873"/>
      <c r="PBD84" s="1873"/>
      <c r="PBE84" s="1873"/>
      <c r="PBF84" s="1873"/>
      <c r="PBG84" s="1873"/>
      <c r="PBH84" s="1873"/>
      <c r="PBI84" s="1873"/>
      <c r="PBJ84" s="1873"/>
      <c r="PBK84" s="1873"/>
      <c r="PBL84" s="1873"/>
      <c r="PBM84" s="1873"/>
      <c r="PBN84" s="1873"/>
      <c r="PBO84" s="1873"/>
      <c r="PBP84" s="1873"/>
      <c r="PBQ84" s="1873"/>
      <c r="PBR84" s="1873"/>
      <c r="PBS84" s="1873"/>
      <c r="PBT84" s="1873"/>
      <c r="PBU84" s="1873"/>
      <c r="PBV84" s="1873"/>
      <c r="PBW84" s="1873"/>
      <c r="PBX84" s="1873"/>
      <c r="PBY84" s="1873"/>
      <c r="PBZ84" s="1873"/>
      <c r="PCA84" s="1873"/>
      <c r="PCB84" s="1873"/>
      <c r="PCC84" s="1873"/>
      <c r="PCD84" s="1873"/>
      <c r="PCE84" s="1873"/>
      <c r="PCF84" s="1873"/>
      <c r="PCG84" s="1873"/>
      <c r="PCH84" s="1873"/>
      <c r="PCI84" s="1873"/>
      <c r="PCJ84" s="1873"/>
      <c r="PCK84" s="1873"/>
      <c r="PCL84" s="1873"/>
      <c r="PCM84" s="1873"/>
      <c r="PCN84" s="1873"/>
      <c r="PCO84" s="1873"/>
      <c r="PCP84" s="1873"/>
      <c r="PCQ84" s="1873"/>
      <c r="PCR84" s="1873"/>
      <c r="PCS84" s="1873"/>
      <c r="PCT84" s="1873"/>
      <c r="PCU84" s="1873"/>
      <c r="PCV84" s="1873"/>
      <c r="PCW84" s="1873"/>
      <c r="PCX84" s="1873"/>
      <c r="PCY84" s="1873"/>
      <c r="PCZ84" s="1873"/>
      <c r="PDA84" s="1873"/>
      <c r="PDB84" s="1873"/>
      <c r="PDC84" s="1873"/>
      <c r="PDD84" s="1873"/>
      <c r="PDE84" s="1873"/>
      <c r="PDF84" s="1873"/>
      <c r="PDG84" s="1873"/>
      <c r="PDH84" s="1873"/>
      <c r="PDI84" s="1873"/>
      <c r="PDJ84" s="1873"/>
      <c r="PDK84" s="1873"/>
      <c r="PDL84" s="1873"/>
      <c r="PDM84" s="1873"/>
      <c r="PDN84" s="1873"/>
      <c r="PDO84" s="1873"/>
      <c r="PDP84" s="1873"/>
      <c r="PDQ84" s="1873"/>
      <c r="PDR84" s="1873"/>
      <c r="PDS84" s="1873"/>
      <c r="PDT84" s="1873"/>
      <c r="PDU84" s="1873"/>
      <c r="PDV84" s="1873"/>
      <c r="PDW84" s="1873"/>
      <c r="PDX84" s="1873"/>
      <c r="PDY84" s="1873"/>
      <c r="PDZ84" s="1873"/>
      <c r="PEA84" s="1873"/>
      <c r="PEB84" s="1873"/>
      <c r="PEC84" s="1873"/>
      <c r="PED84" s="1873"/>
      <c r="PEE84" s="1873"/>
      <c r="PEF84" s="1873"/>
      <c r="PEG84" s="1873"/>
      <c r="PEH84" s="1873"/>
      <c r="PEI84" s="1873"/>
      <c r="PEJ84" s="1873"/>
      <c r="PEK84" s="1873"/>
      <c r="PEL84" s="1873"/>
      <c r="PEM84" s="1873"/>
      <c r="PEN84" s="1873"/>
      <c r="PEO84" s="1873"/>
      <c r="PEP84" s="1873"/>
      <c r="PEQ84" s="1873"/>
      <c r="PER84" s="1873"/>
      <c r="PES84" s="1873"/>
      <c r="PET84" s="1873"/>
      <c r="PEU84" s="1873"/>
      <c r="PEV84" s="1873"/>
      <c r="PEW84" s="1873"/>
      <c r="PEX84" s="1873"/>
      <c r="PEY84" s="1873"/>
      <c r="PEZ84" s="1873"/>
      <c r="PFA84" s="1873"/>
      <c r="PFB84" s="1873"/>
      <c r="PFC84" s="1873"/>
      <c r="PFD84" s="1873"/>
      <c r="PFE84" s="1873"/>
      <c r="PFF84" s="1873"/>
      <c r="PFG84" s="1873"/>
      <c r="PFH84" s="1873"/>
      <c r="PFI84" s="1873"/>
      <c r="PFJ84" s="1873"/>
      <c r="PFK84" s="1873"/>
      <c r="PFL84" s="1873"/>
      <c r="PFM84" s="1873"/>
      <c r="PFN84" s="1873"/>
      <c r="PFO84" s="1873"/>
      <c r="PFP84" s="1873"/>
      <c r="PFQ84" s="1873"/>
      <c r="PFR84" s="1873"/>
      <c r="PFS84" s="1873"/>
      <c r="PFT84" s="1873"/>
      <c r="PFU84" s="1873"/>
      <c r="PFV84" s="1873"/>
      <c r="PFW84" s="1873"/>
      <c r="PFX84" s="1873"/>
      <c r="PFY84" s="1873"/>
      <c r="PFZ84" s="1873"/>
      <c r="PGA84" s="1873"/>
      <c r="PGB84" s="1873"/>
      <c r="PGC84" s="1873"/>
      <c r="PGD84" s="1873"/>
      <c r="PGE84" s="1873"/>
      <c r="PGF84" s="1873"/>
      <c r="PGG84" s="1873"/>
      <c r="PGH84" s="1873"/>
      <c r="PGI84" s="1873"/>
      <c r="PGJ84" s="1873"/>
      <c r="PGK84" s="1873"/>
      <c r="PGL84" s="1873"/>
      <c r="PGM84" s="1873"/>
      <c r="PGN84" s="1873"/>
      <c r="PGO84" s="1873"/>
      <c r="PGP84" s="1873"/>
      <c r="PGQ84" s="1873"/>
      <c r="PGR84" s="1873"/>
      <c r="PGS84" s="1873"/>
      <c r="PGT84" s="1873"/>
      <c r="PGU84" s="1873"/>
      <c r="PGV84" s="1873"/>
      <c r="PGW84" s="1873"/>
      <c r="PGX84" s="1873"/>
      <c r="PGY84" s="1873"/>
      <c r="PGZ84" s="1873"/>
      <c r="PHA84" s="1873"/>
      <c r="PHB84" s="1873"/>
      <c r="PHC84" s="1873"/>
      <c r="PHD84" s="1873"/>
      <c r="PHE84" s="1873"/>
      <c r="PHF84" s="1873"/>
      <c r="PHG84" s="1873"/>
      <c r="PHH84" s="1873"/>
      <c r="PHI84" s="1873"/>
      <c r="PHJ84" s="1873"/>
      <c r="PHK84" s="1873"/>
      <c r="PHL84" s="1873"/>
      <c r="PHM84" s="1873"/>
      <c r="PHN84" s="1873"/>
      <c r="PHO84" s="1873"/>
      <c r="PHP84" s="1873"/>
      <c r="PHQ84" s="1873"/>
      <c r="PHR84" s="1873"/>
      <c r="PHS84" s="1873"/>
      <c r="PHT84" s="1873"/>
      <c r="PHU84" s="1873"/>
      <c r="PHV84" s="1873"/>
      <c r="PHW84" s="1873"/>
      <c r="PHX84" s="1873"/>
      <c r="PHY84" s="1873"/>
      <c r="PHZ84" s="1873"/>
      <c r="PIA84" s="1873"/>
      <c r="PIB84" s="1873"/>
      <c r="PIC84" s="1873"/>
      <c r="PID84" s="1873"/>
      <c r="PIE84" s="1873"/>
      <c r="PIF84" s="1873"/>
      <c r="PIG84" s="1873"/>
      <c r="PIH84" s="1873"/>
      <c r="PII84" s="1873"/>
      <c r="PIJ84" s="1873"/>
      <c r="PIK84" s="1873"/>
      <c r="PIL84" s="1873"/>
      <c r="PIM84" s="1873"/>
      <c r="PIN84" s="1873"/>
      <c r="PIO84" s="1873"/>
      <c r="PIP84" s="1873"/>
      <c r="PIQ84" s="1873"/>
      <c r="PIR84" s="1873"/>
      <c r="PIS84" s="1873"/>
      <c r="PIT84" s="1873"/>
      <c r="PIU84" s="1873"/>
      <c r="PIV84" s="1873"/>
      <c r="PIW84" s="1873"/>
      <c r="PIX84" s="1873"/>
      <c r="PIY84" s="1873"/>
      <c r="PIZ84" s="1873"/>
      <c r="PJA84" s="1873"/>
      <c r="PJB84" s="1873"/>
      <c r="PJC84" s="1873"/>
      <c r="PJD84" s="1873"/>
      <c r="PJE84" s="1873"/>
      <c r="PJF84" s="1873"/>
      <c r="PJG84" s="1873"/>
      <c r="PJH84" s="1873"/>
      <c r="PJI84" s="1873"/>
      <c r="PJJ84" s="1873"/>
      <c r="PJK84" s="1873"/>
      <c r="PJL84" s="1873"/>
      <c r="PJM84" s="1873"/>
      <c r="PJN84" s="1873"/>
      <c r="PJO84" s="1873"/>
      <c r="PJP84" s="1873"/>
      <c r="PJQ84" s="1873"/>
      <c r="PJR84" s="1873"/>
      <c r="PJS84" s="1873"/>
      <c r="PJT84" s="1873"/>
      <c r="PJU84" s="1873"/>
      <c r="PJV84" s="1873"/>
      <c r="PJW84" s="1873"/>
      <c r="PJX84" s="1873"/>
      <c r="PJY84" s="1873"/>
      <c r="PJZ84" s="1873"/>
      <c r="PKA84" s="1873"/>
      <c r="PKB84" s="1873"/>
      <c r="PKC84" s="1873"/>
      <c r="PKD84" s="1873"/>
      <c r="PKE84" s="1873"/>
      <c r="PKF84" s="1873"/>
      <c r="PKG84" s="1873"/>
      <c r="PKH84" s="1873"/>
      <c r="PKI84" s="1873"/>
      <c r="PKJ84" s="1873"/>
      <c r="PKK84" s="1873"/>
      <c r="PKL84" s="1873"/>
      <c r="PKM84" s="1873"/>
      <c r="PKN84" s="1873"/>
      <c r="PKO84" s="1873"/>
      <c r="PKP84" s="1873"/>
      <c r="PKQ84" s="1873"/>
      <c r="PKR84" s="1873"/>
      <c r="PKS84" s="1873"/>
      <c r="PKT84" s="1873"/>
      <c r="PKU84" s="1873"/>
      <c r="PKV84" s="1873"/>
      <c r="PKW84" s="1873"/>
      <c r="PKX84" s="1873"/>
      <c r="PKY84" s="1873"/>
      <c r="PKZ84" s="1873"/>
      <c r="PLA84" s="1873"/>
      <c r="PLB84" s="1873"/>
      <c r="PLC84" s="1873"/>
      <c r="PLD84" s="1873"/>
      <c r="PLE84" s="1873"/>
      <c r="PLF84" s="1873"/>
      <c r="PLG84" s="1873"/>
      <c r="PLH84" s="1873"/>
      <c r="PLI84" s="1873"/>
      <c r="PLJ84" s="1873"/>
      <c r="PLK84" s="1873"/>
      <c r="PLL84" s="1873"/>
      <c r="PLM84" s="1873"/>
      <c r="PLN84" s="1873"/>
      <c r="PLO84" s="1873"/>
      <c r="PLP84" s="1873"/>
      <c r="PLQ84" s="1873"/>
      <c r="PLR84" s="1873"/>
      <c r="PLS84" s="1873"/>
      <c r="PLT84" s="1873"/>
      <c r="PLU84" s="1873"/>
      <c r="PLV84" s="1873"/>
      <c r="PLW84" s="1873"/>
      <c r="PLX84" s="1873"/>
      <c r="PLY84" s="1873"/>
      <c r="PLZ84" s="1873"/>
      <c r="PMA84" s="1873"/>
      <c r="PMB84" s="1873"/>
      <c r="PMC84" s="1873"/>
      <c r="PMD84" s="1873"/>
      <c r="PME84" s="1873"/>
      <c r="PMF84" s="1873"/>
      <c r="PMG84" s="1873"/>
      <c r="PMH84" s="1873"/>
      <c r="PMI84" s="1873"/>
      <c r="PMJ84" s="1873"/>
      <c r="PMK84" s="1873"/>
      <c r="PML84" s="1873"/>
      <c r="PMM84" s="1873"/>
      <c r="PMN84" s="1873"/>
      <c r="PMO84" s="1873"/>
      <c r="PMP84" s="1873"/>
      <c r="PMQ84" s="1873"/>
      <c r="PMR84" s="1873"/>
      <c r="PMS84" s="1873"/>
      <c r="PMT84" s="1873"/>
      <c r="PMU84" s="1873"/>
      <c r="PMV84" s="1873"/>
      <c r="PMW84" s="1873"/>
      <c r="PMX84" s="1873"/>
      <c r="PMY84" s="1873"/>
      <c r="PMZ84" s="1873"/>
      <c r="PNA84" s="1873"/>
      <c r="PNB84" s="1873"/>
      <c r="PNC84" s="1873"/>
      <c r="PND84" s="1873"/>
      <c r="PNE84" s="1873"/>
      <c r="PNF84" s="1873"/>
      <c r="PNG84" s="1873"/>
      <c r="PNH84" s="1873"/>
      <c r="PNI84" s="1873"/>
      <c r="PNJ84" s="1873"/>
      <c r="PNK84" s="1873"/>
      <c r="PNL84" s="1873"/>
      <c r="PNM84" s="1873"/>
      <c r="PNN84" s="1873"/>
      <c r="PNO84" s="1873"/>
      <c r="PNP84" s="1873"/>
      <c r="PNQ84" s="1873"/>
      <c r="PNR84" s="1873"/>
      <c r="PNS84" s="1873"/>
      <c r="PNT84" s="1873"/>
      <c r="PNU84" s="1873"/>
      <c r="PNV84" s="1873"/>
      <c r="PNW84" s="1873"/>
      <c r="PNX84" s="1873"/>
      <c r="PNY84" s="1873"/>
      <c r="PNZ84" s="1873"/>
      <c r="POA84" s="1873"/>
      <c r="POB84" s="1873"/>
      <c r="POC84" s="1873"/>
      <c r="POD84" s="1873"/>
      <c r="POE84" s="1873"/>
      <c r="POF84" s="1873"/>
      <c r="POG84" s="1873"/>
      <c r="POH84" s="1873"/>
      <c r="POI84" s="1873"/>
      <c r="POJ84" s="1873"/>
      <c r="POK84" s="1873"/>
      <c r="POL84" s="1873"/>
      <c r="POM84" s="1873"/>
      <c r="PON84" s="1873"/>
      <c r="POO84" s="1873"/>
      <c r="POP84" s="1873"/>
      <c r="POQ84" s="1873"/>
      <c r="POR84" s="1873"/>
      <c r="POS84" s="1873"/>
      <c r="POT84" s="1873"/>
      <c r="POU84" s="1873"/>
      <c r="POV84" s="1873"/>
      <c r="POW84" s="1873"/>
      <c r="POX84" s="1873"/>
      <c r="POY84" s="1873"/>
      <c r="POZ84" s="1873"/>
      <c r="PPA84" s="1873"/>
      <c r="PPB84" s="1873"/>
      <c r="PPC84" s="1873"/>
      <c r="PPD84" s="1873"/>
      <c r="PPE84" s="1873"/>
      <c r="PPF84" s="1873"/>
      <c r="PPG84" s="1873"/>
      <c r="PPH84" s="1873"/>
      <c r="PPI84" s="1873"/>
      <c r="PPJ84" s="1873"/>
      <c r="PPK84" s="1873"/>
      <c r="PPL84" s="1873"/>
      <c r="PPM84" s="1873"/>
      <c r="PPN84" s="1873"/>
      <c r="PPO84" s="1873"/>
      <c r="PPP84" s="1873"/>
      <c r="PPQ84" s="1873"/>
      <c r="PPR84" s="1873"/>
      <c r="PPS84" s="1873"/>
      <c r="PPT84" s="1873"/>
      <c r="PPU84" s="1873"/>
      <c r="PPV84" s="1873"/>
      <c r="PPW84" s="1873"/>
      <c r="PPX84" s="1873"/>
      <c r="PPY84" s="1873"/>
      <c r="PPZ84" s="1873"/>
      <c r="PQA84" s="1873"/>
      <c r="PQB84" s="1873"/>
      <c r="PQC84" s="1873"/>
      <c r="PQD84" s="1873"/>
      <c r="PQE84" s="1873"/>
      <c r="PQF84" s="1873"/>
      <c r="PQG84" s="1873"/>
      <c r="PQH84" s="1873"/>
      <c r="PQI84" s="1873"/>
      <c r="PQJ84" s="1873"/>
      <c r="PQK84" s="1873"/>
      <c r="PQL84" s="1873"/>
      <c r="PQM84" s="1873"/>
      <c r="PQN84" s="1873"/>
      <c r="PQO84" s="1873"/>
      <c r="PQP84" s="1873"/>
      <c r="PQQ84" s="1873"/>
      <c r="PQR84" s="1873"/>
      <c r="PQS84" s="1873"/>
      <c r="PQT84" s="1873"/>
      <c r="PQU84" s="1873"/>
      <c r="PQV84" s="1873"/>
      <c r="PQW84" s="1873"/>
      <c r="PQX84" s="1873"/>
      <c r="PQY84" s="1873"/>
      <c r="PQZ84" s="1873"/>
      <c r="PRA84" s="1873"/>
      <c r="PRB84" s="1873"/>
      <c r="PRC84" s="1873"/>
      <c r="PRD84" s="1873"/>
      <c r="PRE84" s="1873"/>
      <c r="PRF84" s="1873"/>
      <c r="PRG84" s="1873"/>
      <c r="PRH84" s="1873"/>
      <c r="PRI84" s="1873"/>
      <c r="PRJ84" s="1873"/>
      <c r="PRK84" s="1873"/>
      <c r="PRL84" s="1873"/>
      <c r="PRM84" s="1873"/>
      <c r="PRN84" s="1873"/>
      <c r="PRO84" s="1873"/>
      <c r="PRP84" s="1873"/>
      <c r="PRQ84" s="1873"/>
      <c r="PRR84" s="1873"/>
      <c r="PRS84" s="1873"/>
      <c r="PRT84" s="1873"/>
      <c r="PRU84" s="1873"/>
      <c r="PRV84" s="1873"/>
      <c r="PRW84" s="1873"/>
      <c r="PRX84" s="1873"/>
      <c r="PRY84" s="1873"/>
      <c r="PRZ84" s="1873"/>
      <c r="PSA84" s="1873"/>
      <c r="PSB84" s="1873"/>
      <c r="PSC84" s="1873"/>
      <c r="PSD84" s="1873"/>
      <c r="PSE84" s="1873"/>
      <c r="PSF84" s="1873"/>
      <c r="PSG84" s="1873"/>
      <c r="PSH84" s="1873"/>
      <c r="PSI84" s="1873"/>
      <c r="PSJ84" s="1873"/>
      <c r="PSK84" s="1873"/>
      <c r="PSL84" s="1873"/>
      <c r="PSM84" s="1873"/>
      <c r="PSN84" s="1873"/>
      <c r="PSO84" s="1873"/>
      <c r="PSP84" s="1873"/>
      <c r="PSQ84" s="1873"/>
      <c r="PSR84" s="1873"/>
      <c r="PSS84" s="1873"/>
      <c r="PST84" s="1873"/>
      <c r="PSU84" s="1873"/>
      <c r="PSV84" s="1873"/>
      <c r="PSW84" s="1873"/>
      <c r="PSX84" s="1873"/>
      <c r="PSY84" s="1873"/>
      <c r="PSZ84" s="1873"/>
      <c r="PTA84" s="1873"/>
      <c r="PTB84" s="1873"/>
      <c r="PTC84" s="1873"/>
      <c r="PTD84" s="1873"/>
      <c r="PTE84" s="1873"/>
      <c r="PTF84" s="1873"/>
      <c r="PTG84" s="1873"/>
      <c r="PTH84" s="1873"/>
      <c r="PTI84" s="1873"/>
      <c r="PTJ84" s="1873"/>
      <c r="PTK84" s="1873"/>
      <c r="PTL84" s="1873"/>
      <c r="PTM84" s="1873"/>
      <c r="PTN84" s="1873"/>
      <c r="PTO84" s="1873"/>
      <c r="PTP84" s="1873"/>
      <c r="PTQ84" s="1873"/>
      <c r="PTR84" s="1873"/>
      <c r="PTS84" s="1873"/>
      <c r="PTT84" s="1873"/>
      <c r="PTU84" s="1873"/>
      <c r="PTV84" s="1873"/>
      <c r="PTW84" s="1873"/>
      <c r="PTX84" s="1873"/>
      <c r="PTY84" s="1873"/>
      <c r="PTZ84" s="1873"/>
      <c r="PUA84" s="1873"/>
      <c r="PUB84" s="1873"/>
      <c r="PUC84" s="1873"/>
      <c r="PUD84" s="1873"/>
      <c r="PUE84" s="1873"/>
      <c r="PUF84" s="1873"/>
      <c r="PUG84" s="1873"/>
      <c r="PUH84" s="1873"/>
      <c r="PUI84" s="1873"/>
      <c r="PUJ84" s="1873"/>
      <c r="PUK84" s="1873"/>
      <c r="PUL84" s="1873"/>
      <c r="PUM84" s="1873"/>
      <c r="PUN84" s="1873"/>
      <c r="PUO84" s="1873"/>
      <c r="PUP84" s="1873"/>
      <c r="PUQ84" s="1873"/>
      <c r="PUR84" s="1873"/>
      <c r="PUS84" s="1873"/>
      <c r="PUT84" s="1873"/>
      <c r="PUU84" s="1873"/>
      <c r="PUV84" s="1873"/>
      <c r="PUW84" s="1873"/>
      <c r="PUX84" s="1873"/>
      <c r="PUY84" s="1873"/>
      <c r="PUZ84" s="1873"/>
      <c r="PVA84" s="1873"/>
      <c r="PVB84" s="1873"/>
      <c r="PVC84" s="1873"/>
      <c r="PVD84" s="1873"/>
      <c r="PVE84" s="1873"/>
      <c r="PVF84" s="1873"/>
      <c r="PVG84" s="1873"/>
      <c r="PVH84" s="1873"/>
      <c r="PVI84" s="1873"/>
      <c r="PVJ84" s="1873"/>
      <c r="PVK84" s="1873"/>
      <c r="PVL84" s="1873"/>
      <c r="PVM84" s="1873"/>
      <c r="PVN84" s="1873"/>
      <c r="PVO84" s="1873"/>
      <c r="PVP84" s="1873"/>
      <c r="PVQ84" s="1873"/>
      <c r="PVR84" s="1873"/>
      <c r="PVS84" s="1873"/>
      <c r="PVT84" s="1873"/>
      <c r="PVU84" s="1873"/>
      <c r="PVV84" s="1873"/>
      <c r="PVW84" s="1873"/>
      <c r="PVX84" s="1873"/>
      <c r="PVY84" s="1873"/>
      <c r="PVZ84" s="1873"/>
      <c r="PWA84" s="1873"/>
      <c r="PWB84" s="1873"/>
      <c r="PWC84" s="1873"/>
      <c r="PWD84" s="1873"/>
      <c r="PWE84" s="1873"/>
      <c r="PWF84" s="1873"/>
      <c r="PWG84" s="1873"/>
      <c r="PWH84" s="1873"/>
      <c r="PWI84" s="1873"/>
      <c r="PWJ84" s="1873"/>
      <c r="PWK84" s="1873"/>
      <c r="PWL84" s="1873"/>
      <c r="PWM84" s="1873"/>
      <c r="PWN84" s="1873"/>
      <c r="PWO84" s="1873"/>
      <c r="PWP84" s="1873"/>
      <c r="PWQ84" s="1873"/>
      <c r="PWR84" s="1873"/>
      <c r="PWS84" s="1873"/>
      <c r="PWT84" s="1873"/>
      <c r="PWU84" s="1873"/>
      <c r="PWV84" s="1873"/>
      <c r="PWW84" s="1873"/>
      <c r="PWX84" s="1873"/>
      <c r="PWY84" s="1873"/>
      <c r="PWZ84" s="1873"/>
      <c r="PXA84" s="1873"/>
      <c r="PXB84" s="1873"/>
      <c r="PXC84" s="1873"/>
      <c r="PXD84" s="1873"/>
      <c r="PXE84" s="1873"/>
      <c r="PXF84" s="1873"/>
      <c r="PXG84" s="1873"/>
      <c r="PXH84" s="1873"/>
      <c r="PXI84" s="1873"/>
      <c r="PXJ84" s="1873"/>
      <c r="PXK84" s="1873"/>
      <c r="PXL84" s="1873"/>
      <c r="PXM84" s="1873"/>
      <c r="PXN84" s="1873"/>
      <c r="PXO84" s="1873"/>
      <c r="PXP84" s="1873"/>
      <c r="PXQ84" s="1873"/>
      <c r="PXR84" s="1873"/>
      <c r="PXS84" s="1873"/>
      <c r="PXT84" s="1873"/>
      <c r="PXU84" s="1873"/>
      <c r="PXV84" s="1873"/>
      <c r="PXW84" s="1873"/>
      <c r="PXX84" s="1873"/>
      <c r="PXY84" s="1873"/>
      <c r="PXZ84" s="1873"/>
      <c r="PYA84" s="1873"/>
      <c r="PYB84" s="1873"/>
      <c r="PYC84" s="1873"/>
      <c r="PYD84" s="1873"/>
      <c r="PYE84" s="1873"/>
      <c r="PYF84" s="1873"/>
      <c r="PYG84" s="1873"/>
      <c r="PYH84" s="1873"/>
      <c r="PYI84" s="1873"/>
      <c r="PYJ84" s="1873"/>
      <c r="PYK84" s="1873"/>
      <c r="PYL84" s="1873"/>
      <c r="PYM84" s="1873"/>
      <c r="PYN84" s="1873"/>
      <c r="PYO84" s="1873"/>
      <c r="PYP84" s="1873"/>
      <c r="PYQ84" s="1873"/>
      <c r="PYR84" s="1873"/>
      <c r="PYS84" s="1873"/>
      <c r="PYT84" s="1873"/>
      <c r="PYU84" s="1873"/>
      <c r="PYV84" s="1873"/>
      <c r="PYW84" s="1873"/>
      <c r="PYX84" s="1873"/>
      <c r="PYY84" s="1873"/>
      <c r="PYZ84" s="1873"/>
      <c r="PZA84" s="1873"/>
      <c r="PZB84" s="1873"/>
      <c r="PZC84" s="1873"/>
      <c r="PZD84" s="1873"/>
      <c r="PZE84" s="1873"/>
      <c r="PZF84" s="1873"/>
      <c r="PZG84" s="1873"/>
      <c r="PZH84" s="1873"/>
      <c r="PZI84" s="1873"/>
      <c r="PZJ84" s="1873"/>
      <c r="PZK84" s="1873"/>
      <c r="PZL84" s="1873"/>
      <c r="PZM84" s="1873"/>
      <c r="PZN84" s="1873"/>
      <c r="PZO84" s="1873"/>
      <c r="PZP84" s="1873"/>
      <c r="PZQ84" s="1873"/>
      <c r="PZR84" s="1873"/>
      <c r="PZS84" s="1873"/>
      <c r="PZT84" s="1873"/>
      <c r="PZU84" s="1873"/>
      <c r="PZV84" s="1873"/>
      <c r="PZW84" s="1873"/>
      <c r="PZX84" s="1873"/>
      <c r="PZY84" s="1873"/>
      <c r="PZZ84" s="1873"/>
      <c r="QAA84" s="1873"/>
      <c r="QAB84" s="1873"/>
      <c r="QAC84" s="1873"/>
      <c r="QAD84" s="1873"/>
      <c r="QAE84" s="1873"/>
      <c r="QAF84" s="1873"/>
      <c r="QAG84" s="1873"/>
      <c r="QAH84" s="1873"/>
      <c r="QAI84" s="1873"/>
      <c r="QAJ84" s="1873"/>
      <c r="QAK84" s="1873"/>
      <c r="QAL84" s="1873"/>
      <c r="QAM84" s="1873"/>
      <c r="QAN84" s="1873"/>
      <c r="QAO84" s="1873"/>
      <c r="QAP84" s="1873"/>
      <c r="QAQ84" s="1873"/>
      <c r="QAR84" s="1873"/>
      <c r="QAS84" s="1873"/>
      <c r="QAT84" s="1873"/>
      <c r="QAU84" s="1873"/>
      <c r="QAV84" s="1873"/>
      <c r="QAW84" s="1873"/>
      <c r="QAX84" s="1873"/>
      <c r="QAY84" s="1873"/>
      <c r="QAZ84" s="1873"/>
      <c r="QBA84" s="1873"/>
      <c r="QBB84" s="1873"/>
      <c r="QBC84" s="1873"/>
      <c r="QBD84" s="1873"/>
      <c r="QBE84" s="1873"/>
      <c r="QBF84" s="1873"/>
      <c r="QBG84" s="1873"/>
      <c r="QBH84" s="1873"/>
      <c r="QBI84" s="1873"/>
      <c r="QBJ84" s="1873"/>
      <c r="QBK84" s="1873"/>
      <c r="QBL84" s="1873"/>
      <c r="QBM84" s="1873"/>
      <c r="QBN84" s="1873"/>
      <c r="QBO84" s="1873"/>
      <c r="QBP84" s="1873"/>
      <c r="QBQ84" s="1873"/>
      <c r="QBR84" s="1873"/>
      <c r="QBS84" s="1873"/>
      <c r="QBT84" s="1873"/>
      <c r="QBU84" s="1873"/>
      <c r="QBV84" s="1873"/>
      <c r="QBW84" s="1873"/>
      <c r="QBX84" s="1873"/>
      <c r="QBY84" s="1873"/>
      <c r="QBZ84" s="1873"/>
      <c r="QCA84" s="1873"/>
      <c r="QCB84" s="1873"/>
      <c r="QCC84" s="1873"/>
      <c r="QCD84" s="1873"/>
      <c r="QCE84" s="1873"/>
      <c r="QCF84" s="1873"/>
      <c r="QCG84" s="1873"/>
      <c r="QCH84" s="1873"/>
      <c r="QCI84" s="1873"/>
      <c r="QCJ84" s="1873"/>
      <c r="QCK84" s="1873"/>
      <c r="QCL84" s="1873"/>
      <c r="QCM84" s="1873"/>
      <c r="QCN84" s="1873"/>
      <c r="QCO84" s="1873"/>
      <c r="QCP84" s="1873"/>
      <c r="QCQ84" s="1873"/>
      <c r="QCR84" s="1873"/>
      <c r="QCS84" s="1873"/>
      <c r="QCT84" s="1873"/>
      <c r="QCU84" s="1873"/>
      <c r="QCV84" s="1873"/>
      <c r="QCW84" s="1873"/>
      <c r="QCX84" s="1873"/>
      <c r="QCY84" s="1873"/>
      <c r="QCZ84" s="1873"/>
      <c r="QDA84" s="1873"/>
      <c r="QDB84" s="1873"/>
      <c r="QDC84" s="1873"/>
      <c r="QDD84" s="1873"/>
      <c r="QDE84" s="1873"/>
      <c r="QDF84" s="1873"/>
      <c r="QDG84" s="1873"/>
      <c r="QDH84" s="1873"/>
      <c r="QDI84" s="1873"/>
      <c r="QDJ84" s="1873"/>
      <c r="QDK84" s="1873"/>
      <c r="QDL84" s="1873"/>
      <c r="QDM84" s="1873"/>
      <c r="QDN84" s="1873"/>
      <c r="QDO84" s="1873"/>
      <c r="QDP84" s="1873"/>
      <c r="QDQ84" s="1873"/>
      <c r="QDR84" s="1873"/>
      <c r="QDS84" s="1873"/>
      <c r="QDT84" s="1873"/>
      <c r="QDU84" s="1873"/>
      <c r="QDV84" s="1873"/>
      <c r="QDW84" s="1873"/>
      <c r="QDX84" s="1873"/>
      <c r="QDY84" s="1873"/>
      <c r="QDZ84" s="1873"/>
      <c r="QEA84" s="1873"/>
      <c r="QEB84" s="1873"/>
      <c r="QEC84" s="1873"/>
      <c r="QED84" s="1873"/>
      <c r="QEE84" s="1873"/>
      <c r="QEF84" s="1873"/>
      <c r="QEG84" s="1873"/>
      <c r="QEH84" s="1873"/>
      <c r="QEI84" s="1873"/>
      <c r="QEJ84" s="1873"/>
      <c r="QEK84" s="1873"/>
      <c r="QEL84" s="1873"/>
      <c r="QEM84" s="1873"/>
      <c r="QEN84" s="1873"/>
      <c r="QEO84" s="1873"/>
      <c r="QEP84" s="1873"/>
      <c r="QEQ84" s="1873"/>
      <c r="QER84" s="1873"/>
      <c r="QES84" s="1873"/>
      <c r="QET84" s="1873"/>
      <c r="QEU84" s="1873"/>
      <c r="QEV84" s="1873"/>
      <c r="QEW84" s="1873"/>
      <c r="QEX84" s="1873"/>
      <c r="QEY84" s="1873"/>
      <c r="QEZ84" s="1873"/>
      <c r="QFA84" s="1873"/>
      <c r="QFB84" s="1873"/>
      <c r="QFC84" s="1873"/>
      <c r="QFD84" s="1873"/>
      <c r="QFE84" s="1873"/>
      <c r="QFF84" s="1873"/>
      <c r="QFG84" s="1873"/>
      <c r="QFH84" s="1873"/>
      <c r="QFI84" s="1873"/>
      <c r="QFJ84" s="1873"/>
      <c r="QFK84" s="1873"/>
      <c r="QFL84" s="1873"/>
      <c r="QFM84" s="1873"/>
      <c r="QFN84" s="1873"/>
      <c r="QFO84" s="1873"/>
      <c r="QFP84" s="1873"/>
      <c r="QFQ84" s="1873"/>
      <c r="QFR84" s="1873"/>
      <c r="QFS84" s="1873"/>
      <c r="QFT84" s="1873"/>
      <c r="QFU84" s="1873"/>
      <c r="QFV84" s="1873"/>
      <c r="QFW84" s="1873"/>
      <c r="QFX84" s="1873"/>
      <c r="QFY84" s="1873"/>
      <c r="QFZ84" s="1873"/>
      <c r="QGA84" s="1873"/>
      <c r="QGB84" s="1873"/>
      <c r="QGC84" s="1873"/>
      <c r="QGD84" s="1873"/>
      <c r="QGE84" s="1873"/>
      <c r="QGF84" s="1873"/>
      <c r="QGG84" s="1873"/>
      <c r="QGH84" s="1873"/>
      <c r="QGI84" s="1873"/>
      <c r="QGJ84" s="1873"/>
      <c r="QGK84" s="1873"/>
      <c r="QGL84" s="1873"/>
      <c r="QGM84" s="1873"/>
      <c r="QGN84" s="1873"/>
      <c r="QGO84" s="1873"/>
      <c r="QGP84" s="1873"/>
      <c r="QGQ84" s="1873"/>
      <c r="QGR84" s="1873"/>
      <c r="QGS84" s="1873"/>
      <c r="QGT84" s="1873"/>
      <c r="QGU84" s="1873"/>
      <c r="QGV84" s="1873"/>
      <c r="QGW84" s="1873"/>
      <c r="QGX84" s="1873"/>
      <c r="QGY84" s="1873"/>
      <c r="QGZ84" s="1873"/>
      <c r="QHA84" s="1873"/>
      <c r="QHB84" s="1873"/>
      <c r="QHC84" s="1873"/>
      <c r="QHD84" s="1873"/>
      <c r="QHE84" s="1873"/>
      <c r="QHF84" s="1873"/>
      <c r="QHG84" s="1873"/>
      <c r="QHH84" s="1873"/>
      <c r="QHI84" s="1873"/>
      <c r="QHJ84" s="1873"/>
      <c r="QHK84" s="1873"/>
      <c r="QHL84" s="1873"/>
      <c r="QHM84" s="1873"/>
      <c r="QHN84" s="1873"/>
      <c r="QHO84" s="1873"/>
      <c r="QHP84" s="1873"/>
      <c r="QHQ84" s="1873"/>
      <c r="QHR84" s="1873"/>
      <c r="QHS84" s="1873"/>
      <c r="QHT84" s="1873"/>
      <c r="QHU84" s="1873"/>
      <c r="QHV84" s="1873"/>
      <c r="QHW84" s="1873"/>
      <c r="QHX84" s="1873"/>
      <c r="QHY84" s="1873"/>
      <c r="QHZ84" s="1873"/>
      <c r="QIA84" s="1873"/>
      <c r="QIB84" s="1873"/>
      <c r="QIC84" s="1873"/>
      <c r="QID84" s="1873"/>
      <c r="QIE84" s="1873"/>
      <c r="QIF84" s="1873"/>
      <c r="QIG84" s="1873"/>
      <c r="QIH84" s="1873"/>
      <c r="QII84" s="1873"/>
      <c r="QIJ84" s="1873"/>
      <c r="QIK84" s="1873"/>
      <c r="QIL84" s="1873"/>
      <c r="QIM84" s="1873"/>
      <c r="QIN84" s="1873"/>
      <c r="QIO84" s="1873"/>
      <c r="QIP84" s="1873"/>
      <c r="QIQ84" s="1873"/>
      <c r="QIR84" s="1873"/>
      <c r="QIS84" s="1873"/>
      <c r="QIT84" s="1873"/>
      <c r="QIU84" s="1873"/>
      <c r="QIV84" s="1873"/>
      <c r="QIW84" s="1873"/>
      <c r="QIX84" s="1873"/>
      <c r="QIY84" s="1873"/>
      <c r="QIZ84" s="1873"/>
      <c r="QJA84" s="1873"/>
      <c r="QJB84" s="1873"/>
      <c r="QJC84" s="1873"/>
      <c r="QJD84" s="1873"/>
      <c r="QJE84" s="1873"/>
      <c r="QJF84" s="1873"/>
      <c r="QJG84" s="1873"/>
      <c r="QJH84" s="1873"/>
      <c r="QJI84" s="1873"/>
      <c r="QJJ84" s="1873"/>
      <c r="QJK84" s="1873"/>
      <c r="QJL84" s="1873"/>
      <c r="QJM84" s="1873"/>
      <c r="QJN84" s="1873"/>
      <c r="QJO84" s="1873"/>
      <c r="QJP84" s="1873"/>
      <c r="QJQ84" s="1873"/>
      <c r="QJR84" s="1873"/>
      <c r="QJS84" s="1873"/>
      <c r="QJT84" s="1873"/>
      <c r="QJU84" s="1873"/>
      <c r="QJV84" s="1873"/>
      <c r="QJW84" s="1873"/>
      <c r="QJX84" s="1873"/>
      <c r="QJY84" s="1873"/>
      <c r="QJZ84" s="1873"/>
      <c r="QKA84" s="1873"/>
      <c r="QKB84" s="1873"/>
      <c r="QKC84" s="1873"/>
      <c r="QKD84" s="1873"/>
      <c r="QKE84" s="1873"/>
      <c r="QKF84" s="1873"/>
      <c r="QKG84" s="1873"/>
      <c r="QKH84" s="1873"/>
      <c r="QKI84" s="1873"/>
      <c r="QKJ84" s="1873"/>
      <c r="QKK84" s="1873"/>
      <c r="QKL84" s="1873"/>
      <c r="QKM84" s="1873"/>
      <c r="QKN84" s="1873"/>
      <c r="QKO84" s="1873"/>
      <c r="QKP84" s="1873"/>
      <c r="QKQ84" s="1873"/>
      <c r="QKR84" s="1873"/>
      <c r="QKS84" s="1873"/>
      <c r="QKT84" s="1873"/>
      <c r="QKU84" s="1873"/>
      <c r="QKV84" s="1873"/>
      <c r="QKW84" s="1873"/>
      <c r="QKX84" s="1873"/>
      <c r="QKY84" s="1873"/>
      <c r="QKZ84" s="1873"/>
      <c r="QLA84" s="1873"/>
      <c r="QLB84" s="1873"/>
      <c r="QLC84" s="1873"/>
      <c r="QLD84" s="1873"/>
      <c r="QLE84" s="1873"/>
      <c r="QLF84" s="1873"/>
      <c r="QLG84" s="1873"/>
      <c r="QLH84" s="1873"/>
      <c r="QLI84" s="1873"/>
      <c r="QLJ84" s="1873"/>
      <c r="QLK84" s="1873"/>
      <c r="QLL84" s="1873"/>
      <c r="QLM84" s="1873"/>
      <c r="QLN84" s="1873"/>
      <c r="QLO84" s="1873"/>
      <c r="QLP84" s="1873"/>
      <c r="QLQ84" s="1873"/>
      <c r="QLR84" s="1873"/>
      <c r="QLS84" s="1873"/>
      <c r="QLT84" s="1873"/>
      <c r="QLU84" s="1873"/>
      <c r="QLV84" s="1873"/>
      <c r="QLW84" s="1873"/>
      <c r="QLX84" s="1873"/>
      <c r="QLY84" s="1873"/>
      <c r="QLZ84" s="1873"/>
      <c r="QMA84" s="1873"/>
      <c r="QMB84" s="1873"/>
      <c r="QMC84" s="1873"/>
      <c r="QMD84" s="1873"/>
      <c r="QME84" s="1873"/>
      <c r="QMF84" s="1873"/>
      <c r="QMG84" s="1873"/>
      <c r="QMH84" s="1873"/>
      <c r="QMI84" s="1873"/>
      <c r="QMJ84" s="1873"/>
      <c r="QMK84" s="1873"/>
      <c r="QML84" s="1873"/>
      <c r="QMM84" s="1873"/>
      <c r="QMN84" s="1873"/>
      <c r="QMO84" s="1873"/>
      <c r="QMP84" s="1873"/>
      <c r="QMQ84" s="1873"/>
      <c r="QMR84" s="1873"/>
      <c r="QMS84" s="1873"/>
      <c r="QMT84" s="1873"/>
      <c r="QMU84" s="1873"/>
      <c r="QMV84" s="1873"/>
      <c r="QMW84" s="1873"/>
      <c r="QMX84" s="1873"/>
      <c r="QMY84" s="1873"/>
      <c r="QMZ84" s="1873"/>
      <c r="QNA84" s="1873"/>
      <c r="QNB84" s="1873"/>
      <c r="QNC84" s="1873"/>
      <c r="QND84" s="1873"/>
      <c r="QNE84" s="1873"/>
      <c r="QNF84" s="1873"/>
      <c r="QNG84" s="1873"/>
      <c r="QNH84" s="1873"/>
      <c r="QNI84" s="1873"/>
      <c r="QNJ84" s="1873"/>
      <c r="QNK84" s="1873"/>
      <c r="QNL84" s="1873"/>
      <c r="QNM84" s="1873"/>
      <c r="QNN84" s="1873"/>
      <c r="QNO84" s="1873"/>
      <c r="QNP84" s="1873"/>
      <c r="QNQ84" s="1873"/>
      <c r="QNR84" s="1873"/>
      <c r="QNS84" s="1873"/>
      <c r="QNT84" s="1873"/>
      <c r="QNU84" s="1873"/>
      <c r="QNV84" s="1873"/>
      <c r="QNW84" s="1873"/>
      <c r="QNX84" s="1873"/>
      <c r="QNY84" s="1873"/>
      <c r="QNZ84" s="1873"/>
      <c r="QOA84" s="1873"/>
      <c r="QOB84" s="1873"/>
      <c r="QOC84" s="1873"/>
      <c r="QOD84" s="1873"/>
      <c r="QOE84" s="1873"/>
      <c r="QOF84" s="1873"/>
      <c r="QOG84" s="1873"/>
      <c r="QOH84" s="1873"/>
      <c r="QOI84" s="1873"/>
      <c r="QOJ84" s="1873"/>
      <c r="QOK84" s="1873"/>
      <c r="QOL84" s="1873"/>
      <c r="QOM84" s="1873"/>
      <c r="QON84" s="1873"/>
      <c r="QOO84" s="1873"/>
      <c r="QOP84" s="1873"/>
      <c r="QOQ84" s="1873"/>
      <c r="QOR84" s="1873"/>
      <c r="QOS84" s="1873"/>
      <c r="QOT84" s="1873"/>
      <c r="QOU84" s="1873"/>
      <c r="QOV84" s="1873"/>
      <c r="QOW84" s="1873"/>
      <c r="QOX84" s="1873"/>
      <c r="QOY84" s="1873"/>
      <c r="QOZ84" s="1873"/>
      <c r="QPA84" s="1873"/>
      <c r="QPB84" s="1873"/>
      <c r="QPC84" s="1873"/>
      <c r="QPD84" s="1873"/>
      <c r="QPE84" s="1873"/>
      <c r="QPF84" s="1873"/>
      <c r="QPG84" s="1873"/>
      <c r="QPH84" s="1873"/>
      <c r="QPI84" s="1873"/>
      <c r="QPJ84" s="1873"/>
      <c r="QPK84" s="1873"/>
      <c r="QPL84" s="1873"/>
      <c r="QPM84" s="1873"/>
      <c r="QPN84" s="1873"/>
      <c r="QPO84" s="1873"/>
      <c r="QPP84" s="1873"/>
      <c r="QPQ84" s="1873"/>
      <c r="QPR84" s="1873"/>
      <c r="QPS84" s="1873"/>
      <c r="QPT84" s="1873"/>
      <c r="QPU84" s="1873"/>
      <c r="QPV84" s="1873"/>
      <c r="QPW84" s="1873"/>
      <c r="QPX84" s="1873"/>
      <c r="QPY84" s="1873"/>
      <c r="QPZ84" s="1873"/>
      <c r="QQA84" s="1873"/>
      <c r="QQB84" s="1873"/>
      <c r="QQC84" s="1873"/>
      <c r="QQD84" s="1873"/>
      <c r="QQE84" s="1873"/>
      <c r="QQF84" s="1873"/>
      <c r="QQG84" s="1873"/>
      <c r="QQH84" s="1873"/>
      <c r="QQI84" s="1873"/>
      <c r="QQJ84" s="1873"/>
      <c r="QQK84" s="1873"/>
      <c r="QQL84" s="1873"/>
      <c r="QQM84" s="1873"/>
      <c r="QQN84" s="1873"/>
      <c r="QQO84" s="1873"/>
      <c r="QQP84" s="1873"/>
      <c r="QQQ84" s="1873"/>
      <c r="QQR84" s="1873"/>
      <c r="QQS84" s="1873"/>
      <c r="QQT84" s="1873"/>
      <c r="QQU84" s="1873"/>
      <c r="QQV84" s="1873"/>
      <c r="QQW84" s="1873"/>
      <c r="QQX84" s="1873"/>
      <c r="QQY84" s="1873"/>
      <c r="QQZ84" s="1873"/>
      <c r="QRA84" s="1873"/>
      <c r="QRB84" s="1873"/>
      <c r="QRC84" s="1873"/>
      <c r="QRD84" s="1873"/>
      <c r="QRE84" s="1873"/>
      <c r="QRF84" s="1873"/>
      <c r="QRG84" s="1873"/>
      <c r="QRH84" s="1873"/>
      <c r="QRI84" s="1873"/>
      <c r="QRJ84" s="1873"/>
      <c r="QRK84" s="1873"/>
      <c r="QRL84" s="1873"/>
      <c r="QRM84" s="1873"/>
      <c r="QRN84" s="1873"/>
      <c r="QRO84" s="1873"/>
      <c r="QRP84" s="1873"/>
      <c r="QRQ84" s="1873"/>
      <c r="QRR84" s="1873"/>
      <c r="QRS84" s="1873"/>
      <c r="QRT84" s="1873"/>
      <c r="QRU84" s="1873"/>
      <c r="QRV84" s="1873"/>
      <c r="QRW84" s="1873"/>
      <c r="QRX84" s="1873"/>
      <c r="QRY84" s="1873"/>
      <c r="QRZ84" s="1873"/>
      <c r="QSA84" s="1873"/>
      <c r="QSB84" s="1873"/>
      <c r="QSC84" s="1873"/>
      <c r="QSD84" s="1873"/>
      <c r="QSE84" s="1873"/>
      <c r="QSF84" s="1873"/>
      <c r="QSG84" s="1873"/>
      <c r="QSH84" s="1873"/>
      <c r="QSI84" s="1873"/>
      <c r="QSJ84" s="1873"/>
      <c r="QSK84" s="1873"/>
      <c r="QSL84" s="1873"/>
      <c r="QSM84" s="1873"/>
      <c r="QSN84" s="1873"/>
      <c r="QSO84" s="1873"/>
      <c r="QSP84" s="1873"/>
      <c r="QSQ84" s="1873"/>
      <c r="QSR84" s="1873"/>
      <c r="QSS84" s="1873"/>
      <c r="QST84" s="1873"/>
      <c r="QSU84" s="1873"/>
      <c r="QSV84" s="1873"/>
      <c r="QSW84" s="1873"/>
      <c r="QSX84" s="1873"/>
      <c r="QSY84" s="1873"/>
      <c r="QSZ84" s="1873"/>
      <c r="QTA84" s="1873"/>
      <c r="QTB84" s="1873"/>
      <c r="QTC84" s="1873"/>
      <c r="QTD84" s="1873"/>
      <c r="QTE84" s="1873"/>
      <c r="QTF84" s="1873"/>
      <c r="QTG84" s="1873"/>
      <c r="QTH84" s="1873"/>
      <c r="QTI84" s="1873"/>
      <c r="QTJ84" s="1873"/>
      <c r="QTK84" s="1873"/>
      <c r="QTL84" s="1873"/>
      <c r="QTM84" s="1873"/>
      <c r="QTN84" s="1873"/>
      <c r="QTO84" s="1873"/>
      <c r="QTP84" s="1873"/>
      <c r="QTQ84" s="1873"/>
      <c r="QTR84" s="1873"/>
      <c r="QTS84" s="1873"/>
      <c r="QTT84" s="1873"/>
      <c r="QTU84" s="1873"/>
      <c r="QTV84" s="1873"/>
      <c r="QTW84" s="1873"/>
      <c r="QTX84" s="1873"/>
      <c r="QTY84" s="1873"/>
      <c r="QTZ84" s="1873"/>
      <c r="QUA84" s="1873"/>
      <c r="QUB84" s="1873"/>
      <c r="QUC84" s="1873"/>
      <c r="QUD84" s="1873"/>
      <c r="QUE84" s="1873"/>
      <c r="QUF84" s="1873"/>
      <c r="QUG84" s="1873"/>
      <c r="QUH84" s="1873"/>
      <c r="QUI84" s="1873"/>
      <c r="QUJ84" s="1873"/>
      <c r="QUK84" s="1873"/>
      <c r="QUL84" s="1873"/>
      <c r="QUM84" s="1873"/>
      <c r="QUN84" s="1873"/>
      <c r="QUO84" s="1873"/>
      <c r="QUP84" s="1873"/>
      <c r="QUQ84" s="1873"/>
      <c r="QUR84" s="1873"/>
      <c r="QUS84" s="1873"/>
      <c r="QUT84" s="1873"/>
      <c r="QUU84" s="1873"/>
      <c r="QUV84" s="1873"/>
      <c r="QUW84" s="1873"/>
      <c r="QUX84" s="1873"/>
      <c r="QUY84" s="1873"/>
      <c r="QUZ84" s="1873"/>
      <c r="QVA84" s="1873"/>
      <c r="QVB84" s="1873"/>
      <c r="QVC84" s="1873"/>
      <c r="QVD84" s="1873"/>
      <c r="QVE84" s="1873"/>
      <c r="QVF84" s="1873"/>
      <c r="QVG84" s="1873"/>
      <c r="QVH84" s="1873"/>
      <c r="QVI84" s="1873"/>
      <c r="QVJ84" s="1873"/>
      <c r="QVK84" s="1873"/>
      <c r="QVL84" s="1873"/>
      <c r="QVM84" s="1873"/>
      <c r="QVN84" s="1873"/>
      <c r="QVO84" s="1873"/>
      <c r="QVP84" s="1873"/>
      <c r="QVQ84" s="1873"/>
      <c r="QVR84" s="1873"/>
      <c r="QVS84" s="1873"/>
      <c r="QVT84" s="1873"/>
      <c r="QVU84" s="1873"/>
      <c r="QVV84" s="1873"/>
      <c r="QVW84" s="1873"/>
      <c r="QVX84" s="1873"/>
      <c r="QVY84" s="1873"/>
      <c r="QVZ84" s="1873"/>
      <c r="QWA84" s="1873"/>
      <c r="QWB84" s="1873"/>
      <c r="QWC84" s="1873"/>
      <c r="QWD84" s="1873"/>
      <c r="QWE84" s="1873"/>
      <c r="QWF84" s="1873"/>
      <c r="QWG84" s="1873"/>
      <c r="QWH84" s="1873"/>
      <c r="QWI84" s="1873"/>
      <c r="QWJ84" s="1873"/>
      <c r="QWK84" s="1873"/>
      <c r="QWL84" s="1873"/>
      <c r="QWM84" s="1873"/>
      <c r="QWN84" s="1873"/>
      <c r="QWO84" s="1873"/>
      <c r="QWP84" s="1873"/>
      <c r="QWQ84" s="1873"/>
      <c r="QWR84" s="1873"/>
      <c r="QWS84" s="1873"/>
      <c r="QWT84" s="1873"/>
      <c r="QWU84" s="1873"/>
      <c r="QWV84" s="1873"/>
      <c r="QWW84" s="1873"/>
      <c r="QWX84" s="1873"/>
      <c r="QWY84" s="1873"/>
      <c r="QWZ84" s="1873"/>
      <c r="QXA84" s="1873"/>
      <c r="QXB84" s="1873"/>
      <c r="QXC84" s="1873"/>
      <c r="QXD84" s="1873"/>
      <c r="QXE84" s="1873"/>
      <c r="QXF84" s="1873"/>
      <c r="QXG84" s="1873"/>
      <c r="QXH84" s="1873"/>
      <c r="QXI84" s="1873"/>
      <c r="QXJ84" s="1873"/>
      <c r="QXK84" s="1873"/>
      <c r="QXL84" s="1873"/>
      <c r="QXM84" s="1873"/>
      <c r="QXN84" s="1873"/>
      <c r="QXO84" s="1873"/>
      <c r="QXP84" s="1873"/>
      <c r="QXQ84" s="1873"/>
      <c r="QXR84" s="1873"/>
      <c r="QXS84" s="1873"/>
      <c r="QXT84" s="1873"/>
      <c r="QXU84" s="1873"/>
      <c r="QXV84" s="1873"/>
      <c r="QXW84" s="1873"/>
      <c r="QXX84" s="1873"/>
      <c r="QXY84" s="1873"/>
      <c r="QXZ84" s="1873"/>
      <c r="QYA84" s="1873"/>
      <c r="QYB84" s="1873"/>
      <c r="QYC84" s="1873"/>
      <c r="QYD84" s="1873"/>
      <c r="QYE84" s="1873"/>
      <c r="QYF84" s="1873"/>
      <c r="QYG84" s="1873"/>
      <c r="QYH84" s="1873"/>
      <c r="QYI84" s="1873"/>
      <c r="QYJ84" s="1873"/>
      <c r="QYK84" s="1873"/>
      <c r="QYL84" s="1873"/>
      <c r="QYM84" s="1873"/>
      <c r="QYN84" s="1873"/>
      <c r="QYO84" s="1873"/>
      <c r="QYP84" s="1873"/>
      <c r="QYQ84" s="1873"/>
      <c r="QYR84" s="1873"/>
      <c r="QYS84" s="1873"/>
      <c r="QYT84" s="1873"/>
      <c r="QYU84" s="1873"/>
      <c r="QYV84" s="1873"/>
      <c r="QYW84" s="1873"/>
      <c r="QYX84" s="1873"/>
      <c r="QYY84" s="1873"/>
      <c r="QYZ84" s="1873"/>
      <c r="QZA84" s="1873"/>
      <c r="QZB84" s="1873"/>
      <c r="QZC84" s="1873"/>
      <c r="QZD84" s="1873"/>
      <c r="QZE84" s="1873"/>
      <c r="QZF84" s="1873"/>
      <c r="QZG84" s="1873"/>
      <c r="QZH84" s="1873"/>
      <c r="QZI84" s="1873"/>
      <c r="QZJ84" s="1873"/>
      <c r="QZK84" s="1873"/>
      <c r="QZL84" s="1873"/>
      <c r="QZM84" s="1873"/>
      <c r="QZN84" s="1873"/>
      <c r="QZO84" s="1873"/>
      <c r="QZP84" s="1873"/>
      <c r="QZQ84" s="1873"/>
      <c r="QZR84" s="1873"/>
      <c r="QZS84" s="1873"/>
      <c r="QZT84" s="1873"/>
      <c r="QZU84" s="1873"/>
      <c r="QZV84" s="1873"/>
      <c r="QZW84" s="1873"/>
      <c r="QZX84" s="1873"/>
      <c r="QZY84" s="1873"/>
      <c r="QZZ84" s="1873"/>
      <c r="RAA84" s="1873"/>
      <c r="RAB84" s="1873"/>
      <c r="RAC84" s="1873"/>
      <c r="RAD84" s="1873"/>
      <c r="RAE84" s="1873"/>
      <c r="RAF84" s="1873"/>
      <c r="RAG84" s="1873"/>
      <c r="RAH84" s="1873"/>
      <c r="RAI84" s="1873"/>
      <c r="RAJ84" s="1873"/>
      <c r="RAK84" s="1873"/>
      <c r="RAL84" s="1873"/>
      <c r="RAM84" s="1873"/>
      <c r="RAN84" s="1873"/>
      <c r="RAO84" s="1873"/>
      <c r="RAP84" s="1873"/>
      <c r="RAQ84" s="1873"/>
      <c r="RAR84" s="1873"/>
      <c r="RAS84" s="1873"/>
      <c r="RAT84" s="1873"/>
      <c r="RAU84" s="1873"/>
      <c r="RAV84" s="1873"/>
      <c r="RAW84" s="1873"/>
      <c r="RAX84" s="1873"/>
      <c r="RAY84" s="1873"/>
      <c r="RAZ84" s="1873"/>
      <c r="RBA84" s="1873"/>
      <c r="RBB84" s="1873"/>
      <c r="RBC84" s="1873"/>
      <c r="RBD84" s="1873"/>
      <c r="RBE84" s="1873"/>
      <c r="RBF84" s="1873"/>
      <c r="RBG84" s="1873"/>
      <c r="RBH84" s="1873"/>
      <c r="RBI84" s="1873"/>
      <c r="RBJ84" s="1873"/>
      <c r="RBK84" s="1873"/>
      <c r="RBL84" s="1873"/>
      <c r="RBM84" s="1873"/>
      <c r="RBN84" s="1873"/>
      <c r="RBO84" s="1873"/>
      <c r="RBP84" s="1873"/>
      <c r="RBQ84" s="1873"/>
      <c r="RBR84" s="1873"/>
      <c r="RBS84" s="1873"/>
      <c r="RBT84" s="1873"/>
      <c r="RBU84" s="1873"/>
      <c r="RBV84" s="1873"/>
      <c r="RBW84" s="1873"/>
      <c r="RBX84" s="1873"/>
      <c r="RBY84" s="1873"/>
      <c r="RBZ84" s="1873"/>
      <c r="RCA84" s="1873"/>
      <c r="RCB84" s="1873"/>
      <c r="RCC84" s="1873"/>
      <c r="RCD84" s="1873"/>
      <c r="RCE84" s="1873"/>
      <c r="RCF84" s="1873"/>
      <c r="RCG84" s="1873"/>
      <c r="RCH84" s="1873"/>
      <c r="RCI84" s="1873"/>
      <c r="RCJ84" s="1873"/>
      <c r="RCK84" s="1873"/>
      <c r="RCL84" s="1873"/>
      <c r="RCM84" s="1873"/>
      <c r="RCN84" s="1873"/>
      <c r="RCO84" s="1873"/>
      <c r="RCP84" s="1873"/>
      <c r="RCQ84" s="1873"/>
      <c r="RCR84" s="1873"/>
      <c r="RCS84" s="1873"/>
      <c r="RCT84" s="1873"/>
      <c r="RCU84" s="1873"/>
      <c r="RCV84" s="1873"/>
      <c r="RCW84" s="1873"/>
      <c r="RCX84" s="1873"/>
      <c r="RCY84" s="1873"/>
      <c r="RCZ84" s="1873"/>
      <c r="RDA84" s="1873"/>
      <c r="RDB84" s="1873"/>
      <c r="RDC84" s="1873"/>
      <c r="RDD84" s="1873"/>
      <c r="RDE84" s="1873"/>
      <c r="RDF84" s="1873"/>
      <c r="RDG84" s="1873"/>
      <c r="RDH84" s="1873"/>
      <c r="RDI84" s="1873"/>
      <c r="RDJ84" s="1873"/>
      <c r="RDK84" s="1873"/>
      <c r="RDL84" s="1873"/>
      <c r="RDM84" s="1873"/>
      <c r="RDN84" s="1873"/>
      <c r="RDO84" s="1873"/>
      <c r="RDP84" s="1873"/>
      <c r="RDQ84" s="1873"/>
      <c r="RDR84" s="1873"/>
      <c r="RDS84" s="1873"/>
      <c r="RDT84" s="1873"/>
      <c r="RDU84" s="1873"/>
      <c r="RDV84" s="1873"/>
      <c r="RDW84" s="1873"/>
      <c r="RDX84" s="1873"/>
      <c r="RDY84" s="1873"/>
      <c r="RDZ84" s="1873"/>
      <c r="REA84" s="1873"/>
      <c r="REB84" s="1873"/>
      <c r="REC84" s="1873"/>
      <c r="RED84" s="1873"/>
      <c r="REE84" s="1873"/>
      <c r="REF84" s="1873"/>
      <c r="REG84" s="1873"/>
      <c r="REH84" s="1873"/>
      <c r="REI84" s="1873"/>
      <c r="REJ84" s="1873"/>
      <c r="REK84" s="1873"/>
      <c r="REL84" s="1873"/>
      <c r="REM84" s="1873"/>
      <c r="REN84" s="1873"/>
      <c r="REO84" s="1873"/>
      <c r="REP84" s="1873"/>
      <c r="REQ84" s="1873"/>
      <c r="RER84" s="1873"/>
      <c r="RES84" s="1873"/>
      <c r="RET84" s="1873"/>
      <c r="REU84" s="1873"/>
      <c r="REV84" s="1873"/>
      <c r="REW84" s="1873"/>
      <c r="REX84" s="1873"/>
      <c r="REY84" s="1873"/>
      <c r="REZ84" s="1873"/>
      <c r="RFA84" s="1873"/>
      <c r="RFB84" s="1873"/>
      <c r="RFC84" s="1873"/>
      <c r="RFD84" s="1873"/>
      <c r="RFE84" s="1873"/>
      <c r="RFF84" s="1873"/>
      <c r="RFG84" s="1873"/>
      <c r="RFH84" s="1873"/>
      <c r="RFI84" s="1873"/>
      <c r="RFJ84" s="1873"/>
      <c r="RFK84" s="1873"/>
      <c r="RFL84" s="1873"/>
      <c r="RFM84" s="1873"/>
      <c r="RFN84" s="1873"/>
      <c r="RFO84" s="1873"/>
      <c r="RFP84" s="1873"/>
      <c r="RFQ84" s="1873"/>
      <c r="RFR84" s="1873"/>
      <c r="RFS84" s="1873"/>
      <c r="RFT84" s="1873"/>
      <c r="RFU84" s="1873"/>
      <c r="RFV84" s="1873"/>
      <c r="RFW84" s="1873"/>
      <c r="RFX84" s="1873"/>
      <c r="RFY84" s="1873"/>
      <c r="RFZ84" s="1873"/>
      <c r="RGA84" s="1873"/>
      <c r="RGB84" s="1873"/>
      <c r="RGC84" s="1873"/>
      <c r="RGD84" s="1873"/>
      <c r="RGE84" s="1873"/>
      <c r="RGF84" s="1873"/>
      <c r="RGG84" s="1873"/>
      <c r="RGH84" s="1873"/>
      <c r="RGI84" s="1873"/>
      <c r="RGJ84" s="1873"/>
      <c r="RGK84" s="1873"/>
      <c r="RGL84" s="1873"/>
      <c r="RGM84" s="1873"/>
      <c r="RGN84" s="1873"/>
      <c r="RGO84" s="1873"/>
      <c r="RGP84" s="1873"/>
      <c r="RGQ84" s="1873"/>
      <c r="RGR84" s="1873"/>
      <c r="RGS84" s="1873"/>
      <c r="RGT84" s="1873"/>
      <c r="RGU84" s="1873"/>
      <c r="RGV84" s="1873"/>
      <c r="RGW84" s="1873"/>
      <c r="RGX84" s="1873"/>
      <c r="RGY84" s="1873"/>
      <c r="RGZ84" s="1873"/>
      <c r="RHA84" s="1873"/>
      <c r="RHB84" s="1873"/>
      <c r="RHC84" s="1873"/>
      <c r="RHD84" s="1873"/>
      <c r="RHE84" s="1873"/>
      <c r="RHF84" s="1873"/>
      <c r="RHG84" s="1873"/>
      <c r="RHH84" s="1873"/>
      <c r="RHI84" s="1873"/>
      <c r="RHJ84" s="1873"/>
      <c r="RHK84" s="1873"/>
      <c r="RHL84" s="1873"/>
      <c r="RHM84" s="1873"/>
      <c r="RHN84" s="1873"/>
      <c r="RHO84" s="1873"/>
      <c r="RHP84" s="1873"/>
      <c r="RHQ84" s="1873"/>
      <c r="RHR84" s="1873"/>
      <c r="RHS84" s="1873"/>
      <c r="RHT84" s="1873"/>
      <c r="RHU84" s="1873"/>
      <c r="RHV84" s="1873"/>
      <c r="RHW84" s="1873"/>
      <c r="RHX84" s="1873"/>
      <c r="RHY84" s="1873"/>
      <c r="RHZ84" s="1873"/>
      <c r="RIA84" s="1873"/>
      <c r="RIB84" s="1873"/>
      <c r="RIC84" s="1873"/>
      <c r="RID84" s="1873"/>
      <c r="RIE84" s="1873"/>
      <c r="RIF84" s="1873"/>
      <c r="RIG84" s="1873"/>
      <c r="RIH84" s="1873"/>
      <c r="RII84" s="1873"/>
      <c r="RIJ84" s="1873"/>
      <c r="RIK84" s="1873"/>
      <c r="RIL84" s="1873"/>
      <c r="RIM84" s="1873"/>
      <c r="RIN84" s="1873"/>
      <c r="RIO84" s="1873"/>
      <c r="RIP84" s="1873"/>
      <c r="RIQ84" s="1873"/>
      <c r="RIR84" s="1873"/>
      <c r="RIS84" s="1873"/>
      <c r="RIT84" s="1873"/>
      <c r="RIU84" s="1873"/>
      <c r="RIV84" s="1873"/>
      <c r="RIW84" s="1873"/>
      <c r="RIX84" s="1873"/>
      <c r="RIY84" s="1873"/>
      <c r="RIZ84" s="1873"/>
      <c r="RJA84" s="1873"/>
      <c r="RJB84" s="1873"/>
      <c r="RJC84" s="1873"/>
      <c r="RJD84" s="1873"/>
      <c r="RJE84" s="1873"/>
      <c r="RJF84" s="1873"/>
      <c r="RJG84" s="1873"/>
      <c r="RJH84" s="1873"/>
      <c r="RJI84" s="1873"/>
      <c r="RJJ84" s="1873"/>
      <c r="RJK84" s="1873"/>
      <c r="RJL84" s="1873"/>
      <c r="RJM84" s="1873"/>
      <c r="RJN84" s="1873"/>
      <c r="RJO84" s="1873"/>
      <c r="RJP84" s="1873"/>
      <c r="RJQ84" s="1873"/>
      <c r="RJR84" s="1873"/>
      <c r="RJS84" s="1873"/>
      <c r="RJT84" s="1873"/>
      <c r="RJU84" s="1873"/>
      <c r="RJV84" s="1873"/>
      <c r="RJW84" s="1873"/>
      <c r="RJX84" s="1873"/>
      <c r="RJY84" s="1873"/>
      <c r="RJZ84" s="1873"/>
      <c r="RKA84" s="1873"/>
      <c r="RKB84" s="1873"/>
      <c r="RKC84" s="1873"/>
      <c r="RKD84" s="1873"/>
      <c r="RKE84" s="1873"/>
      <c r="RKF84" s="1873"/>
      <c r="RKG84" s="1873"/>
      <c r="RKH84" s="1873"/>
      <c r="RKI84" s="1873"/>
      <c r="RKJ84" s="1873"/>
      <c r="RKK84" s="1873"/>
      <c r="RKL84" s="1873"/>
      <c r="RKM84" s="1873"/>
      <c r="RKN84" s="1873"/>
      <c r="RKO84" s="1873"/>
      <c r="RKP84" s="1873"/>
      <c r="RKQ84" s="1873"/>
      <c r="RKR84" s="1873"/>
      <c r="RKS84" s="1873"/>
      <c r="RKT84" s="1873"/>
      <c r="RKU84" s="1873"/>
      <c r="RKV84" s="1873"/>
      <c r="RKW84" s="1873"/>
      <c r="RKX84" s="1873"/>
      <c r="RKY84" s="1873"/>
      <c r="RKZ84" s="1873"/>
      <c r="RLA84" s="1873"/>
      <c r="RLB84" s="1873"/>
      <c r="RLC84" s="1873"/>
      <c r="RLD84" s="1873"/>
      <c r="RLE84" s="1873"/>
      <c r="RLF84" s="1873"/>
      <c r="RLG84" s="1873"/>
      <c r="RLH84" s="1873"/>
      <c r="RLI84" s="1873"/>
      <c r="RLJ84" s="1873"/>
      <c r="RLK84" s="1873"/>
      <c r="RLL84" s="1873"/>
      <c r="RLM84" s="1873"/>
      <c r="RLN84" s="1873"/>
      <c r="RLO84" s="1873"/>
      <c r="RLP84" s="1873"/>
      <c r="RLQ84" s="1873"/>
      <c r="RLR84" s="1873"/>
      <c r="RLS84" s="1873"/>
      <c r="RLT84" s="1873"/>
      <c r="RLU84" s="1873"/>
      <c r="RLV84" s="1873"/>
      <c r="RLW84" s="1873"/>
      <c r="RLX84" s="1873"/>
      <c r="RLY84" s="1873"/>
      <c r="RLZ84" s="1873"/>
      <c r="RMA84" s="1873"/>
      <c r="RMB84" s="1873"/>
      <c r="RMC84" s="1873"/>
      <c r="RMD84" s="1873"/>
      <c r="RME84" s="1873"/>
      <c r="RMF84" s="1873"/>
      <c r="RMG84" s="1873"/>
      <c r="RMH84" s="1873"/>
      <c r="RMI84" s="1873"/>
      <c r="RMJ84" s="1873"/>
      <c r="RMK84" s="1873"/>
      <c r="RML84" s="1873"/>
      <c r="RMM84" s="1873"/>
      <c r="RMN84" s="1873"/>
      <c r="RMO84" s="1873"/>
      <c r="RMP84" s="1873"/>
      <c r="RMQ84" s="1873"/>
      <c r="RMR84" s="1873"/>
      <c r="RMS84" s="1873"/>
      <c r="RMT84" s="1873"/>
      <c r="RMU84" s="1873"/>
      <c r="RMV84" s="1873"/>
      <c r="RMW84" s="1873"/>
      <c r="RMX84" s="1873"/>
      <c r="RMY84" s="1873"/>
      <c r="RMZ84" s="1873"/>
      <c r="RNA84" s="1873"/>
      <c r="RNB84" s="1873"/>
      <c r="RNC84" s="1873"/>
      <c r="RND84" s="1873"/>
      <c r="RNE84" s="1873"/>
      <c r="RNF84" s="1873"/>
      <c r="RNG84" s="1873"/>
      <c r="RNH84" s="1873"/>
      <c r="RNI84" s="1873"/>
      <c r="RNJ84" s="1873"/>
      <c r="RNK84" s="1873"/>
      <c r="RNL84" s="1873"/>
      <c r="RNM84" s="1873"/>
      <c r="RNN84" s="1873"/>
      <c r="RNO84" s="1873"/>
      <c r="RNP84" s="1873"/>
      <c r="RNQ84" s="1873"/>
      <c r="RNR84" s="1873"/>
      <c r="RNS84" s="1873"/>
      <c r="RNT84" s="1873"/>
      <c r="RNU84" s="1873"/>
      <c r="RNV84" s="1873"/>
      <c r="RNW84" s="1873"/>
      <c r="RNX84" s="1873"/>
      <c r="RNY84" s="1873"/>
      <c r="RNZ84" s="1873"/>
      <c r="ROA84" s="1873"/>
      <c r="ROB84" s="1873"/>
      <c r="ROC84" s="1873"/>
      <c r="ROD84" s="1873"/>
      <c r="ROE84" s="1873"/>
      <c r="ROF84" s="1873"/>
      <c r="ROG84" s="1873"/>
      <c r="ROH84" s="1873"/>
      <c r="ROI84" s="1873"/>
      <c r="ROJ84" s="1873"/>
      <c r="ROK84" s="1873"/>
      <c r="ROL84" s="1873"/>
      <c r="ROM84" s="1873"/>
      <c r="RON84" s="1873"/>
      <c r="ROO84" s="1873"/>
      <c r="ROP84" s="1873"/>
      <c r="ROQ84" s="1873"/>
      <c r="ROR84" s="1873"/>
      <c r="ROS84" s="1873"/>
      <c r="ROT84" s="1873"/>
      <c r="ROU84" s="1873"/>
      <c r="ROV84" s="1873"/>
      <c r="ROW84" s="1873"/>
      <c r="ROX84" s="1873"/>
      <c r="ROY84" s="1873"/>
      <c r="ROZ84" s="1873"/>
      <c r="RPA84" s="1873"/>
      <c r="RPB84" s="1873"/>
      <c r="RPC84" s="1873"/>
      <c r="RPD84" s="1873"/>
      <c r="RPE84" s="1873"/>
      <c r="RPF84" s="1873"/>
      <c r="RPG84" s="1873"/>
      <c r="RPH84" s="1873"/>
      <c r="RPI84" s="1873"/>
      <c r="RPJ84" s="1873"/>
      <c r="RPK84" s="1873"/>
      <c r="RPL84" s="1873"/>
      <c r="RPM84" s="1873"/>
      <c r="RPN84" s="1873"/>
      <c r="RPO84" s="1873"/>
      <c r="RPP84" s="1873"/>
      <c r="RPQ84" s="1873"/>
      <c r="RPR84" s="1873"/>
      <c r="RPS84" s="1873"/>
      <c r="RPT84" s="1873"/>
      <c r="RPU84" s="1873"/>
      <c r="RPV84" s="1873"/>
      <c r="RPW84" s="1873"/>
      <c r="RPX84" s="1873"/>
      <c r="RPY84" s="1873"/>
      <c r="RPZ84" s="1873"/>
      <c r="RQA84" s="1873"/>
      <c r="RQB84" s="1873"/>
      <c r="RQC84" s="1873"/>
      <c r="RQD84" s="1873"/>
      <c r="RQE84" s="1873"/>
      <c r="RQF84" s="1873"/>
      <c r="RQG84" s="1873"/>
      <c r="RQH84" s="1873"/>
      <c r="RQI84" s="1873"/>
      <c r="RQJ84" s="1873"/>
      <c r="RQK84" s="1873"/>
      <c r="RQL84" s="1873"/>
      <c r="RQM84" s="1873"/>
      <c r="RQN84" s="1873"/>
      <c r="RQO84" s="1873"/>
      <c r="RQP84" s="1873"/>
      <c r="RQQ84" s="1873"/>
      <c r="RQR84" s="1873"/>
      <c r="RQS84" s="1873"/>
      <c r="RQT84" s="1873"/>
      <c r="RQU84" s="1873"/>
      <c r="RQV84" s="1873"/>
      <c r="RQW84" s="1873"/>
      <c r="RQX84" s="1873"/>
      <c r="RQY84" s="1873"/>
      <c r="RQZ84" s="1873"/>
      <c r="RRA84" s="1873"/>
      <c r="RRB84" s="1873"/>
      <c r="RRC84" s="1873"/>
      <c r="RRD84" s="1873"/>
      <c r="RRE84" s="1873"/>
      <c r="RRF84" s="1873"/>
      <c r="RRG84" s="1873"/>
      <c r="RRH84" s="1873"/>
      <c r="RRI84" s="1873"/>
      <c r="RRJ84" s="1873"/>
      <c r="RRK84" s="1873"/>
      <c r="RRL84" s="1873"/>
      <c r="RRM84" s="1873"/>
      <c r="RRN84" s="1873"/>
      <c r="RRO84" s="1873"/>
      <c r="RRP84" s="1873"/>
      <c r="RRQ84" s="1873"/>
      <c r="RRR84" s="1873"/>
      <c r="RRS84" s="1873"/>
      <c r="RRT84" s="1873"/>
      <c r="RRU84" s="1873"/>
      <c r="RRV84" s="1873"/>
      <c r="RRW84" s="1873"/>
      <c r="RRX84" s="1873"/>
      <c r="RRY84" s="1873"/>
      <c r="RRZ84" s="1873"/>
      <c r="RSA84" s="1873"/>
      <c r="RSB84" s="1873"/>
      <c r="RSC84" s="1873"/>
      <c r="RSD84" s="1873"/>
      <c r="RSE84" s="1873"/>
      <c r="RSF84" s="1873"/>
      <c r="RSG84" s="1873"/>
      <c r="RSH84" s="1873"/>
      <c r="RSI84" s="1873"/>
      <c r="RSJ84" s="1873"/>
      <c r="RSK84" s="1873"/>
      <c r="RSL84" s="1873"/>
      <c r="RSM84" s="1873"/>
      <c r="RSN84" s="1873"/>
      <c r="RSO84" s="1873"/>
      <c r="RSP84" s="1873"/>
      <c r="RSQ84" s="1873"/>
      <c r="RSR84" s="1873"/>
      <c r="RSS84" s="1873"/>
      <c r="RST84" s="1873"/>
      <c r="RSU84" s="1873"/>
      <c r="RSV84" s="1873"/>
      <c r="RSW84" s="1873"/>
      <c r="RSX84" s="1873"/>
      <c r="RSY84" s="1873"/>
      <c r="RSZ84" s="1873"/>
      <c r="RTA84" s="1873"/>
      <c r="RTB84" s="1873"/>
      <c r="RTC84" s="1873"/>
      <c r="RTD84" s="1873"/>
      <c r="RTE84" s="1873"/>
      <c r="RTF84" s="1873"/>
      <c r="RTG84" s="1873"/>
      <c r="RTH84" s="1873"/>
      <c r="RTI84" s="1873"/>
      <c r="RTJ84" s="1873"/>
      <c r="RTK84" s="1873"/>
      <c r="RTL84" s="1873"/>
      <c r="RTM84" s="1873"/>
      <c r="RTN84" s="1873"/>
      <c r="RTO84" s="1873"/>
      <c r="RTP84" s="1873"/>
      <c r="RTQ84" s="1873"/>
      <c r="RTR84" s="1873"/>
      <c r="RTS84" s="1873"/>
      <c r="RTT84" s="1873"/>
      <c r="RTU84" s="1873"/>
      <c r="RTV84" s="1873"/>
      <c r="RTW84" s="1873"/>
      <c r="RTX84" s="1873"/>
      <c r="RTY84" s="1873"/>
      <c r="RTZ84" s="1873"/>
      <c r="RUA84" s="1873"/>
      <c r="RUB84" s="1873"/>
      <c r="RUC84" s="1873"/>
      <c r="RUD84" s="1873"/>
      <c r="RUE84" s="1873"/>
      <c r="RUF84" s="1873"/>
      <c r="RUG84" s="1873"/>
      <c r="RUH84" s="1873"/>
      <c r="RUI84" s="1873"/>
      <c r="RUJ84" s="1873"/>
      <c r="RUK84" s="1873"/>
      <c r="RUL84" s="1873"/>
      <c r="RUM84" s="1873"/>
      <c r="RUN84" s="1873"/>
      <c r="RUO84" s="1873"/>
      <c r="RUP84" s="1873"/>
      <c r="RUQ84" s="1873"/>
      <c r="RUR84" s="1873"/>
      <c r="RUS84" s="1873"/>
      <c r="RUT84" s="1873"/>
      <c r="RUU84" s="1873"/>
      <c r="RUV84" s="1873"/>
      <c r="RUW84" s="1873"/>
      <c r="RUX84" s="1873"/>
      <c r="RUY84" s="1873"/>
      <c r="RUZ84" s="1873"/>
      <c r="RVA84" s="1873"/>
      <c r="RVB84" s="1873"/>
      <c r="RVC84" s="1873"/>
      <c r="RVD84" s="1873"/>
      <c r="RVE84" s="1873"/>
      <c r="RVF84" s="1873"/>
      <c r="RVG84" s="1873"/>
      <c r="RVH84" s="1873"/>
      <c r="RVI84" s="1873"/>
      <c r="RVJ84" s="1873"/>
      <c r="RVK84" s="1873"/>
      <c r="RVL84" s="1873"/>
      <c r="RVM84" s="1873"/>
      <c r="RVN84" s="1873"/>
      <c r="RVO84" s="1873"/>
      <c r="RVP84" s="1873"/>
      <c r="RVQ84" s="1873"/>
      <c r="RVR84" s="1873"/>
      <c r="RVS84" s="1873"/>
      <c r="RVT84" s="1873"/>
      <c r="RVU84" s="1873"/>
      <c r="RVV84" s="1873"/>
      <c r="RVW84" s="1873"/>
      <c r="RVX84" s="1873"/>
      <c r="RVY84" s="1873"/>
      <c r="RVZ84" s="1873"/>
      <c r="RWA84" s="1873"/>
      <c r="RWB84" s="1873"/>
      <c r="RWC84" s="1873"/>
      <c r="RWD84" s="1873"/>
      <c r="RWE84" s="1873"/>
      <c r="RWF84" s="1873"/>
      <c r="RWG84" s="1873"/>
      <c r="RWH84" s="1873"/>
      <c r="RWI84" s="1873"/>
      <c r="RWJ84" s="1873"/>
      <c r="RWK84" s="1873"/>
      <c r="RWL84" s="1873"/>
      <c r="RWM84" s="1873"/>
      <c r="RWN84" s="1873"/>
      <c r="RWO84" s="1873"/>
      <c r="RWP84" s="1873"/>
      <c r="RWQ84" s="1873"/>
      <c r="RWR84" s="1873"/>
      <c r="RWS84" s="1873"/>
      <c r="RWT84" s="1873"/>
      <c r="RWU84" s="1873"/>
      <c r="RWV84" s="1873"/>
      <c r="RWW84" s="1873"/>
      <c r="RWX84" s="1873"/>
      <c r="RWY84" s="1873"/>
      <c r="RWZ84" s="1873"/>
      <c r="RXA84" s="1873"/>
      <c r="RXB84" s="1873"/>
      <c r="RXC84" s="1873"/>
      <c r="RXD84" s="1873"/>
      <c r="RXE84" s="1873"/>
      <c r="RXF84" s="1873"/>
      <c r="RXG84" s="1873"/>
      <c r="RXH84" s="1873"/>
      <c r="RXI84" s="1873"/>
      <c r="RXJ84" s="1873"/>
      <c r="RXK84" s="1873"/>
      <c r="RXL84" s="1873"/>
      <c r="RXM84" s="1873"/>
      <c r="RXN84" s="1873"/>
      <c r="RXO84" s="1873"/>
      <c r="RXP84" s="1873"/>
      <c r="RXQ84" s="1873"/>
      <c r="RXR84" s="1873"/>
      <c r="RXS84" s="1873"/>
      <c r="RXT84" s="1873"/>
      <c r="RXU84" s="1873"/>
      <c r="RXV84" s="1873"/>
      <c r="RXW84" s="1873"/>
      <c r="RXX84" s="1873"/>
      <c r="RXY84" s="1873"/>
      <c r="RXZ84" s="1873"/>
      <c r="RYA84" s="1873"/>
      <c r="RYB84" s="1873"/>
      <c r="RYC84" s="1873"/>
      <c r="RYD84" s="1873"/>
      <c r="RYE84" s="1873"/>
      <c r="RYF84" s="1873"/>
      <c r="RYG84" s="1873"/>
      <c r="RYH84" s="1873"/>
      <c r="RYI84" s="1873"/>
      <c r="RYJ84" s="1873"/>
      <c r="RYK84" s="1873"/>
      <c r="RYL84" s="1873"/>
      <c r="RYM84" s="1873"/>
      <c r="RYN84" s="1873"/>
      <c r="RYO84" s="1873"/>
      <c r="RYP84" s="1873"/>
      <c r="RYQ84" s="1873"/>
      <c r="RYR84" s="1873"/>
      <c r="RYS84" s="1873"/>
      <c r="RYT84" s="1873"/>
      <c r="RYU84" s="1873"/>
      <c r="RYV84" s="1873"/>
      <c r="RYW84" s="1873"/>
      <c r="RYX84" s="1873"/>
      <c r="RYY84" s="1873"/>
      <c r="RYZ84" s="1873"/>
      <c r="RZA84" s="1873"/>
      <c r="RZB84" s="1873"/>
      <c r="RZC84" s="1873"/>
      <c r="RZD84" s="1873"/>
      <c r="RZE84" s="1873"/>
      <c r="RZF84" s="1873"/>
      <c r="RZG84" s="1873"/>
      <c r="RZH84" s="1873"/>
      <c r="RZI84" s="1873"/>
      <c r="RZJ84" s="1873"/>
      <c r="RZK84" s="1873"/>
      <c r="RZL84" s="1873"/>
      <c r="RZM84" s="1873"/>
      <c r="RZN84" s="1873"/>
      <c r="RZO84" s="1873"/>
      <c r="RZP84" s="1873"/>
      <c r="RZQ84" s="1873"/>
      <c r="RZR84" s="1873"/>
      <c r="RZS84" s="1873"/>
      <c r="RZT84" s="1873"/>
      <c r="RZU84" s="1873"/>
      <c r="RZV84" s="1873"/>
      <c r="RZW84" s="1873"/>
      <c r="RZX84" s="1873"/>
      <c r="RZY84" s="1873"/>
      <c r="RZZ84" s="1873"/>
      <c r="SAA84" s="1873"/>
      <c r="SAB84" s="1873"/>
      <c r="SAC84" s="1873"/>
      <c r="SAD84" s="1873"/>
      <c r="SAE84" s="1873"/>
      <c r="SAF84" s="1873"/>
      <c r="SAG84" s="1873"/>
      <c r="SAH84" s="1873"/>
      <c r="SAI84" s="1873"/>
      <c r="SAJ84" s="1873"/>
      <c r="SAK84" s="1873"/>
      <c r="SAL84" s="1873"/>
      <c r="SAM84" s="1873"/>
      <c r="SAN84" s="1873"/>
      <c r="SAO84" s="1873"/>
      <c r="SAP84" s="1873"/>
      <c r="SAQ84" s="1873"/>
      <c r="SAR84" s="1873"/>
      <c r="SAS84" s="1873"/>
      <c r="SAT84" s="1873"/>
      <c r="SAU84" s="1873"/>
      <c r="SAV84" s="1873"/>
      <c r="SAW84" s="1873"/>
      <c r="SAX84" s="1873"/>
      <c r="SAY84" s="1873"/>
      <c r="SAZ84" s="1873"/>
      <c r="SBA84" s="1873"/>
      <c r="SBB84" s="1873"/>
      <c r="SBC84" s="1873"/>
      <c r="SBD84" s="1873"/>
      <c r="SBE84" s="1873"/>
      <c r="SBF84" s="1873"/>
      <c r="SBG84" s="1873"/>
      <c r="SBH84" s="1873"/>
      <c r="SBI84" s="1873"/>
      <c r="SBJ84" s="1873"/>
      <c r="SBK84" s="1873"/>
      <c r="SBL84" s="1873"/>
      <c r="SBM84" s="1873"/>
      <c r="SBN84" s="1873"/>
      <c r="SBO84" s="1873"/>
      <c r="SBP84" s="1873"/>
      <c r="SBQ84" s="1873"/>
      <c r="SBR84" s="1873"/>
      <c r="SBS84" s="1873"/>
      <c r="SBT84" s="1873"/>
      <c r="SBU84" s="1873"/>
      <c r="SBV84" s="1873"/>
      <c r="SBW84" s="1873"/>
      <c r="SBX84" s="1873"/>
      <c r="SBY84" s="1873"/>
      <c r="SBZ84" s="1873"/>
      <c r="SCA84" s="1873"/>
      <c r="SCB84" s="1873"/>
      <c r="SCC84" s="1873"/>
      <c r="SCD84" s="1873"/>
      <c r="SCE84" s="1873"/>
      <c r="SCF84" s="1873"/>
      <c r="SCG84" s="1873"/>
      <c r="SCH84" s="1873"/>
      <c r="SCI84" s="1873"/>
      <c r="SCJ84" s="1873"/>
      <c r="SCK84" s="1873"/>
      <c r="SCL84" s="1873"/>
      <c r="SCM84" s="1873"/>
      <c r="SCN84" s="1873"/>
      <c r="SCO84" s="1873"/>
      <c r="SCP84" s="1873"/>
      <c r="SCQ84" s="1873"/>
      <c r="SCR84" s="1873"/>
      <c r="SCS84" s="1873"/>
      <c r="SCT84" s="1873"/>
      <c r="SCU84" s="1873"/>
      <c r="SCV84" s="1873"/>
      <c r="SCW84" s="1873"/>
      <c r="SCX84" s="1873"/>
      <c r="SCY84" s="1873"/>
      <c r="SCZ84" s="1873"/>
      <c r="SDA84" s="1873"/>
      <c r="SDB84" s="1873"/>
      <c r="SDC84" s="1873"/>
      <c r="SDD84" s="1873"/>
      <c r="SDE84" s="1873"/>
      <c r="SDF84" s="1873"/>
      <c r="SDG84" s="1873"/>
      <c r="SDH84" s="1873"/>
      <c r="SDI84" s="1873"/>
      <c r="SDJ84" s="1873"/>
      <c r="SDK84" s="1873"/>
      <c r="SDL84" s="1873"/>
      <c r="SDM84" s="1873"/>
      <c r="SDN84" s="1873"/>
      <c r="SDO84" s="1873"/>
      <c r="SDP84" s="1873"/>
      <c r="SDQ84" s="1873"/>
      <c r="SDR84" s="1873"/>
      <c r="SDS84" s="1873"/>
      <c r="SDT84" s="1873"/>
      <c r="SDU84" s="1873"/>
      <c r="SDV84" s="1873"/>
      <c r="SDW84" s="1873"/>
      <c r="SDX84" s="1873"/>
      <c r="SDY84" s="1873"/>
      <c r="SDZ84" s="1873"/>
      <c r="SEA84" s="1873"/>
      <c r="SEB84" s="1873"/>
      <c r="SEC84" s="1873"/>
      <c r="SED84" s="1873"/>
      <c r="SEE84" s="1873"/>
      <c r="SEF84" s="1873"/>
      <c r="SEG84" s="1873"/>
      <c r="SEH84" s="1873"/>
      <c r="SEI84" s="1873"/>
      <c r="SEJ84" s="1873"/>
      <c r="SEK84" s="1873"/>
      <c r="SEL84" s="1873"/>
      <c r="SEM84" s="1873"/>
      <c r="SEN84" s="1873"/>
      <c r="SEO84" s="1873"/>
      <c r="SEP84" s="1873"/>
      <c r="SEQ84" s="1873"/>
      <c r="SER84" s="1873"/>
      <c r="SES84" s="1873"/>
      <c r="SET84" s="1873"/>
      <c r="SEU84" s="1873"/>
      <c r="SEV84" s="1873"/>
      <c r="SEW84" s="1873"/>
      <c r="SEX84" s="1873"/>
      <c r="SEY84" s="1873"/>
      <c r="SEZ84" s="1873"/>
      <c r="SFA84" s="1873"/>
      <c r="SFB84" s="1873"/>
      <c r="SFC84" s="1873"/>
      <c r="SFD84" s="1873"/>
      <c r="SFE84" s="1873"/>
      <c r="SFF84" s="1873"/>
      <c r="SFG84" s="1873"/>
      <c r="SFH84" s="1873"/>
      <c r="SFI84" s="1873"/>
      <c r="SFJ84" s="1873"/>
      <c r="SFK84" s="1873"/>
      <c r="SFL84" s="1873"/>
      <c r="SFM84" s="1873"/>
      <c r="SFN84" s="1873"/>
      <c r="SFO84" s="1873"/>
      <c r="SFP84" s="1873"/>
      <c r="SFQ84" s="1873"/>
      <c r="SFR84" s="1873"/>
      <c r="SFS84" s="1873"/>
      <c r="SFT84" s="1873"/>
      <c r="SFU84" s="1873"/>
      <c r="SFV84" s="1873"/>
      <c r="SFW84" s="1873"/>
      <c r="SFX84" s="1873"/>
      <c r="SFY84" s="1873"/>
      <c r="SFZ84" s="1873"/>
      <c r="SGA84" s="1873"/>
      <c r="SGB84" s="1873"/>
      <c r="SGC84" s="1873"/>
      <c r="SGD84" s="1873"/>
      <c r="SGE84" s="1873"/>
      <c r="SGF84" s="1873"/>
      <c r="SGG84" s="1873"/>
      <c r="SGH84" s="1873"/>
      <c r="SGI84" s="1873"/>
      <c r="SGJ84" s="1873"/>
      <c r="SGK84" s="1873"/>
      <c r="SGL84" s="1873"/>
      <c r="SGM84" s="1873"/>
      <c r="SGN84" s="1873"/>
      <c r="SGO84" s="1873"/>
      <c r="SGP84" s="1873"/>
      <c r="SGQ84" s="1873"/>
      <c r="SGR84" s="1873"/>
      <c r="SGS84" s="1873"/>
      <c r="SGT84" s="1873"/>
      <c r="SGU84" s="1873"/>
      <c r="SGV84" s="1873"/>
      <c r="SGW84" s="1873"/>
      <c r="SGX84" s="1873"/>
      <c r="SGY84" s="1873"/>
      <c r="SGZ84" s="1873"/>
      <c r="SHA84" s="1873"/>
      <c r="SHB84" s="1873"/>
      <c r="SHC84" s="1873"/>
      <c r="SHD84" s="1873"/>
      <c r="SHE84" s="1873"/>
      <c r="SHF84" s="1873"/>
      <c r="SHG84" s="1873"/>
      <c r="SHH84" s="1873"/>
      <c r="SHI84" s="1873"/>
      <c r="SHJ84" s="1873"/>
      <c r="SHK84" s="1873"/>
      <c r="SHL84" s="1873"/>
      <c r="SHM84" s="1873"/>
      <c r="SHN84" s="1873"/>
      <c r="SHO84" s="1873"/>
      <c r="SHP84" s="1873"/>
      <c r="SHQ84" s="1873"/>
      <c r="SHR84" s="1873"/>
      <c r="SHS84" s="1873"/>
      <c r="SHT84" s="1873"/>
      <c r="SHU84" s="1873"/>
      <c r="SHV84" s="1873"/>
      <c r="SHW84" s="1873"/>
      <c r="SHX84" s="1873"/>
      <c r="SHY84" s="1873"/>
      <c r="SHZ84" s="1873"/>
      <c r="SIA84" s="1873"/>
      <c r="SIB84" s="1873"/>
      <c r="SIC84" s="1873"/>
      <c r="SID84" s="1873"/>
      <c r="SIE84" s="1873"/>
      <c r="SIF84" s="1873"/>
      <c r="SIG84" s="1873"/>
      <c r="SIH84" s="1873"/>
      <c r="SII84" s="1873"/>
      <c r="SIJ84" s="1873"/>
      <c r="SIK84" s="1873"/>
      <c r="SIL84" s="1873"/>
      <c r="SIM84" s="1873"/>
      <c r="SIN84" s="1873"/>
      <c r="SIO84" s="1873"/>
      <c r="SIP84" s="1873"/>
      <c r="SIQ84" s="1873"/>
      <c r="SIR84" s="1873"/>
      <c r="SIS84" s="1873"/>
      <c r="SIT84" s="1873"/>
      <c r="SIU84" s="1873"/>
      <c r="SIV84" s="1873"/>
      <c r="SIW84" s="1873"/>
      <c r="SIX84" s="1873"/>
      <c r="SIY84" s="1873"/>
      <c r="SIZ84" s="1873"/>
      <c r="SJA84" s="1873"/>
      <c r="SJB84" s="1873"/>
      <c r="SJC84" s="1873"/>
      <c r="SJD84" s="1873"/>
      <c r="SJE84" s="1873"/>
      <c r="SJF84" s="1873"/>
      <c r="SJG84" s="1873"/>
      <c r="SJH84" s="1873"/>
      <c r="SJI84" s="1873"/>
      <c r="SJJ84" s="1873"/>
      <c r="SJK84" s="1873"/>
      <c r="SJL84" s="1873"/>
      <c r="SJM84" s="1873"/>
      <c r="SJN84" s="1873"/>
      <c r="SJO84" s="1873"/>
      <c r="SJP84" s="1873"/>
      <c r="SJQ84" s="1873"/>
      <c r="SJR84" s="1873"/>
      <c r="SJS84" s="1873"/>
      <c r="SJT84" s="1873"/>
      <c r="SJU84" s="1873"/>
      <c r="SJV84" s="1873"/>
      <c r="SJW84" s="1873"/>
      <c r="SJX84" s="1873"/>
      <c r="SJY84" s="1873"/>
      <c r="SJZ84" s="1873"/>
      <c r="SKA84" s="1873"/>
      <c r="SKB84" s="1873"/>
      <c r="SKC84" s="1873"/>
      <c r="SKD84" s="1873"/>
      <c r="SKE84" s="1873"/>
      <c r="SKF84" s="1873"/>
      <c r="SKG84" s="1873"/>
      <c r="SKH84" s="1873"/>
      <c r="SKI84" s="1873"/>
      <c r="SKJ84" s="1873"/>
      <c r="SKK84" s="1873"/>
      <c r="SKL84" s="1873"/>
      <c r="SKM84" s="1873"/>
      <c r="SKN84" s="1873"/>
      <c r="SKO84" s="1873"/>
      <c r="SKP84" s="1873"/>
      <c r="SKQ84" s="1873"/>
      <c r="SKR84" s="1873"/>
      <c r="SKS84" s="1873"/>
      <c r="SKT84" s="1873"/>
      <c r="SKU84" s="1873"/>
      <c r="SKV84" s="1873"/>
      <c r="SKW84" s="1873"/>
      <c r="SKX84" s="1873"/>
      <c r="SKY84" s="1873"/>
      <c r="SKZ84" s="1873"/>
      <c r="SLA84" s="1873"/>
      <c r="SLB84" s="1873"/>
      <c r="SLC84" s="1873"/>
      <c r="SLD84" s="1873"/>
      <c r="SLE84" s="1873"/>
      <c r="SLF84" s="1873"/>
      <c r="SLG84" s="1873"/>
      <c r="SLH84" s="1873"/>
      <c r="SLI84" s="1873"/>
      <c r="SLJ84" s="1873"/>
      <c r="SLK84" s="1873"/>
      <c r="SLL84" s="1873"/>
      <c r="SLM84" s="1873"/>
      <c r="SLN84" s="1873"/>
      <c r="SLO84" s="1873"/>
      <c r="SLP84" s="1873"/>
      <c r="SLQ84" s="1873"/>
      <c r="SLR84" s="1873"/>
      <c r="SLS84" s="1873"/>
      <c r="SLT84" s="1873"/>
      <c r="SLU84" s="1873"/>
      <c r="SLV84" s="1873"/>
      <c r="SLW84" s="1873"/>
      <c r="SLX84" s="1873"/>
      <c r="SLY84" s="1873"/>
      <c r="SLZ84" s="1873"/>
      <c r="SMA84" s="1873"/>
      <c r="SMB84" s="1873"/>
      <c r="SMC84" s="1873"/>
      <c r="SMD84" s="1873"/>
      <c r="SME84" s="1873"/>
      <c r="SMF84" s="1873"/>
      <c r="SMG84" s="1873"/>
      <c r="SMH84" s="1873"/>
      <c r="SMI84" s="1873"/>
      <c r="SMJ84" s="1873"/>
      <c r="SMK84" s="1873"/>
      <c r="SML84" s="1873"/>
      <c r="SMM84" s="1873"/>
      <c r="SMN84" s="1873"/>
      <c r="SMO84" s="1873"/>
      <c r="SMP84" s="1873"/>
      <c r="SMQ84" s="1873"/>
      <c r="SMR84" s="1873"/>
      <c r="SMS84" s="1873"/>
      <c r="SMT84" s="1873"/>
      <c r="SMU84" s="1873"/>
      <c r="SMV84" s="1873"/>
      <c r="SMW84" s="1873"/>
      <c r="SMX84" s="1873"/>
      <c r="SMY84" s="1873"/>
      <c r="SMZ84" s="1873"/>
      <c r="SNA84" s="1873"/>
      <c r="SNB84" s="1873"/>
      <c r="SNC84" s="1873"/>
      <c r="SND84" s="1873"/>
      <c r="SNE84" s="1873"/>
      <c r="SNF84" s="1873"/>
      <c r="SNG84" s="1873"/>
      <c r="SNH84" s="1873"/>
      <c r="SNI84" s="1873"/>
      <c r="SNJ84" s="1873"/>
      <c r="SNK84" s="1873"/>
      <c r="SNL84" s="1873"/>
      <c r="SNM84" s="1873"/>
      <c r="SNN84" s="1873"/>
      <c r="SNO84" s="1873"/>
      <c r="SNP84" s="1873"/>
      <c r="SNQ84" s="1873"/>
      <c r="SNR84" s="1873"/>
      <c r="SNS84" s="1873"/>
      <c r="SNT84" s="1873"/>
      <c r="SNU84" s="1873"/>
      <c r="SNV84" s="1873"/>
      <c r="SNW84" s="1873"/>
      <c r="SNX84" s="1873"/>
      <c r="SNY84" s="1873"/>
      <c r="SNZ84" s="1873"/>
      <c r="SOA84" s="1873"/>
      <c r="SOB84" s="1873"/>
      <c r="SOC84" s="1873"/>
      <c r="SOD84" s="1873"/>
      <c r="SOE84" s="1873"/>
      <c r="SOF84" s="1873"/>
      <c r="SOG84" s="1873"/>
      <c r="SOH84" s="1873"/>
      <c r="SOI84" s="1873"/>
      <c r="SOJ84" s="1873"/>
      <c r="SOK84" s="1873"/>
      <c r="SOL84" s="1873"/>
      <c r="SOM84" s="1873"/>
      <c r="SON84" s="1873"/>
      <c r="SOO84" s="1873"/>
      <c r="SOP84" s="1873"/>
      <c r="SOQ84" s="1873"/>
      <c r="SOR84" s="1873"/>
      <c r="SOS84" s="1873"/>
      <c r="SOT84" s="1873"/>
      <c r="SOU84" s="1873"/>
      <c r="SOV84" s="1873"/>
      <c r="SOW84" s="1873"/>
      <c r="SOX84" s="1873"/>
      <c r="SOY84" s="1873"/>
      <c r="SOZ84" s="1873"/>
      <c r="SPA84" s="1873"/>
      <c r="SPB84" s="1873"/>
      <c r="SPC84" s="1873"/>
      <c r="SPD84" s="1873"/>
      <c r="SPE84" s="1873"/>
      <c r="SPF84" s="1873"/>
      <c r="SPG84" s="1873"/>
      <c r="SPH84" s="1873"/>
      <c r="SPI84" s="1873"/>
      <c r="SPJ84" s="1873"/>
      <c r="SPK84" s="1873"/>
      <c r="SPL84" s="1873"/>
      <c r="SPM84" s="1873"/>
      <c r="SPN84" s="1873"/>
      <c r="SPO84" s="1873"/>
      <c r="SPP84" s="1873"/>
      <c r="SPQ84" s="1873"/>
      <c r="SPR84" s="1873"/>
      <c r="SPS84" s="1873"/>
      <c r="SPT84" s="1873"/>
      <c r="SPU84" s="1873"/>
      <c r="SPV84" s="1873"/>
      <c r="SPW84" s="1873"/>
      <c r="SPX84" s="1873"/>
      <c r="SPY84" s="1873"/>
      <c r="SPZ84" s="1873"/>
      <c r="SQA84" s="1873"/>
      <c r="SQB84" s="1873"/>
      <c r="SQC84" s="1873"/>
      <c r="SQD84" s="1873"/>
      <c r="SQE84" s="1873"/>
      <c r="SQF84" s="1873"/>
      <c r="SQG84" s="1873"/>
      <c r="SQH84" s="1873"/>
      <c r="SQI84" s="1873"/>
      <c r="SQJ84" s="1873"/>
      <c r="SQK84" s="1873"/>
      <c r="SQL84" s="1873"/>
      <c r="SQM84" s="1873"/>
      <c r="SQN84" s="1873"/>
      <c r="SQO84" s="1873"/>
      <c r="SQP84" s="1873"/>
      <c r="SQQ84" s="1873"/>
      <c r="SQR84" s="1873"/>
      <c r="SQS84" s="1873"/>
      <c r="SQT84" s="1873"/>
      <c r="SQU84" s="1873"/>
      <c r="SQV84" s="1873"/>
      <c r="SQW84" s="1873"/>
      <c r="SQX84" s="1873"/>
      <c r="SQY84" s="1873"/>
      <c r="SQZ84" s="1873"/>
      <c r="SRA84" s="1873"/>
      <c r="SRB84" s="1873"/>
      <c r="SRC84" s="1873"/>
      <c r="SRD84" s="1873"/>
      <c r="SRE84" s="1873"/>
      <c r="SRF84" s="1873"/>
      <c r="SRG84" s="1873"/>
      <c r="SRH84" s="1873"/>
      <c r="SRI84" s="1873"/>
      <c r="SRJ84" s="1873"/>
      <c r="SRK84" s="1873"/>
      <c r="SRL84" s="1873"/>
      <c r="SRM84" s="1873"/>
      <c r="SRN84" s="1873"/>
      <c r="SRO84" s="1873"/>
      <c r="SRP84" s="1873"/>
      <c r="SRQ84" s="1873"/>
      <c r="SRR84" s="1873"/>
      <c r="SRS84" s="1873"/>
      <c r="SRT84" s="1873"/>
      <c r="SRU84" s="1873"/>
      <c r="SRV84" s="1873"/>
      <c r="SRW84" s="1873"/>
      <c r="SRX84" s="1873"/>
      <c r="SRY84" s="1873"/>
      <c r="SRZ84" s="1873"/>
      <c r="SSA84" s="1873"/>
      <c r="SSB84" s="1873"/>
      <c r="SSC84" s="1873"/>
      <c r="SSD84" s="1873"/>
      <c r="SSE84" s="1873"/>
      <c r="SSF84" s="1873"/>
      <c r="SSG84" s="1873"/>
      <c r="SSH84" s="1873"/>
      <c r="SSI84" s="1873"/>
      <c r="SSJ84" s="1873"/>
      <c r="SSK84" s="1873"/>
      <c r="SSL84" s="1873"/>
      <c r="SSM84" s="1873"/>
      <c r="SSN84" s="1873"/>
      <c r="SSO84" s="1873"/>
      <c r="SSP84" s="1873"/>
      <c r="SSQ84" s="1873"/>
      <c r="SSR84" s="1873"/>
      <c r="SSS84" s="1873"/>
      <c r="SST84" s="1873"/>
      <c r="SSU84" s="1873"/>
      <c r="SSV84" s="1873"/>
      <c r="SSW84" s="1873"/>
      <c r="SSX84" s="1873"/>
      <c r="SSY84" s="1873"/>
      <c r="SSZ84" s="1873"/>
      <c r="STA84" s="1873"/>
      <c r="STB84" s="1873"/>
      <c r="STC84" s="1873"/>
      <c r="STD84" s="1873"/>
      <c r="STE84" s="1873"/>
      <c r="STF84" s="1873"/>
      <c r="STG84" s="1873"/>
      <c r="STH84" s="1873"/>
      <c r="STI84" s="1873"/>
      <c r="STJ84" s="1873"/>
      <c r="STK84" s="1873"/>
      <c r="STL84" s="1873"/>
      <c r="STM84" s="1873"/>
      <c r="STN84" s="1873"/>
      <c r="STO84" s="1873"/>
      <c r="STP84" s="1873"/>
      <c r="STQ84" s="1873"/>
      <c r="STR84" s="1873"/>
      <c r="STS84" s="1873"/>
      <c r="STT84" s="1873"/>
      <c r="STU84" s="1873"/>
      <c r="STV84" s="1873"/>
      <c r="STW84" s="1873"/>
      <c r="STX84" s="1873"/>
      <c r="STY84" s="1873"/>
      <c r="STZ84" s="1873"/>
      <c r="SUA84" s="1873"/>
      <c r="SUB84" s="1873"/>
      <c r="SUC84" s="1873"/>
      <c r="SUD84" s="1873"/>
      <c r="SUE84" s="1873"/>
      <c r="SUF84" s="1873"/>
      <c r="SUG84" s="1873"/>
      <c r="SUH84" s="1873"/>
      <c r="SUI84" s="1873"/>
      <c r="SUJ84" s="1873"/>
      <c r="SUK84" s="1873"/>
      <c r="SUL84" s="1873"/>
      <c r="SUM84" s="1873"/>
      <c r="SUN84" s="1873"/>
      <c r="SUO84" s="1873"/>
      <c r="SUP84" s="1873"/>
      <c r="SUQ84" s="1873"/>
      <c r="SUR84" s="1873"/>
      <c r="SUS84" s="1873"/>
      <c r="SUT84" s="1873"/>
      <c r="SUU84" s="1873"/>
      <c r="SUV84" s="1873"/>
      <c r="SUW84" s="1873"/>
      <c r="SUX84" s="1873"/>
      <c r="SUY84" s="1873"/>
      <c r="SUZ84" s="1873"/>
      <c r="SVA84" s="1873"/>
      <c r="SVB84" s="1873"/>
      <c r="SVC84" s="1873"/>
      <c r="SVD84" s="1873"/>
      <c r="SVE84" s="1873"/>
      <c r="SVF84" s="1873"/>
      <c r="SVG84" s="1873"/>
      <c r="SVH84" s="1873"/>
      <c r="SVI84" s="1873"/>
      <c r="SVJ84" s="1873"/>
      <c r="SVK84" s="1873"/>
      <c r="SVL84" s="1873"/>
      <c r="SVM84" s="1873"/>
      <c r="SVN84" s="1873"/>
      <c r="SVO84" s="1873"/>
      <c r="SVP84" s="1873"/>
      <c r="SVQ84" s="1873"/>
      <c r="SVR84" s="1873"/>
      <c r="SVS84" s="1873"/>
      <c r="SVT84" s="1873"/>
      <c r="SVU84" s="1873"/>
      <c r="SVV84" s="1873"/>
      <c r="SVW84" s="1873"/>
      <c r="SVX84" s="1873"/>
      <c r="SVY84" s="1873"/>
      <c r="SVZ84" s="1873"/>
      <c r="SWA84" s="1873"/>
      <c r="SWB84" s="1873"/>
      <c r="SWC84" s="1873"/>
      <c r="SWD84" s="1873"/>
      <c r="SWE84" s="1873"/>
      <c r="SWF84" s="1873"/>
      <c r="SWG84" s="1873"/>
      <c r="SWH84" s="1873"/>
      <c r="SWI84" s="1873"/>
      <c r="SWJ84" s="1873"/>
      <c r="SWK84" s="1873"/>
      <c r="SWL84" s="1873"/>
      <c r="SWM84" s="1873"/>
      <c r="SWN84" s="1873"/>
      <c r="SWO84" s="1873"/>
      <c r="SWP84" s="1873"/>
      <c r="SWQ84" s="1873"/>
      <c r="SWR84" s="1873"/>
      <c r="SWS84" s="1873"/>
      <c r="SWT84" s="1873"/>
      <c r="SWU84" s="1873"/>
      <c r="SWV84" s="1873"/>
      <c r="SWW84" s="1873"/>
      <c r="SWX84" s="1873"/>
      <c r="SWY84" s="1873"/>
      <c r="SWZ84" s="1873"/>
      <c r="SXA84" s="1873"/>
      <c r="SXB84" s="1873"/>
      <c r="SXC84" s="1873"/>
      <c r="SXD84" s="1873"/>
      <c r="SXE84" s="1873"/>
      <c r="SXF84" s="1873"/>
      <c r="SXG84" s="1873"/>
      <c r="SXH84" s="1873"/>
      <c r="SXI84" s="1873"/>
      <c r="SXJ84" s="1873"/>
      <c r="SXK84" s="1873"/>
      <c r="SXL84" s="1873"/>
      <c r="SXM84" s="1873"/>
      <c r="SXN84" s="1873"/>
      <c r="SXO84" s="1873"/>
      <c r="SXP84" s="1873"/>
      <c r="SXQ84" s="1873"/>
      <c r="SXR84" s="1873"/>
      <c r="SXS84" s="1873"/>
      <c r="SXT84" s="1873"/>
      <c r="SXU84" s="1873"/>
      <c r="SXV84" s="1873"/>
      <c r="SXW84" s="1873"/>
      <c r="SXX84" s="1873"/>
      <c r="SXY84" s="1873"/>
      <c r="SXZ84" s="1873"/>
      <c r="SYA84" s="1873"/>
      <c r="SYB84" s="1873"/>
      <c r="SYC84" s="1873"/>
      <c r="SYD84" s="1873"/>
      <c r="SYE84" s="1873"/>
      <c r="SYF84" s="1873"/>
      <c r="SYG84" s="1873"/>
      <c r="SYH84" s="1873"/>
      <c r="SYI84" s="1873"/>
      <c r="SYJ84" s="1873"/>
      <c r="SYK84" s="1873"/>
      <c r="SYL84" s="1873"/>
      <c r="SYM84" s="1873"/>
      <c r="SYN84" s="1873"/>
      <c r="SYO84" s="1873"/>
      <c r="SYP84" s="1873"/>
      <c r="SYQ84" s="1873"/>
      <c r="SYR84" s="1873"/>
      <c r="SYS84" s="1873"/>
      <c r="SYT84" s="1873"/>
      <c r="SYU84" s="1873"/>
      <c r="SYV84" s="1873"/>
      <c r="SYW84" s="1873"/>
      <c r="SYX84" s="1873"/>
      <c r="SYY84" s="1873"/>
      <c r="SYZ84" s="1873"/>
      <c r="SZA84" s="1873"/>
      <c r="SZB84" s="1873"/>
      <c r="SZC84" s="1873"/>
      <c r="SZD84" s="1873"/>
      <c r="SZE84" s="1873"/>
      <c r="SZF84" s="1873"/>
      <c r="SZG84" s="1873"/>
      <c r="SZH84" s="1873"/>
      <c r="SZI84" s="1873"/>
      <c r="SZJ84" s="1873"/>
      <c r="SZK84" s="1873"/>
      <c r="SZL84" s="1873"/>
      <c r="SZM84" s="1873"/>
      <c r="SZN84" s="1873"/>
      <c r="SZO84" s="1873"/>
      <c r="SZP84" s="1873"/>
      <c r="SZQ84" s="1873"/>
      <c r="SZR84" s="1873"/>
      <c r="SZS84" s="1873"/>
      <c r="SZT84" s="1873"/>
      <c r="SZU84" s="1873"/>
      <c r="SZV84" s="1873"/>
      <c r="SZW84" s="1873"/>
      <c r="SZX84" s="1873"/>
      <c r="SZY84" s="1873"/>
      <c r="SZZ84" s="1873"/>
      <c r="TAA84" s="1873"/>
      <c r="TAB84" s="1873"/>
      <c r="TAC84" s="1873"/>
      <c r="TAD84" s="1873"/>
      <c r="TAE84" s="1873"/>
      <c r="TAF84" s="1873"/>
      <c r="TAG84" s="1873"/>
      <c r="TAH84" s="1873"/>
      <c r="TAI84" s="1873"/>
      <c r="TAJ84" s="1873"/>
      <c r="TAK84" s="1873"/>
      <c r="TAL84" s="1873"/>
      <c r="TAM84" s="1873"/>
      <c r="TAN84" s="1873"/>
      <c r="TAO84" s="1873"/>
      <c r="TAP84" s="1873"/>
      <c r="TAQ84" s="1873"/>
      <c r="TAR84" s="1873"/>
      <c r="TAS84" s="1873"/>
      <c r="TAT84" s="1873"/>
      <c r="TAU84" s="1873"/>
      <c r="TAV84" s="1873"/>
      <c r="TAW84" s="1873"/>
      <c r="TAX84" s="1873"/>
      <c r="TAY84" s="1873"/>
      <c r="TAZ84" s="1873"/>
      <c r="TBA84" s="1873"/>
      <c r="TBB84" s="1873"/>
      <c r="TBC84" s="1873"/>
      <c r="TBD84" s="1873"/>
      <c r="TBE84" s="1873"/>
      <c r="TBF84" s="1873"/>
      <c r="TBG84" s="1873"/>
      <c r="TBH84" s="1873"/>
      <c r="TBI84" s="1873"/>
      <c r="TBJ84" s="1873"/>
      <c r="TBK84" s="1873"/>
      <c r="TBL84" s="1873"/>
      <c r="TBM84" s="1873"/>
      <c r="TBN84" s="1873"/>
      <c r="TBO84" s="1873"/>
      <c r="TBP84" s="1873"/>
      <c r="TBQ84" s="1873"/>
      <c r="TBR84" s="1873"/>
      <c r="TBS84" s="1873"/>
      <c r="TBT84" s="1873"/>
      <c r="TBU84" s="1873"/>
      <c r="TBV84" s="1873"/>
      <c r="TBW84" s="1873"/>
      <c r="TBX84" s="1873"/>
      <c r="TBY84" s="1873"/>
      <c r="TBZ84" s="1873"/>
      <c r="TCA84" s="1873"/>
      <c r="TCB84" s="1873"/>
      <c r="TCC84" s="1873"/>
      <c r="TCD84" s="1873"/>
      <c r="TCE84" s="1873"/>
      <c r="TCF84" s="1873"/>
      <c r="TCG84" s="1873"/>
      <c r="TCH84" s="1873"/>
      <c r="TCI84" s="1873"/>
      <c r="TCJ84" s="1873"/>
      <c r="TCK84" s="1873"/>
      <c r="TCL84" s="1873"/>
      <c r="TCM84" s="1873"/>
      <c r="TCN84" s="1873"/>
      <c r="TCO84" s="1873"/>
      <c r="TCP84" s="1873"/>
      <c r="TCQ84" s="1873"/>
      <c r="TCR84" s="1873"/>
      <c r="TCS84" s="1873"/>
      <c r="TCT84" s="1873"/>
      <c r="TCU84" s="1873"/>
      <c r="TCV84" s="1873"/>
      <c r="TCW84" s="1873"/>
      <c r="TCX84" s="1873"/>
      <c r="TCY84" s="1873"/>
      <c r="TCZ84" s="1873"/>
      <c r="TDA84" s="1873"/>
      <c r="TDB84" s="1873"/>
      <c r="TDC84" s="1873"/>
      <c r="TDD84" s="1873"/>
      <c r="TDE84" s="1873"/>
      <c r="TDF84" s="1873"/>
      <c r="TDG84" s="1873"/>
      <c r="TDH84" s="1873"/>
      <c r="TDI84" s="1873"/>
      <c r="TDJ84" s="1873"/>
      <c r="TDK84" s="1873"/>
      <c r="TDL84" s="1873"/>
      <c r="TDM84" s="1873"/>
      <c r="TDN84" s="1873"/>
      <c r="TDO84" s="1873"/>
      <c r="TDP84" s="1873"/>
      <c r="TDQ84" s="1873"/>
      <c r="TDR84" s="1873"/>
      <c r="TDS84" s="1873"/>
      <c r="TDT84" s="1873"/>
      <c r="TDU84" s="1873"/>
      <c r="TDV84" s="1873"/>
      <c r="TDW84" s="1873"/>
      <c r="TDX84" s="1873"/>
      <c r="TDY84" s="1873"/>
      <c r="TDZ84" s="1873"/>
      <c r="TEA84" s="1873"/>
      <c r="TEB84" s="1873"/>
      <c r="TEC84" s="1873"/>
      <c r="TED84" s="1873"/>
      <c r="TEE84" s="1873"/>
      <c r="TEF84" s="1873"/>
      <c r="TEG84" s="1873"/>
      <c r="TEH84" s="1873"/>
      <c r="TEI84" s="1873"/>
      <c r="TEJ84" s="1873"/>
      <c r="TEK84" s="1873"/>
      <c r="TEL84" s="1873"/>
      <c r="TEM84" s="1873"/>
      <c r="TEN84" s="1873"/>
      <c r="TEO84" s="1873"/>
      <c r="TEP84" s="1873"/>
      <c r="TEQ84" s="1873"/>
      <c r="TER84" s="1873"/>
      <c r="TES84" s="1873"/>
      <c r="TET84" s="1873"/>
      <c r="TEU84" s="1873"/>
      <c r="TEV84" s="1873"/>
      <c r="TEW84" s="1873"/>
      <c r="TEX84" s="1873"/>
      <c r="TEY84" s="1873"/>
      <c r="TEZ84" s="1873"/>
      <c r="TFA84" s="1873"/>
      <c r="TFB84" s="1873"/>
      <c r="TFC84" s="1873"/>
      <c r="TFD84" s="1873"/>
      <c r="TFE84" s="1873"/>
      <c r="TFF84" s="1873"/>
      <c r="TFG84" s="1873"/>
      <c r="TFH84" s="1873"/>
      <c r="TFI84" s="1873"/>
      <c r="TFJ84" s="1873"/>
      <c r="TFK84" s="1873"/>
      <c r="TFL84" s="1873"/>
      <c r="TFM84" s="1873"/>
      <c r="TFN84" s="1873"/>
      <c r="TFO84" s="1873"/>
      <c r="TFP84" s="1873"/>
      <c r="TFQ84" s="1873"/>
      <c r="TFR84" s="1873"/>
      <c r="TFS84" s="1873"/>
      <c r="TFT84" s="1873"/>
      <c r="TFU84" s="1873"/>
      <c r="TFV84" s="1873"/>
      <c r="TFW84" s="1873"/>
      <c r="TFX84" s="1873"/>
      <c r="TFY84" s="1873"/>
      <c r="TFZ84" s="1873"/>
      <c r="TGA84" s="1873"/>
      <c r="TGB84" s="1873"/>
      <c r="TGC84" s="1873"/>
      <c r="TGD84" s="1873"/>
      <c r="TGE84" s="1873"/>
      <c r="TGF84" s="1873"/>
      <c r="TGG84" s="1873"/>
      <c r="TGH84" s="1873"/>
      <c r="TGI84" s="1873"/>
      <c r="TGJ84" s="1873"/>
      <c r="TGK84" s="1873"/>
      <c r="TGL84" s="1873"/>
      <c r="TGM84" s="1873"/>
      <c r="TGN84" s="1873"/>
      <c r="TGO84" s="1873"/>
      <c r="TGP84" s="1873"/>
      <c r="TGQ84" s="1873"/>
      <c r="TGR84" s="1873"/>
      <c r="TGS84" s="1873"/>
      <c r="TGT84" s="1873"/>
      <c r="TGU84" s="1873"/>
      <c r="TGV84" s="1873"/>
      <c r="TGW84" s="1873"/>
      <c r="TGX84" s="1873"/>
      <c r="TGY84" s="1873"/>
      <c r="TGZ84" s="1873"/>
      <c r="THA84" s="1873"/>
      <c r="THB84" s="1873"/>
      <c r="THC84" s="1873"/>
      <c r="THD84" s="1873"/>
      <c r="THE84" s="1873"/>
      <c r="THF84" s="1873"/>
      <c r="THG84" s="1873"/>
      <c r="THH84" s="1873"/>
      <c r="THI84" s="1873"/>
      <c r="THJ84" s="1873"/>
      <c r="THK84" s="1873"/>
      <c r="THL84" s="1873"/>
      <c r="THM84" s="1873"/>
      <c r="THN84" s="1873"/>
      <c r="THO84" s="1873"/>
      <c r="THP84" s="1873"/>
      <c r="THQ84" s="1873"/>
      <c r="THR84" s="1873"/>
      <c r="THS84" s="1873"/>
      <c r="THT84" s="1873"/>
      <c r="THU84" s="1873"/>
      <c r="THV84" s="1873"/>
      <c r="THW84" s="1873"/>
      <c r="THX84" s="1873"/>
      <c r="THY84" s="1873"/>
      <c r="THZ84" s="1873"/>
      <c r="TIA84" s="1873"/>
      <c r="TIB84" s="1873"/>
      <c r="TIC84" s="1873"/>
      <c r="TID84" s="1873"/>
      <c r="TIE84" s="1873"/>
      <c r="TIF84" s="1873"/>
      <c r="TIG84" s="1873"/>
      <c r="TIH84" s="1873"/>
      <c r="TII84" s="1873"/>
      <c r="TIJ84" s="1873"/>
      <c r="TIK84" s="1873"/>
      <c r="TIL84" s="1873"/>
      <c r="TIM84" s="1873"/>
      <c r="TIN84" s="1873"/>
      <c r="TIO84" s="1873"/>
      <c r="TIP84" s="1873"/>
      <c r="TIQ84" s="1873"/>
      <c r="TIR84" s="1873"/>
      <c r="TIS84" s="1873"/>
      <c r="TIT84" s="1873"/>
      <c r="TIU84" s="1873"/>
      <c r="TIV84" s="1873"/>
      <c r="TIW84" s="1873"/>
      <c r="TIX84" s="1873"/>
      <c r="TIY84" s="1873"/>
      <c r="TIZ84" s="1873"/>
      <c r="TJA84" s="1873"/>
      <c r="TJB84" s="1873"/>
      <c r="TJC84" s="1873"/>
      <c r="TJD84" s="1873"/>
      <c r="TJE84" s="1873"/>
      <c r="TJF84" s="1873"/>
      <c r="TJG84" s="1873"/>
      <c r="TJH84" s="1873"/>
      <c r="TJI84" s="1873"/>
      <c r="TJJ84" s="1873"/>
      <c r="TJK84" s="1873"/>
      <c r="TJL84" s="1873"/>
      <c r="TJM84" s="1873"/>
      <c r="TJN84" s="1873"/>
      <c r="TJO84" s="1873"/>
      <c r="TJP84" s="1873"/>
      <c r="TJQ84" s="1873"/>
      <c r="TJR84" s="1873"/>
      <c r="TJS84" s="1873"/>
      <c r="TJT84" s="1873"/>
      <c r="TJU84" s="1873"/>
      <c r="TJV84" s="1873"/>
      <c r="TJW84" s="1873"/>
      <c r="TJX84" s="1873"/>
      <c r="TJY84" s="1873"/>
      <c r="TJZ84" s="1873"/>
      <c r="TKA84" s="1873"/>
      <c r="TKB84" s="1873"/>
      <c r="TKC84" s="1873"/>
      <c r="TKD84" s="1873"/>
      <c r="TKE84" s="1873"/>
      <c r="TKF84" s="1873"/>
      <c r="TKG84" s="1873"/>
      <c r="TKH84" s="1873"/>
      <c r="TKI84" s="1873"/>
      <c r="TKJ84" s="1873"/>
      <c r="TKK84" s="1873"/>
      <c r="TKL84" s="1873"/>
      <c r="TKM84" s="1873"/>
      <c r="TKN84" s="1873"/>
      <c r="TKO84" s="1873"/>
      <c r="TKP84" s="1873"/>
      <c r="TKQ84" s="1873"/>
      <c r="TKR84" s="1873"/>
      <c r="TKS84" s="1873"/>
      <c r="TKT84" s="1873"/>
      <c r="TKU84" s="1873"/>
      <c r="TKV84" s="1873"/>
      <c r="TKW84" s="1873"/>
      <c r="TKX84" s="1873"/>
      <c r="TKY84" s="1873"/>
      <c r="TKZ84" s="1873"/>
      <c r="TLA84" s="1873"/>
      <c r="TLB84" s="1873"/>
      <c r="TLC84" s="1873"/>
      <c r="TLD84" s="1873"/>
      <c r="TLE84" s="1873"/>
      <c r="TLF84" s="1873"/>
      <c r="TLG84" s="1873"/>
      <c r="TLH84" s="1873"/>
      <c r="TLI84" s="1873"/>
      <c r="TLJ84" s="1873"/>
      <c r="TLK84" s="1873"/>
      <c r="TLL84" s="1873"/>
      <c r="TLM84" s="1873"/>
      <c r="TLN84" s="1873"/>
      <c r="TLO84" s="1873"/>
      <c r="TLP84" s="1873"/>
      <c r="TLQ84" s="1873"/>
      <c r="TLR84" s="1873"/>
      <c r="TLS84" s="1873"/>
      <c r="TLT84" s="1873"/>
      <c r="TLU84" s="1873"/>
      <c r="TLV84" s="1873"/>
      <c r="TLW84" s="1873"/>
      <c r="TLX84" s="1873"/>
      <c r="TLY84" s="1873"/>
      <c r="TLZ84" s="1873"/>
      <c r="TMA84" s="1873"/>
      <c r="TMB84" s="1873"/>
      <c r="TMC84" s="1873"/>
      <c r="TMD84" s="1873"/>
      <c r="TME84" s="1873"/>
      <c r="TMF84" s="1873"/>
      <c r="TMG84" s="1873"/>
      <c r="TMH84" s="1873"/>
      <c r="TMI84" s="1873"/>
      <c r="TMJ84" s="1873"/>
      <c r="TMK84" s="1873"/>
      <c r="TML84" s="1873"/>
      <c r="TMM84" s="1873"/>
      <c r="TMN84" s="1873"/>
      <c r="TMO84" s="1873"/>
      <c r="TMP84" s="1873"/>
      <c r="TMQ84" s="1873"/>
      <c r="TMR84" s="1873"/>
      <c r="TMS84" s="1873"/>
      <c r="TMT84" s="1873"/>
      <c r="TMU84" s="1873"/>
      <c r="TMV84" s="1873"/>
      <c r="TMW84" s="1873"/>
      <c r="TMX84" s="1873"/>
      <c r="TMY84" s="1873"/>
      <c r="TMZ84" s="1873"/>
      <c r="TNA84" s="1873"/>
      <c r="TNB84" s="1873"/>
      <c r="TNC84" s="1873"/>
      <c r="TND84" s="1873"/>
      <c r="TNE84" s="1873"/>
      <c r="TNF84" s="1873"/>
      <c r="TNG84" s="1873"/>
      <c r="TNH84" s="1873"/>
      <c r="TNI84" s="1873"/>
      <c r="TNJ84" s="1873"/>
      <c r="TNK84" s="1873"/>
      <c r="TNL84" s="1873"/>
      <c r="TNM84" s="1873"/>
      <c r="TNN84" s="1873"/>
      <c r="TNO84" s="1873"/>
      <c r="TNP84" s="1873"/>
      <c r="TNQ84" s="1873"/>
      <c r="TNR84" s="1873"/>
      <c r="TNS84" s="1873"/>
      <c r="TNT84" s="1873"/>
      <c r="TNU84" s="1873"/>
      <c r="TNV84" s="1873"/>
      <c r="TNW84" s="1873"/>
      <c r="TNX84" s="1873"/>
      <c r="TNY84" s="1873"/>
      <c r="TNZ84" s="1873"/>
      <c r="TOA84" s="1873"/>
      <c r="TOB84" s="1873"/>
      <c r="TOC84" s="1873"/>
      <c r="TOD84" s="1873"/>
      <c r="TOE84" s="1873"/>
      <c r="TOF84" s="1873"/>
      <c r="TOG84" s="1873"/>
      <c r="TOH84" s="1873"/>
      <c r="TOI84" s="1873"/>
      <c r="TOJ84" s="1873"/>
      <c r="TOK84" s="1873"/>
      <c r="TOL84" s="1873"/>
      <c r="TOM84" s="1873"/>
      <c r="TON84" s="1873"/>
      <c r="TOO84" s="1873"/>
      <c r="TOP84" s="1873"/>
      <c r="TOQ84" s="1873"/>
      <c r="TOR84" s="1873"/>
      <c r="TOS84" s="1873"/>
      <c r="TOT84" s="1873"/>
      <c r="TOU84" s="1873"/>
      <c r="TOV84" s="1873"/>
      <c r="TOW84" s="1873"/>
      <c r="TOX84" s="1873"/>
      <c r="TOY84" s="1873"/>
      <c r="TOZ84" s="1873"/>
      <c r="TPA84" s="1873"/>
      <c r="TPB84" s="1873"/>
      <c r="TPC84" s="1873"/>
      <c r="TPD84" s="1873"/>
      <c r="TPE84" s="1873"/>
      <c r="TPF84" s="1873"/>
      <c r="TPG84" s="1873"/>
      <c r="TPH84" s="1873"/>
      <c r="TPI84" s="1873"/>
      <c r="TPJ84" s="1873"/>
      <c r="TPK84" s="1873"/>
      <c r="TPL84" s="1873"/>
      <c r="TPM84" s="1873"/>
      <c r="TPN84" s="1873"/>
      <c r="TPO84" s="1873"/>
      <c r="TPP84" s="1873"/>
      <c r="TPQ84" s="1873"/>
      <c r="TPR84" s="1873"/>
      <c r="TPS84" s="1873"/>
      <c r="TPT84" s="1873"/>
      <c r="TPU84" s="1873"/>
      <c r="TPV84" s="1873"/>
      <c r="TPW84" s="1873"/>
      <c r="TPX84" s="1873"/>
      <c r="TPY84" s="1873"/>
      <c r="TPZ84" s="1873"/>
      <c r="TQA84" s="1873"/>
      <c r="TQB84" s="1873"/>
      <c r="TQC84" s="1873"/>
      <c r="TQD84" s="1873"/>
      <c r="TQE84" s="1873"/>
      <c r="TQF84" s="1873"/>
      <c r="TQG84" s="1873"/>
      <c r="TQH84" s="1873"/>
      <c r="TQI84" s="1873"/>
      <c r="TQJ84" s="1873"/>
      <c r="TQK84" s="1873"/>
      <c r="TQL84" s="1873"/>
      <c r="TQM84" s="1873"/>
      <c r="TQN84" s="1873"/>
      <c r="TQO84" s="1873"/>
      <c r="TQP84" s="1873"/>
      <c r="TQQ84" s="1873"/>
      <c r="TQR84" s="1873"/>
      <c r="TQS84" s="1873"/>
      <c r="TQT84" s="1873"/>
      <c r="TQU84" s="1873"/>
      <c r="TQV84" s="1873"/>
      <c r="TQW84" s="1873"/>
      <c r="TQX84" s="1873"/>
      <c r="TQY84" s="1873"/>
      <c r="TQZ84" s="1873"/>
      <c r="TRA84" s="1873"/>
      <c r="TRB84" s="1873"/>
      <c r="TRC84" s="1873"/>
      <c r="TRD84" s="1873"/>
      <c r="TRE84" s="1873"/>
      <c r="TRF84" s="1873"/>
      <c r="TRG84" s="1873"/>
      <c r="TRH84" s="1873"/>
      <c r="TRI84" s="1873"/>
      <c r="TRJ84" s="1873"/>
      <c r="TRK84" s="1873"/>
      <c r="TRL84" s="1873"/>
      <c r="TRM84" s="1873"/>
      <c r="TRN84" s="1873"/>
      <c r="TRO84" s="1873"/>
      <c r="TRP84" s="1873"/>
      <c r="TRQ84" s="1873"/>
      <c r="TRR84" s="1873"/>
      <c r="TRS84" s="1873"/>
      <c r="TRT84" s="1873"/>
      <c r="TRU84" s="1873"/>
      <c r="TRV84" s="1873"/>
      <c r="TRW84" s="1873"/>
      <c r="TRX84" s="1873"/>
      <c r="TRY84" s="1873"/>
      <c r="TRZ84" s="1873"/>
      <c r="TSA84" s="1873"/>
      <c r="TSB84" s="1873"/>
      <c r="TSC84" s="1873"/>
      <c r="TSD84" s="1873"/>
      <c r="TSE84" s="1873"/>
      <c r="TSF84" s="1873"/>
      <c r="TSG84" s="1873"/>
      <c r="TSH84" s="1873"/>
      <c r="TSI84" s="1873"/>
      <c r="TSJ84" s="1873"/>
      <c r="TSK84" s="1873"/>
      <c r="TSL84" s="1873"/>
      <c r="TSM84" s="1873"/>
      <c r="TSN84" s="1873"/>
      <c r="TSO84" s="1873"/>
      <c r="TSP84" s="1873"/>
      <c r="TSQ84" s="1873"/>
      <c r="TSR84" s="1873"/>
      <c r="TSS84" s="1873"/>
      <c r="TST84" s="1873"/>
      <c r="TSU84" s="1873"/>
      <c r="TSV84" s="1873"/>
      <c r="TSW84" s="1873"/>
      <c r="TSX84" s="1873"/>
      <c r="TSY84" s="1873"/>
      <c r="TSZ84" s="1873"/>
      <c r="TTA84" s="1873"/>
      <c r="TTB84" s="1873"/>
      <c r="TTC84" s="1873"/>
      <c r="TTD84" s="1873"/>
      <c r="TTE84" s="1873"/>
      <c r="TTF84" s="1873"/>
      <c r="TTG84" s="1873"/>
      <c r="TTH84" s="1873"/>
      <c r="TTI84" s="1873"/>
      <c r="TTJ84" s="1873"/>
      <c r="TTK84" s="1873"/>
      <c r="TTL84" s="1873"/>
      <c r="TTM84" s="1873"/>
      <c r="TTN84" s="1873"/>
      <c r="TTO84" s="1873"/>
      <c r="TTP84" s="1873"/>
      <c r="TTQ84" s="1873"/>
      <c r="TTR84" s="1873"/>
      <c r="TTS84" s="1873"/>
      <c r="TTT84" s="1873"/>
      <c r="TTU84" s="1873"/>
      <c r="TTV84" s="1873"/>
      <c r="TTW84" s="1873"/>
      <c r="TTX84" s="1873"/>
      <c r="TTY84" s="1873"/>
      <c r="TTZ84" s="1873"/>
      <c r="TUA84" s="1873"/>
      <c r="TUB84" s="1873"/>
      <c r="TUC84" s="1873"/>
      <c r="TUD84" s="1873"/>
      <c r="TUE84" s="1873"/>
      <c r="TUF84" s="1873"/>
      <c r="TUG84" s="1873"/>
      <c r="TUH84" s="1873"/>
      <c r="TUI84" s="1873"/>
      <c r="TUJ84" s="1873"/>
      <c r="TUK84" s="1873"/>
      <c r="TUL84" s="1873"/>
      <c r="TUM84" s="1873"/>
      <c r="TUN84" s="1873"/>
      <c r="TUO84" s="1873"/>
      <c r="TUP84" s="1873"/>
      <c r="TUQ84" s="1873"/>
      <c r="TUR84" s="1873"/>
      <c r="TUS84" s="1873"/>
      <c r="TUT84" s="1873"/>
      <c r="TUU84" s="1873"/>
      <c r="TUV84" s="1873"/>
      <c r="TUW84" s="1873"/>
      <c r="TUX84" s="1873"/>
      <c r="TUY84" s="1873"/>
      <c r="TUZ84" s="1873"/>
      <c r="TVA84" s="1873"/>
      <c r="TVB84" s="1873"/>
      <c r="TVC84" s="1873"/>
      <c r="TVD84" s="1873"/>
      <c r="TVE84" s="1873"/>
      <c r="TVF84" s="1873"/>
      <c r="TVG84" s="1873"/>
      <c r="TVH84" s="1873"/>
      <c r="TVI84" s="1873"/>
      <c r="TVJ84" s="1873"/>
      <c r="TVK84" s="1873"/>
      <c r="TVL84" s="1873"/>
      <c r="TVM84" s="1873"/>
      <c r="TVN84" s="1873"/>
      <c r="TVO84" s="1873"/>
      <c r="TVP84" s="1873"/>
      <c r="TVQ84" s="1873"/>
      <c r="TVR84" s="1873"/>
      <c r="TVS84" s="1873"/>
      <c r="TVT84" s="1873"/>
      <c r="TVU84" s="1873"/>
      <c r="TVV84" s="1873"/>
      <c r="TVW84" s="1873"/>
      <c r="TVX84" s="1873"/>
      <c r="TVY84" s="1873"/>
      <c r="TVZ84" s="1873"/>
      <c r="TWA84" s="1873"/>
      <c r="TWB84" s="1873"/>
      <c r="TWC84" s="1873"/>
      <c r="TWD84" s="1873"/>
      <c r="TWE84" s="1873"/>
      <c r="TWF84" s="1873"/>
      <c r="TWG84" s="1873"/>
      <c r="TWH84" s="1873"/>
      <c r="TWI84" s="1873"/>
      <c r="TWJ84" s="1873"/>
      <c r="TWK84" s="1873"/>
      <c r="TWL84" s="1873"/>
      <c r="TWM84" s="1873"/>
      <c r="TWN84" s="1873"/>
      <c r="TWO84" s="1873"/>
      <c r="TWP84" s="1873"/>
      <c r="TWQ84" s="1873"/>
      <c r="TWR84" s="1873"/>
      <c r="TWS84" s="1873"/>
      <c r="TWT84" s="1873"/>
      <c r="TWU84" s="1873"/>
      <c r="TWV84" s="1873"/>
      <c r="TWW84" s="1873"/>
      <c r="TWX84" s="1873"/>
      <c r="TWY84" s="1873"/>
      <c r="TWZ84" s="1873"/>
      <c r="TXA84" s="1873"/>
      <c r="TXB84" s="1873"/>
      <c r="TXC84" s="1873"/>
      <c r="TXD84" s="1873"/>
      <c r="TXE84" s="1873"/>
      <c r="TXF84" s="1873"/>
      <c r="TXG84" s="1873"/>
      <c r="TXH84" s="1873"/>
      <c r="TXI84" s="1873"/>
      <c r="TXJ84" s="1873"/>
      <c r="TXK84" s="1873"/>
      <c r="TXL84" s="1873"/>
      <c r="TXM84" s="1873"/>
      <c r="TXN84" s="1873"/>
      <c r="TXO84" s="1873"/>
      <c r="TXP84" s="1873"/>
      <c r="TXQ84" s="1873"/>
      <c r="TXR84" s="1873"/>
      <c r="TXS84" s="1873"/>
      <c r="TXT84" s="1873"/>
      <c r="TXU84" s="1873"/>
      <c r="TXV84" s="1873"/>
      <c r="TXW84" s="1873"/>
      <c r="TXX84" s="1873"/>
      <c r="TXY84" s="1873"/>
      <c r="TXZ84" s="1873"/>
      <c r="TYA84" s="1873"/>
      <c r="TYB84" s="1873"/>
      <c r="TYC84" s="1873"/>
      <c r="TYD84" s="1873"/>
      <c r="TYE84" s="1873"/>
      <c r="TYF84" s="1873"/>
      <c r="TYG84" s="1873"/>
      <c r="TYH84" s="1873"/>
      <c r="TYI84" s="1873"/>
      <c r="TYJ84" s="1873"/>
      <c r="TYK84" s="1873"/>
      <c r="TYL84" s="1873"/>
      <c r="TYM84" s="1873"/>
      <c r="TYN84" s="1873"/>
      <c r="TYO84" s="1873"/>
      <c r="TYP84" s="1873"/>
      <c r="TYQ84" s="1873"/>
      <c r="TYR84" s="1873"/>
      <c r="TYS84" s="1873"/>
      <c r="TYT84" s="1873"/>
      <c r="TYU84" s="1873"/>
      <c r="TYV84" s="1873"/>
      <c r="TYW84" s="1873"/>
      <c r="TYX84" s="1873"/>
      <c r="TYY84" s="1873"/>
      <c r="TYZ84" s="1873"/>
      <c r="TZA84" s="1873"/>
      <c r="TZB84" s="1873"/>
      <c r="TZC84" s="1873"/>
      <c r="TZD84" s="1873"/>
      <c r="TZE84" s="1873"/>
      <c r="TZF84" s="1873"/>
      <c r="TZG84" s="1873"/>
      <c r="TZH84" s="1873"/>
      <c r="TZI84" s="1873"/>
      <c r="TZJ84" s="1873"/>
      <c r="TZK84" s="1873"/>
      <c r="TZL84" s="1873"/>
      <c r="TZM84" s="1873"/>
      <c r="TZN84" s="1873"/>
      <c r="TZO84" s="1873"/>
      <c r="TZP84" s="1873"/>
      <c r="TZQ84" s="1873"/>
      <c r="TZR84" s="1873"/>
      <c r="TZS84" s="1873"/>
      <c r="TZT84" s="1873"/>
      <c r="TZU84" s="1873"/>
      <c r="TZV84" s="1873"/>
      <c r="TZW84" s="1873"/>
      <c r="TZX84" s="1873"/>
      <c r="TZY84" s="1873"/>
      <c r="TZZ84" s="1873"/>
      <c r="UAA84" s="1873"/>
      <c r="UAB84" s="1873"/>
      <c r="UAC84" s="1873"/>
      <c r="UAD84" s="1873"/>
      <c r="UAE84" s="1873"/>
      <c r="UAF84" s="1873"/>
      <c r="UAG84" s="1873"/>
      <c r="UAH84" s="1873"/>
      <c r="UAI84" s="1873"/>
      <c r="UAJ84" s="1873"/>
      <c r="UAK84" s="1873"/>
      <c r="UAL84" s="1873"/>
      <c r="UAM84" s="1873"/>
      <c r="UAN84" s="1873"/>
      <c r="UAO84" s="1873"/>
      <c r="UAP84" s="1873"/>
      <c r="UAQ84" s="1873"/>
      <c r="UAR84" s="1873"/>
      <c r="UAS84" s="1873"/>
      <c r="UAT84" s="1873"/>
      <c r="UAU84" s="1873"/>
      <c r="UAV84" s="1873"/>
      <c r="UAW84" s="1873"/>
      <c r="UAX84" s="1873"/>
      <c r="UAY84" s="1873"/>
      <c r="UAZ84" s="1873"/>
      <c r="UBA84" s="1873"/>
      <c r="UBB84" s="1873"/>
      <c r="UBC84" s="1873"/>
      <c r="UBD84" s="1873"/>
      <c r="UBE84" s="1873"/>
      <c r="UBF84" s="1873"/>
      <c r="UBG84" s="1873"/>
      <c r="UBH84" s="1873"/>
      <c r="UBI84" s="1873"/>
      <c r="UBJ84" s="1873"/>
      <c r="UBK84" s="1873"/>
      <c r="UBL84" s="1873"/>
      <c r="UBM84" s="1873"/>
      <c r="UBN84" s="1873"/>
      <c r="UBO84" s="1873"/>
      <c r="UBP84" s="1873"/>
      <c r="UBQ84" s="1873"/>
      <c r="UBR84" s="1873"/>
      <c r="UBS84" s="1873"/>
      <c r="UBT84" s="1873"/>
      <c r="UBU84" s="1873"/>
      <c r="UBV84" s="1873"/>
      <c r="UBW84" s="1873"/>
      <c r="UBX84" s="1873"/>
      <c r="UBY84" s="1873"/>
      <c r="UBZ84" s="1873"/>
      <c r="UCA84" s="1873"/>
      <c r="UCB84" s="1873"/>
      <c r="UCC84" s="1873"/>
      <c r="UCD84" s="1873"/>
      <c r="UCE84" s="1873"/>
      <c r="UCF84" s="1873"/>
      <c r="UCG84" s="1873"/>
      <c r="UCH84" s="1873"/>
      <c r="UCI84" s="1873"/>
      <c r="UCJ84" s="1873"/>
      <c r="UCK84" s="1873"/>
      <c r="UCL84" s="1873"/>
      <c r="UCM84" s="1873"/>
      <c r="UCN84" s="1873"/>
      <c r="UCO84" s="1873"/>
      <c r="UCP84" s="1873"/>
      <c r="UCQ84" s="1873"/>
      <c r="UCR84" s="1873"/>
      <c r="UCS84" s="1873"/>
      <c r="UCT84" s="1873"/>
      <c r="UCU84" s="1873"/>
      <c r="UCV84" s="1873"/>
      <c r="UCW84" s="1873"/>
      <c r="UCX84" s="1873"/>
      <c r="UCY84" s="1873"/>
      <c r="UCZ84" s="1873"/>
      <c r="UDA84" s="1873"/>
      <c r="UDB84" s="1873"/>
      <c r="UDC84" s="1873"/>
      <c r="UDD84" s="1873"/>
      <c r="UDE84" s="1873"/>
      <c r="UDF84" s="1873"/>
      <c r="UDG84" s="1873"/>
      <c r="UDH84" s="1873"/>
      <c r="UDI84" s="1873"/>
      <c r="UDJ84" s="1873"/>
      <c r="UDK84" s="1873"/>
      <c r="UDL84" s="1873"/>
      <c r="UDM84" s="1873"/>
      <c r="UDN84" s="1873"/>
      <c r="UDO84" s="1873"/>
      <c r="UDP84" s="1873"/>
      <c r="UDQ84" s="1873"/>
      <c r="UDR84" s="1873"/>
      <c r="UDS84" s="1873"/>
      <c r="UDT84" s="1873"/>
      <c r="UDU84" s="1873"/>
      <c r="UDV84" s="1873"/>
      <c r="UDW84" s="1873"/>
      <c r="UDX84" s="1873"/>
      <c r="UDY84" s="1873"/>
      <c r="UDZ84" s="1873"/>
      <c r="UEA84" s="1873"/>
      <c r="UEB84" s="1873"/>
      <c r="UEC84" s="1873"/>
      <c r="UED84" s="1873"/>
      <c r="UEE84" s="1873"/>
      <c r="UEF84" s="1873"/>
      <c r="UEG84" s="1873"/>
      <c r="UEH84" s="1873"/>
      <c r="UEI84" s="1873"/>
      <c r="UEJ84" s="1873"/>
      <c r="UEK84" s="1873"/>
      <c r="UEL84" s="1873"/>
      <c r="UEM84" s="1873"/>
      <c r="UEN84" s="1873"/>
      <c r="UEO84" s="1873"/>
      <c r="UEP84" s="1873"/>
      <c r="UEQ84" s="1873"/>
      <c r="UER84" s="1873"/>
      <c r="UES84" s="1873"/>
      <c r="UET84" s="1873"/>
      <c r="UEU84" s="1873"/>
      <c r="UEV84" s="1873"/>
      <c r="UEW84" s="1873"/>
      <c r="UEX84" s="1873"/>
      <c r="UEY84" s="1873"/>
      <c r="UEZ84" s="1873"/>
      <c r="UFA84" s="1873"/>
      <c r="UFB84" s="1873"/>
      <c r="UFC84" s="1873"/>
      <c r="UFD84" s="1873"/>
      <c r="UFE84" s="1873"/>
      <c r="UFF84" s="1873"/>
      <c r="UFG84" s="1873"/>
      <c r="UFH84" s="1873"/>
      <c r="UFI84" s="1873"/>
      <c r="UFJ84" s="1873"/>
      <c r="UFK84" s="1873"/>
      <c r="UFL84" s="1873"/>
      <c r="UFM84" s="1873"/>
      <c r="UFN84" s="1873"/>
      <c r="UFO84" s="1873"/>
      <c r="UFP84" s="1873"/>
      <c r="UFQ84" s="1873"/>
      <c r="UFR84" s="1873"/>
      <c r="UFS84" s="1873"/>
      <c r="UFT84" s="1873"/>
      <c r="UFU84" s="1873"/>
      <c r="UFV84" s="1873"/>
      <c r="UFW84" s="1873"/>
      <c r="UFX84" s="1873"/>
      <c r="UFY84" s="1873"/>
      <c r="UFZ84" s="1873"/>
      <c r="UGA84" s="1873"/>
      <c r="UGB84" s="1873"/>
      <c r="UGC84" s="1873"/>
      <c r="UGD84" s="1873"/>
      <c r="UGE84" s="1873"/>
      <c r="UGF84" s="1873"/>
      <c r="UGG84" s="1873"/>
      <c r="UGH84" s="1873"/>
      <c r="UGI84" s="1873"/>
      <c r="UGJ84" s="1873"/>
      <c r="UGK84" s="1873"/>
      <c r="UGL84" s="1873"/>
      <c r="UGM84" s="1873"/>
      <c r="UGN84" s="1873"/>
      <c r="UGO84" s="1873"/>
      <c r="UGP84" s="1873"/>
      <c r="UGQ84" s="1873"/>
      <c r="UGR84" s="1873"/>
      <c r="UGS84" s="1873"/>
      <c r="UGT84" s="1873"/>
      <c r="UGU84" s="1873"/>
      <c r="UGV84" s="1873"/>
      <c r="UGW84" s="1873"/>
      <c r="UGX84" s="1873"/>
      <c r="UGY84" s="1873"/>
      <c r="UGZ84" s="1873"/>
      <c r="UHA84" s="1873"/>
      <c r="UHB84" s="1873"/>
      <c r="UHC84" s="1873"/>
      <c r="UHD84" s="1873"/>
      <c r="UHE84" s="1873"/>
      <c r="UHF84" s="1873"/>
      <c r="UHG84" s="1873"/>
      <c r="UHH84" s="1873"/>
      <c r="UHI84" s="1873"/>
      <c r="UHJ84" s="1873"/>
      <c r="UHK84" s="1873"/>
      <c r="UHL84" s="1873"/>
      <c r="UHM84" s="1873"/>
      <c r="UHN84" s="1873"/>
      <c r="UHO84" s="1873"/>
      <c r="UHP84" s="1873"/>
      <c r="UHQ84" s="1873"/>
      <c r="UHR84" s="1873"/>
      <c r="UHS84" s="1873"/>
      <c r="UHT84" s="1873"/>
      <c r="UHU84" s="1873"/>
      <c r="UHV84" s="1873"/>
      <c r="UHW84" s="1873"/>
      <c r="UHX84" s="1873"/>
      <c r="UHY84" s="1873"/>
      <c r="UHZ84" s="1873"/>
      <c r="UIA84" s="1873"/>
      <c r="UIB84" s="1873"/>
      <c r="UIC84" s="1873"/>
      <c r="UID84" s="1873"/>
      <c r="UIE84" s="1873"/>
      <c r="UIF84" s="1873"/>
      <c r="UIG84" s="1873"/>
      <c r="UIH84" s="1873"/>
      <c r="UII84" s="1873"/>
      <c r="UIJ84" s="1873"/>
      <c r="UIK84" s="1873"/>
      <c r="UIL84" s="1873"/>
      <c r="UIM84" s="1873"/>
      <c r="UIN84" s="1873"/>
      <c r="UIO84" s="1873"/>
      <c r="UIP84" s="1873"/>
      <c r="UIQ84" s="1873"/>
      <c r="UIR84" s="1873"/>
      <c r="UIS84" s="1873"/>
      <c r="UIT84" s="1873"/>
      <c r="UIU84" s="1873"/>
      <c r="UIV84" s="1873"/>
      <c r="UIW84" s="1873"/>
      <c r="UIX84" s="1873"/>
      <c r="UIY84" s="1873"/>
      <c r="UIZ84" s="1873"/>
      <c r="UJA84" s="1873"/>
      <c r="UJB84" s="1873"/>
      <c r="UJC84" s="1873"/>
      <c r="UJD84" s="1873"/>
      <c r="UJE84" s="1873"/>
      <c r="UJF84" s="1873"/>
      <c r="UJG84" s="1873"/>
      <c r="UJH84" s="1873"/>
      <c r="UJI84" s="1873"/>
      <c r="UJJ84" s="1873"/>
      <c r="UJK84" s="1873"/>
      <c r="UJL84" s="1873"/>
      <c r="UJM84" s="1873"/>
      <c r="UJN84" s="1873"/>
      <c r="UJO84" s="1873"/>
      <c r="UJP84" s="1873"/>
      <c r="UJQ84" s="1873"/>
      <c r="UJR84" s="1873"/>
      <c r="UJS84" s="1873"/>
      <c r="UJT84" s="1873"/>
      <c r="UJU84" s="1873"/>
      <c r="UJV84" s="1873"/>
      <c r="UJW84" s="1873"/>
      <c r="UJX84" s="1873"/>
      <c r="UJY84" s="1873"/>
      <c r="UJZ84" s="1873"/>
      <c r="UKA84" s="1873"/>
      <c r="UKB84" s="1873"/>
      <c r="UKC84" s="1873"/>
      <c r="UKD84" s="1873"/>
      <c r="UKE84" s="1873"/>
      <c r="UKF84" s="1873"/>
      <c r="UKG84" s="1873"/>
      <c r="UKH84" s="1873"/>
      <c r="UKI84" s="1873"/>
      <c r="UKJ84" s="1873"/>
      <c r="UKK84" s="1873"/>
      <c r="UKL84" s="1873"/>
      <c r="UKM84" s="1873"/>
      <c r="UKN84" s="1873"/>
      <c r="UKO84" s="1873"/>
      <c r="UKP84" s="1873"/>
      <c r="UKQ84" s="1873"/>
      <c r="UKR84" s="1873"/>
      <c r="UKS84" s="1873"/>
      <c r="UKT84" s="1873"/>
      <c r="UKU84" s="1873"/>
      <c r="UKV84" s="1873"/>
      <c r="UKW84" s="1873"/>
      <c r="UKX84" s="1873"/>
      <c r="UKY84" s="1873"/>
      <c r="UKZ84" s="1873"/>
      <c r="ULA84" s="1873"/>
      <c r="ULB84" s="1873"/>
      <c r="ULC84" s="1873"/>
      <c r="ULD84" s="1873"/>
      <c r="ULE84" s="1873"/>
      <c r="ULF84" s="1873"/>
      <c r="ULG84" s="1873"/>
      <c r="ULH84" s="1873"/>
      <c r="ULI84" s="1873"/>
      <c r="ULJ84" s="1873"/>
      <c r="ULK84" s="1873"/>
      <c r="ULL84" s="1873"/>
      <c r="ULM84" s="1873"/>
      <c r="ULN84" s="1873"/>
      <c r="ULO84" s="1873"/>
      <c r="ULP84" s="1873"/>
      <c r="ULQ84" s="1873"/>
      <c r="ULR84" s="1873"/>
      <c r="ULS84" s="1873"/>
      <c r="ULT84" s="1873"/>
      <c r="ULU84" s="1873"/>
      <c r="ULV84" s="1873"/>
      <c r="ULW84" s="1873"/>
      <c r="ULX84" s="1873"/>
      <c r="ULY84" s="1873"/>
      <c r="ULZ84" s="1873"/>
      <c r="UMA84" s="1873"/>
      <c r="UMB84" s="1873"/>
      <c r="UMC84" s="1873"/>
      <c r="UMD84" s="1873"/>
      <c r="UME84" s="1873"/>
      <c r="UMF84" s="1873"/>
      <c r="UMG84" s="1873"/>
      <c r="UMH84" s="1873"/>
      <c r="UMI84" s="1873"/>
      <c r="UMJ84" s="1873"/>
      <c r="UMK84" s="1873"/>
      <c r="UML84" s="1873"/>
      <c r="UMM84" s="1873"/>
      <c r="UMN84" s="1873"/>
      <c r="UMO84" s="1873"/>
      <c r="UMP84" s="1873"/>
      <c r="UMQ84" s="1873"/>
      <c r="UMR84" s="1873"/>
      <c r="UMS84" s="1873"/>
      <c r="UMT84" s="1873"/>
      <c r="UMU84" s="1873"/>
      <c r="UMV84" s="1873"/>
      <c r="UMW84" s="1873"/>
      <c r="UMX84" s="1873"/>
      <c r="UMY84" s="1873"/>
      <c r="UMZ84" s="1873"/>
      <c r="UNA84" s="1873"/>
      <c r="UNB84" s="1873"/>
      <c r="UNC84" s="1873"/>
      <c r="UND84" s="1873"/>
      <c r="UNE84" s="1873"/>
      <c r="UNF84" s="1873"/>
      <c r="UNG84" s="1873"/>
      <c r="UNH84" s="1873"/>
      <c r="UNI84" s="1873"/>
      <c r="UNJ84" s="1873"/>
      <c r="UNK84" s="1873"/>
      <c r="UNL84" s="1873"/>
      <c r="UNM84" s="1873"/>
      <c r="UNN84" s="1873"/>
      <c r="UNO84" s="1873"/>
      <c r="UNP84" s="1873"/>
      <c r="UNQ84" s="1873"/>
      <c r="UNR84" s="1873"/>
      <c r="UNS84" s="1873"/>
      <c r="UNT84" s="1873"/>
      <c r="UNU84" s="1873"/>
      <c r="UNV84" s="1873"/>
      <c r="UNW84" s="1873"/>
      <c r="UNX84" s="1873"/>
      <c r="UNY84" s="1873"/>
      <c r="UNZ84" s="1873"/>
      <c r="UOA84" s="1873"/>
      <c r="UOB84" s="1873"/>
      <c r="UOC84" s="1873"/>
      <c r="UOD84" s="1873"/>
      <c r="UOE84" s="1873"/>
      <c r="UOF84" s="1873"/>
      <c r="UOG84" s="1873"/>
      <c r="UOH84" s="1873"/>
      <c r="UOI84" s="1873"/>
      <c r="UOJ84" s="1873"/>
      <c r="UOK84" s="1873"/>
      <c r="UOL84" s="1873"/>
      <c r="UOM84" s="1873"/>
      <c r="UON84" s="1873"/>
      <c r="UOO84" s="1873"/>
      <c r="UOP84" s="1873"/>
      <c r="UOQ84" s="1873"/>
      <c r="UOR84" s="1873"/>
      <c r="UOS84" s="1873"/>
      <c r="UOT84" s="1873"/>
      <c r="UOU84" s="1873"/>
      <c r="UOV84" s="1873"/>
      <c r="UOW84" s="1873"/>
      <c r="UOX84" s="1873"/>
      <c r="UOY84" s="1873"/>
      <c r="UOZ84" s="1873"/>
      <c r="UPA84" s="1873"/>
      <c r="UPB84" s="1873"/>
      <c r="UPC84" s="1873"/>
      <c r="UPD84" s="1873"/>
      <c r="UPE84" s="1873"/>
      <c r="UPF84" s="1873"/>
      <c r="UPG84" s="1873"/>
      <c r="UPH84" s="1873"/>
      <c r="UPI84" s="1873"/>
      <c r="UPJ84" s="1873"/>
      <c r="UPK84" s="1873"/>
      <c r="UPL84" s="1873"/>
      <c r="UPM84" s="1873"/>
      <c r="UPN84" s="1873"/>
      <c r="UPO84" s="1873"/>
      <c r="UPP84" s="1873"/>
      <c r="UPQ84" s="1873"/>
      <c r="UPR84" s="1873"/>
      <c r="UPS84" s="1873"/>
      <c r="UPT84" s="1873"/>
      <c r="UPU84" s="1873"/>
      <c r="UPV84" s="1873"/>
      <c r="UPW84" s="1873"/>
      <c r="UPX84" s="1873"/>
      <c r="UPY84" s="1873"/>
      <c r="UPZ84" s="1873"/>
      <c r="UQA84" s="1873"/>
      <c r="UQB84" s="1873"/>
      <c r="UQC84" s="1873"/>
      <c r="UQD84" s="1873"/>
      <c r="UQE84" s="1873"/>
      <c r="UQF84" s="1873"/>
      <c r="UQG84" s="1873"/>
      <c r="UQH84" s="1873"/>
      <c r="UQI84" s="1873"/>
      <c r="UQJ84" s="1873"/>
      <c r="UQK84" s="1873"/>
      <c r="UQL84" s="1873"/>
      <c r="UQM84" s="1873"/>
      <c r="UQN84" s="1873"/>
      <c r="UQO84" s="1873"/>
      <c r="UQP84" s="1873"/>
      <c r="UQQ84" s="1873"/>
      <c r="UQR84" s="1873"/>
      <c r="UQS84" s="1873"/>
      <c r="UQT84" s="1873"/>
      <c r="UQU84" s="1873"/>
      <c r="UQV84" s="1873"/>
      <c r="UQW84" s="1873"/>
      <c r="UQX84" s="1873"/>
      <c r="UQY84" s="1873"/>
      <c r="UQZ84" s="1873"/>
      <c r="URA84" s="1873"/>
      <c r="URB84" s="1873"/>
      <c r="URC84" s="1873"/>
      <c r="URD84" s="1873"/>
      <c r="URE84" s="1873"/>
      <c r="URF84" s="1873"/>
      <c r="URG84" s="1873"/>
      <c r="URH84" s="1873"/>
      <c r="URI84" s="1873"/>
      <c r="URJ84" s="1873"/>
      <c r="URK84" s="1873"/>
      <c r="URL84" s="1873"/>
      <c r="URM84" s="1873"/>
      <c r="URN84" s="1873"/>
      <c r="URO84" s="1873"/>
      <c r="URP84" s="1873"/>
      <c r="URQ84" s="1873"/>
      <c r="URR84" s="1873"/>
      <c r="URS84" s="1873"/>
      <c r="URT84" s="1873"/>
      <c r="URU84" s="1873"/>
      <c r="URV84" s="1873"/>
      <c r="URW84" s="1873"/>
      <c r="URX84" s="1873"/>
      <c r="URY84" s="1873"/>
      <c r="URZ84" s="1873"/>
      <c r="USA84" s="1873"/>
      <c r="USB84" s="1873"/>
      <c r="USC84" s="1873"/>
      <c r="USD84" s="1873"/>
      <c r="USE84" s="1873"/>
      <c r="USF84" s="1873"/>
      <c r="USG84" s="1873"/>
      <c r="USH84" s="1873"/>
      <c r="USI84" s="1873"/>
      <c r="USJ84" s="1873"/>
      <c r="USK84" s="1873"/>
      <c r="USL84" s="1873"/>
      <c r="USM84" s="1873"/>
      <c r="USN84" s="1873"/>
      <c r="USO84" s="1873"/>
      <c r="USP84" s="1873"/>
      <c r="USQ84" s="1873"/>
      <c r="USR84" s="1873"/>
      <c r="USS84" s="1873"/>
      <c r="UST84" s="1873"/>
      <c r="USU84" s="1873"/>
      <c r="USV84" s="1873"/>
      <c r="USW84" s="1873"/>
      <c r="USX84" s="1873"/>
      <c r="USY84" s="1873"/>
      <c r="USZ84" s="1873"/>
      <c r="UTA84" s="1873"/>
      <c r="UTB84" s="1873"/>
      <c r="UTC84" s="1873"/>
      <c r="UTD84" s="1873"/>
      <c r="UTE84" s="1873"/>
      <c r="UTF84" s="1873"/>
      <c r="UTG84" s="1873"/>
      <c r="UTH84" s="1873"/>
      <c r="UTI84" s="1873"/>
      <c r="UTJ84" s="1873"/>
      <c r="UTK84" s="1873"/>
      <c r="UTL84" s="1873"/>
      <c r="UTM84" s="1873"/>
      <c r="UTN84" s="1873"/>
      <c r="UTO84" s="1873"/>
      <c r="UTP84" s="1873"/>
      <c r="UTQ84" s="1873"/>
      <c r="UTR84" s="1873"/>
      <c r="UTS84" s="1873"/>
      <c r="UTT84" s="1873"/>
      <c r="UTU84" s="1873"/>
      <c r="UTV84" s="1873"/>
      <c r="UTW84" s="1873"/>
      <c r="UTX84" s="1873"/>
      <c r="UTY84" s="1873"/>
      <c r="UTZ84" s="1873"/>
      <c r="UUA84" s="1873"/>
      <c r="UUB84" s="1873"/>
      <c r="UUC84" s="1873"/>
      <c r="UUD84" s="1873"/>
      <c r="UUE84" s="1873"/>
      <c r="UUF84" s="1873"/>
      <c r="UUG84" s="1873"/>
      <c r="UUH84" s="1873"/>
      <c r="UUI84" s="1873"/>
      <c r="UUJ84" s="1873"/>
      <c r="UUK84" s="1873"/>
      <c r="UUL84" s="1873"/>
      <c r="UUM84" s="1873"/>
      <c r="UUN84" s="1873"/>
      <c r="UUO84" s="1873"/>
      <c r="UUP84" s="1873"/>
      <c r="UUQ84" s="1873"/>
      <c r="UUR84" s="1873"/>
      <c r="UUS84" s="1873"/>
      <c r="UUT84" s="1873"/>
      <c r="UUU84" s="1873"/>
      <c r="UUV84" s="1873"/>
      <c r="UUW84" s="1873"/>
      <c r="UUX84" s="1873"/>
      <c r="UUY84" s="1873"/>
      <c r="UUZ84" s="1873"/>
      <c r="UVA84" s="1873"/>
      <c r="UVB84" s="1873"/>
      <c r="UVC84" s="1873"/>
      <c r="UVD84" s="1873"/>
      <c r="UVE84" s="1873"/>
      <c r="UVF84" s="1873"/>
      <c r="UVG84" s="1873"/>
      <c r="UVH84" s="1873"/>
      <c r="UVI84" s="1873"/>
      <c r="UVJ84" s="1873"/>
      <c r="UVK84" s="1873"/>
      <c r="UVL84" s="1873"/>
      <c r="UVM84" s="1873"/>
      <c r="UVN84" s="1873"/>
      <c r="UVO84" s="1873"/>
      <c r="UVP84" s="1873"/>
      <c r="UVQ84" s="1873"/>
      <c r="UVR84" s="1873"/>
      <c r="UVS84" s="1873"/>
      <c r="UVT84" s="1873"/>
      <c r="UVU84" s="1873"/>
      <c r="UVV84" s="1873"/>
      <c r="UVW84" s="1873"/>
      <c r="UVX84" s="1873"/>
      <c r="UVY84" s="1873"/>
      <c r="UVZ84" s="1873"/>
      <c r="UWA84" s="1873"/>
      <c r="UWB84" s="1873"/>
      <c r="UWC84" s="1873"/>
      <c r="UWD84" s="1873"/>
      <c r="UWE84" s="1873"/>
      <c r="UWF84" s="1873"/>
      <c r="UWG84" s="1873"/>
      <c r="UWH84" s="1873"/>
      <c r="UWI84" s="1873"/>
      <c r="UWJ84" s="1873"/>
      <c r="UWK84" s="1873"/>
      <c r="UWL84" s="1873"/>
      <c r="UWM84" s="1873"/>
      <c r="UWN84" s="1873"/>
      <c r="UWO84" s="1873"/>
      <c r="UWP84" s="1873"/>
      <c r="UWQ84" s="1873"/>
      <c r="UWR84" s="1873"/>
      <c r="UWS84" s="1873"/>
      <c r="UWT84" s="1873"/>
      <c r="UWU84" s="1873"/>
      <c r="UWV84" s="1873"/>
      <c r="UWW84" s="1873"/>
      <c r="UWX84" s="1873"/>
      <c r="UWY84" s="1873"/>
      <c r="UWZ84" s="1873"/>
      <c r="UXA84" s="1873"/>
      <c r="UXB84" s="1873"/>
      <c r="UXC84" s="1873"/>
      <c r="UXD84" s="1873"/>
      <c r="UXE84" s="1873"/>
      <c r="UXF84" s="1873"/>
      <c r="UXG84" s="1873"/>
      <c r="UXH84" s="1873"/>
      <c r="UXI84" s="1873"/>
      <c r="UXJ84" s="1873"/>
      <c r="UXK84" s="1873"/>
      <c r="UXL84" s="1873"/>
      <c r="UXM84" s="1873"/>
      <c r="UXN84" s="1873"/>
      <c r="UXO84" s="1873"/>
      <c r="UXP84" s="1873"/>
      <c r="UXQ84" s="1873"/>
      <c r="UXR84" s="1873"/>
      <c r="UXS84" s="1873"/>
      <c r="UXT84" s="1873"/>
      <c r="UXU84" s="1873"/>
      <c r="UXV84" s="1873"/>
      <c r="UXW84" s="1873"/>
      <c r="UXX84" s="1873"/>
      <c r="UXY84" s="1873"/>
      <c r="UXZ84" s="1873"/>
      <c r="UYA84" s="1873"/>
      <c r="UYB84" s="1873"/>
      <c r="UYC84" s="1873"/>
      <c r="UYD84" s="1873"/>
      <c r="UYE84" s="1873"/>
      <c r="UYF84" s="1873"/>
      <c r="UYG84" s="1873"/>
      <c r="UYH84" s="1873"/>
      <c r="UYI84" s="1873"/>
      <c r="UYJ84" s="1873"/>
      <c r="UYK84" s="1873"/>
      <c r="UYL84" s="1873"/>
      <c r="UYM84" s="1873"/>
      <c r="UYN84" s="1873"/>
      <c r="UYO84" s="1873"/>
      <c r="UYP84" s="1873"/>
      <c r="UYQ84" s="1873"/>
      <c r="UYR84" s="1873"/>
      <c r="UYS84" s="1873"/>
      <c r="UYT84" s="1873"/>
      <c r="UYU84" s="1873"/>
      <c r="UYV84" s="1873"/>
      <c r="UYW84" s="1873"/>
      <c r="UYX84" s="1873"/>
      <c r="UYY84" s="1873"/>
      <c r="UYZ84" s="1873"/>
      <c r="UZA84" s="1873"/>
      <c r="UZB84" s="1873"/>
      <c r="UZC84" s="1873"/>
      <c r="UZD84" s="1873"/>
      <c r="UZE84" s="1873"/>
      <c r="UZF84" s="1873"/>
      <c r="UZG84" s="1873"/>
      <c r="UZH84" s="1873"/>
      <c r="UZI84" s="1873"/>
      <c r="UZJ84" s="1873"/>
      <c r="UZK84" s="1873"/>
      <c r="UZL84" s="1873"/>
      <c r="UZM84" s="1873"/>
      <c r="UZN84" s="1873"/>
      <c r="UZO84" s="1873"/>
      <c r="UZP84" s="1873"/>
      <c r="UZQ84" s="1873"/>
      <c r="UZR84" s="1873"/>
      <c r="UZS84" s="1873"/>
      <c r="UZT84" s="1873"/>
      <c r="UZU84" s="1873"/>
      <c r="UZV84" s="1873"/>
      <c r="UZW84" s="1873"/>
      <c r="UZX84" s="1873"/>
      <c r="UZY84" s="1873"/>
      <c r="UZZ84" s="1873"/>
      <c r="VAA84" s="1873"/>
      <c r="VAB84" s="1873"/>
      <c r="VAC84" s="1873"/>
      <c r="VAD84" s="1873"/>
      <c r="VAE84" s="1873"/>
      <c r="VAF84" s="1873"/>
      <c r="VAG84" s="1873"/>
      <c r="VAH84" s="1873"/>
      <c r="VAI84" s="1873"/>
      <c r="VAJ84" s="1873"/>
      <c r="VAK84" s="1873"/>
      <c r="VAL84" s="1873"/>
      <c r="VAM84" s="1873"/>
      <c r="VAN84" s="1873"/>
      <c r="VAO84" s="1873"/>
      <c r="VAP84" s="1873"/>
      <c r="VAQ84" s="1873"/>
      <c r="VAR84" s="1873"/>
      <c r="VAS84" s="1873"/>
      <c r="VAT84" s="1873"/>
      <c r="VAU84" s="1873"/>
      <c r="VAV84" s="1873"/>
      <c r="VAW84" s="1873"/>
      <c r="VAX84" s="1873"/>
      <c r="VAY84" s="1873"/>
      <c r="VAZ84" s="1873"/>
      <c r="VBA84" s="1873"/>
      <c r="VBB84" s="1873"/>
      <c r="VBC84" s="1873"/>
      <c r="VBD84" s="1873"/>
      <c r="VBE84" s="1873"/>
      <c r="VBF84" s="1873"/>
      <c r="VBG84" s="1873"/>
      <c r="VBH84" s="1873"/>
      <c r="VBI84" s="1873"/>
      <c r="VBJ84" s="1873"/>
      <c r="VBK84" s="1873"/>
      <c r="VBL84" s="1873"/>
      <c r="VBM84" s="1873"/>
      <c r="VBN84" s="1873"/>
      <c r="VBO84" s="1873"/>
      <c r="VBP84" s="1873"/>
      <c r="VBQ84" s="1873"/>
      <c r="VBR84" s="1873"/>
      <c r="VBS84" s="1873"/>
      <c r="VBT84" s="1873"/>
      <c r="VBU84" s="1873"/>
      <c r="VBV84" s="1873"/>
      <c r="VBW84" s="1873"/>
      <c r="VBX84" s="1873"/>
      <c r="VBY84" s="1873"/>
      <c r="VBZ84" s="1873"/>
      <c r="VCA84" s="1873"/>
      <c r="VCB84" s="1873"/>
      <c r="VCC84" s="1873"/>
      <c r="VCD84" s="1873"/>
      <c r="VCE84" s="1873"/>
      <c r="VCF84" s="1873"/>
      <c r="VCG84" s="1873"/>
      <c r="VCH84" s="1873"/>
      <c r="VCI84" s="1873"/>
      <c r="VCJ84" s="1873"/>
      <c r="VCK84" s="1873"/>
      <c r="VCL84" s="1873"/>
      <c r="VCM84" s="1873"/>
      <c r="VCN84" s="1873"/>
      <c r="VCO84" s="1873"/>
      <c r="VCP84" s="1873"/>
      <c r="VCQ84" s="1873"/>
      <c r="VCR84" s="1873"/>
      <c r="VCS84" s="1873"/>
      <c r="VCT84" s="1873"/>
      <c r="VCU84" s="1873"/>
      <c r="VCV84" s="1873"/>
      <c r="VCW84" s="1873"/>
      <c r="VCX84" s="1873"/>
      <c r="VCY84" s="1873"/>
      <c r="VCZ84" s="1873"/>
      <c r="VDA84" s="1873"/>
      <c r="VDB84" s="1873"/>
      <c r="VDC84" s="1873"/>
      <c r="VDD84" s="1873"/>
      <c r="VDE84" s="1873"/>
      <c r="VDF84" s="1873"/>
      <c r="VDG84" s="1873"/>
      <c r="VDH84" s="1873"/>
      <c r="VDI84" s="1873"/>
      <c r="VDJ84" s="1873"/>
      <c r="VDK84" s="1873"/>
      <c r="VDL84" s="1873"/>
      <c r="VDM84" s="1873"/>
      <c r="VDN84" s="1873"/>
      <c r="VDO84" s="1873"/>
      <c r="VDP84" s="1873"/>
      <c r="VDQ84" s="1873"/>
      <c r="VDR84" s="1873"/>
      <c r="VDS84" s="1873"/>
      <c r="VDT84" s="1873"/>
      <c r="VDU84" s="1873"/>
      <c r="VDV84" s="1873"/>
      <c r="VDW84" s="1873"/>
      <c r="VDX84" s="1873"/>
      <c r="VDY84" s="1873"/>
      <c r="VDZ84" s="1873"/>
      <c r="VEA84" s="1873"/>
      <c r="VEB84" s="1873"/>
      <c r="VEC84" s="1873"/>
      <c r="VED84" s="1873"/>
      <c r="VEE84" s="1873"/>
      <c r="VEF84" s="1873"/>
      <c r="VEG84" s="1873"/>
      <c r="VEH84" s="1873"/>
      <c r="VEI84" s="1873"/>
      <c r="VEJ84" s="1873"/>
      <c r="VEK84" s="1873"/>
      <c r="VEL84" s="1873"/>
      <c r="VEM84" s="1873"/>
      <c r="VEN84" s="1873"/>
      <c r="VEO84" s="1873"/>
      <c r="VEP84" s="1873"/>
      <c r="VEQ84" s="1873"/>
      <c r="VER84" s="1873"/>
      <c r="VES84" s="1873"/>
      <c r="VET84" s="1873"/>
      <c r="VEU84" s="1873"/>
      <c r="VEV84" s="1873"/>
      <c r="VEW84" s="1873"/>
      <c r="VEX84" s="1873"/>
      <c r="VEY84" s="1873"/>
      <c r="VEZ84" s="1873"/>
      <c r="VFA84" s="1873"/>
      <c r="VFB84" s="1873"/>
      <c r="VFC84" s="1873"/>
      <c r="VFD84" s="1873"/>
      <c r="VFE84" s="1873"/>
      <c r="VFF84" s="1873"/>
      <c r="VFG84" s="1873"/>
      <c r="VFH84" s="1873"/>
      <c r="VFI84" s="1873"/>
      <c r="VFJ84" s="1873"/>
      <c r="VFK84" s="1873"/>
      <c r="VFL84" s="1873"/>
      <c r="VFM84" s="1873"/>
      <c r="VFN84" s="1873"/>
      <c r="VFO84" s="1873"/>
      <c r="VFP84" s="1873"/>
      <c r="VFQ84" s="1873"/>
      <c r="VFR84" s="1873"/>
      <c r="VFS84" s="1873"/>
      <c r="VFT84" s="1873"/>
      <c r="VFU84" s="1873"/>
      <c r="VFV84" s="1873"/>
      <c r="VFW84" s="1873"/>
      <c r="VFX84" s="1873"/>
      <c r="VFY84" s="1873"/>
      <c r="VFZ84" s="1873"/>
      <c r="VGA84" s="1873"/>
      <c r="VGB84" s="1873"/>
      <c r="VGC84" s="1873"/>
      <c r="VGD84" s="1873"/>
      <c r="VGE84" s="1873"/>
      <c r="VGF84" s="1873"/>
      <c r="VGG84" s="1873"/>
      <c r="VGH84" s="1873"/>
      <c r="VGI84" s="1873"/>
      <c r="VGJ84" s="1873"/>
      <c r="VGK84" s="1873"/>
      <c r="VGL84" s="1873"/>
      <c r="VGM84" s="1873"/>
      <c r="VGN84" s="1873"/>
      <c r="VGO84" s="1873"/>
      <c r="VGP84" s="1873"/>
      <c r="VGQ84" s="1873"/>
      <c r="VGR84" s="1873"/>
      <c r="VGS84" s="1873"/>
      <c r="VGT84" s="1873"/>
      <c r="VGU84" s="1873"/>
      <c r="VGV84" s="1873"/>
      <c r="VGW84" s="1873"/>
      <c r="VGX84" s="1873"/>
      <c r="VGY84" s="1873"/>
      <c r="VGZ84" s="1873"/>
      <c r="VHA84" s="1873"/>
      <c r="VHB84" s="1873"/>
      <c r="VHC84" s="1873"/>
      <c r="VHD84" s="1873"/>
      <c r="VHE84" s="1873"/>
      <c r="VHF84" s="1873"/>
      <c r="VHG84" s="1873"/>
      <c r="VHH84" s="1873"/>
      <c r="VHI84" s="1873"/>
      <c r="VHJ84" s="1873"/>
      <c r="VHK84" s="1873"/>
      <c r="VHL84" s="1873"/>
      <c r="VHM84" s="1873"/>
      <c r="VHN84" s="1873"/>
      <c r="VHO84" s="1873"/>
      <c r="VHP84" s="1873"/>
      <c r="VHQ84" s="1873"/>
      <c r="VHR84" s="1873"/>
      <c r="VHS84" s="1873"/>
      <c r="VHT84" s="1873"/>
      <c r="VHU84" s="1873"/>
      <c r="VHV84" s="1873"/>
      <c r="VHW84" s="1873"/>
      <c r="VHX84" s="1873"/>
      <c r="VHY84" s="1873"/>
      <c r="VHZ84" s="1873"/>
      <c r="VIA84" s="1873"/>
      <c r="VIB84" s="1873"/>
      <c r="VIC84" s="1873"/>
      <c r="VID84" s="1873"/>
      <c r="VIE84" s="1873"/>
      <c r="VIF84" s="1873"/>
      <c r="VIG84" s="1873"/>
      <c r="VIH84" s="1873"/>
      <c r="VII84" s="1873"/>
      <c r="VIJ84" s="1873"/>
      <c r="VIK84" s="1873"/>
      <c r="VIL84" s="1873"/>
      <c r="VIM84" s="1873"/>
      <c r="VIN84" s="1873"/>
      <c r="VIO84" s="1873"/>
      <c r="VIP84" s="1873"/>
      <c r="VIQ84" s="1873"/>
      <c r="VIR84" s="1873"/>
      <c r="VIS84" s="1873"/>
      <c r="VIT84" s="1873"/>
      <c r="VIU84" s="1873"/>
      <c r="VIV84" s="1873"/>
      <c r="VIW84" s="1873"/>
      <c r="VIX84" s="1873"/>
      <c r="VIY84" s="1873"/>
      <c r="VIZ84" s="1873"/>
      <c r="VJA84" s="1873"/>
      <c r="VJB84" s="1873"/>
      <c r="VJC84" s="1873"/>
      <c r="VJD84" s="1873"/>
      <c r="VJE84" s="1873"/>
      <c r="VJF84" s="1873"/>
      <c r="VJG84" s="1873"/>
      <c r="VJH84" s="1873"/>
      <c r="VJI84" s="1873"/>
      <c r="VJJ84" s="1873"/>
      <c r="VJK84" s="1873"/>
      <c r="VJL84" s="1873"/>
      <c r="VJM84" s="1873"/>
      <c r="VJN84" s="1873"/>
      <c r="VJO84" s="1873"/>
      <c r="VJP84" s="1873"/>
      <c r="VJQ84" s="1873"/>
      <c r="VJR84" s="1873"/>
      <c r="VJS84" s="1873"/>
      <c r="VJT84" s="1873"/>
      <c r="VJU84" s="1873"/>
      <c r="VJV84" s="1873"/>
      <c r="VJW84" s="1873"/>
      <c r="VJX84" s="1873"/>
      <c r="VJY84" s="1873"/>
      <c r="VJZ84" s="1873"/>
      <c r="VKA84" s="1873"/>
      <c r="VKB84" s="1873"/>
      <c r="VKC84" s="1873"/>
      <c r="VKD84" s="1873"/>
      <c r="VKE84" s="1873"/>
      <c r="VKF84" s="1873"/>
      <c r="VKG84" s="1873"/>
      <c r="VKH84" s="1873"/>
      <c r="VKI84" s="1873"/>
      <c r="VKJ84" s="1873"/>
      <c r="VKK84" s="1873"/>
      <c r="VKL84" s="1873"/>
      <c r="VKM84" s="1873"/>
      <c r="VKN84" s="1873"/>
      <c r="VKO84" s="1873"/>
      <c r="VKP84" s="1873"/>
      <c r="VKQ84" s="1873"/>
      <c r="VKR84" s="1873"/>
      <c r="VKS84" s="1873"/>
      <c r="VKT84" s="1873"/>
      <c r="VKU84" s="1873"/>
      <c r="VKV84" s="1873"/>
      <c r="VKW84" s="1873"/>
      <c r="VKX84" s="1873"/>
      <c r="VKY84" s="1873"/>
      <c r="VKZ84" s="1873"/>
      <c r="VLA84" s="1873"/>
      <c r="VLB84" s="1873"/>
      <c r="VLC84" s="1873"/>
      <c r="VLD84" s="1873"/>
      <c r="VLE84" s="1873"/>
      <c r="VLF84" s="1873"/>
      <c r="VLG84" s="1873"/>
      <c r="VLH84" s="1873"/>
      <c r="VLI84" s="1873"/>
      <c r="VLJ84" s="1873"/>
      <c r="VLK84" s="1873"/>
      <c r="VLL84" s="1873"/>
      <c r="VLM84" s="1873"/>
      <c r="VLN84" s="1873"/>
      <c r="VLO84" s="1873"/>
      <c r="VLP84" s="1873"/>
      <c r="VLQ84" s="1873"/>
      <c r="VLR84" s="1873"/>
      <c r="VLS84" s="1873"/>
      <c r="VLT84" s="1873"/>
      <c r="VLU84" s="1873"/>
      <c r="VLV84" s="1873"/>
      <c r="VLW84" s="1873"/>
      <c r="VLX84" s="1873"/>
      <c r="VLY84" s="1873"/>
      <c r="VLZ84" s="1873"/>
      <c r="VMA84" s="1873"/>
      <c r="VMB84" s="1873"/>
      <c r="VMC84" s="1873"/>
      <c r="VMD84" s="1873"/>
      <c r="VME84" s="1873"/>
      <c r="VMF84" s="1873"/>
      <c r="VMG84" s="1873"/>
      <c r="VMH84" s="1873"/>
      <c r="VMI84" s="1873"/>
      <c r="VMJ84" s="1873"/>
      <c r="VMK84" s="1873"/>
      <c r="VML84" s="1873"/>
      <c r="VMM84" s="1873"/>
      <c r="VMN84" s="1873"/>
      <c r="VMO84" s="1873"/>
      <c r="VMP84" s="1873"/>
      <c r="VMQ84" s="1873"/>
      <c r="VMR84" s="1873"/>
      <c r="VMS84" s="1873"/>
      <c r="VMT84" s="1873"/>
      <c r="VMU84" s="1873"/>
      <c r="VMV84" s="1873"/>
      <c r="VMW84" s="1873"/>
      <c r="VMX84" s="1873"/>
      <c r="VMY84" s="1873"/>
      <c r="VMZ84" s="1873"/>
      <c r="VNA84" s="1873"/>
      <c r="VNB84" s="1873"/>
      <c r="VNC84" s="1873"/>
      <c r="VND84" s="1873"/>
      <c r="VNE84" s="1873"/>
      <c r="VNF84" s="1873"/>
      <c r="VNG84" s="1873"/>
      <c r="VNH84" s="1873"/>
      <c r="VNI84" s="1873"/>
      <c r="VNJ84" s="1873"/>
      <c r="VNK84" s="1873"/>
      <c r="VNL84" s="1873"/>
      <c r="VNM84" s="1873"/>
      <c r="VNN84" s="1873"/>
      <c r="VNO84" s="1873"/>
      <c r="VNP84" s="1873"/>
      <c r="VNQ84" s="1873"/>
      <c r="VNR84" s="1873"/>
      <c r="VNS84" s="1873"/>
      <c r="VNT84" s="1873"/>
      <c r="VNU84" s="1873"/>
      <c r="VNV84" s="1873"/>
      <c r="VNW84" s="1873"/>
      <c r="VNX84" s="1873"/>
      <c r="VNY84" s="1873"/>
      <c r="VNZ84" s="1873"/>
      <c r="VOA84" s="1873"/>
      <c r="VOB84" s="1873"/>
      <c r="VOC84" s="1873"/>
      <c r="VOD84" s="1873"/>
      <c r="VOE84" s="1873"/>
      <c r="VOF84" s="1873"/>
      <c r="VOG84" s="1873"/>
      <c r="VOH84" s="1873"/>
      <c r="VOI84" s="1873"/>
      <c r="VOJ84" s="1873"/>
      <c r="VOK84" s="1873"/>
      <c r="VOL84" s="1873"/>
      <c r="VOM84" s="1873"/>
      <c r="VON84" s="1873"/>
      <c r="VOO84" s="1873"/>
      <c r="VOP84" s="1873"/>
      <c r="VOQ84" s="1873"/>
      <c r="VOR84" s="1873"/>
      <c r="VOS84" s="1873"/>
      <c r="VOT84" s="1873"/>
      <c r="VOU84" s="1873"/>
      <c r="VOV84" s="1873"/>
      <c r="VOW84" s="1873"/>
      <c r="VOX84" s="1873"/>
      <c r="VOY84" s="1873"/>
      <c r="VOZ84" s="1873"/>
      <c r="VPA84" s="1873"/>
      <c r="VPB84" s="1873"/>
      <c r="VPC84" s="1873"/>
      <c r="VPD84" s="1873"/>
      <c r="VPE84" s="1873"/>
      <c r="VPF84" s="1873"/>
      <c r="VPG84" s="1873"/>
      <c r="VPH84" s="1873"/>
      <c r="VPI84" s="1873"/>
      <c r="VPJ84" s="1873"/>
      <c r="VPK84" s="1873"/>
      <c r="VPL84" s="1873"/>
      <c r="VPM84" s="1873"/>
      <c r="VPN84" s="1873"/>
      <c r="VPO84" s="1873"/>
      <c r="VPP84" s="1873"/>
      <c r="VPQ84" s="1873"/>
      <c r="VPR84" s="1873"/>
      <c r="VPS84" s="1873"/>
      <c r="VPT84" s="1873"/>
      <c r="VPU84" s="1873"/>
      <c r="VPV84" s="1873"/>
      <c r="VPW84" s="1873"/>
      <c r="VPX84" s="1873"/>
      <c r="VPY84" s="1873"/>
      <c r="VPZ84" s="1873"/>
      <c r="VQA84" s="1873"/>
      <c r="VQB84" s="1873"/>
      <c r="VQC84" s="1873"/>
      <c r="VQD84" s="1873"/>
      <c r="VQE84" s="1873"/>
      <c r="VQF84" s="1873"/>
      <c r="VQG84" s="1873"/>
      <c r="VQH84" s="1873"/>
      <c r="VQI84" s="1873"/>
      <c r="VQJ84" s="1873"/>
      <c r="VQK84" s="1873"/>
      <c r="VQL84" s="1873"/>
      <c r="VQM84" s="1873"/>
      <c r="VQN84" s="1873"/>
      <c r="VQO84" s="1873"/>
      <c r="VQP84" s="1873"/>
      <c r="VQQ84" s="1873"/>
      <c r="VQR84" s="1873"/>
      <c r="VQS84" s="1873"/>
      <c r="VQT84" s="1873"/>
      <c r="VQU84" s="1873"/>
      <c r="VQV84" s="1873"/>
      <c r="VQW84" s="1873"/>
      <c r="VQX84" s="1873"/>
      <c r="VQY84" s="1873"/>
      <c r="VQZ84" s="1873"/>
      <c r="VRA84" s="1873"/>
      <c r="VRB84" s="1873"/>
      <c r="VRC84" s="1873"/>
      <c r="VRD84" s="1873"/>
      <c r="VRE84" s="1873"/>
      <c r="VRF84" s="1873"/>
      <c r="VRG84" s="1873"/>
      <c r="VRH84" s="1873"/>
      <c r="VRI84" s="1873"/>
      <c r="VRJ84" s="1873"/>
      <c r="VRK84" s="1873"/>
      <c r="VRL84" s="1873"/>
      <c r="VRM84" s="1873"/>
      <c r="VRN84" s="1873"/>
      <c r="VRO84" s="1873"/>
      <c r="VRP84" s="1873"/>
      <c r="VRQ84" s="1873"/>
      <c r="VRR84" s="1873"/>
      <c r="VRS84" s="1873"/>
      <c r="VRT84" s="1873"/>
      <c r="VRU84" s="1873"/>
      <c r="VRV84" s="1873"/>
      <c r="VRW84" s="1873"/>
      <c r="VRX84" s="1873"/>
      <c r="VRY84" s="1873"/>
      <c r="VRZ84" s="1873"/>
      <c r="VSA84" s="1873"/>
      <c r="VSB84" s="1873"/>
      <c r="VSC84" s="1873"/>
      <c r="VSD84" s="1873"/>
      <c r="VSE84" s="1873"/>
      <c r="VSF84" s="1873"/>
      <c r="VSG84" s="1873"/>
      <c r="VSH84" s="1873"/>
      <c r="VSI84" s="1873"/>
      <c r="VSJ84" s="1873"/>
      <c r="VSK84" s="1873"/>
      <c r="VSL84" s="1873"/>
      <c r="VSM84" s="1873"/>
      <c r="VSN84" s="1873"/>
      <c r="VSO84" s="1873"/>
      <c r="VSP84" s="1873"/>
      <c r="VSQ84" s="1873"/>
      <c r="VSR84" s="1873"/>
      <c r="VSS84" s="1873"/>
      <c r="VST84" s="1873"/>
      <c r="VSU84" s="1873"/>
      <c r="VSV84" s="1873"/>
      <c r="VSW84" s="1873"/>
      <c r="VSX84" s="1873"/>
      <c r="VSY84" s="1873"/>
      <c r="VSZ84" s="1873"/>
      <c r="VTA84" s="1873"/>
      <c r="VTB84" s="1873"/>
      <c r="VTC84" s="1873"/>
      <c r="VTD84" s="1873"/>
      <c r="VTE84" s="1873"/>
      <c r="VTF84" s="1873"/>
      <c r="VTG84" s="1873"/>
      <c r="VTH84" s="1873"/>
      <c r="VTI84" s="1873"/>
      <c r="VTJ84" s="1873"/>
      <c r="VTK84" s="1873"/>
      <c r="VTL84" s="1873"/>
      <c r="VTM84" s="1873"/>
      <c r="VTN84" s="1873"/>
      <c r="VTO84" s="1873"/>
      <c r="VTP84" s="1873"/>
      <c r="VTQ84" s="1873"/>
      <c r="VTR84" s="1873"/>
      <c r="VTS84" s="1873"/>
      <c r="VTT84" s="1873"/>
      <c r="VTU84" s="1873"/>
      <c r="VTV84" s="1873"/>
      <c r="VTW84" s="1873"/>
      <c r="VTX84" s="1873"/>
      <c r="VTY84" s="1873"/>
      <c r="VTZ84" s="1873"/>
      <c r="VUA84" s="1873"/>
      <c r="VUB84" s="1873"/>
      <c r="VUC84" s="1873"/>
      <c r="VUD84" s="1873"/>
      <c r="VUE84" s="1873"/>
      <c r="VUF84" s="1873"/>
      <c r="VUG84" s="1873"/>
      <c r="VUH84" s="1873"/>
      <c r="VUI84" s="1873"/>
      <c r="VUJ84" s="1873"/>
      <c r="VUK84" s="1873"/>
      <c r="VUL84" s="1873"/>
      <c r="VUM84" s="1873"/>
      <c r="VUN84" s="1873"/>
      <c r="VUO84" s="1873"/>
      <c r="VUP84" s="1873"/>
      <c r="VUQ84" s="1873"/>
      <c r="VUR84" s="1873"/>
      <c r="VUS84" s="1873"/>
      <c r="VUT84" s="1873"/>
      <c r="VUU84" s="1873"/>
      <c r="VUV84" s="1873"/>
      <c r="VUW84" s="1873"/>
      <c r="VUX84" s="1873"/>
      <c r="VUY84" s="1873"/>
      <c r="VUZ84" s="1873"/>
      <c r="VVA84" s="1873"/>
      <c r="VVB84" s="1873"/>
      <c r="VVC84" s="1873"/>
      <c r="VVD84" s="1873"/>
      <c r="VVE84" s="1873"/>
      <c r="VVF84" s="1873"/>
      <c r="VVG84" s="1873"/>
      <c r="VVH84" s="1873"/>
      <c r="VVI84" s="1873"/>
      <c r="VVJ84" s="1873"/>
      <c r="VVK84" s="1873"/>
      <c r="VVL84" s="1873"/>
      <c r="VVM84" s="1873"/>
      <c r="VVN84" s="1873"/>
      <c r="VVO84" s="1873"/>
      <c r="VVP84" s="1873"/>
      <c r="VVQ84" s="1873"/>
      <c r="VVR84" s="1873"/>
      <c r="VVS84" s="1873"/>
      <c r="VVT84" s="1873"/>
      <c r="VVU84" s="1873"/>
      <c r="VVV84" s="1873"/>
      <c r="VVW84" s="1873"/>
      <c r="VVX84" s="1873"/>
      <c r="VVY84" s="1873"/>
      <c r="VVZ84" s="1873"/>
      <c r="VWA84" s="1873"/>
      <c r="VWB84" s="1873"/>
      <c r="VWC84" s="1873"/>
      <c r="VWD84" s="1873"/>
      <c r="VWE84" s="1873"/>
      <c r="VWF84" s="1873"/>
      <c r="VWG84" s="1873"/>
      <c r="VWH84" s="1873"/>
      <c r="VWI84" s="1873"/>
      <c r="VWJ84" s="1873"/>
      <c r="VWK84" s="1873"/>
      <c r="VWL84" s="1873"/>
      <c r="VWM84" s="1873"/>
      <c r="VWN84" s="1873"/>
      <c r="VWO84" s="1873"/>
      <c r="VWP84" s="1873"/>
      <c r="VWQ84" s="1873"/>
      <c r="VWR84" s="1873"/>
      <c r="VWS84" s="1873"/>
      <c r="VWT84" s="1873"/>
      <c r="VWU84" s="1873"/>
      <c r="VWV84" s="1873"/>
      <c r="VWW84" s="1873"/>
      <c r="VWX84" s="1873"/>
      <c r="VWY84" s="1873"/>
      <c r="VWZ84" s="1873"/>
      <c r="VXA84" s="1873"/>
      <c r="VXB84" s="1873"/>
      <c r="VXC84" s="1873"/>
      <c r="VXD84" s="1873"/>
      <c r="VXE84" s="1873"/>
      <c r="VXF84" s="1873"/>
      <c r="VXG84" s="1873"/>
      <c r="VXH84" s="1873"/>
      <c r="VXI84" s="1873"/>
      <c r="VXJ84" s="1873"/>
      <c r="VXK84" s="1873"/>
      <c r="VXL84" s="1873"/>
      <c r="VXM84" s="1873"/>
      <c r="VXN84" s="1873"/>
      <c r="VXO84" s="1873"/>
      <c r="VXP84" s="1873"/>
      <c r="VXQ84" s="1873"/>
      <c r="VXR84" s="1873"/>
      <c r="VXS84" s="1873"/>
      <c r="VXT84" s="1873"/>
      <c r="VXU84" s="1873"/>
      <c r="VXV84" s="1873"/>
      <c r="VXW84" s="1873"/>
      <c r="VXX84" s="1873"/>
      <c r="VXY84" s="1873"/>
      <c r="VXZ84" s="1873"/>
      <c r="VYA84" s="1873"/>
      <c r="VYB84" s="1873"/>
      <c r="VYC84" s="1873"/>
      <c r="VYD84" s="1873"/>
      <c r="VYE84" s="1873"/>
      <c r="VYF84" s="1873"/>
      <c r="VYG84" s="1873"/>
      <c r="VYH84" s="1873"/>
      <c r="VYI84" s="1873"/>
      <c r="VYJ84" s="1873"/>
      <c r="VYK84" s="1873"/>
      <c r="VYL84" s="1873"/>
      <c r="VYM84" s="1873"/>
      <c r="VYN84" s="1873"/>
      <c r="VYO84" s="1873"/>
      <c r="VYP84" s="1873"/>
      <c r="VYQ84" s="1873"/>
      <c r="VYR84" s="1873"/>
      <c r="VYS84" s="1873"/>
      <c r="VYT84" s="1873"/>
      <c r="VYU84" s="1873"/>
      <c r="VYV84" s="1873"/>
      <c r="VYW84" s="1873"/>
      <c r="VYX84" s="1873"/>
      <c r="VYY84" s="1873"/>
      <c r="VYZ84" s="1873"/>
      <c r="VZA84" s="1873"/>
      <c r="VZB84" s="1873"/>
      <c r="VZC84" s="1873"/>
      <c r="VZD84" s="1873"/>
      <c r="VZE84" s="1873"/>
      <c r="VZF84" s="1873"/>
      <c r="VZG84" s="1873"/>
      <c r="VZH84" s="1873"/>
      <c r="VZI84" s="1873"/>
      <c r="VZJ84" s="1873"/>
      <c r="VZK84" s="1873"/>
      <c r="VZL84" s="1873"/>
      <c r="VZM84" s="1873"/>
      <c r="VZN84" s="1873"/>
      <c r="VZO84" s="1873"/>
      <c r="VZP84" s="1873"/>
      <c r="VZQ84" s="1873"/>
      <c r="VZR84" s="1873"/>
      <c r="VZS84" s="1873"/>
      <c r="VZT84" s="1873"/>
      <c r="VZU84" s="1873"/>
      <c r="VZV84" s="1873"/>
      <c r="VZW84" s="1873"/>
      <c r="VZX84" s="1873"/>
      <c r="VZY84" s="1873"/>
      <c r="VZZ84" s="1873"/>
      <c r="WAA84" s="1873"/>
      <c r="WAB84" s="1873"/>
      <c r="WAC84" s="1873"/>
      <c r="WAD84" s="1873"/>
      <c r="WAE84" s="1873"/>
      <c r="WAF84" s="1873"/>
      <c r="WAG84" s="1873"/>
      <c r="WAH84" s="1873"/>
      <c r="WAI84" s="1873"/>
      <c r="WAJ84" s="1873"/>
      <c r="WAK84" s="1873"/>
      <c r="WAL84" s="1873"/>
      <c r="WAM84" s="1873"/>
      <c r="WAN84" s="1873"/>
      <c r="WAO84" s="1873"/>
      <c r="WAP84" s="1873"/>
      <c r="WAQ84" s="1873"/>
      <c r="WAR84" s="1873"/>
      <c r="WAS84" s="1873"/>
      <c r="WAT84" s="1873"/>
      <c r="WAU84" s="1873"/>
      <c r="WAV84" s="1873"/>
      <c r="WAW84" s="1873"/>
      <c r="WAX84" s="1873"/>
      <c r="WAY84" s="1873"/>
      <c r="WAZ84" s="1873"/>
      <c r="WBA84" s="1873"/>
      <c r="WBB84" s="1873"/>
      <c r="WBC84" s="1873"/>
      <c r="WBD84" s="1873"/>
      <c r="WBE84" s="1873"/>
      <c r="WBF84" s="1873"/>
      <c r="WBG84" s="1873"/>
      <c r="WBH84" s="1873"/>
      <c r="WBI84" s="1873"/>
      <c r="WBJ84" s="1873"/>
      <c r="WBK84" s="1873"/>
      <c r="WBL84" s="1873"/>
      <c r="WBM84" s="1873"/>
      <c r="WBN84" s="1873"/>
      <c r="WBO84" s="1873"/>
      <c r="WBP84" s="1873"/>
      <c r="WBQ84" s="1873"/>
      <c r="WBR84" s="1873"/>
      <c r="WBS84" s="1873"/>
      <c r="WBT84" s="1873"/>
      <c r="WBU84" s="1873"/>
      <c r="WBV84" s="1873"/>
      <c r="WBW84" s="1873"/>
      <c r="WBX84" s="1873"/>
      <c r="WBY84" s="1873"/>
      <c r="WBZ84" s="1873"/>
      <c r="WCA84" s="1873"/>
      <c r="WCB84" s="1873"/>
      <c r="WCC84" s="1873"/>
      <c r="WCD84" s="1873"/>
      <c r="WCE84" s="1873"/>
      <c r="WCF84" s="1873"/>
      <c r="WCG84" s="1873"/>
      <c r="WCH84" s="1873"/>
      <c r="WCI84" s="1873"/>
      <c r="WCJ84" s="1873"/>
      <c r="WCK84" s="1873"/>
      <c r="WCL84" s="1873"/>
      <c r="WCM84" s="1873"/>
      <c r="WCN84" s="1873"/>
      <c r="WCO84" s="1873"/>
      <c r="WCP84" s="1873"/>
      <c r="WCQ84" s="1873"/>
      <c r="WCR84" s="1873"/>
      <c r="WCS84" s="1873"/>
      <c r="WCT84" s="1873"/>
      <c r="WCU84" s="1873"/>
      <c r="WCV84" s="1873"/>
      <c r="WCW84" s="1873"/>
      <c r="WCX84" s="1873"/>
      <c r="WCY84" s="1873"/>
      <c r="WCZ84" s="1873"/>
      <c r="WDA84" s="1873"/>
      <c r="WDB84" s="1873"/>
      <c r="WDC84" s="1873"/>
      <c r="WDD84" s="1873"/>
      <c r="WDE84" s="1873"/>
      <c r="WDF84" s="1873"/>
      <c r="WDG84" s="1873"/>
      <c r="WDH84" s="1873"/>
      <c r="WDI84" s="1873"/>
      <c r="WDJ84" s="1873"/>
      <c r="WDK84" s="1873"/>
      <c r="WDL84" s="1873"/>
      <c r="WDM84" s="1873"/>
      <c r="WDN84" s="1873"/>
      <c r="WDO84" s="1873"/>
      <c r="WDP84" s="1873"/>
      <c r="WDQ84" s="1873"/>
      <c r="WDR84" s="1873"/>
      <c r="WDS84" s="1873"/>
      <c r="WDT84" s="1873"/>
      <c r="WDU84" s="1873"/>
      <c r="WDV84" s="1873"/>
      <c r="WDW84" s="1873"/>
      <c r="WDX84" s="1873"/>
      <c r="WDY84" s="1873"/>
      <c r="WDZ84" s="1873"/>
      <c r="WEA84" s="1873"/>
      <c r="WEB84" s="1873"/>
      <c r="WEC84" s="1873"/>
      <c r="WED84" s="1873"/>
      <c r="WEE84" s="1873"/>
      <c r="WEF84" s="1873"/>
      <c r="WEG84" s="1873"/>
      <c r="WEH84" s="1873"/>
      <c r="WEI84" s="1873"/>
      <c r="WEJ84" s="1873"/>
      <c r="WEK84" s="1873"/>
      <c r="WEL84" s="1873"/>
      <c r="WEM84" s="1873"/>
      <c r="WEN84" s="1873"/>
      <c r="WEO84" s="1873"/>
      <c r="WEP84" s="1873"/>
      <c r="WEQ84" s="1873"/>
      <c r="WER84" s="1873"/>
      <c r="WES84" s="1873"/>
      <c r="WET84" s="1873"/>
      <c r="WEU84" s="1873"/>
      <c r="WEV84" s="1873"/>
      <c r="WEW84" s="1873"/>
      <c r="WEX84" s="1873"/>
      <c r="WEY84" s="1873"/>
      <c r="WEZ84" s="1873"/>
      <c r="WFA84" s="1873"/>
      <c r="WFB84" s="1873"/>
      <c r="WFC84" s="1873"/>
      <c r="WFD84" s="1873"/>
      <c r="WFE84" s="1873"/>
      <c r="WFF84" s="1873"/>
      <c r="WFG84" s="1873"/>
      <c r="WFH84" s="1873"/>
      <c r="WFI84" s="1873"/>
      <c r="WFJ84" s="1873"/>
      <c r="WFK84" s="1873"/>
      <c r="WFL84" s="1873"/>
      <c r="WFM84" s="1873"/>
      <c r="WFN84" s="1873"/>
      <c r="WFO84" s="1873"/>
      <c r="WFP84" s="1873"/>
      <c r="WFQ84" s="1873"/>
      <c r="WFR84" s="1873"/>
      <c r="WFS84" s="1873"/>
      <c r="WFT84" s="1873"/>
      <c r="WFU84" s="1873"/>
      <c r="WFV84" s="1873"/>
      <c r="WFW84" s="1873"/>
      <c r="WFX84" s="1873"/>
      <c r="WFY84" s="1873"/>
      <c r="WFZ84" s="1873"/>
      <c r="WGA84" s="1873"/>
      <c r="WGB84" s="1873"/>
      <c r="WGC84" s="1873"/>
      <c r="WGD84" s="1873"/>
      <c r="WGE84" s="1873"/>
      <c r="WGF84" s="1873"/>
      <c r="WGG84" s="1873"/>
      <c r="WGH84" s="1873"/>
      <c r="WGI84" s="1873"/>
      <c r="WGJ84" s="1873"/>
      <c r="WGK84" s="1873"/>
      <c r="WGL84" s="1873"/>
      <c r="WGM84" s="1873"/>
      <c r="WGN84" s="1873"/>
      <c r="WGO84" s="1873"/>
      <c r="WGP84" s="1873"/>
      <c r="WGQ84" s="1873"/>
      <c r="WGR84" s="1873"/>
      <c r="WGS84" s="1873"/>
      <c r="WGT84" s="1873"/>
      <c r="WGU84" s="1873"/>
      <c r="WGV84" s="1873"/>
      <c r="WGW84" s="1873"/>
      <c r="WGX84" s="1873"/>
      <c r="WGY84" s="1873"/>
      <c r="WGZ84" s="1873"/>
      <c r="WHA84" s="1873"/>
      <c r="WHB84" s="1873"/>
      <c r="WHC84" s="1873"/>
      <c r="WHD84" s="1873"/>
      <c r="WHE84" s="1873"/>
      <c r="WHF84" s="1873"/>
      <c r="WHG84" s="1873"/>
      <c r="WHH84" s="1873"/>
      <c r="WHI84" s="1873"/>
      <c r="WHJ84" s="1873"/>
      <c r="WHK84" s="1873"/>
      <c r="WHL84" s="1873"/>
      <c r="WHM84" s="1873"/>
      <c r="WHN84" s="1873"/>
      <c r="WHO84" s="1873"/>
      <c r="WHP84" s="1873"/>
      <c r="WHQ84" s="1873"/>
      <c r="WHR84" s="1873"/>
      <c r="WHS84" s="1873"/>
      <c r="WHT84" s="1873"/>
      <c r="WHU84" s="1873"/>
      <c r="WHV84" s="1873"/>
      <c r="WHW84" s="1873"/>
      <c r="WHX84" s="1873"/>
      <c r="WHY84" s="1873"/>
      <c r="WHZ84" s="1873"/>
      <c r="WIA84" s="1873"/>
      <c r="WIB84" s="1873"/>
      <c r="WIC84" s="1873"/>
      <c r="WID84" s="1873"/>
      <c r="WIE84" s="1873"/>
      <c r="WIF84" s="1873"/>
      <c r="WIG84" s="1873"/>
      <c r="WIH84" s="1873"/>
      <c r="WII84" s="1873"/>
      <c r="WIJ84" s="1873"/>
      <c r="WIK84" s="1873"/>
      <c r="WIL84" s="1873"/>
      <c r="WIM84" s="1873"/>
      <c r="WIN84" s="1873"/>
      <c r="WIO84" s="1873"/>
      <c r="WIP84" s="1873"/>
      <c r="WIQ84" s="1873"/>
      <c r="WIR84" s="1873"/>
      <c r="WIS84" s="1873"/>
      <c r="WIT84" s="1873"/>
      <c r="WIU84" s="1873"/>
      <c r="WIV84" s="1873"/>
      <c r="WIW84" s="1873"/>
      <c r="WIX84" s="1873"/>
      <c r="WIY84" s="1873"/>
      <c r="WIZ84" s="1873"/>
      <c r="WJA84" s="1873"/>
      <c r="WJB84" s="1873"/>
      <c r="WJC84" s="1873"/>
      <c r="WJD84" s="1873"/>
      <c r="WJE84" s="1873"/>
      <c r="WJF84" s="1873"/>
      <c r="WJG84" s="1873"/>
      <c r="WJH84" s="1873"/>
      <c r="WJI84" s="1873"/>
      <c r="WJJ84" s="1873"/>
      <c r="WJK84" s="1873"/>
      <c r="WJL84" s="1873"/>
      <c r="WJM84" s="1873"/>
      <c r="WJN84" s="1873"/>
      <c r="WJO84" s="1873"/>
      <c r="WJP84" s="1873"/>
      <c r="WJQ84" s="1873"/>
      <c r="WJR84" s="1873"/>
      <c r="WJS84" s="1873"/>
      <c r="WJT84" s="1873"/>
      <c r="WJU84" s="1873"/>
      <c r="WJV84" s="1873"/>
      <c r="WJW84" s="1873"/>
      <c r="WJX84" s="1873"/>
      <c r="WJY84" s="1873"/>
      <c r="WJZ84" s="1873"/>
      <c r="WKA84" s="1873"/>
      <c r="WKB84" s="1873"/>
      <c r="WKC84" s="1873"/>
      <c r="WKD84" s="1873"/>
      <c r="WKE84" s="1873"/>
      <c r="WKF84" s="1873"/>
      <c r="WKG84" s="1873"/>
      <c r="WKH84" s="1873"/>
      <c r="WKI84" s="1873"/>
      <c r="WKJ84" s="1873"/>
      <c r="WKK84" s="1873"/>
      <c r="WKL84" s="1873"/>
      <c r="WKM84" s="1873"/>
      <c r="WKN84" s="1873"/>
      <c r="WKO84" s="1873"/>
      <c r="WKP84" s="1873"/>
      <c r="WKQ84" s="1873"/>
      <c r="WKR84" s="1873"/>
      <c r="WKS84" s="1873"/>
      <c r="WKT84" s="1873"/>
      <c r="WKU84" s="1873"/>
      <c r="WKV84" s="1873"/>
      <c r="WKW84" s="1873"/>
      <c r="WKX84" s="1873"/>
      <c r="WKY84" s="1873"/>
      <c r="WKZ84" s="1873"/>
      <c r="WLA84" s="1873"/>
      <c r="WLB84" s="1873"/>
      <c r="WLC84" s="1873"/>
      <c r="WLD84" s="1873"/>
      <c r="WLE84" s="1873"/>
      <c r="WLF84" s="1873"/>
      <c r="WLG84" s="1873"/>
      <c r="WLH84" s="1873"/>
      <c r="WLI84" s="1873"/>
      <c r="WLJ84" s="1873"/>
      <c r="WLK84" s="1873"/>
      <c r="WLL84" s="1873"/>
      <c r="WLM84" s="1873"/>
      <c r="WLN84" s="1873"/>
      <c r="WLO84" s="1873"/>
      <c r="WLP84" s="1873"/>
      <c r="WLQ84" s="1873"/>
      <c r="WLR84" s="1873"/>
      <c r="WLS84" s="1873"/>
      <c r="WLT84" s="1873"/>
      <c r="WLU84" s="1873"/>
      <c r="WLV84" s="1873"/>
      <c r="WLW84" s="1873"/>
      <c r="WLX84" s="1873"/>
      <c r="WLY84" s="1873"/>
      <c r="WLZ84" s="1873"/>
      <c r="WMA84" s="1873"/>
      <c r="WMB84" s="1873"/>
      <c r="WMC84" s="1873"/>
      <c r="WMD84" s="1873"/>
      <c r="WME84" s="1873"/>
      <c r="WMF84" s="1873"/>
      <c r="WMG84" s="1873"/>
      <c r="WMH84" s="1873"/>
      <c r="WMI84" s="1873"/>
      <c r="WMJ84" s="1873"/>
      <c r="WMK84" s="1873"/>
      <c r="WML84" s="1873"/>
      <c r="WMM84" s="1873"/>
      <c r="WMN84" s="1873"/>
      <c r="WMO84" s="1873"/>
      <c r="WMP84" s="1873"/>
      <c r="WMQ84" s="1873"/>
      <c r="WMR84" s="1873"/>
      <c r="WMS84" s="1873"/>
      <c r="WMT84" s="1873"/>
      <c r="WMU84" s="1873"/>
      <c r="WMV84" s="1873"/>
      <c r="WMW84" s="1873"/>
      <c r="WMX84" s="1873"/>
      <c r="WMY84" s="1873"/>
      <c r="WMZ84" s="1873"/>
      <c r="WNA84" s="1873"/>
      <c r="WNB84" s="1873"/>
      <c r="WNC84" s="1873"/>
      <c r="WND84" s="1873"/>
      <c r="WNE84" s="1873"/>
      <c r="WNF84" s="1873"/>
      <c r="WNG84" s="1873"/>
      <c r="WNH84" s="1873"/>
      <c r="WNI84" s="1873"/>
      <c r="WNJ84" s="1873"/>
      <c r="WNK84" s="1873"/>
      <c r="WNL84" s="1873"/>
      <c r="WNM84" s="1873"/>
      <c r="WNN84" s="1873"/>
      <c r="WNO84" s="1873"/>
      <c r="WNP84" s="1873"/>
      <c r="WNQ84" s="1873"/>
      <c r="WNR84" s="1873"/>
      <c r="WNS84" s="1873"/>
      <c r="WNT84" s="1873"/>
      <c r="WNU84" s="1873"/>
      <c r="WNV84" s="1873"/>
      <c r="WNW84" s="1873"/>
      <c r="WNX84" s="1873"/>
      <c r="WNY84" s="1873"/>
      <c r="WNZ84" s="1873"/>
      <c r="WOA84" s="1873"/>
      <c r="WOB84" s="1873"/>
      <c r="WOC84" s="1873"/>
      <c r="WOD84" s="1873"/>
      <c r="WOE84" s="1873"/>
      <c r="WOF84" s="1873"/>
      <c r="WOG84" s="1873"/>
      <c r="WOH84" s="1873"/>
      <c r="WOI84" s="1873"/>
      <c r="WOJ84" s="1873"/>
      <c r="WOK84" s="1873"/>
      <c r="WOL84" s="1873"/>
      <c r="WOM84" s="1873"/>
      <c r="WON84" s="1873"/>
      <c r="WOO84" s="1873"/>
      <c r="WOP84" s="1873"/>
      <c r="WOQ84" s="1873"/>
      <c r="WOR84" s="1873"/>
      <c r="WOS84" s="1873"/>
      <c r="WOT84" s="1873"/>
      <c r="WOU84" s="1873"/>
      <c r="WOV84" s="1873"/>
      <c r="WOW84" s="1873"/>
      <c r="WOX84" s="1873"/>
      <c r="WOY84" s="1873"/>
      <c r="WOZ84" s="1873"/>
      <c r="WPA84" s="1873"/>
      <c r="WPB84" s="1873"/>
      <c r="WPC84" s="1873"/>
      <c r="WPD84" s="1873"/>
      <c r="WPE84" s="1873"/>
      <c r="WPF84" s="1873"/>
      <c r="WPG84" s="1873"/>
      <c r="WPH84" s="1873"/>
      <c r="WPI84" s="1873"/>
      <c r="WPJ84" s="1873"/>
      <c r="WPK84" s="1873"/>
      <c r="WPL84" s="1873"/>
      <c r="WPM84" s="1873"/>
      <c r="WPN84" s="1873"/>
      <c r="WPO84" s="1873"/>
      <c r="WPP84" s="1873"/>
      <c r="WPQ84" s="1873"/>
      <c r="WPR84" s="1873"/>
      <c r="WPS84" s="1873"/>
      <c r="WPT84" s="1873"/>
      <c r="WPU84" s="1873"/>
      <c r="WPV84" s="1873"/>
      <c r="WPW84" s="1873"/>
      <c r="WPX84" s="1873"/>
      <c r="WPY84" s="1873"/>
      <c r="WPZ84" s="1873"/>
      <c r="WQA84" s="1873"/>
      <c r="WQB84" s="1873"/>
      <c r="WQC84" s="1873"/>
      <c r="WQD84" s="1873"/>
      <c r="WQE84" s="1873"/>
      <c r="WQF84" s="1873"/>
      <c r="WQG84" s="1873"/>
      <c r="WQH84" s="1873"/>
      <c r="WQI84" s="1873"/>
      <c r="WQJ84" s="1873"/>
      <c r="WQK84" s="1873"/>
      <c r="WQL84" s="1873"/>
      <c r="WQM84" s="1873"/>
      <c r="WQN84" s="1873"/>
      <c r="WQO84" s="1873"/>
      <c r="WQP84" s="1873"/>
      <c r="WQQ84" s="1873"/>
      <c r="WQR84" s="1873"/>
      <c r="WQS84" s="1873"/>
      <c r="WQT84" s="1873"/>
      <c r="WQU84" s="1873"/>
      <c r="WQV84" s="1873"/>
      <c r="WQW84" s="1873"/>
      <c r="WQX84" s="1873"/>
      <c r="WQY84" s="1873"/>
      <c r="WQZ84" s="1873"/>
      <c r="WRA84" s="1873"/>
      <c r="WRB84" s="1873"/>
      <c r="WRC84" s="1873"/>
      <c r="WRD84" s="1873"/>
      <c r="WRE84" s="1873"/>
      <c r="WRF84" s="1873"/>
      <c r="WRG84" s="1873"/>
      <c r="WRH84" s="1873"/>
      <c r="WRI84" s="1873"/>
      <c r="WRJ84" s="1873"/>
      <c r="WRK84" s="1873"/>
      <c r="WRL84" s="1873"/>
      <c r="WRM84" s="1873"/>
      <c r="WRN84" s="1873"/>
      <c r="WRO84" s="1873"/>
      <c r="WRP84" s="1873"/>
      <c r="WRQ84" s="1873"/>
      <c r="WRR84" s="1873"/>
      <c r="WRS84" s="1873"/>
      <c r="WRT84" s="1873"/>
      <c r="WRU84" s="1873"/>
      <c r="WRV84" s="1873"/>
      <c r="WRW84" s="1873"/>
      <c r="WRX84" s="1873"/>
      <c r="WRY84" s="1873"/>
      <c r="WRZ84" s="1873"/>
      <c r="WSA84" s="1873"/>
      <c r="WSB84" s="1873"/>
      <c r="WSC84" s="1873"/>
      <c r="WSD84" s="1873"/>
      <c r="WSE84" s="1873"/>
      <c r="WSF84" s="1873"/>
      <c r="WSG84" s="1873"/>
      <c r="WSH84" s="1873"/>
      <c r="WSI84" s="1873"/>
      <c r="WSJ84" s="1873"/>
      <c r="WSK84" s="1873"/>
      <c r="WSL84" s="1873"/>
      <c r="WSM84" s="1873"/>
      <c r="WSN84" s="1873"/>
      <c r="WSO84" s="1873"/>
      <c r="WSP84" s="1873"/>
      <c r="WSQ84" s="1873"/>
      <c r="WSR84" s="1873"/>
      <c r="WSS84" s="1873"/>
      <c r="WST84" s="1873"/>
      <c r="WSU84" s="1873"/>
      <c r="WSV84" s="1873"/>
      <c r="WSW84" s="1873"/>
      <c r="WSX84" s="1873"/>
      <c r="WSY84" s="1873"/>
      <c r="WSZ84" s="1873"/>
      <c r="WTA84" s="1873"/>
      <c r="WTB84" s="1873"/>
      <c r="WTC84" s="1873"/>
      <c r="WTD84" s="1873"/>
      <c r="WTE84" s="1873"/>
      <c r="WTF84" s="1873"/>
      <c r="WTG84" s="1873"/>
      <c r="WTH84" s="1873"/>
      <c r="WTI84" s="1873"/>
      <c r="WTJ84" s="1873"/>
      <c r="WTK84" s="1873"/>
      <c r="WTL84" s="1873"/>
      <c r="WTM84" s="1873"/>
      <c r="WTN84" s="1873"/>
      <c r="WTO84" s="1873"/>
      <c r="WTP84" s="1873"/>
      <c r="WTQ84" s="1873"/>
      <c r="WTR84" s="1873"/>
      <c r="WTS84" s="1873"/>
      <c r="WTT84" s="1873"/>
      <c r="WTU84" s="1873"/>
      <c r="WTV84" s="1873"/>
      <c r="WTW84" s="1873"/>
      <c r="WTX84" s="1873"/>
      <c r="WTY84" s="1873"/>
      <c r="WTZ84" s="1873"/>
      <c r="WUA84" s="1873"/>
      <c r="WUB84" s="1873"/>
      <c r="WUC84" s="1873"/>
      <c r="WUD84" s="1873"/>
      <c r="WUE84" s="1873"/>
      <c r="WUF84" s="1873"/>
      <c r="WUG84" s="1873"/>
      <c r="WUH84" s="1873"/>
      <c r="WUI84" s="1873"/>
      <c r="WUJ84" s="1873"/>
      <c r="WUK84" s="1873"/>
      <c r="WUL84" s="1873"/>
      <c r="WUM84" s="1873"/>
      <c r="WUN84" s="1873"/>
      <c r="WUO84" s="1873"/>
      <c r="WUP84" s="1873"/>
      <c r="WUQ84" s="1873"/>
      <c r="WUR84" s="1873"/>
      <c r="WUS84" s="1873"/>
      <c r="WUT84" s="1873"/>
      <c r="WUU84" s="1873"/>
      <c r="WUV84" s="1873"/>
      <c r="WUW84" s="1873"/>
      <c r="WUX84" s="1873"/>
      <c r="WUY84" s="1873"/>
      <c r="WUZ84" s="1873"/>
      <c r="WVA84" s="1873"/>
      <c r="WVB84" s="1873"/>
      <c r="WVC84" s="1873"/>
      <c r="WVD84" s="1873"/>
      <c r="WVE84" s="1873"/>
      <c r="WVF84" s="1873"/>
      <c r="WVG84" s="1873"/>
      <c r="WVH84" s="1873"/>
      <c r="WVI84" s="1873"/>
      <c r="WVJ84" s="1873"/>
      <c r="WVK84" s="1873"/>
      <c r="WVL84" s="1873"/>
      <c r="WVM84" s="1873"/>
      <c r="WVN84" s="1873"/>
      <c r="WVO84" s="1873"/>
      <c r="WVP84" s="1873"/>
      <c r="WVQ84" s="1873"/>
      <c r="WVR84" s="1873"/>
      <c r="WVS84" s="1873"/>
      <c r="WVT84" s="1873"/>
      <c r="WVU84" s="1873"/>
      <c r="WVV84" s="1873"/>
      <c r="WVW84" s="1873"/>
      <c r="WVX84" s="1873"/>
      <c r="WVY84" s="1873"/>
      <c r="WVZ84" s="1873"/>
      <c r="WWA84" s="1873"/>
      <c r="WWB84" s="1873"/>
      <c r="WWC84" s="1873"/>
      <c r="WWD84" s="1873"/>
      <c r="WWE84" s="1873"/>
      <c r="WWF84" s="1873"/>
      <c r="WWG84" s="1873"/>
      <c r="WWH84" s="1873"/>
      <c r="WWI84" s="1873"/>
      <c r="WWJ84" s="1873"/>
      <c r="WWK84" s="1873"/>
      <c r="WWL84" s="1873"/>
      <c r="WWM84" s="1873"/>
      <c r="WWN84" s="1873"/>
      <c r="WWO84" s="1873"/>
      <c r="WWP84" s="1873"/>
      <c r="WWQ84" s="1873"/>
      <c r="WWR84" s="1873"/>
      <c r="WWS84" s="1873"/>
      <c r="WWT84" s="1873"/>
      <c r="WWU84" s="1873"/>
      <c r="WWV84" s="1873"/>
      <c r="WWW84" s="1873"/>
      <c r="WWX84" s="1873"/>
      <c r="WWY84" s="1873"/>
      <c r="WWZ84" s="1873"/>
      <c r="WXA84" s="1873"/>
      <c r="WXB84" s="1873"/>
      <c r="WXC84" s="1873"/>
      <c r="WXD84" s="1873"/>
      <c r="WXE84" s="1873"/>
      <c r="WXF84" s="1873"/>
      <c r="WXG84" s="1873"/>
      <c r="WXH84" s="1873"/>
      <c r="WXI84" s="1873"/>
      <c r="WXJ84" s="1873"/>
      <c r="WXK84" s="1873"/>
      <c r="WXL84" s="1873"/>
      <c r="WXM84" s="1873"/>
      <c r="WXN84" s="1873"/>
      <c r="WXO84" s="1873"/>
      <c r="WXP84" s="1873"/>
      <c r="WXQ84" s="1873"/>
      <c r="WXR84" s="1873"/>
      <c r="WXS84" s="1873"/>
      <c r="WXT84" s="1873"/>
      <c r="WXU84" s="1873"/>
      <c r="WXV84" s="1873"/>
      <c r="WXW84" s="1873"/>
      <c r="WXX84" s="1873"/>
      <c r="WXY84" s="1873"/>
      <c r="WXZ84" s="1873"/>
      <c r="WYA84" s="1873"/>
      <c r="WYB84" s="1873"/>
      <c r="WYC84" s="1873"/>
      <c r="WYD84" s="1873"/>
      <c r="WYE84" s="1873"/>
      <c r="WYF84" s="1873"/>
      <c r="WYG84" s="1873"/>
      <c r="WYH84" s="1873"/>
      <c r="WYI84" s="1873"/>
      <c r="WYJ84" s="1873"/>
      <c r="WYK84" s="1873"/>
      <c r="WYL84" s="1873"/>
      <c r="WYM84" s="1873"/>
      <c r="WYN84" s="1873"/>
      <c r="WYO84" s="1873"/>
      <c r="WYP84" s="1873"/>
      <c r="WYQ84" s="1873"/>
      <c r="WYR84" s="1873"/>
      <c r="WYS84" s="1873"/>
      <c r="WYT84" s="1873"/>
      <c r="WYU84" s="1873"/>
      <c r="WYV84" s="1873"/>
      <c r="WYW84" s="1873"/>
      <c r="WYX84" s="1873"/>
      <c r="WYY84" s="1873"/>
      <c r="WYZ84" s="1873"/>
      <c r="WZA84" s="1873"/>
      <c r="WZB84" s="1873"/>
      <c r="WZC84" s="1873"/>
      <c r="WZD84" s="1873"/>
      <c r="WZE84" s="1873"/>
      <c r="WZF84" s="1873"/>
      <c r="WZG84" s="1873"/>
      <c r="WZH84" s="1873"/>
      <c r="WZI84" s="1873"/>
      <c r="WZJ84" s="1873"/>
      <c r="WZK84" s="1873"/>
      <c r="WZL84" s="1873"/>
      <c r="WZM84" s="1873"/>
      <c r="WZN84" s="1873"/>
      <c r="WZO84" s="1873"/>
      <c r="WZP84" s="1873"/>
      <c r="WZQ84" s="1873"/>
      <c r="WZR84" s="1873"/>
      <c r="WZS84" s="1873"/>
      <c r="WZT84" s="1873"/>
      <c r="WZU84" s="1873"/>
      <c r="WZV84" s="1873"/>
      <c r="WZW84" s="1873"/>
      <c r="WZX84" s="1873"/>
      <c r="WZY84" s="1873"/>
      <c r="WZZ84" s="1873"/>
      <c r="XAA84" s="1873"/>
      <c r="XAB84" s="1873"/>
      <c r="XAC84" s="1873"/>
      <c r="XAD84" s="1873"/>
      <c r="XAE84" s="1873"/>
      <c r="XAF84" s="1873"/>
      <c r="XAG84" s="1873"/>
      <c r="XAH84" s="1873"/>
      <c r="XAI84" s="1873"/>
      <c r="XAJ84" s="1873"/>
      <c r="XAK84" s="1873"/>
      <c r="XAL84" s="1873"/>
      <c r="XAM84" s="1873"/>
      <c r="XAN84" s="1873"/>
      <c r="XAO84" s="1873"/>
      <c r="XAP84" s="1873"/>
      <c r="XAQ84" s="1873"/>
      <c r="XAR84" s="1873"/>
      <c r="XAS84" s="1873"/>
      <c r="XAT84" s="1873"/>
      <c r="XAU84" s="1873"/>
      <c r="XAV84" s="1873"/>
      <c r="XAW84" s="1873"/>
      <c r="XAX84" s="1873"/>
      <c r="XAY84" s="1873"/>
      <c r="XAZ84" s="1873"/>
      <c r="XBA84" s="1873"/>
      <c r="XBB84" s="1873"/>
      <c r="XBC84" s="1873"/>
      <c r="XBD84" s="1873"/>
      <c r="XBE84" s="1873"/>
      <c r="XBF84" s="1873"/>
      <c r="XBG84" s="1873"/>
      <c r="XBH84" s="1873"/>
      <c r="XBI84" s="1873"/>
      <c r="XBJ84" s="1873"/>
      <c r="XBK84" s="1873"/>
      <c r="XBL84" s="1873"/>
      <c r="XBM84" s="1873"/>
      <c r="XBN84" s="1873"/>
      <c r="XBO84" s="1873"/>
      <c r="XBP84" s="1873"/>
      <c r="XBQ84" s="1873"/>
      <c r="XBR84" s="1873"/>
      <c r="XBS84" s="1873"/>
      <c r="XBT84" s="1873"/>
      <c r="XBU84" s="1873"/>
      <c r="XBV84" s="1873"/>
      <c r="XBW84" s="1873"/>
      <c r="XBX84" s="1873"/>
      <c r="XBY84" s="1873"/>
      <c r="XBZ84" s="1873"/>
      <c r="XCA84" s="1873"/>
      <c r="XCB84" s="1873"/>
      <c r="XCC84" s="1873"/>
      <c r="XCD84" s="1873"/>
      <c r="XCE84" s="1873"/>
      <c r="XCF84" s="1873"/>
      <c r="XCG84" s="1873"/>
      <c r="XCH84" s="1873"/>
      <c r="XCI84" s="1873"/>
      <c r="XCJ84" s="1873"/>
      <c r="XCK84" s="1873"/>
      <c r="XCL84" s="1873"/>
      <c r="XCM84" s="1873"/>
      <c r="XCN84" s="1873"/>
      <c r="XCO84" s="1873"/>
      <c r="XCP84" s="1873"/>
      <c r="XCQ84" s="1873"/>
      <c r="XCR84" s="1873"/>
      <c r="XCS84" s="1873"/>
      <c r="XCT84" s="1873"/>
      <c r="XCU84" s="1873"/>
      <c r="XCV84" s="1873"/>
      <c r="XCW84" s="1873"/>
      <c r="XCX84" s="1873"/>
      <c r="XCY84" s="1873"/>
      <c r="XCZ84" s="1873"/>
      <c r="XDA84" s="1873"/>
      <c r="XDB84" s="1873"/>
      <c r="XDC84" s="1873"/>
      <c r="XDD84" s="1873"/>
      <c r="XDE84" s="1873"/>
      <c r="XDF84" s="1873"/>
      <c r="XDG84" s="1873"/>
      <c r="XDH84" s="1873"/>
      <c r="XDI84" s="1873"/>
      <c r="XDJ84" s="1873"/>
      <c r="XDK84" s="1873"/>
      <c r="XDL84" s="1873"/>
      <c r="XDM84" s="1873"/>
      <c r="XDN84" s="1873"/>
      <c r="XDO84" s="1873"/>
      <c r="XDP84" s="1873"/>
      <c r="XDQ84" s="1873"/>
      <c r="XDR84" s="1873"/>
      <c r="XDS84" s="1873"/>
      <c r="XDT84" s="1873"/>
      <c r="XDU84" s="1873"/>
      <c r="XDV84" s="1873"/>
      <c r="XDW84" s="1873"/>
      <c r="XDX84" s="1873"/>
      <c r="XDY84" s="1873"/>
      <c r="XDZ84" s="1873"/>
      <c r="XEA84" s="1873"/>
      <c r="XEB84" s="1873"/>
      <c r="XEC84" s="1873"/>
      <c r="XED84" s="1873"/>
      <c r="XEE84" s="1873"/>
      <c r="XEF84" s="1873"/>
      <c r="XEG84" s="1873"/>
      <c r="XEH84" s="1873"/>
      <c r="XEI84" s="1873"/>
      <c r="XEJ84" s="1873"/>
      <c r="XEK84" s="1873"/>
      <c r="XEL84" s="1873"/>
      <c r="XEM84" s="1873"/>
      <c r="XEN84" s="1873"/>
      <c r="XEO84" s="1873"/>
      <c r="XEP84" s="1873"/>
      <c r="XEQ84" s="1873"/>
      <c r="XER84" s="1873"/>
      <c r="XES84" s="1873"/>
      <c r="XET84" s="1873"/>
      <c r="XEU84" s="1873"/>
      <c r="XEV84" s="1873"/>
      <c r="XEW84" s="1873"/>
      <c r="XEX84" s="1873"/>
      <c r="XEY84" s="1873"/>
      <c r="XEZ84" s="1873"/>
      <c r="XFA84" s="1873"/>
      <c r="XFB84" s="1873"/>
      <c r="XFC84" s="1873"/>
      <c r="XFD84" s="1873"/>
    </row>
    <row r="85" spans="1:16384">
      <c r="A85" s="1866"/>
      <c r="B85" s="1866"/>
      <c r="C85" s="1854"/>
      <c r="D85" s="640"/>
      <c r="E85" s="640"/>
      <c r="F85" s="1854"/>
      <c r="G85" s="1854"/>
      <c r="H85" s="1854"/>
      <c r="I85" s="1854"/>
      <c r="J85" s="1854"/>
      <c r="K85" s="1854"/>
      <c r="L85" s="1854"/>
      <c r="M85" s="1854"/>
      <c r="N85" s="1854"/>
      <c r="O85" s="1854"/>
      <c r="P85" s="1854"/>
      <c r="Q85" s="1854"/>
      <c r="R85" s="1854"/>
      <c r="S85" s="1854"/>
      <c r="T85" s="1854"/>
      <c r="U85" s="1866"/>
      <c r="V85" s="1225"/>
      <c r="W85" s="640"/>
      <c r="X85" s="640"/>
      <c r="Y85" s="640"/>
      <c r="Z85" s="640"/>
      <c r="AA85" s="640"/>
      <c r="AB85" s="640"/>
      <c r="AC85" s="640"/>
      <c r="AD85" s="640"/>
      <c r="AE85" s="640"/>
      <c r="AF85" s="640"/>
      <c r="AG85" s="640"/>
      <c r="AH85" s="640"/>
      <c r="AI85" s="640"/>
      <c r="AJ85" s="640"/>
      <c r="AK85" s="640"/>
      <c r="AL85" s="640"/>
      <c r="AN85" s="1854"/>
      <c r="AO85" s="1854"/>
    </row>
    <row r="86" spans="1:16384" ht="15.75">
      <c r="A86" s="1881"/>
      <c r="B86" s="1881" t="s">
        <v>402</v>
      </c>
      <c r="C86" s="1882"/>
      <c r="D86" s="641"/>
      <c r="E86" s="641"/>
      <c r="F86" s="1882"/>
      <c r="G86" s="1882"/>
      <c r="H86" s="1882"/>
      <c r="I86" s="1882"/>
      <c r="J86" s="1882"/>
      <c r="K86" s="1882"/>
      <c r="L86" s="1882"/>
      <c r="M86" s="1882"/>
      <c r="N86" s="1882"/>
      <c r="O86" s="1882"/>
      <c r="P86" s="1882"/>
      <c r="Q86" s="1882"/>
      <c r="R86" s="1882"/>
      <c r="S86" s="1882"/>
      <c r="T86" s="1882"/>
      <c r="U86" s="1866"/>
      <c r="W86" s="1881" t="s">
        <v>403</v>
      </c>
      <c r="X86" s="641"/>
      <c r="Y86" s="641"/>
      <c r="Z86" s="641"/>
      <c r="AA86" s="641"/>
      <c r="AB86" s="641"/>
      <c r="AC86" s="641"/>
      <c r="AD86" s="641"/>
      <c r="AE86" s="641"/>
      <c r="AF86" s="641"/>
      <c r="AG86" s="641"/>
      <c r="AH86" s="641"/>
      <c r="AI86" s="641"/>
      <c r="AJ86" s="641"/>
      <c r="AK86" s="641"/>
      <c r="AL86" s="641"/>
      <c r="AN86" s="1882"/>
      <c r="AO86" s="1882"/>
    </row>
    <row r="87" spans="1:16384" ht="15.75">
      <c r="A87" s="1866"/>
      <c r="B87" s="1866"/>
      <c r="C87" s="1854"/>
      <c r="D87" s="640"/>
      <c r="E87" s="640"/>
      <c r="F87" s="1854"/>
      <c r="G87" s="1854"/>
      <c r="H87" s="1854"/>
      <c r="I87" s="1854"/>
      <c r="J87" s="1854"/>
      <c r="K87" s="1854"/>
      <c r="L87" s="1854"/>
      <c r="M87" s="1854"/>
      <c r="N87" s="1854"/>
      <c r="O87" s="1854"/>
      <c r="P87" s="1854"/>
      <c r="Q87" s="1854"/>
      <c r="R87" s="1854"/>
      <c r="S87" s="1854"/>
      <c r="T87" s="1854"/>
      <c r="U87" s="1866"/>
      <c r="V87" s="1883"/>
      <c r="W87" s="640"/>
      <c r="X87" s="640"/>
      <c r="Y87" s="640"/>
      <c r="Z87" s="640"/>
      <c r="AA87" s="640"/>
      <c r="AB87" s="640"/>
      <c r="AC87" s="640"/>
      <c r="AD87" s="640"/>
      <c r="AE87" s="640"/>
      <c r="AF87" s="640"/>
      <c r="AG87" s="640"/>
      <c r="AH87" s="640"/>
      <c r="AI87" s="640"/>
      <c r="AJ87" s="640"/>
      <c r="AK87" s="640"/>
      <c r="AL87" s="640"/>
      <c r="AN87" s="1854"/>
      <c r="AO87" s="1854"/>
    </row>
    <row r="88" spans="1:16384">
      <c r="A88" s="1866"/>
      <c r="B88" s="1866"/>
      <c r="C88" s="1854"/>
      <c r="D88" s="640"/>
      <c r="E88" s="640"/>
      <c r="F88" s="1854"/>
      <c r="G88" s="1854"/>
      <c r="H88" s="1854"/>
      <c r="I88" s="1854"/>
      <c r="J88" s="1854"/>
      <c r="K88" s="1854"/>
      <c r="L88" s="1854"/>
      <c r="M88" s="1854"/>
      <c r="N88" s="1854"/>
      <c r="O88" s="1854"/>
      <c r="P88" s="1854"/>
      <c r="Q88" s="1854"/>
      <c r="R88" s="1854"/>
      <c r="S88" s="1854"/>
      <c r="T88" s="1854"/>
      <c r="U88" s="1853"/>
      <c r="W88" s="640"/>
      <c r="X88" s="640"/>
      <c r="Y88" s="640"/>
      <c r="Z88" s="640"/>
      <c r="AA88" s="640"/>
      <c r="AB88" s="640"/>
      <c r="AC88" s="640"/>
      <c r="AD88" s="640"/>
      <c r="AE88" s="640"/>
      <c r="AF88" s="640"/>
      <c r="AG88" s="640"/>
      <c r="AH88" s="640"/>
      <c r="AI88" s="640"/>
      <c r="AJ88" s="640"/>
      <c r="AK88" s="640"/>
      <c r="AL88" s="640"/>
      <c r="AN88" s="1854"/>
      <c r="AO88" s="1854"/>
    </row>
    <row r="89" spans="1:16384">
      <c r="A89" s="1884"/>
      <c r="B89" s="1884"/>
      <c r="C89" s="640"/>
      <c r="D89" s="640"/>
      <c r="E89" s="640"/>
      <c r="F89" s="640"/>
      <c r="G89" s="640"/>
      <c r="H89" s="640"/>
      <c r="I89" s="640"/>
      <c r="J89" s="640"/>
      <c r="K89" s="640"/>
      <c r="L89" s="640"/>
      <c r="M89" s="640"/>
      <c r="N89" s="640"/>
      <c r="O89" s="640"/>
      <c r="P89" s="640"/>
      <c r="Q89" s="640"/>
      <c r="R89" s="640"/>
      <c r="S89" s="640"/>
      <c r="T89" s="640"/>
      <c r="U89" s="1853"/>
      <c r="W89" s="640"/>
      <c r="X89" s="640"/>
      <c r="Y89" s="640"/>
      <c r="Z89" s="640"/>
      <c r="AA89" s="640"/>
      <c r="AB89" s="640"/>
      <c r="AC89" s="640"/>
      <c r="AD89" s="640"/>
      <c r="AE89" s="640"/>
      <c r="AF89" s="640"/>
      <c r="AG89" s="640"/>
      <c r="AH89" s="640"/>
      <c r="AI89" s="640"/>
      <c r="AJ89" s="640"/>
      <c r="AK89" s="640"/>
      <c r="AL89" s="640"/>
      <c r="AN89" s="640"/>
      <c r="AO89" s="640"/>
    </row>
    <row r="90" spans="1:16384">
      <c r="A90" s="1853"/>
      <c r="B90" s="1853"/>
      <c r="C90" s="1853"/>
      <c r="D90" s="640"/>
      <c r="E90" s="640"/>
      <c r="F90" s="1853"/>
      <c r="G90" s="1853"/>
      <c r="H90" s="1853"/>
      <c r="I90" s="1853"/>
      <c r="J90" s="1853"/>
      <c r="K90" s="1853"/>
      <c r="L90" s="1853"/>
      <c r="M90" s="1853"/>
      <c r="N90" s="1853"/>
      <c r="O90" s="1853"/>
      <c r="P90" s="1853"/>
      <c r="Q90" s="1853"/>
      <c r="R90" s="1853"/>
      <c r="S90" s="1853"/>
      <c r="T90" s="1853"/>
      <c r="U90" s="1853"/>
      <c r="W90" s="640"/>
      <c r="X90" s="640"/>
      <c r="Y90" s="640"/>
      <c r="Z90" s="640"/>
      <c r="AA90" s="640"/>
      <c r="AB90" s="640"/>
      <c r="AC90" s="640"/>
      <c r="AD90" s="640"/>
      <c r="AE90" s="640"/>
      <c r="AF90" s="640"/>
      <c r="AG90" s="640"/>
      <c r="AH90" s="640"/>
      <c r="AI90" s="640"/>
      <c r="AJ90" s="640"/>
      <c r="AK90" s="640"/>
      <c r="AL90" s="640"/>
      <c r="AN90" s="1853"/>
      <c r="AO90" s="1853"/>
    </row>
    <row r="91" spans="1:16384">
      <c r="A91" s="1847"/>
      <c r="B91" s="1847"/>
      <c r="C91" s="640"/>
      <c r="D91" s="640"/>
      <c r="E91" s="640"/>
      <c r="F91" s="640"/>
      <c r="G91" s="640"/>
      <c r="H91" s="640"/>
      <c r="I91" s="640"/>
      <c r="J91" s="640"/>
      <c r="K91" s="640"/>
      <c r="L91" s="640"/>
      <c r="M91" s="640"/>
      <c r="N91" s="640"/>
      <c r="O91" s="640"/>
      <c r="P91" s="640"/>
      <c r="Q91" s="640"/>
      <c r="R91" s="640"/>
      <c r="S91" s="640"/>
      <c r="T91" s="640"/>
      <c r="U91" s="1866"/>
      <c r="W91" s="640"/>
      <c r="X91" s="640"/>
      <c r="Y91" s="640"/>
      <c r="Z91" s="640"/>
      <c r="AA91" s="640"/>
      <c r="AB91" s="640"/>
      <c r="AC91" s="640"/>
      <c r="AD91" s="640"/>
      <c r="AE91" s="640"/>
      <c r="AF91" s="640"/>
      <c r="AG91" s="640"/>
      <c r="AH91" s="640"/>
      <c r="AI91" s="640"/>
      <c r="AJ91" s="640"/>
      <c r="AK91" s="640"/>
      <c r="AL91" s="640"/>
      <c r="AN91" s="640"/>
      <c r="AO91" s="640"/>
    </row>
    <row r="92" spans="1:16384">
      <c r="A92" s="1853"/>
      <c r="B92" s="1853"/>
      <c r="C92" s="1853"/>
      <c r="D92" s="640"/>
      <c r="E92" s="640"/>
      <c r="F92" s="1853"/>
      <c r="G92" s="1853"/>
      <c r="H92" s="1853"/>
      <c r="I92" s="1853"/>
      <c r="J92" s="1853"/>
      <c r="K92" s="1853"/>
      <c r="L92" s="1853"/>
      <c r="M92" s="1853"/>
      <c r="N92" s="1853"/>
      <c r="O92" s="1853"/>
      <c r="P92" s="1853"/>
      <c r="Q92" s="1853"/>
      <c r="R92" s="1853"/>
      <c r="S92" s="1853"/>
      <c r="T92" s="1853"/>
      <c r="U92" s="1853"/>
      <c r="W92" s="640"/>
      <c r="X92" s="640"/>
      <c r="Y92" s="640"/>
      <c r="Z92" s="640"/>
      <c r="AA92" s="640"/>
      <c r="AB92" s="640"/>
      <c r="AC92" s="640"/>
      <c r="AD92" s="640"/>
      <c r="AE92" s="640"/>
      <c r="AF92" s="640"/>
      <c r="AG92" s="640"/>
      <c r="AH92" s="640"/>
      <c r="AI92" s="640"/>
      <c r="AJ92" s="640"/>
      <c r="AK92" s="640"/>
      <c r="AL92" s="640"/>
      <c r="AN92" s="1853"/>
      <c r="AO92" s="1853"/>
    </row>
    <row r="93" spans="1:16384">
      <c r="A93" s="1847"/>
      <c r="B93" s="1847"/>
      <c r="C93" s="640"/>
      <c r="D93" s="640"/>
      <c r="E93" s="640"/>
      <c r="F93" s="640"/>
      <c r="G93" s="640"/>
      <c r="H93" s="640"/>
      <c r="I93" s="640"/>
      <c r="J93" s="640"/>
      <c r="K93" s="640"/>
      <c r="L93" s="640"/>
      <c r="M93" s="640"/>
      <c r="N93" s="640"/>
      <c r="O93" s="640"/>
      <c r="P93" s="640"/>
      <c r="Q93" s="640"/>
      <c r="R93" s="640"/>
      <c r="S93" s="640"/>
      <c r="T93" s="640"/>
      <c r="U93" s="640"/>
      <c r="W93" s="640"/>
      <c r="X93" s="640"/>
      <c r="Y93" s="640"/>
      <c r="Z93" s="640"/>
      <c r="AA93" s="640"/>
      <c r="AB93" s="640"/>
      <c r="AC93" s="640"/>
      <c r="AD93" s="640"/>
      <c r="AE93" s="640"/>
      <c r="AF93" s="640"/>
      <c r="AG93" s="640"/>
      <c r="AH93" s="640"/>
      <c r="AI93" s="640"/>
      <c r="AJ93" s="640"/>
      <c r="AK93" s="640"/>
      <c r="AL93" s="640"/>
      <c r="AN93" s="640"/>
      <c r="AO93" s="640"/>
    </row>
    <row r="94" spans="1:16384">
      <c r="D94" s="640"/>
      <c r="E94" s="640"/>
      <c r="U94" s="640"/>
      <c r="W94" s="640"/>
      <c r="X94" s="640"/>
      <c r="Y94" s="640"/>
      <c r="Z94" s="640"/>
      <c r="AA94" s="640"/>
      <c r="AB94" s="640"/>
      <c r="AC94" s="640"/>
      <c r="AD94" s="640"/>
      <c r="AE94" s="640"/>
      <c r="AF94" s="640"/>
      <c r="AG94" s="640"/>
      <c r="AH94" s="640"/>
      <c r="AI94" s="640"/>
      <c r="AJ94" s="640"/>
      <c r="AK94" s="640"/>
      <c r="AL94" s="640"/>
    </row>
    <row r="95" spans="1:16384">
      <c r="D95" s="640"/>
      <c r="E95" s="640"/>
      <c r="U95" s="640"/>
      <c r="W95" s="640"/>
      <c r="X95" s="640"/>
      <c r="Y95" s="640"/>
      <c r="Z95" s="640"/>
      <c r="AA95" s="640"/>
      <c r="AB95" s="640"/>
      <c r="AC95" s="640"/>
      <c r="AD95" s="640"/>
      <c r="AE95" s="640"/>
      <c r="AF95" s="640"/>
      <c r="AG95" s="640"/>
      <c r="AH95" s="640"/>
      <c r="AI95" s="640"/>
      <c r="AJ95" s="640"/>
      <c r="AK95" s="640"/>
      <c r="AL95" s="640"/>
    </row>
    <row r="96" spans="1:16384">
      <c r="D96" s="640"/>
      <c r="E96" s="640"/>
      <c r="U96" s="640"/>
      <c r="W96" s="640"/>
      <c r="X96" s="640"/>
      <c r="Y96" s="640"/>
      <c r="Z96" s="640"/>
      <c r="AA96" s="640"/>
      <c r="AB96" s="640"/>
      <c r="AC96" s="640"/>
      <c r="AD96" s="640"/>
      <c r="AE96" s="640"/>
      <c r="AF96" s="640"/>
      <c r="AG96" s="640"/>
      <c r="AH96" s="640"/>
      <c r="AI96" s="640"/>
      <c r="AJ96" s="640"/>
      <c r="AK96" s="640"/>
      <c r="AL96" s="640"/>
    </row>
    <row r="97" spans="4:38">
      <c r="D97" s="640"/>
      <c r="E97" s="640"/>
      <c r="U97" s="640"/>
      <c r="W97" s="640"/>
      <c r="X97" s="640"/>
      <c r="Y97" s="640"/>
      <c r="Z97" s="640"/>
      <c r="AA97" s="640"/>
      <c r="AB97" s="640"/>
      <c r="AC97" s="640"/>
      <c r="AD97" s="640"/>
      <c r="AE97" s="640"/>
      <c r="AF97" s="640"/>
      <c r="AG97" s="640"/>
      <c r="AH97" s="640"/>
      <c r="AI97" s="640"/>
      <c r="AJ97" s="640"/>
      <c r="AK97" s="640"/>
      <c r="AL97" s="640"/>
    </row>
    <row r="98" spans="4:38">
      <c r="D98" s="640"/>
      <c r="E98" s="640"/>
      <c r="U98" s="640"/>
      <c r="W98" s="640"/>
      <c r="X98" s="640"/>
      <c r="Y98" s="640"/>
      <c r="Z98" s="640"/>
      <c r="AA98" s="640"/>
      <c r="AB98" s="640"/>
      <c r="AC98" s="640"/>
      <c r="AD98" s="640"/>
      <c r="AE98" s="640"/>
      <c r="AF98" s="640"/>
      <c r="AG98" s="640"/>
      <c r="AH98" s="640"/>
      <c r="AI98" s="640"/>
      <c r="AJ98" s="640"/>
      <c r="AK98" s="640"/>
      <c r="AL98" s="640"/>
    </row>
    <row r="99" spans="4:38">
      <c r="D99" s="640"/>
      <c r="E99" s="640"/>
      <c r="U99" s="640"/>
      <c r="W99" s="640"/>
      <c r="X99" s="640"/>
      <c r="Y99" s="640"/>
      <c r="Z99" s="640"/>
      <c r="AA99" s="640"/>
      <c r="AB99" s="640"/>
      <c r="AC99" s="640"/>
      <c r="AD99" s="640"/>
      <c r="AE99" s="640"/>
      <c r="AF99" s="640"/>
      <c r="AG99" s="640"/>
      <c r="AH99" s="640"/>
      <c r="AI99" s="640"/>
      <c r="AJ99" s="640"/>
      <c r="AK99" s="640"/>
      <c r="AL99" s="640"/>
    </row>
    <row r="100" spans="4:38">
      <c r="D100" s="640"/>
      <c r="E100" s="640"/>
      <c r="U100" s="640"/>
      <c r="W100" s="640"/>
      <c r="X100" s="640"/>
      <c r="Y100" s="640"/>
      <c r="Z100" s="640"/>
      <c r="AA100" s="640"/>
      <c r="AB100" s="640"/>
      <c r="AC100" s="640"/>
      <c r="AD100" s="640"/>
      <c r="AE100" s="640"/>
      <c r="AF100" s="640"/>
      <c r="AG100" s="640"/>
      <c r="AH100" s="640"/>
      <c r="AI100" s="640"/>
      <c r="AJ100" s="640"/>
      <c r="AK100" s="640"/>
      <c r="AL100" s="640"/>
    </row>
    <row r="101" spans="4:38">
      <c r="D101" s="640"/>
      <c r="E101" s="640"/>
      <c r="U101" s="640"/>
      <c r="W101" s="640"/>
      <c r="X101" s="640"/>
      <c r="Y101" s="640"/>
      <c r="Z101" s="640"/>
      <c r="AA101" s="640"/>
      <c r="AB101" s="640"/>
      <c r="AC101" s="640"/>
      <c r="AD101" s="640"/>
      <c r="AE101" s="640"/>
      <c r="AF101" s="640"/>
      <c r="AG101" s="640"/>
      <c r="AH101" s="640"/>
      <c r="AI101" s="640"/>
      <c r="AJ101" s="640"/>
      <c r="AK101" s="640"/>
      <c r="AL101" s="640"/>
    </row>
    <row r="102" spans="4:38">
      <c r="D102" s="640"/>
      <c r="E102" s="640"/>
      <c r="U102" s="640"/>
      <c r="W102" s="640"/>
      <c r="X102" s="640"/>
      <c r="Y102" s="640"/>
      <c r="Z102" s="640"/>
      <c r="AA102" s="640"/>
      <c r="AB102" s="640"/>
      <c r="AC102" s="640"/>
      <c r="AD102" s="640"/>
      <c r="AE102" s="640"/>
      <c r="AF102" s="640"/>
      <c r="AG102" s="640"/>
      <c r="AH102" s="640"/>
      <c r="AI102" s="640"/>
      <c r="AJ102" s="640"/>
      <c r="AK102" s="640"/>
      <c r="AL102" s="640"/>
    </row>
    <row r="103" spans="4:38">
      <c r="D103" s="640"/>
      <c r="E103" s="640"/>
      <c r="U103" s="640"/>
      <c r="W103" s="640"/>
      <c r="X103" s="640"/>
      <c r="Y103" s="640"/>
      <c r="Z103" s="640"/>
      <c r="AA103" s="640"/>
      <c r="AB103" s="640"/>
      <c r="AC103" s="640"/>
      <c r="AD103" s="640"/>
      <c r="AE103" s="640"/>
      <c r="AF103" s="640"/>
      <c r="AG103" s="640"/>
      <c r="AH103" s="640"/>
      <c r="AI103" s="640"/>
      <c r="AJ103" s="640"/>
      <c r="AK103" s="640"/>
      <c r="AL103" s="640"/>
    </row>
    <row r="104" spans="4:38">
      <c r="D104" s="640"/>
      <c r="E104" s="640"/>
      <c r="U104" s="640"/>
      <c r="W104" s="640"/>
      <c r="X104" s="640"/>
      <c r="Y104" s="640"/>
      <c r="Z104" s="640"/>
      <c r="AA104" s="640"/>
      <c r="AB104" s="640"/>
      <c r="AC104" s="640"/>
      <c r="AD104" s="640"/>
      <c r="AE104" s="640"/>
      <c r="AF104" s="640"/>
      <c r="AG104" s="640"/>
      <c r="AH104" s="640"/>
      <c r="AI104" s="640"/>
      <c r="AJ104" s="640"/>
      <c r="AK104" s="640"/>
      <c r="AL104" s="640"/>
    </row>
    <row r="105" spans="4:38">
      <c r="D105" s="640"/>
      <c r="E105" s="640"/>
      <c r="U105" s="640"/>
      <c r="W105" s="640"/>
      <c r="X105" s="640"/>
      <c r="Y105" s="640"/>
      <c r="Z105" s="640"/>
      <c r="AA105" s="640"/>
      <c r="AB105" s="640"/>
      <c r="AC105" s="640"/>
      <c r="AD105" s="640"/>
      <c r="AE105" s="640"/>
      <c r="AF105" s="640"/>
      <c r="AG105" s="640"/>
      <c r="AH105" s="640"/>
      <c r="AI105" s="640"/>
      <c r="AJ105" s="640"/>
      <c r="AK105" s="640"/>
      <c r="AL105" s="640"/>
    </row>
    <row r="106" spans="4:38">
      <c r="D106" s="640"/>
      <c r="E106" s="640"/>
      <c r="U106" s="640"/>
      <c r="W106" s="640"/>
      <c r="X106" s="640"/>
      <c r="Y106" s="640"/>
      <c r="Z106" s="640"/>
      <c r="AA106" s="640"/>
      <c r="AB106" s="640"/>
      <c r="AC106" s="640"/>
      <c r="AD106" s="640"/>
      <c r="AE106" s="640"/>
      <c r="AF106" s="640"/>
      <c r="AG106" s="640"/>
      <c r="AH106" s="640"/>
      <c r="AI106" s="640"/>
      <c r="AJ106" s="640"/>
      <c r="AK106" s="640"/>
      <c r="AL106" s="640"/>
    </row>
    <row r="107" spans="4:38">
      <c r="D107" s="640"/>
      <c r="E107" s="640"/>
      <c r="U107" s="640"/>
      <c r="W107" s="640"/>
      <c r="X107" s="640"/>
      <c r="Y107" s="640"/>
      <c r="Z107" s="640"/>
      <c r="AA107" s="640"/>
      <c r="AB107" s="640"/>
      <c r="AC107" s="640"/>
      <c r="AD107" s="640"/>
      <c r="AE107" s="640"/>
      <c r="AF107" s="640"/>
      <c r="AG107" s="640"/>
      <c r="AH107" s="640"/>
      <c r="AI107" s="640"/>
      <c r="AJ107" s="640"/>
      <c r="AK107" s="640"/>
      <c r="AL107" s="640"/>
    </row>
    <row r="108" spans="4:38">
      <c r="D108" s="640"/>
      <c r="E108" s="640"/>
      <c r="U108" s="640"/>
      <c r="W108" s="640"/>
      <c r="X108" s="640"/>
      <c r="Y108" s="640"/>
      <c r="Z108" s="640"/>
      <c r="AA108" s="640"/>
      <c r="AB108" s="640"/>
      <c r="AC108" s="640"/>
      <c r="AD108" s="640"/>
      <c r="AE108" s="640"/>
      <c r="AF108" s="640"/>
      <c r="AG108" s="640"/>
      <c r="AH108" s="640"/>
      <c r="AI108" s="640"/>
      <c r="AJ108" s="640"/>
      <c r="AK108" s="640"/>
      <c r="AL108" s="640"/>
    </row>
    <row r="109" spans="4:38">
      <c r="D109" s="640"/>
      <c r="E109" s="640"/>
      <c r="U109" s="640"/>
      <c r="W109" s="640"/>
      <c r="X109" s="640"/>
      <c r="Y109" s="640"/>
      <c r="Z109" s="640"/>
      <c r="AA109" s="640"/>
      <c r="AB109" s="640"/>
      <c r="AC109" s="640"/>
      <c r="AD109" s="640"/>
      <c r="AE109" s="640"/>
      <c r="AF109" s="640"/>
      <c r="AG109" s="640"/>
      <c r="AH109" s="640"/>
      <c r="AI109" s="640"/>
      <c r="AJ109" s="640"/>
      <c r="AK109" s="640"/>
      <c r="AL109" s="640"/>
    </row>
    <row r="110" spans="4:38">
      <c r="D110" s="640"/>
      <c r="E110" s="640"/>
      <c r="U110" s="640"/>
      <c r="W110" s="640"/>
      <c r="X110" s="640"/>
      <c r="Y110" s="640"/>
      <c r="Z110" s="640"/>
      <c r="AA110" s="640"/>
      <c r="AB110" s="640"/>
      <c r="AC110" s="640"/>
      <c r="AD110" s="640"/>
      <c r="AE110" s="640"/>
      <c r="AF110" s="640"/>
      <c r="AG110" s="640"/>
      <c r="AH110" s="640"/>
      <c r="AI110" s="640"/>
      <c r="AJ110" s="640"/>
      <c r="AK110" s="640"/>
      <c r="AL110" s="640"/>
    </row>
    <row r="111" spans="4:38">
      <c r="D111" s="640"/>
      <c r="E111" s="640"/>
      <c r="U111" s="640"/>
      <c r="W111" s="640"/>
      <c r="X111" s="640"/>
      <c r="Y111" s="640"/>
      <c r="Z111" s="640"/>
      <c r="AA111" s="640"/>
      <c r="AB111" s="640"/>
      <c r="AC111" s="640"/>
      <c r="AD111" s="640"/>
      <c r="AE111" s="640"/>
      <c r="AF111" s="640"/>
      <c r="AG111" s="640"/>
      <c r="AH111" s="640"/>
      <c r="AI111" s="640"/>
      <c r="AJ111" s="640"/>
      <c r="AK111" s="640"/>
      <c r="AL111" s="640"/>
    </row>
    <row r="112" spans="4:38">
      <c r="D112" s="640"/>
      <c r="E112" s="640"/>
      <c r="U112" s="640"/>
      <c r="W112" s="640"/>
      <c r="X112" s="640"/>
      <c r="Y112" s="640"/>
      <c r="Z112" s="640"/>
      <c r="AA112" s="640"/>
      <c r="AB112" s="640"/>
      <c r="AC112" s="640"/>
      <c r="AD112" s="640"/>
      <c r="AE112" s="640"/>
      <c r="AF112" s="640"/>
      <c r="AG112" s="640"/>
      <c r="AH112" s="640"/>
      <c r="AI112" s="640"/>
      <c r="AJ112" s="640"/>
      <c r="AK112" s="640"/>
      <c r="AL112" s="640"/>
    </row>
    <row r="113" spans="4:38">
      <c r="D113" s="640"/>
      <c r="E113" s="640"/>
      <c r="U113" s="640"/>
      <c r="W113" s="640"/>
      <c r="X113" s="640"/>
      <c r="Y113" s="640"/>
      <c r="Z113" s="640"/>
      <c r="AA113" s="640"/>
      <c r="AB113" s="640"/>
      <c r="AC113" s="640"/>
      <c r="AD113" s="640"/>
      <c r="AE113" s="640"/>
      <c r="AF113" s="640"/>
      <c r="AG113" s="640"/>
      <c r="AH113" s="640"/>
      <c r="AI113" s="640"/>
      <c r="AJ113" s="640"/>
      <c r="AK113" s="640"/>
      <c r="AL113" s="640"/>
    </row>
    <row r="114" spans="4:38">
      <c r="D114" s="640"/>
      <c r="E114" s="640"/>
      <c r="U114" s="640"/>
      <c r="W114" s="640"/>
      <c r="X114" s="640"/>
      <c r="Y114" s="640"/>
      <c r="Z114" s="640"/>
      <c r="AA114" s="640"/>
      <c r="AB114" s="640"/>
      <c r="AC114" s="640"/>
      <c r="AD114" s="640"/>
      <c r="AE114" s="640"/>
      <c r="AF114" s="640"/>
      <c r="AG114" s="640"/>
      <c r="AH114" s="640"/>
      <c r="AI114" s="640"/>
      <c r="AJ114" s="640"/>
      <c r="AK114" s="640"/>
      <c r="AL114" s="640"/>
    </row>
    <row r="115" spans="4:38">
      <c r="D115" s="640"/>
      <c r="E115" s="640"/>
      <c r="U115" s="640"/>
      <c r="W115" s="640"/>
      <c r="X115" s="640"/>
      <c r="Y115" s="640"/>
      <c r="Z115" s="640"/>
      <c r="AA115" s="640"/>
      <c r="AB115" s="640"/>
      <c r="AC115" s="640"/>
      <c r="AD115" s="640"/>
      <c r="AE115" s="640"/>
      <c r="AF115" s="640"/>
      <c r="AG115" s="640"/>
      <c r="AH115" s="640"/>
      <c r="AI115" s="640"/>
      <c r="AJ115" s="640"/>
      <c r="AK115" s="640"/>
      <c r="AL115" s="640"/>
    </row>
    <row r="116" spans="4:38">
      <c r="D116" s="640"/>
      <c r="E116" s="640"/>
      <c r="U116" s="640"/>
      <c r="W116" s="640"/>
      <c r="X116" s="640"/>
      <c r="Y116" s="640"/>
      <c r="Z116" s="640"/>
      <c r="AA116" s="640"/>
      <c r="AB116" s="640"/>
      <c r="AC116" s="640"/>
      <c r="AD116" s="640"/>
      <c r="AE116" s="640"/>
      <c r="AF116" s="640"/>
      <c r="AG116" s="640"/>
      <c r="AH116" s="640"/>
      <c r="AI116" s="640"/>
      <c r="AJ116" s="640"/>
      <c r="AK116" s="640"/>
      <c r="AL116" s="640"/>
    </row>
    <row r="117" spans="4:38">
      <c r="D117" s="640"/>
      <c r="E117" s="640"/>
      <c r="U117" s="640"/>
      <c r="W117" s="640"/>
      <c r="X117" s="640"/>
      <c r="Y117" s="640"/>
      <c r="Z117" s="640"/>
      <c r="AA117" s="640"/>
      <c r="AB117" s="640"/>
      <c r="AC117" s="640"/>
      <c r="AD117" s="640"/>
      <c r="AE117" s="640"/>
      <c r="AF117" s="640"/>
      <c r="AG117" s="640"/>
      <c r="AH117" s="640"/>
      <c r="AI117" s="640"/>
      <c r="AJ117" s="640"/>
      <c r="AK117" s="640"/>
      <c r="AL117" s="640"/>
    </row>
    <row r="118" spans="4:38">
      <c r="D118" s="640"/>
      <c r="E118" s="640"/>
      <c r="U118" s="640"/>
      <c r="W118" s="640"/>
      <c r="X118" s="640"/>
      <c r="Y118" s="640"/>
      <c r="Z118" s="640"/>
      <c r="AA118" s="640"/>
      <c r="AB118" s="640"/>
      <c r="AC118" s="640"/>
      <c r="AD118" s="640"/>
      <c r="AE118" s="640"/>
      <c r="AF118" s="640"/>
      <c r="AG118" s="640"/>
      <c r="AH118" s="640"/>
      <c r="AI118" s="640"/>
      <c r="AJ118" s="640"/>
      <c r="AK118" s="640"/>
      <c r="AL118" s="640"/>
    </row>
    <row r="119" spans="4:38">
      <c r="D119" s="640"/>
      <c r="E119" s="640"/>
      <c r="U119" s="640"/>
      <c r="W119" s="640"/>
      <c r="X119" s="640"/>
      <c r="Y119" s="640"/>
      <c r="Z119" s="640"/>
      <c r="AA119" s="640"/>
      <c r="AB119" s="640"/>
      <c r="AC119" s="640"/>
      <c r="AD119" s="640"/>
      <c r="AE119" s="640"/>
      <c r="AF119" s="640"/>
      <c r="AG119" s="640"/>
      <c r="AH119" s="640"/>
      <c r="AI119" s="640"/>
      <c r="AJ119" s="640"/>
      <c r="AK119" s="640"/>
      <c r="AL119" s="640"/>
    </row>
    <row r="120" spans="4:38">
      <c r="D120" s="640"/>
      <c r="E120" s="640"/>
      <c r="U120" s="640"/>
      <c r="W120" s="640"/>
      <c r="X120" s="640"/>
      <c r="Y120" s="640"/>
      <c r="Z120" s="640"/>
      <c r="AA120" s="640"/>
      <c r="AB120" s="640"/>
      <c r="AC120" s="640"/>
      <c r="AD120" s="640"/>
      <c r="AE120" s="640"/>
      <c r="AF120" s="640"/>
      <c r="AG120" s="640"/>
      <c r="AH120" s="640"/>
      <c r="AI120" s="640"/>
      <c r="AJ120" s="640"/>
      <c r="AK120" s="640"/>
      <c r="AL120" s="640"/>
    </row>
    <row r="121" spans="4:38">
      <c r="D121" s="640"/>
      <c r="E121" s="640"/>
      <c r="U121" s="640"/>
      <c r="W121" s="640"/>
      <c r="X121" s="640"/>
      <c r="Y121" s="640"/>
      <c r="Z121" s="640"/>
      <c r="AA121" s="640"/>
      <c r="AB121" s="640"/>
      <c r="AC121" s="640"/>
      <c r="AD121" s="640"/>
      <c r="AE121" s="640"/>
      <c r="AF121" s="640"/>
      <c r="AG121" s="640"/>
      <c r="AH121" s="640"/>
      <c r="AI121" s="640"/>
      <c r="AJ121" s="640"/>
      <c r="AK121" s="640"/>
      <c r="AL121" s="640"/>
    </row>
    <row r="122" spans="4:38">
      <c r="D122" s="640"/>
      <c r="E122" s="640"/>
      <c r="U122" s="640"/>
      <c r="W122" s="640"/>
      <c r="X122" s="640"/>
      <c r="Y122" s="640"/>
      <c r="Z122" s="640"/>
      <c r="AA122" s="640"/>
      <c r="AB122" s="640"/>
      <c r="AC122" s="640"/>
      <c r="AD122" s="640"/>
      <c r="AE122" s="640"/>
      <c r="AF122" s="640"/>
      <c r="AG122" s="640"/>
      <c r="AH122" s="640"/>
      <c r="AI122" s="640"/>
      <c r="AJ122" s="640"/>
      <c r="AK122" s="640"/>
      <c r="AL122" s="640"/>
    </row>
    <row r="123" spans="4:38">
      <c r="D123" s="640"/>
      <c r="E123" s="640"/>
      <c r="U123" s="640"/>
      <c r="W123" s="640"/>
      <c r="X123" s="640"/>
      <c r="Y123" s="640"/>
      <c r="Z123" s="640"/>
      <c r="AA123" s="640"/>
      <c r="AB123" s="640"/>
      <c r="AC123" s="640"/>
      <c r="AD123" s="640"/>
      <c r="AE123" s="640"/>
      <c r="AF123" s="640"/>
      <c r="AG123" s="640"/>
      <c r="AH123" s="640"/>
      <c r="AI123" s="640"/>
      <c r="AJ123" s="640"/>
      <c r="AK123" s="640"/>
      <c r="AL123" s="640"/>
    </row>
    <row r="124" spans="4:38">
      <c r="D124" s="640"/>
      <c r="E124" s="640"/>
      <c r="U124" s="640"/>
      <c r="W124" s="640"/>
      <c r="X124" s="640"/>
      <c r="Y124" s="640"/>
      <c r="Z124" s="640"/>
      <c r="AA124" s="640"/>
      <c r="AB124" s="640"/>
      <c r="AC124" s="640"/>
      <c r="AD124" s="640"/>
      <c r="AE124" s="640"/>
      <c r="AF124" s="640"/>
      <c r="AG124" s="640"/>
      <c r="AH124" s="640"/>
      <c r="AI124" s="640"/>
      <c r="AJ124" s="640"/>
      <c r="AK124" s="640"/>
      <c r="AL124" s="640"/>
    </row>
    <row r="125" spans="4:38">
      <c r="D125" s="640"/>
      <c r="E125" s="640"/>
      <c r="U125" s="640"/>
      <c r="W125" s="640"/>
      <c r="X125" s="640"/>
      <c r="Y125" s="640"/>
      <c r="Z125" s="640"/>
      <c r="AA125" s="640"/>
      <c r="AB125" s="640"/>
      <c r="AC125" s="640"/>
      <c r="AD125" s="640"/>
      <c r="AE125" s="640"/>
      <c r="AF125" s="640"/>
      <c r="AG125" s="640"/>
      <c r="AH125" s="640"/>
      <c r="AI125" s="640"/>
      <c r="AJ125" s="640"/>
      <c r="AK125" s="640"/>
      <c r="AL125" s="640"/>
    </row>
    <row r="126" spans="4:38">
      <c r="D126" s="640"/>
      <c r="E126" s="640"/>
      <c r="U126" s="640"/>
      <c r="W126" s="640"/>
      <c r="X126" s="640"/>
      <c r="Y126" s="640"/>
      <c r="Z126" s="640"/>
      <c r="AA126" s="640"/>
      <c r="AB126" s="640"/>
      <c r="AC126" s="640"/>
      <c r="AD126" s="640"/>
      <c r="AE126" s="640"/>
      <c r="AF126" s="640"/>
      <c r="AG126" s="640"/>
      <c r="AH126" s="640"/>
      <c r="AI126" s="640"/>
      <c r="AJ126" s="640"/>
      <c r="AK126" s="640"/>
      <c r="AL126" s="640"/>
    </row>
    <row r="127" spans="4:38">
      <c r="D127" s="640"/>
      <c r="E127" s="640"/>
      <c r="U127" s="640"/>
      <c r="W127" s="640"/>
      <c r="X127" s="640"/>
      <c r="Y127" s="640"/>
      <c r="Z127" s="640"/>
      <c r="AA127" s="640"/>
      <c r="AB127" s="640"/>
      <c r="AC127" s="640"/>
      <c r="AD127" s="640"/>
      <c r="AE127" s="640"/>
      <c r="AF127" s="640"/>
      <c r="AG127" s="640"/>
      <c r="AH127" s="640"/>
      <c r="AI127" s="640"/>
      <c r="AJ127" s="640"/>
      <c r="AK127" s="640"/>
      <c r="AL127" s="640"/>
    </row>
    <row r="128" spans="4:38">
      <c r="D128" s="640"/>
      <c r="E128" s="640"/>
      <c r="U128" s="640"/>
      <c r="W128" s="640"/>
      <c r="X128" s="640"/>
      <c r="Y128" s="640"/>
      <c r="Z128" s="640"/>
      <c r="AA128" s="640"/>
      <c r="AB128" s="640"/>
      <c r="AC128" s="640"/>
      <c r="AD128" s="640"/>
      <c r="AE128" s="640"/>
      <c r="AF128" s="640"/>
      <c r="AG128" s="640"/>
      <c r="AH128" s="640"/>
      <c r="AI128" s="640"/>
      <c r="AJ128" s="640"/>
      <c r="AK128" s="640"/>
      <c r="AL128" s="640"/>
    </row>
    <row r="129" spans="4:38">
      <c r="D129" s="640"/>
      <c r="E129" s="640"/>
      <c r="U129" s="640"/>
      <c r="W129" s="640"/>
      <c r="X129" s="640"/>
      <c r="Y129" s="640"/>
      <c r="Z129" s="640"/>
      <c r="AA129" s="640"/>
      <c r="AB129" s="640"/>
      <c r="AC129" s="640"/>
      <c r="AD129" s="640"/>
      <c r="AE129" s="640"/>
      <c r="AF129" s="640"/>
      <c r="AG129" s="640"/>
      <c r="AH129" s="640"/>
      <c r="AI129" s="640"/>
      <c r="AJ129" s="640"/>
      <c r="AK129" s="640"/>
      <c r="AL129" s="640"/>
    </row>
    <row r="130" spans="4:38">
      <c r="D130" s="640"/>
      <c r="E130" s="640"/>
      <c r="U130" s="640"/>
      <c r="W130" s="640"/>
      <c r="X130" s="640"/>
      <c r="Y130" s="640"/>
      <c r="Z130" s="640"/>
      <c r="AA130" s="640"/>
      <c r="AB130" s="640"/>
      <c r="AC130" s="640"/>
      <c r="AD130" s="640"/>
      <c r="AE130" s="640"/>
      <c r="AF130" s="640"/>
      <c r="AG130" s="640"/>
      <c r="AH130" s="640"/>
      <c r="AI130" s="640"/>
      <c r="AJ130" s="640"/>
      <c r="AK130" s="640"/>
      <c r="AL130" s="640"/>
    </row>
    <row r="131" spans="4:38">
      <c r="D131" s="640"/>
      <c r="E131" s="640"/>
      <c r="U131" s="640"/>
      <c r="W131" s="640"/>
      <c r="X131" s="640"/>
      <c r="Y131" s="640"/>
      <c r="Z131" s="640"/>
      <c r="AA131" s="640"/>
      <c r="AB131" s="640"/>
      <c r="AC131" s="640"/>
      <c r="AD131" s="640"/>
      <c r="AE131" s="640"/>
      <c r="AF131" s="640"/>
      <c r="AG131" s="640"/>
      <c r="AH131" s="640"/>
      <c r="AI131" s="640"/>
      <c r="AJ131" s="640"/>
      <c r="AK131" s="640"/>
      <c r="AL131" s="640"/>
    </row>
    <row r="132" spans="4:38">
      <c r="D132" s="640"/>
      <c r="E132" s="640"/>
      <c r="U132" s="640"/>
      <c r="W132" s="640"/>
      <c r="X132" s="640"/>
      <c r="Y132" s="640"/>
      <c r="Z132" s="640"/>
      <c r="AA132" s="640"/>
      <c r="AB132" s="640"/>
      <c r="AC132" s="640"/>
      <c r="AD132" s="640"/>
      <c r="AE132" s="640"/>
      <c r="AF132" s="640"/>
      <c r="AG132" s="640"/>
      <c r="AH132" s="640"/>
      <c r="AI132" s="640"/>
      <c r="AJ132" s="640"/>
      <c r="AK132" s="640"/>
      <c r="AL132" s="640"/>
    </row>
    <row r="133" spans="4:38">
      <c r="D133" s="640"/>
      <c r="E133" s="640"/>
      <c r="U133" s="640"/>
      <c r="W133" s="640"/>
      <c r="X133" s="640"/>
      <c r="Y133" s="640"/>
      <c r="Z133" s="640"/>
      <c r="AA133" s="640"/>
      <c r="AB133" s="640"/>
      <c r="AC133" s="640"/>
      <c r="AD133" s="640"/>
      <c r="AE133" s="640"/>
      <c r="AF133" s="640"/>
      <c r="AG133" s="640"/>
      <c r="AH133" s="640"/>
      <c r="AI133" s="640"/>
      <c r="AJ133" s="640"/>
      <c r="AK133" s="640"/>
      <c r="AL133" s="640"/>
    </row>
    <row r="134" spans="4:38">
      <c r="D134" s="640"/>
      <c r="E134" s="640"/>
      <c r="U134" s="640"/>
      <c r="W134" s="640"/>
      <c r="X134" s="640"/>
      <c r="Y134" s="640"/>
      <c r="Z134" s="640"/>
      <c r="AA134" s="640"/>
      <c r="AB134" s="640"/>
      <c r="AC134" s="640"/>
      <c r="AD134" s="640"/>
      <c r="AE134" s="640"/>
      <c r="AF134" s="640"/>
      <c r="AG134" s="640"/>
      <c r="AH134" s="640"/>
      <c r="AI134" s="640"/>
      <c r="AJ134" s="640"/>
      <c r="AK134" s="640"/>
      <c r="AL134" s="640"/>
    </row>
    <row r="135" spans="4:38">
      <c r="D135" s="640"/>
      <c r="E135" s="640"/>
      <c r="U135" s="640"/>
      <c r="W135" s="640"/>
      <c r="X135" s="640"/>
      <c r="Y135" s="640"/>
      <c r="Z135" s="640"/>
      <c r="AA135" s="640"/>
      <c r="AB135" s="640"/>
      <c r="AC135" s="640"/>
      <c r="AD135" s="640"/>
      <c r="AE135" s="640"/>
      <c r="AF135" s="640"/>
      <c r="AG135" s="640"/>
      <c r="AH135" s="640"/>
      <c r="AI135" s="640"/>
      <c r="AJ135" s="640"/>
      <c r="AK135" s="640"/>
      <c r="AL135" s="640"/>
    </row>
    <row r="136" spans="4:38">
      <c r="D136" s="640"/>
      <c r="E136" s="640"/>
      <c r="U136" s="640"/>
      <c r="W136" s="640"/>
      <c r="X136" s="640"/>
      <c r="Y136" s="640"/>
      <c r="Z136" s="640"/>
      <c r="AA136" s="640"/>
      <c r="AB136" s="640"/>
      <c r="AC136" s="640"/>
      <c r="AD136" s="640"/>
      <c r="AE136" s="640"/>
      <c r="AF136" s="640"/>
      <c r="AG136" s="640"/>
      <c r="AH136" s="640"/>
      <c r="AI136" s="640"/>
      <c r="AJ136" s="640"/>
      <c r="AK136" s="640"/>
      <c r="AL136" s="640"/>
    </row>
    <row r="137" spans="4:38">
      <c r="D137" s="640"/>
      <c r="E137" s="640"/>
      <c r="U137" s="640"/>
      <c r="W137" s="640"/>
      <c r="X137" s="640"/>
      <c r="Y137" s="640"/>
      <c r="Z137" s="640"/>
      <c r="AA137" s="640"/>
      <c r="AB137" s="640"/>
      <c r="AC137" s="640"/>
      <c r="AD137" s="640"/>
      <c r="AE137" s="640"/>
      <c r="AF137" s="640"/>
      <c r="AG137" s="640"/>
      <c r="AH137" s="640"/>
      <c r="AI137" s="640"/>
      <c r="AJ137" s="640"/>
      <c r="AK137" s="640"/>
      <c r="AL137" s="640"/>
    </row>
    <row r="138" spans="4:38">
      <c r="D138" s="640"/>
      <c r="E138" s="640"/>
      <c r="U138" s="640"/>
      <c r="W138" s="640"/>
      <c r="X138" s="640"/>
      <c r="Y138" s="640"/>
      <c r="Z138" s="640"/>
      <c r="AA138" s="640"/>
      <c r="AB138" s="640"/>
      <c r="AC138" s="640"/>
      <c r="AD138" s="640"/>
      <c r="AE138" s="640"/>
      <c r="AF138" s="640"/>
      <c r="AG138" s="640"/>
      <c r="AH138" s="640"/>
      <c r="AI138" s="640"/>
      <c r="AJ138" s="640"/>
      <c r="AK138" s="640"/>
      <c r="AL138" s="640"/>
    </row>
    <row r="139" spans="4:38">
      <c r="D139" s="640"/>
      <c r="E139" s="640"/>
      <c r="U139" s="640"/>
      <c r="W139" s="640"/>
      <c r="X139" s="640"/>
      <c r="Y139" s="640"/>
      <c r="Z139" s="640"/>
      <c r="AA139" s="640"/>
      <c r="AB139" s="640"/>
      <c r="AC139" s="640"/>
      <c r="AD139" s="640"/>
      <c r="AE139" s="640"/>
      <c r="AF139" s="640"/>
      <c r="AG139" s="640"/>
      <c r="AH139" s="640"/>
      <c r="AI139" s="640"/>
      <c r="AJ139" s="640"/>
      <c r="AK139" s="640"/>
      <c r="AL139" s="640"/>
    </row>
    <row r="140" spans="4:38">
      <c r="D140" s="640"/>
      <c r="E140" s="640"/>
      <c r="U140" s="640"/>
      <c r="W140" s="640"/>
      <c r="X140" s="640"/>
      <c r="Y140" s="640"/>
      <c r="Z140" s="640"/>
      <c r="AA140" s="640"/>
      <c r="AB140" s="640"/>
      <c r="AC140" s="640"/>
      <c r="AD140" s="640"/>
      <c r="AE140" s="640"/>
      <c r="AF140" s="640"/>
      <c r="AG140" s="640"/>
      <c r="AH140" s="640"/>
      <c r="AI140" s="640"/>
      <c r="AJ140" s="640"/>
      <c r="AK140" s="640"/>
      <c r="AL140" s="640"/>
    </row>
    <row r="141" spans="4:38">
      <c r="D141" s="640"/>
      <c r="E141" s="640"/>
      <c r="U141" s="640"/>
      <c r="W141" s="640"/>
      <c r="X141" s="640"/>
      <c r="Y141" s="640"/>
      <c r="Z141" s="640"/>
      <c r="AA141" s="640"/>
      <c r="AB141" s="640"/>
      <c r="AC141" s="640"/>
      <c r="AD141" s="640"/>
      <c r="AE141" s="640"/>
      <c r="AF141" s="640"/>
      <c r="AG141" s="640"/>
      <c r="AH141" s="640"/>
      <c r="AI141" s="640"/>
      <c r="AJ141" s="640"/>
      <c r="AK141" s="640"/>
      <c r="AL141" s="640"/>
    </row>
    <row r="142" spans="4:38">
      <c r="D142" s="640"/>
      <c r="E142" s="640"/>
      <c r="U142" s="640"/>
      <c r="W142" s="640"/>
      <c r="X142" s="640"/>
      <c r="Y142" s="640"/>
      <c r="Z142" s="640"/>
      <c r="AA142" s="640"/>
      <c r="AB142" s="640"/>
      <c r="AC142" s="640"/>
      <c r="AD142" s="640"/>
      <c r="AE142" s="640"/>
      <c r="AF142" s="640"/>
      <c r="AG142" s="640"/>
      <c r="AH142" s="640"/>
      <c r="AI142" s="640"/>
      <c r="AJ142" s="640"/>
      <c r="AK142" s="640"/>
      <c r="AL142" s="640"/>
    </row>
    <row r="143" spans="4:38">
      <c r="D143" s="640"/>
      <c r="E143" s="640"/>
      <c r="U143" s="640"/>
      <c r="W143" s="640"/>
      <c r="X143" s="640"/>
      <c r="Y143" s="640"/>
      <c r="Z143" s="640"/>
      <c r="AA143" s="640"/>
      <c r="AB143" s="640"/>
      <c r="AC143" s="640"/>
      <c r="AD143" s="640"/>
      <c r="AE143" s="640"/>
      <c r="AF143" s="640"/>
      <c r="AG143" s="640"/>
      <c r="AH143" s="640"/>
      <c r="AI143" s="640"/>
      <c r="AJ143" s="640"/>
      <c r="AK143" s="640"/>
      <c r="AL143" s="640"/>
    </row>
    <row r="144" spans="4:38">
      <c r="D144" s="640"/>
      <c r="E144" s="640"/>
      <c r="U144" s="640"/>
      <c r="W144" s="640"/>
      <c r="X144" s="640"/>
      <c r="Y144" s="640"/>
      <c r="Z144" s="640"/>
      <c r="AA144" s="640"/>
      <c r="AB144" s="640"/>
      <c r="AC144" s="640"/>
      <c r="AD144" s="640"/>
      <c r="AE144" s="640"/>
      <c r="AF144" s="640"/>
      <c r="AG144" s="640"/>
      <c r="AH144" s="640"/>
      <c r="AI144" s="640"/>
      <c r="AJ144" s="640"/>
      <c r="AK144" s="640"/>
      <c r="AL144" s="640"/>
    </row>
    <row r="145" spans="4:38">
      <c r="D145" s="640"/>
      <c r="E145" s="640"/>
      <c r="U145" s="640"/>
      <c r="W145" s="640"/>
      <c r="X145" s="640"/>
      <c r="Y145" s="640"/>
      <c r="Z145" s="640"/>
      <c r="AA145" s="640"/>
      <c r="AB145" s="640"/>
      <c r="AC145" s="640"/>
      <c r="AD145" s="640"/>
      <c r="AE145" s="640"/>
      <c r="AF145" s="640"/>
      <c r="AG145" s="640"/>
      <c r="AH145" s="640"/>
      <c r="AI145" s="640"/>
      <c r="AJ145" s="640"/>
      <c r="AK145" s="640"/>
      <c r="AL145" s="640"/>
    </row>
    <row r="146" spans="4:38">
      <c r="D146" s="640"/>
      <c r="E146" s="640"/>
      <c r="U146" s="640"/>
      <c r="W146" s="640"/>
      <c r="X146" s="640"/>
      <c r="Y146" s="640"/>
      <c r="Z146" s="640"/>
      <c r="AA146" s="640"/>
      <c r="AB146" s="640"/>
      <c r="AC146" s="640"/>
      <c r="AD146" s="640"/>
      <c r="AE146" s="640"/>
      <c r="AF146" s="640"/>
      <c r="AG146" s="640"/>
      <c r="AH146" s="640"/>
      <c r="AI146" s="640"/>
      <c r="AJ146" s="640"/>
      <c r="AK146" s="640"/>
      <c r="AL146" s="640"/>
    </row>
    <row r="147" spans="4:38">
      <c r="D147" s="640"/>
      <c r="E147" s="640"/>
      <c r="U147" s="640"/>
      <c r="W147" s="640"/>
      <c r="X147" s="640"/>
      <c r="Y147" s="640"/>
      <c r="Z147" s="640"/>
      <c r="AA147" s="640"/>
      <c r="AB147" s="640"/>
      <c r="AC147" s="640"/>
      <c r="AD147" s="640"/>
      <c r="AE147" s="640"/>
      <c r="AF147" s="640"/>
      <c r="AG147" s="640"/>
      <c r="AH147" s="640"/>
      <c r="AI147" s="640"/>
      <c r="AJ147" s="640"/>
      <c r="AK147" s="640"/>
      <c r="AL147" s="640"/>
    </row>
    <row r="148" spans="4:38">
      <c r="D148" s="640"/>
      <c r="E148" s="640"/>
      <c r="U148" s="640"/>
      <c r="W148" s="640"/>
      <c r="X148" s="640"/>
      <c r="Y148" s="640"/>
      <c r="Z148" s="640"/>
      <c r="AA148" s="640"/>
      <c r="AB148" s="640"/>
      <c r="AC148" s="640"/>
      <c r="AD148" s="640"/>
      <c r="AE148" s="640"/>
      <c r="AF148" s="640"/>
      <c r="AG148" s="640"/>
      <c r="AH148" s="640"/>
      <c r="AI148" s="640"/>
      <c r="AJ148" s="640"/>
      <c r="AK148" s="640"/>
      <c r="AL148" s="640"/>
    </row>
    <row r="149" spans="4:38">
      <c r="D149" s="640"/>
      <c r="E149" s="640"/>
      <c r="U149" s="640"/>
      <c r="W149" s="640"/>
      <c r="X149" s="640"/>
      <c r="Y149" s="640"/>
      <c r="Z149" s="640"/>
      <c r="AA149" s="640"/>
      <c r="AB149" s="640"/>
      <c r="AC149" s="640"/>
      <c r="AD149" s="640"/>
      <c r="AE149" s="640"/>
      <c r="AF149" s="640"/>
      <c r="AG149" s="640"/>
      <c r="AH149" s="640"/>
      <c r="AI149" s="640"/>
      <c r="AJ149" s="640"/>
      <c r="AK149" s="640"/>
      <c r="AL149" s="640"/>
    </row>
    <row r="150" spans="4:38">
      <c r="D150" s="640"/>
      <c r="E150" s="640"/>
      <c r="U150" s="640"/>
      <c r="W150" s="640"/>
      <c r="X150" s="640"/>
      <c r="Y150" s="640"/>
      <c r="Z150" s="640"/>
      <c r="AA150" s="640"/>
      <c r="AB150" s="640"/>
      <c r="AC150" s="640"/>
      <c r="AD150" s="640"/>
      <c r="AE150" s="640"/>
      <c r="AF150" s="640"/>
      <c r="AG150" s="640"/>
      <c r="AH150" s="640"/>
      <c r="AI150" s="640"/>
      <c r="AJ150" s="640"/>
      <c r="AK150" s="640"/>
      <c r="AL150" s="640"/>
    </row>
    <row r="151" spans="4:38">
      <c r="D151" s="640"/>
      <c r="E151" s="640"/>
      <c r="U151" s="640"/>
      <c r="W151" s="640"/>
      <c r="X151" s="640"/>
      <c r="Y151" s="640"/>
      <c r="Z151" s="640"/>
      <c r="AA151" s="640"/>
      <c r="AB151" s="640"/>
      <c r="AC151" s="640"/>
      <c r="AD151" s="640"/>
      <c r="AE151" s="640"/>
      <c r="AF151" s="640"/>
      <c r="AG151" s="640"/>
      <c r="AH151" s="640"/>
      <c r="AI151" s="640"/>
      <c r="AJ151" s="640"/>
      <c r="AK151" s="640"/>
      <c r="AL151" s="640"/>
    </row>
    <row r="152" spans="4:38">
      <c r="D152" s="640"/>
      <c r="E152" s="640"/>
      <c r="W152" s="640"/>
      <c r="X152" s="640"/>
      <c r="Y152" s="640"/>
      <c r="Z152" s="640"/>
      <c r="AA152" s="640"/>
      <c r="AB152" s="640"/>
      <c r="AC152" s="640"/>
      <c r="AD152" s="640"/>
      <c r="AE152" s="640"/>
      <c r="AF152" s="640"/>
      <c r="AG152" s="640"/>
      <c r="AH152" s="640"/>
      <c r="AI152" s="640"/>
      <c r="AJ152" s="640"/>
      <c r="AK152" s="640"/>
      <c r="AL152" s="640"/>
    </row>
  </sheetData>
  <phoneticPr fontId="46" type="noConversion"/>
  <printOptions horizontalCentered="1" verticalCentered="1"/>
  <pageMargins left="0.25" right="0" top="0.5" bottom="0.5" header="0.5" footer="0.5"/>
  <pageSetup scale="60" orientation="landscape" r:id="rId1"/>
  <headerFooter alignWithMargins="0">
    <oddHeader>&amp;C&amp;"Arial,Bold"&amp;12Sanlando Utilities Corp</oddHeader>
  </headerFooter>
</worksheet>
</file>

<file path=xl/worksheets/sheet121.xml><?xml version="1.0" encoding="utf-8"?>
<worksheet xmlns="http://schemas.openxmlformats.org/spreadsheetml/2006/main" xmlns:r="http://schemas.openxmlformats.org/officeDocument/2006/relationships">
  <sheetPr codeName="Sheet108"/>
  <dimension ref="A1:U227"/>
  <sheetViews>
    <sheetView workbookViewId="0"/>
  </sheetViews>
  <sheetFormatPr defaultColWidth="9.140625" defaultRowHeight="12"/>
  <cols>
    <col min="1" max="1" width="6" style="1113" customWidth="1"/>
    <col min="2" max="2" width="40" style="492" customWidth="1"/>
    <col min="3" max="3" width="8.7109375" style="1842" customWidth="1"/>
    <col min="4" max="7" width="9.7109375" style="944" customWidth="1"/>
    <col min="8" max="8" width="10.5703125" style="944" customWidth="1"/>
    <col min="9" max="13" width="9.7109375" style="944" customWidth="1"/>
    <col min="14" max="14" width="11" style="944" customWidth="1"/>
    <col min="15" max="15" width="11.5703125" style="507" customWidth="1"/>
    <col min="16" max="17" width="13.7109375" style="492" customWidth="1"/>
    <col min="18" max="18" width="9.28515625" style="492" bestFit="1" customWidth="1"/>
    <col min="19" max="20" width="10.5703125" style="492" bestFit="1" customWidth="1"/>
    <col min="21" max="16384" width="9.140625" style="492"/>
  </cols>
  <sheetData>
    <row r="1" spans="1:21" ht="12" customHeight="1">
      <c r="B1" s="1253" t="s">
        <v>487</v>
      </c>
      <c r="C1" s="495">
        <v>11739.9</v>
      </c>
      <c r="D1" s="1827">
        <v>0.76378434293818753</v>
      </c>
      <c r="E1" s="1828"/>
      <c r="F1" s="1829" t="s">
        <v>3161</v>
      </c>
      <c r="G1" s="1830"/>
      <c r="H1" s="1830"/>
      <c r="I1" s="1830"/>
      <c r="J1" s="1830"/>
      <c r="K1" s="1828"/>
      <c r="L1" s="1828"/>
      <c r="M1" s="1828"/>
      <c r="N1" s="1828"/>
      <c r="O1" s="1828"/>
      <c r="P1" s="1828"/>
      <c r="Q1" s="1828"/>
      <c r="R1" s="487"/>
      <c r="S1" s="487"/>
    </row>
    <row r="2" spans="1:21" ht="12" customHeight="1">
      <c r="B2" s="1253" t="s">
        <v>490</v>
      </c>
      <c r="C2" s="495">
        <v>3630.8</v>
      </c>
      <c r="D2" s="1827">
        <v>0.23621565706181241</v>
      </c>
      <c r="E2" s="1828"/>
      <c r="F2" s="1828"/>
      <c r="G2" s="1828"/>
      <c r="H2" s="1828"/>
      <c r="I2" s="1828"/>
      <c r="J2" s="1828"/>
      <c r="K2" s="1828"/>
      <c r="L2" s="1828"/>
      <c r="M2" s="1828"/>
      <c r="N2" s="1828"/>
      <c r="O2" s="1828"/>
      <c r="P2" s="1828"/>
      <c r="Q2" s="1828"/>
      <c r="R2" s="487"/>
      <c r="S2" s="487"/>
    </row>
    <row r="3" spans="1:21" ht="12" customHeight="1">
      <c r="B3" s="1253" t="s">
        <v>488</v>
      </c>
      <c r="C3" s="496"/>
      <c r="D3" s="327"/>
      <c r="E3" s="1828"/>
      <c r="F3" s="1828"/>
      <c r="G3" s="1828"/>
      <c r="H3" s="1828"/>
      <c r="I3" s="1828"/>
      <c r="J3" s="1828"/>
      <c r="K3" s="1828"/>
      <c r="L3" s="1828"/>
      <c r="M3" s="1828"/>
      <c r="N3" s="1828"/>
      <c r="O3" s="1828"/>
      <c r="P3" s="1828"/>
      <c r="Q3" s="1828"/>
      <c r="R3" s="487"/>
      <c r="S3" s="487"/>
    </row>
    <row r="4" spans="1:21" ht="12" customHeight="1">
      <c r="B4" s="1590" t="s">
        <v>486</v>
      </c>
      <c r="C4" s="1831">
        <v>15370.7</v>
      </c>
      <c r="D4" s="327"/>
      <c r="E4" s="1828"/>
      <c r="F4" s="1828"/>
      <c r="G4" s="1828"/>
      <c r="H4" s="1828"/>
      <c r="I4" s="1828"/>
      <c r="J4" s="1828"/>
      <c r="K4" s="1828"/>
      <c r="L4" s="1828"/>
      <c r="M4" s="1828"/>
      <c r="N4" s="1828"/>
      <c r="O4" s="1828"/>
      <c r="P4" s="1828"/>
      <c r="Q4" s="1828"/>
      <c r="R4" s="487"/>
      <c r="S4" s="487"/>
    </row>
    <row r="5" spans="1:21" ht="12" customHeight="1">
      <c r="A5" s="2313" t="s">
        <v>3677</v>
      </c>
      <c r="B5" s="1828"/>
      <c r="C5" s="1828"/>
      <c r="D5" s="482">
        <v>3</v>
      </c>
      <c r="E5" s="482">
        <v>4</v>
      </c>
      <c r="F5" s="482">
        <v>5</v>
      </c>
      <c r="G5" s="482">
        <v>6</v>
      </c>
      <c r="H5" s="482">
        <v>7</v>
      </c>
      <c r="I5" s="482">
        <v>8</v>
      </c>
      <c r="J5" s="482">
        <v>9</v>
      </c>
      <c r="K5" s="482">
        <v>10</v>
      </c>
      <c r="L5" s="482">
        <v>11</v>
      </c>
      <c r="M5" s="482">
        <v>12</v>
      </c>
      <c r="N5" s="482">
        <v>13</v>
      </c>
      <c r="O5" s="482">
        <v>14</v>
      </c>
      <c r="P5" s="1828"/>
      <c r="Q5" s="1828"/>
      <c r="R5" s="487"/>
      <c r="S5" s="487"/>
    </row>
    <row r="6" spans="1:21" s="1834" customFormat="1" ht="24.75" customHeight="1">
      <c r="A6" s="1114"/>
      <c r="B6" s="1832" t="s">
        <v>1726</v>
      </c>
      <c r="C6" s="1832" t="s">
        <v>1377</v>
      </c>
      <c r="D6" s="1833" t="s">
        <v>1865</v>
      </c>
      <c r="E6" s="1833" t="s">
        <v>1866</v>
      </c>
      <c r="F6" s="1833" t="s">
        <v>67</v>
      </c>
      <c r="G6" s="1833" t="s">
        <v>68</v>
      </c>
      <c r="H6" s="1833" t="s">
        <v>1505</v>
      </c>
      <c r="I6" s="1833" t="s">
        <v>69</v>
      </c>
      <c r="J6" s="1833" t="s">
        <v>70</v>
      </c>
      <c r="K6" s="1833" t="s">
        <v>71</v>
      </c>
      <c r="L6" s="1833" t="s">
        <v>413</v>
      </c>
      <c r="M6" s="1833" t="s">
        <v>73</v>
      </c>
      <c r="N6" s="1833" t="s">
        <v>414</v>
      </c>
      <c r="O6" s="502" t="s">
        <v>1863</v>
      </c>
      <c r="P6" s="484">
        <v>42369</v>
      </c>
      <c r="Q6" s="1491" t="s">
        <v>2374</v>
      </c>
      <c r="R6" s="485"/>
      <c r="S6" s="486"/>
    </row>
    <row r="7" spans="1:21" s="487" customFormat="1">
      <c r="A7" s="493"/>
      <c r="C7" s="1255"/>
      <c r="D7" s="1011"/>
      <c r="E7" s="1011"/>
      <c r="F7" s="1011"/>
      <c r="G7" s="1011"/>
      <c r="H7" s="1011"/>
      <c r="I7" s="1011"/>
      <c r="J7" s="1011"/>
      <c r="K7" s="1011"/>
      <c r="L7" s="1011"/>
      <c r="M7" s="1011"/>
      <c r="N7" s="1011"/>
      <c r="O7" s="503"/>
      <c r="P7" s="494"/>
      <c r="Q7" s="494"/>
    </row>
    <row r="8" spans="1:21" s="487" customFormat="1">
      <c r="A8" s="493">
        <v>6445</v>
      </c>
      <c r="B8" s="487" t="s">
        <v>1729</v>
      </c>
      <c r="C8" s="491" t="s">
        <v>1361</v>
      </c>
      <c r="D8" s="1118">
        <v>90.44</v>
      </c>
      <c r="E8" s="1118">
        <v>90.44</v>
      </c>
      <c r="F8" s="1118">
        <v>90.44</v>
      </c>
      <c r="G8" s="1118">
        <v>90.44</v>
      </c>
      <c r="H8" s="1118">
        <v>90.44</v>
      </c>
      <c r="I8" s="1118">
        <v>90.44</v>
      </c>
      <c r="J8" s="1118">
        <v>90.439999999999941</v>
      </c>
      <c r="K8" s="1118">
        <v>90.440000000000055</v>
      </c>
      <c r="L8" s="1118">
        <v>90.440000000000055</v>
      </c>
      <c r="M8" s="1118">
        <v>90.439999999999941</v>
      </c>
      <c r="N8" s="1118">
        <v>90.440000000000168</v>
      </c>
      <c r="O8" s="1118">
        <v>90.439999999999827</v>
      </c>
      <c r="P8" s="503">
        <v>1085.28</v>
      </c>
      <c r="Q8" s="503">
        <v>-405.23050000000001</v>
      </c>
      <c r="S8" s="1835">
        <v>1085</v>
      </c>
      <c r="T8" s="1835">
        <v>1085</v>
      </c>
      <c r="U8" s="1835">
        <v>0</v>
      </c>
    </row>
    <row r="9" spans="1:21" s="487" customFormat="1">
      <c r="A9" s="493">
        <v>6450</v>
      </c>
      <c r="B9" s="487" t="s">
        <v>1731</v>
      </c>
      <c r="C9" s="488"/>
      <c r="D9" s="1118">
        <v>47.290000000000006</v>
      </c>
      <c r="E9" s="1118">
        <v>47.3</v>
      </c>
      <c r="F9" s="1118">
        <v>47.31</v>
      </c>
      <c r="G9" s="1118">
        <v>47.31</v>
      </c>
      <c r="H9" s="1118">
        <v>47.319999999999965</v>
      </c>
      <c r="I9" s="1118">
        <v>47.310000000000059</v>
      </c>
      <c r="J9" s="1118">
        <v>47.309999999999945</v>
      </c>
      <c r="K9" s="1118">
        <v>47.31</v>
      </c>
      <c r="L9" s="1118">
        <v>47.319999999999993</v>
      </c>
      <c r="M9" s="1118">
        <v>47.310000000000059</v>
      </c>
      <c r="N9" s="1118">
        <v>47.309999999999945</v>
      </c>
      <c r="O9" s="1118">
        <v>47.32000000000005</v>
      </c>
      <c r="P9" s="503">
        <v>567.72</v>
      </c>
      <c r="Q9" s="503"/>
      <c r="S9" s="1835">
        <v>568</v>
      </c>
      <c r="T9" s="1835">
        <v>566</v>
      </c>
      <c r="U9" s="1835">
        <v>2</v>
      </c>
    </row>
    <row r="10" spans="1:21" s="487" customFormat="1">
      <c r="A10" s="493"/>
      <c r="C10" s="488"/>
      <c r="D10" s="506"/>
      <c r="E10" s="506"/>
      <c r="F10" s="506"/>
      <c r="G10" s="506"/>
      <c r="H10" s="506"/>
      <c r="I10" s="506"/>
      <c r="J10" s="506"/>
      <c r="K10" s="506"/>
      <c r="L10" s="506"/>
      <c r="M10" s="506"/>
      <c r="N10" s="506"/>
      <c r="O10" s="503"/>
      <c r="P10" s="503"/>
      <c r="Q10" s="503"/>
      <c r="S10" s="1835"/>
      <c r="T10" s="1835"/>
      <c r="U10" s="1835"/>
    </row>
    <row r="11" spans="1:21" s="487" customFormat="1">
      <c r="A11" s="493">
        <v>6455</v>
      </c>
      <c r="B11" s="487" t="s">
        <v>436</v>
      </c>
      <c r="C11" s="488"/>
      <c r="D11" s="1118">
        <v>365.38</v>
      </c>
      <c r="E11" s="1118">
        <v>365.38</v>
      </c>
      <c r="F11" s="1118">
        <v>365.37999999999988</v>
      </c>
      <c r="G11" s="1118">
        <v>365.38000000000011</v>
      </c>
      <c r="H11" s="1118">
        <v>365.82000000000016</v>
      </c>
      <c r="I11" s="1118">
        <v>366.92999999999984</v>
      </c>
      <c r="J11" s="1118">
        <v>366.92999999999984</v>
      </c>
      <c r="K11" s="1118">
        <v>366.93000000000029</v>
      </c>
      <c r="L11" s="1118">
        <v>367.63999999999987</v>
      </c>
      <c r="M11" s="1118">
        <v>367.63999999999987</v>
      </c>
      <c r="N11" s="1118">
        <v>367.64000000000033</v>
      </c>
      <c r="O11" s="1118">
        <v>369.35999999999967</v>
      </c>
      <c r="P11" s="503">
        <v>4400.41</v>
      </c>
      <c r="Q11" s="503">
        <v>-151.17500000000001</v>
      </c>
      <c r="R11" s="487" t="s">
        <v>1821</v>
      </c>
      <c r="S11" s="1835">
        <v>518231</v>
      </c>
      <c r="T11" s="1835">
        <v>513024</v>
      </c>
      <c r="U11" s="1835">
        <v>5207</v>
      </c>
    </row>
    <row r="12" spans="1:21" s="487" customFormat="1">
      <c r="A12" s="493"/>
      <c r="C12" s="488"/>
      <c r="D12" s="506"/>
      <c r="E12" s="506"/>
      <c r="F12" s="506"/>
      <c r="G12" s="506"/>
      <c r="H12" s="506"/>
      <c r="I12" s="506"/>
      <c r="J12" s="506"/>
      <c r="K12" s="506"/>
      <c r="L12" s="506"/>
      <c r="M12" s="506"/>
      <c r="N12" s="506"/>
      <c r="O12" s="503"/>
      <c r="P12" s="503"/>
      <c r="Q12" s="503"/>
      <c r="S12" s="1835"/>
      <c r="T12" s="1835"/>
      <c r="U12" s="1835">
        <v>0</v>
      </c>
    </row>
    <row r="13" spans="1:21" s="487" customFormat="1">
      <c r="A13" s="493">
        <v>6485</v>
      </c>
      <c r="B13" s="487" t="s">
        <v>1085</v>
      </c>
      <c r="C13" s="491" t="s">
        <v>1362</v>
      </c>
      <c r="D13" s="1118">
        <v>7159.26</v>
      </c>
      <c r="E13" s="1118">
        <v>7159.3799999999992</v>
      </c>
      <c r="F13" s="1118">
        <v>7159.9900000000016</v>
      </c>
      <c r="G13" s="1118">
        <v>7160.5499999999993</v>
      </c>
      <c r="H13" s="1118">
        <v>7161.1100000000006</v>
      </c>
      <c r="I13" s="1118">
        <v>7161.9500000000044</v>
      </c>
      <c r="J13" s="1118">
        <v>7162.3399999999965</v>
      </c>
      <c r="K13" s="1118">
        <v>7163.5199999999968</v>
      </c>
      <c r="L13" s="1118">
        <v>7164.8100000000049</v>
      </c>
      <c r="M13" s="1118">
        <v>7165.4199999999983</v>
      </c>
      <c r="N13" s="1118">
        <v>7165.6999999999971</v>
      </c>
      <c r="O13" s="1118">
        <v>7165.7000000000116</v>
      </c>
      <c r="P13" s="503">
        <v>85949.73000000001</v>
      </c>
      <c r="Q13" s="503">
        <v>-2283.5983333333334</v>
      </c>
      <c r="S13" s="1835">
        <v>85950</v>
      </c>
      <c r="T13" s="1835">
        <v>85950</v>
      </c>
      <c r="U13" s="1835">
        <v>0</v>
      </c>
    </row>
    <row r="14" spans="1:21" s="487" customFormat="1">
      <c r="A14" s="493"/>
      <c r="C14" s="488"/>
      <c r="D14" s="506"/>
      <c r="E14" s="506"/>
      <c r="F14" s="506"/>
      <c r="G14" s="506"/>
      <c r="H14" s="506"/>
      <c r="I14" s="506"/>
      <c r="J14" s="506"/>
      <c r="K14" s="506"/>
      <c r="L14" s="506"/>
      <c r="M14" s="506"/>
      <c r="N14" s="506"/>
      <c r="O14" s="503"/>
      <c r="P14" s="503"/>
      <c r="Q14" s="503"/>
      <c r="S14" s="1835"/>
      <c r="T14" s="1835"/>
      <c r="U14" s="1835">
        <v>0</v>
      </c>
    </row>
    <row r="15" spans="1:21" s="487" customFormat="1">
      <c r="A15" s="493">
        <v>6490</v>
      </c>
      <c r="B15" s="487" t="s">
        <v>439</v>
      </c>
      <c r="C15" s="488">
        <v>0</v>
      </c>
      <c r="D15" s="1118">
        <v>0</v>
      </c>
      <c r="E15" s="1118">
        <v>0</v>
      </c>
      <c r="F15" s="1118">
        <v>0</v>
      </c>
      <c r="G15" s="1118">
        <v>0</v>
      </c>
      <c r="H15" s="1118">
        <v>0</v>
      </c>
      <c r="I15" s="1118">
        <v>0</v>
      </c>
      <c r="J15" s="1118">
        <v>0</v>
      </c>
      <c r="K15" s="1118">
        <v>0</v>
      </c>
      <c r="L15" s="1118">
        <v>0</v>
      </c>
      <c r="M15" s="1118">
        <v>0</v>
      </c>
      <c r="N15" s="1118">
        <v>0</v>
      </c>
      <c r="O15" s="1118">
        <v>0</v>
      </c>
      <c r="P15" s="503">
        <v>0</v>
      </c>
      <c r="Q15" s="503"/>
      <c r="S15" s="1835"/>
      <c r="T15" s="1835"/>
      <c r="U15" s="1835">
        <v>0</v>
      </c>
    </row>
    <row r="16" spans="1:21" s="487" customFormat="1">
      <c r="A16" s="493"/>
      <c r="C16" s="488"/>
      <c r="D16" s="506"/>
      <c r="E16" s="506"/>
      <c r="F16" s="506"/>
      <c r="G16" s="506"/>
      <c r="H16" s="506"/>
      <c r="I16" s="506"/>
      <c r="J16" s="506"/>
      <c r="K16" s="506"/>
      <c r="L16" s="506"/>
      <c r="M16" s="506"/>
      <c r="N16" s="506"/>
      <c r="O16" s="506"/>
      <c r="P16" s="503"/>
      <c r="Q16" s="503"/>
      <c r="S16" s="1835"/>
      <c r="T16" s="1835"/>
      <c r="U16" s="1835">
        <v>0</v>
      </c>
    </row>
    <row r="17" spans="1:21" s="487" customFormat="1">
      <c r="A17" s="493">
        <v>6495</v>
      </c>
      <c r="B17" s="487" t="s">
        <v>2310</v>
      </c>
      <c r="C17" s="488"/>
      <c r="D17" s="1118">
        <v>769.51999999999987</v>
      </c>
      <c r="E17" s="1118">
        <v>769.51999999999987</v>
      </c>
      <c r="F17" s="1118">
        <v>769.52000000000021</v>
      </c>
      <c r="G17" s="1118">
        <v>776.02</v>
      </c>
      <c r="H17" s="1118">
        <v>779.34000000000015</v>
      </c>
      <c r="I17" s="1118">
        <v>779.34000000000015</v>
      </c>
      <c r="J17" s="1118">
        <v>779.33999999999924</v>
      </c>
      <c r="K17" s="1118">
        <v>779.34000000000106</v>
      </c>
      <c r="L17" s="1118">
        <v>779.33999999999924</v>
      </c>
      <c r="M17" s="1118">
        <v>779.34000000000015</v>
      </c>
      <c r="N17" s="1118">
        <v>779.34000000000106</v>
      </c>
      <c r="O17" s="1118">
        <v>779.34000000000015</v>
      </c>
      <c r="P17" s="503">
        <v>9319.3000000000011</v>
      </c>
      <c r="Q17" s="503">
        <v>6.285714285714286E-3</v>
      </c>
      <c r="S17" s="1835">
        <v>9319</v>
      </c>
      <c r="T17" s="1835">
        <v>9319</v>
      </c>
      <c r="U17" s="1835">
        <v>0</v>
      </c>
    </row>
    <row r="18" spans="1:21" s="487" customFormat="1">
      <c r="A18" s="493"/>
      <c r="C18" s="488"/>
      <c r="D18" s="506"/>
      <c r="E18" s="506"/>
      <c r="F18" s="506"/>
      <c r="G18" s="506"/>
      <c r="H18" s="506"/>
      <c r="I18" s="506"/>
      <c r="J18" s="506"/>
      <c r="K18" s="506"/>
      <c r="L18" s="506"/>
      <c r="M18" s="506"/>
      <c r="N18" s="506"/>
      <c r="O18" s="506"/>
      <c r="P18" s="503"/>
      <c r="Q18" s="503"/>
      <c r="S18" s="1835"/>
      <c r="T18" s="1835"/>
      <c r="U18" s="1835">
        <v>0</v>
      </c>
    </row>
    <row r="19" spans="1:21" s="487" customFormat="1">
      <c r="A19" s="493">
        <v>6500</v>
      </c>
      <c r="B19" s="487" t="s">
        <v>440</v>
      </c>
      <c r="C19" s="488"/>
      <c r="D19" s="1118">
        <v>552.64</v>
      </c>
      <c r="E19" s="1118">
        <v>552.64</v>
      </c>
      <c r="F19" s="1118">
        <v>552.6400000000001</v>
      </c>
      <c r="G19" s="1118">
        <v>552.63999999999987</v>
      </c>
      <c r="H19" s="1118">
        <v>552.63999999999987</v>
      </c>
      <c r="I19" s="1118">
        <v>552.64000000000033</v>
      </c>
      <c r="J19" s="1118">
        <v>552.63999999999942</v>
      </c>
      <c r="K19" s="1118">
        <v>552.64000000000033</v>
      </c>
      <c r="L19" s="1118">
        <v>552.64000000000033</v>
      </c>
      <c r="M19" s="1118">
        <v>552.63999999999942</v>
      </c>
      <c r="N19" s="1118">
        <v>552.64000000000033</v>
      </c>
      <c r="O19" s="1118">
        <v>552.64000000000033</v>
      </c>
      <c r="P19" s="503">
        <v>6631.68</v>
      </c>
      <c r="Q19" s="503">
        <v>15529.130999999998</v>
      </c>
      <c r="S19" s="1835">
        <v>6632</v>
      </c>
      <c r="T19" s="1835">
        <v>6632</v>
      </c>
      <c r="U19" s="1835">
        <v>0</v>
      </c>
    </row>
    <row r="20" spans="1:21" s="487" customFormat="1">
      <c r="A20" s="493"/>
      <c r="C20" s="488"/>
      <c r="D20" s="506"/>
      <c r="E20" s="506"/>
      <c r="F20" s="506"/>
      <c r="G20" s="506"/>
      <c r="H20" s="506"/>
      <c r="I20" s="506"/>
      <c r="J20" s="506"/>
      <c r="K20" s="506"/>
      <c r="L20" s="506"/>
      <c r="M20" s="506"/>
      <c r="N20" s="506"/>
      <c r="O20" s="503"/>
      <c r="P20" s="503"/>
      <c r="Q20" s="503"/>
      <c r="S20" s="1835"/>
      <c r="T20" s="1835"/>
      <c r="U20" s="1835">
        <v>0</v>
      </c>
    </row>
    <row r="21" spans="1:21" s="487" customFormat="1">
      <c r="A21" s="493">
        <v>6505</v>
      </c>
      <c r="B21" s="487" t="s">
        <v>437</v>
      </c>
      <c r="C21" s="491" t="s">
        <v>1363</v>
      </c>
      <c r="D21" s="1118">
        <v>48.269999999999996</v>
      </c>
      <c r="E21" s="1118">
        <v>48.269999999999996</v>
      </c>
      <c r="F21" s="1118">
        <v>48.27000000000001</v>
      </c>
      <c r="G21" s="1118">
        <v>52.25</v>
      </c>
      <c r="H21" s="1118">
        <v>52.25</v>
      </c>
      <c r="I21" s="1118">
        <v>52.25</v>
      </c>
      <c r="J21" s="1118">
        <v>52.249999999999943</v>
      </c>
      <c r="K21" s="1118">
        <v>52.250000000000057</v>
      </c>
      <c r="L21" s="1118">
        <v>54.159999999999968</v>
      </c>
      <c r="M21" s="1118">
        <v>54.160000000000025</v>
      </c>
      <c r="N21" s="1118">
        <v>56.949999999999932</v>
      </c>
      <c r="O21" s="1118">
        <v>62.200000000000045</v>
      </c>
      <c r="P21" s="503">
        <v>633.53</v>
      </c>
      <c r="Q21" s="503"/>
      <c r="R21" s="487" t="s">
        <v>1822</v>
      </c>
      <c r="S21" s="1835">
        <v>51205</v>
      </c>
      <c r="T21" s="1835">
        <v>-15369</v>
      </c>
      <c r="U21" s="1835">
        <v>66574</v>
      </c>
    </row>
    <row r="22" spans="1:21" s="487" customFormat="1">
      <c r="A22" s="493">
        <v>6510</v>
      </c>
      <c r="B22" s="487" t="s">
        <v>441</v>
      </c>
      <c r="C22" s="491"/>
      <c r="D22" s="1118">
        <v>4051.78</v>
      </c>
      <c r="E22" s="1118">
        <v>4064.4199999999996</v>
      </c>
      <c r="F22" s="1118">
        <v>4054.7900000000018</v>
      </c>
      <c r="G22" s="1118">
        <v>4000.8899999999994</v>
      </c>
      <c r="H22" s="1118">
        <v>4006.2299999999996</v>
      </c>
      <c r="I22" s="1118">
        <v>4071.3300000000017</v>
      </c>
      <c r="J22" s="1118">
        <v>4027.9399999999987</v>
      </c>
      <c r="K22" s="1118">
        <v>4085.1800000000003</v>
      </c>
      <c r="L22" s="1118">
        <v>4120.369999999999</v>
      </c>
      <c r="M22" s="1118">
        <v>4174.010000000002</v>
      </c>
      <c r="N22" s="1118">
        <v>4150.0800000000017</v>
      </c>
      <c r="O22" s="1118">
        <v>4144.7299999999959</v>
      </c>
      <c r="P22" s="503">
        <v>48951.75</v>
      </c>
      <c r="Q22" s="503">
        <v>17884.588500000002</v>
      </c>
      <c r="R22" s="487" t="s">
        <v>1822</v>
      </c>
      <c r="S22" s="1835"/>
      <c r="T22" s="1835"/>
      <c r="U22" s="1835"/>
    </row>
    <row r="23" spans="1:21" s="487" customFormat="1">
      <c r="A23" s="493">
        <v>6570</v>
      </c>
      <c r="B23" s="487" t="s">
        <v>483</v>
      </c>
      <c r="C23" s="491"/>
      <c r="D23" s="1118">
        <v>7.88</v>
      </c>
      <c r="E23" s="1118">
        <v>7.88</v>
      </c>
      <c r="F23" s="1118">
        <v>7.8800000000000008</v>
      </c>
      <c r="G23" s="1118">
        <v>7.879999999999999</v>
      </c>
      <c r="H23" s="1118">
        <v>7.879999999999999</v>
      </c>
      <c r="I23" s="1118">
        <v>-3.6499999999999986</v>
      </c>
      <c r="J23" s="1118">
        <v>7.8799999999999955</v>
      </c>
      <c r="K23" s="1118">
        <v>7.8800000000000026</v>
      </c>
      <c r="L23" s="1118">
        <v>7.8800000000000026</v>
      </c>
      <c r="M23" s="1118">
        <v>7.8799999999999955</v>
      </c>
      <c r="N23" s="1118">
        <v>7.8800000000000097</v>
      </c>
      <c r="O23" s="1118">
        <v>7.8799999999999955</v>
      </c>
      <c r="P23" s="503">
        <v>83.03</v>
      </c>
      <c r="Q23" s="503"/>
      <c r="R23" s="487" t="s">
        <v>1822</v>
      </c>
      <c r="S23" s="1835"/>
      <c r="T23" s="1835"/>
      <c r="U23" s="1835"/>
    </row>
    <row r="24" spans="1:21" s="487" customFormat="1">
      <c r="A24" s="493">
        <v>6515</v>
      </c>
      <c r="B24" s="487" t="s">
        <v>442</v>
      </c>
      <c r="C24" s="491"/>
      <c r="D24" s="1118">
        <v>129.01</v>
      </c>
      <c r="E24" s="1118">
        <v>129.01</v>
      </c>
      <c r="F24" s="1118">
        <v>129.01</v>
      </c>
      <c r="G24" s="1118">
        <v>129.01</v>
      </c>
      <c r="H24" s="1118">
        <v>117.76999999999998</v>
      </c>
      <c r="I24" s="1118">
        <v>144.57000000000005</v>
      </c>
      <c r="J24" s="1118">
        <v>126.11000000000001</v>
      </c>
      <c r="K24" s="1118">
        <v>126.1099999999999</v>
      </c>
      <c r="L24" s="1118">
        <v>126.11000000000013</v>
      </c>
      <c r="M24" s="1118">
        <v>126.1099999999999</v>
      </c>
      <c r="N24" s="1118">
        <v>126.11000000000013</v>
      </c>
      <c r="O24" s="1118">
        <v>128.23999999999978</v>
      </c>
      <c r="P24" s="503">
        <v>1537.1699999999998</v>
      </c>
      <c r="Q24" s="503"/>
      <c r="R24" s="487" t="s">
        <v>1822</v>
      </c>
      <c r="S24" s="1835"/>
      <c r="T24" s="1835"/>
      <c r="U24" s="1835"/>
    </row>
    <row r="25" spans="1:21" s="487" customFormat="1">
      <c r="A25" s="493"/>
      <c r="C25" s="488"/>
      <c r="D25" s="1118">
        <v>0</v>
      </c>
      <c r="E25" s="1118">
        <v>0</v>
      </c>
      <c r="F25" s="1118">
        <v>0</v>
      </c>
      <c r="G25" s="1118">
        <v>0</v>
      </c>
      <c r="H25" s="1118">
        <v>0</v>
      </c>
      <c r="I25" s="1118">
        <v>0</v>
      </c>
      <c r="J25" s="1118">
        <v>0</v>
      </c>
      <c r="K25" s="1118">
        <v>0</v>
      </c>
      <c r="L25" s="1118">
        <v>0</v>
      </c>
      <c r="M25" s="1118">
        <v>0</v>
      </c>
      <c r="N25" s="1118">
        <v>0</v>
      </c>
      <c r="O25" s="1118">
        <v>0</v>
      </c>
      <c r="P25" s="503">
        <v>0</v>
      </c>
      <c r="Q25" s="503"/>
      <c r="S25" s="1835"/>
      <c r="T25" s="1835"/>
      <c r="U25" s="1835"/>
    </row>
    <row r="26" spans="1:21" s="487" customFormat="1">
      <c r="A26" s="493">
        <v>6460</v>
      </c>
      <c r="B26" s="487" t="s">
        <v>1444</v>
      </c>
      <c r="C26" s="491" t="s">
        <v>1364</v>
      </c>
      <c r="D26" s="1118">
        <v>7314.79</v>
      </c>
      <c r="E26" s="1118">
        <v>7315.11</v>
      </c>
      <c r="F26" s="1118">
        <v>7319.1100000000024</v>
      </c>
      <c r="G26" s="1118">
        <v>7321.9599999999991</v>
      </c>
      <c r="H26" s="1118">
        <v>7322.5899999999965</v>
      </c>
      <c r="I26" s="1118">
        <v>7322.5899999999965</v>
      </c>
      <c r="J26" s="1118">
        <v>7322.5900000000038</v>
      </c>
      <c r="K26" s="1118">
        <v>7342.4000000000015</v>
      </c>
      <c r="L26" s="1118">
        <v>7339.0299999999988</v>
      </c>
      <c r="M26" s="1118">
        <v>7339.8899999999994</v>
      </c>
      <c r="N26" s="1118">
        <v>7342.3999999999942</v>
      </c>
      <c r="O26" s="1118">
        <v>7341.8800000000047</v>
      </c>
      <c r="P26" s="503">
        <v>87944.34</v>
      </c>
      <c r="Q26" s="503">
        <v>15752.233749999999</v>
      </c>
      <c r="R26" s="487" t="s">
        <v>1821</v>
      </c>
      <c r="S26" s="1835">
        <v>87944</v>
      </c>
      <c r="T26" s="1835"/>
      <c r="U26" s="1835"/>
    </row>
    <row r="27" spans="1:21" s="487" customFormat="1">
      <c r="A27" s="493">
        <v>6520</v>
      </c>
      <c r="B27" s="487" t="s">
        <v>1445</v>
      </c>
      <c r="C27" s="491" t="s">
        <v>1365</v>
      </c>
      <c r="D27" s="1118">
        <v>2524.19</v>
      </c>
      <c r="E27" s="1118">
        <v>2544.9</v>
      </c>
      <c r="F27" s="1118">
        <v>2555.5699999999997</v>
      </c>
      <c r="G27" s="1118">
        <v>2546.34</v>
      </c>
      <c r="H27" s="1118">
        <v>2556.91</v>
      </c>
      <c r="I27" s="1118">
        <v>2558.4199999999983</v>
      </c>
      <c r="J27" s="1118">
        <v>2554.7900000000045</v>
      </c>
      <c r="K27" s="1118">
        <v>2560.0799999999981</v>
      </c>
      <c r="L27" s="1118">
        <v>2575.16</v>
      </c>
      <c r="M27" s="1118">
        <v>2602.0599999999977</v>
      </c>
      <c r="N27" s="1118">
        <v>2596.1200000000026</v>
      </c>
      <c r="O27" s="1118">
        <v>2603.5199999999968</v>
      </c>
      <c r="P27" s="503">
        <v>30778.059999999998</v>
      </c>
      <c r="Q27" s="503">
        <v>215320.47590909089</v>
      </c>
      <c r="S27" s="1835">
        <v>30778</v>
      </c>
      <c r="T27" s="1835">
        <v>87128</v>
      </c>
      <c r="U27" s="1835">
        <v>-56350</v>
      </c>
    </row>
    <row r="28" spans="1:21" s="487" customFormat="1">
      <c r="A28" s="493"/>
      <c r="C28" s="488"/>
      <c r="D28" s="1118">
        <v>0</v>
      </c>
      <c r="E28" s="1118">
        <v>0</v>
      </c>
      <c r="F28" s="1118">
        <v>0</v>
      </c>
      <c r="G28" s="1118">
        <v>0</v>
      </c>
      <c r="H28" s="1118">
        <v>0</v>
      </c>
      <c r="I28" s="1118">
        <v>0</v>
      </c>
      <c r="J28" s="1118">
        <v>0</v>
      </c>
      <c r="K28" s="1118">
        <v>0</v>
      </c>
      <c r="L28" s="1118">
        <v>0</v>
      </c>
      <c r="M28" s="1118">
        <v>0</v>
      </c>
      <c r="N28" s="1118">
        <v>0</v>
      </c>
      <c r="O28" s="1118">
        <v>0</v>
      </c>
      <c r="P28" s="503">
        <v>0</v>
      </c>
      <c r="Q28" s="503"/>
      <c r="S28" s="1835">
        <v>0</v>
      </c>
      <c r="T28" s="1835"/>
      <c r="U28" s="1835">
        <v>0</v>
      </c>
    </row>
    <row r="29" spans="1:21" s="487" customFormat="1">
      <c r="A29" s="493">
        <v>6525</v>
      </c>
      <c r="B29" s="487" t="s">
        <v>1448</v>
      </c>
      <c r="C29" s="491" t="s">
        <v>1366</v>
      </c>
      <c r="D29" s="1118">
        <v>7262.78</v>
      </c>
      <c r="E29" s="1118">
        <v>7262.78</v>
      </c>
      <c r="F29" s="1118">
        <v>7262.7800000000007</v>
      </c>
      <c r="G29" s="1118">
        <v>7262.7799999999988</v>
      </c>
      <c r="H29" s="1118">
        <v>7263.1499999999978</v>
      </c>
      <c r="I29" s="1118">
        <v>7274.1100000000006</v>
      </c>
      <c r="J29" s="1118">
        <v>7274.5</v>
      </c>
      <c r="K29" s="1118">
        <v>7275.5999999999985</v>
      </c>
      <c r="L29" s="1118">
        <v>7276.1500000000087</v>
      </c>
      <c r="M29" s="1118">
        <v>7282.4100000000035</v>
      </c>
      <c r="N29" s="1118">
        <v>7294.5599999999977</v>
      </c>
      <c r="O29" s="1118">
        <v>7292.3500000000058</v>
      </c>
      <c r="P29" s="503">
        <v>87283.950000000012</v>
      </c>
      <c r="Q29" s="503">
        <v>29.950810810810815</v>
      </c>
      <c r="S29" s="1835">
        <v>87284</v>
      </c>
      <c r="T29" s="1835">
        <v>91720</v>
      </c>
      <c r="U29" s="1835">
        <v>-4436</v>
      </c>
    </row>
    <row r="30" spans="1:21" s="487" customFormat="1">
      <c r="A30" s="493">
        <v>6530</v>
      </c>
      <c r="B30" s="487" t="s">
        <v>1451</v>
      </c>
      <c r="C30" s="491" t="s">
        <v>1367</v>
      </c>
      <c r="D30" s="1118">
        <v>32491.78</v>
      </c>
      <c r="E30" s="1118">
        <v>32529.360000000001</v>
      </c>
      <c r="F30" s="1118">
        <v>32545.439999999988</v>
      </c>
      <c r="G30" s="1118">
        <v>32574.560000000012</v>
      </c>
      <c r="H30" s="1118">
        <v>32645.030000000013</v>
      </c>
      <c r="I30" s="1118">
        <v>32660.689999999973</v>
      </c>
      <c r="J30" s="1118">
        <v>32663.150000000023</v>
      </c>
      <c r="K30" s="1118">
        <v>32695.289999999979</v>
      </c>
      <c r="L30" s="1118">
        <v>32695.700000000012</v>
      </c>
      <c r="M30" s="1118">
        <v>32715.450000000012</v>
      </c>
      <c r="N30" s="1118">
        <v>32735.700000000012</v>
      </c>
      <c r="O30" s="1118">
        <v>32730.02999999997</v>
      </c>
      <c r="P30" s="503">
        <v>391682.18</v>
      </c>
      <c r="Q30" s="503">
        <v>1845.9211627906975</v>
      </c>
      <c r="S30" s="1835">
        <v>391682</v>
      </c>
      <c r="T30" s="1835">
        <v>379584</v>
      </c>
      <c r="U30" s="1835">
        <v>12098</v>
      </c>
    </row>
    <row r="31" spans="1:21" s="487" customFormat="1">
      <c r="A31" s="493"/>
      <c r="C31" s="488"/>
      <c r="D31" s="1118">
        <v>0</v>
      </c>
      <c r="E31" s="1118">
        <v>0</v>
      </c>
      <c r="F31" s="1118">
        <v>0</v>
      </c>
      <c r="G31" s="1118">
        <v>0</v>
      </c>
      <c r="H31" s="1118">
        <v>0</v>
      </c>
      <c r="I31" s="1118">
        <v>0</v>
      </c>
      <c r="J31" s="1118">
        <v>0</v>
      </c>
      <c r="K31" s="1118">
        <v>0</v>
      </c>
      <c r="L31" s="1118">
        <v>0</v>
      </c>
      <c r="M31" s="1118">
        <v>0</v>
      </c>
      <c r="N31" s="1118">
        <v>0</v>
      </c>
      <c r="O31" s="1118">
        <v>0</v>
      </c>
      <c r="P31" s="503">
        <v>0</v>
      </c>
      <c r="Q31" s="503"/>
      <c r="S31" s="1835">
        <v>0</v>
      </c>
      <c r="T31" s="1835"/>
      <c r="U31" s="1835">
        <v>0</v>
      </c>
    </row>
    <row r="32" spans="1:21" s="487" customFormat="1">
      <c r="A32" s="493">
        <v>6535</v>
      </c>
      <c r="B32" s="487" t="s">
        <v>1453</v>
      </c>
      <c r="C32" s="491" t="s">
        <v>1368</v>
      </c>
      <c r="D32" s="1118">
        <v>4899.16</v>
      </c>
      <c r="E32" s="1118">
        <v>4948.3899999999994</v>
      </c>
      <c r="F32" s="1118">
        <v>4963.5400000000009</v>
      </c>
      <c r="G32" s="1118">
        <v>4966.8500000000022</v>
      </c>
      <c r="H32" s="1118">
        <v>4994.9999999999964</v>
      </c>
      <c r="I32" s="1118">
        <v>5003.7900000000045</v>
      </c>
      <c r="J32" s="1118">
        <v>5002.9999999999927</v>
      </c>
      <c r="K32" s="1118">
        <v>5019.9600000000064</v>
      </c>
      <c r="L32" s="1118">
        <v>5049.7299999999959</v>
      </c>
      <c r="M32" s="1118">
        <v>5045.7799999999988</v>
      </c>
      <c r="N32" s="1118">
        <v>5051.5599999999977</v>
      </c>
      <c r="O32" s="1118">
        <v>5063.8900000000067</v>
      </c>
      <c r="P32" s="503">
        <v>60010.65</v>
      </c>
      <c r="Q32" s="503">
        <v>6423.1849999999995</v>
      </c>
      <c r="S32" s="1835">
        <v>60011</v>
      </c>
      <c r="T32" s="1835">
        <v>64899</v>
      </c>
      <c r="U32" s="1835">
        <v>-4888</v>
      </c>
    </row>
    <row r="33" spans="1:21" s="487" customFormat="1">
      <c r="A33" s="493"/>
      <c r="C33" s="491"/>
      <c r="D33" s="1118">
        <v>0</v>
      </c>
      <c r="E33" s="1118">
        <v>0</v>
      </c>
      <c r="F33" s="1118">
        <v>0</v>
      </c>
      <c r="G33" s="1118">
        <v>0</v>
      </c>
      <c r="H33" s="1118">
        <v>0</v>
      </c>
      <c r="I33" s="1118">
        <v>0</v>
      </c>
      <c r="J33" s="1118">
        <v>0</v>
      </c>
      <c r="K33" s="1118">
        <v>0</v>
      </c>
      <c r="L33" s="1118">
        <v>0</v>
      </c>
      <c r="M33" s="1118">
        <v>0</v>
      </c>
      <c r="N33" s="1118">
        <v>0</v>
      </c>
      <c r="O33" s="1118">
        <v>0</v>
      </c>
      <c r="P33" s="503">
        <v>0</v>
      </c>
      <c r="Q33" s="503"/>
      <c r="S33" s="1835">
        <v>0</v>
      </c>
      <c r="T33" s="1835"/>
      <c r="U33" s="1835">
        <v>0</v>
      </c>
    </row>
    <row r="34" spans="1:21" s="487" customFormat="1">
      <c r="A34" s="493">
        <v>6540</v>
      </c>
      <c r="B34" s="487" t="s">
        <v>1455</v>
      </c>
      <c r="C34" s="491" t="s">
        <v>1369</v>
      </c>
      <c r="D34" s="1118">
        <v>2737.61</v>
      </c>
      <c r="E34" s="1118">
        <v>2766.9999999999995</v>
      </c>
      <c r="F34" s="1118">
        <v>2769.9899999999989</v>
      </c>
      <c r="G34" s="1118">
        <v>2766.9200000000019</v>
      </c>
      <c r="H34" s="1118">
        <v>2803.5999999999985</v>
      </c>
      <c r="I34" s="1118">
        <v>2803.6000000000022</v>
      </c>
      <c r="J34" s="1118">
        <v>2838.6899999999987</v>
      </c>
      <c r="K34" s="1118">
        <v>2838.6899999999987</v>
      </c>
      <c r="L34" s="1118">
        <v>2866.8600000000006</v>
      </c>
      <c r="M34" s="1118">
        <v>2866.8600000000006</v>
      </c>
      <c r="N34" s="1118">
        <v>2871.1600000000035</v>
      </c>
      <c r="O34" s="1118">
        <v>2871.1599999999962</v>
      </c>
      <c r="P34" s="503">
        <v>33802.14</v>
      </c>
      <c r="Q34" s="503"/>
      <c r="R34" s="487" t="s">
        <v>1823</v>
      </c>
      <c r="S34" s="1835">
        <v>59375</v>
      </c>
      <c r="T34" s="1835">
        <v>72287</v>
      </c>
      <c r="U34" s="1835">
        <v>-12912</v>
      </c>
    </row>
    <row r="35" spans="1:21" s="487" customFormat="1">
      <c r="A35" s="493">
        <v>6545</v>
      </c>
      <c r="B35" s="487" t="s">
        <v>1457</v>
      </c>
      <c r="C35" s="491" t="s">
        <v>1370</v>
      </c>
      <c r="D35" s="1118">
        <v>1985.97</v>
      </c>
      <c r="E35" s="1118">
        <v>2015.6700000000003</v>
      </c>
      <c r="F35" s="1118">
        <v>2053.04</v>
      </c>
      <c r="G35" s="1118">
        <v>2089.04</v>
      </c>
      <c r="H35" s="1118">
        <v>2114.3099999999986</v>
      </c>
      <c r="I35" s="1118">
        <v>2130.7600000000002</v>
      </c>
      <c r="J35" s="1118">
        <v>2148.3000000000011</v>
      </c>
      <c r="K35" s="1118">
        <v>2161.8199999999997</v>
      </c>
      <c r="L35" s="1118">
        <v>2191.119999999999</v>
      </c>
      <c r="M35" s="1118">
        <v>2210.5900000000038</v>
      </c>
      <c r="N35" s="1118">
        <v>2225.8799999999974</v>
      </c>
      <c r="O35" s="1118">
        <v>2246.4400000000023</v>
      </c>
      <c r="P35" s="503">
        <v>25572.940000000002</v>
      </c>
      <c r="Q35" s="503">
        <v>28.75</v>
      </c>
      <c r="R35" s="487" t="s">
        <v>1823</v>
      </c>
      <c r="S35" s="1835"/>
      <c r="T35" s="1835"/>
      <c r="U35" s="1835">
        <v>0</v>
      </c>
    </row>
    <row r="36" spans="1:21" s="487" customFormat="1">
      <c r="A36" s="493"/>
      <c r="B36" s="500" t="s">
        <v>1073</v>
      </c>
      <c r="C36" s="1255" t="s">
        <v>1073</v>
      </c>
      <c r="D36" s="1010">
        <v>4723.58</v>
      </c>
      <c r="E36" s="1010">
        <v>4782.67</v>
      </c>
      <c r="F36" s="1010">
        <v>4823.0299999999988</v>
      </c>
      <c r="G36" s="1010">
        <v>4855.9600000000019</v>
      </c>
      <c r="H36" s="1010">
        <v>4917.9099999999971</v>
      </c>
      <c r="I36" s="1010">
        <v>4934.3600000000024</v>
      </c>
      <c r="J36" s="1010">
        <v>4986.99</v>
      </c>
      <c r="K36" s="1010">
        <v>5000.5099999999984</v>
      </c>
      <c r="L36" s="1010">
        <v>5057.9799999999996</v>
      </c>
      <c r="M36" s="1010">
        <v>5077.4500000000044</v>
      </c>
      <c r="N36" s="1010">
        <v>5097.0400000000009</v>
      </c>
      <c r="O36" s="1010">
        <v>5117.5999999999985</v>
      </c>
      <c r="P36" s="1010">
        <v>59375.08</v>
      </c>
      <c r="Q36" s="1011"/>
    </row>
    <row r="37" spans="1:21" s="487" customFormat="1">
      <c r="A37" s="493">
        <v>6550</v>
      </c>
      <c r="B37" s="487" t="s">
        <v>1459</v>
      </c>
      <c r="C37" s="491" t="s">
        <v>1371</v>
      </c>
      <c r="D37" s="1118">
        <v>1696.08</v>
      </c>
      <c r="E37" s="1118">
        <v>1708.1399999999999</v>
      </c>
      <c r="F37" s="1118">
        <v>1708.1400000000008</v>
      </c>
      <c r="G37" s="1118">
        <v>1711.4499999999989</v>
      </c>
      <c r="H37" s="1118">
        <v>1727.2900000000009</v>
      </c>
      <c r="I37" s="1118">
        <v>1726.2699999999986</v>
      </c>
      <c r="J37" s="1118">
        <v>1727.0400000000009</v>
      </c>
      <c r="K37" s="1118">
        <v>1727.0400000000009</v>
      </c>
      <c r="L37" s="1118">
        <v>1727.0399999999991</v>
      </c>
      <c r="M37" s="1118">
        <v>1727.0399999999991</v>
      </c>
      <c r="N37" s="1118">
        <v>1731.380000000001</v>
      </c>
      <c r="O37" s="1118">
        <v>1731.4900000000016</v>
      </c>
      <c r="P37" s="503">
        <v>20648.400000000001</v>
      </c>
      <c r="Q37" s="503"/>
    </row>
    <row r="38" spans="1:21" s="487" customFormat="1">
      <c r="A38" s="493">
        <v>6555</v>
      </c>
      <c r="B38" s="487" t="s">
        <v>443</v>
      </c>
      <c r="C38" s="491"/>
      <c r="D38" s="1118">
        <v>319.01</v>
      </c>
      <c r="E38" s="1118">
        <v>333.38</v>
      </c>
      <c r="F38" s="1118">
        <v>348.52</v>
      </c>
      <c r="G38" s="1118">
        <v>350.79999999999984</v>
      </c>
      <c r="H38" s="1118">
        <v>350.80000000000018</v>
      </c>
      <c r="I38" s="1118">
        <v>362.20000000000005</v>
      </c>
      <c r="J38" s="1118">
        <v>370.75</v>
      </c>
      <c r="K38" s="1118">
        <v>370.75</v>
      </c>
      <c r="L38" s="1118">
        <v>372.53999999999996</v>
      </c>
      <c r="M38" s="1118">
        <v>382.26000000000022</v>
      </c>
      <c r="N38" s="1118">
        <v>382.25999999999976</v>
      </c>
      <c r="O38" s="1118">
        <v>382.25999999999976</v>
      </c>
      <c r="P38" s="503">
        <v>4325.53</v>
      </c>
      <c r="Q38" s="503"/>
    </row>
    <row r="39" spans="1:21" s="487" customFormat="1">
      <c r="A39" s="493">
        <v>6575</v>
      </c>
      <c r="B39" s="487" t="s">
        <v>444</v>
      </c>
      <c r="C39" s="491"/>
      <c r="D39" s="1118">
        <v>0</v>
      </c>
      <c r="E39" s="1118">
        <v>0</v>
      </c>
      <c r="F39" s="1118">
        <v>0</v>
      </c>
      <c r="G39" s="1118">
        <v>0</v>
      </c>
      <c r="H39" s="1118">
        <v>0</v>
      </c>
      <c r="I39" s="1118">
        <v>0</v>
      </c>
      <c r="J39" s="1118">
        <v>0</v>
      </c>
      <c r="K39" s="1118">
        <v>0</v>
      </c>
      <c r="L39" s="1118">
        <v>0</v>
      </c>
      <c r="M39" s="1118">
        <v>0</v>
      </c>
      <c r="N39" s="1118">
        <v>0</v>
      </c>
      <c r="O39" s="1118">
        <v>0</v>
      </c>
      <c r="P39" s="503">
        <v>0</v>
      </c>
      <c r="Q39" s="503"/>
    </row>
    <row r="40" spans="1:21" s="487" customFormat="1">
      <c r="A40" s="493"/>
      <c r="C40" s="488"/>
      <c r="D40" s="1118">
        <v>0</v>
      </c>
      <c r="E40" s="1118">
        <v>0</v>
      </c>
      <c r="F40" s="1118">
        <v>0</v>
      </c>
      <c r="G40" s="1118">
        <v>0</v>
      </c>
      <c r="H40" s="1118">
        <v>0</v>
      </c>
      <c r="I40" s="1118">
        <v>0</v>
      </c>
      <c r="J40" s="1118">
        <v>0</v>
      </c>
      <c r="K40" s="1118">
        <v>0</v>
      </c>
      <c r="L40" s="1118">
        <v>0</v>
      </c>
      <c r="M40" s="1118">
        <v>0</v>
      </c>
      <c r="N40" s="1118">
        <v>0</v>
      </c>
      <c r="O40" s="1118">
        <v>0</v>
      </c>
      <c r="P40" s="503">
        <v>0</v>
      </c>
      <c r="Q40" s="503"/>
    </row>
    <row r="41" spans="1:21" s="487" customFormat="1">
      <c r="A41" s="493">
        <v>6470</v>
      </c>
      <c r="B41" s="487" t="s">
        <v>438</v>
      </c>
      <c r="C41" s="488"/>
      <c r="D41" s="1118">
        <v>34431.11</v>
      </c>
      <c r="E41" s="1118">
        <v>34431.11</v>
      </c>
      <c r="F41" s="1118">
        <v>34431.11</v>
      </c>
      <c r="G41" s="1118">
        <v>34431.11</v>
      </c>
      <c r="H41" s="1118">
        <v>34431.109999999986</v>
      </c>
      <c r="I41" s="1118">
        <v>34461.500000000029</v>
      </c>
      <c r="J41" s="1118">
        <v>34461.5</v>
      </c>
      <c r="K41" s="1118">
        <v>34448.049999999959</v>
      </c>
      <c r="L41" s="1118">
        <v>34448.050000000047</v>
      </c>
      <c r="M41" s="1118">
        <v>34448.049999999988</v>
      </c>
      <c r="N41" s="1118">
        <v>34448.049999999988</v>
      </c>
      <c r="O41" s="1118">
        <v>34448.050000000047</v>
      </c>
      <c r="P41" s="503">
        <v>413318.80000000005</v>
      </c>
      <c r="Q41" s="503">
        <v>-412119.08624999999</v>
      </c>
      <c r="R41" s="487" t="s">
        <v>1821</v>
      </c>
    </row>
    <row r="42" spans="1:21" s="487" customFormat="1">
      <c r="A42" s="493">
        <v>6580</v>
      </c>
      <c r="B42" s="490" t="s">
        <v>1824</v>
      </c>
      <c r="C42" s="491" t="s">
        <v>1372</v>
      </c>
      <c r="D42" s="1118">
        <v>913.47</v>
      </c>
      <c r="E42" s="1118">
        <v>915.95</v>
      </c>
      <c r="F42" s="1118">
        <v>929.26000000000022</v>
      </c>
      <c r="G42" s="1118">
        <v>930.48999999999978</v>
      </c>
      <c r="H42" s="1118">
        <v>932.19999999999982</v>
      </c>
      <c r="I42" s="1118">
        <v>1128.0800000000008</v>
      </c>
      <c r="J42" s="1118">
        <v>1131.8899999999994</v>
      </c>
      <c r="K42" s="1118">
        <v>1132.3199999999997</v>
      </c>
      <c r="L42" s="1118">
        <v>1133.0600000000013</v>
      </c>
      <c r="M42" s="1118">
        <v>1137.0999999999985</v>
      </c>
      <c r="N42" s="1118">
        <v>1140.1599999999999</v>
      </c>
      <c r="O42" s="1118">
        <v>1143.130000000001</v>
      </c>
      <c r="P42" s="503">
        <v>12567.11</v>
      </c>
      <c r="Q42" s="503">
        <v>16.274999999999999</v>
      </c>
      <c r="R42" s="487" t="s">
        <v>1821</v>
      </c>
    </row>
    <row r="43" spans="1:21" s="487" customFormat="1">
      <c r="A43" s="493"/>
      <c r="B43" s="487" t="s">
        <v>2362</v>
      </c>
      <c r="C43" s="491"/>
      <c r="D43" s="1118">
        <v>0</v>
      </c>
      <c r="E43" s="1118">
        <v>0</v>
      </c>
      <c r="F43" s="1118">
        <v>0</v>
      </c>
      <c r="G43" s="1118">
        <v>0</v>
      </c>
      <c r="H43" s="1118">
        <v>0</v>
      </c>
      <c r="I43" s="1118">
        <v>0</v>
      </c>
      <c r="J43" s="1118">
        <v>0</v>
      </c>
      <c r="K43" s="1118">
        <v>0</v>
      </c>
      <c r="L43" s="1118">
        <v>0</v>
      </c>
      <c r="M43" s="1118">
        <v>0</v>
      </c>
      <c r="N43" s="1118">
        <v>0</v>
      </c>
      <c r="O43" s="1118">
        <v>0</v>
      </c>
      <c r="P43" s="503">
        <v>0</v>
      </c>
      <c r="Q43" s="503"/>
    </row>
    <row r="44" spans="1:21" s="487" customFormat="1">
      <c r="A44" s="493"/>
      <c r="B44" s="490"/>
      <c r="C44" s="491"/>
      <c r="D44" s="1118"/>
      <c r="E44" s="1118"/>
      <c r="F44" s="1118"/>
      <c r="G44" s="1118"/>
      <c r="H44" s="1118"/>
      <c r="I44" s="1118"/>
      <c r="J44" s="1118"/>
      <c r="K44" s="1118"/>
      <c r="L44" s="1118"/>
      <c r="M44" s="1118"/>
      <c r="N44" s="1118"/>
      <c r="O44" s="503"/>
      <c r="P44" s="503"/>
      <c r="Q44" s="503"/>
    </row>
    <row r="45" spans="1:21" s="487" customFormat="1">
      <c r="A45" s="493"/>
      <c r="B45" s="500" t="s">
        <v>582</v>
      </c>
      <c r="C45" s="491"/>
      <c r="D45" s="1012">
        <v>35344.58</v>
      </c>
      <c r="E45" s="1012">
        <v>35347.06</v>
      </c>
      <c r="F45" s="1012">
        <v>35360.370000000003</v>
      </c>
      <c r="G45" s="1012">
        <v>35361.599999999999</v>
      </c>
      <c r="H45" s="1012">
        <v>35363.309999999983</v>
      </c>
      <c r="I45" s="1012">
        <v>35589.580000000031</v>
      </c>
      <c r="J45" s="1012">
        <v>35593.39</v>
      </c>
      <c r="K45" s="1012">
        <v>35580.369999999959</v>
      </c>
      <c r="L45" s="1012">
        <v>35581.110000000044</v>
      </c>
      <c r="M45" s="1012">
        <v>35585.149999999987</v>
      </c>
      <c r="N45" s="1012">
        <v>35588.209999999992</v>
      </c>
      <c r="O45" s="1012">
        <v>35591.180000000051</v>
      </c>
      <c r="P45" s="1012">
        <v>425885.91000000003</v>
      </c>
      <c r="Q45" s="1118"/>
    </row>
    <row r="46" spans="1:21" s="487" customFormat="1">
      <c r="A46" s="493"/>
      <c r="B46" s="500"/>
      <c r="C46" s="491"/>
      <c r="D46" s="1118"/>
      <c r="E46" s="1118"/>
      <c r="F46" s="1118"/>
      <c r="G46" s="1118"/>
      <c r="H46" s="1118"/>
      <c r="I46" s="1118"/>
      <c r="J46" s="1118"/>
      <c r="K46" s="1118"/>
      <c r="L46" s="1118"/>
      <c r="M46" s="1118"/>
      <c r="N46" s="1118"/>
      <c r="O46" s="503"/>
      <c r="P46" s="503"/>
      <c r="Q46" s="503"/>
    </row>
    <row r="47" spans="1:21" s="487" customFormat="1">
      <c r="A47" s="493">
        <v>6585</v>
      </c>
      <c r="B47" s="487" t="s">
        <v>1464</v>
      </c>
      <c r="C47" s="491" t="s">
        <v>1373</v>
      </c>
      <c r="D47" s="1118">
        <v>551.79</v>
      </c>
      <c r="E47" s="1118">
        <v>553.44000000000005</v>
      </c>
      <c r="F47" s="1118">
        <v>561.05999999999995</v>
      </c>
      <c r="G47" s="1118">
        <v>561.80999999999995</v>
      </c>
      <c r="H47" s="1118">
        <v>567.88999999999987</v>
      </c>
      <c r="I47" s="1118">
        <v>569.40999999999985</v>
      </c>
      <c r="J47" s="1118">
        <v>571.53000000000065</v>
      </c>
      <c r="K47" s="1118">
        <v>573.26000000000022</v>
      </c>
      <c r="L47" s="1118">
        <v>574.17000000000007</v>
      </c>
      <c r="M47" s="1118">
        <v>581.00999999999931</v>
      </c>
      <c r="N47" s="1118">
        <v>581.23000000000047</v>
      </c>
      <c r="O47" s="1118">
        <v>585.81999999999971</v>
      </c>
      <c r="P47" s="503">
        <v>6832.42</v>
      </c>
      <c r="Q47" s="503">
        <v>-81.733333333333334</v>
      </c>
    </row>
    <row r="48" spans="1:21" s="487" customFormat="1">
      <c r="A48" s="493">
        <v>6920</v>
      </c>
      <c r="B48" s="487" t="s">
        <v>508</v>
      </c>
      <c r="C48" s="491"/>
      <c r="D48" s="1118">
        <v>16186.85</v>
      </c>
      <c r="E48" s="1118">
        <v>16297.74</v>
      </c>
      <c r="F48" s="1118">
        <v>16634.620000000006</v>
      </c>
      <c r="G48" s="1118">
        <v>18600.119999999995</v>
      </c>
      <c r="H48" s="1118">
        <v>16955.740000000005</v>
      </c>
      <c r="I48" s="1118">
        <v>15896.619999999995</v>
      </c>
      <c r="J48" s="1118">
        <v>17414.649999999994</v>
      </c>
      <c r="K48" s="1118">
        <v>17936.829999999987</v>
      </c>
      <c r="L48" s="1118">
        <v>17628.710000000021</v>
      </c>
      <c r="M48" s="1118">
        <v>17649.579999999987</v>
      </c>
      <c r="N48" s="1118">
        <v>17680.649999999994</v>
      </c>
      <c r="O48" s="1118">
        <v>16962.450000000012</v>
      </c>
      <c r="P48" s="503">
        <v>205844.56</v>
      </c>
      <c r="Q48" s="503"/>
      <c r="R48" s="1836"/>
      <c r="S48" s="1836"/>
      <c r="T48" s="1837" t="s">
        <v>2557</v>
      </c>
      <c r="U48" s="494"/>
    </row>
    <row r="49" spans="1:21" s="487" customFormat="1" ht="12.75">
      <c r="A49" s="493"/>
      <c r="B49" s="487" t="s">
        <v>3126</v>
      </c>
      <c r="C49" s="491"/>
      <c r="D49" s="1118"/>
      <c r="E49" s="1118"/>
      <c r="F49" s="1118"/>
      <c r="G49" s="1118"/>
      <c r="H49" s="1118"/>
      <c r="I49" s="1118"/>
      <c r="J49" s="1118"/>
      <c r="K49" s="1118"/>
      <c r="L49" s="1118"/>
      <c r="M49" s="1118"/>
      <c r="N49" s="1118"/>
      <c r="O49" s="503"/>
      <c r="R49" s="1837"/>
      <c r="S49" s="1836"/>
      <c r="T49" s="2249"/>
      <c r="U49" s="494"/>
    </row>
    <row r="50" spans="1:21" s="487" customFormat="1">
      <c r="A50" s="493"/>
      <c r="C50" s="491"/>
      <c r="D50" s="1118"/>
      <c r="E50" s="1118"/>
      <c r="F50" s="1118"/>
      <c r="G50" s="1118"/>
      <c r="H50" s="1118"/>
      <c r="I50" s="1118"/>
      <c r="J50" s="1118"/>
      <c r="K50" s="1118"/>
      <c r="L50" s="1118"/>
      <c r="M50" s="1118"/>
      <c r="N50" s="1118"/>
      <c r="O50" s="1118"/>
      <c r="P50" s="503"/>
      <c r="Q50" s="503"/>
      <c r="R50" s="1836"/>
      <c r="S50" s="1836"/>
      <c r="T50" s="1836"/>
      <c r="U50" s="494"/>
    </row>
    <row r="51" spans="1:21" s="487" customFormat="1">
      <c r="A51" s="493"/>
      <c r="B51" s="500" t="s">
        <v>583</v>
      </c>
      <c r="C51" s="1255"/>
      <c r="D51" s="1024">
        <v>16738.64</v>
      </c>
      <c r="E51" s="1024">
        <v>16851.18</v>
      </c>
      <c r="F51" s="1024">
        <v>17195.680000000008</v>
      </c>
      <c r="G51" s="1024">
        <v>19161.929999999997</v>
      </c>
      <c r="H51" s="1024">
        <v>17523.630000000005</v>
      </c>
      <c r="I51" s="1024">
        <v>16466.029999999995</v>
      </c>
      <c r="J51" s="1024">
        <v>17986.179999999993</v>
      </c>
      <c r="K51" s="1024">
        <v>18510.089999999989</v>
      </c>
      <c r="L51" s="1024">
        <v>18202.880000000019</v>
      </c>
      <c r="M51" s="1024">
        <v>18230.589999999986</v>
      </c>
      <c r="N51" s="1024">
        <v>18261.879999999994</v>
      </c>
      <c r="O51" s="1024">
        <v>17548.270000000011</v>
      </c>
      <c r="P51" s="1024">
        <v>212676.98</v>
      </c>
      <c r="Q51" s="506"/>
    </row>
    <row r="52" spans="1:21" s="487" customFormat="1">
      <c r="A52" s="493"/>
      <c r="B52" s="500"/>
      <c r="C52" s="1255"/>
      <c r="D52" s="506"/>
      <c r="E52" s="506"/>
      <c r="F52" s="506"/>
      <c r="G52" s="506"/>
      <c r="H52" s="506"/>
      <c r="I52" s="506"/>
      <c r="J52" s="506"/>
      <c r="K52" s="506"/>
      <c r="L52" s="506"/>
      <c r="M52" s="506"/>
      <c r="N52" s="506"/>
      <c r="O52" s="506"/>
      <c r="P52" s="506"/>
      <c r="Q52" s="506"/>
    </row>
    <row r="53" spans="1:21" s="487" customFormat="1">
      <c r="A53" s="493">
        <v>6905</v>
      </c>
      <c r="B53" s="487" t="s">
        <v>460</v>
      </c>
      <c r="C53" s="491"/>
      <c r="D53" s="1118">
        <v>7219.76</v>
      </c>
      <c r="E53" s="1118">
        <v>3702.8199999999997</v>
      </c>
      <c r="F53" s="1118">
        <v>25509.78</v>
      </c>
      <c r="G53" s="1118">
        <v>4631.7100000000064</v>
      </c>
      <c r="H53" s="1118">
        <v>4670.6199999999953</v>
      </c>
      <c r="I53" s="1118">
        <v>4649.5199999999968</v>
      </c>
      <c r="J53" s="1118">
        <v>5068.3899999999921</v>
      </c>
      <c r="K53" s="1118">
        <v>4739.5100000000093</v>
      </c>
      <c r="L53" s="1118">
        <v>5192.6900000000023</v>
      </c>
      <c r="M53" s="1118">
        <v>5518.5699999999924</v>
      </c>
      <c r="N53" s="1118">
        <v>5031.5500000000029</v>
      </c>
      <c r="O53" s="1118">
        <v>5826.4100000000035</v>
      </c>
      <c r="P53" s="503">
        <v>81761.33</v>
      </c>
      <c r="Q53" s="503"/>
    </row>
    <row r="54" spans="1:21" s="487" customFormat="1">
      <c r="A54" s="493"/>
      <c r="B54" s="487" t="s">
        <v>2372</v>
      </c>
      <c r="C54" s="491"/>
      <c r="D54" s="1118"/>
      <c r="E54" s="1118"/>
      <c r="F54" s="1118"/>
      <c r="G54" s="1118"/>
      <c r="H54" s="1118"/>
      <c r="I54" s="1118"/>
      <c r="J54" s="1118"/>
      <c r="K54" s="1118"/>
      <c r="L54" s="1118"/>
      <c r="M54" s="1118"/>
      <c r="N54" s="1118"/>
      <c r="O54" s="503"/>
      <c r="P54" s="503"/>
      <c r="Q54" s="503"/>
      <c r="R54" s="1837" t="s">
        <v>2556</v>
      </c>
    </row>
    <row r="55" spans="1:21" s="487" customFormat="1">
      <c r="A55" s="493"/>
      <c r="B55" s="500" t="s">
        <v>1073</v>
      </c>
      <c r="C55" s="1255" t="s">
        <v>1073</v>
      </c>
      <c r="D55" s="1010">
        <v>7219.76</v>
      </c>
      <c r="E55" s="1010">
        <v>3702.8199999999997</v>
      </c>
      <c r="F55" s="1010">
        <v>25509.78</v>
      </c>
      <c r="G55" s="1010">
        <v>4631.7100000000064</v>
      </c>
      <c r="H55" s="1010">
        <v>4670.6199999999953</v>
      </c>
      <c r="I55" s="1010">
        <v>4649.5199999999968</v>
      </c>
      <c r="J55" s="1010">
        <v>5068.3899999999921</v>
      </c>
      <c r="K55" s="1010">
        <v>4739.5100000000093</v>
      </c>
      <c r="L55" s="1010">
        <v>5192.6900000000023</v>
      </c>
      <c r="M55" s="1010">
        <v>5518.5699999999924</v>
      </c>
      <c r="N55" s="1010">
        <v>5031.5500000000029</v>
      </c>
      <c r="O55" s="1010">
        <v>5826.4100000000035</v>
      </c>
      <c r="P55" s="1010">
        <v>81761.33</v>
      </c>
      <c r="Q55" s="1011"/>
    </row>
    <row r="56" spans="1:21" s="487" customFormat="1">
      <c r="A56" s="493"/>
      <c r="C56" s="488"/>
      <c r="D56" s="506"/>
      <c r="E56" s="506"/>
      <c r="F56" s="506"/>
      <c r="G56" s="506"/>
      <c r="H56" s="506"/>
      <c r="I56" s="506"/>
      <c r="J56" s="506"/>
      <c r="K56" s="506"/>
      <c r="L56" s="506"/>
      <c r="M56" s="506"/>
      <c r="N56" s="506"/>
      <c r="O56" s="503"/>
      <c r="P56" s="503"/>
      <c r="Q56" s="503"/>
    </row>
    <row r="57" spans="1:21" s="487" customFormat="1">
      <c r="A57" s="493">
        <v>6595</v>
      </c>
      <c r="B57" s="487" t="s">
        <v>719</v>
      </c>
      <c r="C57" s="491" t="s">
        <v>1374</v>
      </c>
      <c r="D57" s="1118">
        <v>849.91</v>
      </c>
      <c r="E57" s="1118">
        <v>851.93</v>
      </c>
      <c r="F57" s="1118">
        <v>856.68999999999983</v>
      </c>
      <c r="G57" s="1118">
        <v>859.73000000000047</v>
      </c>
      <c r="H57" s="1118">
        <v>864.64999999999964</v>
      </c>
      <c r="I57" s="1118">
        <v>874.26000000000022</v>
      </c>
      <c r="J57" s="1118">
        <v>888.09000000000015</v>
      </c>
      <c r="K57" s="1118">
        <v>890.70000000000073</v>
      </c>
      <c r="L57" s="1118">
        <v>895.96999999999844</v>
      </c>
      <c r="M57" s="1118">
        <v>901.44000000000142</v>
      </c>
      <c r="N57" s="1118">
        <v>906.85999999999876</v>
      </c>
      <c r="O57" s="1118">
        <v>915.53000000000065</v>
      </c>
      <c r="P57" s="503">
        <v>10555.76</v>
      </c>
      <c r="Q57" s="503"/>
    </row>
    <row r="58" spans="1:21" s="487" customFormat="1">
      <c r="A58" s="493"/>
      <c r="B58" s="487" t="s">
        <v>2364</v>
      </c>
      <c r="C58" s="491"/>
      <c r="D58" s="1118"/>
      <c r="E58" s="1118"/>
      <c r="F58" s="1118"/>
      <c r="G58" s="1118"/>
      <c r="H58" s="1118"/>
      <c r="I58" s="1118"/>
      <c r="J58" s="1118"/>
      <c r="K58" s="1118"/>
      <c r="L58" s="1118"/>
      <c r="M58" s="1118"/>
      <c r="N58" s="1118"/>
      <c r="O58" s="1118"/>
      <c r="P58" s="503">
        <v>0</v>
      </c>
      <c r="Q58" s="503"/>
    </row>
    <row r="59" spans="1:21" s="487" customFormat="1">
      <c r="A59" s="493"/>
      <c r="B59" s="500" t="s">
        <v>1073</v>
      </c>
      <c r="C59" s="1255" t="s">
        <v>1073</v>
      </c>
      <c r="D59" s="1010">
        <v>849.91</v>
      </c>
      <c r="E59" s="1010">
        <v>851.93</v>
      </c>
      <c r="F59" s="1010">
        <v>856.68999999999983</v>
      </c>
      <c r="G59" s="1010">
        <v>859.73000000000047</v>
      </c>
      <c r="H59" s="1010">
        <v>864.64999999999964</v>
      </c>
      <c r="I59" s="1010">
        <v>874.26000000000022</v>
      </c>
      <c r="J59" s="1010">
        <v>888.09000000000015</v>
      </c>
      <c r="K59" s="1010">
        <v>890.70000000000073</v>
      </c>
      <c r="L59" s="1010">
        <v>895.96999999999844</v>
      </c>
      <c r="M59" s="1010">
        <v>901.44000000000142</v>
      </c>
      <c r="N59" s="1010">
        <v>906.85999999999876</v>
      </c>
      <c r="O59" s="1010">
        <v>915.53000000000065</v>
      </c>
      <c r="P59" s="1010">
        <v>10555.76</v>
      </c>
      <c r="Q59" s="1011"/>
    </row>
    <row r="60" spans="1:21" s="487" customFormat="1">
      <c r="A60" s="493"/>
      <c r="C60" s="491"/>
      <c r="D60" s="1118"/>
      <c r="E60" s="1118"/>
      <c r="F60" s="1118"/>
      <c r="G60" s="1118"/>
      <c r="H60" s="1118"/>
      <c r="I60" s="1118"/>
      <c r="J60" s="1118"/>
      <c r="K60" s="1118"/>
      <c r="L60" s="1118"/>
      <c r="M60" s="1118"/>
      <c r="N60" s="1118"/>
      <c r="O60" s="503"/>
      <c r="P60" s="503"/>
      <c r="Q60" s="503"/>
    </row>
    <row r="61" spans="1:21" s="487" customFormat="1">
      <c r="A61" s="493">
        <v>6600</v>
      </c>
      <c r="B61" s="487" t="s">
        <v>721</v>
      </c>
      <c r="C61" s="491" t="s">
        <v>1375</v>
      </c>
      <c r="D61" s="1118">
        <v>73.34</v>
      </c>
      <c r="E61" s="1118">
        <v>73.34</v>
      </c>
      <c r="F61" s="1118">
        <v>73.34</v>
      </c>
      <c r="G61" s="1118">
        <v>73.34</v>
      </c>
      <c r="H61" s="1118">
        <v>73.340000000000032</v>
      </c>
      <c r="I61" s="1118">
        <v>73.339999999999975</v>
      </c>
      <c r="J61" s="1118">
        <v>73.339999999999975</v>
      </c>
      <c r="K61" s="1118">
        <v>73.340000000000032</v>
      </c>
      <c r="L61" s="1118">
        <v>73.339999999999918</v>
      </c>
      <c r="M61" s="1118">
        <v>73.340000000000146</v>
      </c>
      <c r="N61" s="1118">
        <v>73.339999999999918</v>
      </c>
      <c r="O61" s="1118">
        <v>73.340000000000032</v>
      </c>
      <c r="P61" s="503">
        <v>880.08</v>
      </c>
      <c r="Q61" s="503"/>
    </row>
    <row r="62" spans="1:21" s="487" customFormat="1">
      <c r="A62" s="493"/>
      <c r="B62" s="487" t="s">
        <v>2366</v>
      </c>
      <c r="C62" s="491"/>
      <c r="D62" s="1118"/>
      <c r="E62" s="1118"/>
      <c r="F62" s="1118"/>
      <c r="G62" s="1118"/>
      <c r="H62" s="1118"/>
      <c r="I62" s="1118"/>
      <c r="J62" s="1118"/>
      <c r="K62" s="1118"/>
      <c r="L62" s="1118"/>
      <c r="M62" s="1118"/>
      <c r="N62" s="1118"/>
      <c r="O62" s="1118"/>
      <c r="P62" s="503">
        <v>0</v>
      </c>
      <c r="Q62" s="503"/>
    </row>
    <row r="63" spans="1:21" s="487" customFormat="1">
      <c r="A63" s="493"/>
      <c r="B63" s="500" t="s">
        <v>1073</v>
      </c>
      <c r="C63" s="1255" t="s">
        <v>1073</v>
      </c>
      <c r="D63" s="1010">
        <v>73.34</v>
      </c>
      <c r="E63" s="1010">
        <v>73.34</v>
      </c>
      <c r="F63" s="1010">
        <v>73.34</v>
      </c>
      <c r="G63" s="1010">
        <v>73.34</v>
      </c>
      <c r="H63" s="1010">
        <v>73.340000000000032</v>
      </c>
      <c r="I63" s="1010">
        <v>73.339999999999975</v>
      </c>
      <c r="J63" s="1010">
        <v>73.339999999999975</v>
      </c>
      <c r="K63" s="1010">
        <v>73.340000000000032</v>
      </c>
      <c r="L63" s="1010">
        <v>73.339999999999918</v>
      </c>
      <c r="M63" s="1010">
        <v>73.340000000000146</v>
      </c>
      <c r="N63" s="1010">
        <v>73.339999999999918</v>
      </c>
      <c r="O63" s="1010">
        <v>73.340000000000032</v>
      </c>
      <c r="P63" s="1010">
        <v>880.08</v>
      </c>
      <c r="Q63" s="1011"/>
    </row>
    <row r="64" spans="1:21" s="487" customFormat="1">
      <c r="A64" s="493"/>
      <c r="C64" s="488"/>
      <c r="D64" s="506"/>
      <c r="E64" s="506"/>
      <c r="F64" s="506"/>
      <c r="G64" s="506"/>
      <c r="H64" s="506"/>
      <c r="I64" s="506"/>
      <c r="J64" s="506"/>
      <c r="K64" s="506"/>
      <c r="L64" s="506"/>
      <c r="M64" s="506"/>
      <c r="N64" s="506"/>
      <c r="O64" s="503"/>
      <c r="P64" s="503"/>
      <c r="Q64" s="503"/>
    </row>
    <row r="65" spans="1:17" s="487" customFormat="1">
      <c r="A65" s="493">
        <v>6605</v>
      </c>
      <c r="B65" s="487" t="s">
        <v>2506</v>
      </c>
      <c r="C65" s="491"/>
      <c r="D65" s="1118">
        <v>53.44</v>
      </c>
      <c r="E65" s="1118">
        <v>53.44</v>
      </c>
      <c r="F65" s="1118">
        <v>58.300000000000011</v>
      </c>
      <c r="G65" s="1118">
        <v>58.299999999999983</v>
      </c>
      <c r="H65" s="1118">
        <v>65.150000000000006</v>
      </c>
      <c r="I65" s="1118">
        <v>77.680000000000007</v>
      </c>
      <c r="J65" s="1118">
        <v>77.680000000000007</v>
      </c>
      <c r="K65" s="1118">
        <v>77.67999999999995</v>
      </c>
      <c r="L65" s="1118">
        <v>109.98000000000002</v>
      </c>
      <c r="M65" s="1118">
        <v>109.98000000000002</v>
      </c>
      <c r="N65" s="1118">
        <v>116.05999999999995</v>
      </c>
      <c r="O65" s="1118">
        <v>116.06000000000006</v>
      </c>
      <c r="P65" s="503">
        <v>973.75</v>
      </c>
      <c r="Q65" s="503"/>
    </row>
    <row r="66" spans="1:17" s="487" customFormat="1">
      <c r="A66" s="493"/>
      <c r="B66" s="487" t="s">
        <v>2507</v>
      </c>
      <c r="C66" s="491"/>
      <c r="D66" s="1118"/>
      <c r="E66" s="1118"/>
      <c r="F66" s="1118"/>
      <c r="G66" s="1118"/>
      <c r="H66" s="1118"/>
      <c r="I66" s="1118"/>
      <c r="J66" s="1118"/>
      <c r="K66" s="1118"/>
      <c r="L66" s="1118"/>
      <c r="M66" s="1118"/>
      <c r="N66" s="1118"/>
      <c r="O66" s="1118"/>
      <c r="P66" s="503">
        <v>0</v>
      </c>
      <c r="Q66" s="503"/>
    </row>
    <row r="67" spans="1:17" s="487" customFormat="1">
      <c r="A67" s="493"/>
      <c r="B67" s="500" t="s">
        <v>1073</v>
      </c>
      <c r="C67" s="1255" t="s">
        <v>1073</v>
      </c>
      <c r="D67" s="1010">
        <v>53.44</v>
      </c>
      <c r="E67" s="1010">
        <v>53.44</v>
      </c>
      <c r="F67" s="1010">
        <v>58.300000000000011</v>
      </c>
      <c r="G67" s="1010">
        <v>58.299999999999983</v>
      </c>
      <c r="H67" s="1010">
        <v>65.150000000000006</v>
      </c>
      <c r="I67" s="1010">
        <v>77.680000000000007</v>
      </c>
      <c r="J67" s="1010">
        <v>77.680000000000007</v>
      </c>
      <c r="K67" s="1010">
        <v>77.67999999999995</v>
      </c>
      <c r="L67" s="1010">
        <v>109.98000000000002</v>
      </c>
      <c r="M67" s="1010">
        <v>109.98000000000002</v>
      </c>
      <c r="N67" s="1010">
        <v>116.05999999999995</v>
      </c>
      <c r="O67" s="1010">
        <v>116.06000000000006</v>
      </c>
      <c r="P67" s="1010">
        <v>973.75</v>
      </c>
      <c r="Q67" s="1011"/>
    </row>
    <row r="68" spans="1:17" s="487" customFormat="1">
      <c r="A68" s="493"/>
      <c r="C68" s="488"/>
      <c r="D68" s="506"/>
      <c r="E68" s="506"/>
      <c r="F68" s="506"/>
      <c r="G68" s="506"/>
      <c r="H68" s="506"/>
      <c r="I68" s="506"/>
      <c r="J68" s="506"/>
      <c r="K68" s="506"/>
      <c r="L68" s="506"/>
      <c r="M68" s="506"/>
      <c r="N68" s="506"/>
      <c r="O68" s="503"/>
      <c r="P68" s="503"/>
      <c r="Q68" s="503"/>
    </row>
    <row r="69" spans="1:17" s="487" customFormat="1">
      <c r="A69" s="493">
        <v>6610</v>
      </c>
      <c r="B69" s="487" t="s">
        <v>1825</v>
      </c>
      <c r="C69" s="491" t="s">
        <v>1376</v>
      </c>
      <c r="D69" s="1118">
        <v>190.78</v>
      </c>
      <c r="E69" s="1118">
        <v>191.38000000000002</v>
      </c>
      <c r="F69" s="1118">
        <v>194.66000000000003</v>
      </c>
      <c r="G69" s="1118">
        <v>169.41999999999996</v>
      </c>
      <c r="H69" s="1118">
        <v>169.87999999999988</v>
      </c>
      <c r="I69" s="1118">
        <v>169.71000000000004</v>
      </c>
      <c r="J69" s="1118">
        <v>169.98000000000002</v>
      </c>
      <c r="K69" s="1118">
        <v>170.01999999999998</v>
      </c>
      <c r="L69" s="1118">
        <v>169.71000000000004</v>
      </c>
      <c r="M69" s="1118">
        <v>169.84999999999991</v>
      </c>
      <c r="N69" s="1118">
        <v>169.93000000000029</v>
      </c>
      <c r="O69" s="1118">
        <v>170.13000000000011</v>
      </c>
      <c r="P69" s="503">
        <v>2105.4500000000003</v>
      </c>
      <c r="Q69" s="503"/>
    </row>
    <row r="70" spans="1:17" s="487" customFormat="1">
      <c r="A70" s="493"/>
      <c r="B70" s="487" t="s">
        <v>2368</v>
      </c>
      <c r="C70" s="491"/>
      <c r="D70" s="1118"/>
      <c r="E70" s="1118"/>
      <c r="F70" s="1118"/>
      <c r="G70" s="1118"/>
      <c r="H70" s="1118"/>
      <c r="I70" s="1118"/>
      <c r="J70" s="1118"/>
      <c r="K70" s="1118"/>
      <c r="L70" s="1118"/>
      <c r="M70" s="1118"/>
      <c r="N70" s="1118"/>
      <c r="O70" s="1118"/>
      <c r="P70" s="503">
        <v>0</v>
      </c>
      <c r="Q70" s="503"/>
    </row>
    <row r="71" spans="1:17" s="487" customFormat="1">
      <c r="A71" s="493"/>
      <c r="B71" s="500" t="s">
        <v>1073</v>
      </c>
      <c r="C71" s="1255" t="s">
        <v>1073</v>
      </c>
      <c r="D71" s="1010">
        <v>190.78</v>
      </c>
      <c r="E71" s="1010">
        <v>191.38000000000002</v>
      </c>
      <c r="F71" s="1010">
        <v>194.66000000000003</v>
      </c>
      <c r="G71" s="1010">
        <v>169.41999999999996</v>
      </c>
      <c r="H71" s="1010">
        <v>169.87999999999988</v>
      </c>
      <c r="I71" s="1010">
        <v>169.71000000000004</v>
      </c>
      <c r="J71" s="1010">
        <v>169.98000000000002</v>
      </c>
      <c r="K71" s="1010">
        <v>170.01999999999998</v>
      </c>
      <c r="L71" s="1010">
        <v>169.71000000000004</v>
      </c>
      <c r="M71" s="1010">
        <v>169.84999999999991</v>
      </c>
      <c r="N71" s="1010">
        <v>169.93000000000029</v>
      </c>
      <c r="O71" s="1010">
        <v>170.13000000000011</v>
      </c>
      <c r="P71" s="1010">
        <v>2105.4500000000003</v>
      </c>
      <c r="Q71" s="1011"/>
    </row>
    <row r="72" spans="1:17" s="487" customFormat="1">
      <c r="A72" s="493"/>
      <c r="C72" s="491"/>
      <c r="D72" s="1118"/>
      <c r="E72" s="1118"/>
      <c r="F72" s="1118"/>
      <c r="G72" s="1118"/>
      <c r="H72" s="1118"/>
      <c r="I72" s="1118"/>
      <c r="J72" s="1118"/>
      <c r="K72" s="1118"/>
      <c r="L72" s="1118"/>
      <c r="M72" s="1118"/>
      <c r="N72" s="1118"/>
      <c r="O72" s="1118"/>
      <c r="P72" s="503"/>
      <c r="Q72" s="503"/>
    </row>
    <row r="73" spans="1:17" s="487" customFormat="1">
      <c r="A73" s="493">
        <v>6615</v>
      </c>
      <c r="B73" s="487" t="s">
        <v>445</v>
      </c>
      <c r="C73" s="491"/>
      <c r="D73" s="1118">
        <v>0</v>
      </c>
      <c r="E73" s="1118">
        <v>0</v>
      </c>
      <c r="F73" s="1118">
        <v>0</v>
      </c>
      <c r="G73" s="1118">
        <v>4.4800000000000004</v>
      </c>
      <c r="H73" s="1118">
        <v>4.4800000000000004</v>
      </c>
      <c r="I73" s="1118">
        <v>4.4799999999999986</v>
      </c>
      <c r="J73" s="1118">
        <v>4.4800000000000022</v>
      </c>
      <c r="K73" s="1118">
        <v>4.4799999999999969</v>
      </c>
      <c r="L73" s="1118">
        <v>4.4800000000000004</v>
      </c>
      <c r="M73" s="1118">
        <v>4.4800000000000004</v>
      </c>
      <c r="N73" s="1118">
        <v>4.480000000000004</v>
      </c>
      <c r="O73" s="1118">
        <v>4.4799999999999969</v>
      </c>
      <c r="P73" s="503">
        <v>40.32</v>
      </c>
      <c r="Q73" s="503"/>
    </row>
    <row r="74" spans="1:17" s="487" customFormat="1">
      <c r="A74" s="493"/>
      <c r="B74" s="487" t="s">
        <v>2370</v>
      </c>
      <c r="C74" s="491"/>
      <c r="D74" s="1118"/>
      <c r="E74" s="1118"/>
      <c r="F74" s="1118"/>
      <c r="G74" s="1118"/>
      <c r="H74" s="1118"/>
      <c r="I74" s="1118"/>
      <c r="J74" s="1118"/>
      <c r="K74" s="1118"/>
      <c r="L74" s="1118"/>
      <c r="M74" s="1118"/>
      <c r="N74" s="1118"/>
      <c r="O74" s="1118"/>
      <c r="P74" s="503">
        <v>0</v>
      </c>
      <c r="Q74" s="503"/>
    </row>
    <row r="75" spans="1:17" s="487" customFormat="1">
      <c r="A75" s="493"/>
      <c r="B75" s="500" t="s">
        <v>1073</v>
      </c>
      <c r="C75" s="1255" t="s">
        <v>1073</v>
      </c>
      <c r="D75" s="1010">
        <v>0</v>
      </c>
      <c r="E75" s="1010">
        <v>0</v>
      </c>
      <c r="F75" s="1010">
        <v>0</v>
      </c>
      <c r="G75" s="1010">
        <v>4.4800000000000004</v>
      </c>
      <c r="H75" s="1010">
        <v>4.4800000000000004</v>
      </c>
      <c r="I75" s="1010">
        <v>4.4799999999999986</v>
      </c>
      <c r="J75" s="1010">
        <v>4.4800000000000022</v>
      </c>
      <c r="K75" s="1010">
        <v>4.4799999999999969</v>
      </c>
      <c r="L75" s="1010">
        <v>4.4800000000000004</v>
      </c>
      <c r="M75" s="1010">
        <v>4.4800000000000004</v>
      </c>
      <c r="N75" s="1010">
        <v>4.480000000000004</v>
      </c>
      <c r="O75" s="1010">
        <v>4.4799999999999969</v>
      </c>
      <c r="P75" s="1010">
        <v>40.32</v>
      </c>
      <c r="Q75" s="1011"/>
    </row>
    <row r="76" spans="1:17" s="487" customFormat="1">
      <c r="A76" s="493"/>
      <c r="C76" s="491"/>
      <c r="D76" s="1118"/>
      <c r="E76" s="1118"/>
      <c r="F76" s="1118"/>
      <c r="G76" s="1118"/>
      <c r="H76" s="1118"/>
      <c r="I76" s="1118"/>
      <c r="J76" s="1118"/>
      <c r="K76" s="1118"/>
      <c r="L76" s="1118"/>
      <c r="M76" s="1118"/>
      <c r="N76" s="1118"/>
      <c r="O76" s="1118"/>
      <c r="P76" s="503"/>
      <c r="Q76" s="503"/>
    </row>
    <row r="77" spans="1:17" s="487" customFormat="1">
      <c r="A77" s="493">
        <v>6620</v>
      </c>
      <c r="B77" s="487" t="s">
        <v>446</v>
      </c>
      <c r="C77" s="488"/>
      <c r="D77" s="1118">
        <v>6542.76</v>
      </c>
      <c r="E77" s="1118">
        <v>6542.76</v>
      </c>
      <c r="F77" s="1118">
        <v>6542.7599999999984</v>
      </c>
      <c r="G77" s="1118">
        <v>6542.760000000002</v>
      </c>
      <c r="H77" s="1118">
        <v>6542.7599999999984</v>
      </c>
      <c r="I77" s="1118">
        <v>6542.7599999999984</v>
      </c>
      <c r="J77" s="1118">
        <v>6542.760000000002</v>
      </c>
      <c r="K77" s="1118">
        <v>6542.760000000002</v>
      </c>
      <c r="L77" s="1118">
        <v>6542.760000000002</v>
      </c>
      <c r="M77" s="1118">
        <v>6542.7599999999948</v>
      </c>
      <c r="N77" s="1118">
        <v>6542.760000000002</v>
      </c>
      <c r="O77" s="1118">
        <v>6542.7599999999948</v>
      </c>
      <c r="P77" s="503">
        <v>78513.119999999995</v>
      </c>
      <c r="Q77" s="503">
        <v>-75262.483404699786</v>
      </c>
    </row>
    <row r="78" spans="1:17" s="487" customFormat="1">
      <c r="A78" s="493"/>
      <c r="C78" s="488"/>
      <c r="D78" s="1118"/>
      <c r="E78" s="1118"/>
      <c r="F78" s="1118"/>
      <c r="G78" s="1118"/>
      <c r="H78" s="1118"/>
      <c r="I78" s="1118"/>
      <c r="J78" s="1118"/>
      <c r="K78" s="1118"/>
      <c r="L78" s="1118"/>
      <c r="M78" s="1118"/>
      <c r="N78" s="1118"/>
      <c r="O78" s="1118"/>
      <c r="P78" s="503">
        <v>0</v>
      </c>
      <c r="Q78" s="503"/>
    </row>
    <row r="79" spans="1:17" s="487" customFormat="1">
      <c r="A79" s="493"/>
      <c r="B79" s="500" t="s">
        <v>1073</v>
      </c>
      <c r="C79" s="1255" t="s">
        <v>1073</v>
      </c>
      <c r="D79" s="1010">
        <v>6542.76</v>
      </c>
      <c r="E79" s="1010">
        <v>6542.76</v>
      </c>
      <c r="F79" s="1010">
        <v>6542.7599999999984</v>
      </c>
      <c r="G79" s="1010">
        <v>6542.760000000002</v>
      </c>
      <c r="H79" s="1010">
        <v>6542.7599999999984</v>
      </c>
      <c r="I79" s="1010">
        <v>6542.7599999999984</v>
      </c>
      <c r="J79" s="1010">
        <v>6542.760000000002</v>
      </c>
      <c r="K79" s="1010">
        <v>6542.760000000002</v>
      </c>
      <c r="L79" s="1010">
        <v>6542.760000000002</v>
      </c>
      <c r="M79" s="1010">
        <v>6542.7599999999948</v>
      </c>
      <c r="N79" s="1010">
        <v>6542.760000000002</v>
      </c>
      <c r="O79" s="1010">
        <v>6542.7599999999948</v>
      </c>
      <c r="P79" s="1010">
        <v>78513.119999999995</v>
      </c>
      <c r="Q79" s="1011"/>
    </row>
    <row r="80" spans="1:17" s="487" customFormat="1">
      <c r="A80" s="493"/>
      <c r="C80" s="488"/>
      <c r="D80" s="506"/>
      <c r="E80" s="506"/>
      <c r="F80" s="506"/>
      <c r="G80" s="506"/>
      <c r="H80" s="506"/>
      <c r="I80" s="506"/>
      <c r="J80" s="506"/>
      <c r="K80" s="506"/>
      <c r="L80" s="506"/>
      <c r="M80" s="506"/>
      <c r="N80" s="506"/>
      <c r="O80" s="503"/>
      <c r="P80" s="503"/>
      <c r="Q80" s="503"/>
    </row>
    <row r="81" spans="1:20" s="487" customFormat="1">
      <c r="A81" s="493"/>
      <c r="B81" s="487" t="s">
        <v>1315</v>
      </c>
      <c r="C81" s="488"/>
      <c r="D81" s="506"/>
      <c r="E81" s="506"/>
      <c r="F81" s="506"/>
      <c r="G81" s="506"/>
      <c r="H81" s="506"/>
      <c r="I81" s="506"/>
      <c r="J81" s="506"/>
      <c r="K81" s="506"/>
      <c r="L81" s="506"/>
      <c r="M81" s="506"/>
      <c r="N81" s="506"/>
      <c r="O81" s="503"/>
      <c r="P81" s="503">
        <v>0</v>
      </c>
      <c r="Q81" s="503"/>
    </row>
    <row r="82" spans="1:20" s="487" customFormat="1">
      <c r="A82" s="493"/>
      <c r="C82" s="488"/>
      <c r="D82" s="506"/>
      <c r="E82" s="506"/>
      <c r="F82" s="506"/>
      <c r="G82" s="506"/>
      <c r="H82" s="506"/>
      <c r="I82" s="506"/>
      <c r="J82" s="506"/>
      <c r="K82" s="506"/>
      <c r="L82" s="506"/>
      <c r="M82" s="506"/>
      <c r="N82" s="506"/>
      <c r="O82" s="503"/>
      <c r="P82" s="503"/>
      <c r="Q82" s="503"/>
    </row>
    <row r="83" spans="1:20" s="487" customFormat="1" ht="12" customHeight="1" thickBot="1">
      <c r="A83" s="493"/>
      <c r="B83" s="1255" t="s">
        <v>1378</v>
      </c>
      <c r="C83" s="1838"/>
      <c r="D83" s="504">
        <v>141466.05000000008</v>
      </c>
      <c r="E83" s="504">
        <v>138272.88</v>
      </c>
      <c r="F83" s="504">
        <v>160542.93999999997</v>
      </c>
      <c r="G83" s="504">
        <v>141636.34000000003</v>
      </c>
      <c r="H83" s="504">
        <v>140237.30000000005</v>
      </c>
      <c r="I83" s="504">
        <v>139552.9</v>
      </c>
      <c r="J83" s="504">
        <v>141520.28000000006</v>
      </c>
      <c r="K83" s="504">
        <v>141852.17999999993</v>
      </c>
      <c r="L83" s="504">
        <v>142176.96000000005</v>
      </c>
      <c r="M83" s="504">
        <v>142673.45000000004</v>
      </c>
      <c r="N83" s="504">
        <v>142270.18</v>
      </c>
      <c r="O83" s="504">
        <v>142399.03000000006</v>
      </c>
      <c r="P83" s="504">
        <v>1714600.4900000002</v>
      </c>
      <c r="Q83" s="504">
        <v>-217472.78940295981</v>
      </c>
      <c r="S83" s="487">
        <v>1716294.4</v>
      </c>
    </row>
    <row r="84" spans="1:20" s="487" customFormat="1" ht="12" customHeight="1" thickTop="1" thickBot="1">
      <c r="A84" s="493"/>
      <c r="B84" s="1255"/>
      <c r="C84" s="1838"/>
      <c r="D84" s="503"/>
      <c r="E84" s="503"/>
      <c r="F84" s="503"/>
      <c r="G84" s="503"/>
      <c r="H84" s="503"/>
      <c r="I84" s="503"/>
      <c r="J84" s="503"/>
      <c r="K84" s="503"/>
      <c r="L84" s="503"/>
      <c r="M84" s="503"/>
      <c r="N84" s="503"/>
      <c r="O84" s="503"/>
      <c r="P84" s="503"/>
      <c r="Q84" s="503"/>
    </row>
    <row r="85" spans="1:20" s="503" customFormat="1" ht="12" customHeight="1" thickBot="1">
      <c r="B85" s="1011" t="s">
        <v>461</v>
      </c>
      <c r="C85" s="1839"/>
      <c r="D85" s="503">
        <v>-59790.58</v>
      </c>
      <c r="E85" s="503">
        <v>-59896.15</v>
      </c>
      <c r="F85" s="503">
        <v>-59956.419999999991</v>
      </c>
      <c r="G85" s="503">
        <v>-59994.83</v>
      </c>
      <c r="H85" s="503">
        <v>-60123.680000000015</v>
      </c>
      <c r="I85" s="503">
        <v>-60146.799999999967</v>
      </c>
      <c r="J85" s="503">
        <v>-60203.450000000012</v>
      </c>
      <c r="K85" s="503">
        <v>-60252.990000000005</v>
      </c>
      <c r="L85" s="503">
        <v>-60308.719999999972</v>
      </c>
      <c r="M85" s="503">
        <v>-60338.200000000019</v>
      </c>
      <c r="N85" s="503">
        <v>-60890.989999999962</v>
      </c>
      <c r="O85" s="503">
        <v>-60949.310000000019</v>
      </c>
      <c r="P85" s="503">
        <v>-722852.12</v>
      </c>
      <c r="Q85" s="503">
        <v>184026.89987980769</v>
      </c>
      <c r="T85" s="1840"/>
    </row>
    <row r="86" spans="1:20" s="1841" customFormat="1" ht="13.5" customHeight="1">
      <c r="A86" s="1115"/>
      <c r="C86" s="1255"/>
      <c r="D86" s="1011"/>
      <c r="E86" s="1011"/>
      <c r="F86" s="1011"/>
      <c r="G86" s="1011"/>
      <c r="H86" s="1011"/>
      <c r="I86" s="1011"/>
      <c r="J86" s="1011"/>
      <c r="K86" s="1011"/>
      <c r="L86" s="1011"/>
      <c r="M86" s="1011"/>
      <c r="N86" s="1011"/>
      <c r="O86" s="1011"/>
      <c r="P86" s="1011"/>
      <c r="Q86" s="1011"/>
    </row>
    <row r="87" spans="1:20" s="1841" customFormat="1">
      <c r="A87" s="1115" t="s">
        <v>1318</v>
      </c>
      <c r="B87" s="1841" t="s">
        <v>463</v>
      </c>
      <c r="C87" s="1255"/>
      <c r="D87" s="1011">
        <v>81675.470000000074</v>
      </c>
      <c r="E87" s="1011">
        <v>78376.73000000001</v>
      </c>
      <c r="F87" s="1011">
        <v>100586.51999999999</v>
      </c>
      <c r="G87" s="1011">
        <v>81641.510000000024</v>
      </c>
      <c r="H87" s="1011">
        <v>80113.620000000024</v>
      </c>
      <c r="I87" s="1011">
        <v>79406.100000000035</v>
      </c>
      <c r="J87" s="1011">
        <v>81316.830000000045</v>
      </c>
      <c r="K87" s="1011">
        <v>81599.18999999993</v>
      </c>
      <c r="L87" s="1011">
        <v>81868.240000000078</v>
      </c>
      <c r="M87" s="1011">
        <v>82335.250000000029</v>
      </c>
      <c r="N87" s="1011">
        <v>81379.190000000031</v>
      </c>
      <c r="O87" s="1011">
        <v>81449.72000000003</v>
      </c>
      <c r="P87" s="1011">
        <v>991748.37000000023</v>
      </c>
      <c r="Q87" s="1011">
        <v>-33445.889523152116</v>
      </c>
    </row>
    <row r="88" spans="1:20" s="487" customFormat="1" ht="13.5" customHeight="1">
      <c r="A88" s="493"/>
      <c r="B88" s="488"/>
      <c r="C88" s="489"/>
      <c r="D88" s="505"/>
      <c r="E88" s="505"/>
      <c r="F88" s="505"/>
      <c r="G88" s="505"/>
      <c r="H88" s="503"/>
      <c r="I88" s="503"/>
      <c r="J88" s="503"/>
      <c r="K88" s="503"/>
      <c r="L88" s="503"/>
      <c r="M88" s="503"/>
      <c r="N88" s="503"/>
      <c r="O88" s="503"/>
      <c r="P88" s="503"/>
      <c r="Q88" s="503"/>
    </row>
    <row r="89" spans="1:20" s="500" customFormat="1" ht="24">
      <c r="A89" s="1116"/>
      <c r="B89" s="1832" t="s">
        <v>998</v>
      </c>
      <c r="C89" s="1832" t="s">
        <v>1377</v>
      </c>
      <c r="D89" s="1833" t="s">
        <v>1865</v>
      </c>
      <c r="E89" s="1833" t="s">
        <v>1866</v>
      </c>
      <c r="F89" s="1833" t="s">
        <v>67</v>
      </c>
      <c r="G89" s="1833" t="s">
        <v>68</v>
      </c>
      <c r="H89" s="1833" t="s">
        <v>1505</v>
      </c>
      <c r="I89" s="1833" t="s">
        <v>69</v>
      </c>
      <c r="J89" s="1833" t="s">
        <v>70</v>
      </c>
      <c r="K89" s="1833" t="s">
        <v>71</v>
      </c>
      <c r="L89" s="1833" t="s">
        <v>413</v>
      </c>
      <c r="M89" s="1833" t="s">
        <v>73</v>
      </c>
      <c r="N89" s="1833" t="s">
        <v>414</v>
      </c>
      <c r="O89" s="502" t="s">
        <v>1863</v>
      </c>
      <c r="P89" s="1025">
        <v>41639</v>
      </c>
      <c r="Q89" s="1491"/>
    </row>
    <row r="90" spans="1:20" s="487" customFormat="1">
      <c r="A90" s="493"/>
      <c r="C90" s="489"/>
      <c r="D90" s="505"/>
      <c r="E90" s="505"/>
      <c r="F90" s="505"/>
      <c r="G90" s="505"/>
      <c r="H90" s="505"/>
      <c r="I90" s="505"/>
      <c r="J90" s="505"/>
      <c r="K90" s="505"/>
      <c r="L90" s="505"/>
      <c r="M90" s="505"/>
      <c r="N90" s="505"/>
      <c r="O90" s="503"/>
      <c r="P90" s="503"/>
      <c r="Q90" s="503"/>
    </row>
    <row r="91" spans="1:20" s="487" customFormat="1">
      <c r="A91" s="493">
        <v>6640</v>
      </c>
      <c r="B91" s="487" t="s">
        <v>999</v>
      </c>
      <c r="C91" s="491" t="s">
        <v>1350</v>
      </c>
      <c r="D91" s="1118">
        <v>0</v>
      </c>
      <c r="E91" s="1118">
        <v>0</v>
      </c>
      <c r="F91" s="1118">
        <v>0</v>
      </c>
      <c r="G91" s="1118">
        <v>14.79</v>
      </c>
      <c r="H91" s="1118">
        <v>14.79</v>
      </c>
      <c r="I91" s="1118">
        <v>14.79</v>
      </c>
      <c r="J91" s="1118">
        <v>14.79</v>
      </c>
      <c r="K91" s="1118">
        <v>14.790000000000006</v>
      </c>
      <c r="L91" s="1118">
        <v>14.789999999999992</v>
      </c>
      <c r="M91" s="1118">
        <v>14.790000000000006</v>
      </c>
      <c r="N91" s="1118">
        <v>14.789999999999992</v>
      </c>
      <c r="O91" s="1118">
        <v>14.79000000000002</v>
      </c>
      <c r="P91" s="503">
        <v>133.11000000000001</v>
      </c>
      <c r="Q91" s="503"/>
    </row>
    <row r="92" spans="1:20" s="487" customFormat="1">
      <c r="A92" s="493">
        <v>6645</v>
      </c>
      <c r="B92" s="487" t="s">
        <v>447</v>
      </c>
      <c r="C92" s="491"/>
      <c r="D92" s="1118">
        <v>0</v>
      </c>
      <c r="E92" s="1118">
        <v>0</v>
      </c>
      <c r="F92" s="1118">
        <v>0</v>
      </c>
      <c r="G92" s="1118">
        <v>0</v>
      </c>
      <c r="H92" s="1118">
        <v>0</v>
      </c>
      <c r="I92" s="1118">
        <v>0</v>
      </c>
      <c r="J92" s="1118">
        <v>0</v>
      </c>
      <c r="K92" s="1118">
        <v>0</v>
      </c>
      <c r="L92" s="1118">
        <v>0</v>
      </c>
      <c r="M92" s="1118">
        <v>0</v>
      </c>
      <c r="N92" s="1118">
        <v>0</v>
      </c>
      <c r="O92" s="1118">
        <v>0</v>
      </c>
      <c r="P92" s="503">
        <v>0</v>
      </c>
      <c r="Q92" s="503"/>
    </row>
    <row r="93" spans="1:20" s="487" customFormat="1">
      <c r="A93" s="493"/>
      <c r="C93" s="1838"/>
      <c r="D93" s="1839"/>
      <c r="E93" s="1839"/>
      <c r="F93" s="1839"/>
      <c r="G93" s="1839"/>
      <c r="H93" s="1839"/>
      <c r="I93" s="1839"/>
      <c r="J93" s="1839"/>
      <c r="K93" s="1839"/>
      <c r="L93" s="1839"/>
      <c r="M93" s="1839"/>
      <c r="N93" s="1839"/>
      <c r="O93" s="503"/>
      <c r="P93" s="503"/>
      <c r="Q93" s="503"/>
    </row>
    <row r="94" spans="1:20" s="487" customFormat="1">
      <c r="A94" s="493">
        <v>6710</v>
      </c>
      <c r="B94" s="487" t="s">
        <v>2022</v>
      </c>
      <c r="C94" s="491" t="s">
        <v>1351</v>
      </c>
      <c r="D94" s="1118">
        <v>4543.17</v>
      </c>
      <c r="E94" s="1118">
        <v>4543.24</v>
      </c>
      <c r="F94" s="1118">
        <v>4543.24</v>
      </c>
      <c r="G94" s="1118">
        <v>4543.24</v>
      </c>
      <c r="H94" s="1118">
        <v>4542.9700000000012</v>
      </c>
      <c r="I94" s="1118">
        <v>4543.2599999999984</v>
      </c>
      <c r="J94" s="1118">
        <v>4543.2599999999984</v>
      </c>
      <c r="K94" s="1118">
        <v>4543.9400000000023</v>
      </c>
      <c r="L94" s="1118">
        <v>4543.9399999999951</v>
      </c>
      <c r="M94" s="1118">
        <v>4545.5100000000093</v>
      </c>
      <c r="N94" s="1118">
        <v>4547.8899999999994</v>
      </c>
      <c r="O94" s="1118">
        <v>4547.8899999999994</v>
      </c>
      <c r="P94" s="503">
        <v>54531.55</v>
      </c>
      <c r="Q94" s="503">
        <v>-17280.082000000002</v>
      </c>
    </row>
    <row r="95" spans="1:20" s="487" customFormat="1">
      <c r="A95" s="493"/>
      <c r="C95" s="491"/>
      <c r="D95" s="1118"/>
      <c r="E95" s="1118"/>
      <c r="F95" s="1118"/>
      <c r="G95" s="1118"/>
      <c r="H95" s="1118"/>
      <c r="I95" s="1118"/>
      <c r="J95" s="1118"/>
      <c r="K95" s="1118"/>
      <c r="L95" s="1118"/>
      <c r="M95" s="1118"/>
      <c r="N95" s="1118"/>
      <c r="O95" s="503"/>
      <c r="P95" s="503"/>
      <c r="Q95" s="503"/>
    </row>
    <row r="96" spans="1:20" s="487" customFormat="1">
      <c r="A96" s="493">
        <v>6715</v>
      </c>
      <c r="B96" s="487" t="s">
        <v>2024</v>
      </c>
      <c r="C96" s="491" t="s">
        <v>1352</v>
      </c>
      <c r="D96" s="1118">
        <v>5332.78</v>
      </c>
      <c r="E96" s="1118">
        <v>5333.5999999999995</v>
      </c>
      <c r="F96" s="1118">
        <v>5334.27</v>
      </c>
      <c r="G96" s="1118">
        <v>5340.74</v>
      </c>
      <c r="H96" s="1118">
        <v>5387.6000000000022</v>
      </c>
      <c r="I96" s="1118">
        <v>5387.8999999999978</v>
      </c>
      <c r="J96" s="1118">
        <v>5385.9100000000035</v>
      </c>
      <c r="K96" s="1118">
        <v>5386.2799999999988</v>
      </c>
      <c r="L96" s="1118">
        <v>5391.0499999999956</v>
      </c>
      <c r="M96" s="1118">
        <v>5391.57</v>
      </c>
      <c r="N96" s="1118">
        <v>5391.6800000000076</v>
      </c>
      <c r="O96" s="1118">
        <v>5392.1999999999898</v>
      </c>
      <c r="P96" s="503">
        <v>64455.579999999994</v>
      </c>
      <c r="Q96" s="503">
        <v>-17045.352666666666</v>
      </c>
    </row>
    <row r="97" spans="1:17" s="487" customFormat="1">
      <c r="A97" s="493">
        <v>6717</v>
      </c>
      <c r="B97" s="487" t="s">
        <v>2026</v>
      </c>
      <c r="C97" s="491" t="s">
        <v>1353</v>
      </c>
      <c r="D97" s="1118">
        <v>1535.64</v>
      </c>
      <c r="E97" s="1118">
        <v>1535.64</v>
      </c>
      <c r="F97" s="1118">
        <v>1535.6399999999999</v>
      </c>
      <c r="G97" s="1118">
        <v>1535.6400000000003</v>
      </c>
      <c r="H97" s="1118">
        <v>1571.7399999999998</v>
      </c>
      <c r="I97" s="1118">
        <v>1571.7400000000007</v>
      </c>
      <c r="J97" s="1118">
        <v>1571.7399999999998</v>
      </c>
      <c r="K97" s="1118">
        <v>1571.7399999999998</v>
      </c>
      <c r="L97" s="1118">
        <v>1571.7399999999998</v>
      </c>
      <c r="M97" s="1118">
        <v>1571.7399999999998</v>
      </c>
      <c r="N97" s="1118">
        <v>1571.7400000000016</v>
      </c>
      <c r="O97" s="1118">
        <v>1571.739999999998</v>
      </c>
      <c r="P97" s="503">
        <v>18716.48</v>
      </c>
      <c r="Q97" s="503">
        <v>25568.028999999999</v>
      </c>
    </row>
    <row r="98" spans="1:17" s="487" customFormat="1">
      <c r="A98" s="493"/>
      <c r="B98" s="500" t="s">
        <v>1073</v>
      </c>
      <c r="C98" s="1255" t="s">
        <v>1073</v>
      </c>
      <c r="D98" s="1010">
        <v>6868.42</v>
      </c>
      <c r="E98" s="1010">
        <v>6869.24</v>
      </c>
      <c r="F98" s="1010">
        <v>6869.91</v>
      </c>
      <c r="G98" s="1010">
        <v>6876.38</v>
      </c>
      <c r="H98" s="1010">
        <v>6959.340000000002</v>
      </c>
      <c r="I98" s="1010">
        <v>6959.6399999999985</v>
      </c>
      <c r="J98" s="1010">
        <v>6957.6500000000033</v>
      </c>
      <c r="K98" s="1010">
        <v>6958.0199999999986</v>
      </c>
      <c r="L98" s="1010">
        <v>6962.7899999999954</v>
      </c>
      <c r="M98" s="1010">
        <v>6963.3099999999995</v>
      </c>
      <c r="N98" s="1010">
        <v>6963.4200000000092</v>
      </c>
      <c r="O98" s="1010">
        <v>6963.9399999999878</v>
      </c>
      <c r="P98" s="1010">
        <v>83172.06</v>
      </c>
      <c r="Q98" s="1011"/>
    </row>
    <row r="99" spans="1:17" s="487" customFormat="1">
      <c r="A99" s="493"/>
      <c r="C99" s="488"/>
      <c r="D99" s="506"/>
      <c r="E99" s="506"/>
      <c r="F99" s="506"/>
      <c r="G99" s="506"/>
      <c r="H99" s="506"/>
      <c r="I99" s="506"/>
      <c r="J99" s="506"/>
      <c r="K99" s="506"/>
      <c r="L99" s="506"/>
      <c r="M99" s="506"/>
      <c r="N99" s="506"/>
      <c r="O99" s="503"/>
      <c r="P99" s="503"/>
      <c r="Q99" s="503"/>
    </row>
    <row r="100" spans="1:17" s="487" customFormat="1">
      <c r="A100" s="493">
        <v>6725</v>
      </c>
      <c r="B100" s="487" t="s">
        <v>2028</v>
      </c>
      <c r="C100" s="491" t="s">
        <v>1354</v>
      </c>
      <c r="D100" s="1118">
        <v>74.66</v>
      </c>
      <c r="E100" s="1118">
        <v>74.66</v>
      </c>
      <c r="F100" s="1118">
        <v>74.66</v>
      </c>
      <c r="G100" s="1118">
        <v>100.53</v>
      </c>
      <c r="H100" s="1118">
        <v>113.57</v>
      </c>
      <c r="I100" s="1118">
        <v>113.57</v>
      </c>
      <c r="J100" s="1118">
        <v>112.04000000000008</v>
      </c>
      <c r="K100" s="1118">
        <v>86.169999999999959</v>
      </c>
      <c r="L100" s="1118">
        <v>86.169999999999959</v>
      </c>
      <c r="M100" s="1118">
        <v>86.889999999999986</v>
      </c>
      <c r="N100" s="1118">
        <v>88.170000000000073</v>
      </c>
      <c r="O100" s="1118">
        <v>88.169999999999959</v>
      </c>
      <c r="P100" s="503">
        <v>1099.26</v>
      </c>
      <c r="Q100" s="503">
        <v>14510.716578947369</v>
      </c>
    </row>
    <row r="101" spans="1:17" s="487" customFormat="1">
      <c r="A101" s="493"/>
      <c r="C101" s="488"/>
      <c r="D101" s="506"/>
      <c r="E101" s="506"/>
      <c r="F101" s="506"/>
      <c r="G101" s="506"/>
      <c r="H101" s="506"/>
      <c r="I101" s="506"/>
      <c r="J101" s="506"/>
      <c r="K101" s="506"/>
      <c r="L101" s="506"/>
      <c r="M101" s="506"/>
      <c r="N101" s="506"/>
      <c r="O101" s="503"/>
      <c r="P101" s="503"/>
      <c r="Q101" s="503"/>
    </row>
    <row r="102" spans="1:17" s="487" customFormat="1">
      <c r="A102" s="493">
        <v>6660</v>
      </c>
      <c r="B102" s="487" t="s">
        <v>448</v>
      </c>
      <c r="C102" s="491" t="s">
        <v>1355</v>
      </c>
      <c r="D102" s="1118">
        <v>7260.5</v>
      </c>
      <c r="E102" s="1118">
        <v>7260.5</v>
      </c>
      <c r="F102" s="1118">
        <v>7260.5</v>
      </c>
      <c r="G102" s="1118">
        <v>7274.9700000000012</v>
      </c>
      <c r="H102" s="1118">
        <v>7274.9700000000012</v>
      </c>
      <c r="I102" s="1118">
        <v>7274.9700000000012</v>
      </c>
      <c r="J102" s="1118">
        <v>7274.9699999999939</v>
      </c>
      <c r="K102" s="1118">
        <v>7274.9700000000012</v>
      </c>
      <c r="L102" s="1118">
        <v>7274.9700000000012</v>
      </c>
      <c r="M102" s="1118">
        <v>7274.9699999999939</v>
      </c>
      <c r="N102" s="1118">
        <v>7274.9700000000012</v>
      </c>
      <c r="O102" s="1118">
        <v>7274.9700000000012</v>
      </c>
      <c r="P102" s="503">
        <v>87256.23</v>
      </c>
      <c r="Q102" s="503">
        <v>16.849200000000003</v>
      </c>
    </row>
    <row r="103" spans="1:17" s="487" customFormat="1">
      <c r="A103" s="493"/>
      <c r="C103" s="488"/>
      <c r="D103" s="506"/>
      <c r="E103" s="506"/>
      <c r="F103" s="506"/>
      <c r="G103" s="506"/>
      <c r="H103" s="506"/>
      <c r="I103" s="506"/>
      <c r="J103" s="506"/>
      <c r="K103" s="506"/>
      <c r="L103" s="506"/>
      <c r="M103" s="506"/>
      <c r="N103" s="506"/>
      <c r="O103" s="503"/>
      <c r="P103" s="503"/>
      <c r="Q103" s="503"/>
    </row>
    <row r="104" spans="1:17" s="487" customFormat="1">
      <c r="A104" s="493">
        <v>6655</v>
      </c>
      <c r="B104" s="487" t="s">
        <v>2311</v>
      </c>
      <c r="C104" s="488"/>
      <c r="D104" s="1118">
        <v>0</v>
      </c>
      <c r="E104" s="1118">
        <v>0</v>
      </c>
      <c r="F104" s="1118">
        <v>0</v>
      </c>
      <c r="G104" s="1118">
        <v>0</v>
      </c>
      <c r="H104" s="1118">
        <v>0</v>
      </c>
      <c r="I104" s="1118">
        <v>0</v>
      </c>
      <c r="J104" s="1118">
        <v>0</v>
      </c>
      <c r="K104" s="1118">
        <v>0</v>
      </c>
      <c r="L104" s="1118">
        <v>0</v>
      </c>
      <c r="M104" s="1118">
        <v>0</v>
      </c>
      <c r="N104" s="1118">
        <v>0</v>
      </c>
      <c r="O104" s="1118">
        <v>0</v>
      </c>
      <c r="P104" s="503">
        <v>0</v>
      </c>
      <c r="Q104" s="503"/>
    </row>
    <row r="105" spans="1:17" s="487" customFormat="1">
      <c r="A105" s="493"/>
      <c r="C105" s="488"/>
      <c r="D105" s="506"/>
      <c r="E105" s="506"/>
      <c r="F105" s="506"/>
      <c r="G105" s="506"/>
      <c r="H105" s="506"/>
      <c r="I105" s="506"/>
      <c r="J105" s="506"/>
      <c r="K105" s="506"/>
      <c r="L105" s="506"/>
      <c r="M105" s="506"/>
      <c r="N105" s="506"/>
      <c r="O105" s="503"/>
      <c r="P105" s="503"/>
      <c r="Q105" s="503"/>
    </row>
    <row r="106" spans="1:17" s="487" customFormat="1">
      <c r="A106" s="493">
        <v>6680</v>
      </c>
      <c r="B106" s="487" t="s">
        <v>534</v>
      </c>
      <c r="C106" s="491" t="s">
        <v>1356</v>
      </c>
      <c r="D106" s="1118">
        <v>6948.1100000000006</v>
      </c>
      <c r="E106" s="1118">
        <v>6948.1100000000006</v>
      </c>
      <c r="F106" s="1118">
        <v>6948.3299999999981</v>
      </c>
      <c r="G106" s="1118">
        <v>6948.3300000000017</v>
      </c>
      <c r="H106" s="1118">
        <v>6940.4699999999975</v>
      </c>
      <c r="I106" s="1118">
        <v>6943.2100000000064</v>
      </c>
      <c r="J106" s="1118">
        <v>6948.179999999993</v>
      </c>
      <c r="K106" s="1118">
        <v>6949.760000000002</v>
      </c>
      <c r="L106" s="1118">
        <v>6955.8600000000006</v>
      </c>
      <c r="M106" s="1118">
        <v>6955.9700000000012</v>
      </c>
      <c r="N106" s="1118">
        <v>6956.179999999993</v>
      </c>
      <c r="O106" s="1118">
        <v>6956.1800000000076</v>
      </c>
      <c r="P106" s="503">
        <v>83398.69</v>
      </c>
      <c r="Q106" s="503">
        <v>-82737.09</v>
      </c>
    </row>
    <row r="107" spans="1:17" s="487" customFormat="1">
      <c r="A107" s="493"/>
      <c r="B107" s="487" t="s">
        <v>2363</v>
      </c>
      <c r="C107" s="491"/>
      <c r="D107" s="1118">
        <v>0</v>
      </c>
      <c r="E107" s="1118">
        <v>0</v>
      </c>
      <c r="F107" s="1118">
        <v>0</v>
      </c>
      <c r="G107" s="1118">
        <v>0</v>
      </c>
      <c r="H107" s="1118">
        <v>0</v>
      </c>
      <c r="I107" s="1118">
        <v>0</v>
      </c>
      <c r="J107" s="1118">
        <v>0</v>
      </c>
      <c r="K107" s="1118">
        <v>0</v>
      </c>
      <c r="L107" s="1118">
        <v>0</v>
      </c>
      <c r="M107" s="1118">
        <v>0</v>
      </c>
      <c r="N107" s="1118">
        <v>0</v>
      </c>
      <c r="O107" s="1118">
        <v>0</v>
      </c>
      <c r="P107" s="503">
        <v>0</v>
      </c>
      <c r="Q107" s="503"/>
    </row>
    <row r="108" spans="1:17" s="487" customFormat="1">
      <c r="A108" s="493"/>
      <c r="B108" s="500" t="s">
        <v>1073</v>
      </c>
      <c r="C108" s="1255" t="s">
        <v>1073</v>
      </c>
      <c r="D108" s="1010">
        <v>6948.1100000000006</v>
      </c>
      <c r="E108" s="1010">
        <v>6948.1100000000006</v>
      </c>
      <c r="F108" s="1010">
        <v>6948.3299999999981</v>
      </c>
      <c r="G108" s="1010">
        <v>6948.3300000000017</v>
      </c>
      <c r="H108" s="1010">
        <v>6940.4699999999975</v>
      </c>
      <c r="I108" s="1010">
        <v>6943.2100000000064</v>
      </c>
      <c r="J108" s="1010">
        <v>6948.179999999993</v>
      </c>
      <c r="K108" s="1010">
        <v>6949.760000000002</v>
      </c>
      <c r="L108" s="1010">
        <v>6955.8600000000006</v>
      </c>
      <c r="M108" s="1010">
        <v>6955.9700000000012</v>
      </c>
      <c r="N108" s="1010">
        <v>6956.179999999993</v>
      </c>
      <c r="O108" s="1010">
        <v>6956.1800000000076</v>
      </c>
      <c r="P108" s="1010">
        <v>83398.69</v>
      </c>
      <c r="Q108" s="1011"/>
    </row>
    <row r="109" spans="1:17" s="487" customFormat="1">
      <c r="A109" s="493"/>
      <c r="C109" s="491"/>
      <c r="D109" s="1118"/>
      <c r="E109" s="1118"/>
      <c r="F109" s="1118"/>
      <c r="G109" s="1118"/>
      <c r="H109" s="1118"/>
      <c r="I109" s="1118"/>
      <c r="J109" s="1118"/>
      <c r="K109" s="1118"/>
      <c r="L109" s="1118"/>
      <c r="M109" s="1118"/>
      <c r="N109" s="1118"/>
      <c r="O109" s="503"/>
      <c r="P109" s="503"/>
      <c r="Q109" s="503"/>
    </row>
    <row r="110" spans="1:17" s="487" customFormat="1">
      <c r="A110" s="493">
        <v>6685</v>
      </c>
      <c r="B110" s="487" t="s">
        <v>285</v>
      </c>
      <c r="C110" s="488"/>
      <c r="D110" s="1118">
        <v>0</v>
      </c>
      <c r="E110" s="1118">
        <v>0</v>
      </c>
      <c r="F110" s="1118">
        <v>0</v>
      </c>
      <c r="G110" s="1118">
        <v>0</v>
      </c>
      <c r="H110" s="1118">
        <v>0</v>
      </c>
      <c r="I110" s="1118">
        <v>0</v>
      </c>
      <c r="J110" s="1118">
        <v>0</v>
      </c>
      <c r="K110" s="1118">
        <v>0</v>
      </c>
      <c r="L110" s="1118">
        <v>0</v>
      </c>
      <c r="M110" s="1118">
        <v>0</v>
      </c>
      <c r="N110" s="1118">
        <v>0</v>
      </c>
      <c r="O110" s="1118">
        <v>0</v>
      </c>
      <c r="P110" s="503">
        <v>0</v>
      </c>
      <c r="Q110" s="503"/>
    </row>
    <row r="111" spans="1:17" s="487" customFormat="1">
      <c r="A111" s="493"/>
      <c r="C111" s="488"/>
      <c r="D111" s="506"/>
      <c r="E111" s="506"/>
      <c r="F111" s="506"/>
      <c r="G111" s="506"/>
      <c r="H111" s="506"/>
      <c r="I111" s="506"/>
      <c r="J111" s="506"/>
      <c r="K111" s="506"/>
      <c r="L111" s="506"/>
      <c r="M111" s="506"/>
      <c r="N111" s="506"/>
      <c r="O111" s="503"/>
      <c r="P111" s="503"/>
      <c r="Q111" s="503"/>
    </row>
    <row r="112" spans="1:17" s="487" customFormat="1">
      <c r="A112" s="493">
        <v>6730</v>
      </c>
      <c r="B112" s="487" t="s">
        <v>449</v>
      </c>
      <c r="C112" s="488"/>
      <c r="D112" s="1118">
        <v>35.4</v>
      </c>
      <c r="E112" s="1118">
        <v>35.4</v>
      </c>
      <c r="F112" s="1118">
        <v>35.400000000000006</v>
      </c>
      <c r="G112" s="1118">
        <v>35.399999999999991</v>
      </c>
      <c r="H112" s="1118">
        <v>35.400000000000006</v>
      </c>
      <c r="I112" s="1118">
        <v>35.400000000000006</v>
      </c>
      <c r="J112" s="1118">
        <v>35.400000000000006</v>
      </c>
      <c r="K112" s="1118">
        <v>35.399999999999977</v>
      </c>
      <c r="L112" s="1118">
        <v>35.400000000000034</v>
      </c>
      <c r="M112" s="1118">
        <v>35.399999999999977</v>
      </c>
      <c r="N112" s="1118">
        <v>35.399999999999977</v>
      </c>
      <c r="O112" s="1118">
        <v>35.400000000000034</v>
      </c>
      <c r="P112" s="503">
        <v>424.8</v>
      </c>
      <c r="Q112" s="503"/>
    </row>
    <row r="113" spans="1:17" s="487" customFormat="1">
      <c r="A113" s="493">
        <v>6795</v>
      </c>
      <c r="B113" s="487" t="s">
        <v>3119</v>
      </c>
      <c r="C113" s="488"/>
      <c r="D113" s="1118">
        <v>0</v>
      </c>
      <c r="E113" s="1118">
        <v>0</v>
      </c>
      <c r="F113" s="1118">
        <v>0</v>
      </c>
      <c r="G113" s="1118">
        <v>0</v>
      </c>
      <c r="H113" s="1118">
        <v>0</v>
      </c>
      <c r="I113" s="1118">
        <v>0</v>
      </c>
      <c r="J113" s="1118">
        <v>0</v>
      </c>
      <c r="K113" s="1118">
        <v>0</v>
      </c>
      <c r="L113" s="1118">
        <v>0</v>
      </c>
      <c r="M113" s="1118">
        <v>0</v>
      </c>
      <c r="N113" s="1118">
        <v>0</v>
      </c>
      <c r="O113" s="1118">
        <v>0</v>
      </c>
      <c r="P113" s="503">
        <v>0</v>
      </c>
      <c r="Q113" s="503"/>
    </row>
    <row r="114" spans="1:17" s="487" customFormat="1">
      <c r="A114" s="493">
        <v>6740</v>
      </c>
      <c r="B114" s="487" t="s">
        <v>3124</v>
      </c>
      <c r="C114" s="488"/>
      <c r="D114" s="1118">
        <v>0</v>
      </c>
      <c r="E114" s="1118">
        <v>0</v>
      </c>
      <c r="F114" s="1118">
        <v>0</v>
      </c>
      <c r="G114" s="1118">
        <v>0</v>
      </c>
      <c r="H114" s="1118">
        <v>0</v>
      </c>
      <c r="I114" s="1118">
        <v>0</v>
      </c>
      <c r="J114" s="1118">
        <v>0</v>
      </c>
      <c r="K114" s="1118">
        <v>0</v>
      </c>
      <c r="L114" s="1118">
        <v>0</v>
      </c>
      <c r="M114" s="1118">
        <v>0</v>
      </c>
      <c r="N114" s="1118">
        <v>0</v>
      </c>
      <c r="O114" s="1118">
        <v>0</v>
      </c>
      <c r="P114" s="503">
        <v>0</v>
      </c>
      <c r="Q114" s="503"/>
    </row>
    <row r="115" spans="1:17" s="487" customFormat="1">
      <c r="A115" s="493">
        <v>6745</v>
      </c>
      <c r="B115" s="487" t="s">
        <v>450</v>
      </c>
      <c r="C115" s="488"/>
      <c r="D115" s="1118">
        <v>1180</v>
      </c>
      <c r="E115" s="1118">
        <v>1197.7200000000003</v>
      </c>
      <c r="F115" s="1118">
        <v>1238.7799999999997</v>
      </c>
      <c r="G115" s="1118">
        <v>1185.1000000000004</v>
      </c>
      <c r="H115" s="1118">
        <v>1244.4299999999994</v>
      </c>
      <c r="I115" s="1118">
        <v>1220.6500000000005</v>
      </c>
      <c r="J115" s="1118">
        <v>1224.8500000000004</v>
      </c>
      <c r="K115" s="1118">
        <v>1266.7499999999982</v>
      </c>
      <c r="L115" s="1118">
        <v>1258.1200000000008</v>
      </c>
      <c r="M115" s="1118">
        <v>1330.2900000000009</v>
      </c>
      <c r="N115" s="1118">
        <v>1320.0699999999997</v>
      </c>
      <c r="O115" s="1118">
        <v>1389.58</v>
      </c>
      <c r="P115" s="503">
        <v>15056.34</v>
      </c>
      <c r="Q115" s="503"/>
    </row>
    <row r="116" spans="1:17" s="487" customFormat="1">
      <c r="A116" s="493">
        <v>6800</v>
      </c>
      <c r="B116" s="487" t="s">
        <v>453</v>
      </c>
      <c r="C116" s="488"/>
      <c r="D116" s="1118">
        <v>11.27</v>
      </c>
      <c r="E116" s="1118">
        <v>11.27</v>
      </c>
      <c r="F116" s="1118">
        <v>11.270000000000003</v>
      </c>
      <c r="G116" s="1118">
        <v>31.730000000000004</v>
      </c>
      <c r="H116" s="1118">
        <v>31.72999999999999</v>
      </c>
      <c r="I116" s="1118">
        <v>31.730000000000004</v>
      </c>
      <c r="J116" s="1118">
        <v>31.72999999999999</v>
      </c>
      <c r="K116" s="1118">
        <v>31.730000000000018</v>
      </c>
      <c r="L116" s="1118">
        <v>31.72999999999999</v>
      </c>
      <c r="M116" s="1118">
        <v>31.72999999999999</v>
      </c>
      <c r="N116" s="1118">
        <v>31.72999999999999</v>
      </c>
      <c r="O116" s="1118">
        <v>31.730000000000018</v>
      </c>
      <c r="P116" s="503">
        <v>319.38</v>
      </c>
      <c r="Q116" s="503"/>
    </row>
    <row r="117" spans="1:17" s="487" customFormat="1">
      <c r="A117" s="493"/>
      <c r="C117" s="488"/>
      <c r="D117" s="506"/>
      <c r="E117" s="506"/>
      <c r="F117" s="506"/>
      <c r="G117" s="506"/>
      <c r="H117" s="506"/>
      <c r="I117" s="506"/>
      <c r="J117" s="506"/>
      <c r="K117" s="506"/>
      <c r="L117" s="506"/>
      <c r="M117" s="506"/>
      <c r="N117" s="506"/>
      <c r="O117" s="506"/>
      <c r="P117" s="503"/>
      <c r="Q117" s="503"/>
    </row>
    <row r="118" spans="1:17" s="487" customFormat="1">
      <c r="A118" s="493">
        <v>6665</v>
      </c>
      <c r="B118" s="487" t="s">
        <v>2192</v>
      </c>
      <c r="C118" s="488"/>
      <c r="D118" s="1118">
        <v>2.87</v>
      </c>
      <c r="E118" s="1118">
        <v>2.87</v>
      </c>
      <c r="F118" s="1118">
        <v>2.8699999999999992</v>
      </c>
      <c r="G118" s="1118">
        <v>2.870000000000001</v>
      </c>
      <c r="H118" s="1118">
        <v>5.43</v>
      </c>
      <c r="I118" s="1118">
        <v>8.43</v>
      </c>
      <c r="J118" s="1118">
        <v>22.63</v>
      </c>
      <c r="K118" s="1118">
        <v>22.629999999999995</v>
      </c>
      <c r="L118" s="1118">
        <v>22.63000000000001</v>
      </c>
      <c r="M118" s="1118">
        <v>22.629999999999995</v>
      </c>
      <c r="N118" s="1118">
        <v>22.63000000000001</v>
      </c>
      <c r="O118" s="1118">
        <v>22.629999999999995</v>
      </c>
      <c r="P118" s="503">
        <v>161.12</v>
      </c>
      <c r="Q118" s="503">
        <v>92434.517500000002</v>
      </c>
    </row>
    <row r="119" spans="1:17" s="487" customFormat="1">
      <c r="A119" s="493"/>
      <c r="C119" s="488"/>
      <c r="D119" s="506"/>
      <c r="E119" s="506"/>
      <c r="F119" s="506"/>
      <c r="G119" s="506"/>
      <c r="H119" s="506"/>
      <c r="I119" s="506"/>
      <c r="J119" s="506"/>
      <c r="K119" s="506"/>
      <c r="L119" s="506"/>
      <c r="M119" s="506"/>
      <c r="N119" s="506"/>
      <c r="O119" s="506"/>
      <c r="P119" s="503"/>
      <c r="Q119" s="503"/>
    </row>
    <row r="120" spans="1:17" s="487" customFormat="1">
      <c r="A120" s="493">
        <v>6695</v>
      </c>
      <c r="B120" s="487" t="s">
        <v>2312</v>
      </c>
      <c r="C120" s="488"/>
      <c r="D120" s="1118">
        <v>3.78</v>
      </c>
      <c r="E120" s="1118">
        <v>3.78</v>
      </c>
      <c r="F120" s="1118">
        <v>3.7800000000000002</v>
      </c>
      <c r="G120" s="1118">
        <v>3.7799999999999994</v>
      </c>
      <c r="H120" s="1118">
        <v>3.7799999999999994</v>
      </c>
      <c r="I120" s="1118">
        <v>3.7800000000000011</v>
      </c>
      <c r="J120" s="1118">
        <v>3.7800000000000011</v>
      </c>
      <c r="K120" s="1118">
        <v>3.7799999999999976</v>
      </c>
      <c r="L120" s="1118">
        <v>3.7800000000000047</v>
      </c>
      <c r="M120" s="1118">
        <v>3.779999999999994</v>
      </c>
      <c r="N120" s="1118">
        <v>3.7800000000000011</v>
      </c>
      <c r="O120" s="1118">
        <v>3.7800000000000011</v>
      </c>
      <c r="P120" s="503">
        <v>45.36</v>
      </c>
      <c r="Q120" s="503"/>
    </row>
    <row r="121" spans="1:17" s="487" customFormat="1">
      <c r="A121" s="493"/>
      <c r="C121" s="488"/>
      <c r="D121" s="506"/>
      <c r="E121" s="506"/>
      <c r="F121" s="506"/>
      <c r="G121" s="506"/>
      <c r="H121" s="506"/>
      <c r="I121" s="506"/>
      <c r="J121" s="506"/>
      <c r="K121" s="506"/>
      <c r="L121" s="506"/>
      <c r="M121" s="506"/>
      <c r="N121" s="506"/>
      <c r="O121" s="503"/>
      <c r="P121" s="503"/>
      <c r="Q121" s="503"/>
    </row>
    <row r="122" spans="1:17" s="487" customFormat="1">
      <c r="A122" s="493">
        <v>6765</v>
      </c>
      <c r="B122" s="487" t="s">
        <v>452</v>
      </c>
      <c r="C122" s="491"/>
      <c r="D122" s="1118">
        <v>6716.13</v>
      </c>
      <c r="E122" s="1118">
        <v>6741.920000000001</v>
      </c>
      <c r="F122" s="1118">
        <v>6745.6099999999988</v>
      </c>
      <c r="G122" s="1118">
        <v>8790.1500000000015</v>
      </c>
      <c r="H122" s="1118">
        <v>8803.5300000000025</v>
      </c>
      <c r="I122" s="1118">
        <v>8808.3699999999953</v>
      </c>
      <c r="J122" s="1118">
        <v>8812.5900000000038</v>
      </c>
      <c r="K122" s="1118">
        <v>8798.9099999999962</v>
      </c>
      <c r="L122" s="1118">
        <v>8798.9599999999991</v>
      </c>
      <c r="M122" s="1118">
        <v>8813.9799999999959</v>
      </c>
      <c r="N122" s="1118">
        <v>8805.8300000000017</v>
      </c>
      <c r="O122" s="1118">
        <v>8797.8399999999965</v>
      </c>
      <c r="P122" s="503">
        <v>99433.819999999992</v>
      </c>
      <c r="Q122" s="503">
        <v>131921.72777777779</v>
      </c>
    </row>
    <row r="123" spans="1:17" s="487" customFormat="1">
      <c r="A123" s="493">
        <v>6760</v>
      </c>
      <c r="B123" s="490" t="s">
        <v>2037</v>
      </c>
      <c r="C123" s="491" t="s">
        <v>1357</v>
      </c>
      <c r="D123" s="1118">
        <v>483.27</v>
      </c>
      <c r="E123" s="1118">
        <v>483.27</v>
      </c>
      <c r="F123" s="1118">
        <v>483.27</v>
      </c>
      <c r="G123" s="1118">
        <v>483.27</v>
      </c>
      <c r="H123" s="1118">
        <v>483.27</v>
      </c>
      <c r="I123" s="1118">
        <v>483.27</v>
      </c>
      <c r="J123" s="1118">
        <v>483.27</v>
      </c>
      <c r="K123" s="1118">
        <v>483.27</v>
      </c>
      <c r="L123" s="1118">
        <v>483.27000000000044</v>
      </c>
      <c r="M123" s="1118">
        <v>483.26999999999953</v>
      </c>
      <c r="N123" s="1118">
        <v>483.27000000000044</v>
      </c>
      <c r="O123" s="1118">
        <v>483.26999999999953</v>
      </c>
      <c r="P123" s="503">
        <v>5799.24</v>
      </c>
      <c r="Q123" s="503"/>
    </row>
    <row r="124" spans="1:17" s="487" customFormat="1">
      <c r="A124" s="493"/>
      <c r="B124" s="500" t="s">
        <v>1073</v>
      </c>
      <c r="C124" s="1255" t="s">
        <v>1073</v>
      </c>
      <c r="D124" s="1010">
        <v>7199.4</v>
      </c>
      <c r="E124" s="1010">
        <v>7225.1900000000005</v>
      </c>
      <c r="F124" s="1010">
        <v>7228.8799999999992</v>
      </c>
      <c r="G124" s="1010">
        <v>9273.4200000000019</v>
      </c>
      <c r="H124" s="1010">
        <v>9286.8000000000029</v>
      </c>
      <c r="I124" s="1010">
        <v>9291.6399999999958</v>
      </c>
      <c r="J124" s="1010">
        <v>9295.8600000000042</v>
      </c>
      <c r="K124" s="1010">
        <v>9282.1799999999967</v>
      </c>
      <c r="L124" s="1010">
        <v>9282.23</v>
      </c>
      <c r="M124" s="1010">
        <v>9297.2499999999964</v>
      </c>
      <c r="N124" s="1010">
        <v>9289.1000000000022</v>
      </c>
      <c r="O124" s="1010">
        <v>9281.1099999999969</v>
      </c>
      <c r="P124" s="1010">
        <v>105233.06</v>
      </c>
      <c r="Q124" s="1011"/>
    </row>
    <row r="125" spans="1:17" s="487" customFormat="1">
      <c r="A125" s="493"/>
      <c r="C125" s="488"/>
      <c r="D125" s="506"/>
      <c r="E125" s="506"/>
      <c r="F125" s="506"/>
      <c r="G125" s="506"/>
      <c r="H125" s="506"/>
      <c r="I125" s="506"/>
      <c r="J125" s="506"/>
      <c r="K125" s="506"/>
      <c r="L125" s="506"/>
      <c r="M125" s="506"/>
      <c r="N125" s="506"/>
      <c r="O125" s="503"/>
      <c r="P125" s="503"/>
      <c r="Q125" s="503"/>
    </row>
    <row r="126" spans="1:17" s="487" customFormat="1">
      <c r="A126" s="493">
        <v>6775</v>
      </c>
      <c r="B126" s="487" t="s">
        <v>2510</v>
      </c>
      <c r="C126" s="488"/>
      <c r="D126" s="1118">
        <v>160.80000000000001</v>
      </c>
      <c r="E126" s="1118">
        <v>160.80000000000001</v>
      </c>
      <c r="F126" s="1118">
        <v>160.79999999999995</v>
      </c>
      <c r="G126" s="1118">
        <v>160.80000000000007</v>
      </c>
      <c r="H126" s="1118">
        <v>160.79999999999995</v>
      </c>
      <c r="I126" s="1118">
        <v>160.79999999999995</v>
      </c>
      <c r="J126" s="1118">
        <v>236.87000000000012</v>
      </c>
      <c r="K126" s="1118">
        <v>236.86999999999989</v>
      </c>
      <c r="L126" s="1118">
        <v>170.97000000000003</v>
      </c>
      <c r="M126" s="1118">
        <v>173.24</v>
      </c>
      <c r="N126" s="1118">
        <v>173.24</v>
      </c>
      <c r="O126" s="1118">
        <v>173.24</v>
      </c>
      <c r="P126" s="503">
        <v>2129.23</v>
      </c>
      <c r="Q126" s="503"/>
    </row>
    <row r="127" spans="1:17" s="487" customFormat="1">
      <c r="A127" s="493"/>
      <c r="C127" s="488"/>
      <c r="D127" s="1118">
        <v>0</v>
      </c>
      <c r="E127" s="1118">
        <v>0</v>
      </c>
      <c r="F127" s="1118">
        <v>0</v>
      </c>
      <c r="G127" s="1118">
        <v>0</v>
      </c>
      <c r="H127" s="1118">
        <v>0</v>
      </c>
      <c r="I127" s="1118">
        <v>0</v>
      </c>
      <c r="J127" s="1118">
        <v>0</v>
      </c>
      <c r="K127" s="1118">
        <v>0</v>
      </c>
      <c r="L127" s="1118">
        <v>0</v>
      </c>
      <c r="M127" s="1118">
        <v>0</v>
      </c>
      <c r="N127" s="1118">
        <v>0</v>
      </c>
      <c r="O127" s="1118">
        <v>0</v>
      </c>
      <c r="P127" s="503">
        <v>0</v>
      </c>
      <c r="Q127" s="503"/>
    </row>
    <row r="128" spans="1:17" s="487" customFormat="1">
      <c r="A128" s="493">
        <v>6805</v>
      </c>
      <c r="B128" s="487" t="s">
        <v>454</v>
      </c>
      <c r="C128" s="488"/>
      <c r="D128" s="1118">
        <v>0</v>
      </c>
      <c r="E128" s="1118">
        <v>0</v>
      </c>
      <c r="F128" s="1118">
        <v>0</v>
      </c>
      <c r="G128" s="1118">
        <v>0</v>
      </c>
      <c r="H128" s="1118">
        <v>0</v>
      </c>
      <c r="I128" s="1118">
        <v>0</v>
      </c>
      <c r="J128" s="1118">
        <v>0</v>
      </c>
      <c r="K128" s="1118">
        <v>0</v>
      </c>
      <c r="L128" s="1118">
        <v>0</v>
      </c>
      <c r="M128" s="1118">
        <v>0</v>
      </c>
      <c r="N128" s="1118">
        <v>0</v>
      </c>
      <c r="O128" s="1118">
        <v>0</v>
      </c>
      <c r="P128" s="503">
        <v>0</v>
      </c>
      <c r="Q128" s="503"/>
    </row>
    <row r="129" spans="1:18" s="487" customFormat="1">
      <c r="A129" s="493"/>
      <c r="C129" s="488"/>
      <c r="D129" s="506"/>
      <c r="E129" s="506"/>
      <c r="F129" s="506"/>
      <c r="G129" s="506"/>
      <c r="H129" s="506"/>
      <c r="I129" s="506"/>
      <c r="J129" s="506"/>
      <c r="K129" s="506"/>
      <c r="L129" s="506"/>
      <c r="M129" s="506"/>
      <c r="N129" s="506"/>
      <c r="O129" s="503"/>
      <c r="P129" s="503"/>
      <c r="Q129" s="503"/>
    </row>
    <row r="130" spans="1:18" s="487" customFormat="1">
      <c r="A130" s="493">
        <v>6785</v>
      </c>
      <c r="B130" s="487" t="s">
        <v>1003</v>
      </c>
      <c r="C130" s="491" t="s">
        <v>1358</v>
      </c>
      <c r="D130" s="1118">
        <v>5.68</v>
      </c>
      <c r="E130" s="1118">
        <v>5.68</v>
      </c>
      <c r="F130" s="1118">
        <v>5.68</v>
      </c>
      <c r="G130" s="1118">
        <v>5.68</v>
      </c>
      <c r="H130" s="1118">
        <v>5.68</v>
      </c>
      <c r="I130" s="1118">
        <v>5.68</v>
      </c>
      <c r="J130" s="1118">
        <v>5.68</v>
      </c>
      <c r="K130" s="1118">
        <v>5.68</v>
      </c>
      <c r="L130" s="1118">
        <v>5.68</v>
      </c>
      <c r="M130" s="1118">
        <v>5.68</v>
      </c>
      <c r="N130" s="1118">
        <v>5.68</v>
      </c>
      <c r="O130" s="1118">
        <v>5.68</v>
      </c>
      <c r="P130" s="503">
        <v>68.16</v>
      </c>
      <c r="Q130" s="503"/>
    </row>
    <row r="131" spans="1:18" s="487" customFormat="1">
      <c r="A131" s="493"/>
      <c r="C131" s="488"/>
      <c r="D131" s="506"/>
      <c r="E131" s="506"/>
      <c r="F131" s="506"/>
      <c r="G131" s="506"/>
      <c r="H131" s="506"/>
      <c r="I131" s="506"/>
      <c r="J131" s="506"/>
      <c r="K131" s="506"/>
      <c r="L131" s="506"/>
      <c r="M131" s="506"/>
      <c r="N131" s="506"/>
      <c r="O131" s="503"/>
      <c r="P131" s="503"/>
      <c r="Q131" s="503"/>
    </row>
    <row r="132" spans="1:18" s="487" customFormat="1">
      <c r="A132" s="493">
        <v>6675</v>
      </c>
      <c r="B132" s="487" t="s">
        <v>2511</v>
      </c>
      <c r="C132" s="488"/>
      <c r="D132" s="1118">
        <v>0</v>
      </c>
      <c r="E132" s="1118">
        <v>0</v>
      </c>
      <c r="F132" s="1118">
        <v>0</v>
      </c>
      <c r="G132" s="1118">
        <v>0</v>
      </c>
      <c r="H132" s="1118">
        <v>0</v>
      </c>
      <c r="I132" s="1118">
        <v>0</v>
      </c>
      <c r="J132" s="1118">
        <v>0</v>
      </c>
      <c r="K132" s="1118">
        <v>0</v>
      </c>
      <c r="L132" s="1118">
        <v>0</v>
      </c>
      <c r="M132" s="1118">
        <v>0</v>
      </c>
      <c r="N132" s="1118">
        <v>0</v>
      </c>
      <c r="O132" s="1118">
        <v>0</v>
      </c>
      <c r="P132" s="503">
        <v>0</v>
      </c>
      <c r="Q132" s="503"/>
    </row>
    <row r="133" spans="1:18" s="487" customFormat="1">
      <c r="A133" s="493">
        <v>6890</v>
      </c>
      <c r="B133" s="487" t="s">
        <v>484</v>
      </c>
      <c r="C133" s="491" t="s">
        <v>1359</v>
      </c>
      <c r="D133" s="1118">
        <v>5224.1399999999994</v>
      </c>
      <c r="E133" s="1118">
        <v>5224.380000000001</v>
      </c>
      <c r="F133" s="1118">
        <v>5226.0999999999985</v>
      </c>
      <c r="G133" s="1118">
        <v>5226.4900000000016</v>
      </c>
      <c r="H133" s="1118">
        <v>5229</v>
      </c>
      <c r="I133" s="1118">
        <v>5229</v>
      </c>
      <c r="J133" s="1118">
        <v>5229.1499999999942</v>
      </c>
      <c r="K133" s="1118">
        <v>5230.2000000000116</v>
      </c>
      <c r="L133" s="1118">
        <v>5230.6699999999983</v>
      </c>
      <c r="M133" s="1118">
        <v>5231.1299999999901</v>
      </c>
      <c r="N133" s="1118">
        <v>5231.6100000000079</v>
      </c>
      <c r="O133" s="1118">
        <v>5233.6899999999951</v>
      </c>
      <c r="P133" s="503">
        <v>62745.56</v>
      </c>
      <c r="Q133" s="503">
        <v>11883.944883720929</v>
      </c>
    </row>
    <row r="134" spans="1:18" s="487" customFormat="1">
      <c r="A134" s="493">
        <v>6750</v>
      </c>
      <c r="B134" s="487" t="s">
        <v>451</v>
      </c>
      <c r="C134" s="1838"/>
      <c r="D134" s="1118">
        <v>21.22</v>
      </c>
      <c r="E134" s="1118">
        <v>26.129999999999995</v>
      </c>
      <c r="F134" s="1118">
        <v>26.13000000000001</v>
      </c>
      <c r="G134" s="1118">
        <v>26.129999999999995</v>
      </c>
      <c r="H134" s="1118">
        <v>26.129999999999995</v>
      </c>
      <c r="I134" s="1118">
        <v>26.13000000000001</v>
      </c>
      <c r="J134" s="1118">
        <v>26.129999999999995</v>
      </c>
      <c r="K134" s="1118">
        <v>26.129999999999995</v>
      </c>
      <c r="L134" s="1118">
        <v>26.129999999999995</v>
      </c>
      <c r="M134" s="1118">
        <v>26.129999999999995</v>
      </c>
      <c r="N134" s="1118">
        <v>26.129999999999995</v>
      </c>
      <c r="O134" s="1118">
        <v>26.129999999999995</v>
      </c>
      <c r="P134" s="503">
        <v>308.64999999999998</v>
      </c>
      <c r="Q134" s="503"/>
      <c r="R134" s="487" t="s">
        <v>3778</v>
      </c>
    </row>
    <row r="135" spans="1:18" s="487" customFormat="1">
      <c r="A135" s="493">
        <v>6755</v>
      </c>
      <c r="B135" s="487" t="s">
        <v>2500</v>
      </c>
      <c r="C135" s="1838"/>
      <c r="D135" s="1118">
        <v>72.790000000000006</v>
      </c>
      <c r="E135" s="1118">
        <v>72.790000000000006</v>
      </c>
      <c r="F135" s="1118">
        <v>41.91</v>
      </c>
      <c r="G135" s="1118">
        <v>41.91</v>
      </c>
      <c r="H135" s="1118">
        <v>41.91</v>
      </c>
      <c r="I135" s="1118">
        <v>41.910000000000025</v>
      </c>
      <c r="J135" s="1118">
        <v>41.909999999999968</v>
      </c>
      <c r="K135" s="1118">
        <v>41.910000000000025</v>
      </c>
      <c r="L135" s="1118">
        <v>41.909999999999968</v>
      </c>
      <c r="M135" s="1118">
        <v>41.910000000000025</v>
      </c>
      <c r="N135" s="1118">
        <v>41.909999999999968</v>
      </c>
      <c r="O135" s="1118">
        <v>41.910000000000082</v>
      </c>
      <c r="P135" s="503">
        <v>564.68000000000006</v>
      </c>
      <c r="Q135" s="503"/>
    </row>
    <row r="136" spans="1:18" s="487" customFormat="1">
      <c r="A136" s="493">
        <v>6770</v>
      </c>
      <c r="B136" s="487" t="s">
        <v>4234</v>
      </c>
      <c r="C136" s="1838"/>
      <c r="D136" s="1118"/>
      <c r="E136" s="1118"/>
      <c r="F136" s="1118"/>
      <c r="G136" s="1118"/>
      <c r="H136" s="1118"/>
      <c r="I136" s="1118"/>
      <c r="J136" s="1118"/>
      <c r="K136" s="1118"/>
      <c r="L136" s="1118"/>
      <c r="M136" s="1118"/>
      <c r="N136" s="1118"/>
      <c r="O136" s="1118"/>
      <c r="P136" s="503"/>
      <c r="Q136" s="503">
        <v>280663.7288888889</v>
      </c>
    </row>
    <row r="137" spans="1:18" s="487" customFormat="1">
      <c r="A137" s="493">
        <v>6810</v>
      </c>
      <c r="B137" s="487" t="s">
        <v>455</v>
      </c>
      <c r="C137" s="1838"/>
      <c r="D137" s="1118">
        <v>0</v>
      </c>
      <c r="E137" s="1118">
        <v>0</v>
      </c>
      <c r="F137" s="1118">
        <v>0</v>
      </c>
      <c r="G137" s="1118">
        <v>0</v>
      </c>
      <c r="H137" s="1118">
        <v>0</v>
      </c>
      <c r="I137" s="1118">
        <v>0</v>
      </c>
      <c r="J137" s="1118">
        <v>0</v>
      </c>
      <c r="K137" s="1118">
        <v>0</v>
      </c>
      <c r="L137" s="1118">
        <v>0</v>
      </c>
      <c r="M137" s="1118">
        <v>0</v>
      </c>
      <c r="N137" s="1118">
        <v>0</v>
      </c>
      <c r="O137" s="1118">
        <v>0</v>
      </c>
      <c r="P137" s="503">
        <v>0</v>
      </c>
      <c r="Q137" s="503"/>
    </row>
    <row r="138" spans="1:18" s="487" customFormat="1">
      <c r="A138" s="493">
        <v>6875</v>
      </c>
      <c r="B138" s="487" t="s">
        <v>257</v>
      </c>
      <c r="C138" s="1838"/>
      <c r="D138" s="1118">
        <v>1025.6199999999999</v>
      </c>
      <c r="E138" s="1118">
        <v>1025.6199999999999</v>
      </c>
      <c r="F138" s="1118">
        <v>1029.9500000000003</v>
      </c>
      <c r="G138" s="1118">
        <v>1029.9499999999994</v>
      </c>
      <c r="H138" s="1118">
        <v>1105.6200000000008</v>
      </c>
      <c r="I138" s="1118">
        <v>1101.6100000000006</v>
      </c>
      <c r="J138" s="1118">
        <v>1103.7699999999986</v>
      </c>
      <c r="K138" s="1118">
        <v>1103.7700000000004</v>
      </c>
      <c r="L138" s="1118">
        <v>1103.7700000000004</v>
      </c>
      <c r="M138" s="1118">
        <v>1108.5100000000002</v>
      </c>
      <c r="N138" s="1118">
        <v>1110.5900000000001</v>
      </c>
      <c r="O138" s="1118">
        <v>1110.5900000000001</v>
      </c>
      <c r="P138" s="503">
        <v>12959.37</v>
      </c>
      <c r="Q138" s="503">
        <v>-2191.8649999999998</v>
      </c>
    </row>
    <row r="139" spans="1:18" s="487" customFormat="1">
      <c r="A139" s="493">
        <v>6880</v>
      </c>
      <c r="B139" s="487" t="s">
        <v>459</v>
      </c>
      <c r="C139" s="1838"/>
      <c r="D139" s="1118">
        <v>247.95999999999998</v>
      </c>
      <c r="E139" s="1118">
        <v>247.95999999999998</v>
      </c>
      <c r="F139" s="1118">
        <v>261.42000000000007</v>
      </c>
      <c r="G139" s="1118">
        <v>282.18999999999994</v>
      </c>
      <c r="H139" s="1118">
        <v>306.5300000000002</v>
      </c>
      <c r="I139" s="1118">
        <v>306.52999999999975</v>
      </c>
      <c r="J139" s="1118">
        <v>306.52999999999997</v>
      </c>
      <c r="K139" s="1118">
        <v>306.5300000000002</v>
      </c>
      <c r="L139" s="1118">
        <v>306.52999999999975</v>
      </c>
      <c r="M139" s="1118">
        <v>306.5300000000002</v>
      </c>
      <c r="N139" s="1118">
        <v>333.38000000000011</v>
      </c>
      <c r="O139" s="1118">
        <v>333.38000000000011</v>
      </c>
      <c r="P139" s="503">
        <v>3545.4700000000003</v>
      </c>
      <c r="Q139" s="503"/>
    </row>
    <row r="140" spans="1:18" s="487" customFormat="1">
      <c r="A140" s="493">
        <v>6885</v>
      </c>
      <c r="B140" s="487" t="s">
        <v>256</v>
      </c>
      <c r="C140" s="1838"/>
      <c r="D140" s="1118">
        <v>53.74</v>
      </c>
      <c r="E140" s="1118">
        <v>55.65</v>
      </c>
      <c r="F140" s="1118">
        <v>57.029999999999987</v>
      </c>
      <c r="G140" s="1118">
        <v>57.750000000000028</v>
      </c>
      <c r="H140" s="1118">
        <v>58.109999999999957</v>
      </c>
      <c r="I140" s="1118">
        <v>58.210000000000036</v>
      </c>
      <c r="J140" s="1118">
        <v>58.20999999999998</v>
      </c>
      <c r="K140" s="1118">
        <v>58.20999999999998</v>
      </c>
      <c r="L140" s="1118">
        <v>58.210000000000036</v>
      </c>
      <c r="M140" s="1118">
        <v>58.210000000000036</v>
      </c>
      <c r="N140" s="1118">
        <v>58.389999999999986</v>
      </c>
      <c r="O140" s="1118">
        <v>69.740000000000009</v>
      </c>
      <c r="P140" s="503">
        <v>701.46</v>
      </c>
      <c r="Q140" s="503">
        <v>-53.307027027027019</v>
      </c>
    </row>
    <row r="141" spans="1:18" s="487" customFormat="1">
      <c r="A141" s="493"/>
      <c r="C141" s="488"/>
      <c r="D141" s="506"/>
      <c r="E141" s="506"/>
      <c r="F141" s="506"/>
      <c r="G141" s="506"/>
      <c r="H141" s="506"/>
      <c r="I141" s="506"/>
      <c r="J141" s="506"/>
      <c r="K141" s="506"/>
      <c r="L141" s="506"/>
      <c r="M141" s="506"/>
      <c r="N141" s="506"/>
      <c r="O141" s="503"/>
      <c r="P141" s="503"/>
      <c r="Q141" s="503"/>
    </row>
    <row r="142" spans="1:18" s="487" customFormat="1">
      <c r="A142" s="493">
        <v>6825</v>
      </c>
      <c r="B142" s="487" t="s">
        <v>940</v>
      </c>
      <c r="C142" s="491" t="s">
        <v>1360</v>
      </c>
      <c r="D142" s="1118">
        <v>4.28</v>
      </c>
      <c r="E142" s="1118">
        <v>4.28</v>
      </c>
      <c r="F142" s="1118">
        <v>4.2799999999999994</v>
      </c>
      <c r="G142" s="1118">
        <v>4.2800000000000011</v>
      </c>
      <c r="H142" s="1118">
        <v>4.2799999999999976</v>
      </c>
      <c r="I142" s="1118">
        <v>4.2800000000000011</v>
      </c>
      <c r="J142" s="1118">
        <v>4.2800000000000011</v>
      </c>
      <c r="K142" s="1118">
        <v>4.2800000000000011</v>
      </c>
      <c r="L142" s="1118">
        <v>8.4199999999999946</v>
      </c>
      <c r="M142" s="1118">
        <v>8.4200000000000017</v>
      </c>
      <c r="N142" s="1118">
        <v>8.4200000000000017</v>
      </c>
      <c r="O142" s="1118">
        <v>8.4200000000000017</v>
      </c>
      <c r="P142" s="503">
        <v>67.92</v>
      </c>
      <c r="Q142" s="503"/>
    </row>
    <row r="143" spans="1:18" s="487" customFormat="1">
      <c r="A143" s="493">
        <v>6820</v>
      </c>
      <c r="B143" s="487" t="s">
        <v>2501</v>
      </c>
      <c r="C143" s="491"/>
      <c r="D143" s="1118">
        <v>0</v>
      </c>
      <c r="E143" s="1118">
        <v>0</v>
      </c>
      <c r="F143" s="1118">
        <v>0</v>
      </c>
      <c r="G143" s="1118">
        <v>0</v>
      </c>
      <c r="H143" s="1118">
        <v>0</v>
      </c>
      <c r="I143" s="1118">
        <v>0</v>
      </c>
      <c r="J143" s="1118">
        <v>0</v>
      </c>
      <c r="K143" s="1118">
        <v>0</v>
      </c>
      <c r="L143" s="1118">
        <v>0</v>
      </c>
      <c r="M143" s="1118">
        <v>0</v>
      </c>
      <c r="N143" s="1118">
        <v>0</v>
      </c>
      <c r="O143" s="1118">
        <v>0</v>
      </c>
      <c r="P143" s="503">
        <v>0</v>
      </c>
      <c r="Q143" s="503"/>
    </row>
    <row r="144" spans="1:18" s="487" customFormat="1">
      <c r="A144" s="493"/>
      <c r="B144" s="487" t="s">
        <v>3127</v>
      </c>
      <c r="C144" s="491"/>
      <c r="D144" s="1118">
        <v>0</v>
      </c>
      <c r="E144" s="1118">
        <v>0</v>
      </c>
      <c r="F144" s="1118">
        <v>0</v>
      </c>
      <c r="G144" s="1118">
        <v>0</v>
      </c>
      <c r="H144" s="1118">
        <v>0</v>
      </c>
      <c r="I144" s="1118">
        <v>0</v>
      </c>
      <c r="J144" s="1118">
        <v>0</v>
      </c>
      <c r="K144" s="1118">
        <v>0</v>
      </c>
      <c r="L144" s="1118">
        <v>0</v>
      </c>
      <c r="M144" s="1118">
        <v>0</v>
      </c>
      <c r="N144" s="1118">
        <v>0</v>
      </c>
      <c r="O144" s="1118">
        <v>0</v>
      </c>
      <c r="P144" s="503">
        <v>0</v>
      </c>
      <c r="Q144" s="503"/>
    </row>
    <row r="145" spans="1:17" s="487" customFormat="1">
      <c r="A145" s="493"/>
      <c r="C145" s="491"/>
      <c r="D145" s="1118"/>
      <c r="E145" s="1118"/>
      <c r="F145" s="1118"/>
      <c r="G145" s="1118"/>
      <c r="H145" s="1118"/>
      <c r="I145" s="1118"/>
      <c r="J145" s="1118"/>
      <c r="K145" s="1118"/>
      <c r="L145" s="1118"/>
      <c r="M145" s="1118"/>
      <c r="N145" s="1118"/>
      <c r="O145" s="1118"/>
      <c r="P145" s="503"/>
      <c r="Q145" s="503"/>
    </row>
    <row r="146" spans="1:17" s="487" customFormat="1">
      <c r="A146" s="493"/>
      <c r="B146" s="500" t="s">
        <v>1073</v>
      </c>
      <c r="C146" s="1255" t="s">
        <v>1073</v>
      </c>
      <c r="D146" s="1010">
        <v>4.28</v>
      </c>
      <c r="E146" s="1010">
        <v>4.28</v>
      </c>
      <c r="F146" s="1010">
        <v>4.2799999999999994</v>
      </c>
      <c r="G146" s="1010">
        <v>4.2800000000000011</v>
      </c>
      <c r="H146" s="1010">
        <v>4.2799999999999976</v>
      </c>
      <c r="I146" s="1010">
        <v>4.2800000000000011</v>
      </c>
      <c r="J146" s="1010">
        <v>4.2800000000000011</v>
      </c>
      <c r="K146" s="1010">
        <v>4.2800000000000011</v>
      </c>
      <c r="L146" s="1010">
        <v>8.4199999999999946</v>
      </c>
      <c r="M146" s="1010">
        <v>8.4200000000000017</v>
      </c>
      <c r="N146" s="1010">
        <v>8.4200000000000017</v>
      </c>
      <c r="O146" s="1010">
        <v>8.4200000000000017</v>
      </c>
      <c r="P146" s="1010">
        <v>67.92</v>
      </c>
      <c r="Q146" s="1011"/>
    </row>
    <row r="147" spans="1:17" s="487" customFormat="1">
      <c r="A147" s="493"/>
      <c r="B147" s="500"/>
      <c r="C147" s="1255"/>
      <c r="D147" s="1011"/>
      <c r="E147" s="1011"/>
      <c r="F147" s="1011"/>
      <c r="G147" s="1011"/>
      <c r="H147" s="1011"/>
      <c r="I147" s="1011"/>
      <c r="J147" s="1011"/>
      <c r="K147" s="1011"/>
      <c r="L147" s="1011"/>
      <c r="M147" s="1011"/>
      <c r="N147" s="1011"/>
      <c r="O147" s="1011"/>
      <c r="P147" s="1011"/>
      <c r="Q147" s="1011"/>
    </row>
    <row r="148" spans="1:17" s="487" customFormat="1">
      <c r="A148" s="493"/>
      <c r="B148" s="487" t="s">
        <v>3128</v>
      </c>
      <c r="C148" s="1255"/>
      <c r="D148" s="1118">
        <v>0</v>
      </c>
      <c r="E148" s="1118">
        <v>0</v>
      </c>
      <c r="F148" s="1118">
        <v>0</v>
      </c>
      <c r="G148" s="1118">
        <v>0</v>
      </c>
      <c r="H148" s="1118">
        <v>0</v>
      </c>
      <c r="I148" s="1118">
        <v>0</v>
      </c>
      <c r="J148" s="1118">
        <v>0</v>
      </c>
      <c r="K148" s="1118">
        <v>0</v>
      </c>
      <c r="L148" s="1118">
        <v>0</v>
      </c>
      <c r="M148" s="1118">
        <v>0</v>
      </c>
      <c r="N148" s="1118">
        <v>0</v>
      </c>
      <c r="O148" s="1118">
        <v>0</v>
      </c>
      <c r="P148" s="503">
        <v>0</v>
      </c>
      <c r="Q148" s="503"/>
    </row>
    <row r="149" spans="1:17" s="487" customFormat="1">
      <c r="A149" s="493"/>
      <c r="B149" s="487" t="s">
        <v>3125</v>
      </c>
      <c r="C149" s="488"/>
      <c r="D149" s="1118">
        <v>0</v>
      </c>
      <c r="E149" s="1118">
        <v>0</v>
      </c>
      <c r="F149" s="1118">
        <v>0</v>
      </c>
      <c r="G149" s="1118">
        <v>0</v>
      </c>
      <c r="H149" s="1118">
        <v>0</v>
      </c>
      <c r="I149" s="1118">
        <v>0</v>
      </c>
      <c r="J149" s="1118">
        <v>0</v>
      </c>
      <c r="K149" s="1118">
        <v>0</v>
      </c>
      <c r="L149" s="1118">
        <v>0</v>
      </c>
      <c r="M149" s="1118">
        <v>0</v>
      </c>
      <c r="N149" s="1118">
        <v>0</v>
      </c>
      <c r="O149" s="1118">
        <v>0</v>
      </c>
      <c r="P149" s="503">
        <v>0</v>
      </c>
      <c r="Q149" s="503"/>
    </row>
    <row r="150" spans="1:17" s="487" customFormat="1">
      <c r="A150" s="493"/>
      <c r="C150" s="491"/>
      <c r="D150" s="1118"/>
      <c r="E150" s="1118"/>
      <c r="F150" s="1118"/>
      <c r="G150" s="1118"/>
      <c r="H150" s="1118"/>
      <c r="I150" s="1118"/>
      <c r="J150" s="1118"/>
      <c r="K150" s="1118"/>
      <c r="L150" s="1118"/>
      <c r="M150" s="1118"/>
      <c r="N150" s="1118"/>
      <c r="O150" s="1118"/>
      <c r="P150" s="503"/>
      <c r="Q150" s="503"/>
    </row>
    <row r="151" spans="1:17" s="487" customFormat="1">
      <c r="A151" s="493">
        <v>6835</v>
      </c>
      <c r="B151" s="487" t="s">
        <v>456</v>
      </c>
      <c r="C151" s="491"/>
      <c r="D151" s="1118">
        <v>79.88</v>
      </c>
      <c r="E151" s="1118">
        <v>79.88</v>
      </c>
      <c r="F151" s="1118">
        <v>79.890000000000015</v>
      </c>
      <c r="G151" s="1118">
        <v>82.749999999999972</v>
      </c>
      <c r="H151" s="1118">
        <v>82.750000000000057</v>
      </c>
      <c r="I151" s="1118">
        <v>86.079999999999984</v>
      </c>
      <c r="J151" s="1118">
        <v>92.480000000000018</v>
      </c>
      <c r="K151" s="1118">
        <v>92.479999999999905</v>
      </c>
      <c r="L151" s="1118">
        <v>92.480000000000132</v>
      </c>
      <c r="M151" s="1118">
        <v>92.479999999999905</v>
      </c>
      <c r="N151" s="1118">
        <v>96.049999999999955</v>
      </c>
      <c r="O151" s="1118">
        <v>105.11000000000001</v>
      </c>
      <c r="P151" s="503">
        <v>1062.31</v>
      </c>
      <c r="Q151" s="503"/>
    </row>
    <row r="152" spans="1:17" s="487" customFormat="1">
      <c r="A152" s="493"/>
      <c r="B152" s="487" t="s">
        <v>2365</v>
      </c>
      <c r="C152" s="491"/>
      <c r="D152" s="1118">
        <v>0</v>
      </c>
      <c r="E152" s="1118">
        <v>0</v>
      </c>
      <c r="F152" s="1118">
        <v>0</v>
      </c>
      <c r="G152" s="1118">
        <v>0</v>
      </c>
      <c r="H152" s="1118">
        <v>0</v>
      </c>
      <c r="I152" s="1118">
        <v>0</v>
      </c>
      <c r="J152" s="1118">
        <v>0</v>
      </c>
      <c r="K152" s="1118">
        <v>0</v>
      </c>
      <c r="L152" s="1118">
        <v>0</v>
      </c>
      <c r="M152" s="1118">
        <v>0</v>
      </c>
      <c r="N152" s="1118">
        <v>0</v>
      </c>
      <c r="O152" s="1118">
        <v>0</v>
      </c>
      <c r="P152" s="503">
        <v>0</v>
      </c>
      <c r="Q152" s="503"/>
    </row>
    <row r="153" spans="1:17" s="487" customFormat="1">
      <c r="A153" s="493"/>
      <c r="B153" s="500" t="s">
        <v>1073</v>
      </c>
      <c r="C153" s="1255" t="s">
        <v>1073</v>
      </c>
      <c r="D153" s="1010">
        <v>79.88</v>
      </c>
      <c r="E153" s="1010">
        <v>79.88</v>
      </c>
      <c r="F153" s="1010">
        <v>79.890000000000015</v>
      </c>
      <c r="G153" s="1010">
        <v>82.749999999999972</v>
      </c>
      <c r="H153" s="1010">
        <v>82.750000000000057</v>
      </c>
      <c r="I153" s="1010">
        <v>86.079999999999984</v>
      </c>
      <c r="J153" s="1010">
        <v>92.480000000000018</v>
      </c>
      <c r="K153" s="1010">
        <v>92.479999999999905</v>
      </c>
      <c r="L153" s="1010">
        <v>92.480000000000132</v>
      </c>
      <c r="M153" s="1010">
        <v>92.479999999999905</v>
      </c>
      <c r="N153" s="1010">
        <v>96.049999999999955</v>
      </c>
      <c r="O153" s="1010">
        <v>105.11000000000001</v>
      </c>
      <c r="P153" s="1010">
        <v>1062.31</v>
      </c>
      <c r="Q153" s="1011"/>
    </row>
    <row r="154" spans="1:17" s="487" customFormat="1">
      <c r="A154" s="493"/>
      <c r="B154" s="500"/>
      <c r="C154" s="1255"/>
      <c r="D154" s="1011"/>
      <c r="E154" s="1011"/>
      <c r="F154" s="1011"/>
      <c r="G154" s="1011"/>
      <c r="H154" s="1011"/>
      <c r="I154" s="1011"/>
      <c r="J154" s="1011"/>
      <c r="K154" s="1011"/>
      <c r="L154" s="1011"/>
      <c r="M154" s="1011"/>
      <c r="N154" s="1011"/>
      <c r="O154" s="1011"/>
      <c r="P154" s="1011"/>
      <c r="Q154" s="1011"/>
    </row>
    <row r="155" spans="1:17" s="487" customFormat="1">
      <c r="A155" s="493">
        <v>6840</v>
      </c>
      <c r="B155" s="487" t="s">
        <v>2313</v>
      </c>
      <c r="C155" s="491"/>
      <c r="D155" s="1118">
        <v>37.5</v>
      </c>
      <c r="E155" s="1118">
        <v>33.620000000000005</v>
      </c>
      <c r="F155" s="1118">
        <v>33.61999999999999</v>
      </c>
      <c r="G155" s="1118">
        <v>33.620000000000019</v>
      </c>
      <c r="H155" s="1118">
        <v>33.619999999999976</v>
      </c>
      <c r="I155" s="1118">
        <v>33.620000000000005</v>
      </c>
      <c r="J155" s="1118">
        <v>33.620000000000005</v>
      </c>
      <c r="K155" s="1118">
        <v>33.619999999999976</v>
      </c>
      <c r="L155" s="1118">
        <v>33.620000000000005</v>
      </c>
      <c r="M155" s="1118">
        <v>33.620000000000005</v>
      </c>
      <c r="N155" s="1118">
        <v>33.620000000000005</v>
      </c>
      <c r="O155" s="1118">
        <v>45.110000000000014</v>
      </c>
      <c r="P155" s="503">
        <v>418.81</v>
      </c>
      <c r="Q155" s="503"/>
    </row>
    <row r="156" spans="1:17" s="487" customFormat="1">
      <c r="A156" s="493"/>
      <c r="B156" s="487" t="s">
        <v>2367</v>
      </c>
      <c r="C156" s="491"/>
      <c r="D156" s="1118">
        <v>0</v>
      </c>
      <c r="E156" s="1118">
        <v>0</v>
      </c>
      <c r="F156" s="1118">
        <v>0</v>
      </c>
      <c r="G156" s="1118">
        <v>0</v>
      </c>
      <c r="H156" s="1118">
        <v>0</v>
      </c>
      <c r="I156" s="1118">
        <v>0</v>
      </c>
      <c r="J156" s="1118">
        <v>0</v>
      </c>
      <c r="K156" s="1118">
        <v>0</v>
      </c>
      <c r="L156" s="1118">
        <v>0</v>
      </c>
      <c r="M156" s="1118">
        <v>0</v>
      </c>
      <c r="N156" s="1118">
        <v>0</v>
      </c>
      <c r="O156" s="1118">
        <v>0</v>
      </c>
      <c r="P156" s="503">
        <v>0</v>
      </c>
      <c r="Q156" s="503"/>
    </row>
    <row r="157" spans="1:17" s="487" customFormat="1">
      <c r="A157" s="493"/>
      <c r="B157" s="500" t="s">
        <v>1073</v>
      </c>
      <c r="C157" s="1255" t="s">
        <v>1073</v>
      </c>
      <c r="D157" s="1010">
        <v>37.5</v>
      </c>
      <c r="E157" s="1010">
        <v>33.620000000000005</v>
      </c>
      <c r="F157" s="1010">
        <v>33.61999999999999</v>
      </c>
      <c r="G157" s="1010">
        <v>33.620000000000019</v>
      </c>
      <c r="H157" s="1010">
        <v>33.619999999999976</v>
      </c>
      <c r="I157" s="1010">
        <v>33.620000000000005</v>
      </c>
      <c r="J157" s="1010">
        <v>33.620000000000005</v>
      </c>
      <c r="K157" s="1010">
        <v>33.619999999999976</v>
      </c>
      <c r="L157" s="1010">
        <v>33.620000000000005</v>
      </c>
      <c r="M157" s="1010">
        <v>33.620000000000005</v>
      </c>
      <c r="N157" s="1010">
        <v>33.620000000000005</v>
      </c>
      <c r="O157" s="1010">
        <v>45.110000000000014</v>
      </c>
      <c r="P157" s="1010">
        <v>418.81</v>
      </c>
      <c r="Q157" s="1011"/>
    </row>
    <row r="158" spans="1:17" s="487" customFormat="1">
      <c r="A158" s="493"/>
      <c r="C158" s="491"/>
      <c r="D158" s="1118"/>
      <c r="E158" s="1118"/>
      <c r="F158" s="1118"/>
      <c r="G158" s="1118"/>
      <c r="H158" s="1118"/>
      <c r="I158" s="1118"/>
      <c r="J158" s="1118"/>
      <c r="K158" s="1118"/>
      <c r="L158" s="1118"/>
      <c r="M158" s="1118"/>
      <c r="N158" s="1118"/>
      <c r="O158" s="1118"/>
      <c r="P158" s="503"/>
      <c r="Q158" s="503"/>
    </row>
    <row r="159" spans="1:17" s="487" customFormat="1">
      <c r="A159" s="493">
        <v>6845</v>
      </c>
      <c r="B159" s="487" t="s">
        <v>2314</v>
      </c>
      <c r="C159" s="491"/>
      <c r="D159" s="1118">
        <v>121.87</v>
      </c>
      <c r="E159" s="1118">
        <v>121.87</v>
      </c>
      <c r="F159" s="1118">
        <v>121.87</v>
      </c>
      <c r="G159" s="1118">
        <v>176.84000000000003</v>
      </c>
      <c r="H159" s="1118">
        <v>176.34999999999991</v>
      </c>
      <c r="I159" s="1118">
        <v>180.21000000000004</v>
      </c>
      <c r="J159" s="1118">
        <v>180.21000000000004</v>
      </c>
      <c r="K159" s="1118">
        <v>182.31999999999994</v>
      </c>
      <c r="L159" s="1118">
        <v>184.44000000000005</v>
      </c>
      <c r="M159" s="1118">
        <v>184.44000000000005</v>
      </c>
      <c r="N159" s="1118">
        <v>189.54999999999995</v>
      </c>
      <c r="O159" s="1118">
        <v>182.18000000000006</v>
      </c>
      <c r="P159" s="503">
        <v>2002.15</v>
      </c>
      <c r="Q159" s="503"/>
    </row>
    <row r="160" spans="1:17" s="487" customFormat="1">
      <c r="A160" s="493"/>
      <c r="C160" s="491"/>
      <c r="D160" s="1118"/>
      <c r="E160" s="1118"/>
      <c r="F160" s="1118"/>
      <c r="G160" s="1118"/>
      <c r="H160" s="1118"/>
      <c r="I160" s="1118"/>
      <c r="J160" s="1118"/>
      <c r="K160" s="1118"/>
      <c r="L160" s="1118"/>
      <c r="M160" s="1118"/>
      <c r="N160" s="1118"/>
      <c r="O160" s="1118"/>
      <c r="P160" s="503"/>
      <c r="Q160" s="503"/>
    </row>
    <row r="161" spans="1:20" s="487" customFormat="1">
      <c r="A161" s="493">
        <v>6850</v>
      </c>
      <c r="B161" s="487" t="s">
        <v>457</v>
      </c>
      <c r="C161" s="488"/>
      <c r="D161" s="1118">
        <v>133.22999999999999</v>
      </c>
      <c r="E161" s="1118">
        <v>133.22999999999999</v>
      </c>
      <c r="F161" s="1118">
        <v>133.23000000000002</v>
      </c>
      <c r="G161" s="1118">
        <v>133.22999999999996</v>
      </c>
      <c r="H161" s="1118">
        <v>133.23000000000002</v>
      </c>
      <c r="I161" s="1118">
        <v>133.23000000000002</v>
      </c>
      <c r="J161" s="1118">
        <v>133.23000000000002</v>
      </c>
      <c r="K161" s="1118">
        <v>133.2299999999999</v>
      </c>
      <c r="L161" s="1118">
        <v>133.23000000000002</v>
      </c>
      <c r="M161" s="1118">
        <v>133.23000000000002</v>
      </c>
      <c r="N161" s="1118">
        <v>133.23000000000002</v>
      </c>
      <c r="O161" s="1118">
        <v>133.23000000000002</v>
      </c>
      <c r="P161" s="503">
        <v>1598.76</v>
      </c>
      <c r="Q161" s="503"/>
    </row>
    <row r="162" spans="1:20" s="487" customFormat="1">
      <c r="A162" s="493"/>
      <c r="B162" s="487" t="s">
        <v>2369</v>
      </c>
      <c r="C162" s="488"/>
      <c r="D162" s="506"/>
      <c r="E162" s="506"/>
      <c r="F162" s="506"/>
      <c r="G162" s="506"/>
      <c r="H162" s="506"/>
      <c r="I162" s="506"/>
      <c r="J162" s="506"/>
      <c r="K162" s="506"/>
      <c r="L162" s="506"/>
      <c r="M162" s="506"/>
      <c r="N162" s="506"/>
      <c r="O162" s="506"/>
      <c r="P162" s="503">
        <v>0</v>
      </c>
      <c r="Q162" s="503"/>
    </row>
    <row r="163" spans="1:20" s="487" customFormat="1">
      <c r="A163" s="493"/>
      <c r="B163" s="500" t="s">
        <v>1073</v>
      </c>
      <c r="C163" s="1255" t="s">
        <v>1073</v>
      </c>
      <c r="D163" s="1010">
        <v>133.22999999999999</v>
      </c>
      <c r="E163" s="1010">
        <v>133.22999999999999</v>
      </c>
      <c r="F163" s="1010">
        <v>133.23000000000002</v>
      </c>
      <c r="G163" s="1010">
        <v>133.22999999999996</v>
      </c>
      <c r="H163" s="1010">
        <v>133.23000000000002</v>
      </c>
      <c r="I163" s="1010">
        <v>133.23000000000002</v>
      </c>
      <c r="J163" s="1010">
        <v>133.23000000000002</v>
      </c>
      <c r="K163" s="1010">
        <v>133.2299999999999</v>
      </c>
      <c r="L163" s="1010">
        <v>133.23000000000002</v>
      </c>
      <c r="M163" s="1010">
        <v>133.23000000000002</v>
      </c>
      <c r="N163" s="1010">
        <v>133.23000000000002</v>
      </c>
      <c r="O163" s="1010">
        <v>133.23000000000002</v>
      </c>
      <c r="P163" s="1010">
        <v>1598.76</v>
      </c>
      <c r="Q163" s="1011"/>
    </row>
    <row r="164" spans="1:20" s="487" customFormat="1">
      <c r="A164" s="493"/>
      <c r="C164" s="488"/>
      <c r="D164" s="506"/>
      <c r="E164" s="506"/>
      <c r="F164" s="506"/>
      <c r="G164" s="506"/>
      <c r="H164" s="506"/>
      <c r="I164" s="506"/>
      <c r="J164" s="506"/>
      <c r="K164" s="506"/>
      <c r="L164" s="506"/>
      <c r="M164" s="506"/>
      <c r="N164" s="506"/>
      <c r="O164" s="506"/>
      <c r="P164" s="503"/>
      <c r="Q164" s="503"/>
    </row>
    <row r="165" spans="1:20" s="487" customFormat="1">
      <c r="A165" s="493">
        <v>6855</v>
      </c>
      <c r="B165" s="487" t="s">
        <v>458</v>
      </c>
      <c r="C165" s="488"/>
      <c r="D165" s="1118">
        <v>24.89</v>
      </c>
      <c r="E165" s="1118">
        <v>24.89</v>
      </c>
      <c r="F165" s="1118">
        <v>24.89</v>
      </c>
      <c r="G165" s="1118">
        <v>24.89</v>
      </c>
      <c r="H165" s="1118">
        <v>24.89</v>
      </c>
      <c r="I165" s="1118">
        <v>24.89</v>
      </c>
      <c r="J165" s="1118">
        <v>24.889999999999986</v>
      </c>
      <c r="K165" s="1118">
        <v>24.890000000000015</v>
      </c>
      <c r="L165" s="1118">
        <v>24.889999999999986</v>
      </c>
      <c r="M165" s="1118">
        <v>24.890000000000015</v>
      </c>
      <c r="N165" s="1118">
        <v>24.890000000000015</v>
      </c>
      <c r="O165" s="1118">
        <v>24.889999999999986</v>
      </c>
      <c r="P165" s="503">
        <v>298.68</v>
      </c>
      <c r="Q165" s="503">
        <v>-851.22099999999989</v>
      </c>
    </row>
    <row r="166" spans="1:20" s="487" customFormat="1">
      <c r="A166" s="493"/>
      <c r="B166" s="487" t="s">
        <v>2371</v>
      </c>
      <c r="C166" s="488"/>
      <c r="D166" s="506">
        <v>0</v>
      </c>
      <c r="E166" s="506">
        <v>0</v>
      </c>
      <c r="F166" s="506">
        <v>0</v>
      </c>
      <c r="G166" s="506">
        <v>0</v>
      </c>
      <c r="H166" s="506">
        <v>0</v>
      </c>
      <c r="I166" s="506">
        <v>0</v>
      </c>
      <c r="J166" s="506">
        <v>0</v>
      </c>
      <c r="K166" s="506">
        <v>0</v>
      </c>
      <c r="L166" s="506">
        <v>0</v>
      </c>
      <c r="M166" s="506">
        <v>0</v>
      </c>
      <c r="N166" s="506">
        <v>0</v>
      </c>
      <c r="O166" s="506">
        <v>0</v>
      </c>
      <c r="P166" s="503">
        <v>0</v>
      </c>
      <c r="Q166" s="503"/>
    </row>
    <row r="167" spans="1:20" s="487" customFormat="1">
      <c r="A167" s="493"/>
      <c r="B167" s="500" t="s">
        <v>1073</v>
      </c>
      <c r="C167" s="1255" t="s">
        <v>1073</v>
      </c>
      <c r="D167" s="1010">
        <v>24.89</v>
      </c>
      <c r="E167" s="1010">
        <v>24.89</v>
      </c>
      <c r="F167" s="1010">
        <v>24.89</v>
      </c>
      <c r="G167" s="1010">
        <v>24.89</v>
      </c>
      <c r="H167" s="1010">
        <v>24.89</v>
      </c>
      <c r="I167" s="1010">
        <v>24.89</v>
      </c>
      <c r="J167" s="1010">
        <v>24.889999999999986</v>
      </c>
      <c r="K167" s="1010">
        <v>24.890000000000015</v>
      </c>
      <c r="L167" s="1010">
        <v>24.889999999999986</v>
      </c>
      <c r="M167" s="1010">
        <v>24.890000000000015</v>
      </c>
      <c r="N167" s="1010">
        <v>24.890000000000015</v>
      </c>
      <c r="O167" s="1010">
        <v>24.889999999999986</v>
      </c>
      <c r="P167" s="1010">
        <v>298.68</v>
      </c>
      <c r="Q167" s="1011"/>
    </row>
    <row r="168" spans="1:20" s="487" customFormat="1">
      <c r="A168" s="493">
        <v>6790</v>
      </c>
      <c r="B168" s="487" t="s">
        <v>2315</v>
      </c>
      <c r="C168" s="488"/>
      <c r="D168" s="1118">
        <v>581.49</v>
      </c>
      <c r="E168" s="1118">
        <v>581.49</v>
      </c>
      <c r="F168" s="1118">
        <v>581.49</v>
      </c>
      <c r="G168" s="1118">
        <v>581.49</v>
      </c>
      <c r="H168" s="1118">
        <v>581.48999999999978</v>
      </c>
      <c r="I168" s="1118">
        <v>581.49000000000024</v>
      </c>
      <c r="J168" s="1118">
        <v>581.48999999999978</v>
      </c>
      <c r="K168" s="1118">
        <v>581.49000000000024</v>
      </c>
      <c r="L168" s="1118">
        <v>581.48999999999978</v>
      </c>
      <c r="M168" s="1118">
        <v>581.48999999999978</v>
      </c>
      <c r="N168" s="1118">
        <v>581.49000000000069</v>
      </c>
      <c r="O168" s="1118">
        <v>581.48999999999978</v>
      </c>
      <c r="P168" s="503">
        <v>6977.88</v>
      </c>
      <c r="Q168" s="503">
        <v>-42178.389745550514</v>
      </c>
    </row>
    <row r="169" spans="1:20" s="487" customFormat="1">
      <c r="A169" s="493">
        <v>6860</v>
      </c>
      <c r="B169" s="487" t="s">
        <v>2315</v>
      </c>
      <c r="C169" s="488"/>
      <c r="D169" s="1118">
        <v>3136.68</v>
      </c>
      <c r="E169" s="1118">
        <v>3136.68</v>
      </c>
      <c r="F169" s="1118">
        <v>3136.6800000000012</v>
      </c>
      <c r="G169" s="1118">
        <v>3136.6799999999985</v>
      </c>
      <c r="H169" s="1118">
        <v>3136.6800000000003</v>
      </c>
      <c r="I169" s="1118">
        <v>3136.6800000000021</v>
      </c>
      <c r="J169" s="1118">
        <v>3136.6799999999967</v>
      </c>
      <c r="K169" s="1118">
        <v>3136.6800000000003</v>
      </c>
      <c r="L169" s="1118">
        <v>3136.6800000000003</v>
      </c>
      <c r="M169" s="1118">
        <v>3136.6800000000003</v>
      </c>
      <c r="N169" s="1118">
        <v>3136.6800000000039</v>
      </c>
      <c r="O169" s="1118">
        <v>3136.6800000000003</v>
      </c>
      <c r="P169" s="503">
        <v>37640.160000000003</v>
      </c>
      <c r="Q169" s="503">
        <v>851.22099999999989</v>
      </c>
    </row>
    <row r="170" spans="1:20" s="487" customFormat="1" ht="19.5" customHeight="1" thickBot="1">
      <c r="A170" s="493"/>
      <c r="B170" s="1255" t="s">
        <v>1379</v>
      </c>
      <c r="D170" s="504">
        <v>45059.35</v>
      </c>
      <c r="E170" s="504">
        <v>45106.930000000008</v>
      </c>
      <c r="F170" s="504">
        <v>45142.59</v>
      </c>
      <c r="G170" s="504">
        <v>47295.219999999987</v>
      </c>
      <c r="H170" s="504">
        <v>47560.75</v>
      </c>
      <c r="I170" s="504">
        <v>47551.42</v>
      </c>
      <c r="J170" s="504">
        <v>47660.269999999953</v>
      </c>
      <c r="K170" s="504">
        <v>47668.409999999989</v>
      </c>
      <c r="L170" s="504">
        <v>47611.529999999962</v>
      </c>
      <c r="M170" s="504">
        <v>47709.109999999964</v>
      </c>
      <c r="N170" s="504">
        <v>47732.990000000005</v>
      </c>
      <c r="O170" s="504">
        <v>47821.639999999978</v>
      </c>
      <c r="P170" s="504">
        <v>563920.2100000002</v>
      </c>
      <c r="Q170" s="504">
        <v>395513.42739009083</v>
      </c>
    </row>
    <row r="171" spans="1:20" s="487" customFormat="1" ht="13.5" thickTop="1" thickBot="1">
      <c r="A171" s="493"/>
      <c r="C171" s="488"/>
      <c r="D171" s="506"/>
      <c r="E171" s="506"/>
      <c r="F171" s="506"/>
      <c r="G171" s="506"/>
      <c r="H171" s="506"/>
      <c r="I171" s="506"/>
      <c r="J171" s="506"/>
      <c r="K171" s="506"/>
      <c r="L171" s="506"/>
      <c r="M171" s="506"/>
      <c r="N171" s="506"/>
      <c r="O171" s="503"/>
      <c r="P171" s="503"/>
      <c r="Q171" s="503"/>
    </row>
    <row r="172" spans="1:20" s="503" customFormat="1" ht="12.75" thickBot="1">
      <c r="B172" s="1011" t="s">
        <v>462</v>
      </c>
      <c r="C172" s="506"/>
      <c r="D172" s="506">
        <v>-28879.270000000008</v>
      </c>
      <c r="E172" s="506">
        <v>-28879.270000000008</v>
      </c>
      <c r="F172" s="506">
        <v>-28879.27</v>
      </c>
      <c r="G172" s="506">
        <v>-28879.270000000008</v>
      </c>
      <c r="H172" s="506">
        <v>-29038.090000000004</v>
      </c>
      <c r="I172" s="506">
        <v>-29038.080000000002</v>
      </c>
      <c r="J172" s="506">
        <v>-29038.080000000002</v>
      </c>
      <c r="K172" s="506">
        <v>-29038.080000000013</v>
      </c>
      <c r="L172" s="506">
        <v>-29038.080000000005</v>
      </c>
      <c r="M172" s="506">
        <v>-29038.079999999991</v>
      </c>
      <c r="N172" s="506">
        <v>-29040.58000000002</v>
      </c>
      <c r="O172" s="506">
        <v>-29044.330000000005</v>
      </c>
      <c r="P172" s="503">
        <v>-347830.4800000001</v>
      </c>
      <c r="Q172" s="1011">
        <v>-13739.690337595661</v>
      </c>
      <c r="T172" s="1840"/>
    </row>
    <row r="173" spans="1:20" s="487" customFormat="1">
      <c r="A173" s="493"/>
      <c r="C173" s="488"/>
      <c r="D173" s="506"/>
      <c r="E173" s="506"/>
      <c r="F173" s="506"/>
      <c r="G173" s="506"/>
      <c r="H173" s="506"/>
      <c r="I173" s="506"/>
      <c r="J173" s="506"/>
      <c r="K173" s="506"/>
      <c r="L173" s="506"/>
      <c r="M173" s="506"/>
      <c r="N173" s="506"/>
      <c r="O173" s="506"/>
      <c r="P173" s="503"/>
      <c r="Q173" s="503"/>
    </row>
    <row r="174" spans="1:20" s="1841" customFormat="1">
      <c r="A174" s="1115" t="s">
        <v>1318</v>
      </c>
      <c r="B174" s="1841" t="s">
        <v>463</v>
      </c>
      <c r="C174" s="1255"/>
      <c r="D174" s="1011">
        <v>16180.079999999991</v>
      </c>
      <c r="E174" s="1011">
        <v>16227.66</v>
      </c>
      <c r="F174" s="1011">
        <v>16263.319999999996</v>
      </c>
      <c r="G174" s="1011">
        <v>18415.949999999979</v>
      </c>
      <c r="H174" s="1011">
        <v>18522.659999999996</v>
      </c>
      <c r="I174" s="1011">
        <v>18513.339999999997</v>
      </c>
      <c r="J174" s="1011">
        <v>18622.189999999951</v>
      </c>
      <c r="K174" s="1011">
        <v>18630.329999999976</v>
      </c>
      <c r="L174" s="1011">
        <v>18573.449999999957</v>
      </c>
      <c r="M174" s="1011">
        <v>18671.029999999973</v>
      </c>
      <c r="N174" s="1011">
        <v>18692.409999999985</v>
      </c>
      <c r="O174" s="1011">
        <v>18777.309999999972</v>
      </c>
      <c r="P174" s="1011">
        <v>216089.7300000001</v>
      </c>
      <c r="Q174" s="1011">
        <v>381773.73705249518</v>
      </c>
    </row>
    <row r="175" spans="1:20" s="487" customFormat="1">
      <c r="A175" s="493"/>
      <c r="C175" s="488"/>
      <c r="D175" s="506"/>
      <c r="E175" s="506"/>
      <c r="F175" s="506"/>
      <c r="G175" s="506"/>
      <c r="H175" s="506"/>
      <c r="I175" s="506"/>
      <c r="J175" s="506"/>
      <c r="K175" s="506"/>
      <c r="L175" s="506"/>
      <c r="M175" s="506"/>
      <c r="N175" s="506"/>
      <c r="O175" s="503"/>
      <c r="P175" s="503"/>
      <c r="Q175" s="503"/>
    </row>
    <row r="176" spans="1:20" s="487" customFormat="1">
      <c r="A176" s="493"/>
      <c r="C176" s="488"/>
      <c r="D176" s="506"/>
      <c r="E176" s="506"/>
      <c r="F176" s="506"/>
      <c r="G176" s="506"/>
      <c r="H176" s="506"/>
      <c r="I176" s="506"/>
      <c r="J176" s="506"/>
      <c r="K176" s="506"/>
      <c r="L176" s="506"/>
      <c r="M176" s="506"/>
      <c r="N176" s="506"/>
      <c r="O176" s="503"/>
      <c r="P176" s="503"/>
      <c r="Q176" s="503"/>
    </row>
    <row r="177" spans="1:17" s="487" customFormat="1">
      <c r="A177" s="493"/>
      <c r="C177" s="488"/>
      <c r="D177" s="506"/>
      <c r="E177" s="506"/>
      <c r="F177" s="506"/>
      <c r="G177" s="506"/>
      <c r="H177" s="506"/>
      <c r="I177" s="506"/>
      <c r="J177" s="506"/>
      <c r="K177" s="506"/>
      <c r="L177" s="506"/>
      <c r="M177" s="506"/>
      <c r="N177" s="506"/>
      <c r="O177" s="503"/>
      <c r="P177" s="503"/>
      <c r="Q177" s="503"/>
    </row>
    <row r="178" spans="1:17" s="487" customFormat="1">
      <c r="A178" s="493"/>
      <c r="C178" s="488"/>
      <c r="D178" s="506"/>
      <c r="E178" s="506"/>
      <c r="F178" s="506"/>
      <c r="G178" s="506"/>
      <c r="H178" s="506"/>
      <c r="I178" s="506"/>
      <c r="J178" s="506"/>
      <c r="K178" s="506"/>
      <c r="L178" s="506"/>
      <c r="M178" s="506"/>
      <c r="N178" s="506"/>
      <c r="O178" s="503"/>
      <c r="P178" s="503"/>
      <c r="Q178" s="503"/>
    </row>
    <row r="179" spans="1:17" s="487" customFormat="1">
      <c r="A179" s="493"/>
      <c r="C179" s="488"/>
      <c r="D179" s="506"/>
      <c r="E179" s="506"/>
      <c r="F179" s="506"/>
      <c r="G179" s="506"/>
      <c r="H179" s="506"/>
      <c r="I179" s="506"/>
      <c r="J179" s="506"/>
      <c r="K179" s="506"/>
      <c r="L179" s="506"/>
      <c r="M179" s="506"/>
      <c r="N179" s="506"/>
      <c r="O179" s="503"/>
      <c r="P179" s="503"/>
      <c r="Q179" s="503"/>
    </row>
    <row r="180" spans="1:17" s="487" customFormat="1">
      <c r="A180" s="493"/>
      <c r="C180" s="488"/>
      <c r="D180" s="506"/>
      <c r="E180" s="506"/>
      <c r="F180" s="506"/>
      <c r="G180" s="506"/>
      <c r="H180" s="506"/>
      <c r="I180" s="506"/>
      <c r="J180" s="506"/>
      <c r="K180" s="506"/>
      <c r="L180" s="506"/>
      <c r="M180" s="506"/>
      <c r="N180" s="506"/>
      <c r="O180" s="503"/>
      <c r="P180" s="503"/>
      <c r="Q180" s="503"/>
    </row>
    <row r="181" spans="1:17" s="487" customFormat="1">
      <c r="A181" s="493"/>
      <c r="C181" s="488"/>
      <c r="D181" s="506"/>
      <c r="E181" s="506"/>
      <c r="F181" s="506"/>
      <c r="G181" s="506"/>
      <c r="H181" s="506"/>
      <c r="I181" s="506"/>
      <c r="J181" s="506"/>
      <c r="K181" s="506"/>
      <c r="L181" s="506"/>
      <c r="M181" s="506"/>
      <c r="N181" s="506"/>
      <c r="O181" s="503"/>
      <c r="P181" s="503"/>
      <c r="Q181" s="503"/>
    </row>
    <row r="182" spans="1:17" s="487" customFormat="1">
      <c r="A182" s="493"/>
      <c r="C182" s="488"/>
      <c r="D182" s="506"/>
      <c r="E182" s="506"/>
      <c r="F182" s="506"/>
      <c r="G182" s="506"/>
      <c r="H182" s="506"/>
      <c r="I182" s="506"/>
      <c r="J182" s="506"/>
      <c r="K182" s="506"/>
      <c r="L182" s="506"/>
      <c r="M182" s="506"/>
      <c r="N182" s="506"/>
      <c r="O182" s="503"/>
      <c r="P182" s="503"/>
      <c r="Q182" s="503"/>
    </row>
    <row r="183" spans="1:17" s="487" customFormat="1">
      <c r="A183" s="493"/>
      <c r="C183" s="488"/>
      <c r="D183" s="506"/>
      <c r="E183" s="506"/>
      <c r="F183" s="506"/>
      <c r="G183" s="506"/>
      <c r="H183" s="506"/>
      <c r="I183" s="506"/>
      <c r="J183" s="506"/>
      <c r="K183" s="506"/>
      <c r="L183" s="506"/>
      <c r="M183" s="506"/>
      <c r="N183" s="506"/>
      <c r="O183" s="503"/>
      <c r="P183" s="503"/>
      <c r="Q183" s="503"/>
    </row>
    <row r="184" spans="1:17" s="487" customFormat="1">
      <c r="A184" s="493"/>
      <c r="C184" s="488"/>
      <c r="D184" s="506"/>
      <c r="E184" s="506"/>
      <c r="F184" s="506"/>
      <c r="G184" s="506"/>
      <c r="H184" s="506"/>
      <c r="I184" s="506"/>
      <c r="J184" s="506"/>
      <c r="K184" s="506"/>
      <c r="L184" s="506"/>
      <c r="M184" s="506"/>
      <c r="N184" s="506"/>
      <c r="O184" s="503"/>
      <c r="P184" s="494"/>
      <c r="Q184" s="494"/>
    </row>
    <row r="185" spans="1:17" s="487" customFormat="1">
      <c r="A185" s="493"/>
      <c r="C185" s="488"/>
      <c r="D185" s="506"/>
      <c r="E185" s="506"/>
      <c r="F185" s="506"/>
      <c r="G185" s="506"/>
      <c r="H185" s="506"/>
      <c r="I185" s="506"/>
      <c r="J185" s="506"/>
      <c r="K185" s="506"/>
      <c r="L185" s="506"/>
      <c r="M185" s="506"/>
      <c r="N185" s="506"/>
      <c r="O185" s="503"/>
      <c r="P185" s="494"/>
      <c r="Q185" s="494"/>
    </row>
    <row r="186" spans="1:17" s="487" customFormat="1">
      <c r="A186" s="493"/>
      <c r="C186" s="488"/>
      <c r="D186" s="506"/>
      <c r="E186" s="506"/>
      <c r="F186" s="506"/>
      <c r="G186" s="506"/>
      <c r="H186" s="506"/>
      <c r="I186" s="506"/>
      <c r="J186" s="506"/>
      <c r="K186" s="506"/>
      <c r="L186" s="506"/>
      <c r="M186" s="506"/>
      <c r="N186" s="506"/>
      <c r="O186" s="503"/>
      <c r="P186" s="494"/>
      <c r="Q186" s="494"/>
    </row>
    <row r="187" spans="1:17" s="487" customFormat="1">
      <c r="A187" s="493"/>
      <c r="C187" s="488"/>
      <c r="D187" s="506"/>
      <c r="E187" s="506"/>
      <c r="F187" s="506"/>
      <c r="G187" s="506"/>
      <c r="H187" s="506"/>
      <c r="I187" s="506"/>
      <c r="J187" s="506"/>
      <c r="K187" s="506"/>
      <c r="L187" s="506"/>
      <c r="M187" s="506"/>
      <c r="N187" s="506"/>
      <c r="O187" s="503"/>
      <c r="P187" s="494"/>
      <c r="Q187" s="494"/>
    </row>
    <row r="188" spans="1:17" s="487" customFormat="1">
      <c r="A188" s="493"/>
      <c r="C188" s="488"/>
      <c r="D188" s="506"/>
      <c r="E188" s="506"/>
      <c r="F188" s="506"/>
      <c r="G188" s="506"/>
      <c r="H188" s="506"/>
      <c r="I188" s="506"/>
      <c r="J188" s="506"/>
      <c r="K188" s="506"/>
      <c r="L188" s="506"/>
      <c r="M188" s="506"/>
      <c r="N188" s="506"/>
      <c r="O188" s="503"/>
      <c r="P188" s="494"/>
      <c r="Q188" s="494"/>
    </row>
    <row r="189" spans="1:17" s="487" customFormat="1">
      <c r="A189" s="493"/>
      <c r="C189" s="488"/>
      <c r="D189" s="506"/>
      <c r="E189" s="506"/>
      <c r="F189" s="506"/>
      <c r="G189" s="506"/>
      <c r="H189" s="506"/>
      <c r="I189" s="506"/>
      <c r="J189" s="506"/>
      <c r="K189" s="506"/>
      <c r="L189" s="506"/>
      <c r="M189" s="506"/>
      <c r="N189" s="506"/>
      <c r="O189" s="503"/>
      <c r="P189" s="494"/>
      <c r="Q189" s="494"/>
    </row>
    <row r="190" spans="1:17" s="487" customFormat="1">
      <c r="A190" s="493"/>
      <c r="C190" s="488"/>
      <c r="D190" s="506"/>
      <c r="E190" s="506"/>
      <c r="F190" s="506"/>
      <c r="G190" s="506"/>
      <c r="H190" s="506"/>
      <c r="I190" s="506"/>
      <c r="J190" s="506"/>
      <c r="K190" s="506"/>
      <c r="L190" s="506"/>
      <c r="M190" s="506"/>
      <c r="N190" s="506"/>
      <c r="O190" s="503"/>
      <c r="P190" s="494"/>
      <c r="Q190" s="494"/>
    </row>
    <row r="191" spans="1:17" s="487" customFormat="1">
      <c r="A191" s="493"/>
      <c r="C191" s="488"/>
      <c r="D191" s="506"/>
      <c r="E191" s="506"/>
      <c r="F191" s="506"/>
      <c r="G191" s="506"/>
      <c r="H191" s="506"/>
      <c r="I191" s="506"/>
      <c r="J191" s="506"/>
      <c r="K191" s="506"/>
      <c r="L191" s="506"/>
      <c r="M191" s="506"/>
      <c r="N191" s="506"/>
      <c r="O191" s="503"/>
      <c r="P191" s="494"/>
      <c r="Q191" s="494"/>
    </row>
    <row r="192" spans="1:17" s="487" customFormat="1">
      <c r="A192" s="493"/>
      <c r="C192" s="488"/>
      <c r="D192" s="506"/>
      <c r="E192" s="506"/>
      <c r="F192" s="506"/>
      <c r="G192" s="506"/>
      <c r="H192" s="506"/>
      <c r="I192" s="506"/>
      <c r="J192" s="506"/>
      <c r="K192" s="506"/>
      <c r="L192" s="506"/>
      <c r="M192" s="506"/>
      <c r="N192" s="506"/>
      <c r="O192" s="503"/>
      <c r="P192" s="494"/>
      <c r="Q192" s="494"/>
    </row>
    <row r="193" spans="1:17" s="487" customFormat="1">
      <c r="A193" s="493"/>
      <c r="C193" s="488"/>
      <c r="D193" s="506"/>
      <c r="E193" s="506"/>
      <c r="F193" s="506"/>
      <c r="G193" s="506"/>
      <c r="H193" s="506"/>
      <c r="I193" s="506"/>
      <c r="J193" s="506"/>
      <c r="K193" s="506"/>
      <c r="L193" s="506"/>
      <c r="M193" s="506"/>
      <c r="N193" s="506"/>
      <c r="O193" s="503"/>
      <c r="P193" s="494"/>
      <c r="Q193" s="494"/>
    </row>
    <row r="194" spans="1:17" s="487" customFormat="1">
      <c r="A194" s="493"/>
      <c r="C194" s="488"/>
      <c r="D194" s="506"/>
      <c r="E194" s="506"/>
      <c r="F194" s="506"/>
      <c r="G194" s="506"/>
      <c r="H194" s="506"/>
      <c r="I194" s="506"/>
      <c r="J194" s="506"/>
      <c r="K194" s="506"/>
      <c r="L194" s="506"/>
      <c r="M194" s="506"/>
      <c r="N194" s="506"/>
      <c r="O194" s="503"/>
      <c r="P194" s="494"/>
      <c r="Q194" s="494"/>
    </row>
    <row r="195" spans="1:17" s="487" customFormat="1">
      <c r="A195" s="493"/>
      <c r="C195" s="488"/>
      <c r="D195" s="506"/>
      <c r="E195" s="506"/>
      <c r="F195" s="506"/>
      <c r="G195" s="506"/>
      <c r="H195" s="506"/>
      <c r="I195" s="506"/>
      <c r="J195" s="506"/>
      <c r="K195" s="506"/>
      <c r="L195" s="506"/>
      <c r="M195" s="506"/>
      <c r="N195" s="506"/>
      <c r="O195" s="503"/>
      <c r="P195" s="494"/>
      <c r="Q195" s="494"/>
    </row>
    <row r="196" spans="1:17" s="487" customFormat="1">
      <c r="A196" s="493"/>
      <c r="C196" s="488"/>
      <c r="D196" s="506"/>
      <c r="E196" s="506"/>
      <c r="F196" s="506"/>
      <c r="G196" s="506"/>
      <c r="H196" s="506"/>
      <c r="I196" s="506"/>
      <c r="J196" s="506"/>
      <c r="K196" s="506"/>
      <c r="L196" s="506"/>
      <c r="M196" s="506"/>
      <c r="N196" s="506"/>
      <c r="O196" s="503"/>
      <c r="P196" s="494"/>
      <c r="Q196" s="494"/>
    </row>
    <row r="197" spans="1:17">
      <c r="P197" s="483"/>
      <c r="Q197" s="483"/>
    </row>
    <row r="198" spans="1:17">
      <c r="P198" s="483"/>
      <c r="Q198" s="483"/>
    </row>
    <row r="199" spans="1:17">
      <c r="P199" s="483"/>
      <c r="Q199" s="483"/>
    </row>
    <row r="200" spans="1:17">
      <c r="P200" s="483"/>
      <c r="Q200" s="483"/>
    </row>
    <row r="201" spans="1:17">
      <c r="P201" s="483"/>
      <c r="Q201" s="483"/>
    </row>
    <row r="202" spans="1:17">
      <c r="P202" s="483"/>
      <c r="Q202" s="483"/>
    </row>
    <row r="203" spans="1:17">
      <c r="P203" s="483"/>
      <c r="Q203" s="483"/>
    </row>
    <row r="204" spans="1:17">
      <c r="P204" s="483"/>
      <c r="Q204" s="483"/>
    </row>
    <row r="205" spans="1:17">
      <c r="P205" s="483"/>
      <c r="Q205" s="483"/>
    </row>
    <row r="206" spans="1:17">
      <c r="P206" s="483"/>
      <c r="Q206" s="483"/>
    </row>
    <row r="207" spans="1:17">
      <c r="P207" s="483"/>
      <c r="Q207" s="483"/>
    </row>
    <row r="208" spans="1:17">
      <c r="P208" s="483"/>
      <c r="Q208" s="483"/>
    </row>
    <row r="209" spans="16:17">
      <c r="P209" s="483"/>
      <c r="Q209" s="483"/>
    </row>
    <row r="210" spans="16:17">
      <c r="P210" s="483"/>
      <c r="Q210" s="483"/>
    </row>
    <row r="211" spans="16:17">
      <c r="P211" s="483"/>
      <c r="Q211" s="483"/>
    </row>
    <row r="212" spans="16:17">
      <c r="P212" s="483"/>
      <c r="Q212" s="483"/>
    </row>
    <row r="213" spans="16:17">
      <c r="P213" s="483"/>
      <c r="Q213" s="483"/>
    </row>
    <row r="214" spans="16:17">
      <c r="P214" s="483"/>
      <c r="Q214" s="483"/>
    </row>
    <row r="215" spans="16:17">
      <c r="P215" s="483"/>
      <c r="Q215" s="483"/>
    </row>
    <row r="216" spans="16:17">
      <c r="P216" s="483"/>
      <c r="Q216" s="483"/>
    </row>
    <row r="217" spans="16:17">
      <c r="P217" s="483"/>
      <c r="Q217" s="483"/>
    </row>
    <row r="218" spans="16:17">
      <c r="P218" s="483"/>
      <c r="Q218" s="483"/>
    </row>
    <row r="219" spans="16:17">
      <c r="P219" s="483"/>
      <c r="Q219" s="483"/>
    </row>
    <row r="220" spans="16:17">
      <c r="P220" s="483"/>
      <c r="Q220" s="483"/>
    </row>
    <row r="221" spans="16:17">
      <c r="P221" s="483"/>
      <c r="Q221" s="483"/>
    </row>
    <row r="222" spans="16:17">
      <c r="P222" s="483"/>
      <c r="Q222" s="483"/>
    </row>
    <row r="223" spans="16:17">
      <c r="P223" s="483"/>
      <c r="Q223" s="483"/>
    </row>
    <row r="224" spans="16:17">
      <c r="P224" s="483"/>
      <c r="Q224" s="483"/>
    </row>
    <row r="225" spans="16:17">
      <c r="P225" s="483"/>
      <c r="Q225" s="483"/>
    </row>
    <row r="226" spans="16:17">
      <c r="P226" s="483"/>
      <c r="Q226" s="483"/>
    </row>
    <row r="227" spans="16:17">
      <c r="P227" s="483"/>
      <c r="Q227" s="483"/>
    </row>
  </sheetData>
  <phoneticPr fontId="46" type="noConversion"/>
  <printOptions horizontalCentered="1"/>
  <pageMargins left="0.5" right="0" top="0.75" bottom="0.5" header="0.25" footer="0.25"/>
  <pageSetup scale="70" fitToHeight="0" orientation="landscape" r:id="rId1"/>
  <headerFooter alignWithMargins="0">
    <oddHeader xml:space="preserve">&amp;C&amp;"Arial,Bold"&amp;12
Sanlando Utilities Corp
&amp;"Arial,Regular"&amp;10
</oddHeader>
    <oddFooter>&amp;C&amp;A&amp;RPage &amp;P of &amp;N</oddFooter>
  </headerFooter>
  <rowBreaks count="1" manualBreakCount="1">
    <brk id="88" max="16383" man="1"/>
  </rowBreaks>
</worksheet>
</file>

<file path=xl/worksheets/sheet122.xml><?xml version="1.0" encoding="utf-8"?>
<worksheet xmlns="http://schemas.openxmlformats.org/spreadsheetml/2006/main" xmlns:r="http://schemas.openxmlformats.org/officeDocument/2006/relationships">
  <sheetPr codeName="Sheet109"/>
  <dimension ref="A1:W317"/>
  <sheetViews>
    <sheetView workbookViewId="0"/>
  </sheetViews>
  <sheetFormatPr defaultColWidth="9.140625" defaultRowHeight="12.75"/>
  <cols>
    <col min="1" max="1" width="7.42578125" style="2259" customWidth="1"/>
    <col min="2" max="2" width="30.5703125" style="2259" bestFit="1" customWidth="1"/>
    <col min="3" max="3" width="10.7109375" style="2293" customWidth="1"/>
    <col min="4" max="4" width="15.42578125" style="2259" bestFit="1" customWidth="1"/>
    <col min="5" max="5" width="15.5703125" style="2259" bestFit="1" customWidth="1"/>
    <col min="6" max="6" width="16.85546875" style="2259" bestFit="1" customWidth="1"/>
    <col min="7" max="7" width="15.5703125" style="2259" bestFit="1" customWidth="1"/>
    <col min="8" max="8" width="15.140625" style="2259" bestFit="1" customWidth="1"/>
    <col min="9" max="9" width="16.140625" style="2259" bestFit="1" customWidth="1"/>
    <col min="10" max="11" width="15.5703125" style="2259" bestFit="1" customWidth="1"/>
    <col min="12" max="12" width="15.85546875" style="2259" bestFit="1" customWidth="1"/>
    <col min="13" max="14" width="15.5703125" style="2259" bestFit="1" customWidth="1"/>
    <col min="15" max="15" width="15.42578125" style="2259" bestFit="1" customWidth="1"/>
    <col min="16" max="16" width="17.28515625" style="2259" customWidth="1"/>
    <col min="17" max="17" width="13.140625" style="2259" bestFit="1" customWidth="1"/>
    <col min="18" max="18" width="11.5703125" style="2259" customWidth="1"/>
    <col min="19" max="19" width="13.42578125" style="2259" bestFit="1" customWidth="1"/>
    <col min="20" max="20" width="14" style="2259" bestFit="1" customWidth="1"/>
    <col min="21" max="21" width="9.140625" style="2259"/>
    <col min="22" max="22" width="12.42578125" style="2259" bestFit="1" customWidth="1"/>
    <col min="23" max="16384" width="9.140625" style="2259"/>
  </cols>
  <sheetData>
    <row r="1" spans="1:20">
      <c r="A1" s="2291"/>
      <c r="C1" s="2674" t="s">
        <v>3654</v>
      </c>
      <c r="D1" s="2675"/>
      <c r="E1" s="2675"/>
      <c r="F1" s="2675"/>
    </row>
    <row r="2" spans="1:20">
      <c r="A2" s="2292" t="s">
        <v>3139</v>
      </c>
    </row>
    <row r="3" spans="1:20">
      <c r="A3" s="2292" t="s">
        <v>2904</v>
      </c>
    </row>
    <row r="4" spans="1:20">
      <c r="D4" s="2294"/>
      <c r="E4" s="2294"/>
      <c r="F4" s="2294"/>
      <c r="G4" s="2294"/>
      <c r="H4" s="2294"/>
      <c r="I4" s="2294"/>
      <c r="J4" s="2294"/>
      <c r="K4" s="2294"/>
      <c r="L4" s="2294"/>
      <c r="M4" s="2294"/>
      <c r="N4" s="2294"/>
      <c r="O4" s="2295"/>
    </row>
    <row r="5" spans="1:20">
      <c r="D5" s="2289">
        <v>3</v>
      </c>
      <c r="E5" s="2290">
        <v>4</v>
      </c>
      <c r="F5" s="2290">
        <v>5</v>
      </c>
      <c r="G5" s="2290">
        <v>6</v>
      </c>
      <c r="H5" s="2290">
        <v>7</v>
      </c>
      <c r="I5" s="2290">
        <v>8</v>
      </c>
      <c r="J5" s="2290">
        <v>9</v>
      </c>
      <c r="K5" s="2290">
        <v>10</v>
      </c>
      <c r="L5" s="2290">
        <v>11</v>
      </c>
      <c r="M5" s="2290">
        <v>12</v>
      </c>
      <c r="N5" s="2290">
        <v>13</v>
      </c>
      <c r="O5" s="2290">
        <v>14</v>
      </c>
    </row>
    <row r="6" spans="1:20" s="2297" customFormat="1" ht="25.5">
      <c r="A6" s="2296" t="s">
        <v>2903</v>
      </c>
      <c r="B6" s="2296" t="s">
        <v>1030</v>
      </c>
      <c r="C6" s="2296" t="s">
        <v>2658</v>
      </c>
      <c r="D6" s="2248" t="s">
        <v>2902</v>
      </c>
      <c r="E6" s="2248" t="s">
        <v>2901</v>
      </c>
      <c r="F6" s="2248" t="s">
        <v>2900</v>
      </c>
      <c r="G6" s="2248" t="s">
        <v>2899</v>
      </c>
      <c r="H6" s="2248" t="s">
        <v>2898</v>
      </c>
      <c r="I6" s="2248" t="s">
        <v>2897</v>
      </c>
      <c r="J6" s="2248" t="s">
        <v>2896</v>
      </c>
      <c r="K6" s="2248" t="s">
        <v>2895</v>
      </c>
      <c r="L6" s="2248" t="s">
        <v>2894</v>
      </c>
      <c r="M6" s="2248" t="s">
        <v>2893</v>
      </c>
      <c r="N6" s="2248" t="s">
        <v>2892</v>
      </c>
      <c r="O6" s="2248" t="s">
        <v>2891</v>
      </c>
      <c r="P6" s="2248" t="s">
        <v>2890</v>
      </c>
      <c r="Q6" s="2248"/>
      <c r="R6" s="2248"/>
      <c r="S6" s="2248" t="s">
        <v>2889</v>
      </c>
      <c r="T6" s="2248" t="s">
        <v>2888</v>
      </c>
    </row>
    <row r="7" spans="1:20">
      <c r="A7" s="2259">
        <v>5025</v>
      </c>
      <c r="B7" s="2259" t="s">
        <v>2887</v>
      </c>
      <c r="C7" s="2298">
        <v>461.1</v>
      </c>
      <c r="D7" s="1118">
        <v>-361477.9</v>
      </c>
      <c r="E7" s="1118">
        <v>-323225.76</v>
      </c>
      <c r="F7" s="1118">
        <v>-322734.27999999991</v>
      </c>
      <c r="G7" s="1118">
        <v>-421265.17999999993</v>
      </c>
      <c r="H7" s="1118">
        <v>-479453.79000000027</v>
      </c>
      <c r="I7" s="1118">
        <v>-530314.88999999966</v>
      </c>
      <c r="J7" s="1118">
        <v>-477661.64000000013</v>
      </c>
      <c r="K7" s="1118">
        <v>-389646.34000000032</v>
      </c>
      <c r="L7" s="1118">
        <v>-368936.54000000004</v>
      </c>
      <c r="M7" s="1118">
        <v>-378033.46999999974</v>
      </c>
      <c r="N7" s="1118">
        <v>-477670.62999999989</v>
      </c>
      <c r="O7" s="1118">
        <v>-422126.88999999966</v>
      </c>
      <c r="P7" s="507">
        <v>-4952547.3099999996</v>
      </c>
      <c r="Q7" s="2299"/>
      <c r="R7" s="2299"/>
      <c r="S7" s="2299">
        <v>-4952547.3099999996</v>
      </c>
    </row>
    <row r="8" spans="1:20">
      <c r="A8" s="2259">
        <v>5030</v>
      </c>
      <c r="B8" s="2259" t="s">
        <v>2886</v>
      </c>
      <c r="C8" s="2298">
        <v>461.1</v>
      </c>
      <c r="D8" s="1118">
        <v>29658</v>
      </c>
      <c r="E8" s="1118">
        <v>26526</v>
      </c>
      <c r="F8" s="1118">
        <v>-73026</v>
      </c>
      <c r="G8" s="1118">
        <v>-58661</v>
      </c>
      <c r="H8" s="1118">
        <v>-46164</v>
      </c>
      <c r="I8" s="1118">
        <v>50464</v>
      </c>
      <c r="J8" s="1118">
        <v>51378</v>
      </c>
      <c r="K8" s="1118">
        <v>20915</v>
      </c>
      <c r="L8" s="1118">
        <v>6437</v>
      </c>
      <c r="M8" s="1118">
        <v>-67386</v>
      </c>
      <c r="N8" s="1118">
        <v>-7884</v>
      </c>
      <c r="O8" s="1118">
        <v>18276</v>
      </c>
      <c r="P8" s="507">
        <v>-49467</v>
      </c>
      <c r="Q8" s="2299"/>
      <c r="R8" s="2299"/>
      <c r="S8" s="2299">
        <v>-49467</v>
      </c>
    </row>
    <row r="9" spans="1:20">
      <c r="A9" s="2259">
        <v>5035</v>
      </c>
      <c r="B9" s="2259" t="s">
        <v>2885</v>
      </c>
      <c r="C9" s="2298">
        <v>461.2</v>
      </c>
      <c r="D9" s="1118">
        <v>-26887.47</v>
      </c>
      <c r="E9" s="1118">
        <v>-24532.449999999997</v>
      </c>
      <c r="F9" s="1118">
        <v>-22800.53</v>
      </c>
      <c r="G9" s="1118">
        <v>-31451.520000000004</v>
      </c>
      <c r="H9" s="1118">
        <v>-28555.130000000005</v>
      </c>
      <c r="I9" s="1118">
        <v>-35700.350000000006</v>
      </c>
      <c r="J9" s="1118">
        <v>-34272.419999999984</v>
      </c>
      <c r="K9" s="1118">
        <v>-32604.119999999995</v>
      </c>
      <c r="L9" s="1118">
        <v>5098.429999999993</v>
      </c>
      <c r="M9" s="1118">
        <v>-24723.030000000028</v>
      </c>
      <c r="N9" s="1118">
        <v>-20330.52999999997</v>
      </c>
      <c r="O9" s="1118">
        <v>-29818.309999999998</v>
      </c>
      <c r="P9" s="507">
        <v>-306577.43</v>
      </c>
      <c r="Q9" s="2299"/>
      <c r="R9" s="2299"/>
      <c r="S9" s="2299">
        <v>-306577.43</v>
      </c>
    </row>
    <row r="10" spans="1:20">
      <c r="A10" s="536">
        <v>5050</v>
      </c>
      <c r="B10" s="1253" t="s">
        <v>432</v>
      </c>
      <c r="C10" s="536"/>
      <c r="D10" s="1118">
        <v>-383.32000000000005</v>
      </c>
      <c r="E10" s="1118">
        <v>-323.92999999999995</v>
      </c>
      <c r="F10" s="1118">
        <v>-281.77999999999997</v>
      </c>
      <c r="G10" s="1118">
        <v>-300.31000000000017</v>
      </c>
      <c r="H10" s="1118">
        <v>574.5200000000001</v>
      </c>
      <c r="I10" s="1118">
        <v>-241.90999999999997</v>
      </c>
      <c r="J10" s="1118">
        <v>-227.32999999999993</v>
      </c>
      <c r="K10" s="1118">
        <v>0</v>
      </c>
      <c r="L10" s="1118">
        <v>-35572.26</v>
      </c>
      <c r="M10" s="1118">
        <v>-6934.2700000000041</v>
      </c>
      <c r="N10" s="1118">
        <v>-5856.3300000000017</v>
      </c>
      <c r="O10" s="1118">
        <v>-6500.3699999999953</v>
      </c>
      <c r="P10" s="507">
        <v>-56047.29</v>
      </c>
      <c r="Q10" s="2299"/>
      <c r="R10" s="2299"/>
      <c r="S10" s="2299">
        <v>-56047.29</v>
      </c>
    </row>
    <row r="11" spans="1:20">
      <c r="A11" s="536">
        <v>5065</v>
      </c>
      <c r="B11" s="1253" t="s">
        <v>197</v>
      </c>
      <c r="C11" s="1822">
        <v>462.2</v>
      </c>
      <c r="D11" s="1118">
        <v>0</v>
      </c>
      <c r="E11" s="1118">
        <v>0</v>
      </c>
      <c r="F11" s="1118">
        <v>0</v>
      </c>
      <c r="G11" s="1118">
        <v>0</v>
      </c>
      <c r="H11" s="1118">
        <v>0</v>
      </c>
      <c r="I11" s="1118">
        <v>0</v>
      </c>
      <c r="J11" s="1118">
        <v>0</v>
      </c>
      <c r="K11" s="1118">
        <v>0</v>
      </c>
      <c r="L11" s="1118">
        <v>0</v>
      </c>
      <c r="M11" s="1118">
        <v>0</v>
      </c>
      <c r="N11" s="1118">
        <v>0</v>
      </c>
      <c r="O11" s="1118">
        <v>0</v>
      </c>
      <c r="P11" s="507">
        <v>0</v>
      </c>
      <c r="Q11" s="2299"/>
      <c r="R11" s="2299"/>
      <c r="S11" s="2299">
        <v>0</v>
      </c>
    </row>
    <row r="12" spans="1:20">
      <c r="A12" s="2259">
        <v>5100</v>
      </c>
      <c r="B12" s="2259" t="s">
        <v>2883</v>
      </c>
      <c r="C12" s="2298">
        <v>521.1</v>
      </c>
      <c r="D12" s="1118">
        <v>0</v>
      </c>
      <c r="E12" s="1118">
        <v>2.2799999999999998</v>
      </c>
      <c r="F12" s="1118">
        <v>0</v>
      </c>
      <c r="G12" s="1118">
        <v>0</v>
      </c>
      <c r="H12" s="1118">
        <v>0</v>
      </c>
      <c r="I12" s="1118">
        <v>0</v>
      </c>
      <c r="J12" s="1118">
        <v>0</v>
      </c>
      <c r="K12" s="1118">
        <v>0</v>
      </c>
      <c r="L12" s="1118">
        <v>33.42</v>
      </c>
      <c r="M12" s="1118">
        <v>0</v>
      </c>
      <c r="N12" s="1118">
        <v>0</v>
      </c>
      <c r="O12" s="1118">
        <v>0</v>
      </c>
      <c r="P12" s="507">
        <v>35.700000000000003</v>
      </c>
      <c r="Q12" s="2299"/>
      <c r="R12" s="2299"/>
      <c r="S12" s="2299"/>
      <c r="T12" s="2299">
        <v>35.700000000000003</v>
      </c>
    </row>
    <row r="13" spans="1:20">
      <c r="A13" s="2259">
        <v>5105</v>
      </c>
      <c r="B13" s="2259" t="s">
        <v>2884</v>
      </c>
      <c r="C13" s="2298">
        <v>521.1</v>
      </c>
      <c r="D13" s="1118">
        <v>5847</v>
      </c>
      <c r="E13" s="1118">
        <v>7018</v>
      </c>
      <c r="F13" s="1118">
        <v>-22193</v>
      </c>
      <c r="G13" s="1118">
        <v>-5072</v>
      </c>
      <c r="H13" s="1118">
        <v>-1122</v>
      </c>
      <c r="I13" s="1118">
        <v>15907</v>
      </c>
      <c r="J13" s="1118">
        <v>2904</v>
      </c>
      <c r="K13" s="1118">
        <v>539</v>
      </c>
      <c r="L13" s="1118">
        <v>5171</v>
      </c>
      <c r="M13" s="1118">
        <v>-22037</v>
      </c>
      <c r="N13" s="1118">
        <v>976</v>
      </c>
      <c r="O13" s="1118">
        <v>1538</v>
      </c>
      <c r="P13" s="507">
        <v>-10524</v>
      </c>
      <c r="Q13" s="2299"/>
      <c r="R13" s="2299"/>
      <c r="S13" s="2299"/>
      <c r="T13" s="2299">
        <v>-10524</v>
      </c>
    </row>
    <row r="14" spans="1:20">
      <c r="A14" s="2259">
        <v>5110</v>
      </c>
      <c r="B14" s="1253" t="s">
        <v>419</v>
      </c>
      <c r="C14" s="1822">
        <v>521.20000000000005</v>
      </c>
      <c r="D14" s="1118">
        <v>0</v>
      </c>
      <c r="E14" s="1118">
        <v>0</v>
      </c>
      <c r="F14" s="1118">
        <v>0</v>
      </c>
      <c r="G14" s="1118">
        <v>0</v>
      </c>
      <c r="H14" s="1118">
        <v>0</v>
      </c>
      <c r="I14" s="1118">
        <v>0</v>
      </c>
      <c r="J14" s="1118">
        <v>0</v>
      </c>
      <c r="K14" s="1118">
        <v>0</v>
      </c>
      <c r="L14" s="1118">
        <v>0</v>
      </c>
      <c r="M14" s="1118">
        <v>0</v>
      </c>
      <c r="N14" s="1118">
        <v>0</v>
      </c>
      <c r="O14" s="1118">
        <v>0</v>
      </c>
      <c r="P14" s="507">
        <v>0</v>
      </c>
      <c r="Q14" s="2299"/>
      <c r="R14" s="2299"/>
      <c r="S14" s="2299"/>
      <c r="T14" s="2299">
        <v>0</v>
      </c>
    </row>
    <row r="15" spans="1:20">
      <c r="A15" s="2259">
        <v>5120</v>
      </c>
      <c r="B15" s="1253" t="s">
        <v>422</v>
      </c>
      <c r="C15" s="1822">
        <v>521.4</v>
      </c>
      <c r="D15" s="1118">
        <v>0</v>
      </c>
      <c r="E15" s="1118">
        <v>0</v>
      </c>
      <c r="F15" s="1118">
        <v>0</v>
      </c>
      <c r="G15" s="1118">
        <v>0</v>
      </c>
      <c r="H15" s="1118">
        <v>0</v>
      </c>
      <c r="I15" s="1118">
        <v>0</v>
      </c>
      <c r="J15" s="1118">
        <v>0</v>
      </c>
      <c r="K15" s="1118">
        <v>0</v>
      </c>
      <c r="L15" s="1118">
        <v>0</v>
      </c>
      <c r="M15" s="1118">
        <v>0</v>
      </c>
      <c r="N15" s="1118">
        <v>0</v>
      </c>
      <c r="O15" s="1118">
        <v>0</v>
      </c>
      <c r="P15" s="507">
        <v>0</v>
      </c>
      <c r="Q15" s="2299"/>
      <c r="R15" s="2299"/>
      <c r="S15" s="2299"/>
      <c r="T15" s="2299">
        <v>0</v>
      </c>
    </row>
    <row r="16" spans="1:20">
      <c r="A16" s="2259">
        <v>5125</v>
      </c>
      <c r="B16" s="1253" t="s">
        <v>423</v>
      </c>
      <c r="C16" s="1822">
        <v>521.5</v>
      </c>
      <c r="D16" s="1118">
        <v>0</v>
      </c>
      <c r="E16" s="1118">
        <v>0</v>
      </c>
      <c r="F16" s="1118">
        <v>0</v>
      </c>
      <c r="G16" s="1118">
        <v>0</v>
      </c>
      <c r="H16" s="1118">
        <v>0</v>
      </c>
      <c r="I16" s="1118">
        <v>0</v>
      </c>
      <c r="J16" s="1118">
        <v>0</v>
      </c>
      <c r="K16" s="1118">
        <v>0</v>
      </c>
      <c r="L16" s="1118">
        <v>0</v>
      </c>
      <c r="M16" s="1118">
        <v>0</v>
      </c>
      <c r="N16" s="1118">
        <v>0</v>
      </c>
      <c r="O16" s="1118">
        <v>0</v>
      </c>
      <c r="P16" s="507">
        <v>0</v>
      </c>
      <c r="Q16" s="2299"/>
      <c r="R16" s="2299"/>
      <c r="S16" s="2299"/>
      <c r="T16" s="2299">
        <v>0</v>
      </c>
    </row>
    <row r="17" spans="1:23">
      <c r="A17" s="2259">
        <v>5140</v>
      </c>
      <c r="B17" s="2259" t="s">
        <v>2883</v>
      </c>
      <c r="C17" s="2298">
        <v>522.1</v>
      </c>
      <c r="D17" s="1118">
        <v>-154748.68</v>
      </c>
      <c r="E17" s="1118">
        <v>-149273.97999999998</v>
      </c>
      <c r="F17" s="1118">
        <v>-151060.15000000002</v>
      </c>
      <c r="G17" s="1118">
        <v>-162742.56</v>
      </c>
      <c r="H17" s="1118">
        <v>-167049.33999999997</v>
      </c>
      <c r="I17" s="1118">
        <v>-167983.88</v>
      </c>
      <c r="J17" s="1118">
        <v>-163379.75000000012</v>
      </c>
      <c r="K17" s="1118">
        <v>-158748.05999999982</v>
      </c>
      <c r="L17" s="1118">
        <v>-156053.28000000003</v>
      </c>
      <c r="M17" s="1118">
        <v>-154900.16999999993</v>
      </c>
      <c r="N17" s="1118">
        <v>-161822.07000000007</v>
      </c>
      <c r="O17" s="1118">
        <v>-160349.12000000011</v>
      </c>
      <c r="P17" s="507">
        <v>-1908111.04</v>
      </c>
      <c r="Q17" s="2299"/>
      <c r="R17" s="2299"/>
      <c r="S17" s="2299"/>
      <c r="T17" s="2299">
        <v>-1908111.04</v>
      </c>
    </row>
    <row r="18" spans="1:23">
      <c r="A18" s="2259">
        <v>5155</v>
      </c>
      <c r="B18" s="2259" t="s">
        <v>2882</v>
      </c>
      <c r="C18" s="2298">
        <v>522.20000000000005</v>
      </c>
      <c r="D18" s="1118">
        <v>-16237.77</v>
      </c>
      <c r="E18" s="1118">
        <v>-17145.170000000002</v>
      </c>
      <c r="F18" s="1118">
        <v>-16343.96</v>
      </c>
      <c r="G18" s="1118">
        <v>-19396.159999999996</v>
      </c>
      <c r="H18" s="1118">
        <v>-18132.510000000009</v>
      </c>
      <c r="I18" s="1118">
        <v>-20523.559999999998</v>
      </c>
      <c r="J18" s="1118">
        <v>-17306.62999999999</v>
      </c>
      <c r="K18" s="1118">
        <v>-16483.050000000003</v>
      </c>
      <c r="L18" s="1118">
        <v>-16677.72</v>
      </c>
      <c r="M18" s="1118">
        <v>-15844.940000000002</v>
      </c>
      <c r="N18" s="1118">
        <v>-9496.6300000000047</v>
      </c>
      <c r="O18" s="1118">
        <v>-26226.410000000003</v>
      </c>
      <c r="P18" s="507">
        <v>-209814.51</v>
      </c>
      <c r="Q18" s="2299"/>
      <c r="R18" s="2299"/>
      <c r="S18" s="2299"/>
      <c r="T18" s="2299">
        <v>-209814.51</v>
      </c>
    </row>
    <row r="19" spans="1:23">
      <c r="A19" s="2259">
        <v>5170</v>
      </c>
      <c r="B19" s="1253" t="s">
        <v>426</v>
      </c>
      <c r="C19" s="1822">
        <v>522.5</v>
      </c>
      <c r="D19" s="1118">
        <v>-728.27</v>
      </c>
      <c r="E19" s="1118">
        <v>-645.54999999999995</v>
      </c>
      <c r="F19" s="1118">
        <v>-591.69000000000005</v>
      </c>
      <c r="G19" s="1118">
        <v>-624.33000000000015</v>
      </c>
      <c r="H19" s="1118">
        <v>927.01000000000022</v>
      </c>
      <c r="I19" s="1118">
        <v>-519.52</v>
      </c>
      <c r="J19" s="1118">
        <v>-499.0300000000002</v>
      </c>
      <c r="K19" s="1118">
        <v>0</v>
      </c>
      <c r="L19" s="1118">
        <v>0</v>
      </c>
      <c r="M19" s="1118">
        <v>0</v>
      </c>
      <c r="N19" s="1118">
        <v>0</v>
      </c>
      <c r="O19" s="1118">
        <v>0</v>
      </c>
      <c r="P19" s="507">
        <v>-2681.38</v>
      </c>
      <c r="Q19" s="2299"/>
      <c r="R19" s="2299"/>
      <c r="S19" s="2299"/>
      <c r="T19" s="2299">
        <v>-2681.38</v>
      </c>
    </row>
    <row r="20" spans="1:23">
      <c r="A20" s="2259">
        <v>5200</v>
      </c>
      <c r="B20" s="1254" t="s">
        <v>475</v>
      </c>
      <c r="C20" s="536">
        <v>540.1</v>
      </c>
      <c r="D20" s="1118">
        <v>0</v>
      </c>
      <c r="E20" s="1118">
        <v>0</v>
      </c>
      <c r="F20" s="1118">
        <v>0</v>
      </c>
      <c r="G20" s="1118">
        <v>0</v>
      </c>
      <c r="H20" s="1118">
        <v>0</v>
      </c>
      <c r="I20" s="1118">
        <v>0</v>
      </c>
      <c r="J20" s="1118">
        <v>0</v>
      </c>
      <c r="K20" s="1118">
        <v>0</v>
      </c>
      <c r="L20" s="1118">
        <v>0</v>
      </c>
      <c r="M20" s="1118">
        <v>0</v>
      </c>
      <c r="N20" s="1118">
        <v>0</v>
      </c>
      <c r="O20" s="1118">
        <v>0</v>
      </c>
      <c r="P20" s="507">
        <v>0</v>
      </c>
      <c r="Q20" s="2299"/>
      <c r="R20" s="2299"/>
      <c r="S20" s="2299"/>
      <c r="T20" s="2299">
        <v>0</v>
      </c>
    </row>
    <row r="21" spans="1:23">
      <c r="A21" s="2259">
        <v>5230</v>
      </c>
      <c r="B21" s="1253" t="s">
        <v>2609</v>
      </c>
      <c r="C21" s="536">
        <v>541.1</v>
      </c>
      <c r="D21" s="1118">
        <v>-10084.42</v>
      </c>
      <c r="E21" s="1118">
        <v>-9877.5899999999983</v>
      </c>
      <c r="F21" s="1118">
        <v>-9928.6200000000026</v>
      </c>
      <c r="G21" s="1118">
        <v>-13168.380000000001</v>
      </c>
      <c r="H21" s="1118">
        <v>-16073.14</v>
      </c>
      <c r="I21" s="1118">
        <v>-16465.269999999997</v>
      </c>
      <c r="J21" s="1118">
        <v>-16933.64</v>
      </c>
      <c r="K21" s="1118">
        <v>-14811.900000000009</v>
      </c>
      <c r="L21" s="1118">
        <v>-14182.690000000002</v>
      </c>
      <c r="M21" s="1118">
        <v>-14865.12999999999</v>
      </c>
      <c r="N21" s="1118">
        <v>-15643.979999999981</v>
      </c>
      <c r="O21" s="1118">
        <v>-13867.690000000002</v>
      </c>
      <c r="P21" s="507">
        <v>-165902.44999999998</v>
      </c>
      <c r="Q21" s="2299"/>
      <c r="R21" s="2299"/>
      <c r="S21" s="2299"/>
      <c r="T21" s="2299">
        <v>-165902.44999999998</v>
      </c>
    </row>
    <row r="22" spans="1:23">
      <c r="A22" s="2259">
        <v>5235</v>
      </c>
      <c r="B22" s="1253" t="s">
        <v>3719</v>
      </c>
      <c r="C22" s="536">
        <v>541.20000000000005</v>
      </c>
      <c r="D22" s="1118">
        <v>-34.119999999999997</v>
      </c>
      <c r="E22" s="1118">
        <v>-50.110000000000007</v>
      </c>
      <c r="F22" s="1118">
        <v>-161.19999999999999</v>
      </c>
      <c r="G22" s="1118">
        <v>-183.45</v>
      </c>
      <c r="H22" s="1118">
        <v>-172.78999999999996</v>
      </c>
      <c r="I22" s="1118">
        <v>-176.69000000000005</v>
      </c>
      <c r="J22" s="1118">
        <v>-206.74</v>
      </c>
      <c r="K22" s="1118">
        <v>-399.06000000000006</v>
      </c>
      <c r="L22" s="1118">
        <v>-111.34999999999991</v>
      </c>
      <c r="M22" s="1118">
        <v>-101.1099999999999</v>
      </c>
      <c r="N22" s="1118">
        <v>-63.760000000000218</v>
      </c>
      <c r="O22" s="1118">
        <v>-194.65999999999985</v>
      </c>
      <c r="P22" s="507">
        <v>-1855.04</v>
      </c>
      <c r="Q22" s="2299"/>
      <c r="R22" s="2299"/>
      <c r="S22" s="2299"/>
      <c r="T22" s="2299">
        <v>-1855.04</v>
      </c>
    </row>
    <row r="23" spans="1:23">
      <c r="A23" s="2259">
        <v>5270</v>
      </c>
      <c r="B23" s="1253" t="s">
        <v>476</v>
      </c>
      <c r="C23" s="2298">
        <v>536</v>
      </c>
      <c r="D23" s="1118">
        <v>-10.31</v>
      </c>
      <c r="E23" s="1118">
        <v>-450</v>
      </c>
      <c r="F23" s="1118">
        <v>0</v>
      </c>
      <c r="G23" s="1118">
        <v>0</v>
      </c>
      <c r="H23" s="1118">
        <v>0</v>
      </c>
      <c r="I23" s="1118">
        <v>0</v>
      </c>
      <c r="J23" s="1118">
        <v>-4.75</v>
      </c>
      <c r="K23" s="1118">
        <v>0</v>
      </c>
      <c r="L23" s="1118">
        <v>0</v>
      </c>
      <c r="M23" s="1118">
        <v>0</v>
      </c>
      <c r="N23" s="1118">
        <v>-449.99999999999994</v>
      </c>
      <c r="O23" s="1118">
        <v>0</v>
      </c>
      <c r="P23" s="507">
        <v>-915.06</v>
      </c>
      <c r="Q23" s="2299"/>
      <c r="R23" s="2299"/>
      <c r="S23" s="2299">
        <v>-698.92282799999998</v>
      </c>
      <c r="T23" s="2299">
        <v>-216.13717199999999</v>
      </c>
    </row>
    <row r="24" spans="1:23">
      <c r="A24" s="2259">
        <v>5285</v>
      </c>
      <c r="B24" s="2259" t="s">
        <v>2881</v>
      </c>
      <c r="C24" s="2298" t="s">
        <v>479</v>
      </c>
      <c r="D24" s="1118">
        <v>-9834.5</v>
      </c>
      <c r="E24" s="1118">
        <v>-15862</v>
      </c>
      <c r="F24" s="1118">
        <v>-13040.5</v>
      </c>
      <c r="G24" s="1118">
        <v>-10797.5</v>
      </c>
      <c r="H24" s="1118">
        <v>-9115.5</v>
      </c>
      <c r="I24" s="1118">
        <v>-10079.5</v>
      </c>
      <c r="J24" s="1118">
        <v>-13077</v>
      </c>
      <c r="K24" s="1118">
        <v>-9954.5</v>
      </c>
      <c r="L24" s="1118">
        <v>-8620</v>
      </c>
      <c r="M24" s="1118">
        <v>-6103</v>
      </c>
      <c r="N24" s="1118">
        <v>-5237</v>
      </c>
      <c r="O24" s="1118">
        <v>-7177</v>
      </c>
      <c r="P24" s="507">
        <v>-118898</v>
      </c>
      <c r="Q24" s="2299"/>
      <c r="R24" s="2299"/>
      <c r="S24" s="2299">
        <v>-90814.292400000006</v>
      </c>
      <c r="T24" s="2299">
        <v>-28083.707599999998</v>
      </c>
      <c r="V24" s="2259">
        <v>90814</v>
      </c>
      <c r="W24" s="2259">
        <v>28084</v>
      </c>
    </row>
    <row r="25" spans="1:23" s="2292" customFormat="1" ht="13.5" thickBot="1">
      <c r="B25" s="2292" t="s">
        <v>2880</v>
      </c>
      <c r="C25" s="2300"/>
      <c r="D25" s="1117">
        <v>-544921.76000000013</v>
      </c>
      <c r="E25" s="1117">
        <v>-507840.25999999995</v>
      </c>
      <c r="F25" s="1117">
        <v>-632161.70999999985</v>
      </c>
      <c r="G25" s="1117">
        <v>-723662.3899999999</v>
      </c>
      <c r="H25" s="1117">
        <v>-764336.67000000027</v>
      </c>
      <c r="I25" s="1117">
        <v>-715634.5699999996</v>
      </c>
      <c r="J25" s="1117">
        <v>-669286.93000000028</v>
      </c>
      <c r="K25" s="1117">
        <v>-601193.03000000026</v>
      </c>
      <c r="L25" s="1117">
        <v>-583413.99000000011</v>
      </c>
      <c r="M25" s="1117">
        <v>-690928.11999999965</v>
      </c>
      <c r="N25" s="1117">
        <v>-703478.92999999993</v>
      </c>
      <c r="O25" s="1117">
        <v>-646446.44999999984</v>
      </c>
      <c r="P25" s="1117">
        <v>-7783304.8099999987</v>
      </c>
      <c r="Q25" s="1823">
        <v>-7783304.8099999987</v>
      </c>
      <c r="R25" s="1823"/>
      <c r="S25" s="2301"/>
      <c r="T25" s="2301"/>
      <c r="V25" s="2292">
        <v>98569</v>
      </c>
      <c r="W25" s="2292">
        <v>21245</v>
      </c>
    </row>
    <row r="26" spans="1:23" ht="13.5" thickTop="1"/>
    <row r="27" spans="1:23">
      <c r="A27" s="2259">
        <v>5435</v>
      </c>
      <c r="C27" s="2298"/>
      <c r="D27" s="1118">
        <v>0</v>
      </c>
      <c r="E27" s="1118">
        <v>0</v>
      </c>
      <c r="F27" s="1118">
        <v>0</v>
      </c>
      <c r="G27" s="1118">
        <v>0</v>
      </c>
      <c r="H27" s="1118">
        <v>0</v>
      </c>
      <c r="I27" s="1118">
        <v>0</v>
      </c>
      <c r="J27" s="1118">
        <v>0</v>
      </c>
      <c r="K27" s="1118">
        <v>0</v>
      </c>
      <c r="L27" s="1118">
        <v>0</v>
      </c>
      <c r="M27" s="1118">
        <v>0</v>
      </c>
      <c r="N27" s="1118">
        <v>0</v>
      </c>
      <c r="O27" s="1118">
        <v>0</v>
      </c>
      <c r="P27" s="507">
        <v>0</v>
      </c>
      <c r="Q27" s="2299"/>
      <c r="R27" s="2299"/>
      <c r="S27" s="2299">
        <v>0</v>
      </c>
    </row>
    <row r="28" spans="1:23">
      <c r="A28" s="2259">
        <v>5465</v>
      </c>
      <c r="B28" s="2259" t="s">
        <v>2879</v>
      </c>
      <c r="C28" s="2298" t="s">
        <v>4275</v>
      </c>
      <c r="D28" s="1118">
        <v>11747.720000000001</v>
      </c>
      <c r="E28" s="1118">
        <v>31774.78</v>
      </c>
      <c r="F28" s="1118">
        <v>25996.190000000002</v>
      </c>
      <c r="G28" s="1118">
        <v>30374.709999999992</v>
      </c>
      <c r="H28" s="1118">
        <v>32304.47</v>
      </c>
      <c r="I28" s="1118">
        <v>36299.94</v>
      </c>
      <c r="J28" s="1118">
        <v>28739.5</v>
      </c>
      <c r="K28" s="1118">
        <v>22978.040000000008</v>
      </c>
      <c r="L28" s="1118">
        <v>21849.839999999997</v>
      </c>
      <c r="M28" s="1118">
        <v>27365.869999999995</v>
      </c>
      <c r="N28" s="1118">
        <v>27603.630000000005</v>
      </c>
      <c r="O28" s="1118">
        <v>28618.570000000007</v>
      </c>
      <c r="P28" s="507">
        <v>325653.26</v>
      </c>
      <c r="Q28" s="2299"/>
      <c r="R28" s="2299"/>
      <c r="S28" s="2299">
        <v>325653.26</v>
      </c>
    </row>
    <row r="29" spans="1:23">
      <c r="A29" s="2259">
        <v>5470</v>
      </c>
      <c r="B29" s="2259" t="s">
        <v>2878</v>
      </c>
      <c r="C29" s="2298" t="s">
        <v>4276</v>
      </c>
      <c r="D29" s="1118">
        <v>25221.1</v>
      </c>
      <c r="E29" s="1118">
        <v>9620.0999999999985</v>
      </c>
      <c r="F29" s="1118">
        <v>18026.620000000003</v>
      </c>
      <c r="G29" s="1118">
        <v>12543.190000000002</v>
      </c>
      <c r="H29" s="1118">
        <v>20488.400000000001</v>
      </c>
      <c r="I29" s="1118">
        <v>9748.4400000000023</v>
      </c>
      <c r="J29" s="1118">
        <v>14359.989999999991</v>
      </c>
      <c r="K29" s="1118">
        <v>13789.650000000009</v>
      </c>
      <c r="L29" s="1118">
        <v>11954.909999999989</v>
      </c>
      <c r="M29" s="1118">
        <v>13725.119999999995</v>
      </c>
      <c r="N29" s="1118">
        <v>12992.330000000016</v>
      </c>
      <c r="O29" s="1118">
        <v>13018.119999999995</v>
      </c>
      <c r="P29" s="507">
        <v>175487.97</v>
      </c>
      <c r="Q29" s="2299"/>
      <c r="R29" s="2299"/>
      <c r="S29" s="2299"/>
      <c r="T29" s="2299">
        <v>175487.97</v>
      </c>
    </row>
    <row r="30" spans="1:23" ht="12.75" customHeight="1">
      <c r="A30" s="2259">
        <v>5480</v>
      </c>
      <c r="B30" s="2259" t="s">
        <v>2877</v>
      </c>
      <c r="C30" s="2302" t="s">
        <v>520</v>
      </c>
      <c r="D30" s="1118">
        <v>9162.9600000000009</v>
      </c>
      <c r="E30" s="1118">
        <v>6700.5</v>
      </c>
      <c r="F30" s="1118">
        <v>8045.4</v>
      </c>
      <c r="G30" s="1118">
        <v>9982.1000000000058</v>
      </c>
      <c r="H30" s="1118">
        <v>10074.299999999988</v>
      </c>
      <c r="I30" s="1118">
        <v>12374.200000000012</v>
      </c>
      <c r="J30" s="1118">
        <v>10747.899999999994</v>
      </c>
      <c r="K30" s="1118">
        <v>9215.1999999999971</v>
      </c>
      <c r="L30" s="1118">
        <v>8586.6600000000035</v>
      </c>
      <c r="M30" s="1118">
        <v>11951.100000000006</v>
      </c>
      <c r="N30" s="1118">
        <v>10420.399999999994</v>
      </c>
      <c r="O30" s="1118">
        <v>12443.100000000006</v>
      </c>
      <c r="P30" s="507">
        <v>119703.82</v>
      </c>
      <c r="Q30" s="2668" t="s">
        <v>2876</v>
      </c>
      <c r="R30" s="2669"/>
      <c r="S30" s="2299">
        <v>119703.82</v>
      </c>
      <c r="T30" s="2299">
        <v>0</v>
      </c>
    </row>
    <row r="31" spans="1:23">
      <c r="A31" s="2259">
        <v>5485</v>
      </c>
      <c r="B31" s="2259" t="s">
        <v>2875</v>
      </c>
      <c r="C31" s="2303" t="s">
        <v>520</v>
      </c>
      <c r="D31" s="1118">
        <v>0</v>
      </c>
      <c r="E31" s="1118">
        <v>850</v>
      </c>
      <c r="F31" s="1118">
        <v>775</v>
      </c>
      <c r="G31" s="1118">
        <v>0</v>
      </c>
      <c r="H31" s="1118">
        <v>0</v>
      </c>
      <c r="I31" s="1118">
        <v>0</v>
      </c>
      <c r="J31" s="1118">
        <v>775</v>
      </c>
      <c r="K31" s="1118">
        <v>0</v>
      </c>
      <c r="L31" s="1118">
        <v>1375</v>
      </c>
      <c r="M31" s="1118">
        <v>0</v>
      </c>
      <c r="N31" s="1118">
        <v>425</v>
      </c>
      <c r="O31" s="1118">
        <v>0</v>
      </c>
      <c r="P31" s="507">
        <v>4200</v>
      </c>
      <c r="Q31" s="2670"/>
      <c r="R31" s="2671"/>
      <c r="S31" s="2299">
        <v>4200</v>
      </c>
      <c r="T31" s="2299">
        <v>0</v>
      </c>
    </row>
    <row r="32" spans="1:23">
      <c r="A32" s="2259">
        <v>5490</v>
      </c>
      <c r="B32" s="2259" t="s">
        <v>2874</v>
      </c>
      <c r="C32" s="2304" t="s">
        <v>520</v>
      </c>
      <c r="D32" s="1118">
        <v>4204.84</v>
      </c>
      <c r="E32" s="1118">
        <v>4123.91</v>
      </c>
      <c r="F32" s="1118">
        <v>4125.1499999999996</v>
      </c>
      <c r="G32" s="1118">
        <v>4629.840000000002</v>
      </c>
      <c r="H32" s="1118">
        <v>-18.700000000000728</v>
      </c>
      <c r="I32" s="1118">
        <v>4716.0099999999984</v>
      </c>
      <c r="J32" s="1118">
        <v>4253.4200000000019</v>
      </c>
      <c r="K32" s="1118">
        <v>4275.9999999999964</v>
      </c>
      <c r="L32" s="1118">
        <v>-149.21999999999753</v>
      </c>
      <c r="M32" s="1118">
        <v>3631.7200000000012</v>
      </c>
      <c r="N32" s="1118">
        <v>4221.1699999999983</v>
      </c>
      <c r="O32" s="1118">
        <v>5740.1299999999974</v>
      </c>
      <c r="P32" s="507">
        <v>43754.27</v>
      </c>
      <c r="Q32" s="2672"/>
      <c r="R32" s="2673"/>
      <c r="S32" s="2299">
        <v>43754.27</v>
      </c>
      <c r="T32" s="2299">
        <v>0</v>
      </c>
    </row>
    <row r="33" spans="1:20">
      <c r="A33" s="2259">
        <v>5495</v>
      </c>
      <c r="B33" s="2259" t="s">
        <v>2873</v>
      </c>
      <c r="C33" s="2298" t="s">
        <v>524</v>
      </c>
      <c r="D33" s="1118">
        <v>0</v>
      </c>
      <c r="E33" s="1118">
        <v>0</v>
      </c>
      <c r="F33" s="1118">
        <v>0</v>
      </c>
      <c r="G33" s="1118">
        <v>0</v>
      </c>
      <c r="H33" s="1118">
        <v>0</v>
      </c>
      <c r="I33" s="1118">
        <v>0</v>
      </c>
      <c r="J33" s="1118">
        <v>0</v>
      </c>
      <c r="K33" s="1118">
        <v>0</v>
      </c>
      <c r="L33" s="1118">
        <v>0</v>
      </c>
      <c r="M33" s="1118">
        <v>0</v>
      </c>
      <c r="N33" s="1118">
        <v>0</v>
      </c>
      <c r="O33" s="1118">
        <v>0</v>
      </c>
      <c r="P33" s="507">
        <v>0</v>
      </c>
      <c r="Q33" s="2299"/>
      <c r="R33" s="2299"/>
      <c r="S33" s="2299">
        <v>0</v>
      </c>
      <c r="T33" s="2299">
        <v>0</v>
      </c>
    </row>
    <row r="34" spans="1:20">
      <c r="A34" s="2259">
        <v>5505</v>
      </c>
      <c r="B34" s="2259" t="s">
        <v>2872</v>
      </c>
      <c r="C34" s="2298" t="s">
        <v>529</v>
      </c>
      <c r="D34" s="1118">
        <v>54.510000000000005</v>
      </c>
      <c r="E34" s="1118">
        <v>-45.500000000000007</v>
      </c>
      <c r="F34" s="1118">
        <v>123.61999999999999</v>
      </c>
      <c r="G34" s="1118">
        <v>109.28</v>
      </c>
      <c r="H34" s="1118">
        <v>76.28</v>
      </c>
      <c r="I34" s="1118">
        <v>69.410000000000025</v>
      </c>
      <c r="J34" s="1118">
        <v>60.889999999999986</v>
      </c>
      <c r="K34" s="1118">
        <v>65.730000000000018</v>
      </c>
      <c r="L34" s="1118">
        <v>50.3599999999999</v>
      </c>
      <c r="M34" s="1118">
        <v>75.760000000000105</v>
      </c>
      <c r="N34" s="1118">
        <v>70.509999999999877</v>
      </c>
      <c r="O34" s="1118">
        <v>62.000000000000114</v>
      </c>
      <c r="P34" s="507">
        <v>772.85</v>
      </c>
      <c r="Q34" s="2299"/>
      <c r="R34" s="2299"/>
      <c r="S34" s="2299">
        <v>590.30283000000009</v>
      </c>
      <c r="T34" s="2299">
        <v>182.54716999999999</v>
      </c>
    </row>
    <row r="35" spans="1:20">
      <c r="A35" s="2259">
        <v>5510</v>
      </c>
      <c r="B35" s="2259" t="s">
        <v>2871</v>
      </c>
      <c r="C35" s="2298" t="s">
        <v>529</v>
      </c>
      <c r="D35" s="1118">
        <v>2260.7799999999997</v>
      </c>
      <c r="E35" s="1118">
        <v>1685.9000000000005</v>
      </c>
      <c r="F35" s="1118">
        <v>3199.05</v>
      </c>
      <c r="G35" s="1118">
        <v>1773.8799999999983</v>
      </c>
      <c r="H35" s="1118">
        <v>1762.2100000000009</v>
      </c>
      <c r="I35" s="1118">
        <v>630.35000000000036</v>
      </c>
      <c r="J35" s="1118">
        <v>738.5</v>
      </c>
      <c r="K35" s="1118">
        <v>2539.33</v>
      </c>
      <c r="L35" s="1118">
        <v>1544.4700000000012</v>
      </c>
      <c r="M35" s="1118">
        <v>994.75</v>
      </c>
      <c r="N35" s="1118">
        <v>2645.1099999999969</v>
      </c>
      <c r="O35" s="1118">
        <v>3360.5400000000009</v>
      </c>
      <c r="P35" s="507">
        <v>23134.87</v>
      </c>
      <c r="Q35" s="2299"/>
      <c r="R35" s="2299"/>
      <c r="S35" s="2299">
        <v>17670.413705999999</v>
      </c>
      <c r="T35" s="2299">
        <v>5464.4562939999996</v>
      </c>
    </row>
    <row r="36" spans="1:20">
      <c r="A36" s="2259">
        <v>5515</v>
      </c>
      <c r="B36" s="2259" t="s">
        <v>2870</v>
      </c>
      <c r="C36" s="2298" t="s">
        <v>529</v>
      </c>
      <c r="D36" s="1118">
        <v>-280</v>
      </c>
      <c r="E36" s="1118">
        <v>869</v>
      </c>
      <c r="F36" s="1118">
        <v>-1161</v>
      </c>
      <c r="G36" s="1118">
        <v>-19</v>
      </c>
      <c r="H36" s="1118">
        <v>-301</v>
      </c>
      <c r="I36" s="1118">
        <v>269</v>
      </c>
      <c r="J36" s="1118">
        <v>-284</v>
      </c>
      <c r="K36" s="1118">
        <v>761</v>
      </c>
      <c r="L36" s="1118">
        <v>-196</v>
      </c>
      <c r="M36" s="1118">
        <v>1356</v>
      </c>
      <c r="N36" s="1118">
        <v>396</v>
      </c>
      <c r="O36" s="1118">
        <v>-531</v>
      </c>
      <c r="P36" s="507">
        <v>879</v>
      </c>
      <c r="Q36" s="2299"/>
      <c r="R36" s="2299"/>
      <c r="S36" s="2299">
        <v>671.38020000000006</v>
      </c>
      <c r="T36" s="2299">
        <v>207.6198</v>
      </c>
    </row>
    <row r="37" spans="1:20">
      <c r="A37" s="2259">
        <v>5525</v>
      </c>
      <c r="B37" s="2259" t="s">
        <v>2869</v>
      </c>
      <c r="C37" s="2298" t="s">
        <v>521</v>
      </c>
      <c r="D37" s="1118">
        <v>122.36</v>
      </c>
      <c r="E37" s="1118">
        <v>121.57000000000001</v>
      </c>
      <c r="F37" s="1118">
        <v>130.88</v>
      </c>
      <c r="G37" s="1118">
        <v>135.79999999999995</v>
      </c>
      <c r="H37" s="1118">
        <v>138.72000000000008</v>
      </c>
      <c r="I37" s="1118">
        <v>140.20999999999992</v>
      </c>
      <c r="J37" s="1118">
        <v>96.580000000000041</v>
      </c>
      <c r="K37" s="1118">
        <v>123.70999999999992</v>
      </c>
      <c r="L37" s="1118">
        <v>64.740000000000009</v>
      </c>
      <c r="M37" s="1118">
        <v>177.3599999999999</v>
      </c>
      <c r="N37" s="1118">
        <v>83.250000000000227</v>
      </c>
      <c r="O37" s="1118">
        <v>105.15999999999985</v>
      </c>
      <c r="P37" s="507">
        <v>1440.34</v>
      </c>
      <c r="Q37" s="2299"/>
      <c r="R37" s="2299"/>
      <c r="S37" s="2299">
        <v>1100.1316919999999</v>
      </c>
      <c r="T37" s="2299">
        <v>340.20830799999999</v>
      </c>
    </row>
    <row r="38" spans="1:20">
      <c r="A38" s="2259">
        <v>5530</v>
      </c>
      <c r="B38" s="2259" t="s">
        <v>2868</v>
      </c>
      <c r="C38" s="2298" t="s">
        <v>521</v>
      </c>
      <c r="D38" s="1118">
        <v>0</v>
      </c>
      <c r="E38" s="1118">
        <v>0</v>
      </c>
      <c r="F38" s="1118">
        <v>0</v>
      </c>
      <c r="G38" s="1118">
        <v>0</v>
      </c>
      <c r="H38" s="1118">
        <v>0</v>
      </c>
      <c r="I38" s="1118">
        <v>0</v>
      </c>
      <c r="J38" s="1118">
        <v>0</v>
      </c>
      <c r="K38" s="1118">
        <v>0</v>
      </c>
      <c r="L38" s="1118">
        <v>0</v>
      </c>
      <c r="M38" s="1118">
        <v>0</v>
      </c>
      <c r="N38" s="1118">
        <v>0</v>
      </c>
      <c r="O38" s="1118">
        <v>0</v>
      </c>
      <c r="P38" s="507">
        <v>0</v>
      </c>
      <c r="Q38" s="2299"/>
      <c r="R38" s="2299"/>
      <c r="S38" s="2299">
        <v>0</v>
      </c>
      <c r="T38" s="2299">
        <v>0</v>
      </c>
    </row>
    <row r="39" spans="1:20">
      <c r="A39" s="2259">
        <v>5535</v>
      </c>
      <c r="B39" s="2259" t="s">
        <v>2867</v>
      </c>
      <c r="C39" s="2298" t="s">
        <v>521</v>
      </c>
      <c r="D39" s="1118">
        <v>215.4</v>
      </c>
      <c r="E39" s="1118">
        <v>224.95000000000002</v>
      </c>
      <c r="F39" s="1118">
        <v>210.10000000000002</v>
      </c>
      <c r="G39" s="1118">
        <v>197.39999999999998</v>
      </c>
      <c r="H39" s="1118">
        <v>223.14999999999998</v>
      </c>
      <c r="I39" s="1118">
        <v>195.6400000000001</v>
      </c>
      <c r="J39" s="1118">
        <v>188.45000000000005</v>
      </c>
      <c r="K39" s="1118">
        <v>238.08999999999969</v>
      </c>
      <c r="L39" s="1118">
        <v>137.86000000000013</v>
      </c>
      <c r="M39" s="1118">
        <v>346.55000000000018</v>
      </c>
      <c r="N39" s="1118">
        <v>177.71000000000004</v>
      </c>
      <c r="O39" s="1118">
        <v>195.1899999999996</v>
      </c>
      <c r="P39" s="507">
        <v>2550.4899999999998</v>
      </c>
      <c r="Q39" s="2299"/>
      <c r="R39" s="2299"/>
      <c r="S39" s="2299">
        <v>1948.0642619999999</v>
      </c>
      <c r="T39" s="2299">
        <v>602.42573799999991</v>
      </c>
    </row>
    <row r="40" spans="1:20">
      <c r="A40" s="2259">
        <v>5540</v>
      </c>
      <c r="B40" s="2259" t="s">
        <v>2866</v>
      </c>
      <c r="C40" s="2298" t="s">
        <v>521</v>
      </c>
      <c r="D40" s="1118">
        <v>4350.97</v>
      </c>
      <c r="E40" s="1118">
        <v>2801.79</v>
      </c>
      <c r="F40" s="1118">
        <v>3528.6200000000008</v>
      </c>
      <c r="G40" s="1118">
        <v>3649.2299999999996</v>
      </c>
      <c r="H40" s="1118">
        <v>3159.16</v>
      </c>
      <c r="I40" s="1118">
        <v>3962.75</v>
      </c>
      <c r="J40" s="1118">
        <v>3128.0400000000009</v>
      </c>
      <c r="K40" s="1118">
        <v>4253.75</v>
      </c>
      <c r="L40" s="1118">
        <v>3475.6899999999987</v>
      </c>
      <c r="M40" s="1118">
        <v>3342.5699999999997</v>
      </c>
      <c r="N40" s="1118">
        <v>3171.8100000000049</v>
      </c>
      <c r="O40" s="1118">
        <v>3936.929999999993</v>
      </c>
      <c r="P40" s="507">
        <v>42761.31</v>
      </c>
      <c r="Q40" s="2299"/>
      <c r="R40" s="2299"/>
      <c r="S40" s="2299">
        <v>32661.088577999999</v>
      </c>
      <c r="T40" s="2299">
        <v>10100.221421999999</v>
      </c>
    </row>
    <row r="41" spans="1:20">
      <c r="A41" s="2259">
        <v>5545</v>
      </c>
      <c r="B41" s="2259" t="s">
        <v>2865</v>
      </c>
      <c r="C41" s="2298" t="s">
        <v>530</v>
      </c>
      <c r="D41" s="1118">
        <v>44.72</v>
      </c>
      <c r="E41" s="1118">
        <v>0</v>
      </c>
      <c r="F41" s="1118">
        <v>948.81</v>
      </c>
      <c r="G41" s="1118">
        <v>1178.53</v>
      </c>
      <c r="H41" s="1118">
        <v>103.36000000000013</v>
      </c>
      <c r="I41" s="1118">
        <v>94.860000000000127</v>
      </c>
      <c r="J41" s="1118">
        <v>110.92999999999984</v>
      </c>
      <c r="K41" s="1118">
        <v>163.44000000000005</v>
      </c>
      <c r="L41" s="1118">
        <v>764.88999999999987</v>
      </c>
      <c r="M41" s="1118">
        <v>6082.7499999999991</v>
      </c>
      <c r="N41" s="1118">
        <v>113.52000000000226</v>
      </c>
      <c r="O41" s="1118">
        <v>4782.1899999999987</v>
      </c>
      <c r="P41" s="507">
        <v>14388</v>
      </c>
      <c r="Q41" s="2299"/>
      <c r="R41" s="2299"/>
      <c r="S41" s="2299">
        <v>10989.554400000001</v>
      </c>
      <c r="T41" s="2299">
        <v>3398.4456</v>
      </c>
    </row>
    <row r="42" spans="1:20">
      <c r="A42" s="2259">
        <v>5625</v>
      </c>
      <c r="B42" s="2259" t="s">
        <v>2864</v>
      </c>
      <c r="C42" s="2298" t="s">
        <v>519</v>
      </c>
      <c r="D42" s="1118">
        <v>4097.2199999999993</v>
      </c>
      <c r="E42" s="1118">
        <v>4080.26</v>
      </c>
      <c r="F42" s="1118">
        <v>4139.43</v>
      </c>
      <c r="G42" s="1118">
        <v>4209.18</v>
      </c>
      <c r="H42" s="1118">
        <v>4223.41</v>
      </c>
      <c r="I42" s="1118">
        <v>4223.6300000000047</v>
      </c>
      <c r="J42" s="1118">
        <v>4234.5999999999985</v>
      </c>
      <c r="K42" s="1118">
        <v>5396.2499999999927</v>
      </c>
      <c r="L42" s="1118">
        <v>4461.0200000000041</v>
      </c>
      <c r="M42" s="1118">
        <v>4381.82</v>
      </c>
      <c r="N42" s="1118">
        <v>4387.43</v>
      </c>
      <c r="O42" s="1118">
        <v>4390.32</v>
      </c>
      <c r="P42" s="507">
        <v>52224.57</v>
      </c>
      <c r="Q42" s="2299"/>
      <c r="R42" s="2299"/>
      <c r="S42" s="2299">
        <v>39889.126565999999</v>
      </c>
      <c r="T42" s="2299">
        <v>12335.443433999999</v>
      </c>
    </row>
    <row r="43" spans="1:20">
      <c r="A43" s="2259">
        <v>5630</v>
      </c>
      <c r="B43" s="2259" t="s">
        <v>2863</v>
      </c>
      <c r="C43" s="2298" t="s">
        <v>519</v>
      </c>
      <c r="D43" s="1118">
        <v>3837.1499999999996</v>
      </c>
      <c r="E43" s="1118">
        <v>2872.9700000000012</v>
      </c>
      <c r="F43" s="1118">
        <v>2936.6399999999994</v>
      </c>
      <c r="G43" s="1118">
        <v>3002.159999999998</v>
      </c>
      <c r="H43" s="1118">
        <v>3019.9500000000007</v>
      </c>
      <c r="I43" s="1118">
        <v>2987.5200000000004</v>
      </c>
      <c r="J43" s="1118">
        <v>3042.34</v>
      </c>
      <c r="K43" s="1118">
        <v>3040.0499999999993</v>
      </c>
      <c r="L43" s="1118">
        <v>2922.6800000000003</v>
      </c>
      <c r="M43" s="1118">
        <v>3551.5299999999988</v>
      </c>
      <c r="N43" s="1118">
        <v>3617.2300000000032</v>
      </c>
      <c r="O43" s="1118">
        <v>3529.0099999999948</v>
      </c>
      <c r="P43" s="507">
        <v>38359.229999999996</v>
      </c>
      <c r="Q43" s="2299"/>
      <c r="R43" s="2299"/>
      <c r="S43" s="2299">
        <v>29298.779874</v>
      </c>
      <c r="T43" s="2299">
        <v>9060.4501259999979</v>
      </c>
    </row>
    <row r="44" spans="1:20">
      <c r="A44" s="2259">
        <v>5635</v>
      </c>
      <c r="B44" s="2259" t="s">
        <v>2862</v>
      </c>
      <c r="C44" s="2298" t="s">
        <v>519</v>
      </c>
      <c r="D44" s="1118">
        <v>612.23</v>
      </c>
      <c r="E44" s="1118">
        <v>457.44000000000005</v>
      </c>
      <c r="F44" s="1118">
        <v>667.04</v>
      </c>
      <c r="G44" s="1118">
        <v>347.00999999999976</v>
      </c>
      <c r="H44" s="1118">
        <v>680.51000000000022</v>
      </c>
      <c r="I44" s="1118">
        <v>639.9099999999994</v>
      </c>
      <c r="J44" s="1118">
        <v>730.05000000000109</v>
      </c>
      <c r="K44" s="1118">
        <v>748.59000000000015</v>
      </c>
      <c r="L44" s="1118">
        <v>267.51000000000022</v>
      </c>
      <c r="M44" s="1118">
        <v>540.60999999999876</v>
      </c>
      <c r="N44" s="1118">
        <v>395.09000000000015</v>
      </c>
      <c r="O44" s="1118">
        <v>484.88000000000011</v>
      </c>
      <c r="P44" s="507">
        <v>6570.87</v>
      </c>
      <c r="Q44" s="2299"/>
      <c r="R44" s="2299"/>
      <c r="S44" s="2299">
        <v>5018.8305060000002</v>
      </c>
      <c r="T44" s="2299">
        <v>1552.0394939999999</v>
      </c>
    </row>
    <row r="45" spans="1:20">
      <c r="A45" s="2259">
        <v>5645</v>
      </c>
      <c r="B45" s="2259" t="s">
        <v>2861</v>
      </c>
      <c r="C45" s="2298" t="s">
        <v>519</v>
      </c>
      <c r="D45" s="1118">
        <v>-4139.54</v>
      </c>
      <c r="E45" s="1118">
        <v>-4318.5000000000009</v>
      </c>
      <c r="F45" s="1118">
        <v>-5935.57</v>
      </c>
      <c r="G45" s="1118">
        <v>-4316.130000000001</v>
      </c>
      <c r="H45" s="1118">
        <v>-4440.5999999999949</v>
      </c>
      <c r="I45" s="1118">
        <v>-4569.9100000000035</v>
      </c>
      <c r="J45" s="1118">
        <v>-4892.5299999999988</v>
      </c>
      <c r="K45" s="1118">
        <v>-4716.510000000002</v>
      </c>
      <c r="L45" s="1118">
        <v>-6143.1100000000006</v>
      </c>
      <c r="M45" s="1118">
        <v>-4584.5999999999985</v>
      </c>
      <c r="N45" s="1118">
        <v>-4631.3000000000029</v>
      </c>
      <c r="O45" s="1118">
        <v>-2919.2700000000041</v>
      </c>
      <c r="P45" s="507">
        <v>-55607.570000000007</v>
      </c>
      <c r="Q45" s="2299"/>
      <c r="R45" s="2299"/>
      <c r="S45" s="2299">
        <v>-42473.061966000008</v>
      </c>
      <c r="T45" s="2299">
        <v>-13134.508034</v>
      </c>
    </row>
    <row r="46" spans="1:20">
      <c r="A46" s="2259">
        <v>5650</v>
      </c>
      <c r="B46" s="2259" t="s">
        <v>2860</v>
      </c>
      <c r="C46" s="2298" t="s">
        <v>519</v>
      </c>
      <c r="D46" s="1118">
        <v>4.5</v>
      </c>
      <c r="E46" s="1118">
        <v>96.75</v>
      </c>
      <c r="F46" s="1118">
        <v>121.75999999999999</v>
      </c>
      <c r="G46" s="1118">
        <v>2.1800000000000068</v>
      </c>
      <c r="H46" s="1118">
        <v>127.75000000000006</v>
      </c>
      <c r="I46" s="1118">
        <v>219.77999999999997</v>
      </c>
      <c r="J46" s="1118">
        <v>239.97000000000003</v>
      </c>
      <c r="K46" s="1118">
        <v>223.88999999999987</v>
      </c>
      <c r="L46" s="1118">
        <v>187.63000000000011</v>
      </c>
      <c r="M46" s="1118">
        <v>88.289999999999964</v>
      </c>
      <c r="N46" s="1118">
        <v>16.449999999999818</v>
      </c>
      <c r="O46" s="1118">
        <v>257.01000000000022</v>
      </c>
      <c r="P46" s="507">
        <v>1585.96</v>
      </c>
      <c r="Q46" s="2299"/>
      <c r="R46" s="2299"/>
      <c r="S46" s="2299">
        <v>1211.3562480000001</v>
      </c>
      <c r="T46" s="2299">
        <v>374.60375199999999</v>
      </c>
    </row>
    <row r="47" spans="1:20">
      <c r="A47" s="2259">
        <v>5655</v>
      </c>
      <c r="B47" s="2259" t="s">
        <v>2859</v>
      </c>
      <c r="C47" s="2298" t="s">
        <v>519</v>
      </c>
      <c r="D47" s="1118">
        <v>31373.589999999997</v>
      </c>
      <c r="E47" s="1118">
        <v>21900.050000000003</v>
      </c>
      <c r="F47" s="1118">
        <v>18957.309999999998</v>
      </c>
      <c r="G47" s="1118">
        <v>16001.830000000002</v>
      </c>
      <c r="H47" s="1118">
        <v>18435.64</v>
      </c>
      <c r="I47" s="1118">
        <v>27085.229999999996</v>
      </c>
      <c r="J47" s="1118">
        <v>19444.640000000014</v>
      </c>
      <c r="K47" s="1118">
        <v>22415.629999999976</v>
      </c>
      <c r="L47" s="1118">
        <v>15771.73000000001</v>
      </c>
      <c r="M47" s="1118">
        <v>22218.360000000015</v>
      </c>
      <c r="N47" s="1118">
        <v>23477.97</v>
      </c>
      <c r="O47" s="1118">
        <v>29904.76999999999</v>
      </c>
      <c r="P47" s="507">
        <v>266986.75</v>
      </c>
      <c r="Q47" s="2299"/>
      <c r="R47" s="2299"/>
      <c r="S47" s="2299">
        <v>203924.47965000002</v>
      </c>
      <c r="T47" s="2299">
        <v>63062.270349999999</v>
      </c>
    </row>
    <row r="48" spans="1:20">
      <c r="A48" s="2259">
        <v>5660</v>
      </c>
      <c r="B48" s="2259" t="s">
        <v>2858</v>
      </c>
      <c r="C48" s="2298" t="s">
        <v>519</v>
      </c>
      <c r="D48" s="1118">
        <v>12.31</v>
      </c>
      <c r="E48" s="1118">
        <v>93.169999999999987</v>
      </c>
      <c r="F48" s="1118">
        <v>207.58</v>
      </c>
      <c r="G48" s="1118">
        <v>112.00999999999999</v>
      </c>
      <c r="H48" s="1118">
        <v>65.370000000000061</v>
      </c>
      <c r="I48" s="1118">
        <v>227.93999999999983</v>
      </c>
      <c r="J48" s="1118">
        <v>50.760000000000105</v>
      </c>
      <c r="K48" s="1118">
        <v>124</v>
      </c>
      <c r="L48" s="1118">
        <v>35.479999999999905</v>
      </c>
      <c r="M48" s="1118">
        <v>108.80000000000018</v>
      </c>
      <c r="N48" s="1118">
        <v>142.84999999999991</v>
      </c>
      <c r="O48" s="1118">
        <v>293.93000000000029</v>
      </c>
      <c r="P48" s="507">
        <v>1474.2000000000003</v>
      </c>
      <c r="Q48" s="2299"/>
      <c r="R48" s="2299"/>
      <c r="S48" s="2299">
        <v>1125.9939600000002</v>
      </c>
      <c r="T48" s="2299">
        <v>348.20604000000003</v>
      </c>
    </row>
    <row r="49" spans="1:20">
      <c r="A49" s="2259">
        <v>5665</v>
      </c>
      <c r="B49" s="2259" t="s">
        <v>2857</v>
      </c>
      <c r="C49" s="2298" t="s">
        <v>519</v>
      </c>
      <c r="D49" s="1118">
        <v>1435.74</v>
      </c>
      <c r="E49" s="1118">
        <v>1661.2299999999998</v>
      </c>
      <c r="F49" s="1118">
        <v>1790.52</v>
      </c>
      <c r="G49" s="1118">
        <v>1295.5200000000004</v>
      </c>
      <c r="H49" s="1118">
        <v>1811.2399999999998</v>
      </c>
      <c r="I49" s="1118">
        <v>1480.25</v>
      </c>
      <c r="J49" s="1118">
        <v>1456.3100000000013</v>
      </c>
      <c r="K49" s="1118">
        <v>1410.9499999999971</v>
      </c>
      <c r="L49" s="1118">
        <v>1683.130000000001</v>
      </c>
      <c r="M49" s="1118">
        <v>1383.7100000000009</v>
      </c>
      <c r="N49" s="1118">
        <v>1350.8799999999992</v>
      </c>
      <c r="O49" s="1118">
        <v>1374.4399999999987</v>
      </c>
      <c r="P49" s="507">
        <v>18133.919999999998</v>
      </c>
      <c r="Q49" s="2299"/>
      <c r="R49" s="2299"/>
      <c r="S49" s="2299">
        <v>13850.688096</v>
      </c>
      <c r="T49" s="2299">
        <v>4283.2319039999993</v>
      </c>
    </row>
    <row r="50" spans="1:20">
      <c r="A50" s="2259">
        <v>5670</v>
      </c>
      <c r="B50" s="2259" t="s">
        <v>2856</v>
      </c>
      <c r="C50" s="2298" t="s">
        <v>519</v>
      </c>
      <c r="D50" s="1118">
        <v>709.54</v>
      </c>
      <c r="E50" s="1118">
        <v>717.74</v>
      </c>
      <c r="F50" s="1118">
        <v>732.15000000000032</v>
      </c>
      <c r="G50" s="1118">
        <v>734.37999999999965</v>
      </c>
      <c r="H50" s="1118">
        <v>244.58000000000038</v>
      </c>
      <c r="I50" s="1118">
        <v>1241.079999999999</v>
      </c>
      <c r="J50" s="1118">
        <v>737.93000000000029</v>
      </c>
      <c r="K50" s="1118">
        <v>746.35000000000036</v>
      </c>
      <c r="L50" s="1118">
        <v>752.47999999999956</v>
      </c>
      <c r="M50" s="1118">
        <v>754.39000000000033</v>
      </c>
      <c r="N50" s="1118">
        <v>757.83000000000084</v>
      </c>
      <c r="O50" s="1118">
        <v>741.05999999999949</v>
      </c>
      <c r="P50" s="507">
        <v>8869.51</v>
      </c>
      <c r="Q50" s="2299"/>
      <c r="R50" s="2299"/>
      <c r="S50" s="2299">
        <v>6774.5317380000006</v>
      </c>
      <c r="T50" s="2299">
        <v>2094.9782620000001</v>
      </c>
    </row>
    <row r="51" spans="1:20">
      <c r="A51" s="2259">
        <v>5675</v>
      </c>
      <c r="B51" s="2259" t="s">
        <v>2855</v>
      </c>
      <c r="C51" s="2298" t="s">
        <v>519</v>
      </c>
      <c r="D51" s="1118">
        <v>-148.43</v>
      </c>
      <c r="E51" s="1118">
        <v>-150.06</v>
      </c>
      <c r="F51" s="1118">
        <v>-188.78999999999996</v>
      </c>
      <c r="G51" s="1118">
        <v>-152.41000000000008</v>
      </c>
      <c r="H51" s="1118">
        <v>-147.03999999999996</v>
      </c>
      <c r="I51" s="1118">
        <v>-147.53999999999996</v>
      </c>
      <c r="J51" s="1118">
        <v>-137.38999999999987</v>
      </c>
      <c r="K51" s="1118">
        <v>-141.19000000000005</v>
      </c>
      <c r="L51" s="1118">
        <v>-188.34000000000015</v>
      </c>
      <c r="M51" s="1118">
        <v>-148.21000000000004</v>
      </c>
      <c r="N51" s="1118">
        <v>-147.53999999999996</v>
      </c>
      <c r="O51" s="1118">
        <v>-108.5</v>
      </c>
      <c r="P51" s="507">
        <v>-1805.44</v>
      </c>
      <c r="Q51" s="2299"/>
      <c r="R51" s="2299"/>
      <c r="S51" s="2299">
        <v>-1378.9950720000002</v>
      </c>
      <c r="T51" s="2299">
        <v>-426.444928</v>
      </c>
    </row>
    <row r="52" spans="1:20">
      <c r="A52" s="2259">
        <v>5680</v>
      </c>
      <c r="B52" s="2259" t="s">
        <v>2854</v>
      </c>
      <c r="C52" s="2298" t="s">
        <v>519</v>
      </c>
      <c r="D52" s="1118">
        <v>-74.08</v>
      </c>
      <c r="E52" s="1118">
        <v>-74.009999999999977</v>
      </c>
      <c r="F52" s="1118">
        <v>-95.020000000000039</v>
      </c>
      <c r="G52" s="1118">
        <v>-78.149999999999977</v>
      </c>
      <c r="H52" s="1118">
        <v>-78.279999999999973</v>
      </c>
      <c r="I52" s="1118">
        <v>-78.670000000000073</v>
      </c>
      <c r="J52" s="1118">
        <v>-70.8599999999999</v>
      </c>
      <c r="K52" s="1118">
        <v>-74.580000000000155</v>
      </c>
      <c r="L52" s="1118">
        <v>-94.1099999999999</v>
      </c>
      <c r="M52" s="1118">
        <v>-75.200000000000045</v>
      </c>
      <c r="N52" s="1118">
        <v>-76.769999999999982</v>
      </c>
      <c r="O52" s="1118">
        <v>-57.430000000000064</v>
      </c>
      <c r="P52" s="507">
        <v>-927.16000000000008</v>
      </c>
      <c r="Q52" s="2299"/>
      <c r="R52" s="2299"/>
      <c r="S52" s="2299">
        <v>-708.16480800000011</v>
      </c>
      <c r="T52" s="2299">
        <v>-218.995192</v>
      </c>
    </row>
    <row r="53" spans="1:20">
      <c r="A53" s="2259">
        <v>5690</v>
      </c>
      <c r="B53" s="2259" t="s">
        <v>2853</v>
      </c>
      <c r="C53" s="2298" t="s">
        <v>519</v>
      </c>
      <c r="D53" s="1118">
        <v>0</v>
      </c>
      <c r="E53" s="1118">
        <v>0</v>
      </c>
      <c r="F53" s="1118">
        <v>32.269999999999996</v>
      </c>
      <c r="G53" s="1118">
        <v>0</v>
      </c>
      <c r="H53" s="1118">
        <v>0</v>
      </c>
      <c r="I53" s="1118">
        <v>0</v>
      </c>
      <c r="J53" s="1118">
        <v>0</v>
      </c>
      <c r="K53" s="1118">
        <v>0</v>
      </c>
      <c r="L53" s="1118">
        <v>0</v>
      </c>
      <c r="M53" s="1118">
        <v>0</v>
      </c>
      <c r="N53" s="1118">
        <v>0</v>
      </c>
      <c r="O53" s="1118">
        <v>0</v>
      </c>
      <c r="P53" s="507">
        <v>32.269999999999996</v>
      </c>
      <c r="Q53" s="2299"/>
      <c r="R53" s="2299"/>
      <c r="S53" s="2299">
        <v>24.647825999999998</v>
      </c>
      <c r="T53" s="2299">
        <v>7.6221739999999985</v>
      </c>
    </row>
    <row r="54" spans="1:20">
      <c r="A54" s="2259">
        <v>5705</v>
      </c>
      <c r="B54" s="2259" t="s">
        <v>3133</v>
      </c>
      <c r="C54" s="2298" t="s">
        <v>526</v>
      </c>
      <c r="D54" s="1118">
        <v>9964.48</v>
      </c>
      <c r="E54" s="1118">
        <v>8765.59</v>
      </c>
      <c r="F54" s="1118">
        <v>10018.36</v>
      </c>
      <c r="G54" s="1118">
        <v>10240.270000000004</v>
      </c>
      <c r="H54" s="1118">
        <v>10107.359999999993</v>
      </c>
      <c r="I54" s="1118">
        <v>10131.07</v>
      </c>
      <c r="J54" s="1118">
        <v>10134.139999999992</v>
      </c>
      <c r="K54" s="1118">
        <v>10165.220000000001</v>
      </c>
      <c r="L54" s="1118">
        <v>10089.790000000008</v>
      </c>
      <c r="M54" s="1118">
        <v>10781.39</v>
      </c>
      <c r="N54" s="1118">
        <v>10547.61</v>
      </c>
      <c r="O54" s="1118">
        <v>10564.989999999991</v>
      </c>
      <c r="P54" s="507">
        <v>121510.26999999999</v>
      </c>
      <c r="Q54" s="2299"/>
      <c r="R54" s="2299"/>
      <c r="S54" s="2299">
        <v>92809.544225999998</v>
      </c>
      <c r="T54" s="2299">
        <v>28700.725773999995</v>
      </c>
    </row>
    <row r="55" spans="1:20">
      <c r="A55" s="2259">
        <v>5715</v>
      </c>
      <c r="B55" s="2259" t="s">
        <v>2852</v>
      </c>
      <c r="C55" s="2298" t="s">
        <v>526</v>
      </c>
      <c r="D55" s="1118">
        <v>326.90999999999997</v>
      </c>
      <c r="E55" s="1118">
        <v>595.08000000000004</v>
      </c>
      <c r="F55" s="1118">
        <v>330.72</v>
      </c>
      <c r="G55" s="1118">
        <v>1254.3599999999997</v>
      </c>
      <c r="H55" s="1118">
        <v>1476.8500000000004</v>
      </c>
      <c r="I55" s="1118">
        <v>2902.67</v>
      </c>
      <c r="J55" s="1118">
        <v>3501.4300000000003</v>
      </c>
      <c r="K55" s="1118">
        <v>798.72999999999956</v>
      </c>
      <c r="L55" s="1118">
        <v>2854.83</v>
      </c>
      <c r="M55" s="1118">
        <v>5226.659999999998</v>
      </c>
      <c r="N55" s="1118">
        <v>8948.7000000000007</v>
      </c>
      <c r="O55" s="1118">
        <v>-1455.2499999999964</v>
      </c>
      <c r="P55" s="507">
        <v>26761.690000000002</v>
      </c>
      <c r="Q55" s="2299"/>
      <c r="R55" s="2299"/>
      <c r="S55" s="2299">
        <v>20440.578822000003</v>
      </c>
      <c r="T55" s="2299">
        <v>6321.1111780000001</v>
      </c>
    </row>
    <row r="56" spans="1:20">
      <c r="A56" s="2259">
        <v>5735</v>
      </c>
      <c r="B56" s="2259" t="s">
        <v>2851</v>
      </c>
      <c r="C56" s="2298" t="s">
        <v>524</v>
      </c>
      <c r="D56" s="1118">
        <v>2287.08</v>
      </c>
      <c r="E56" s="1118">
        <v>2411.1800000000003</v>
      </c>
      <c r="F56" s="1118">
        <v>4651.1000000000004</v>
      </c>
      <c r="G56" s="1118">
        <v>3987.9400000000005</v>
      </c>
      <c r="H56" s="1118">
        <v>3909.6799999999948</v>
      </c>
      <c r="I56" s="1118">
        <v>3838.6500000000051</v>
      </c>
      <c r="J56" s="1118">
        <v>3382.1899999999987</v>
      </c>
      <c r="K56" s="1118">
        <v>4206.9100000000035</v>
      </c>
      <c r="L56" s="1118">
        <v>4088.6499999999978</v>
      </c>
      <c r="M56" s="1118">
        <v>3456.4599999999955</v>
      </c>
      <c r="N56" s="1118">
        <v>3815.5899999999965</v>
      </c>
      <c r="O56" s="1118">
        <v>4105.1900000000023</v>
      </c>
      <c r="P56" s="507">
        <v>44140.619999999995</v>
      </c>
      <c r="Q56" s="2299"/>
      <c r="R56" s="2299"/>
      <c r="S56" s="2299">
        <v>33714.605555999995</v>
      </c>
      <c r="T56" s="2299">
        <v>10426.014443999999</v>
      </c>
    </row>
    <row r="57" spans="1:20">
      <c r="A57" s="2259">
        <v>5740</v>
      </c>
      <c r="B57" s="2259" t="s">
        <v>2850</v>
      </c>
      <c r="C57" s="2298" t="s">
        <v>521</v>
      </c>
      <c r="D57" s="1118">
        <v>0</v>
      </c>
      <c r="E57" s="1118">
        <v>0</v>
      </c>
      <c r="F57" s="1118">
        <v>0</v>
      </c>
      <c r="G57" s="1118">
        <v>0</v>
      </c>
      <c r="H57" s="1118">
        <v>0</v>
      </c>
      <c r="I57" s="1118">
        <v>0</v>
      </c>
      <c r="J57" s="1118">
        <v>0</v>
      </c>
      <c r="K57" s="1118">
        <v>0</v>
      </c>
      <c r="L57" s="1118">
        <v>0</v>
      </c>
      <c r="M57" s="1118">
        <v>0</v>
      </c>
      <c r="N57" s="1118">
        <v>10.5</v>
      </c>
      <c r="O57" s="1118">
        <v>-16.39</v>
      </c>
      <c r="P57" s="507">
        <v>-5.8900000000000006</v>
      </c>
      <c r="Q57" s="2299"/>
      <c r="R57" s="2299"/>
      <c r="S57" s="2299">
        <v>-4.4987820000000003</v>
      </c>
      <c r="T57" s="2299">
        <v>-1.3912180000000001</v>
      </c>
    </row>
    <row r="58" spans="1:20">
      <c r="A58" s="2259">
        <v>5745</v>
      </c>
      <c r="B58" s="2259" t="s">
        <v>2849</v>
      </c>
      <c r="C58" s="2298" t="s">
        <v>524</v>
      </c>
      <c r="D58" s="1118">
        <v>0</v>
      </c>
      <c r="E58" s="1118">
        <v>0</v>
      </c>
      <c r="F58" s="1118">
        <v>0</v>
      </c>
      <c r="G58" s="1118">
        <v>0</v>
      </c>
      <c r="H58" s="1118">
        <v>0</v>
      </c>
      <c r="I58" s="1118">
        <v>0</v>
      </c>
      <c r="J58" s="1118">
        <v>0</v>
      </c>
      <c r="K58" s="1118">
        <v>0</v>
      </c>
      <c r="L58" s="1118">
        <v>0</v>
      </c>
      <c r="M58" s="1118">
        <v>0</v>
      </c>
      <c r="N58" s="1118">
        <v>0</v>
      </c>
      <c r="O58" s="1118">
        <v>0</v>
      </c>
      <c r="P58" s="507">
        <v>0</v>
      </c>
      <c r="Q58" s="2299"/>
      <c r="R58" s="2299"/>
      <c r="S58" s="2299">
        <v>0</v>
      </c>
      <c r="T58" s="2299">
        <v>0</v>
      </c>
    </row>
    <row r="59" spans="1:20">
      <c r="A59" s="2259">
        <v>5750</v>
      </c>
      <c r="B59" s="2259" t="s">
        <v>2848</v>
      </c>
      <c r="C59" s="2298" t="s">
        <v>524</v>
      </c>
      <c r="D59" s="1118">
        <v>513.41999999999996</v>
      </c>
      <c r="E59" s="1118">
        <v>537.62</v>
      </c>
      <c r="F59" s="1118">
        <v>521.59999999999991</v>
      </c>
      <c r="G59" s="1118">
        <v>495.23</v>
      </c>
      <c r="H59" s="1118">
        <v>627.68000000000029</v>
      </c>
      <c r="I59" s="1118">
        <v>580.88000000000011</v>
      </c>
      <c r="J59" s="1118">
        <v>622.70999999999958</v>
      </c>
      <c r="K59" s="1118">
        <v>658.63000000000056</v>
      </c>
      <c r="L59" s="1118">
        <v>715.84000000000015</v>
      </c>
      <c r="M59" s="1118">
        <v>2401.8499999999995</v>
      </c>
      <c r="N59" s="1118">
        <v>1122.4299999999994</v>
      </c>
      <c r="O59" s="1118">
        <v>544.10000000000036</v>
      </c>
      <c r="P59" s="507">
        <v>9341.99</v>
      </c>
      <c r="Q59" s="2299"/>
      <c r="R59" s="2299"/>
      <c r="S59" s="2299">
        <v>7135.4119620000001</v>
      </c>
      <c r="T59" s="2299">
        <v>2206.5780380000001</v>
      </c>
    </row>
    <row r="60" spans="1:20">
      <c r="A60" s="2259">
        <v>5755</v>
      </c>
      <c r="B60" s="2259" t="s">
        <v>2847</v>
      </c>
      <c r="C60" s="2298" t="s">
        <v>530</v>
      </c>
      <c r="D60" s="1118">
        <v>0</v>
      </c>
      <c r="E60" s="1118">
        <v>0</v>
      </c>
      <c r="F60" s="1118">
        <v>0</v>
      </c>
      <c r="G60" s="1118">
        <v>0</v>
      </c>
      <c r="H60" s="1118">
        <v>0</v>
      </c>
      <c r="I60" s="1118">
        <v>0</v>
      </c>
      <c r="J60" s="1118">
        <v>0</v>
      </c>
      <c r="K60" s="1118">
        <v>0</v>
      </c>
      <c r="L60" s="1118">
        <v>0</v>
      </c>
      <c r="M60" s="1118">
        <v>0</v>
      </c>
      <c r="N60" s="1118">
        <v>0</v>
      </c>
      <c r="O60" s="1118">
        <v>0</v>
      </c>
      <c r="P60" s="507">
        <v>0</v>
      </c>
      <c r="Q60" s="2299"/>
      <c r="R60" s="2299"/>
      <c r="S60" s="2299">
        <v>0</v>
      </c>
      <c r="T60" s="2299">
        <v>0</v>
      </c>
    </row>
    <row r="61" spans="1:20">
      <c r="A61" s="2259">
        <v>5785</v>
      </c>
      <c r="B61" s="2259" t="s">
        <v>2846</v>
      </c>
      <c r="C61" s="2298" t="s">
        <v>530</v>
      </c>
      <c r="D61" s="1118">
        <v>0</v>
      </c>
      <c r="E61" s="1118">
        <v>0</v>
      </c>
      <c r="F61" s="1118">
        <v>0</v>
      </c>
      <c r="G61" s="1118">
        <v>0</v>
      </c>
      <c r="H61" s="1118">
        <v>0</v>
      </c>
      <c r="I61" s="1118">
        <v>0</v>
      </c>
      <c r="J61" s="1118">
        <v>0</v>
      </c>
      <c r="K61" s="1118">
        <v>0</v>
      </c>
      <c r="L61" s="1118">
        <v>0</v>
      </c>
      <c r="M61" s="1118">
        <v>0</v>
      </c>
      <c r="N61" s="1118">
        <v>0</v>
      </c>
      <c r="O61" s="1118">
        <v>0</v>
      </c>
      <c r="P61" s="507">
        <v>0</v>
      </c>
      <c r="Q61" s="2299"/>
      <c r="R61" s="2299"/>
      <c r="S61" s="2299">
        <v>0</v>
      </c>
      <c r="T61" s="2299">
        <v>0</v>
      </c>
    </row>
    <row r="62" spans="1:20">
      <c r="A62" s="2259">
        <v>5790</v>
      </c>
      <c r="B62" s="2259" t="s">
        <v>2845</v>
      </c>
      <c r="C62" s="2298" t="s">
        <v>530</v>
      </c>
      <c r="D62" s="1118">
        <v>350.53000000000003</v>
      </c>
      <c r="E62" s="1118">
        <v>285.7999999999999</v>
      </c>
      <c r="F62" s="1118">
        <v>495.58000000000015</v>
      </c>
      <c r="G62" s="1118">
        <v>416.24</v>
      </c>
      <c r="H62" s="1118">
        <v>428.54999999999973</v>
      </c>
      <c r="I62" s="1118">
        <v>393.07000000000062</v>
      </c>
      <c r="J62" s="1118">
        <v>445.75999999999976</v>
      </c>
      <c r="K62" s="1118">
        <v>463.74999999999955</v>
      </c>
      <c r="L62" s="1118">
        <v>451.57999999999993</v>
      </c>
      <c r="M62" s="1118">
        <v>447.77000000000044</v>
      </c>
      <c r="N62" s="1118">
        <v>435.07000000000062</v>
      </c>
      <c r="O62" s="1118">
        <v>428.85999999999876</v>
      </c>
      <c r="P62" s="507">
        <v>5042.5599999999995</v>
      </c>
      <c r="Q62" s="2299"/>
      <c r="R62" s="2299"/>
      <c r="S62" s="2299">
        <v>3851.5073279999997</v>
      </c>
      <c r="T62" s="2299">
        <v>1191.0526719999998</v>
      </c>
    </row>
    <row r="63" spans="1:20">
      <c r="A63" s="2259">
        <v>5795</v>
      </c>
      <c r="B63" s="2259" t="s">
        <v>3134</v>
      </c>
      <c r="C63" s="2298" t="s">
        <v>530</v>
      </c>
      <c r="D63" s="1118">
        <v>0</v>
      </c>
      <c r="E63" s="1118">
        <v>0</v>
      </c>
      <c r="F63" s="1118">
        <v>0</v>
      </c>
      <c r="G63" s="1118">
        <v>0</v>
      </c>
      <c r="H63" s="1118">
        <v>27.31</v>
      </c>
      <c r="I63" s="1118">
        <v>0</v>
      </c>
      <c r="J63" s="1118">
        <v>0</v>
      </c>
      <c r="K63" s="1118">
        <v>0</v>
      </c>
      <c r="L63" s="1118">
        <v>0</v>
      </c>
      <c r="M63" s="1118">
        <v>0</v>
      </c>
      <c r="N63" s="1118">
        <v>0</v>
      </c>
      <c r="O63" s="1118">
        <v>84.16</v>
      </c>
      <c r="P63" s="507">
        <v>111.47</v>
      </c>
      <c r="Q63" s="2299"/>
      <c r="R63" s="2299"/>
      <c r="S63" s="2299">
        <v>85.140786000000006</v>
      </c>
      <c r="T63" s="2299">
        <v>26.329214</v>
      </c>
    </row>
    <row r="64" spans="1:20">
      <c r="A64" s="2259">
        <v>5800</v>
      </c>
      <c r="B64" s="2259" t="s">
        <v>2844</v>
      </c>
      <c r="C64" s="2298" t="s">
        <v>530</v>
      </c>
      <c r="D64" s="1118">
        <v>0</v>
      </c>
      <c r="E64" s="1118">
        <v>0</v>
      </c>
      <c r="F64" s="1118">
        <v>7.0600000000000005</v>
      </c>
      <c r="G64" s="1118">
        <v>0</v>
      </c>
      <c r="H64" s="1118">
        <v>0</v>
      </c>
      <c r="I64" s="1118">
        <v>0</v>
      </c>
      <c r="J64" s="1118">
        <v>0</v>
      </c>
      <c r="K64" s="1118">
        <v>0</v>
      </c>
      <c r="L64" s="1118">
        <v>0</v>
      </c>
      <c r="M64" s="1118">
        <v>0</v>
      </c>
      <c r="N64" s="1118">
        <v>0</v>
      </c>
      <c r="O64" s="1118">
        <v>0</v>
      </c>
      <c r="P64" s="507">
        <v>7.0600000000000005</v>
      </c>
      <c r="Q64" s="2299"/>
      <c r="R64" s="2299"/>
      <c r="S64" s="2299">
        <v>5.3924280000000007</v>
      </c>
      <c r="T64" s="2299">
        <v>1.6675720000000001</v>
      </c>
    </row>
    <row r="65" spans="1:20">
      <c r="A65" s="2259">
        <v>5805</v>
      </c>
      <c r="B65" s="2259" t="s">
        <v>2843</v>
      </c>
      <c r="C65" s="2298" t="s">
        <v>530</v>
      </c>
      <c r="D65" s="1118">
        <v>130</v>
      </c>
      <c r="E65" s="1118">
        <v>0</v>
      </c>
      <c r="F65" s="1118">
        <v>0</v>
      </c>
      <c r="G65" s="1118">
        <v>1085.78</v>
      </c>
      <c r="H65" s="1118">
        <v>0</v>
      </c>
      <c r="I65" s="1118">
        <v>0</v>
      </c>
      <c r="J65" s="1118">
        <v>205.12999999999988</v>
      </c>
      <c r="K65" s="1118">
        <v>9000</v>
      </c>
      <c r="L65" s="1118">
        <v>500</v>
      </c>
      <c r="M65" s="1118">
        <v>0</v>
      </c>
      <c r="N65" s="1118">
        <v>7.930000000000291</v>
      </c>
      <c r="O65" s="1118">
        <v>15.610000000000582</v>
      </c>
      <c r="P65" s="507">
        <v>10944.45</v>
      </c>
      <c r="Q65" s="2299"/>
      <c r="R65" s="2299"/>
      <c r="S65" s="2299">
        <v>8359.3709100000015</v>
      </c>
      <c r="T65" s="2299">
        <v>2585.0790900000002</v>
      </c>
    </row>
    <row r="66" spans="1:20">
      <c r="A66" s="2259">
        <v>5810</v>
      </c>
      <c r="B66" s="2259" t="s">
        <v>2842</v>
      </c>
      <c r="C66" s="2298" t="s">
        <v>530</v>
      </c>
      <c r="D66" s="1118">
        <v>5367.26</v>
      </c>
      <c r="E66" s="1118">
        <v>354.88000000000011</v>
      </c>
      <c r="F66" s="1118">
        <v>2675.4900000000007</v>
      </c>
      <c r="G66" s="1118">
        <v>2339.6699999999983</v>
      </c>
      <c r="H66" s="1118">
        <v>136.6299999999992</v>
      </c>
      <c r="I66" s="1118">
        <v>368.60000000000218</v>
      </c>
      <c r="J66" s="1118">
        <v>233.35000000000036</v>
      </c>
      <c r="K66" s="1118">
        <v>-601.29000000000087</v>
      </c>
      <c r="L66" s="1118">
        <v>892.36999999999898</v>
      </c>
      <c r="M66" s="1118">
        <v>10.380000000001019</v>
      </c>
      <c r="N66" s="1118">
        <v>770.45999999999913</v>
      </c>
      <c r="O66" s="1118">
        <v>2742.130000000001</v>
      </c>
      <c r="P66" s="507">
        <v>15289.93</v>
      </c>
      <c r="Q66" s="2299"/>
      <c r="R66" s="2299"/>
      <c r="S66" s="2299">
        <v>11678.448534000001</v>
      </c>
      <c r="T66" s="2299">
        <v>3611.4814660000002</v>
      </c>
    </row>
    <row r="67" spans="1:20">
      <c r="A67" s="2259">
        <v>5815</v>
      </c>
      <c r="B67" s="2259" t="s">
        <v>2841</v>
      </c>
      <c r="C67" s="2298" t="s">
        <v>530</v>
      </c>
      <c r="D67" s="1118">
        <v>0</v>
      </c>
      <c r="E67" s="1118">
        <v>0</v>
      </c>
      <c r="F67" s="1118">
        <v>0</v>
      </c>
      <c r="G67" s="1118">
        <v>0</v>
      </c>
      <c r="H67" s="1118">
        <v>0</v>
      </c>
      <c r="I67" s="1118">
        <v>0</v>
      </c>
      <c r="J67" s="1118">
        <v>0</v>
      </c>
      <c r="K67" s="1118">
        <v>0</v>
      </c>
      <c r="L67" s="1118">
        <v>0</v>
      </c>
      <c r="M67" s="1118">
        <v>0</v>
      </c>
      <c r="N67" s="1118">
        <v>0</v>
      </c>
      <c r="O67" s="1118">
        <v>0</v>
      </c>
      <c r="P67" s="507">
        <v>0</v>
      </c>
      <c r="Q67" s="2299"/>
      <c r="R67" s="2299"/>
      <c r="S67" s="2299">
        <v>0</v>
      </c>
      <c r="T67" s="2299">
        <v>0</v>
      </c>
    </row>
    <row r="68" spans="1:20">
      <c r="A68" s="2259">
        <v>5820</v>
      </c>
      <c r="B68" s="2259" t="s">
        <v>2840</v>
      </c>
      <c r="C68" s="2305" t="s">
        <v>4277</v>
      </c>
      <c r="D68" s="1118">
        <v>560</v>
      </c>
      <c r="E68" s="1118">
        <v>0</v>
      </c>
      <c r="F68" s="1118">
        <v>60.159999999999968</v>
      </c>
      <c r="G68" s="1118">
        <v>108.58000000000004</v>
      </c>
      <c r="H68" s="1118">
        <v>130.24</v>
      </c>
      <c r="I68" s="1118">
        <v>308.04999999999995</v>
      </c>
      <c r="J68" s="1118">
        <v>716.53</v>
      </c>
      <c r="K68" s="1118">
        <v>543.05999999999995</v>
      </c>
      <c r="L68" s="1118">
        <v>128.25</v>
      </c>
      <c r="M68" s="1118">
        <v>112.76000000000022</v>
      </c>
      <c r="N68" s="1118">
        <v>28.900000000000091</v>
      </c>
      <c r="O68" s="1118">
        <v>-22.930000000000291</v>
      </c>
      <c r="P68" s="507">
        <v>2673.6</v>
      </c>
      <c r="Q68" s="2299"/>
      <c r="R68" s="2299"/>
      <c r="S68" s="2299">
        <v>2042.0956800000001</v>
      </c>
      <c r="T68" s="2299">
        <v>631.50432000000001</v>
      </c>
    </row>
    <row r="69" spans="1:20">
      <c r="A69" s="2259">
        <v>5825</v>
      </c>
      <c r="B69" s="2259" t="s">
        <v>2839</v>
      </c>
      <c r="C69" s="2298" t="s">
        <v>530</v>
      </c>
      <c r="D69" s="1118">
        <v>122.72</v>
      </c>
      <c r="E69" s="1118">
        <v>60.179999999999978</v>
      </c>
      <c r="F69" s="1118">
        <v>31.080000000000041</v>
      </c>
      <c r="G69" s="1118">
        <v>259.97999999999996</v>
      </c>
      <c r="H69" s="1118">
        <v>5.9800000000000182</v>
      </c>
      <c r="I69" s="1118">
        <v>28.870000000000005</v>
      </c>
      <c r="J69" s="1118">
        <v>-297.02</v>
      </c>
      <c r="K69" s="1118">
        <v>65.739999999999952</v>
      </c>
      <c r="L69" s="1118">
        <v>93.240000000000009</v>
      </c>
      <c r="M69" s="1118">
        <v>31.730000000000018</v>
      </c>
      <c r="N69" s="1118">
        <v>110.78999999999996</v>
      </c>
      <c r="O69" s="1118">
        <v>-181.2</v>
      </c>
      <c r="P69" s="507">
        <v>332.09</v>
      </c>
      <c r="Q69" s="2299"/>
      <c r="R69" s="2299"/>
      <c r="S69" s="2299">
        <v>253.65034199999999</v>
      </c>
      <c r="T69" s="2299">
        <v>78.439657999999994</v>
      </c>
    </row>
    <row r="70" spans="1:20">
      <c r="A70" s="2259">
        <v>5855</v>
      </c>
      <c r="B70" s="2259" t="s">
        <v>2838</v>
      </c>
      <c r="C70" s="2298" t="s">
        <v>530</v>
      </c>
      <c r="D70" s="1118">
        <v>0</v>
      </c>
      <c r="E70" s="1118">
        <v>224.13</v>
      </c>
      <c r="F70" s="1118">
        <v>62.350000000000023</v>
      </c>
      <c r="G70" s="1118">
        <v>177.10000000000002</v>
      </c>
      <c r="H70" s="1118">
        <v>0</v>
      </c>
      <c r="I70" s="1118">
        <v>168.77999999999997</v>
      </c>
      <c r="J70" s="1118">
        <v>116.14999999999998</v>
      </c>
      <c r="K70" s="1118">
        <v>0</v>
      </c>
      <c r="L70" s="1118">
        <v>115.6400000000001</v>
      </c>
      <c r="M70" s="1118">
        <v>238.17999999999984</v>
      </c>
      <c r="N70" s="1118">
        <v>121.53999999999996</v>
      </c>
      <c r="O70" s="1118">
        <v>138.8900000000001</v>
      </c>
      <c r="P70" s="507">
        <v>1362.76</v>
      </c>
      <c r="Q70" s="2299"/>
      <c r="R70" s="2299"/>
      <c r="S70" s="2299">
        <v>1040.876088</v>
      </c>
      <c r="T70" s="2299">
        <v>321.88391200000001</v>
      </c>
    </row>
    <row r="71" spans="1:20">
      <c r="A71" s="2259">
        <v>5860</v>
      </c>
      <c r="B71" s="2259" t="s">
        <v>2837</v>
      </c>
      <c r="C71" s="2298" t="s">
        <v>521</v>
      </c>
      <c r="D71" s="1118">
        <v>694.43</v>
      </c>
      <c r="E71" s="1118">
        <v>707.80999999999983</v>
      </c>
      <c r="F71" s="1118">
        <v>203.33000000000038</v>
      </c>
      <c r="G71" s="1118">
        <v>972.49000000000024</v>
      </c>
      <c r="H71" s="1118">
        <v>357.09999999999945</v>
      </c>
      <c r="I71" s="1118">
        <v>385.17999999999984</v>
      </c>
      <c r="J71" s="1118">
        <v>439.87000000000035</v>
      </c>
      <c r="K71" s="1118">
        <v>192.07000000000016</v>
      </c>
      <c r="L71" s="1118">
        <v>598.08000000000038</v>
      </c>
      <c r="M71" s="1118">
        <v>593.50999999999931</v>
      </c>
      <c r="N71" s="1118">
        <v>590.77000000000044</v>
      </c>
      <c r="O71" s="1118">
        <v>868.40999999999894</v>
      </c>
      <c r="P71" s="507">
        <v>6603.0499999999993</v>
      </c>
      <c r="Q71" s="2299"/>
      <c r="R71" s="2299"/>
      <c r="S71" s="2299">
        <v>5043.4095899999993</v>
      </c>
      <c r="T71" s="2299">
        <v>1559.6404099999997</v>
      </c>
    </row>
    <row r="72" spans="1:20">
      <c r="A72" s="2259">
        <v>5865</v>
      </c>
      <c r="B72" s="2259" t="s">
        <v>2836</v>
      </c>
      <c r="C72" s="2298" t="s">
        <v>530</v>
      </c>
      <c r="D72" s="1118">
        <v>0</v>
      </c>
      <c r="E72" s="1118">
        <v>36.93</v>
      </c>
      <c r="F72" s="1118">
        <v>15.830000000000005</v>
      </c>
      <c r="G72" s="1118">
        <v>59.159999999999982</v>
      </c>
      <c r="H72" s="1118">
        <v>22.419999999999987</v>
      </c>
      <c r="I72" s="1118">
        <v>13.850000000000023</v>
      </c>
      <c r="J72" s="1118">
        <v>20.730000000000018</v>
      </c>
      <c r="K72" s="1118">
        <v>33.309999999999974</v>
      </c>
      <c r="L72" s="1118">
        <v>328.3599999999999</v>
      </c>
      <c r="M72" s="1118">
        <v>69.060000000000059</v>
      </c>
      <c r="N72" s="1118">
        <v>72.720000000000027</v>
      </c>
      <c r="O72" s="1118">
        <v>17.409999999999968</v>
      </c>
      <c r="P72" s="507">
        <v>689.78</v>
      </c>
      <c r="Q72" s="2299"/>
      <c r="R72" s="2299"/>
      <c r="S72" s="2299">
        <v>526.85396400000002</v>
      </c>
      <c r="T72" s="2299">
        <v>162.92603599999998</v>
      </c>
    </row>
    <row r="73" spans="1:20">
      <c r="A73" s="2259">
        <v>5870</v>
      </c>
      <c r="B73" s="2259" t="s">
        <v>2835</v>
      </c>
      <c r="C73" s="2298" t="s">
        <v>530</v>
      </c>
      <c r="D73" s="1118">
        <v>423.47</v>
      </c>
      <c r="E73" s="1118">
        <v>130.26</v>
      </c>
      <c r="F73" s="1118">
        <v>0</v>
      </c>
      <c r="G73" s="1118">
        <v>0</v>
      </c>
      <c r="H73" s="1118">
        <v>9.4399999999999409</v>
      </c>
      <c r="I73" s="1118">
        <v>12.129999999999995</v>
      </c>
      <c r="J73" s="1118">
        <v>0</v>
      </c>
      <c r="K73" s="1118">
        <v>0</v>
      </c>
      <c r="L73" s="1118">
        <v>0</v>
      </c>
      <c r="M73" s="1118">
        <v>8.4400000000000546</v>
      </c>
      <c r="N73" s="1118">
        <v>28.589999999999918</v>
      </c>
      <c r="O73" s="1118">
        <v>2675.8999999999996</v>
      </c>
      <c r="P73" s="507">
        <v>3288.2299999999996</v>
      </c>
      <c r="Q73" s="2299"/>
      <c r="R73" s="2299"/>
      <c r="S73" s="2299">
        <v>2511.5500739999998</v>
      </c>
      <c r="T73" s="2299">
        <v>776.67992599999991</v>
      </c>
    </row>
    <row r="74" spans="1:20">
      <c r="A74" s="2259">
        <v>5875</v>
      </c>
      <c r="B74" s="2259" t="s">
        <v>2834</v>
      </c>
      <c r="C74" s="2305" t="s">
        <v>4278</v>
      </c>
      <c r="D74" s="1118">
        <v>17.329999999999998</v>
      </c>
      <c r="E74" s="1118">
        <v>8.7200000000000024</v>
      </c>
      <c r="F74" s="1118">
        <v>25.44</v>
      </c>
      <c r="G74" s="1118">
        <v>2.8699999999999974</v>
      </c>
      <c r="H74" s="1118">
        <v>16.350000000000009</v>
      </c>
      <c r="I74" s="1118">
        <v>12.659999999999997</v>
      </c>
      <c r="J74" s="1118">
        <v>186.57</v>
      </c>
      <c r="K74" s="1118">
        <v>63.629999999999995</v>
      </c>
      <c r="L74" s="1118">
        <v>17.099999999999966</v>
      </c>
      <c r="M74" s="1118">
        <v>19.420000000000073</v>
      </c>
      <c r="N74" s="1118">
        <v>21.17999999999995</v>
      </c>
      <c r="O74" s="1118">
        <v>18.810000000000002</v>
      </c>
      <c r="P74" s="507">
        <v>410.08</v>
      </c>
      <c r="Q74" s="2299"/>
      <c r="R74" s="2299"/>
      <c r="S74" s="2299">
        <v>313.21910400000002</v>
      </c>
      <c r="T74" s="2299">
        <v>96.860895999999997</v>
      </c>
    </row>
    <row r="75" spans="1:20">
      <c r="A75" s="2259">
        <v>5880</v>
      </c>
      <c r="B75" s="2259" t="s">
        <v>2833</v>
      </c>
      <c r="C75" s="2298" t="s">
        <v>521</v>
      </c>
      <c r="D75" s="1118">
        <v>388.66</v>
      </c>
      <c r="E75" s="1118">
        <v>287.7999999999999</v>
      </c>
      <c r="F75" s="1118">
        <v>395.54000000000008</v>
      </c>
      <c r="G75" s="1118">
        <v>447.66000000000008</v>
      </c>
      <c r="H75" s="1118">
        <v>694.8299999999997</v>
      </c>
      <c r="I75" s="1118">
        <v>634.88000000000011</v>
      </c>
      <c r="J75" s="1118">
        <v>571.40000000000009</v>
      </c>
      <c r="K75" s="1118">
        <v>597.07999999999993</v>
      </c>
      <c r="L75" s="1118">
        <v>360.77</v>
      </c>
      <c r="M75" s="1118">
        <v>365.02999999999975</v>
      </c>
      <c r="N75" s="1118">
        <v>674.89000000000124</v>
      </c>
      <c r="O75" s="1118">
        <v>170.99999999999909</v>
      </c>
      <c r="P75" s="507">
        <v>5589.54</v>
      </c>
      <c r="Q75" s="2299"/>
      <c r="R75" s="2299"/>
      <c r="S75" s="2299">
        <v>4269.2906520000006</v>
      </c>
      <c r="T75" s="2299">
        <v>1320.2493480000001</v>
      </c>
    </row>
    <row r="76" spans="1:20">
      <c r="A76" s="2259">
        <v>5885</v>
      </c>
      <c r="B76" s="2259" t="s">
        <v>2832</v>
      </c>
      <c r="C76" s="2298" t="s">
        <v>530</v>
      </c>
      <c r="D76" s="1118">
        <v>1.81</v>
      </c>
      <c r="E76" s="1118">
        <v>28.900000000000002</v>
      </c>
      <c r="F76" s="1118">
        <v>352.13</v>
      </c>
      <c r="G76" s="1118">
        <v>0</v>
      </c>
      <c r="H76" s="1118">
        <v>9.0900000000000318</v>
      </c>
      <c r="I76" s="1118">
        <v>9.3400000000000318</v>
      </c>
      <c r="J76" s="1118">
        <v>264.46999999999997</v>
      </c>
      <c r="K76" s="1118">
        <v>249.03999999999996</v>
      </c>
      <c r="L76" s="1118">
        <v>53.210000000000036</v>
      </c>
      <c r="M76" s="1118">
        <v>0</v>
      </c>
      <c r="N76" s="1118">
        <v>80.8599999999999</v>
      </c>
      <c r="O76" s="1118">
        <v>0</v>
      </c>
      <c r="P76" s="507">
        <v>1048.8499999999999</v>
      </c>
      <c r="Q76" s="2299"/>
      <c r="R76" s="2299"/>
      <c r="S76" s="2299">
        <v>801.11162999999999</v>
      </c>
      <c r="T76" s="2299">
        <v>247.73836999999997</v>
      </c>
    </row>
    <row r="77" spans="1:20">
      <c r="A77" s="2259">
        <v>5890</v>
      </c>
      <c r="B77" s="2259" t="s">
        <v>2831</v>
      </c>
      <c r="C77" s="2298" t="s">
        <v>530</v>
      </c>
      <c r="D77" s="1118">
        <v>99.359999999999985</v>
      </c>
      <c r="E77" s="1118">
        <v>15.700000000000017</v>
      </c>
      <c r="F77" s="1118">
        <v>15.900000000000006</v>
      </c>
      <c r="G77" s="1118">
        <v>15.929999999999978</v>
      </c>
      <c r="H77" s="1118">
        <v>15.980000000000018</v>
      </c>
      <c r="I77" s="1118">
        <v>15.969999999999999</v>
      </c>
      <c r="J77" s="1118">
        <v>17.710000000000008</v>
      </c>
      <c r="K77" s="1118">
        <v>16.079999999999984</v>
      </c>
      <c r="L77" s="1118">
        <v>16.090000000000003</v>
      </c>
      <c r="M77" s="1118">
        <v>127.10000000000005</v>
      </c>
      <c r="N77" s="1118">
        <v>16.109999999999957</v>
      </c>
      <c r="O77" s="1118">
        <v>16.129999999999995</v>
      </c>
      <c r="P77" s="507">
        <v>388.06</v>
      </c>
      <c r="Q77" s="2299"/>
      <c r="R77" s="2299"/>
      <c r="S77" s="2299">
        <v>296.40022800000003</v>
      </c>
      <c r="T77" s="2299">
        <v>91.659772000000004</v>
      </c>
    </row>
    <row r="78" spans="1:20">
      <c r="A78" s="2259">
        <v>5895</v>
      </c>
      <c r="B78" s="2259" t="s">
        <v>2830</v>
      </c>
      <c r="C78" s="2298" t="s">
        <v>530</v>
      </c>
      <c r="D78" s="1118">
        <v>64.88</v>
      </c>
      <c r="E78" s="1118">
        <v>95.5</v>
      </c>
      <c r="F78" s="1118">
        <v>236.38</v>
      </c>
      <c r="G78" s="1118">
        <v>133.13</v>
      </c>
      <c r="H78" s="1118">
        <v>245.06000000000006</v>
      </c>
      <c r="I78" s="1118">
        <v>127.04999999999995</v>
      </c>
      <c r="J78" s="1118">
        <v>267.80000000000018</v>
      </c>
      <c r="K78" s="1118">
        <v>63.349999999999909</v>
      </c>
      <c r="L78" s="1118">
        <v>71.509999999999764</v>
      </c>
      <c r="M78" s="1118">
        <v>878.22000000000025</v>
      </c>
      <c r="N78" s="1118">
        <v>65.109999999999673</v>
      </c>
      <c r="O78" s="1118">
        <v>254.13000000000011</v>
      </c>
      <c r="P78" s="507">
        <v>2502.12</v>
      </c>
      <c r="Q78" s="2299"/>
      <c r="R78" s="2299"/>
      <c r="S78" s="2299">
        <v>1911.119256</v>
      </c>
      <c r="T78" s="2299">
        <v>591.00074399999994</v>
      </c>
    </row>
    <row r="79" spans="1:20">
      <c r="A79" s="2259">
        <v>5900</v>
      </c>
      <c r="B79" s="2259" t="s">
        <v>2829</v>
      </c>
      <c r="C79" s="2298" t="s">
        <v>530</v>
      </c>
      <c r="D79" s="1118">
        <v>114.07</v>
      </c>
      <c r="E79" s="1118">
        <v>358.11999999999995</v>
      </c>
      <c r="F79" s="1118">
        <v>995.43000000000018</v>
      </c>
      <c r="G79" s="1118">
        <v>38.559999999999945</v>
      </c>
      <c r="H79" s="1118">
        <v>687.91000000000008</v>
      </c>
      <c r="I79" s="1118">
        <v>138.04999999999973</v>
      </c>
      <c r="J79" s="1118">
        <v>-232.00999999999976</v>
      </c>
      <c r="K79" s="1118">
        <v>372.27</v>
      </c>
      <c r="L79" s="1118">
        <v>511.15999999999985</v>
      </c>
      <c r="M79" s="1118">
        <v>130.99000000000024</v>
      </c>
      <c r="N79" s="1118">
        <v>378.10999999999967</v>
      </c>
      <c r="O79" s="1118">
        <v>588.20000000000027</v>
      </c>
      <c r="P79" s="507">
        <v>4080.86</v>
      </c>
      <c r="Q79" s="2299"/>
      <c r="R79" s="2299"/>
      <c r="S79" s="2299">
        <v>3116.9608680000001</v>
      </c>
      <c r="T79" s="2299">
        <v>963.89913200000001</v>
      </c>
    </row>
    <row r="80" spans="1:20">
      <c r="A80" s="2259">
        <v>5930</v>
      </c>
      <c r="B80" s="2259" t="s">
        <v>2828</v>
      </c>
      <c r="C80" s="2298" t="s">
        <v>530</v>
      </c>
      <c r="D80" s="1118">
        <v>380.82</v>
      </c>
      <c r="E80" s="1118">
        <v>358.89000000000004</v>
      </c>
      <c r="F80" s="1118">
        <v>356.23</v>
      </c>
      <c r="G80" s="1118">
        <v>365.54999999999973</v>
      </c>
      <c r="H80" s="1118">
        <v>327.55000000000018</v>
      </c>
      <c r="I80" s="1118">
        <v>372.68000000000029</v>
      </c>
      <c r="J80" s="1118">
        <v>386.13000000000011</v>
      </c>
      <c r="K80" s="1118">
        <v>408.42999999999938</v>
      </c>
      <c r="L80" s="1118">
        <v>391.51000000000022</v>
      </c>
      <c r="M80" s="1118">
        <v>339.13000000000011</v>
      </c>
      <c r="N80" s="1118">
        <v>322.86999999999989</v>
      </c>
      <c r="O80" s="1118">
        <v>323.40000000000055</v>
      </c>
      <c r="P80" s="507">
        <v>4333.1900000000005</v>
      </c>
      <c r="Q80" s="2299"/>
      <c r="R80" s="2299"/>
      <c r="S80" s="2299">
        <v>3309.6905220000003</v>
      </c>
      <c r="T80" s="2299">
        <v>1023.4994780000001</v>
      </c>
    </row>
    <row r="81" spans="1:20">
      <c r="A81" s="2259">
        <v>5935</v>
      </c>
      <c r="B81" s="2259" t="s">
        <v>2827</v>
      </c>
      <c r="C81" s="2298" t="s">
        <v>530</v>
      </c>
      <c r="D81" s="1118">
        <v>116.35000000000001</v>
      </c>
      <c r="E81" s="1118">
        <v>59.11</v>
      </c>
      <c r="F81" s="1118">
        <v>53.490000000000009</v>
      </c>
      <c r="G81" s="1118">
        <v>28.44999999999996</v>
      </c>
      <c r="H81" s="1118">
        <v>16.180000000000064</v>
      </c>
      <c r="I81" s="1118">
        <v>12.249999999999943</v>
      </c>
      <c r="J81" s="1118">
        <v>5.0300000000000296</v>
      </c>
      <c r="K81" s="1118">
        <v>5.2599999999999909</v>
      </c>
      <c r="L81" s="1118">
        <v>0</v>
      </c>
      <c r="M81" s="1118">
        <v>10.870000000000005</v>
      </c>
      <c r="N81" s="1118">
        <v>0</v>
      </c>
      <c r="O81" s="1118">
        <v>21.419999999999959</v>
      </c>
      <c r="P81" s="507">
        <v>328.40999999999997</v>
      </c>
      <c r="Q81" s="2299"/>
      <c r="R81" s="2299"/>
      <c r="S81" s="2299">
        <v>250.83955799999998</v>
      </c>
      <c r="T81" s="2299">
        <v>77.570441999999986</v>
      </c>
    </row>
    <row r="82" spans="1:20">
      <c r="A82" s="2259">
        <v>5940</v>
      </c>
      <c r="B82" s="2259" t="s">
        <v>2826</v>
      </c>
      <c r="C82" s="2298" t="s">
        <v>530</v>
      </c>
      <c r="D82" s="1118">
        <v>0</v>
      </c>
      <c r="E82" s="1118">
        <v>18.689999999999998</v>
      </c>
      <c r="F82" s="1118">
        <v>0</v>
      </c>
      <c r="G82" s="1118">
        <v>0</v>
      </c>
      <c r="H82" s="1118">
        <v>26.070000000000007</v>
      </c>
      <c r="I82" s="1118">
        <v>0</v>
      </c>
      <c r="J82" s="1118">
        <v>0</v>
      </c>
      <c r="K82" s="1118">
        <v>24.349999999999994</v>
      </c>
      <c r="L82" s="1118">
        <v>0</v>
      </c>
      <c r="M82" s="1118">
        <v>0</v>
      </c>
      <c r="N82" s="1118">
        <v>20.510000000000005</v>
      </c>
      <c r="O82" s="1118">
        <v>-1.9500000000000028</v>
      </c>
      <c r="P82" s="507">
        <v>87.67</v>
      </c>
      <c r="Q82" s="2299"/>
      <c r="R82" s="2299"/>
      <c r="S82" s="2299">
        <v>66.962346000000011</v>
      </c>
      <c r="T82" s="2299">
        <v>20.707654000000002</v>
      </c>
    </row>
    <row r="83" spans="1:20">
      <c r="A83" s="2259">
        <v>5945</v>
      </c>
      <c r="B83" s="2259" t="s">
        <v>2825</v>
      </c>
      <c r="C83" s="2298" t="s">
        <v>530</v>
      </c>
      <c r="D83" s="1118">
        <v>5056.3899999999994</v>
      </c>
      <c r="E83" s="1118">
        <v>5526.130000000001</v>
      </c>
      <c r="F83" s="1118">
        <v>5901.5</v>
      </c>
      <c r="G83" s="1118">
        <v>5874.3100000000013</v>
      </c>
      <c r="H83" s="1118">
        <v>5811.57</v>
      </c>
      <c r="I83" s="1118">
        <v>5834.4000000000015</v>
      </c>
      <c r="J83" s="1118">
        <v>5873.179999999993</v>
      </c>
      <c r="K83" s="1118">
        <v>5543.1900000000023</v>
      </c>
      <c r="L83" s="1118">
        <v>5393.2000000000044</v>
      </c>
      <c r="M83" s="1118">
        <v>6201.8599999999933</v>
      </c>
      <c r="N83" s="1118">
        <v>5374.5800000000017</v>
      </c>
      <c r="O83" s="1118">
        <v>8894.6699999999983</v>
      </c>
      <c r="P83" s="507">
        <v>71284.98</v>
      </c>
      <c r="Q83" s="2299"/>
      <c r="R83" s="2299"/>
      <c r="S83" s="2299">
        <v>54447.467724000002</v>
      </c>
      <c r="T83" s="2299">
        <v>16837.512275999998</v>
      </c>
    </row>
    <row r="84" spans="1:20">
      <c r="A84" s="2259">
        <v>5950</v>
      </c>
      <c r="B84" s="2259" t="s">
        <v>2824</v>
      </c>
      <c r="C84" s="2298" t="s">
        <v>530</v>
      </c>
      <c r="D84" s="1118">
        <v>1414.27</v>
      </c>
      <c r="E84" s="1118">
        <v>775.07000000000016</v>
      </c>
      <c r="F84" s="1118">
        <v>118.91000000000031</v>
      </c>
      <c r="G84" s="1118">
        <v>657.13999999999987</v>
      </c>
      <c r="H84" s="1118">
        <v>656.82999999999902</v>
      </c>
      <c r="I84" s="1118">
        <v>670.84000000000015</v>
      </c>
      <c r="J84" s="1118">
        <v>897.84000000000015</v>
      </c>
      <c r="K84" s="1118">
        <v>557.85999999999967</v>
      </c>
      <c r="L84" s="1118">
        <v>827.32000000000062</v>
      </c>
      <c r="M84" s="1118">
        <v>1417.29</v>
      </c>
      <c r="N84" s="1118">
        <v>709.02000000000135</v>
      </c>
      <c r="O84" s="1118">
        <v>835.57999999999993</v>
      </c>
      <c r="P84" s="507">
        <v>9537.9700000000012</v>
      </c>
      <c r="Q84" s="2299"/>
      <c r="R84" s="2299"/>
      <c r="S84" s="2299">
        <v>7285.1014860000014</v>
      </c>
      <c r="T84" s="2299">
        <v>2252.8685140000002</v>
      </c>
    </row>
    <row r="85" spans="1:20">
      <c r="A85" s="2259">
        <v>5955</v>
      </c>
      <c r="B85" s="2259" t="s">
        <v>2823</v>
      </c>
      <c r="C85" s="2298" t="s">
        <v>530</v>
      </c>
      <c r="D85" s="1118">
        <v>2570.67</v>
      </c>
      <c r="E85" s="1118">
        <v>2982</v>
      </c>
      <c r="F85" s="1118">
        <v>2802.24</v>
      </c>
      <c r="G85" s="1118">
        <v>2706.17</v>
      </c>
      <c r="H85" s="1118">
        <v>2674.3399999999983</v>
      </c>
      <c r="I85" s="1118">
        <v>3086.3199999999997</v>
      </c>
      <c r="J85" s="1118">
        <v>2829.7300000000032</v>
      </c>
      <c r="K85" s="1118">
        <v>2617.9199999999983</v>
      </c>
      <c r="L85" s="1118">
        <v>2573.3000000000029</v>
      </c>
      <c r="M85" s="1118">
        <v>5476.1699999999946</v>
      </c>
      <c r="N85" s="1118">
        <v>2712.6400000000031</v>
      </c>
      <c r="O85" s="1118">
        <v>2944.1999999999971</v>
      </c>
      <c r="P85" s="507">
        <v>35975.699999999997</v>
      </c>
      <c r="Q85" s="2299"/>
      <c r="R85" s="2299"/>
      <c r="S85" s="2299">
        <v>27478.239659999999</v>
      </c>
      <c r="T85" s="2299">
        <v>8497.4603399999996</v>
      </c>
    </row>
    <row r="86" spans="1:20">
      <c r="A86" s="2259">
        <v>5960</v>
      </c>
      <c r="B86" s="2259" t="s">
        <v>2822</v>
      </c>
      <c r="C86" s="2298" t="s">
        <v>530</v>
      </c>
      <c r="D86" s="1118">
        <v>304.91000000000003</v>
      </c>
      <c r="E86" s="1118">
        <v>19.839999999999975</v>
      </c>
      <c r="F86" s="1118">
        <v>2662.7500000000005</v>
      </c>
      <c r="G86" s="1118">
        <v>1106.73</v>
      </c>
      <c r="H86" s="1118">
        <v>885.96</v>
      </c>
      <c r="I86" s="1118">
        <v>885.95999999999913</v>
      </c>
      <c r="J86" s="1118">
        <v>1087.3000000000011</v>
      </c>
      <c r="K86" s="1118">
        <v>885.96</v>
      </c>
      <c r="L86" s="1118">
        <v>0</v>
      </c>
      <c r="M86" s="1118">
        <v>1973.3899999999985</v>
      </c>
      <c r="N86" s="1118">
        <v>885.96000000000095</v>
      </c>
      <c r="O86" s="1118">
        <v>0</v>
      </c>
      <c r="P86" s="507">
        <v>10698.76</v>
      </c>
      <c r="Q86" s="2299"/>
      <c r="R86" s="2299"/>
      <c r="S86" s="2299">
        <v>8171.7128880000009</v>
      </c>
      <c r="T86" s="2299">
        <v>2527.0471120000002</v>
      </c>
    </row>
    <row r="87" spans="1:20">
      <c r="A87" s="2259">
        <v>5965</v>
      </c>
      <c r="B87" s="2259" t="s">
        <v>2821</v>
      </c>
      <c r="C87" s="2298" t="s">
        <v>530</v>
      </c>
      <c r="D87" s="1118">
        <v>590.42999999999995</v>
      </c>
      <c r="E87" s="1118">
        <v>275.71999999999991</v>
      </c>
      <c r="F87" s="1118">
        <v>402.38000000000011</v>
      </c>
      <c r="G87" s="1118">
        <v>2409.2300000000005</v>
      </c>
      <c r="H87" s="1118">
        <v>489.43000000000029</v>
      </c>
      <c r="I87" s="1118">
        <v>542.61999999999898</v>
      </c>
      <c r="J87" s="1118">
        <v>209.91000000000076</v>
      </c>
      <c r="K87" s="1118">
        <v>559.41000000000076</v>
      </c>
      <c r="L87" s="1118">
        <v>1839.1699999999983</v>
      </c>
      <c r="M87" s="1118">
        <v>1596.1800000000003</v>
      </c>
      <c r="N87" s="1118">
        <v>1534.9400000000005</v>
      </c>
      <c r="O87" s="1118">
        <v>460.30999999999949</v>
      </c>
      <c r="P87" s="507">
        <v>10909.73</v>
      </c>
      <c r="Q87" s="2299"/>
      <c r="R87" s="2299"/>
      <c r="S87" s="2299">
        <v>8332.8517740000007</v>
      </c>
      <c r="T87" s="2299">
        <v>2576.8782259999998</v>
      </c>
    </row>
    <row r="88" spans="1:20">
      <c r="A88" s="2259">
        <v>5970</v>
      </c>
      <c r="B88" s="2259" t="s">
        <v>2820</v>
      </c>
      <c r="C88" s="2298" t="s">
        <v>530</v>
      </c>
      <c r="D88" s="1118">
        <v>220.95999999999998</v>
      </c>
      <c r="E88" s="1118">
        <v>220.78000000000003</v>
      </c>
      <c r="F88" s="1118">
        <v>223.80999999999995</v>
      </c>
      <c r="G88" s="1118">
        <v>224.83000000000004</v>
      </c>
      <c r="H88" s="1118">
        <v>225.56999999999982</v>
      </c>
      <c r="I88" s="1118">
        <v>225.48000000000002</v>
      </c>
      <c r="J88" s="1118">
        <v>226.16000000000031</v>
      </c>
      <c r="K88" s="1118">
        <v>226.71000000000004</v>
      </c>
      <c r="L88" s="1118">
        <v>225.92999999999984</v>
      </c>
      <c r="M88" s="1118">
        <v>226.0300000000002</v>
      </c>
      <c r="N88" s="1118">
        <v>361.95999999999958</v>
      </c>
      <c r="O88" s="1118">
        <v>226.49000000000024</v>
      </c>
      <c r="P88" s="507">
        <v>2834.71</v>
      </c>
      <c r="Q88" s="2299"/>
      <c r="R88" s="2299"/>
      <c r="S88" s="2299">
        <v>2165.1514980000002</v>
      </c>
      <c r="T88" s="2299">
        <v>669.55850199999998</v>
      </c>
    </row>
    <row r="89" spans="1:20">
      <c r="A89" s="2259">
        <v>5975</v>
      </c>
      <c r="B89" s="2259" t="s">
        <v>2819</v>
      </c>
      <c r="C89" s="2298" t="s">
        <v>530</v>
      </c>
      <c r="D89" s="1118">
        <v>379.5</v>
      </c>
      <c r="E89" s="1118">
        <v>67.329999999999984</v>
      </c>
      <c r="F89" s="1118">
        <v>-59.239999999999952</v>
      </c>
      <c r="G89" s="1118">
        <v>0</v>
      </c>
      <c r="H89" s="1118">
        <v>146.26</v>
      </c>
      <c r="I89" s="1118">
        <v>0</v>
      </c>
      <c r="J89" s="1118">
        <v>94.769999999999982</v>
      </c>
      <c r="K89" s="1118">
        <v>83.969999999999914</v>
      </c>
      <c r="L89" s="1118">
        <v>0</v>
      </c>
      <c r="M89" s="1118">
        <v>0</v>
      </c>
      <c r="N89" s="1118">
        <v>540.22</v>
      </c>
      <c r="O89" s="1118">
        <v>1538.7499999999995</v>
      </c>
      <c r="P89" s="507">
        <v>2791.5599999999995</v>
      </c>
      <c r="Q89" s="2299"/>
      <c r="R89" s="2299"/>
      <c r="S89" s="2299">
        <v>2132.1935279999998</v>
      </c>
      <c r="T89" s="2299">
        <v>659.36647199999982</v>
      </c>
    </row>
    <row r="90" spans="1:20">
      <c r="A90" s="2259">
        <v>5980</v>
      </c>
      <c r="B90" s="2259" t="s">
        <v>2818</v>
      </c>
      <c r="C90" s="2298" t="s">
        <v>530</v>
      </c>
      <c r="D90" s="1118">
        <v>0</v>
      </c>
      <c r="E90" s="1118">
        <v>0</v>
      </c>
      <c r="F90" s="1118">
        <v>2.98</v>
      </c>
      <c r="G90" s="1118">
        <v>0</v>
      </c>
      <c r="H90" s="1118">
        <v>0</v>
      </c>
      <c r="I90" s="1118">
        <v>2.94</v>
      </c>
      <c r="J90" s="1118">
        <v>0</v>
      </c>
      <c r="K90" s="1118">
        <v>0</v>
      </c>
      <c r="L90" s="1118">
        <v>2.4000000000000004</v>
      </c>
      <c r="M90" s="1118">
        <v>0</v>
      </c>
      <c r="N90" s="1118">
        <v>0</v>
      </c>
      <c r="O90" s="1118">
        <v>-446.09999999999997</v>
      </c>
      <c r="P90" s="507">
        <v>-437.78</v>
      </c>
      <c r="Q90" s="2299"/>
      <c r="R90" s="2299"/>
      <c r="S90" s="2299">
        <v>-334.37636399999997</v>
      </c>
      <c r="T90" s="2299">
        <v>-103.40363599999999</v>
      </c>
    </row>
    <row r="91" spans="1:20">
      <c r="A91" s="2259">
        <v>5985</v>
      </c>
      <c r="B91" s="2259" t="s">
        <v>2817</v>
      </c>
      <c r="C91" s="2298" t="s">
        <v>530</v>
      </c>
      <c r="D91" s="1118">
        <v>0</v>
      </c>
      <c r="E91" s="1118">
        <v>0</v>
      </c>
      <c r="F91" s="1118">
        <v>0</v>
      </c>
      <c r="G91" s="1118">
        <v>0</v>
      </c>
      <c r="H91" s="1118">
        <v>0</v>
      </c>
      <c r="I91" s="1118">
        <v>0</v>
      </c>
      <c r="J91" s="1118">
        <v>0</v>
      </c>
      <c r="K91" s="1118">
        <v>0</v>
      </c>
      <c r="L91" s="1118">
        <v>0</v>
      </c>
      <c r="M91" s="1118">
        <v>0</v>
      </c>
      <c r="N91" s="1118">
        <v>0</v>
      </c>
      <c r="O91" s="1118">
        <v>0</v>
      </c>
      <c r="P91" s="507">
        <v>0</v>
      </c>
      <c r="Q91" s="2299"/>
      <c r="R91" s="2299"/>
      <c r="S91" s="2299">
        <v>0</v>
      </c>
      <c r="T91" s="2299">
        <v>0</v>
      </c>
    </row>
    <row r="92" spans="1:20">
      <c r="A92" s="2259">
        <v>6010</v>
      </c>
      <c r="B92" s="2259" t="s">
        <v>2816</v>
      </c>
      <c r="C92" s="2298" t="s">
        <v>522</v>
      </c>
      <c r="D92" s="1118">
        <v>1183.32</v>
      </c>
      <c r="E92" s="1118">
        <v>1237.7</v>
      </c>
      <c r="F92" s="1118">
        <v>1205.8399999999997</v>
      </c>
      <c r="G92" s="1118">
        <v>1202.71</v>
      </c>
      <c r="H92" s="1118">
        <v>1206.7800000000007</v>
      </c>
      <c r="I92" s="1118">
        <v>1206.8400000000001</v>
      </c>
      <c r="J92" s="1118">
        <v>1757.8799999999992</v>
      </c>
      <c r="K92" s="1118">
        <v>1762.2999999999993</v>
      </c>
      <c r="L92" s="1118">
        <v>1750.2000000000007</v>
      </c>
      <c r="M92" s="1118">
        <v>1751.1599999999999</v>
      </c>
      <c r="N92" s="1118">
        <v>2407.2400000000016</v>
      </c>
      <c r="O92" s="1118">
        <v>2589.1800000000003</v>
      </c>
      <c r="P92" s="507">
        <v>19261.150000000001</v>
      </c>
      <c r="Q92" s="2299"/>
      <c r="R92" s="2299"/>
      <c r="S92" s="2299">
        <v>14711.666370000003</v>
      </c>
      <c r="T92" s="2299">
        <v>4549.4836300000006</v>
      </c>
    </row>
    <row r="93" spans="1:20">
      <c r="A93" s="2259">
        <v>6015</v>
      </c>
      <c r="B93" s="2259" t="s">
        <v>2815</v>
      </c>
      <c r="C93" s="2298" t="s">
        <v>524</v>
      </c>
      <c r="D93" s="1118">
        <v>8.76</v>
      </c>
      <c r="E93" s="1118">
        <v>0.95000000000000107</v>
      </c>
      <c r="F93" s="1118">
        <v>7.1199999999999974</v>
      </c>
      <c r="G93" s="1118">
        <v>0</v>
      </c>
      <c r="H93" s="1118">
        <v>1.370000000000001</v>
      </c>
      <c r="I93" s="1118">
        <v>0</v>
      </c>
      <c r="J93" s="1118">
        <v>1.370000000000001</v>
      </c>
      <c r="K93" s="1118">
        <v>0</v>
      </c>
      <c r="L93" s="1118">
        <v>1.3599999999999994</v>
      </c>
      <c r="M93" s="1118">
        <v>0</v>
      </c>
      <c r="N93" s="1118">
        <v>65.539999999999992</v>
      </c>
      <c r="O93" s="1118">
        <v>0</v>
      </c>
      <c r="P93" s="507">
        <v>86.47</v>
      </c>
      <c r="Q93" s="2299"/>
      <c r="R93" s="2299"/>
      <c r="S93" s="2299">
        <v>66.045786000000007</v>
      </c>
      <c r="T93" s="2299">
        <v>20.424213999999999</v>
      </c>
    </row>
    <row r="94" spans="1:20">
      <c r="A94" s="2259">
        <v>6020</v>
      </c>
      <c r="B94" s="2259" t="s">
        <v>2814</v>
      </c>
      <c r="C94" s="2298" t="s">
        <v>36</v>
      </c>
      <c r="D94" s="1118">
        <v>0</v>
      </c>
      <c r="E94" s="1118">
        <v>0</v>
      </c>
      <c r="F94" s="1118">
        <v>600</v>
      </c>
      <c r="G94" s="1118">
        <v>0</v>
      </c>
      <c r="H94" s="1118">
        <v>0</v>
      </c>
      <c r="I94" s="1118">
        <v>0</v>
      </c>
      <c r="J94" s="1118">
        <v>0</v>
      </c>
      <c r="K94" s="1118">
        <v>679.21</v>
      </c>
      <c r="L94" s="1118">
        <v>-680.26</v>
      </c>
      <c r="M94" s="1118">
        <v>0</v>
      </c>
      <c r="N94" s="1118">
        <v>0</v>
      </c>
      <c r="O94" s="1118">
        <v>0</v>
      </c>
      <c r="P94" s="507">
        <v>598.95000000000005</v>
      </c>
      <c r="Q94" s="2299"/>
      <c r="R94" s="2299"/>
      <c r="S94" s="2299">
        <v>457.47801000000004</v>
      </c>
      <c r="T94" s="2299">
        <v>141.47199000000001</v>
      </c>
    </row>
    <row r="95" spans="1:20">
      <c r="A95" s="2259">
        <v>6025</v>
      </c>
      <c r="B95" s="2259" t="s">
        <v>2813</v>
      </c>
      <c r="C95" s="2298" t="s">
        <v>523</v>
      </c>
      <c r="D95" s="1118">
        <v>-420</v>
      </c>
      <c r="E95" s="1118">
        <v>32.28000000000003</v>
      </c>
      <c r="F95" s="1118">
        <v>0</v>
      </c>
      <c r="G95" s="1118">
        <v>0</v>
      </c>
      <c r="H95" s="1118">
        <v>0</v>
      </c>
      <c r="I95" s="1118">
        <v>0</v>
      </c>
      <c r="J95" s="1118">
        <v>0</v>
      </c>
      <c r="K95" s="1118">
        <v>-1393.2900000000002</v>
      </c>
      <c r="L95" s="1118">
        <v>0</v>
      </c>
      <c r="M95" s="1118">
        <v>156.08000000000038</v>
      </c>
      <c r="N95" s="1118">
        <v>0</v>
      </c>
      <c r="O95" s="1118">
        <v>905.51999999999987</v>
      </c>
      <c r="P95" s="507">
        <v>-719.41</v>
      </c>
      <c r="Q95" s="2299"/>
      <c r="R95" s="2299"/>
      <c r="S95" s="2299">
        <v>-549.48535800000002</v>
      </c>
      <c r="T95" s="2299">
        <v>-169.92464199999998</v>
      </c>
    </row>
    <row r="96" spans="1:20">
      <c r="A96" s="2259">
        <v>6035</v>
      </c>
      <c r="B96" s="2259" t="s">
        <v>2812</v>
      </c>
      <c r="C96" s="2298" t="s">
        <v>524</v>
      </c>
      <c r="D96" s="1118">
        <v>629.04999999999995</v>
      </c>
      <c r="E96" s="1118">
        <v>366.20000000000005</v>
      </c>
      <c r="F96" s="1118">
        <v>379.62000000000012</v>
      </c>
      <c r="G96" s="1118">
        <v>483.91999999999985</v>
      </c>
      <c r="H96" s="1118">
        <v>392.85000000000036</v>
      </c>
      <c r="I96" s="1118">
        <v>457.06999999999971</v>
      </c>
      <c r="J96" s="1118">
        <v>486.6899999999996</v>
      </c>
      <c r="K96" s="1118">
        <v>392.21000000000049</v>
      </c>
      <c r="L96" s="1118">
        <v>379.32000000000016</v>
      </c>
      <c r="M96" s="1118">
        <v>431.29999999999927</v>
      </c>
      <c r="N96" s="1118">
        <v>404.42000000000007</v>
      </c>
      <c r="O96" s="1118">
        <v>432.80000000000018</v>
      </c>
      <c r="P96" s="507">
        <v>5235.45</v>
      </c>
      <c r="Q96" s="2299"/>
      <c r="R96" s="2299"/>
      <c r="S96" s="2299">
        <v>3998.83671</v>
      </c>
      <c r="T96" s="2299">
        <v>1236.61329</v>
      </c>
    </row>
    <row r="97" spans="1:20">
      <c r="A97" s="2259">
        <v>6040</v>
      </c>
      <c r="B97" s="2259" t="s">
        <v>2811</v>
      </c>
      <c r="C97" s="2298" t="s">
        <v>522</v>
      </c>
      <c r="D97" s="1118">
        <v>1705.76</v>
      </c>
      <c r="E97" s="1118">
        <v>1698.6799999999996</v>
      </c>
      <c r="F97" s="1118">
        <v>1927.4700000000003</v>
      </c>
      <c r="G97" s="1118">
        <v>1733.6999999999998</v>
      </c>
      <c r="H97" s="1118">
        <v>1739.5700000000006</v>
      </c>
      <c r="I97" s="1118">
        <v>1739.6599999999999</v>
      </c>
      <c r="J97" s="1118">
        <v>1744.1800000000003</v>
      </c>
      <c r="K97" s="1118">
        <v>1748.5699999999997</v>
      </c>
      <c r="L97" s="1118">
        <v>1736.5299999999988</v>
      </c>
      <c r="M97" s="1118">
        <v>1737.510000000002</v>
      </c>
      <c r="N97" s="1118">
        <v>1739.739999999998</v>
      </c>
      <c r="O97" s="1118">
        <v>1574.7599999999984</v>
      </c>
      <c r="P97" s="507">
        <v>20826.129999999997</v>
      </c>
      <c r="Q97" s="2299"/>
      <c r="R97" s="2299"/>
      <c r="S97" s="2299">
        <v>15906.998093999999</v>
      </c>
      <c r="T97" s="2299">
        <v>4919.1319059999996</v>
      </c>
    </row>
    <row r="98" spans="1:20">
      <c r="A98" s="2259">
        <v>6045</v>
      </c>
      <c r="B98" s="2259" t="s">
        <v>2810</v>
      </c>
      <c r="C98" s="2298" t="s">
        <v>524</v>
      </c>
      <c r="D98" s="1118">
        <v>0</v>
      </c>
      <c r="E98" s="1118">
        <v>0</v>
      </c>
      <c r="F98" s="1118">
        <v>7.4399999999999995</v>
      </c>
      <c r="G98" s="1118">
        <v>0</v>
      </c>
      <c r="H98" s="1118">
        <v>0</v>
      </c>
      <c r="I98" s="1118">
        <v>0</v>
      </c>
      <c r="J98" s="1118">
        <v>0</v>
      </c>
      <c r="K98" s="1118">
        <v>0</v>
      </c>
      <c r="L98" s="1118">
        <v>75.09</v>
      </c>
      <c r="M98" s="1118">
        <v>336.61</v>
      </c>
      <c r="N98" s="1118">
        <v>139.38999999999999</v>
      </c>
      <c r="O98" s="1118">
        <v>308.08000000000004</v>
      </c>
      <c r="P98" s="507">
        <v>866.61</v>
      </c>
      <c r="Q98" s="2299"/>
      <c r="R98" s="2299"/>
      <c r="S98" s="2299">
        <v>661.91671800000006</v>
      </c>
      <c r="T98" s="2299">
        <v>204.69328200000001</v>
      </c>
    </row>
    <row r="99" spans="1:20">
      <c r="A99" s="2259">
        <v>6050</v>
      </c>
      <c r="B99" s="2259" t="s">
        <v>2809</v>
      </c>
      <c r="C99" s="2298" t="s">
        <v>524</v>
      </c>
      <c r="D99" s="1118">
        <v>928.05000000000007</v>
      </c>
      <c r="E99" s="1118">
        <v>1590.25</v>
      </c>
      <c r="F99" s="1118">
        <v>1994.4800000000005</v>
      </c>
      <c r="G99" s="1118">
        <v>6884.49</v>
      </c>
      <c r="H99" s="1118">
        <v>4782.9599999999991</v>
      </c>
      <c r="I99" s="1118">
        <v>1294.2000000000007</v>
      </c>
      <c r="J99" s="1118">
        <v>3134.3499999999985</v>
      </c>
      <c r="K99" s="1118">
        <v>1474.8199999999997</v>
      </c>
      <c r="L99" s="1118">
        <v>1473.2200000000012</v>
      </c>
      <c r="M99" s="1118">
        <v>1574.0699999999997</v>
      </c>
      <c r="N99" s="1118">
        <v>4023.4000000000015</v>
      </c>
      <c r="O99" s="1118">
        <v>3222.5800000000017</v>
      </c>
      <c r="P99" s="507">
        <v>32376.870000000003</v>
      </c>
      <c r="Q99" s="2299"/>
      <c r="R99" s="2299"/>
      <c r="S99" s="2299">
        <v>24729.453306000003</v>
      </c>
      <c r="T99" s="2299">
        <v>7647.4166940000005</v>
      </c>
    </row>
    <row r="100" spans="1:20">
      <c r="A100" s="2259">
        <v>6065</v>
      </c>
      <c r="B100" s="2259" t="s">
        <v>2808</v>
      </c>
      <c r="C100" s="2298" t="s">
        <v>527</v>
      </c>
      <c r="D100" s="1118">
        <v>0</v>
      </c>
      <c r="E100" s="1118">
        <v>0</v>
      </c>
      <c r="F100" s="1118">
        <v>0</v>
      </c>
      <c r="G100" s="1118">
        <v>0</v>
      </c>
      <c r="H100" s="1118">
        <v>0</v>
      </c>
      <c r="I100" s="1118">
        <v>0</v>
      </c>
      <c r="J100" s="1118">
        <v>0</v>
      </c>
      <c r="K100" s="1118">
        <v>0</v>
      </c>
      <c r="L100" s="1118">
        <v>0</v>
      </c>
      <c r="M100" s="1118">
        <v>0</v>
      </c>
      <c r="N100" s="1118">
        <v>0</v>
      </c>
      <c r="O100" s="1118">
        <v>0</v>
      </c>
      <c r="P100" s="507">
        <v>0</v>
      </c>
      <c r="Q100" s="2299"/>
      <c r="R100" s="2299"/>
      <c r="S100" s="2299">
        <v>0</v>
      </c>
      <c r="T100" s="2299">
        <v>0</v>
      </c>
    </row>
    <row r="101" spans="1:20">
      <c r="A101" s="2259">
        <v>6070</v>
      </c>
      <c r="B101" s="2259" t="s">
        <v>2807</v>
      </c>
      <c r="C101" s="2298" t="s">
        <v>528</v>
      </c>
      <c r="D101" s="1118">
        <v>-1245.4699999999998</v>
      </c>
      <c r="E101" s="1118">
        <v>81.089999999999691</v>
      </c>
      <c r="F101" s="1118">
        <v>76.170000000000073</v>
      </c>
      <c r="G101" s="1118">
        <v>72</v>
      </c>
      <c r="H101" s="1118">
        <v>225.24</v>
      </c>
      <c r="I101" s="1118">
        <v>629.3900000000001</v>
      </c>
      <c r="J101" s="1118">
        <v>79.029999999999916</v>
      </c>
      <c r="K101" s="1118">
        <v>75.46000000000015</v>
      </c>
      <c r="L101" s="1118">
        <v>0</v>
      </c>
      <c r="M101" s="1118">
        <v>903.8</v>
      </c>
      <c r="N101" s="1118">
        <v>25.229999999999905</v>
      </c>
      <c r="O101" s="1118">
        <v>794.04000000000008</v>
      </c>
      <c r="P101" s="507">
        <v>1715.98</v>
      </c>
      <c r="Q101" s="2299"/>
      <c r="R101" s="2299"/>
      <c r="S101" s="2299">
        <v>1310.665524</v>
      </c>
      <c r="T101" s="2299">
        <v>405.31447600000001</v>
      </c>
    </row>
    <row r="102" spans="1:20">
      <c r="A102" s="2259">
        <v>6090</v>
      </c>
      <c r="B102" s="2259" t="s">
        <v>2806</v>
      </c>
      <c r="C102" s="2298" t="s">
        <v>2805</v>
      </c>
      <c r="D102" s="1118">
        <v>91.300000000000011</v>
      </c>
      <c r="E102" s="1118">
        <v>90.93</v>
      </c>
      <c r="F102" s="1118">
        <v>95.019999999999982</v>
      </c>
      <c r="G102" s="1118">
        <v>95.580000000000041</v>
      </c>
      <c r="H102" s="1118">
        <v>99.299999999999955</v>
      </c>
      <c r="I102" s="1118">
        <v>99.310000000000059</v>
      </c>
      <c r="J102" s="1118">
        <v>102.68999999999983</v>
      </c>
      <c r="K102" s="1118">
        <v>102.94000000000017</v>
      </c>
      <c r="L102" s="1118">
        <v>102.2299999999999</v>
      </c>
      <c r="M102" s="1118">
        <v>102.29000000000008</v>
      </c>
      <c r="N102" s="1118">
        <v>102.40999999999997</v>
      </c>
      <c r="O102" s="1118">
        <v>204.9699999999998</v>
      </c>
      <c r="P102" s="507">
        <v>1288.9699999999998</v>
      </c>
      <c r="Q102" s="2299"/>
      <c r="R102" s="2299"/>
      <c r="S102" s="2299">
        <v>984.51528599999995</v>
      </c>
      <c r="T102" s="2299">
        <v>304.45471399999997</v>
      </c>
    </row>
    <row r="103" spans="1:20">
      <c r="A103" s="2259">
        <v>6110</v>
      </c>
      <c r="B103" s="2259" t="s">
        <v>2804</v>
      </c>
      <c r="C103" s="2298" t="s">
        <v>2790</v>
      </c>
      <c r="D103" s="1118">
        <v>4497.6399999999994</v>
      </c>
      <c r="E103" s="1118">
        <v>4116.8100000000013</v>
      </c>
      <c r="F103" s="1118">
        <v>5145.0599999999995</v>
      </c>
      <c r="G103" s="1118">
        <v>5717.409999999998</v>
      </c>
      <c r="H103" s="1118">
        <v>4772.010000000002</v>
      </c>
      <c r="I103" s="1118">
        <v>4834.2200000000012</v>
      </c>
      <c r="J103" s="1118">
        <v>4900.9799999999959</v>
      </c>
      <c r="K103" s="1118">
        <v>4694.010000000002</v>
      </c>
      <c r="L103" s="1118">
        <v>4838.9000000000015</v>
      </c>
      <c r="M103" s="1118">
        <v>4901.3899999999921</v>
      </c>
      <c r="N103" s="1118">
        <v>4246.0800000000017</v>
      </c>
      <c r="O103" s="1118">
        <v>4970.7799999999988</v>
      </c>
      <c r="P103" s="507">
        <v>57635.289999999994</v>
      </c>
      <c r="Q103" s="2299"/>
      <c r="R103" s="2299"/>
      <c r="S103" s="2299">
        <v>44021.834501999998</v>
      </c>
      <c r="T103" s="2299">
        <v>13613.455497999998</v>
      </c>
    </row>
    <row r="104" spans="1:20">
      <c r="A104" s="2259">
        <v>6115</v>
      </c>
      <c r="B104" s="2259" t="s">
        <v>2803</v>
      </c>
      <c r="C104" s="2298" t="s">
        <v>2790</v>
      </c>
      <c r="D104" s="1118">
        <v>835</v>
      </c>
      <c r="E104" s="1118">
        <v>610.7199999999998</v>
      </c>
      <c r="F104" s="1118">
        <v>804.74000000000024</v>
      </c>
      <c r="G104" s="1118">
        <v>1054.25</v>
      </c>
      <c r="H104" s="1118">
        <v>707.65000000000009</v>
      </c>
      <c r="I104" s="1118">
        <v>727.23</v>
      </c>
      <c r="J104" s="1118">
        <v>802.05000000000018</v>
      </c>
      <c r="K104" s="1118">
        <v>887.49999999999909</v>
      </c>
      <c r="L104" s="1118">
        <v>909.42000000000007</v>
      </c>
      <c r="M104" s="1118">
        <v>925.65000000000146</v>
      </c>
      <c r="N104" s="1118">
        <v>912.42000000000007</v>
      </c>
      <c r="O104" s="1118">
        <v>1025.9399999999987</v>
      </c>
      <c r="P104" s="507">
        <v>10202.57</v>
      </c>
      <c r="Q104" s="2299"/>
      <c r="R104" s="2299"/>
      <c r="S104" s="2299">
        <v>7792.7229660000003</v>
      </c>
      <c r="T104" s="2299">
        <v>2409.8470339999999</v>
      </c>
    </row>
    <row r="105" spans="1:20">
      <c r="A105" s="2259">
        <v>6120</v>
      </c>
      <c r="B105" s="2259" t="s">
        <v>2802</v>
      </c>
      <c r="C105" s="2298" t="s">
        <v>2801</v>
      </c>
      <c r="D105" s="1118">
        <v>3634.33</v>
      </c>
      <c r="E105" s="1118">
        <v>3732.0699999999997</v>
      </c>
      <c r="F105" s="1118">
        <v>3647.67</v>
      </c>
      <c r="G105" s="1118">
        <v>3807.4300000000003</v>
      </c>
      <c r="H105" s="1118">
        <v>3758.619999999999</v>
      </c>
      <c r="I105" s="1118">
        <v>3763.880000000001</v>
      </c>
      <c r="J105" s="1118">
        <v>4839.75</v>
      </c>
      <c r="K105" s="1118">
        <v>2911.760000000002</v>
      </c>
      <c r="L105" s="1118">
        <v>3708.25</v>
      </c>
      <c r="M105" s="1118">
        <v>3792</v>
      </c>
      <c r="N105" s="1118">
        <v>9262.0400000000009</v>
      </c>
      <c r="O105" s="1118">
        <v>326.13999999999214</v>
      </c>
      <c r="P105" s="507">
        <v>47183.939999999995</v>
      </c>
      <c r="Q105" s="2299"/>
      <c r="R105" s="2299"/>
      <c r="S105" s="2299">
        <v>36039.093371999996</v>
      </c>
      <c r="T105" s="2299">
        <v>11144.846627999999</v>
      </c>
    </row>
    <row r="106" spans="1:20">
      <c r="A106" s="2259">
        <v>6125</v>
      </c>
      <c r="B106" s="2259" t="s">
        <v>2800</v>
      </c>
      <c r="C106" s="2298" t="s">
        <v>2790</v>
      </c>
      <c r="D106" s="1118">
        <v>708.44999999999993</v>
      </c>
      <c r="E106" s="1118">
        <v>715.59</v>
      </c>
      <c r="F106" s="1118">
        <v>731.8100000000004</v>
      </c>
      <c r="G106" s="1118">
        <v>741.96999999999935</v>
      </c>
      <c r="H106" s="1118">
        <v>768.14000000000033</v>
      </c>
      <c r="I106" s="1118">
        <v>766.19999999999982</v>
      </c>
      <c r="J106" s="1118">
        <v>768.21</v>
      </c>
      <c r="K106" s="1118">
        <v>764.19999999999982</v>
      </c>
      <c r="L106" s="1118">
        <v>760.89999999999964</v>
      </c>
      <c r="M106" s="1118">
        <v>784.28000000000065</v>
      </c>
      <c r="N106" s="1118">
        <v>768.20000000000073</v>
      </c>
      <c r="O106" s="1118">
        <v>766.73999999999796</v>
      </c>
      <c r="P106" s="507">
        <v>9044.6899999999987</v>
      </c>
      <c r="Q106" s="2299"/>
      <c r="R106" s="2299"/>
      <c r="S106" s="2299">
        <v>6908.3342219999995</v>
      </c>
      <c r="T106" s="2299">
        <v>2136.3557779999996</v>
      </c>
    </row>
    <row r="107" spans="1:20">
      <c r="A107" s="2259">
        <v>6130</v>
      </c>
      <c r="B107" s="2259" t="s">
        <v>2799</v>
      </c>
      <c r="C107" s="2298" t="s">
        <v>2790</v>
      </c>
      <c r="D107" s="1118">
        <v>1686.2599999999998</v>
      </c>
      <c r="E107" s="1118">
        <v>1612.5400000000004</v>
      </c>
      <c r="F107" s="1118">
        <v>1566.5900000000001</v>
      </c>
      <c r="G107" s="1118">
        <v>1700.2799999999997</v>
      </c>
      <c r="H107" s="1118">
        <v>1696.5500000000011</v>
      </c>
      <c r="I107" s="1118">
        <v>1706.0699999999979</v>
      </c>
      <c r="J107" s="1118">
        <v>1749.6100000000024</v>
      </c>
      <c r="K107" s="1118">
        <v>1843.5999999999985</v>
      </c>
      <c r="L107" s="1118">
        <v>1923.4099999999999</v>
      </c>
      <c r="M107" s="1118">
        <v>1851.0200000000004</v>
      </c>
      <c r="N107" s="1118">
        <v>1873.2699999999968</v>
      </c>
      <c r="O107" s="1118">
        <v>1886.1800000000003</v>
      </c>
      <c r="P107" s="507">
        <v>21095.379999999997</v>
      </c>
      <c r="Q107" s="2299"/>
      <c r="R107" s="2299"/>
      <c r="S107" s="2299">
        <v>16112.651243999999</v>
      </c>
      <c r="T107" s="2299">
        <v>4982.7287559999995</v>
      </c>
    </row>
    <row r="108" spans="1:20">
      <c r="A108" s="2259">
        <v>6135</v>
      </c>
      <c r="B108" s="2259" t="s">
        <v>2798</v>
      </c>
      <c r="C108" s="2298" t="s">
        <v>2790</v>
      </c>
      <c r="D108" s="1118">
        <v>9430.82</v>
      </c>
      <c r="E108" s="1118">
        <v>9828.41</v>
      </c>
      <c r="F108" s="1118">
        <v>10770.52</v>
      </c>
      <c r="G108" s="1118">
        <v>10136.770000000004</v>
      </c>
      <c r="H108" s="1118">
        <v>11214.649999999994</v>
      </c>
      <c r="I108" s="1118">
        <v>13474.040000000008</v>
      </c>
      <c r="J108" s="1118">
        <v>14537.300000000003</v>
      </c>
      <c r="K108" s="1118">
        <v>14410.440000000002</v>
      </c>
      <c r="L108" s="1118">
        <v>13898.439999999988</v>
      </c>
      <c r="M108" s="1118">
        <v>13518.37999999999</v>
      </c>
      <c r="N108" s="1118">
        <v>14199.680000000022</v>
      </c>
      <c r="O108" s="1118">
        <v>16868.26999999996</v>
      </c>
      <c r="P108" s="507">
        <v>152287.71999999997</v>
      </c>
      <c r="Q108" s="2299"/>
      <c r="R108" s="2299"/>
      <c r="S108" s="2299">
        <v>116317.36053599998</v>
      </c>
      <c r="T108" s="2299">
        <v>35970.359463999994</v>
      </c>
    </row>
    <row r="109" spans="1:20">
      <c r="A109" s="2259">
        <v>6140</v>
      </c>
      <c r="B109" s="2259" t="s">
        <v>2797</v>
      </c>
      <c r="C109" s="2298" t="s">
        <v>2790</v>
      </c>
      <c r="D109" s="1118">
        <v>964.27</v>
      </c>
      <c r="E109" s="1118">
        <v>1266.5900000000001</v>
      </c>
      <c r="F109" s="1118">
        <v>1445.25</v>
      </c>
      <c r="G109" s="1118">
        <v>1545.9</v>
      </c>
      <c r="H109" s="1118">
        <v>1328.3399999999992</v>
      </c>
      <c r="I109" s="1118">
        <v>1451.4000000000005</v>
      </c>
      <c r="J109" s="1118">
        <v>1435.2200000000012</v>
      </c>
      <c r="K109" s="1118">
        <v>1465.7499999999982</v>
      </c>
      <c r="L109" s="1118">
        <v>1510.2399999999998</v>
      </c>
      <c r="M109" s="1118">
        <v>1456.5</v>
      </c>
      <c r="N109" s="1118">
        <v>1472.0400000000009</v>
      </c>
      <c r="O109" s="1118">
        <v>1459.3300000000017</v>
      </c>
      <c r="P109" s="507">
        <v>16800.830000000002</v>
      </c>
      <c r="Q109" s="2299"/>
      <c r="R109" s="2299"/>
      <c r="S109" s="2299">
        <v>12832.473954000003</v>
      </c>
      <c r="T109" s="2299">
        <v>3968.3560460000003</v>
      </c>
    </row>
    <row r="110" spans="1:20">
      <c r="A110" s="2259">
        <v>6145</v>
      </c>
      <c r="B110" s="2259" t="s">
        <v>2796</v>
      </c>
      <c r="C110" s="2298" t="s">
        <v>2790</v>
      </c>
      <c r="D110" s="1118">
        <v>4655.6400000000003</v>
      </c>
      <c r="E110" s="1118">
        <v>4307.1799999999994</v>
      </c>
      <c r="F110" s="1118">
        <v>4463.75</v>
      </c>
      <c r="G110" s="1118">
        <v>4701.8600000000006</v>
      </c>
      <c r="H110" s="1118">
        <v>4640.2900000000009</v>
      </c>
      <c r="I110" s="1118">
        <v>4915.5</v>
      </c>
      <c r="J110" s="1118">
        <v>4989.25</v>
      </c>
      <c r="K110" s="1118">
        <v>4663.679999999993</v>
      </c>
      <c r="L110" s="1118">
        <v>4748.2100000000064</v>
      </c>
      <c r="M110" s="1118">
        <v>4700.6599999999962</v>
      </c>
      <c r="N110" s="1118">
        <v>4731.4100000000035</v>
      </c>
      <c r="O110" s="1118">
        <v>5070.8799999999974</v>
      </c>
      <c r="P110" s="507">
        <v>56588.31</v>
      </c>
      <c r="Q110" s="2299"/>
      <c r="R110" s="2299"/>
      <c r="S110" s="2299">
        <v>43222.151178</v>
      </c>
      <c r="T110" s="2299">
        <v>13366.158821999999</v>
      </c>
    </row>
    <row r="111" spans="1:20">
      <c r="A111" s="2259">
        <v>6146</v>
      </c>
      <c r="B111" s="2259" t="s">
        <v>2795</v>
      </c>
      <c r="C111" s="2298" t="s">
        <v>2790</v>
      </c>
      <c r="D111" s="1118">
        <v>1951.9299999999998</v>
      </c>
      <c r="E111" s="1118">
        <v>1830.15</v>
      </c>
      <c r="F111" s="1118">
        <v>1950.5200000000004</v>
      </c>
      <c r="G111" s="1118">
        <v>2379.1099999999997</v>
      </c>
      <c r="H111" s="1118">
        <v>1963.4600000000019</v>
      </c>
      <c r="I111" s="1118">
        <v>2019.3099999999977</v>
      </c>
      <c r="J111" s="1118">
        <v>1858.6399999999994</v>
      </c>
      <c r="K111" s="1118">
        <v>1827.1399999999994</v>
      </c>
      <c r="L111" s="1118">
        <v>2153.260000000002</v>
      </c>
      <c r="M111" s="1118">
        <v>1889.119999999999</v>
      </c>
      <c r="N111" s="1118">
        <v>1922.8600000000006</v>
      </c>
      <c r="O111" s="1118">
        <v>2065.6399999999994</v>
      </c>
      <c r="P111" s="507">
        <v>23811.14</v>
      </c>
      <c r="Q111" s="2299"/>
      <c r="R111" s="2299"/>
      <c r="S111" s="2299">
        <v>18186.948732000001</v>
      </c>
      <c r="T111" s="2299">
        <v>5624.1912679999996</v>
      </c>
    </row>
    <row r="112" spans="1:20">
      <c r="A112" s="2259">
        <v>6147</v>
      </c>
      <c r="B112" s="2259" t="s">
        <v>2794</v>
      </c>
      <c r="C112" s="2298" t="s">
        <v>2790</v>
      </c>
      <c r="D112" s="1118">
        <v>0</v>
      </c>
      <c r="E112" s="1118">
        <v>0</v>
      </c>
      <c r="F112" s="1118">
        <v>0</v>
      </c>
      <c r="G112" s="1118">
        <v>0</v>
      </c>
      <c r="H112" s="1118">
        <v>0</v>
      </c>
      <c r="I112" s="1118">
        <v>0</v>
      </c>
      <c r="J112" s="1118">
        <v>0</v>
      </c>
      <c r="K112" s="1118">
        <v>0</v>
      </c>
      <c r="L112" s="1118">
        <v>0</v>
      </c>
      <c r="M112" s="1118">
        <v>0</v>
      </c>
      <c r="N112" s="1118">
        <v>0</v>
      </c>
      <c r="O112" s="1118">
        <v>0</v>
      </c>
      <c r="P112" s="507">
        <v>0</v>
      </c>
      <c r="Q112" s="2299"/>
      <c r="R112" s="2299"/>
      <c r="S112" s="2299">
        <v>0</v>
      </c>
      <c r="T112" s="2299">
        <v>0</v>
      </c>
    </row>
    <row r="113" spans="1:20">
      <c r="A113" s="2259">
        <v>6150</v>
      </c>
      <c r="B113" s="2259" t="s">
        <v>2793</v>
      </c>
      <c r="C113" s="2298" t="s">
        <v>2790</v>
      </c>
      <c r="D113" s="1118">
        <v>57522.2</v>
      </c>
      <c r="E113" s="1118">
        <v>49416.840000000011</v>
      </c>
      <c r="F113" s="1118">
        <v>58550.22</v>
      </c>
      <c r="G113" s="1118">
        <v>61753.299999999988</v>
      </c>
      <c r="H113" s="1118">
        <v>58498.760000000009</v>
      </c>
      <c r="I113" s="1118">
        <v>61025.26999999996</v>
      </c>
      <c r="J113" s="1118">
        <v>62894.75</v>
      </c>
      <c r="K113" s="1118">
        <v>55978.590000000026</v>
      </c>
      <c r="L113" s="1118">
        <v>56320.710000000021</v>
      </c>
      <c r="M113" s="1118">
        <v>62346.569999999949</v>
      </c>
      <c r="N113" s="1118">
        <v>58121.170000000042</v>
      </c>
      <c r="O113" s="1118">
        <v>66176.010000000126</v>
      </c>
      <c r="P113" s="507">
        <v>708604.39000000013</v>
      </c>
      <c r="Q113" s="2299"/>
      <c r="R113" s="2299"/>
      <c r="S113" s="2299">
        <v>541232.0330820001</v>
      </c>
      <c r="T113" s="2299">
        <v>167372.35691800003</v>
      </c>
    </row>
    <row r="114" spans="1:20">
      <c r="A114" s="2259">
        <v>6155</v>
      </c>
      <c r="B114" s="2259" t="s">
        <v>2792</v>
      </c>
      <c r="C114" s="2298" t="s">
        <v>2790</v>
      </c>
      <c r="D114" s="1118">
        <v>1101.29</v>
      </c>
      <c r="E114" s="1118">
        <v>1127.3400000000001</v>
      </c>
      <c r="F114" s="1118">
        <v>1346.38</v>
      </c>
      <c r="G114" s="1118">
        <v>1396.58</v>
      </c>
      <c r="H114" s="1118">
        <v>1337.3400000000001</v>
      </c>
      <c r="I114" s="1118">
        <v>1468.33</v>
      </c>
      <c r="J114" s="1118">
        <v>1466.3399999999983</v>
      </c>
      <c r="K114" s="1118">
        <v>1345.5300000000007</v>
      </c>
      <c r="L114" s="1118">
        <v>1412.7500000000018</v>
      </c>
      <c r="M114" s="1118">
        <v>1303.1800000000003</v>
      </c>
      <c r="N114" s="1118">
        <v>1250.2799999999988</v>
      </c>
      <c r="O114" s="1118">
        <v>1298.3500000000004</v>
      </c>
      <c r="P114" s="507">
        <v>15853.69</v>
      </c>
      <c r="Q114" s="2299"/>
      <c r="R114" s="2299"/>
      <c r="S114" s="2299">
        <v>12109.048422000002</v>
      </c>
      <c r="T114" s="2299">
        <v>3744.6415780000002</v>
      </c>
    </row>
    <row r="115" spans="1:20">
      <c r="A115" s="2259">
        <v>6165</v>
      </c>
      <c r="B115" s="2259" t="s">
        <v>2791</v>
      </c>
      <c r="C115" s="2298" t="s">
        <v>2790</v>
      </c>
      <c r="D115" s="1118">
        <v>-13803.55</v>
      </c>
      <c r="E115" s="1118">
        <v>-18309.240000000002</v>
      </c>
      <c r="F115" s="1118">
        <v>-31235.670000000006</v>
      </c>
      <c r="G115" s="1118">
        <v>-21369.599999999991</v>
      </c>
      <c r="H115" s="1118">
        <v>-20459.75</v>
      </c>
      <c r="I115" s="1118">
        <v>-21729.899999999994</v>
      </c>
      <c r="J115" s="1118">
        <v>-17895.550000000017</v>
      </c>
      <c r="K115" s="1118">
        <v>-17006.72</v>
      </c>
      <c r="L115" s="1118">
        <v>-26635.440000000002</v>
      </c>
      <c r="M115" s="1118">
        <v>-24508.130000000005</v>
      </c>
      <c r="N115" s="1118">
        <v>-18747.569999999978</v>
      </c>
      <c r="O115" s="1118">
        <v>-18905.75</v>
      </c>
      <c r="P115" s="507">
        <v>-250606.87</v>
      </c>
      <c r="Q115" s="2299"/>
      <c r="R115" s="2299"/>
      <c r="S115" s="2299">
        <v>-191413.527306</v>
      </c>
      <c r="T115" s="2299">
        <v>-59193.342693999999</v>
      </c>
    </row>
    <row r="116" spans="1:20">
      <c r="A116" s="2259">
        <v>6185</v>
      </c>
      <c r="B116" s="2259" t="s">
        <v>2789</v>
      </c>
      <c r="C116" s="2298" t="s">
        <v>530</v>
      </c>
      <c r="D116" s="1118">
        <v>22.15</v>
      </c>
      <c r="E116" s="1118">
        <v>253.62999999999997</v>
      </c>
      <c r="F116" s="1118">
        <v>621.17000000000007</v>
      </c>
      <c r="G116" s="1118">
        <v>74.389999999999986</v>
      </c>
      <c r="H116" s="1118">
        <v>33.199999999999932</v>
      </c>
      <c r="I116" s="1118">
        <v>155.35000000000014</v>
      </c>
      <c r="J116" s="1118">
        <v>387.51</v>
      </c>
      <c r="K116" s="1118">
        <v>288.85999999999967</v>
      </c>
      <c r="L116" s="1118">
        <v>170.11999999999989</v>
      </c>
      <c r="M116" s="1118">
        <v>155.93000000000029</v>
      </c>
      <c r="N116" s="1118">
        <v>613.27</v>
      </c>
      <c r="O116" s="1118">
        <v>91.100000000000364</v>
      </c>
      <c r="P116" s="507">
        <v>2866.6800000000003</v>
      </c>
      <c r="Q116" s="2299"/>
      <c r="R116" s="2299"/>
      <c r="S116" s="2299">
        <v>2189.5701840000002</v>
      </c>
      <c r="T116" s="2299">
        <v>677.10981600000002</v>
      </c>
    </row>
    <row r="117" spans="1:20">
      <c r="A117" s="2259">
        <v>6190</v>
      </c>
      <c r="B117" s="2259" t="s">
        <v>2788</v>
      </c>
      <c r="C117" s="2298" t="s">
        <v>530</v>
      </c>
      <c r="D117" s="1118">
        <v>29.8</v>
      </c>
      <c r="E117" s="1118">
        <v>100.24</v>
      </c>
      <c r="F117" s="1118">
        <v>212.81000000000003</v>
      </c>
      <c r="G117" s="1118">
        <v>42.829999999999927</v>
      </c>
      <c r="H117" s="1118">
        <v>180.04000000000008</v>
      </c>
      <c r="I117" s="1118">
        <v>85.430000000000064</v>
      </c>
      <c r="J117" s="1118">
        <v>323.21999999999991</v>
      </c>
      <c r="K117" s="1118">
        <v>32.810000000000059</v>
      </c>
      <c r="L117" s="1118">
        <v>351.99999999999977</v>
      </c>
      <c r="M117" s="1118">
        <v>559.7800000000002</v>
      </c>
      <c r="N117" s="1118">
        <v>202.00999999999976</v>
      </c>
      <c r="O117" s="1118">
        <v>135.41000000000031</v>
      </c>
      <c r="P117" s="507">
        <v>2256.38</v>
      </c>
      <c r="Q117" s="2299"/>
      <c r="R117" s="2299"/>
      <c r="S117" s="2299">
        <v>1723.4230440000001</v>
      </c>
      <c r="T117" s="2299">
        <v>532.95695599999999</v>
      </c>
    </row>
    <row r="118" spans="1:20">
      <c r="A118" s="2259">
        <v>6195</v>
      </c>
      <c r="B118" s="2259" t="s">
        <v>2787</v>
      </c>
      <c r="C118" s="2298" t="s">
        <v>530</v>
      </c>
      <c r="D118" s="1118">
        <v>1.49</v>
      </c>
      <c r="E118" s="1118">
        <v>23.07</v>
      </c>
      <c r="F118" s="1118">
        <v>20.16</v>
      </c>
      <c r="G118" s="1118">
        <v>36.710000000000008</v>
      </c>
      <c r="H118" s="1118">
        <v>14.47999999999999</v>
      </c>
      <c r="I118" s="1118">
        <v>15.789999999999992</v>
      </c>
      <c r="J118" s="1118">
        <v>306.19</v>
      </c>
      <c r="K118" s="1118">
        <v>14.32000000000005</v>
      </c>
      <c r="L118" s="1118">
        <v>51.870000000000005</v>
      </c>
      <c r="M118" s="1118">
        <v>48.479999999999905</v>
      </c>
      <c r="N118" s="1118">
        <v>55.410000000000082</v>
      </c>
      <c r="O118" s="1118">
        <v>48.639999999999986</v>
      </c>
      <c r="P118" s="507">
        <v>636.61</v>
      </c>
      <c r="Q118" s="2299"/>
      <c r="R118" s="2299"/>
      <c r="S118" s="2299">
        <v>486.24271800000002</v>
      </c>
      <c r="T118" s="2299">
        <v>150.36728199999999</v>
      </c>
    </row>
    <row r="119" spans="1:20">
      <c r="A119" s="2259">
        <v>6200</v>
      </c>
      <c r="B119" s="2259" t="s">
        <v>2786</v>
      </c>
      <c r="C119" s="2298" t="s">
        <v>530</v>
      </c>
      <c r="D119" s="1118">
        <v>29.45</v>
      </c>
      <c r="E119" s="1118">
        <v>85.79</v>
      </c>
      <c r="F119" s="1118">
        <v>639.94999999999993</v>
      </c>
      <c r="G119" s="1118">
        <v>63.32000000000005</v>
      </c>
      <c r="H119" s="1118">
        <v>228.23000000000002</v>
      </c>
      <c r="I119" s="1118">
        <v>99.129999999999882</v>
      </c>
      <c r="J119" s="1118">
        <v>191.70000000000005</v>
      </c>
      <c r="K119" s="1118">
        <v>24.450000000000045</v>
      </c>
      <c r="L119" s="1118">
        <v>14.009999999999991</v>
      </c>
      <c r="M119" s="1118">
        <v>71.490000000000009</v>
      </c>
      <c r="N119" s="1118">
        <v>221.26</v>
      </c>
      <c r="O119" s="1118">
        <v>172.04000000000019</v>
      </c>
      <c r="P119" s="507">
        <v>1840.8200000000002</v>
      </c>
      <c r="Q119" s="2299"/>
      <c r="R119" s="2299"/>
      <c r="S119" s="2299">
        <v>1406.0183160000001</v>
      </c>
      <c r="T119" s="2299">
        <v>434.80168400000002</v>
      </c>
    </row>
    <row r="120" spans="1:20">
      <c r="A120" s="2259">
        <v>6205</v>
      </c>
      <c r="B120" s="2259" t="s">
        <v>2785</v>
      </c>
      <c r="C120" s="2298" t="s">
        <v>530</v>
      </c>
      <c r="D120" s="1118">
        <v>0</v>
      </c>
      <c r="E120" s="1118">
        <v>4.96</v>
      </c>
      <c r="F120" s="1118">
        <v>0</v>
      </c>
      <c r="G120" s="1118">
        <v>38.950000000000003</v>
      </c>
      <c r="H120" s="1118">
        <v>2.6899999999999906</v>
      </c>
      <c r="I120" s="1118">
        <v>9.7900000000000063</v>
      </c>
      <c r="J120" s="1118">
        <v>3.9500000000000028</v>
      </c>
      <c r="K120" s="1118">
        <v>15.879999999999995</v>
      </c>
      <c r="L120" s="1118">
        <v>1.7299999999999898</v>
      </c>
      <c r="M120" s="1118">
        <v>0</v>
      </c>
      <c r="N120" s="1118">
        <v>67.050000000000011</v>
      </c>
      <c r="O120" s="1118">
        <v>0</v>
      </c>
      <c r="P120" s="507">
        <v>145</v>
      </c>
      <c r="Q120" s="2299"/>
      <c r="R120" s="2299"/>
      <c r="S120" s="2299">
        <v>110.751</v>
      </c>
      <c r="T120" s="2299">
        <v>34.249000000000002</v>
      </c>
    </row>
    <row r="121" spans="1:20">
      <c r="A121" s="2259">
        <v>6207</v>
      </c>
      <c r="B121" s="2259" t="s">
        <v>2784</v>
      </c>
      <c r="C121" s="2298" t="s">
        <v>530</v>
      </c>
      <c r="D121" s="1118">
        <v>236.51999999999998</v>
      </c>
      <c r="E121" s="1118">
        <v>459.03</v>
      </c>
      <c r="F121" s="1118">
        <v>283.80999999999995</v>
      </c>
      <c r="G121" s="1118">
        <v>1513.3</v>
      </c>
      <c r="H121" s="1118">
        <v>-1094.5899999999999</v>
      </c>
      <c r="I121" s="1118">
        <v>26.720000000000027</v>
      </c>
      <c r="J121" s="1118">
        <v>493.28999999999996</v>
      </c>
      <c r="K121" s="1118">
        <v>236.63999999999987</v>
      </c>
      <c r="L121" s="1118">
        <v>191.38000000000011</v>
      </c>
      <c r="M121" s="1118">
        <v>243.23000000000002</v>
      </c>
      <c r="N121" s="1118">
        <v>505.48000000000047</v>
      </c>
      <c r="O121" s="1118">
        <v>181.76999999999953</v>
      </c>
      <c r="P121" s="507">
        <v>3276.58</v>
      </c>
      <c r="Q121" s="2299"/>
      <c r="R121" s="2299"/>
      <c r="S121" s="2299">
        <v>2502.6518040000001</v>
      </c>
      <c r="T121" s="2299">
        <v>773.92819599999996</v>
      </c>
    </row>
    <row r="122" spans="1:20">
      <c r="A122" s="2259">
        <v>6215</v>
      </c>
      <c r="B122" s="2259" t="s">
        <v>2783</v>
      </c>
      <c r="C122" s="2298" t="s">
        <v>39</v>
      </c>
      <c r="D122" s="1118">
        <v>2756.84</v>
      </c>
      <c r="E122" s="1118">
        <v>2728.6399999999994</v>
      </c>
      <c r="F122" s="1118">
        <v>3409.76</v>
      </c>
      <c r="G122" s="1118">
        <v>3356.1900000000005</v>
      </c>
      <c r="H122" s="1118">
        <v>3544.41</v>
      </c>
      <c r="I122" s="1118">
        <v>3914.0099999999984</v>
      </c>
      <c r="J122" s="1118">
        <v>3830.2099999999991</v>
      </c>
      <c r="K122" s="1118">
        <v>3614.1700000000019</v>
      </c>
      <c r="L122" s="1118">
        <v>3049.1700000000019</v>
      </c>
      <c r="M122" s="1118">
        <v>3204.8400000000038</v>
      </c>
      <c r="N122" s="1118">
        <v>2909.6599999999889</v>
      </c>
      <c r="O122" s="1118">
        <v>2808.6500000000087</v>
      </c>
      <c r="P122" s="507">
        <v>39126.550000000003</v>
      </c>
      <c r="Q122" s="2299"/>
      <c r="R122" s="2299"/>
      <c r="S122" s="2299">
        <v>29884.858890000003</v>
      </c>
      <c r="T122" s="2299">
        <v>9241.6911099999998</v>
      </c>
    </row>
    <row r="123" spans="1:20">
      <c r="A123" s="2259">
        <v>6220</v>
      </c>
      <c r="B123" s="2259" t="s">
        <v>2782</v>
      </c>
      <c r="C123" s="2298" t="s">
        <v>39</v>
      </c>
      <c r="D123" s="1118">
        <v>1130.9000000000001</v>
      </c>
      <c r="E123" s="1118">
        <v>1526.79</v>
      </c>
      <c r="F123" s="1118">
        <v>961.57999999999993</v>
      </c>
      <c r="G123" s="1118">
        <v>2489.36</v>
      </c>
      <c r="H123" s="1118">
        <v>1774.4299999999994</v>
      </c>
      <c r="I123" s="1118">
        <v>1434.92</v>
      </c>
      <c r="J123" s="1118">
        <v>1873.2900000000009</v>
      </c>
      <c r="K123" s="1118">
        <v>1399.9899999999998</v>
      </c>
      <c r="L123" s="1118">
        <v>1808.3799999999992</v>
      </c>
      <c r="M123" s="1118">
        <v>1314.7299999999996</v>
      </c>
      <c r="N123" s="1118">
        <v>1731.869999999999</v>
      </c>
      <c r="O123" s="1118">
        <v>1408.4900000000016</v>
      </c>
      <c r="P123" s="507">
        <v>18854.73</v>
      </c>
      <c r="Q123" s="2299"/>
      <c r="R123" s="2299"/>
      <c r="S123" s="2299">
        <v>14401.242774</v>
      </c>
      <c r="T123" s="2299">
        <v>4453.4872260000002</v>
      </c>
    </row>
    <row r="124" spans="1:20">
      <c r="A124" s="2259">
        <v>6225</v>
      </c>
      <c r="B124" s="2259" t="s">
        <v>2781</v>
      </c>
      <c r="C124" s="2298" t="s">
        <v>39</v>
      </c>
      <c r="D124" s="1118">
        <v>0</v>
      </c>
      <c r="E124" s="1118">
        <v>0</v>
      </c>
      <c r="F124" s="1118">
        <v>0</v>
      </c>
      <c r="G124" s="1118">
        <v>0</v>
      </c>
      <c r="H124" s="1118">
        <v>942.83999999999992</v>
      </c>
      <c r="I124" s="1118">
        <v>-6.7299999999999045</v>
      </c>
      <c r="J124" s="1118">
        <v>0</v>
      </c>
      <c r="K124" s="1118">
        <v>0</v>
      </c>
      <c r="L124" s="1118">
        <v>0</v>
      </c>
      <c r="M124" s="1118">
        <v>0</v>
      </c>
      <c r="N124" s="1118">
        <v>553.29000000000008</v>
      </c>
      <c r="O124" s="1118">
        <v>0.71000000000003638</v>
      </c>
      <c r="P124" s="507">
        <v>1490.1100000000001</v>
      </c>
      <c r="Q124" s="2299"/>
      <c r="R124" s="2299"/>
      <c r="S124" s="2299">
        <v>1138.1460180000001</v>
      </c>
      <c r="T124" s="2299">
        <v>351.96398200000004</v>
      </c>
    </row>
    <row r="125" spans="1:20">
      <c r="A125" s="2259">
        <v>6230</v>
      </c>
      <c r="B125" s="2259" t="s">
        <v>2780</v>
      </c>
      <c r="C125" s="2298" t="s">
        <v>39</v>
      </c>
      <c r="D125" s="1118">
        <v>299.08000000000004</v>
      </c>
      <c r="E125" s="1118">
        <v>357.96999999999991</v>
      </c>
      <c r="F125" s="1118">
        <v>305.21000000000004</v>
      </c>
      <c r="G125" s="1118">
        <v>304.83000000000015</v>
      </c>
      <c r="H125" s="1118">
        <v>492.81999999999971</v>
      </c>
      <c r="I125" s="1118">
        <v>388.0300000000002</v>
      </c>
      <c r="J125" s="1118">
        <v>0</v>
      </c>
      <c r="K125" s="1118">
        <v>342.42999999999984</v>
      </c>
      <c r="L125" s="1118">
        <v>0</v>
      </c>
      <c r="M125" s="1118">
        <v>1307.58</v>
      </c>
      <c r="N125" s="1118">
        <v>0</v>
      </c>
      <c r="O125" s="1118">
        <v>629.02000000000044</v>
      </c>
      <c r="P125" s="507">
        <v>4426.97</v>
      </c>
      <c r="Q125" s="2299"/>
      <c r="R125" s="2299"/>
      <c r="S125" s="2299">
        <v>3381.3196860000003</v>
      </c>
      <c r="T125" s="2299">
        <v>1045.650314</v>
      </c>
    </row>
    <row r="126" spans="1:20">
      <c r="A126" s="2259">
        <v>6255</v>
      </c>
      <c r="B126" s="2259" t="s">
        <v>2779</v>
      </c>
      <c r="C126" s="2298" t="s">
        <v>4279</v>
      </c>
      <c r="D126" s="1118">
        <v>0</v>
      </c>
      <c r="E126" s="1118">
        <v>10235</v>
      </c>
      <c r="F126" s="1118">
        <v>5195</v>
      </c>
      <c r="G126" s="1118">
        <v>2165.0599999999977</v>
      </c>
      <c r="H126" s="1118">
        <v>1910</v>
      </c>
      <c r="I126" s="1118">
        <v>2665</v>
      </c>
      <c r="J126" s="1118">
        <v>1520</v>
      </c>
      <c r="K126" s="1118">
        <v>3050.0000000000036</v>
      </c>
      <c r="L126" s="1118">
        <v>1425</v>
      </c>
      <c r="M126" s="1118">
        <v>499.93999999999869</v>
      </c>
      <c r="N126" s="1118">
        <v>1740</v>
      </c>
      <c r="O126" s="1118">
        <v>515</v>
      </c>
      <c r="P126" s="507">
        <v>30920</v>
      </c>
      <c r="Q126" s="2299"/>
      <c r="R126" s="2299"/>
      <c r="S126" s="2299">
        <v>30920</v>
      </c>
    </row>
    <row r="127" spans="1:20">
      <c r="A127" s="2259">
        <v>6260</v>
      </c>
      <c r="B127" s="2259" t="s">
        <v>2778</v>
      </c>
      <c r="C127" s="2298">
        <v>675</v>
      </c>
      <c r="D127" s="1118">
        <v>1389.56</v>
      </c>
      <c r="E127" s="1118">
        <v>173.09999999999991</v>
      </c>
      <c r="F127" s="1118">
        <v>1002.52</v>
      </c>
      <c r="G127" s="1118">
        <v>558.80000000000018</v>
      </c>
      <c r="H127" s="1118">
        <v>664.65999999999985</v>
      </c>
      <c r="I127" s="1118">
        <v>583.04999999999973</v>
      </c>
      <c r="J127" s="1118">
        <v>471.0600000000004</v>
      </c>
      <c r="K127" s="1118">
        <v>1152.6099999999997</v>
      </c>
      <c r="L127" s="1118">
        <v>476.34999999999945</v>
      </c>
      <c r="M127" s="1118">
        <v>211.32000000000062</v>
      </c>
      <c r="N127" s="1118">
        <v>871.24000000000069</v>
      </c>
      <c r="O127" s="1118">
        <v>871.68999999999869</v>
      </c>
      <c r="P127" s="507">
        <v>8425.9599999999991</v>
      </c>
      <c r="Q127" s="2299"/>
      <c r="R127" s="2299"/>
      <c r="S127" s="2299">
        <v>6435.7482479999999</v>
      </c>
      <c r="T127" s="2299">
        <v>1990.2117519999997</v>
      </c>
    </row>
    <row r="128" spans="1:20">
      <c r="A128" s="2259">
        <v>6265</v>
      </c>
      <c r="B128" s="2259" t="s">
        <v>2777</v>
      </c>
      <c r="C128" s="2298" t="s">
        <v>4279</v>
      </c>
      <c r="D128" s="1118">
        <v>0</v>
      </c>
      <c r="E128" s="1118">
        <v>0</v>
      </c>
      <c r="F128" s="1118">
        <v>0</v>
      </c>
      <c r="G128" s="1118">
        <v>0</v>
      </c>
      <c r="H128" s="1118">
        <v>430</v>
      </c>
      <c r="I128" s="1118">
        <v>0</v>
      </c>
      <c r="J128" s="1118">
        <v>0</v>
      </c>
      <c r="K128" s="1118">
        <v>0</v>
      </c>
      <c r="L128" s="1118">
        <v>565</v>
      </c>
      <c r="M128" s="1118">
        <v>0</v>
      </c>
      <c r="N128" s="1118">
        <v>420</v>
      </c>
      <c r="O128" s="1118">
        <v>0</v>
      </c>
      <c r="P128" s="507">
        <v>1415</v>
      </c>
      <c r="Q128" s="2299"/>
      <c r="R128" s="2299"/>
      <c r="S128" s="2299">
        <v>1415</v>
      </c>
    </row>
    <row r="129" spans="1:21">
      <c r="A129" s="2259">
        <v>6270</v>
      </c>
      <c r="B129" s="2259" t="s">
        <v>2776</v>
      </c>
      <c r="C129" s="2298" t="s">
        <v>4280</v>
      </c>
      <c r="D129" s="1118">
        <v>383.83</v>
      </c>
      <c r="E129" s="1118">
        <v>2432.42</v>
      </c>
      <c r="F129" s="1118">
        <v>0</v>
      </c>
      <c r="G129" s="1118">
        <v>2545</v>
      </c>
      <c r="H129" s="1118">
        <v>0</v>
      </c>
      <c r="I129" s="1118">
        <v>2865</v>
      </c>
      <c r="J129" s="1118">
        <v>1230</v>
      </c>
      <c r="K129" s="1118">
        <v>0</v>
      </c>
      <c r="L129" s="1118">
        <v>3195</v>
      </c>
      <c r="M129" s="1118">
        <v>1475</v>
      </c>
      <c r="N129" s="1118">
        <v>1830</v>
      </c>
      <c r="O129" s="1118">
        <v>1635</v>
      </c>
      <c r="P129" s="507">
        <v>17591.25</v>
      </c>
      <c r="Q129" s="2299"/>
      <c r="R129" s="2299"/>
      <c r="T129" s="2299">
        <v>17591.25</v>
      </c>
    </row>
    <row r="130" spans="1:21">
      <c r="A130" s="2259">
        <v>6285</v>
      </c>
      <c r="B130" s="2259" t="s">
        <v>2775</v>
      </c>
      <c r="C130" s="2298">
        <v>620</v>
      </c>
      <c r="D130" s="1118">
        <v>2940.5600000000004</v>
      </c>
      <c r="E130" s="1118">
        <v>2460.5699999999997</v>
      </c>
      <c r="F130" s="1118">
        <v>3972.8399999999992</v>
      </c>
      <c r="G130" s="1118">
        <v>904.3700000000008</v>
      </c>
      <c r="H130" s="1118">
        <v>1352.619999999999</v>
      </c>
      <c r="I130" s="1118">
        <v>2047.9600000000009</v>
      </c>
      <c r="J130" s="1118">
        <v>3096.2300000000014</v>
      </c>
      <c r="K130" s="1118">
        <v>1157.5400000000009</v>
      </c>
      <c r="L130" s="1118">
        <v>1855.4399999999987</v>
      </c>
      <c r="M130" s="1118">
        <v>867.91999999999825</v>
      </c>
      <c r="N130" s="1118">
        <v>1778.0399999999972</v>
      </c>
      <c r="O130" s="1118">
        <v>1736.6900000000023</v>
      </c>
      <c r="P130" s="507">
        <v>24170.78</v>
      </c>
      <c r="Q130" s="2299"/>
      <c r="R130" s="2299"/>
      <c r="S130" s="2299">
        <v>24170.78</v>
      </c>
    </row>
    <row r="131" spans="1:21">
      <c r="A131" s="2259">
        <v>6290</v>
      </c>
      <c r="B131" s="2259" t="s">
        <v>2774</v>
      </c>
      <c r="C131" s="2298" t="s">
        <v>4281</v>
      </c>
      <c r="D131" s="1118">
        <v>1641</v>
      </c>
      <c r="E131" s="1118">
        <v>1157</v>
      </c>
      <c r="F131" s="1118">
        <v>987.67999999999984</v>
      </c>
      <c r="G131" s="1118">
        <v>1632.0499999999997</v>
      </c>
      <c r="H131" s="1118">
        <v>2521.2000000000007</v>
      </c>
      <c r="I131" s="1118">
        <v>5849.380000000001</v>
      </c>
      <c r="J131" s="1118">
        <v>2079.9999999999982</v>
      </c>
      <c r="K131" s="1118">
        <v>-380</v>
      </c>
      <c r="L131" s="1118">
        <v>138.23000000000138</v>
      </c>
      <c r="M131" s="1118">
        <v>3340.0999999999985</v>
      </c>
      <c r="N131" s="1118">
        <v>17165.369999999995</v>
      </c>
      <c r="O131" s="1118">
        <v>651.84000000000378</v>
      </c>
      <c r="P131" s="507">
        <v>36783.85</v>
      </c>
      <c r="Q131" s="2299"/>
      <c r="R131" s="2299"/>
      <c r="S131" s="2299">
        <v>36783.85</v>
      </c>
    </row>
    <row r="132" spans="1:21">
      <c r="A132" s="2259">
        <v>6295</v>
      </c>
      <c r="B132" s="2259" t="s">
        <v>3135</v>
      </c>
      <c r="C132" s="2298" t="s">
        <v>4281</v>
      </c>
      <c r="D132" s="1118">
        <v>0</v>
      </c>
      <c r="E132" s="1118">
        <v>0</v>
      </c>
      <c r="F132" s="1118">
        <v>0</v>
      </c>
      <c r="G132" s="1118">
        <v>0</v>
      </c>
      <c r="H132" s="1118">
        <v>0</v>
      </c>
      <c r="I132" s="1118">
        <v>0</v>
      </c>
      <c r="J132" s="1118">
        <v>0</v>
      </c>
      <c r="K132" s="1118">
        <v>0</v>
      </c>
      <c r="L132" s="1118">
        <v>0</v>
      </c>
      <c r="M132" s="1118">
        <v>0</v>
      </c>
      <c r="N132" s="1118">
        <v>0</v>
      </c>
      <c r="O132" s="1118">
        <v>0</v>
      </c>
      <c r="P132" s="507">
        <v>0</v>
      </c>
      <c r="Q132" s="2299"/>
      <c r="R132" s="2299"/>
      <c r="S132" s="2299">
        <v>0</v>
      </c>
    </row>
    <row r="133" spans="1:21">
      <c r="A133" s="2259">
        <v>6300</v>
      </c>
      <c r="B133" s="2259" t="s">
        <v>2773</v>
      </c>
      <c r="C133" s="2298" t="s">
        <v>4281</v>
      </c>
      <c r="D133" s="1118">
        <v>1042.94</v>
      </c>
      <c r="E133" s="1118">
        <v>157.5</v>
      </c>
      <c r="F133" s="1118">
        <v>822.05</v>
      </c>
      <c r="G133" s="1118">
        <v>0</v>
      </c>
      <c r="H133" s="1118">
        <v>1226.9999999999998</v>
      </c>
      <c r="I133" s="1118">
        <v>990</v>
      </c>
      <c r="J133" s="1118">
        <v>180</v>
      </c>
      <c r="K133" s="1118">
        <v>415</v>
      </c>
      <c r="L133" s="1118">
        <v>1160</v>
      </c>
      <c r="M133" s="1118">
        <v>1195</v>
      </c>
      <c r="N133" s="1118">
        <v>1197.5</v>
      </c>
      <c r="O133" s="1118">
        <v>1967.5</v>
      </c>
      <c r="P133" s="507">
        <v>10354.49</v>
      </c>
      <c r="Q133" s="2299"/>
      <c r="R133" s="2299"/>
      <c r="S133" s="2299">
        <v>10354.49</v>
      </c>
    </row>
    <row r="134" spans="1:21">
      <c r="A134" s="2259">
        <v>6305</v>
      </c>
      <c r="B134" s="2259" t="s">
        <v>2772</v>
      </c>
      <c r="C134" s="2298">
        <v>675</v>
      </c>
      <c r="D134" s="1118">
        <v>0</v>
      </c>
      <c r="E134" s="1118">
        <v>0</v>
      </c>
      <c r="F134" s="1118">
        <v>2000</v>
      </c>
      <c r="G134" s="1118">
        <v>0</v>
      </c>
      <c r="H134" s="1118">
        <v>0</v>
      </c>
      <c r="I134" s="1118">
        <v>0</v>
      </c>
      <c r="J134" s="1118">
        <v>0</v>
      </c>
      <c r="K134" s="1118">
        <v>0</v>
      </c>
      <c r="L134" s="1118">
        <v>0</v>
      </c>
      <c r="M134" s="1118">
        <v>13.569999999999936</v>
      </c>
      <c r="N134" s="1118">
        <v>0</v>
      </c>
      <c r="O134" s="1118">
        <v>0</v>
      </c>
      <c r="P134" s="507">
        <v>2013.57</v>
      </c>
      <c r="Q134" s="2299"/>
      <c r="R134" s="2299"/>
      <c r="S134" s="2299">
        <v>2013.57</v>
      </c>
    </row>
    <row r="135" spans="1:21">
      <c r="A135" s="2259">
        <v>6310</v>
      </c>
      <c r="B135" s="2259" t="s">
        <v>2771</v>
      </c>
      <c r="C135" s="2298" t="s">
        <v>4281</v>
      </c>
      <c r="D135" s="1118">
        <v>1871.92</v>
      </c>
      <c r="E135" s="1118">
        <v>2187.3000000000002</v>
      </c>
      <c r="F135" s="1118">
        <v>4484.0000000000009</v>
      </c>
      <c r="G135" s="1118">
        <v>9966.6299999999974</v>
      </c>
      <c r="H135" s="1118">
        <v>2163.9200000000019</v>
      </c>
      <c r="I135" s="1118">
        <v>17219.709999999995</v>
      </c>
      <c r="J135" s="1118">
        <v>2136.570000000007</v>
      </c>
      <c r="K135" s="1118">
        <v>12314.849999999991</v>
      </c>
      <c r="L135" s="1118">
        <v>1896.0000000000073</v>
      </c>
      <c r="M135" s="1118">
        <v>3314.2699999999968</v>
      </c>
      <c r="N135" s="1118">
        <v>2150.1900000000023</v>
      </c>
      <c r="O135" s="1118">
        <v>2035.2900000000009</v>
      </c>
      <c r="P135" s="507">
        <v>61740.65</v>
      </c>
      <c r="Q135" s="2299"/>
      <c r="R135" s="2299"/>
      <c r="S135" s="2299">
        <v>61740.65</v>
      </c>
    </row>
    <row r="136" spans="1:21">
      <c r="A136" s="2259">
        <v>6320</v>
      </c>
      <c r="B136" s="2259" t="s">
        <v>2770</v>
      </c>
      <c r="C136" s="2298">
        <v>720</v>
      </c>
      <c r="D136" s="1118">
        <v>1138.3400000000001</v>
      </c>
      <c r="E136" s="1118">
        <v>344.48</v>
      </c>
      <c r="F136" s="1118">
        <v>1382.7999999999997</v>
      </c>
      <c r="G136" s="1118">
        <v>4446.71</v>
      </c>
      <c r="H136" s="1118">
        <v>958.05000000000109</v>
      </c>
      <c r="I136" s="1118">
        <v>2346.239999999998</v>
      </c>
      <c r="J136" s="1118">
        <v>985.2400000000016</v>
      </c>
      <c r="K136" s="1118">
        <v>638.06999999999971</v>
      </c>
      <c r="L136" s="1118">
        <v>541.86999999999898</v>
      </c>
      <c r="M136" s="1118">
        <v>1275.6499999999996</v>
      </c>
      <c r="N136" s="1118">
        <v>0</v>
      </c>
      <c r="O136" s="1118">
        <v>719.44000000000051</v>
      </c>
      <c r="P136" s="507">
        <v>14776.89</v>
      </c>
      <c r="Q136" s="2299"/>
      <c r="R136" s="2299"/>
      <c r="T136" s="2299">
        <v>14776.89</v>
      </c>
    </row>
    <row r="137" spans="1:21">
      <c r="A137" s="2259">
        <v>6325</v>
      </c>
      <c r="B137" s="2259" t="s">
        <v>2769</v>
      </c>
      <c r="C137" s="2298" t="s">
        <v>4282</v>
      </c>
      <c r="D137" s="1118">
        <v>234.38</v>
      </c>
      <c r="E137" s="1118">
        <v>245</v>
      </c>
      <c r="F137" s="1118">
        <v>1820</v>
      </c>
      <c r="G137" s="1118">
        <v>1352.1999999999998</v>
      </c>
      <c r="H137" s="1118">
        <v>2851.8</v>
      </c>
      <c r="I137" s="1118">
        <v>794</v>
      </c>
      <c r="J137" s="1118">
        <v>0</v>
      </c>
      <c r="K137" s="1118">
        <v>1050.0000000000009</v>
      </c>
      <c r="L137" s="1118">
        <v>0</v>
      </c>
      <c r="M137" s="1118">
        <v>571</v>
      </c>
      <c r="N137" s="1118">
        <v>1068</v>
      </c>
      <c r="O137" s="1118">
        <v>0</v>
      </c>
      <c r="P137" s="507">
        <v>9986.380000000001</v>
      </c>
      <c r="Q137" s="2299"/>
      <c r="R137" s="2299"/>
      <c r="T137" s="2299">
        <v>9986.380000000001</v>
      </c>
    </row>
    <row r="138" spans="1:21">
      <c r="A138" s="2259">
        <v>6330</v>
      </c>
      <c r="B138" s="2259" t="s">
        <v>2924</v>
      </c>
      <c r="C138" s="2298" t="s">
        <v>4282</v>
      </c>
      <c r="D138" s="1118">
        <v>0</v>
      </c>
      <c r="E138" s="1118">
        <v>0</v>
      </c>
      <c r="F138" s="1118">
        <v>0</v>
      </c>
      <c r="G138" s="1118">
        <v>0</v>
      </c>
      <c r="H138" s="1118">
        <v>0</v>
      </c>
      <c r="I138" s="1118">
        <v>0</v>
      </c>
      <c r="J138" s="1118">
        <v>0</v>
      </c>
      <c r="K138" s="1118">
        <v>0</v>
      </c>
      <c r="L138" s="1118">
        <v>0</v>
      </c>
      <c r="M138" s="1118">
        <v>0</v>
      </c>
      <c r="N138" s="1118">
        <v>0</v>
      </c>
      <c r="O138" s="1118">
        <v>0</v>
      </c>
      <c r="P138" s="507">
        <v>0</v>
      </c>
      <c r="Q138" s="2299"/>
      <c r="R138" s="2299"/>
      <c r="T138" s="2299"/>
    </row>
    <row r="139" spans="1:21">
      <c r="A139" s="2259">
        <v>6335</v>
      </c>
      <c r="B139" s="2259" t="s">
        <v>2768</v>
      </c>
      <c r="C139" s="2298" t="s">
        <v>4282</v>
      </c>
      <c r="D139" s="1118">
        <v>847</v>
      </c>
      <c r="E139" s="1118">
        <v>80</v>
      </c>
      <c r="F139" s="1118">
        <v>1030</v>
      </c>
      <c r="G139" s="1118">
        <v>535</v>
      </c>
      <c r="H139" s="1118">
        <v>905</v>
      </c>
      <c r="I139" s="1118">
        <v>1100</v>
      </c>
      <c r="J139" s="1118">
        <v>1042.5</v>
      </c>
      <c r="K139" s="1118">
        <v>225</v>
      </c>
      <c r="L139" s="1118">
        <v>0</v>
      </c>
      <c r="M139" s="1118">
        <v>405</v>
      </c>
      <c r="N139" s="1118">
        <v>695</v>
      </c>
      <c r="O139" s="1118">
        <v>764</v>
      </c>
      <c r="P139" s="507">
        <v>7628.5</v>
      </c>
      <c r="Q139" s="2299"/>
      <c r="R139" s="2299"/>
      <c r="T139" s="2299">
        <v>7628.5</v>
      </c>
    </row>
    <row r="140" spans="1:21">
      <c r="A140" s="2259">
        <v>6340</v>
      </c>
      <c r="B140" s="2259" t="s">
        <v>2767</v>
      </c>
      <c r="C140" s="2298">
        <v>775</v>
      </c>
      <c r="D140" s="1118">
        <v>0</v>
      </c>
      <c r="E140" s="1118">
        <v>0</v>
      </c>
      <c r="F140" s="1118">
        <v>500</v>
      </c>
      <c r="G140" s="1118">
        <v>0</v>
      </c>
      <c r="H140" s="1118">
        <v>-500</v>
      </c>
      <c r="I140" s="1118">
        <v>0</v>
      </c>
      <c r="J140" s="1118">
        <v>0</v>
      </c>
      <c r="K140" s="1118">
        <v>1000</v>
      </c>
      <c r="L140" s="1118">
        <v>0</v>
      </c>
      <c r="M140" s="1118">
        <v>0</v>
      </c>
      <c r="N140" s="1118">
        <v>0</v>
      </c>
      <c r="O140" s="1118">
        <v>0</v>
      </c>
      <c r="P140" s="507">
        <v>1000</v>
      </c>
      <c r="Q140" s="2299"/>
      <c r="R140" s="2299"/>
      <c r="T140" s="2299">
        <v>1000</v>
      </c>
    </row>
    <row r="141" spans="1:21">
      <c r="A141" s="2259">
        <v>6345</v>
      </c>
      <c r="B141" s="2259" t="s">
        <v>2766</v>
      </c>
      <c r="C141" s="2298" t="s">
        <v>4282</v>
      </c>
      <c r="D141" s="1118">
        <v>966.5</v>
      </c>
      <c r="E141" s="1118">
        <v>2919.23</v>
      </c>
      <c r="F141" s="1118">
        <v>2048.19</v>
      </c>
      <c r="G141" s="1118">
        <v>2462.09</v>
      </c>
      <c r="H141" s="1118">
        <v>1088.5300000000007</v>
      </c>
      <c r="I141" s="1118">
        <v>2503.119999999999</v>
      </c>
      <c r="J141" s="1118">
        <v>2281.6399999999994</v>
      </c>
      <c r="K141" s="1118">
        <v>1003.3500000000004</v>
      </c>
      <c r="L141" s="1118">
        <v>1889.0300000000007</v>
      </c>
      <c r="M141" s="1118">
        <v>2600.5199999999968</v>
      </c>
      <c r="N141" s="1118">
        <v>1042.1900000000023</v>
      </c>
      <c r="O141" s="1118">
        <v>1386.9099999999999</v>
      </c>
      <c r="P141" s="507">
        <v>22191.3</v>
      </c>
      <c r="Q141" s="2299"/>
      <c r="R141" s="2299"/>
      <c r="T141" s="2299">
        <v>22191.3</v>
      </c>
    </row>
    <row r="142" spans="1:21">
      <c r="A142" s="2259">
        <v>6355</v>
      </c>
      <c r="B142" s="2259" t="s">
        <v>2765</v>
      </c>
      <c r="C142" s="2305" t="s">
        <v>4283</v>
      </c>
      <c r="D142" s="1118">
        <v>1326.98</v>
      </c>
      <c r="E142" s="1118">
        <v>1327.0099999999998</v>
      </c>
      <c r="F142" s="1118">
        <v>1327.0100000000002</v>
      </c>
      <c r="G142" s="1118">
        <v>1327.0100000000002</v>
      </c>
      <c r="H142" s="1118">
        <v>1004.3899999999994</v>
      </c>
      <c r="I142" s="1118">
        <v>1004.4099999999999</v>
      </c>
      <c r="J142" s="1118">
        <v>1004.3900000000012</v>
      </c>
      <c r="K142" s="1118">
        <v>-677.59000000000106</v>
      </c>
      <c r="L142" s="1118">
        <v>9284.48</v>
      </c>
      <c r="M142" s="1118">
        <v>1280.0299999999988</v>
      </c>
      <c r="N142" s="1118">
        <v>1280.0200000000004</v>
      </c>
      <c r="O142" s="1118">
        <v>1280.0300000000025</v>
      </c>
      <c r="P142" s="507">
        <v>20768.170000000002</v>
      </c>
      <c r="Q142" s="2299"/>
      <c r="R142" s="2299"/>
      <c r="S142" s="1119">
        <v>9859.7547259999992</v>
      </c>
      <c r="T142" s="1119">
        <v>1373.815274</v>
      </c>
      <c r="U142" s="2259" t="s">
        <v>3137</v>
      </c>
    </row>
    <row r="143" spans="1:21">
      <c r="A143" s="2259">
        <v>6360</v>
      </c>
      <c r="B143" s="2259" t="s">
        <v>2764</v>
      </c>
      <c r="C143" s="2298" t="s">
        <v>530</v>
      </c>
      <c r="D143" s="1118">
        <v>0</v>
      </c>
      <c r="E143" s="1118">
        <v>0</v>
      </c>
      <c r="F143" s="1118">
        <v>0</v>
      </c>
      <c r="G143" s="1118">
        <v>0</v>
      </c>
      <c r="H143" s="1118">
        <v>0</v>
      </c>
      <c r="I143" s="1118">
        <v>0</v>
      </c>
      <c r="J143" s="1118">
        <v>0</v>
      </c>
      <c r="K143" s="1118">
        <v>313.63</v>
      </c>
      <c r="L143" s="1118">
        <v>0</v>
      </c>
      <c r="M143" s="1118">
        <v>0</v>
      </c>
      <c r="N143" s="1118">
        <v>0</v>
      </c>
      <c r="O143" s="1118">
        <v>-177.51</v>
      </c>
      <c r="P143" s="507">
        <v>136.12</v>
      </c>
      <c r="Q143" s="2299"/>
      <c r="R143" s="2299"/>
      <c r="S143" s="2299">
        <v>103.968456</v>
      </c>
      <c r="T143" s="2299">
        <v>32.151544000000001</v>
      </c>
    </row>
    <row r="144" spans="1:21">
      <c r="A144" s="2259">
        <v>6365</v>
      </c>
      <c r="B144" s="2259" t="s">
        <v>2763</v>
      </c>
      <c r="C144" s="2298" t="s">
        <v>525</v>
      </c>
      <c r="D144" s="1118">
        <v>0</v>
      </c>
      <c r="E144" s="1118">
        <v>0</v>
      </c>
      <c r="F144" s="1118">
        <v>128.13999999999999</v>
      </c>
      <c r="G144" s="1118">
        <v>0</v>
      </c>
      <c r="H144" s="1118">
        <v>0</v>
      </c>
      <c r="I144" s="1118">
        <v>0</v>
      </c>
      <c r="J144" s="1118">
        <v>0</v>
      </c>
      <c r="K144" s="1118">
        <v>0</v>
      </c>
      <c r="L144" s="1118">
        <v>0</v>
      </c>
      <c r="M144" s="1118">
        <v>0</v>
      </c>
      <c r="N144" s="1118">
        <v>0</v>
      </c>
      <c r="O144" s="1118">
        <v>65.29000000000002</v>
      </c>
      <c r="P144" s="507">
        <v>193.43</v>
      </c>
      <c r="Q144" s="2299"/>
      <c r="R144" s="2299"/>
      <c r="S144" s="2299">
        <v>147.74183400000001</v>
      </c>
      <c r="T144" s="2299">
        <v>45.688166000000002</v>
      </c>
    </row>
    <row r="145" spans="1:22">
      <c r="A145" s="2259">
        <v>6385</v>
      </c>
      <c r="B145" s="2259" t="s">
        <v>2762</v>
      </c>
      <c r="C145" s="2298" t="s">
        <v>530</v>
      </c>
      <c r="D145" s="1118">
        <v>481.06999999999994</v>
      </c>
      <c r="E145" s="1118">
        <v>0</v>
      </c>
      <c r="F145" s="1118">
        <v>116.41999999999996</v>
      </c>
      <c r="G145" s="1118">
        <v>139.22000000000014</v>
      </c>
      <c r="H145" s="1118">
        <v>193.28999999999996</v>
      </c>
      <c r="I145" s="1118">
        <v>906.42000000000007</v>
      </c>
      <c r="J145" s="1118">
        <v>54.199999999999818</v>
      </c>
      <c r="K145" s="1118">
        <v>458.84999999999991</v>
      </c>
      <c r="L145" s="1118">
        <v>354.65000000000009</v>
      </c>
      <c r="M145" s="1118">
        <v>584.77</v>
      </c>
      <c r="N145" s="1118">
        <v>130.4699999999998</v>
      </c>
      <c r="O145" s="1118">
        <v>223.45000000000027</v>
      </c>
      <c r="P145" s="507">
        <v>3642.81</v>
      </c>
      <c r="Q145" s="2299"/>
      <c r="R145" s="2299"/>
      <c r="S145" s="2299">
        <v>2782.3782780000001</v>
      </c>
      <c r="T145" s="2299">
        <v>860.43172199999992</v>
      </c>
    </row>
    <row r="146" spans="1:22">
      <c r="A146" s="2259">
        <v>6390</v>
      </c>
      <c r="B146" s="2259" t="s">
        <v>2761</v>
      </c>
      <c r="C146" s="2298" t="s">
        <v>530</v>
      </c>
      <c r="D146" s="1118">
        <v>33.010000000000005</v>
      </c>
      <c r="E146" s="1118">
        <v>27.64</v>
      </c>
      <c r="F146" s="1118">
        <v>59.91</v>
      </c>
      <c r="G146" s="1118">
        <v>41.44</v>
      </c>
      <c r="H146" s="1118">
        <v>62.829999999999984</v>
      </c>
      <c r="I146" s="1118">
        <v>9431.83</v>
      </c>
      <c r="J146" s="1118">
        <v>81</v>
      </c>
      <c r="K146" s="1118">
        <v>46.6200000000008</v>
      </c>
      <c r="L146" s="1118">
        <v>24.899999999999636</v>
      </c>
      <c r="M146" s="1118">
        <v>29.779999999998836</v>
      </c>
      <c r="N146" s="1118">
        <v>8591.9500000000007</v>
      </c>
      <c r="O146" s="1118">
        <v>34.090000000000146</v>
      </c>
      <c r="P146" s="507">
        <v>18465</v>
      </c>
      <c r="Q146" s="2299"/>
      <c r="R146" s="2299"/>
      <c r="S146" s="2299">
        <v>14103.567000000001</v>
      </c>
      <c r="T146" s="2299">
        <v>4361.433</v>
      </c>
    </row>
    <row r="147" spans="1:22">
      <c r="A147" s="2259">
        <v>6400</v>
      </c>
      <c r="B147" s="2259" t="s">
        <v>2760</v>
      </c>
      <c r="C147" s="2298">
        <v>711</v>
      </c>
      <c r="D147" s="1118">
        <v>0</v>
      </c>
      <c r="E147" s="1118">
        <v>0</v>
      </c>
      <c r="F147" s="1118">
        <v>0</v>
      </c>
      <c r="G147" s="1118">
        <v>0</v>
      </c>
      <c r="H147" s="1118">
        <v>0</v>
      </c>
      <c r="I147" s="1118">
        <v>0</v>
      </c>
      <c r="J147" s="1118">
        <v>0</v>
      </c>
      <c r="K147" s="1118">
        <v>0</v>
      </c>
      <c r="L147" s="1118">
        <v>0</v>
      </c>
      <c r="M147" s="1118">
        <v>0</v>
      </c>
      <c r="N147" s="1118">
        <v>0</v>
      </c>
      <c r="O147" s="1118">
        <v>3937.5</v>
      </c>
      <c r="P147" s="507">
        <v>3937.5</v>
      </c>
      <c r="Q147" s="2299"/>
      <c r="R147" s="2299"/>
      <c r="T147" s="2299">
        <v>3937.5</v>
      </c>
    </row>
    <row r="148" spans="1:22">
      <c r="A148" s="2259">
        <v>6410</v>
      </c>
      <c r="B148" s="2259" t="s">
        <v>2759</v>
      </c>
      <c r="C148" s="2298">
        <v>711</v>
      </c>
      <c r="D148" s="1118">
        <v>2711.77</v>
      </c>
      <c r="E148" s="1118">
        <v>1983.2200000000007</v>
      </c>
      <c r="F148" s="1118">
        <v>4699.9999999999991</v>
      </c>
      <c r="G148" s="1118">
        <v>4375</v>
      </c>
      <c r="H148" s="1118">
        <v>1364.3500000000004</v>
      </c>
      <c r="I148" s="1118">
        <v>3239.3499999999985</v>
      </c>
      <c r="J148" s="1118">
        <v>2200</v>
      </c>
      <c r="K148" s="1118">
        <v>3125</v>
      </c>
      <c r="L148" s="1118">
        <v>3010.6500000000015</v>
      </c>
      <c r="M148" s="1118">
        <v>3750</v>
      </c>
      <c r="N148" s="1118">
        <v>3750.0000000000036</v>
      </c>
      <c r="O148" s="1118">
        <v>7500</v>
      </c>
      <c r="P148" s="507">
        <v>41709.340000000004</v>
      </c>
      <c r="Q148" s="2299"/>
      <c r="R148" s="2299"/>
      <c r="T148" s="2299">
        <v>41709.340000000004</v>
      </c>
    </row>
    <row r="149" spans="1:22" s="2292" customFormat="1" ht="13.5" thickBot="1">
      <c r="B149" s="2292" t="s">
        <v>2758</v>
      </c>
      <c r="C149" s="2300"/>
      <c r="D149" s="1117">
        <v>224866.44000000003</v>
      </c>
      <c r="E149" s="1117">
        <v>207894.47000000006</v>
      </c>
      <c r="F149" s="1117">
        <v>224383.30000000002</v>
      </c>
      <c r="G149" s="1117">
        <v>245528.0199999999</v>
      </c>
      <c r="H149" s="1117">
        <v>225111.42000000007</v>
      </c>
      <c r="I149" s="1117">
        <v>273029.20000000007</v>
      </c>
      <c r="J149" s="1117">
        <v>235382.90999999997</v>
      </c>
      <c r="K149" s="1117">
        <v>234868.19000000009</v>
      </c>
      <c r="L149" s="1117">
        <v>204096.60000000006</v>
      </c>
      <c r="M149" s="1117">
        <v>247682.28999999983</v>
      </c>
      <c r="N149" s="1117">
        <v>271409.64000000019</v>
      </c>
      <c r="O149" s="1117">
        <v>269638.55000000005</v>
      </c>
      <c r="P149" s="1117">
        <v>2863891.0299999993</v>
      </c>
      <c r="Q149" s="2301">
        <v>2456827.2299999995</v>
      </c>
      <c r="R149" s="2301"/>
      <c r="S149" s="1117">
        <v>2112703.3104780004</v>
      </c>
      <c r="T149" s="1117">
        <v>741653.1195220002</v>
      </c>
      <c r="V149" s="2301">
        <v>2863891.0300000003</v>
      </c>
    </row>
    <row r="150" spans="1:22" ht="13.5" thickTop="1">
      <c r="C150" s="2298"/>
      <c r="D150" s="1119"/>
      <c r="E150" s="1119"/>
      <c r="F150" s="1119"/>
      <c r="G150" s="1119"/>
      <c r="H150" s="1119"/>
      <c r="I150" s="1119"/>
      <c r="J150" s="1119"/>
      <c r="K150" s="1119"/>
      <c r="L150" s="1119"/>
      <c r="M150" s="1119"/>
      <c r="N150" s="1119"/>
      <c r="O150" s="1119"/>
      <c r="P150" s="2299"/>
      <c r="Q150" s="2299"/>
      <c r="R150" s="2299"/>
      <c r="T150" s="2299"/>
    </row>
    <row r="151" spans="1:22">
      <c r="A151" s="2259">
        <v>6445</v>
      </c>
      <c r="B151" s="2259" t="s">
        <v>2757</v>
      </c>
      <c r="C151" s="2298">
        <v>301.10000000000002</v>
      </c>
      <c r="D151" s="1118">
        <v>90.44</v>
      </c>
      <c r="E151" s="1118">
        <v>90.44</v>
      </c>
      <c r="F151" s="1118">
        <v>90.44</v>
      </c>
      <c r="G151" s="1118">
        <v>90.44</v>
      </c>
      <c r="H151" s="1118">
        <v>90.44</v>
      </c>
      <c r="I151" s="1118">
        <v>90.44</v>
      </c>
      <c r="J151" s="1118">
        <v>90.439999999999941</v>
      </c>
      <c r="K151" s="1118">
        <v>90.440000000000055</v>
      </c>
      <c r="L151" s="1118">
        <v>90.440000000000055</v>
      </c>
      <c r="M151" s="1118">
        <v>90.439999999999941</v>
      </c>
      <c r="N151" s="1118">
        <v>90.440000000000168</v>
      </c>
      <c r="O151" s="1118">
        <v>90.439999999999827</v>
      </c>
      <c r="P151" s="507">
        <v>1085.28</v>
      </c>
      <c r="Q151" s="2299"/>
      <c r="R151" s="2299"/>
      <c r="S151" s="2299">
        <v>1085.28</v>
      </c>
    </row>
    <row r="152" spans="1:22">
      <c r="A152" s="2259">
        <v>6450</v>
      </c>
      <c r="B152" s="2259" t="s">
        <v>2756</v>
      </c>
      <c r="C152" s="2298">
        <v>302.10000000000002</v>
      </c>
      <c r="D152" s="1118">
        <v>47.290000000000006</v>
      </c>
      <c r="E152" s="1118">
        <v>47.3</v>
      </c>
      <c r="F152" s="1118">
        <v>47.31</v>
      </c>
      <c r="G152" s="1118">
        <v>47.31</v>
      </c>
      <c r="H152" s="1118">
        <v>47.319999999999965</v>
      </c>
      <c r="I152" s="1118">
        <v>47.310000000000059</v>
      </c>
      <c r="J152" s="1118">
        <v>47.309999999999945</v>
      </c>
      <c r="K152" s="1118">
        <v>47.31</v>
      </c>
      <c r="L152" s="1118">
        <v>47.319999999999993</v>
      </c>
      <c r="M152" s="1118">
        <v>47.310000000000059</v>
      </c>
      <c r="N152" s="1118">
        <v>47.309999999999945</v>
      </c>
      <c r="O152" s="1118">
        <v>47.32000000000005</v>
      </c>
      <c r="P152" s="507">
        <v>567.72</v>
      </c>
      <c r="Q152" s="2299"/>
      <c r="R152" s="2299"/>
      <c r="S152" s="2299">
        <v>567.72</v>
      </c>
    </row>
    <row r="153" spans="1:22">
      <c r="A153" s="2259">
        <v>6455</v>
      </c>
      <c r="B153" s="2259" t="s">
        <v>2755</v>
      </c>
      <c r="C153" s="2298">
        <v>304.2</v>
      </c>
      <c r="D153" s="1118">
        <v>365.38</v>
      </c>
      <c r="E153" s="1118">
        <v>365.38</v>
      </c>
      <c r="F153" s="1118">
        <v>365.37999999999988</v>
      </c>
      <c r="G153" s="1118">
        <v>365.38000000000011</v>
      </c>
      <c r="H153" s="1118">
        <v>365.82000000000016</v>
      </c>
      <c r="I153" s="1118">
        <v>366.92999999999984</v>
      </c>
      <c r="J153" s="1118">
        <v>366.92999999999984</v>
      </c>
      <c r="K153" s="1118">
        <v>366.93000000000029</v>
      </c>
      <c r="L153" s="1118">
        <v>367.63999999999987</v>
      </c>
      <c r="M153" s="1118">
        <v>367.63999999999987</v>
      </c>
      <c r="N153" s="1118">
        <v>367.64000000000033</v>
      </c>
      <c r="O153" s="1118">
        <v>369.35999999999967</v>
      </c>
      <c r="P153" s="507">
        <v>4400.41</v>
      </c>
      <c r="Q153" s="2299"/>
      <c r="R153" s="2299"/>
      <c r="S153" s="2299">
        <v>4400.41</v>
      </c>
    </row>
    <row r="154" spans="1:22">
      <c r="A154" s="2259">
        <v>6460</v>
      </c>
      <c r="B154" s="2259" t="s">
        <v>2754</v>
      </c>
      <c r="C154" s="2298">
        <v>304.3</v>
      </c>
      <c r="D154" s="1118">
        <v>7314.79</v>
      </c>
      <c r="E154" s="1118">
        <v>7315.11</v>
      </c>
      <c r="F154" s="1118">
        <v>7319.1100000000024</v>
      </c>
      <c r="G154" s="1118">
        <v>7321.9599999999991</v>
      </c>
      <c r="H154" s="1118">
        <v>7322.5899999999965</v>
      </c>
      <c r="I154" s="1118">
        <v>7322.5899999999965</v>
      </c>
      <c r="J154" s="1118">
        <v>7322.5900000000038</v>
      </c>
      <c r="K154" s="1118">
        <v>7342.4000000000015</v>
      </c>
      <c r="L154" s="1118">
        <v>7339.0299999999988</v>
      </c>
      <c r="M154" s="1118">
        <v>7339.8899999999994</v>
      </c>
      <c r="N154" s="1118">
        <v>7342.3999999999942</v>
      </c>
      <c r="O154" s="1118">
        <v>7341.8800000000047</v>
      </c>
      <c r="P154" s="507">
        <v>87944.34</v>
      </c>
      <c r="Q154" s="2299"/>
      <c r="R154" s="2299"/>
      <c r="S154" s="2299">
        <v>87944.34</v>
      </c>
    </row>
    <row r="155" spans="1:22">
      <c r="A155" s="2259">
        <v>6465</v>
      </c>
      <c r="B155" s="2259" t="s">
        <v>3746</v>
      </c>
      <c r="C155" s="2298">
        <v>304.39999999999998</v>
      </c>
      <c r="D155" s="1118">
        <v>6.64</v>
      </c>
      <c r="E155" s="1118">
        <v>6.64</v>
      </c>
      <c r="F155" s="1118">
        <v>6.6400000000000023</v>
      </c>
      <c r="G155" s="1118">
        <v>6.639999999999997</v>
      </c>
      <c r="H155" s="1118">
        <v>6.6400000000000041</v>
      </c>
      <c r="I155" s="1118">
        <v>6.6400000000000006</v>
      </c>
      <c r="J155" s="1118">
        <v>6.6399999999999935</v>
      </c>
      <c r="K155" s="1118">
        <v>6.6400000000000006</v>
      </c>
      <c r="L155" s="1118">
        <v>6.6400000000000006</v>
      </c>
      <c r="M155" s="1118">
        <v>6.6400000000000077</v>
      </c>
      <c r="N155" s="1118">
        <v>6.6400000000000006</v>
      </c>
      <c r="O155" s="1118">
        <v>6.6400000000000006</v>
      </c>
      <c r="P155" s="507">
        <v>79.680000000000007</v>
      </c>
      <c r="Q155" s="2299"/>
      <c r="R155" s="2299"/>
      <c r="S155" s="2299">
        <v>79.680000000000007</v>
      </c>
    </row>
    <row r="156" spans="1:22">
      <c r="A156" s="2259">
        <v>6470</v>
      </c>
      <c r="B156" s="487" t="s">
        <v>438</v>
      </c>
      <c r="C156" s="2298">
        <v>304.5</v>
      </c>
      <c r="D156" s="1118">
        <v>34431.11</v>
      </c>
      <c r="E156" s="1118">
        <v>34431.11</v>
      </c>
      <c r="F156" s="1118">
        <v>34431.11</v>
      </c>
      <c r="G156" s="1118">
        <v>34431.11</v>
      </c>
      <c r="H156" s="1118">
        <v>34431.109999999986</v>
      </c>
      <c r="I156" s="1118">
        <v>34461.500000000029</v>
      </c>
      <c r="J156" s="1118">
        <v>34461.5</v>
      </c>
      <c r="K156" s="1118">
        <v>34448.049999999959</v>
      </c>
      <c r="L156" s="1118">
        <v>34448.050000000047</v>
      </c>
      <c r="M156" s="1118">
        <v>34448.049999999988</v>
      </c>
      <c r="N156" s="1118">
        <v>34448.049999999988</v>
      </c>
      <c r="O156" s="1118">
        <v>34448.050000000047</v>
      </c>
      <c r="P156" s="507">
        <v>413318.80000000005</v>
      </c>
      <c r="Q156" s="2299"/>
      <c r="R156" s="2299"/>
      <c r="S156" s="2299"/>
    </row>
    <row r="157" spans="1:22">
      <c r="A157" s="2259">
        <v>6485</v>
      </c>
      <c r="B157" s="2259" t="s">
        <v>2753</v>
      </c>
      <c r="C157" s="2298">
        <v>307.2</v>
      </c>
      <c r="D157" s="1118">
        <v>7159.26</v>
      </c>
      <c r="E157" s="1118">
        <v>7159.3799999999992</v>
      </c>
      <c r="F157" s="1118">
        <v>7159.9900000000016</v>
      </c>
      <c r="G157" s="1118">
        <v>7160.5499999999993</v>
      </c>
      <c r="H157" s="1118">
        <v>7161.1100000000006</v>
      </c>
      <c r="I157" s="1118">
        <v>7161.9500000000044</v>
      </c>
      <c r="J157" s="1118">
        <v>7162.3399999999965</v>
      </c>
      <c r="K157" s="1118">
        <v>7163.5199999999968</v>
      </c>
      <c r="L157" s="1118">
        <v>7164.8100000000049</v>
      </c>
      <c r="M157" s="1118">
        <v>7165.4199999999983</v>
      </c>
      <c r="N157" s="1118">
        <v>7165.6999999999971</v>
      </c>
      <c r="O157" s="1118">
        <v>7165.7000000000116</v>
      </c>
      <c r="P157" s="507">
        <v>85949.73000000001</v>
      </c>
      <c r="Q157" s="2299"/>
      <c r="R157" s="2299"/>
      <c r="S157" s="2299">
        <v>85949.73000000001</v>
      </c>
    </row>
    <row r="158" spans="1:22">
      <c r="A158" s="2259">
        <v>6490</v>
      </c>
      <c r="B158" s="487" t="s">
        <v>439</v>
      </c>
      <c r="C158" s="2298">
        <v>308.2</v>
      </c>
      <c r="D158" s="1118">
        <v>0</v>
      </c>
      <c r="E158" s="1118">
        <v>0</v>
      </c>
      <c r="F158" s="1118">
        <v>0</v>
      </c>
      <c r="G158" s="1118">
        <v>0</v>
      </c>
      <c r="H158" s="1118">
        <v>0</v>
      </c>
      <c r="I158" s="1118">
        <v>0</v>
      </c>
      <c r="J158" s="1118">
        <v>0</v>
      </c>
      <c r="K158" s="1118">
        <v>0</v>
      </c>
      <c r="L158" s="1118">
        <v>0</v>
      </c>
      <c r="M158" s="1118">
        <v>0</v>
      </c>
      <c r="N158" s="1118">
        <v>0</v>
      </c>
      <c r="O158" s="1118">
        <v>0</v>
      </c>
      <c r="P158" s="507">
        <v>0</v>
      </c>
      <c r="Q158" s="2299"/>
      <c r="R158" s="2299"/>
      <c r="S158" s="2299"/>
    </row>
    <row r="159" spans="1:22">
      <c r="A159" s="2259">
        <v>6495</v>
      </c>
      <c r="B159" s="2259" t="s">
        <v>2752</v>
      </c>
      <c r="C159" s="2298">
        <v>309.2</v>
      </c>
      <c r="D159" s="1118">
        <v>769.51999999999987</v>
      </c>
      <c r="E159" s="1118">
        <v>769.51999999999987</v>
      </c>
      <c r="F159" s="1118">
        <v>769.52000000000021</v>
      </c>
      <c r="G159" s="1118">
        <v>776.02</v>
      </c>
      <c r="H159" s="1118">
        <v>779.34000000000015</v>
      </c>
      <c r="I159" s="1118">
        <v>779.34000000000015</v>
      </c>
      <c r="J159" s="1118">
        <v>779.33999999999924</v>
      </c>
      <c r="K159" s="1118">
        <v>779.34000000000106</v>
      </c>
      <c r="L159" s="1118">
        <v>779.33999999999924</v>
      </c>
      <c r="M159" s="1118">
        <v>779.34000000000015</v>
      </c>
      <c r="N159" s="1118">
        <v>779.34000000000106</v>
      </c>
      <c r="O159" s="1118">
        <v>779.34000000000015</v>
      </c>
      <c r="P159" s="507">
        <v>9319.3000000000011</v>
      </c>
      <c r="Q159" s="2299"/>
      <c r="R159" s="2299"/>
      <c r="S159" s="2299">
        <v>9319.3000000000011</v>
      </c>
    </row>
    <row r="160" spans="1:22">
      <c r="A160" s="2259">
        <v>6500</v>
      </c>
      <c r="B160" s="2259" t="s">
        <v>2751</v>
      </c>
      <c r="C160" s="2298">
        <v>310.2</v>
      </c>
      <c r="D160" s="1118">
        <v>552.64</v>
      </c>
      <c r="E160" s="1118">
        <v>552.64</v>
      </c>
      <c r="F160" s="1118">
        <v>552.6400000000001</v>
      </c>
      <c r="G160" s="1118">
        <v>552.63999999999987</v>
      </c>
      <c r="H160" s="1118">
        <v>552.63999999999987</v>
      </c>
      <c r="I160" s="1118">
        <v>552.64000000000033</v>
      </c>
      <c r="J160" s="1118">
        <v>552.63999999999942</v>
      </c>
      <c r="K160" s="1118">
        <v>552.64000000000033</v>
      </c>
      <c r="L160" s="1118">
        <v>552.64000000000033</v>
      </c>
      <c r="M160" s="1118">
        <v>552.63999999999942</v>
      </c>
      <c r="N160" s="1118">
        <v>552.64000000000033</v>
      </c>
      <c r="O160" s="1118">
        <v>552.64000000000033</v>
      </c>
      <c r="P160" s="507">
        <v>6631.68</v>
      </c>
      <c r="Q160" s="2299"/>
      <c r="R160" s="2299"/>
      <c r="S160" s="2299">
        <v>6631.68</v>
      </c>
    </row>
    <row r="161" spans="1:20">
      <c r="A161" s="493">
        <v>6505</v>
      </c>
      <c r="B161" s="487" t="s">
        <v>437</v>
      </c>
      <c r="C161" s="2298">
        <v>311.3</v>
      </c>
      <c r="D161" s="1118">
        <v>48.269999999999996</v>
      </c>
      <c r="E161" s="1118">
        <v>48.269999999999996</v>
      </c>
      <c r="F161" s="1118">
        <v>48.27000000000001</v>
      </c>
      <c r="G161" s="1118">
        <v>52.25</v>
      </c>
      <c r="H161" s="1118">
        <v>52.25</v>
      </c>
      <c r="I161" s="1118">
        <v>52.25</v>
      </c>
      <c r="J161" s="1118">
        <v>52.249999999999943</v>
      </c>
      <c r="K161" s="1118">
        <v>52.250000000000057</v>
      </c>
      <c r="L161" s="1118">
        <v>54.159999999999968</v>
      </c>
      <c r="M161" s="1118">
        <v>54.160000000000025</v>
      </c>
      <c r="N161" s="1118">
        <v>56.949999999999932</v>
      </c>
      <c r="O161" s="1118">
        <v>62.200000000000045</v>
      </c>
      <c r="P161" s="507">
        <v>633.53</v>
      </c>
      <c r="Q161" s="2299"/>
      <c r="R161" s="2299"/>
      <c r="S161" s="2299"/>
    </row>
    <row r="162" spans="1:20">
      <c r="A162" s="2259">
        <v>6510</v>
      </c>
      <c r="B162" s="2259" t="s">
        <v>2750</v>
      </c>
      <c r="C162" s="2298">
        <v>311.3</v>
      </c>
      <c r="D162" s="1118">
        <v>4051.78</v>
      </c>
      <c r="E162" s="1118">
        <v>4064.4199999999996</v>
      </c>
      <c r="F162" s="1118">
        <v>4054.7900000000018</v>
      </c>
      <c r="G162" s="1118">
        <v>4000.8899999999994</v>
      </c>
      <c r="H162" s="1118">
        <v>4006.2299999999996</v>
      </c>
      <c r="I162" s="1118">
        <v>4071.3300000000017</v>
      </c>
      <c r="J162" s="1118">
        <v>4027.9399999999987</v>
      </c>
      <c r="K162" s="1118">
        <v>4085.1800000000003</v>
      </c>
      <c r="L162" s="1118">
        <v>4120.369999999999</v>
      </c>
      <c r="M162" s="1118">
        <v>4174.010000000002</v>
      </c>
      <c r="N162" s="1118">
        <v>4150.0800000000017</v>
      </c>
      <c r="O162" s="1118">
        <v>4144.7299999999959</v>
      </c>
      <c r="P162" s="507">
        <v>48951.75</v>
      </c>
      <c r="Q162" s="2299"/>
      <c r="R162" s="2299"/>
      <c r="S162" s="2299">
        <v>48951.75</v>
      </c>
    </row>
    <row r="163" spans="1:20">
      <c r="A163" s="2259">
        <v>6515</v>
      </c>
      <c r="B163" s="2259" t="s">
        <v>2749</v>
      </c>
      <c r="C163" s="2298">
        <v>311.39999999999998</v>
      </c>
      <c r="D163" s="1118">
        <v>129.01</v>
      </c>
      <c r="E163" s="1118">
        <v>129.01</v>
      </c>
      <c r="F163" s="1118">
        <v>129.01</v>
      </c>
      <c r="G163" s="1118">
        <v>129.01</v>
      </c>
      <c r="H163" s="1118">
        <v>117.76999999999998</v>
      </c>
      <c r="I163" s="1118">
        <v>144.57000000000005</v>
      </c>
      <c r="J163" s="1118">
        <v>126.11000000000001</v>
      </c>
      <c r="K163" s="1118">
        <v>126.1099999999999</v>
      </c>
      <c r="L163" s="1118">
        <v>126.11000000000013</v>
      </c>
      <c r="M163" s="1118">
        <v>126.1099999999999</v>
      </c>
      <c r="N163" s="1118">
        <v>126.11000000000013</v>
      </c>
      <c r="O163" s="1118">
        <v>128.23999999999978</v>
      </c>
      <c r="P163" s="507">
        <v>1537.1699999999998</v>
      </c>
      <c r="Q163" s="2299"/>
      <c r="R163" s="2299"/>
      <c r="S163" s="2299">
        <v>1537.1699999999998</v>
      </c>
    </row>
    <row r="164" spans="1:20">
      <c r="A164" s="2259">
        <v>6520</v>
      </c>
      <c r="B164" s="2259" t="s">
        <v>2748</v>
      </c>
      <c r="C164" s="2298">
        <v>320.3</v>
      </c>
      <c r="D164" s="1118">
        <v>2524.19</v>
      </c>
      <c r="E164" s="1118">
        <v>2544.9</v>
      </c>
      <c r="F164" s="1118">
        <v>2555.5699999999997</v>
      </c>
      <c r="G164" s="1118">
        <v>2546.34</v>
      </c>
      <c r="H164" s="1118">
        <v>2556.91</v>
      </c>
      <c r="I164" s="1118">
        <v>2558.4199999999983</v>
      </c>
      <c r="J164" s="1118">
        <v>2554.7900000000045</v>
      </c>
      <c r="K164" s="1118">
        <v>2560.0799999999981</v>
      </c>
      <c r="L164" s="1118">
        <v>2575.16</v>
      </c>
      <c r="M164" s="1118">
        <v>2602.0599999999977</v>
      </c>
      <c r="N164" s="1118">
        <v>2596.1200000000026</v>
      </c>
      <c r="O164" s="1118">
        <v>2603.5199999999968</v>
      </c>
      <c r="P164" s="507">
        <v>30778.059999999998</v>
      </c>
      <c r="Q164" s="2299"/>
      <c r="R164" s="2299"/>
      <c r="S164" s="2299">
        <v>30778.059999999998</v>
      </c>
    </row>
    <row r="165" spans="1:20">
      <c r="A165" s="2259">
        <v>6525</v>
      </c>
      <c r="B165" s="2259" t="s">
        <v>2747</v>
      </c>
      <c r="C165" s="2298">
        <v>330.4</v>
      </c>
      <c r="D165" s="1118">
        <v>7262.78</v>
      </c>
      <c r="E165" s="1118">
        <v>7262.78</v>
      </c>
      <c r="F165" s="1118">
        <v>7262.7800000000007</v>
      </c>
      <c r="G165" s="1118">
        <v>7262.7799999999988</v>
      </c>
      <c r="H165" s="1118">
        <v>7263.1499999999978</v>
      </c>
      <c r="I165" s="1118">
        <v>7274.1100000000006</v>
      </c>
      <c r="J165" s="1118">
        <v>7274.5</v>
      </c>
      <c r="K165" s="1118">
        <v>7275.5999999999985</v>
      </c>
      <c r="L165" s="1118">
        <v>7276.1500000000087</v>
      </c>
      <c r="M165" s="1118">
        <v>7282.4100000000035</v>
      </c>
      <c r="N165" s="1118">
        <v>7294.5599999999977</v>
      </c>
      <c r="O165" s="1118">
        <v>7292.3500000000058</v>
      </c>
      <c r="P165" s="507">
        <v>87283.950000000012</v>
      </c>
      <c r="Q165" s="2299"/>
      <c r="R165" s="2299"/>
      <c r="S165" s="2299">
        <v>87283.950000000012</v>
      </c>
    </row>
    <row r="166" spans="1:20">
      <c r="A166" s="2259">
        <v>6530</v>
      </c>
      <c r="B166" s="2259" t="s">
        <v>2746</v>
      </c>
      <c r="C166" s="2298">
        <v>331.4</v>
      </c>
      <c r="D166" s="1118">
        <v>32491.78</v>
      </c>
      <c r="E166" s="1118">
        <v>32529.360000000001</v>
      </c>
      <c r="F166" s="1118">
        <v>32545.439999999988</v>
      </c>
      <c r="G166" s="1118">
        <v>32574.560000000012</v>
      </c>
      <c r="H166" s="1118">
        <v>32645.030000000013</v>
      </c>
      <c r="I166" s="1118">
        <v>32660.689999999973</v>
      </c>
      <c r="J166" s="1118">
        <v>32663.150000000023</v>
      </c>
      <c r="K166" s="1118">
        <v>32695.289999999979</v>
      </c>
      <c r="L166" s="1118">
        <v>32695.700000000012</v>
      </c>
      <c r="M166" s="1118">
        <v>32715.450000000012</v>
      </c>
      <c r="N166" s="1118">
        <v>32735.700000000012</v>
      </c>
      <c r="O166" s="1118">
        <v>32730.02999999997</v>
      </c>
      <c r="P166" s="507">
        <v>391682.18</v>
      </c>
      <c r="Q166" s="2299"/>
      <c r="R166" s="2299"/>
      <c r="S166" s="2299">
        <v>391682.18</v>
      </c>
    </row>
    <row r="167" spans="1:20">
      <c r="A167" s="2259">
        <v>6535</v>
      </c>
      <c r="B167" s="2259" t="s">
        <v>2745</v>
      </c>
      <c r="C167" s="2298">
        <v>333.4</v>
      </c>
      <c r="D167" s="1118">
        <v>4899.16</v>
      </c>
      <c r="E167" s="1118">
        <v>4948.3899999999994</v>
      </c>
      <c r="F167" s="1118">
        <v>4963.5400000000009</v>
      </c>
      <c r="G167" s="1118">
        <v>4966.8500000000022</v>
      </c>
      <c r="H167" s="1118">
        <v>4994.9999999999964</v>
      </c>
      <c r="I167" s="1118">
        <v>5003.7900000000045</v>
      </c>
      <c r="J167" s="1118">
        <v>5002.9999999999927</v>
      </c>
      <c r="K167" s="1118">
        <v>5019.9600000000064</v>
      </c>
      <c r="L167" s="1118">
        <v>5049.7299999999959</v>
      </c>
      <c r="M167" s="1118">
        <v>5045.7799999999988</v>
      </c>
      <c r="N167" s="1118">
        <v>5051.5599999999977</v>
      </c>
      <c r="O167" s="1118">
        <v>5063.8900000000067</v>
      </c>
      <c r="P167" s="507">
        <v>60010.65</v>
      </c>
      <c r="Q167" s="2299"/>
      <c r="R167" s="2299"/>
      <c r="S167" s="2299">
        <v>60010.65</v>
      </c>
    </row>
    <row r="168" spans="1:20">
      <c r="A168" s="2259">
        <v>6540</v>
      </c>
      <c r="B168" s="2259" t="s">
        <v>2744</v>
      </c>
      <c r="C168" s="2298">
        <v>334.4</v>
      </c>
      <c r="D168" s="1118">
        <v>2737.61</v>
      </c>
      <c r="E168" s="1118">
        <v>2766.9999999999995</v>
      </c>
      <c r="F168" s="1118">
        <v>2769.9899999999989</v>
      </c>
      <c r="G168" s="1118">
        <v>2766.9200000000019</v>
      </c>
      <c r="H168" s="1118">
        <v>2803.5999999999985</v>
      </c>
      <c r="I168" s="1118">
        <v>2803.6000000000022</v>
      </c>
      <c r="J168" s="1118">
        <v>2838.6899999999987</v>
      </c>
      <c r="K168" s="1118">
        <v>2838.6899999999987</v>
      </c>
      <c r="L168" s="1118">
        <v>2866.8600000000006</v>
      </c>
      <c r="M168" s="1118">
        <v>2866.8600000000006</v>
      </c>
      <c r="N168" s="1118">
        <v>2871.1600000000035</v>
      </c>
      <c r="O168" s="1118">
        <v>2871.1599999999962</v>
      </c>
      <c r="P168" s="507">
        <v>33802.14</v>
      </c>
      <c r="Q168" s="2299"/>
      <c r="R168" s="2299"/>
      <c r="S168" s="2299">
        <v>33802.14</v>
      </c>
    </row>
    <row r="169" spans="1:20">
      <c r="A169" s="2259">
        <v>6545</v>
      </c>
      <c r="B169" s="2259" t="s">
        <v>2743</v>
      </c>
      <c r="C169" s="2298">
        <v>334.4</v>
      </c>
      <c r="D169" s="1118">
        <v>1985.97</v>
      </c>
      <c r="E169" s="1118">
        <v>2015.6700000000003</v>
      </c>
      <c r="F169" s="1118">
        <v>2053.04</v>
      </c>
      <c r="G169" s="1118">
        <v>2089.04</v>
      </c>
      <c r="H169" s="1118">
        <v>2114.3099999999986</v>
      </c>
      <c r="I169" s="1118">
        <v>2130.7600000000002</v>
      </c>
      <c r="J169" s="1118">
        <v>2148.3000000000011</v>
      </c>
      <c r="K169" s="1118">
        <v>2161.8199999999997</v>
      </c>
      <c r="L169" s="1118">
        <v>2191.119999999999</v>
      </c>
      <c r="M169" s="1118">
        <v>2210.5900000000038</v>
      </c>
      <c r="N169" s="1118">
        <v>2225.8799999999974</v>
      </c>
      <c r="O169" s="1118">
        <v>2246.4400000000023</v>
      </c>
      <c r="P169" s="507">
        <v>25572.940000000002</v>
      </c>
      <c r="Q169" s="2299"/>
      <c r="R169" s="2299"/>
      <c r="S169" s="2299">
        <v>25572.940000000002</v>
      </c>
    </row>
    <row r="170" spans="1:20">
      <c r="A170" s="2259">
        <v>6550</v>
      </c>
      <c r="B170" s="2259" t="s">
        <v>2742</v>
      </c>
      <c r="C170" s="2298">
        <v>335.4</v>
      </c>
      <c r="D170" s="1118">
        <v>1696.08</v>
      </c>
      <c r="E170" s="1118">
        <v>1708.1399999999999</v>
      </c>
      <c r="F170" s="1118">
        <v>1708.1400000000008</v>
      </c>
      <c r="G170" s="1118">
        <v>1711.4499999999989</v>
      </c>
      <c r="H170" s="1118">
        <v>1727.2900000000009</v>
      </c>
      <c r="I170" s="1118">
        <v>1726.2699999999986</v>
      </c>
      <c r="J170" s="1118">
        <v>1727.0400000000009</v>
      </c>
      <c r="K170" s="1118">
        <v>1727.0400000000009</v>
      </c>
      <c r="L170" s="1118">
        <v>1727.0399999999991</v>
      </c>
      <c r="M170" s="1118">
        <v>1727.0399999999991</v>
      </c>
      <c r="N170" s="1118">
        <v>1731.380000000001</v>
      </c>
      <c r="O170" s="1118">
        <v>1731.4900000000016</v>
      </c>
      <c r="P170" s="507">
        <v>20648.400000000001</v>
      </c>
      <c r="Q170" s="2299"/>
      <c r="R170" s="2299"/>
      <c r="S170" s="2299">
        <v>20648.400000000001</v>
      </c>
    </row>
    <row r="171" spans="1:20">
      <c r="A171" s="2259">
        <v>6555</v>
      </c>
      <c r="B171" s="2259" t="s">
        <v>2741</v>
      </c>
      <c r="C171" s="2298">
        <v>336.4</v>
      </c>
      <c r="D171" s="1118">
        <v>319.01</v>
      </c>
      <c r="E171" s="1118">
        <v>333.38</v>
      </c>
      <c r="F171" s="1118">
        <v>348.52</v>
      </c>
      <c r="G171" s="1118">
        <v>350.79999999999984</v>
      </c>
      <c r="H171" s="1118">
        <v>350.80000000000018</v>
      </c>
      <c r="I171" s="1118">
        <v>362.20000000000005</v>
      </c>
      <c r="J171" s="1118">
        <v>370.75</v>
      </c>
      <c r="K171" s="1118">
        <v>370.75</v>
      </c>
      <c r="L171" s="1118">
        <v>372.53999999999996</v>
      </c>
      <c r="M171" s="1118">
        <v>382.26000000000022</v>
      </c>
      <c r="N171" s="1118">
        <v>382.25999999999976</v>
      </c>
      <c r="O171" s="1118">
        <v>382.25999999999976</v>
      </c>
      <c r="P171" s="507">
        <v>4325.53</v>
      </c>
      <c r="Q171" s="2299"/>
      <c r="R171" s="2299"/>
      <c r="S171" s="2299">
        <v>4325.53</v>
      </c>
    </row>
    <row r="172" spans="1:20">
      <c r="A172" s="2259">
        <v>6570</v>
      </c>
      <c r="B172" s="487" t="s">
        <v>3136</v>
      </c>
      <c r="C172" s="2298">
        <v>339.3</v>
      </c>
      <c r="D172" s="1118">
        <v>7.88</v>
      </c>
      <c r="E172" s="1118">
        <v>7.88</v>
      </c>
      <c r="F172" s="1118">
        <v>7.8800000000000008</v>
      </c>
      <c r="G172" s="1118">
        <v>7.879999999999999</v>
      </c>
      <c r="H172" s="1118">
        <v>7.879999999999999</v>
      </c>
      <c r="I172" s="1118">
        <v>-3.6499999999999986</v>
      </c>
      <c r="J172" s="1118">
        <v>7.8799999999999955</v>
      </c>
      <c r="K172" s="1118">
        <v>7.8800000000000026</v>
      </c>
      <c r="L172" s="1118">
        <v>7.8800000000000026</v>
      </c>
      <c r="M172" s="1118">
        <v>7.8799999999999955</v>
      </c>
      <c r="N172" s="1118">
        <v>7.8800000000000097</v>
      </c>
      <c r="O172" s="1118">
        <v>7.8799999999999955</v>
      </c>
      <c r="P172" s="507">
        <v>83.03</v>
      </c>
      <c r="Q172" s="2299"/>
      <c r="R172" s="2299"/>
      <c r="S172" s="2299">
        <v>83.03</v>
      </c>
    </row>
    <row r="173" spans="1:20">
      <c r="A173" s="2259">
        <v>6575</v>
      </c>
      <c r="B173" s="487" t="s">
        <v>444</v>
      </c>
      <c r="C173" s="2298">
        <v>339.4</v>
      </c>
      <c r="D173" s="1118">
        <v>0</v>
      </c>
      <c r="E173" s="1118">
        <v>0</v>
      </c>
      <c r="F173" s="1118">
        <v>0</v>
      </c>
      <c r="G173" s="1118">
        <v>0</v>
      </c>
      <c r="H173" s="1118">
        <v>0</v>
      </c>
      <c r="I173" s="1118">
        <v>0</v>
      </c>
      <c r="J173" s="1118">
        <v>0</v>
      </c>
      <c r="K173" s="1118">
        <v>0</v>
      </c>
      <c r="L173" s="1118">
        <v>0</v>
      </c>
      <c r="M173" s="1118">
        <v>0</v>
      </c>
      <c r="N173" s="1118">
        <v>0</v>
      </c>
      <c r="O173" s="1118">
        <v>0</v>
      </c>
      <c r="P173" s="507">
        <v>0</v>
      </c>
      <c r="Q173" s="2299"/>
      <c r="R173" s="2299"/>
      <c r="S173" s="2299">
        <v>0</v>
      </c>
    </row>
    <row r="174" spans="1:20">
      <c r="A174" s="2259">
        <v>6580</v>
      </c>
      <c r="B174" s="2259" t="s">
        <v>2740</v>
      </c>
      <c r="C174" s="2298" t="s">
        <v>2739</v>
      </c>
      <c r="D174" s="1118">
        <v>913.47</v>
      </c>
      <c r="E174" s="1118">
        <v>915.95</v>
      </c>
      <c r="F174" s="1118">
        <v>929.26000000000022</v>
      </c>
      <c r="G174" s="1118">
        <v>930.48999999999978</v>
      </c>
      <c r="H174" s="1118">
        <v>932.19999999999982</v>
      </c>
      <c r="I174" s="1118">
        <v>1128.0800000000008</v>
      </c>
      <c r="J174" s="1118">
        <v>1131.8899999999994</v>
      </c>
      <c r="K174" s="1118">
        <v>1132.3199999999997</v>
      </c>
      <c r="L174" s="1118">
        <v>1133.0600000000013</v>
      </c>
      <c r="M174" s="1118">
        <v>1137.0999999999985</v>
      </c>
      <c r="N174" s="1118">
        <v>1140.1599999999999</v>
      </c>
      <c r="O174" s="1118">
        <v>1143.130000000001</v>
      </c>
      <c r="P174" s="507">
        <v>12567.11</v>
      </c>
      <c r="Q174" s="2299"/>
      <c r="R174" s="2299"/>
      <c r="S174" s="2299">
        <v>12567.11</v>
      </c>
    </row>
    <row r="175" spans="1:20">
      <c r="A175" s="2259">
        <v>6585</v>
      </c>
      <c r="B175" s="2259" t="s">
        <v>2738</v>
      </c>
      <c r="C175" s="2298" t="s">
        <v>2736</v>
      </c>
      <c r="D175" s="1118">
        <v>551.79</v>
      </c>
      <c r="E175" s="1118">
        <v>553.44000000000005</v>
      </c>
      <c r="F175" s="1118">
        <v>561.05999999999995</v>
      </c>
      <c r="G175" s="1118">
        <v>561.80999999999995</v>
      </c>
      <c r="H175" s="1118">
        <v>567.88999999999987</v>
      </c>
      <c r="I175" s="1118">
        <v>569.40999999999985</v>
      </c>
      <c r="J175" s="1118">
        <v>571.53000000000065</v>
      </c>
      <c r="K175" s="1118">
        <v>573.26000000000022</v>
      </c>
      <c r="L175" s="1118">
        <v>574.17000000000007</v>
      </c>
      <c r="M175" s="1118">
        <v>581.00999999999931</v>
      </c>
      <c r="N175" s="1118">
        <v>581.23000000000047</v>
      </c>
      <c r="O175" s="1118">
        <v>585.81999999999971</v>
      </c>
      <c r="P175" s="507">
        <v>6832.42</v>
      </c>
      <c r="Q175" s="2299"/>
      <c r="R175" s="2299"/>
      <c r="S175" s="2299">
        <v>5218.6023960000002</v>
      </c>
      <c r="T175" s="2299">
        <v>1613.8176040000001</v>
      </c>
    </row>
    <row r="176" spans="1:20">
      <c r="A176" s="2259">
        <v>6825</v>
      </c>
      <c r="B176" s="2259" t="s">
        <v>2738</v>
      </c>
      <c r="C176" s="2298">
        <v>390.7</v>
      </c>
      <c r="D176" s="1118">
        <v>4.28</v>
      </c>
      <c r="E176" s="1118">
        <v>4.28</v>
      </c>
      <c r="F176" s="1118">
        <v>4.2799999999999994</v>
      </c>
      <c r="G176" s="1118">
        <v>4.2800000000000011</v>
      </c>
      <c r="H176" s="1118">
        <v>4.2799999999999976</v>
      </c>
      <c r="I176" s="1118">
        <v>4.2800000000000011</v>
      </c>
      <c r="J176" s="1118">
        <v>4.2800000000000011</v>
      </c>
      <c r="K176" s="1118">
        <v>4.2800000000000011</v>
      </c>
      <c r="L176" s="1118">
        <v>8.4199999999999946</v>
      </c>
      <c r="M176" s="1118">
        <v>8.4200000000000017</v>
      </c>
      <c r="N176" s="1118">
        <v>8.4200000000000017</v>
      </c>
      <c r="O176" s="1118">
        <v>8.4200000000000017</v>
      </c>
      <c r="P176" s="507">
        <v>67.92</v>
      </c>
      <c r="Q176" s="2299"/>
      <c r="R176" s="2299"/>
      <c r="S176" s="2299">
        <v>51.877296000000001</v>
      </c>
      <c r="T176" s="2299">
        <v>16.042704000000001</v>
      </c>
    </row>
    <row r="177" spans="1:20">
      <c r="A177" s="2259">
        <v>6920</v>
      </c>
      <c r="B177" s="2259" t="s">
        <v>2737</v>
      </c>
      <c r="C177" s="2298" t="s">
        <v>2736</v>
      </c>
      <c r="D177" s="1118">
        <v>16186.85</v>
      </c>
      <c r="E177" s="1118">
        <v>16297.74</v>
      </c>
      <c r="F177" s="1118">
        <v>16634.620000000006</v>
      </c>
      <c r="G177" s="1118">
        <v>18600.119999999995</v>
      </c>
      <c r="H177" s="1118">
        <v>16955.740000000005</v>
      </c>
      <c r="I177" s="1118">
        <v>15896.619999999995</v>
      </c>
      <c r="J177" s="1118">
        <v>17414.649999999994</v>
      </c>
      <c r="K177" s="1118">
        <v>17936.829999999987</v>
      </c>
      <c r="L177" s="1118">
        <v>17628.710000000021</v>
      </c>
      <c r="M177" s="1118">
        <v>17649.579999999987</v>
      </c>
      <c r="N177" s="1118">
        <v>17680.649999999994</v>
      </c>
      <c r="O177" s="1118">
        <v>16962.450000000012</v>
      </c>
      <c r="P177" s="507">
        <v>205844.56</v>
      </c>
      <c r="Q177" s="2299"/>
      <c r="R177" s="2299"/>
      <c r="S177" s="2299">
        <v>157224.07492800002</v>
      </c>
      <c r="T177" s="2299">
        <v>48620.485071999996</v>
      </c>
    </row>
    <row r="178" spans="1:20">
      <c r="A178" s="2259">
        <v>6590</v>
      </c>
      <c r="B178" s="2259" t="s">
        <v>3738</v>
      </c>
      <c r="C178" s="2298" t="s">
        <v>3739</v>
      </c>
      <c r="D178" s="1118">
        <v>1.6</v>
      </c>
      <c r="E178" s="1118">
        <v>1.6</v>
      </c>
      <c r="F178" s="1118">
        <v>1.5999999999999996</v>
      </c>
      <c r="G178" s="1118">
        <v>1.6000000000000005</v>
      </c>
      <c r="H178" s="1118">
        <v>1.5999999999999996</v>
      </c>
      <c r="I178" s="1118">
        <v>1.5999999999999996</v>
      </c>
      <c r="J178" s="1118">
        <v>1.5999999999999996</v>
      </c>
      <c r="K178" s="1118">
        <v>4.5200000000000014</v>
      </c>
      <c r="L178" s="1118">
        <v>11.78</v>
      </c>
      <c r="M178" s="1118">
        <v>11.780000000000001</v>
      </c>
      <c r="N178" s="1118">
        <v>11.780000000000001</v>
      </c>
      <c r="O178" s="1118">
        <v>14.129999999999995</v>
      </c>
      <c r="P178" s="507">
        <v>65.19</v>
      </c>
      <c r="Q178" s="2299"/>
      <c r="R178" s="2299"/>
      <c r="S178" s="2299"/>
      <c r="T178" s="2299"/>
    </row>
    <row r="179" spans="1:20">
      <c r="A179" s="2259">
        <v>6905</v>
      </c>
      <c r="B179" s="2259" t="s">
        <v>2735</v>
      </c>
      <c r="C179" s="2298" t="s">
        <v>2734</v>
      </c>
      <c r="D179" s="1118">
        <v>7219.76</v>
      </c>
      <c r="E179" s="1118">
        <v>3702.8199999999997</v>
      </c>
      <c r="F179" s="1118">
        <v>25509.78</v>
      </c>
      <c r="G179" s="1118">
        <v>4631.7100000000064</v>
      </c>
      <c r="H179" s="1118">
        <v>4670.6199999999953</v>
      </c>
      <c r="I179" s="1118">
        <v>4649.5199999999968</v>
      </c>
      <c r="J179" s="1118">
        <v>5068.3899999999921</v>
      </c>
      <c r="K179" s="1118">
        <v>4739.5100000000093</v>
      </c>
      <c r="L179" s="1118">
        <v>5192.6900000000023</v>
      </c>
      <c r="M179" s="1118">
        <v>5518.5699999999924</v>
      </c>
      <c r="N179" s="1118">
        <v>5031.5500000000029</v>
      </c>
      <c r="O179" s="1118">
        <v>5826.4100000000035</v>
      </c>
      <c r="P179" s="507">
        <v>81761.33</v>
      </c>
      <c r="Q179" s="2299"/>
      <c r="R179" s="2299"/>
      <c r="S179" s="2299">
        <v>62449.303854000005</v>
      </c>
      <c r="T179" s="2299">
        <v>19312.026146</v>
      </c>
    </row>
    <row r="180" spans="1:20">
      <c r="A180" s="2259">
        <v>6595</v>
      </c>
      <c r="B180" s="2259" t="s">
        <v>2733</v>
      </c>
      <c r="C180" s="2298" t="s">
        <v>2732</v>
      </c>
      <c r="D180" s="1118">
        <v>849.91</v>
      </c>
      <c r="E180" s="1118">
        <v>851.93</v>
      </c>
      <c r="F180" s="1118">
        <v>856.68999999999983</v>
      </c>
      <c r="G180" s="1118">
        <v>859.73000000000047</v>
      </c>
      <c r="H180" s="1118">
        <v>864.64999999999964</v>
      </c>
      <c r="I180" s="1118">
        <v>874.26000000000022</v>
      </c>
      <c r="J180" s="1118">
        <v>888.09000000000015</v>
      </c>
      <c r="K180" s="1118">
        <v>890.70000000000073</v>
      </c>
      <c r="L180" s="1118">
        <v>895.96999999999844</v>
      </c>
      <c r="M180" s="1118">
        <v>901.44000000000142</v>
      </c>
      <c r="N180" s="1118">
        <v>906.85999999999876</v>
      </c>
      <c r="O180" s="1118">
        <v>915.53000000000065</v>
      </c>
      <c r="P180" s="507">
        <v>10555.76</v>
      </c>
      <c r="Q180" s="2299"/>
      <c r="R180" s="2299"/>
      <c r="S180" s="2299">
        <v>8062.4894880000002</v>
      </c>
      <c r="T180" s="2299">
        <v>2493.2705120000001</v>
      </c>
    </row>
    <row r="181" spans="1:20">
      <c r="A181" s="2259">
        <v>6835</v>
      </c>
      <c r="B181" s="2259" t="s">
        <v>2733</v>
      </c>
      <c r="C181" s="2298">
        <v>393.7</v>
      </c>
      <c r="D181" s="1118">
        <v>79.88</v>
      </c>
      <c r="E181" s="1118">
        <v>79.88</v>
      </c>
      <c r="F181" s="1118">
        <v>79.890000000000015</v>
      </c>
      <c r="G181" s="1118">
        <v>82.749999999999972</v>
      </c>
      <c r="H181" s="1118">
        <v>82.750000000000057</v>
      </c>
      <c r="I181" s="1118">
        <v>86.079999999999984</v>
      </c>
      <c r="J181" s="1118">
        <v>92.480000000000018</v>
      </c>
      <c r="K181" s="1118">
        <v>92.479999999999905</v>
      </c>
      <c r="L181" s="1118">
        <v>92.480000000000132</v>
      </c>
      <c r="M181" s="1118">
        <v>92.479999999999905</v>
      </c>
      <c r="N181" s="1118">
        <v>96.049999999999955</v>
      </c>
      <c r="O181" s="1118">
        <v>105.11000000000001</v>
      </c>
      <c r="P181" s="507">
        <v>1062.31</v>
      </c>
      <c r="Q181" s="2299"/>
      <c r="R181" s="2299"/>
      <c r="S181" s="2299">
        <v>811.39237800000001</v>
      </c>
      <c r="T181" s="2299">
        <v>250.91762199999997</v>
      </c>
    </row>
    <row r="182" spans="1:20">
      <c r="A182" s="2259">
        <v>6600</v>
      </c>
      <c r="B182" s="2259" t="s">
        <v>2731</v>
      </c>
      <c r="C182" s="2298" t="s">
        <v>2729</v>
      </c>
      <c r="D182" s="1118">
        <v>73.34</v>
      </c>
      <c r="E182" s="1118">
        <v>73.34</v>
      </c>
      <c r="F182" s="1118">
        <v>73.34</v>
      </c>
      <c r="G182" s="1118">
        <v>73.34</v>
      </c>
      <c r="H182" s="1118">
        <v>73.340000000000032</v>
      </c>
      <c r="I182" s="1118">
        <v>73.339999999999975</v>
      </c>
      <c r="J182" s="1118">
        <v>73.339999999999975</v>
      </c>
      <c r="K182" s="1118">
        <v>73.340000000000032</v>
      </c>
      <c r="L182" s="1118">
        <v>73.339999999999918</v>
      </c>
      <c r="M182" s="1118">
        <v>73.340000000000146</v>
      </c>
      <c r="N182" s="1118">
        <v>73.339999999999918</v>
      </c>
      <c r="O182" s="1118">
        <v>73.340000000000032</v>
      </c>
      <c r="P182" s="507">
        <v>880.08</v>
      </c>
      <c r="Q182" s="2299"/>
      <c r="R182" s="2299"/>
      <c r="S182" s="2299">
        <v>672.20510400000001</v>
      </c>
      <c r="T182" s="2299">
        <v>207.87489600000001</v>
      </c>
    </row>
    <row r="183" spans="1:20">
      <c r="A183" s="2259">
        <v>6605</v>
      </c>
      <c r="B183" s="2259" t="s">
        <v>2728</v>
      </c>
      <c r="C183" s="2298" t="s">
        <v>2727</v>
      </c>
      <c r="D183" s="1118">
        <v>53.44</v>
      </c>
      <c r="E183" s="1118">
        <v>53.44</v>
      </c>
      <c r="F183" s="1118">
        <v>58.300000000000011</v>
      </c>
      <c r="G183" s="1118">
        <v>58.299999999999983</v>
      </c>
      <c r="H183" s="1118">
        <v>65.150000000000006</v>
      </c>
      <c r="I183" s="1118">
        <v>77.680000000000007</v>
      </c>
      <c r="J183" s="1118">
        <v>77.680000000000007</v>
      </c>
      <c r="K183" s="1118">
        <v>77.67999999999995</v>
      </c>
      <c r="L183" s="1118">
        <v>109.98000000000002</v>
      </c>
      <c r="M183" s="1118">
        <v>109.98000000000002</v>
      </c>
      <c r="N183" s="1118">
        <v>116.05999999999995</v>
      </c>
      <c r="O183" s="1118">
        <v>116.06000000000006</v>
      </c>
      <c r="P183" s="507">
        <v>973.75</v>
      </c>
      <c r="Q183" s="2299"/>
      <c r="R183" s="2299"/>
      <c r="S183" s="2299">
        <v>743.75025000000005</v>
      </c>
      <c r="T183" s="2299">
        <v>229.99975000000001</v>
      </c>
    </row>
    <row r="184" spans="1:20">
      <c r="A184" s="2259">
        <v>6840</v>
      </c>
      <c r="B184" s="2259" t="s">
        <v>2730</v>
      </c>
      <c r="C184" s="2298">
        <v>394.7</v>
      </c>
      <c r="D184" s="1118">
        <v>37.5</v>
      </c>
      <c r="E184" s="1118">
        <v>33.620000000000005</v>
      </c>
      <c r="F184" s="1118">
        <v>33.61999999999999</v>
      </c>
      <c r="G184" s="1118">
        <v>33.620000000000019</v>
      </c>
      <c r="H184" s="1118">
        <v>33.619999999999976</v>
      </c>
      <c r="I184" s="1118">
        <v>33.620000000000005</v>
      </c>
      <c r="J184" s="1118">
        <v>33.620000000000005</v>
      </c>
      <c r="K184" s="1118">
        <v>33.619999999999976</v>
      </c>
      <c r="L184" s="1118">
        <v>33.620000000000005</v>
      </c>
      <c r="M184" s="1118">
        <v>33.620000000000005</v>
      </c>
      <c r="N184" s="1118">
        <v>33.620000000000005</v>
      </c>
      <c r="O184" s="1118">
        <v>45.110000000000014</v>
      </c>
      <c r="P184" s="507">
        <v>418.81</v>
      </c>
      <c r="Q184" s="2299"/>
      <c r="R184" s="2299"/>
      <c r="S184" s="2299">
        <v>319.88707800000003</v>
      </c>
      <c r="T184" s="2299">
        <v>98.922922</v>
      </c>
    </row>
    <row r="185" spans="1:20">
      <c r="A185" s="2259">
        <v>6610</v>
      </c>
      <c r="B185" s="2259" t="s">
        <v>2726</v>
      </c>
      <c r="C185" s="2298" t="s">
        <v>2725</v>
      </c>
      <c r="D185" s="1118">
        <v>190.78</v>
      </c>
      <c r="E185" s="1118">
        <v>191.38000000000002</v>
      </c>
      <c r="F185" s="1118">
        <v>194.66000000000003</v>
      </c>
      <c r="G185" s="1118">
        <v>169.41999999999996</v>
      </c>
      <c r="H185" s="1118">
        <v>169.87999999999988</v>
      </c>
      <c r="I185" s="1118">
        <v>169.71000000000004</v>
      </c>
      <c r="J185" s="1118">
        <v>169.98000000000002</v>
      </c>
      <c r="K185" s="1118">
        <v>170.01999999999998</v>
      </c>
      <c r="L185" s="1118">
        <v>169.71000000000004</v>
      </c>
      <c r="M185" s="1118">
        <v>169.84999999999991</v>
      </c>
      <c r="N185" s="1118">
        <v>169.93000000000029</v>
      </c>
      <c r="O185" s="1118">
        <v>170.13000000000011</v>
      </c>
      <c r="P185" s="507">
        <v>2105.4500000000003</v>
      </c>
      <c r="Q185" s="2299"/>
      <c r="R185" s="2299"/>
      <c r="S185" s="2299">
        <v>1608.1427100000003</v>
      </c>
      <c r="T185" s="2299">
        <v>497.30729000000002</v>
      </c>
    </row>
    <row r="186" spans="1:20">
      <c r="A186" s="2259">
        <v>6615</v>
      </c>
      <c r="B186" s="2259" t="s">
        <v>3117</v>
      </c>
      <c r="C186" s="2298">
        <v>347.5</v>
      </c>
      <c r="D186" s="1118">
        <v>0</v>
      </c>
      <c r="E186" s="1118">
        <v>0</v>
      </c>
      <c r="F186" s="1118">
        <v>0</v>
      </c>
      <c r="G186" s="1118">
        <v>4.4800000000000004</v>
      </c>
      <c r="H186" s="1118">
        <v>4.4800000000000004</v>
      </c>
      <c r="I186" s="1118">
        <v>4.4799999999999986</v>
      </c>
      <c r="J186" s="1118">
        <v>4.4800000000000022</v>
      </c>
      <c r="K186" s="1118">
        <v>4.4799999999999969</v>
      </c>
      <c r="L186" s="1118">
        <v>4.4800000000000004</v>
      </c>
      <c r="M186" s="1118">
        <v>4.4800000000000004</v>
      </c>
      <c r="N186" s="1118">
        <v>4.480000000000004</v>
      </c>
      <c r="O186" s="1118">
        <v>4.4799999999999969</v>
      </c>
      <c r="P186" s="507">
        <v>40.32</v>
      </c>
      <c r="Q186" s="2299"/>
      <c r="R186" s="2299"/>
      <c r="S186" s="2299"/>
      <c r="T186" s="2299"/>
    </row>
    <row r="187" spans="1:20">
      <c r="A187" s="493">
        <v>6620</v>
      </c>
      <c r="B187" s="487" t="s">
        <v>446</v>
      </c>
      <c r="C187" s="2298"/>
      <c r="D187" s="1118">
        <v>6542.76</v>
      </c>
      <c r="E187" s="1118">
        <v>6542.76</v>
      </c>
      <c r="F187" s="1118">
        <v>6542.7599999999984</v>
      </c>
      <c r="G187" s="1118">
        <v>6542.760000000002</v>
      </c>
      <c r="H187" s="1118">
        <v>6542.7599999999984</v>
      </c>
      <c r="I187" s="1118">
        <v>6542.7599999999984</v>
      </c>
      <c r="J187" s="1118">
        <v>6542.760000000002</v>
      </c>
      <c r="K187" s="1118">
        <v>6542.760000000002</v>
      </c>
      <c r="L187" s="1118">
        <v>6542.760000000002</v>
      </c>
      <c r="M187" s="1118">
        <v>6542.7599999999948</v>
      </c>
      <c r="N187" s="1118">
        <v>6542.760000000002</v>
      </c>
      <c r="O187" s="1118">
        <v>6542.7599999999948</v>
      </c>
      <c r="P187" s="507">
        <v>78513.119999999995</v>
      </c>
      <c r="Q187" s="2299"/>
      <c r="R187" s="2299"/>
      <c r="S187" s="2299">
        <v>78513.119999999995</v>
      </c>
      <c r="T187" s="2299"/>
    </row>
    <row r="188" spans="1:20" s="2292" customFormat="1" ht="13.5" thickBot="1">
      <c r="B188" s="2292" t="s">
        <v>2724</v>
      </c>
      <c r="C188" s="2306"/>
      <c r="D188" s="2307">
        <v>141595.95000000004</v>
      </c>
      <c r="E188" s="2307">
        <v>138398.90000000002</v>
      </c>
      <c r="F188" s="2307">
        <v>160668.97000000003</v>
      </c>
      <c r="G188" s="2307">
        <v>141765.23000000004</v>
      </c>
      <c r="H188" s="2307">
        <v>140366.19</v>
      </c>
      <c r="I188" s="2307">
        <v>139685.12</v>
      </c>
      <c r="J188" s="2307">
        <v>141658.90000000005</v>
      </c>
      <c r="K188" s="2307">
        <v>141993.71999999997</v>
      </c>
      <c r="L188" s="2307">
        <v>142329.90000000008</v>
      </c>
      <c r="M188" s="2307">
        <v>142826.39000000001</v>
      </c>
      <c r="N188" s="2307">
        <v>142426.68999999997</v>
      </c>
      <c r="O188" s="2307">
        <v>142578.44000000006</v>
      </c>
      <c r="P188" s="2307">
        <v>1716294.4</v>
      </c>
      <c r="Q188" s="2301"/>
    </row>
    <row r="189" spans="1:20" ht="13.5" thickTop="1">
      <c r="C189" s="2298"/>
      <c r="D189" s="1119"/>
      <c r="E189" s="1119"/>
      <c r="F189" s="1119"/>
      <c r="G189" s="1119"/>
      <c r="H189" s="1119"/>
      <c r="I189" s="1119"/>
      <c r="J189" s="1119"/>
      <c r="K189" s="1119"/>
      <c r="L189" s="1119"/>
      <c r="M189" s="1119"/>
      <c r="N189" s="1119"/>
      <c r="O189" s="1119"/>
      <c r="P189" s="2299"/>
      <c r="Q189" s="2299"/>
      <c r="R189" s="2299"/>
      <c r="S189" s="2299"/>
      <c r="T189" s="2299"/>
    </row>
    <row r="190" spans="1:20">
      <c r="A190" s="2259">
        <v>6640</v>
      </c>
      <c r="B190" s="2259" t="s">
        <v>2757</v>
      </c>
      <c r="C190" s="2298">
        <v>351.1</v>
      </c>
      <c r="D190" s="1118">
        <v>0</v>
      </c>
      <c r="E190" s="1118">
        <v>0</v>
      </c>
      <c r="F190" s="1118">
        <v>0</v>
      </c>
      <c r="G190" s="1118">
        <v>14.79</v>
      </c>
      <c r="H190" s="1118">
        <v>14.79</v>
      </c>
      <c r="I190" s="1118">
        <v>14.79</v>
      </c>
      <c r="J190" s="1118">
        <v>14.79</v>
      </c>
      <c r="K190" s="1118">
        <v>14.790000000000006</v>
      </c>
      <c r="L190" s="1118">
        <v>14.789999999999992</v>
      </c>
      <c r="M190" s="1118">
        <v>14.790000000000006</v>
      </c>
      <c r="N190" s="1118">
        <v>14.789999999999992</v>
      </c>
      <c r="O190" s="1118">
        <v>14.79000000000002</v>
      </c>
      <c r="P190" s="507">
        <v>133.11000000000001</v>
      </c>
      <c r="Q190" s="2299"/>
      <c r="R190" s="2299"/>
      <c r="S190" s="2299"/>
      <c r="T190" s="2299"/>
    </row>
    <row r="191" spans="1:20">
      <c r="A191" s="2259">
        <v>6645</v>
      </c>
      <c r="B191" s="2259" t="s">
        <v>2723</v>
      </c>
      <c r="C191" s="2298">
        <v>352.1</v>
      </c>
      <c r="D191" s="1118">
        <v>0</v>
      </c>
      <c r="E191" s="1118">
        <v>0</v>
      </c>
      <c r="F191" s="1118">
        <v>0</v>
      </c>
      <c r="G191" s="1118">
        <v>0</v>
      </c>
      <c r="H191" s="1118">
        <v>0</v>
      </c>
      <c r="I191" s="1118">
        <v>0</v>
      </c>
      <c r="J191" s="1118">
        <v>0</v>
      </c>
      <c r="K191" s="1118">
        <v>0</v>
      </c>
      <c r="L191" s="1118">
        <v>0</v>
      </c>
      <c r="M191" s="1118">
        <v>0</v>
      </c>
      <c r="N191" s="1118">
        <v>0</v>
      </c>
      <c r="O191" s="1118">
        <v>0</v>
      </c>
      <c r="P191" s="507">
        <v>0</v>
      </c>
      <c r="Q191" s="2299"/>
      <c r="R191" s="2299"/>
      <c r="S191" s="2299">
        <v>0</v>
      </c>
      <c r="T191" s="2299">
        <v>0</v>
      </c>
    </row>
    <row r="192" spans="1:20">
      <c r="A192" s="2259">
        <v>6655</v>
      </c>
      <c r="B192" s="2259" t="s">
        <v>2722</v>
      </c>
      <c r="C192" s="2298">
        <v>354.2</v>
      </c>
      <c r="D192" s="1118">
        <v>0</v>
      </c>
      <c r="E192" s="1118">
        <v>0</v>
      </c>
      <c r="F192" s="1118">
        <v>0</v>
      </c>
      <c r="G192" s="1118">
        <v>0</v>
      </c>
      <c r="H192" s="1118">
        <v>0</v>
      </c>
      <c r="I192" s="1118">
        <v>0</v>
      </c>
      <c r="J192" s="1118">
        <v>0</v>
      </c>
      <c r="K192" s="1118">
        <v>0</v>
      </c>
      <c r="L192" s="1118">
        <v>0</v>
      </c>
      <c r="M192" s="1118">
        <v>0</v>
      </c>
      <c r="N192" s="1118">
        <v>0</v>
      </c>
      <c r="O192" s="1118">
        <v>0</v>
      </c>
      <c r="P192" s="507">
        <v>0</v>
      </c>
      <c r="Q192" s="2299"/>
      <c r="R192" s="2299"/>
      <c r="T192" s="2299">
        <v>0</v>
      </c>
    </row>
    <row r="193" spans="1:20">
      <c r="A193" s="2259">
        <v>6660</v>
      </c>
      <c r="B193" s="2259" t="s">
        <v>2721</v>
      </c>
      <c r="C193" s="2298">
        <v>354.3</v>
      </c>
      <c r="D193" s="1118">
        <v>7260.5</v>
      </c>
      <c r="E193" s="1118">
        <v>7260.5</v>
      </c>
      <c r="F193" s="1118">
        <v>7260.5</v>
      </c>
      <c r="G193" s="1118">
        <v>7274.9700000000012</v>
      </c>
      <c r="H193" s="1118">
        <v>7274.9700000000012</v>
      </c>
      <c r="I193" s="1118">
        <v>7274.9700000000012</v>
      </c>
      <c r="J193" s="1118">
        <v>7274.9699999999939</v>
      </c>
      <c r="K193" s="1118">
        <v>7274.9700000000012</v>
      </c>
      <c r="L193" s="1118">
        <v>7274.9700000000012</v>
      </c>
      <c r="M193" s="1118">
        <v>7274.9699999999939</v>
      </c>
      <c r="N193" s="1118">
        <v>7274.9700000000012</v>
      </c>
      <c r="O193" s="1118">
        <v>7274.9700000000012</v>
      </c>
      <c r="P193" s="507">
        <v>87256.23</v>
      </c>
      <c r="Q193" s="2299"/>
      <c r="R193" s="2299"/>
      <c r="T193" s="2299">
        <v>87256.23</v>
      </c>
    </row>
    <row r="194" spans="1:20">
      <c r="A194" s="2259">
        <v>6665</v>
      </c>
      <c r="B194" s="2259" t="s">
        <v>2720</v>
      </c>
      <c r="C194" s="2298">
        <v>354.4</v>
      </c>
      <c r="D194" s="1118">
        <v>2.87</v>
      </c>
      <c r="E194" s="1118">
        <v>2.87</v>
      </c>
      <c r="F194" s="1118">
        <v>2.8699999999999992</v>
      </c>
      <c r="G194" s="1118">
        <v>2.870000000000001</v>
      </c>
      <c r="H194" s="1118">
        <v>5.43</v>
      </c>
      <c r="I194" s="1118">
        <v>8.43</v>
      </c>
      <c r="J194" s="1118">
        <v>22.63</v>
      </c>
      <c r="K194" s="1118">
        <v>22.629999999999995</v>
      </c>
      <c r="L194" s="1118">
        <v>22.63000000000001</v>
      </c>
      <c r="M194" s="1118">
        <v>22.629999999999995</v>
      </c>
      <c r="N194" s="1118">
        <v>22.63000000000001</v>
      </c>
      <c r="O194" s="1118">
        <v>22.629999999999995</v>
      </c>
      <c r="P194" s="507">
        <v>161.12</v>
      </c>
      <c r="Q194" s="2299"/>
      <c r="R194" s="2299"/>
      <c r="T194" s="2299">
        <v>161.12</v>
      </c>
    </row>
    <row r="195" spans="1:20">
      <c r="A195" s="2259">
        <v>6670</v>
      </c>
      <c r="B195" s="2259" t="s">
        <v>2719</v>
      </c>
      <c r="C195" s="2298">
        <v>354.5</v>
      </c>
      <c r="D195" s="1118">
        <v>0</v>
      </c>
      <c r="E195" s="1118">
        <v>0</v>
      </c>
      <c r="F195" s="1118">
        <v>0</v>
      </c>
      <c r="G195" s="1118">
        <v>0</v>
      </c>
      <c r="H195" s="1118">
        <v>0</v>
      </c>
      <c r="I195" s="1118">
        <v>7.57</v>
      </c>
      <c r="J195" s="1118">
        <v>7.57</v>
      </c>
      <c r="K195" s="1118">
        <v>7.57</v>
      </c>
      <c r="L195" s="1118">
        <v>5.93</v>
      </c>
      <c r="M195" s="1118">
        <v>5.93</v>
      </c>
      <c r="N195" s="1118">
        <v>5.93</v>
      </c>
      <c r="O195" s="1118">
        <v>5.93</v>
      </c>
      <c r="P195" s="507">
        <v>46.43</v>
      </c>
      <c r="Q195" s="2299"/>
      <c r="R195" s="2299"/>
      <c r="T195" s="2299">
        <v>46.43</v>
      </c>
    </row>
    <row r="196" spans="1:20">
      <c r="A196" s="2259">
        <v>6675</v>
      </c>
      <c r="B196" s="2259" t="s">
        <v>2718</v>
      </c>
      <c r="C196" s="2298">
        <v>354.6</v>
      </c>
      <c r="D196" s="1118">
        <v>0</v>
      </c>
      <c r="E196" s="1118">
        <v>0</v>
      </c>
      <c r="F196" s="1118">
        <v>0</v>
      </c>
      <c r="G196" s="1118">
        <v>0</v>
      </c>
      <c r="H196" s="1118">
        <v>0</v>
      </c>
      <c r="I196" s="1118">
        <v>0</v>
      </c>
      <c r="J196" s="1118">
        <v>0</v>
      </c>
      <c r="K196" s="1118">
        <v>0</v>
      </c>
      <c r="L196" s="1118">
        <v>0</v>
      </c>
      <c r="M196" s="1118">
        <v>0</v>
      </c>
      <c r="N196" s="1118">
        <v>0</v>
      </c>
      <c r="O196" s="1118">
        <v>0</v>
      </c>
      <c r="P196" s="507">
        <v>0</v>
      </c>
      <c r="Q196" s="2299"/>
      <c r="R196" s="2299"/>
      <c r="T196" s="2299">
        <v>0</v>
      </c>
    </row>
    <row r="197" spans="1:20">
      <c r="A197" s="2259">
        <v>6680</v>
      </c>
      <c r="B197" s="2259" t="s">
        <v>2717</v>
      </c>
      <c r="C197" s="2298">
        <v>354.7</v>
      </c>
      <c r="D197" s="1118">
        <v>6948.1100000000006</v>
      </c>
      <c r="E197" s="1118">
        <v>6948.1100000000006</v>
      </c>
      <c r="F197" s="1118">
        <v>6948.3299999999981</v>
      </c>
      <c r="G197" s="1118">
        <v>6948.3300000000017</v>
      </c>
      <c r="H197" s="1118">
        <v>6940.4699999999975</v>
      </c>
      <c r="I197" s="1118">
        <v>6943.2100000000064</v>
      </c>
      <c r="J197" s="1118">
        <v>6948.179999999993</v>
      </c>
      <c r="K197" s="1118">
        <v>6949.760000000002</v>
      </c>
      <c r="L197" s="1118">
        <v>6955.8600000000006</v>
      </c>
      <c r="M197" s="1118">
        <v>6955.9700000000012</v>
      </c>
      <c r="N197" s="1118">
        <v>6956.179999999993</v>
      </c>
      <c r="O197" s="1118">
        <v>6956.1800000000076</v>
      </c>
      <c r="P197" s="507">
        <v>83398.69</v>
      </c>
      <c r="Q197" s="2299"/>
      <c r="R197" s="2299"/>
      <c r="S197" s="2299">
        <v>63699.919422000006</v>
      </c>
      <c r="T197" s="2299">
        <v>19698.770578</v>
      </c>
    </row>
    <row r="198" spans="1:20">
      <c r="A198" s="2259">
        <v>6685</v>
      </c>
      <c r="B198" s="487" t="s">
        <v>285</v>
      </c>
      <c r="C198" s="2298">
        <v>355.2</v>
      </c>
      <c r="D198" s="1118">
        <v>0</v>
      </c>
      <c r="E198" s="1118">
        <v>0</v>
      </c>
      <c r="F198" s="1118">
        <v>0</v>
      </c>
      <c r="G198" s="1118">
        <v>0</v>
      </c>
      <c r="H198" s="1118">
        <v>0</v>
      </c>
      <c r="I198" s="1118">
        <v>0</v>
      </c>
      <c r="J198" s="1118">
        <v>0</v>
      </c>
      <c r="K198" s="1118">
        <v>0</v>
      </c>
      <c r="L198" s="1118">
        <v>0</v>
      </c>
      <c r="M198" s="1118">
        <v>0</v>
      </c>
      <c r="N198" s="1118">
        <v>0</v>
      </c>
      <c r="O198" s="1118">
        <v>0</v>
      </c>
      <c r="P198" s="507">
        <v>0</v>
      </c>
      <c r="Q198" s="2299"/>
      <c r="R198" s="2299"/>
      <c r="T198" s="2299">
        <v>0</v>
      </c>
    </row>
    <row r="199" spans="1:20">
      <c r="A199" s="2259">
        <v>6695</v>
      </c>
      <c r="B199" s="2259" t="s">
        <v>2716</v>
      </c>
      <c r="C199" s="2298">
        <v>355.4</v>
      </c>
      <c r="D199" s="1118">
        <v>3.78</v>
      </c>
      <c r="E199" s="1118">
        <v>3.78</v>
      </c>
      <c r="F199" s="1118">
        <v>3.7800000000000002</v>
      </c>
      <c r="G199" s="1118">
        <v>3.7799999999999994</v>
      </c>
      <c r="H199" s="1118">
        <v>3.7799999999999994</v>
      </c>
      <c r="I199" s="1118">
        <v>3.7800000000000011</v>
      </c>
      <c r="J199" s="1118">
        <v>3.7800000000000011</v>
      </c>
      <c r="K199" s="1118">
        <v>3.7799999999999976</v>
      </c>
      <c r="L199" s="1118">
        <v>3.7800000000000047</v>
      </c>
      <c r="M199" s="1118">
        <v>3.779999999999994</v>
      </c>
      <c r="N199" s="1118">
        <v>3.7800000000000011</v>
      </c>
      <c r="O199" s="1118">
        <v>3.7800000000000011</v>
      </c>
      <c r="P199" s="507">
        <v>45.36</v>
      </c>
      <c r="Q199" s="2299"/>
      <c r="R199" s="2299"/>
      <c r="T199" s="2299">
        <v>45.36</v>
      </c>
    </row>
    <row r="200" spans="1:20">
      <c r="A200" s="2259">
        <v>6710</v>
      </c>
      <c r="B200" s="2259" t="s">
        <v>2715</v>
      </c>
      <c r="C200" s="2298">
        <v>360.2</v>
      </c>
      <c r="D200" s="1118">
        <v>4543.17</v>
      </c>
      <c r="E200" s="1118">
        <v>4543.24</v>
      </c>
      <c r="F200" s="1118">
        <v>4543.24</v>
      </c>
      <c r="G200" s="1118">
        <v>4543.24</v>
      </c>
      <c r="H200" s="1118">
        <v>4542.9700000000012</v>
      </c>
      <c r="I200" s="1118">
        <v>4543.2599999999984</v>
      </c>
      <c r="J200" s="1118">
        <v>4543.2599999999984</v>
      </c>
      <c r="K200" s="1118">
        <v>4543.9400000000023</v>
      </c>
      <c r="L200" s="1118">
        <v>4543.9399999999951</v>
      </c>
      <c r="M200" s="1118">
        <v>4545.5100000000093</v>
      </c>
      <c r="N200" s="1118">
        <v>4547.8899999999994</v>
      </c>
      <c r="O200" s="1118">
        <v>4547.8899999999994</v>
      </c>
      <c r="P200" s="507">
        <v>54531.55</v>
      </c>
      <c r="Q200" s="2299"/>
      <c r="R200" s="2299"/>
      <c r="T200" s="2299">
        <v>54531.55</v>
      </c>
    </row>
    <row r="201" spans="1:20">
      <c r="A201" s="2259">
        <v>6715</v>
      </c>
      <c r="B201" s="2259" t="s">
        <v>2714</v>
      </c>
      <c r="C201" s="2298">
        <v>361.2</v>
      </c>
      <c r="D201" s="1118">
        <v>5332.78</v>
      </c>
      <c r="E201" s="1118">
        <v>5333.5999999999995</v>
      </c>
      <c r="F201" s="1118">
        <v>5334.27</v>
      </c>
      <c r="G201" s="1118">
        <v>5340.74</v>
      </c>
      <c r="H201" s="1118">
        <v>5387.6000000000022</v>
      </c>
      <c r="I201" s="1118">
        <v>5387.8999999999978</v>
      </c>
      <c r="J201" s="1118">
        <v>5385.9100000000035</v>
      </c>
      <c r="K201" s="1118">
        <v>5386.2799999999988</v>
      </c>
      <c r="L201" s="1118">
        <v>5391.0499999999956</v>
      </c>
      <c r="M201" s="1118">
        <v>5391.57</v>
      </c>
      <c r="N201" s="1118">
        <v>5391.6800000000076</v>
      </c>
      <c r="O201" s="1118">
        <v>5392.1999999999898</v>
      </c>
      <c r="P201" s="507">
        <v>64455.579999999994</v>
      </c>
      <c r="Q201" s="2299"/>
      <c r="R201" s="2299"/>
      <c r="T201" s="2299">
        <v>64455.579999999994</v>
      </c>
    </row>
    <row r="202" spans="1:20">
      <c r="A202" s="2259">
        <v>6717</v>
      </c>
      <c r="B202" s="2259" t="s">
        <v>2713</v>
      </c>
      <c r="C202" s="2298">
        <v>361.2</v>
      </c>
      <c r="D202" s="1118">
        <v>1535.64</v>
      </c>
      <c r="E202" s="1118">
        <v>1535.64</v>
      </c>
      <c r="F202" s="1118">
        <v>1535.6399999999999</v>
      </c>
      <c r="G202" s="1118">
        <v>1535.6400000000003</v>
      </c>
      <c r="H202" s="1118">
        <v>1571.7399999999998</v>
      </c>
      <c r="I202" s="1118">
        <v>1571.7400000000007</v>
      </c>
      <c r="J202" s="1118">
        <v>1571.7399999999998</v>
      </c>
      <c r="K202" s="1118">
        <v>1571.7399999999998</v>
      </c>
      <c r="L202" s="1118">
        <v>1571.7399999999998</v>
      </c>
      <c r="M202" s="1118">
        <v>1571.7399999999998</v>
      </c>
      <c r="N202" s="1118">
        <v>1571.7400000000016</v>
      </c>
      <c r="O202" s="1118">
        <v>1571.739999999998</v>
      </c>
      <c r="P202" s="507">
        <v>18716.48</v>
      </c>
      <c r="Q202" s="2299"/>
      <c r="R202" s="2299"/>
      <c r="T202" s="2299">
        <v>18716.48</v>
      </c>
    </row>
    <row r="203" spans="1:20">
      <c r="A203" s="2259">
        <v>6725</v>
      </c>
      <c r="B203" s="2259" t="s">
        <v>2712</v>
      </c>
      <c r="C203" s="2298">
        <v>363.2</v>
      </c>
      <c r="D203" s="1118">
        <v>74.66</v>
      </c>
      <c r="E203" s="1118">
        <v>74.66</v>
      </c>
      <c r="F203" s="1118">
        <v>74.66</v>
      </c>
      <c r="G203" s="1118">
        <v>100.53</v>
      </c>
      <c r="H203" s="1118">
        <v>113.57</v>
      </c>
      <c r="I203" s="1118">
        <v>113.57</v>
      </c>
      <c r="J203" s="1118">
        <v>112.04000000000008</v>
      </c>
      <c r="K203" s="1118">
        <v>86.169999999999959</v>
      </c>
      <c r="L203" s="1118">
        <v>86.169999999999959</v>
      </c>
      <c r="M203" s="1118">
        <v>86.889999999999986</v>
      </c>
      <c r="N203" s="1118">
        <v>88.170000000000073</v>
      </c>
      <c r="O203" s="1118">
        <v>88.169999999999959</v>
      </c>
      <c r="P203" s="507">
        <v>1099.26</v>
      </c>
      <c r="Q203" s="2299"/>
      <c r="R203" s="2299"/>
      <c r="T203" s="2299">
        <v>1099.26</v>
      </c>
    </row>
    <row r="204" spans="1:20">
      <c r="A204" s="2259">
        <v>6730</v>
      </c>
      <c r="B204" s="2259" t="s">
        <v>2711</v>
      </c>
      <c r="C204" s="2298">
        <v>364.2</v>
      </c>
      <c r="D204" s="1118">
        <v>35.4</v>
      </c>
      <c r="E204" s="1118">
        <v>35.4</v>
      </c>
      <c r="F204" s="1118">
        <v>35.400000000000006</v>
      </c>
      <c r="G204" s="1118">
        <v>35.399999999999991</v>
      </c>
      <c r="H204" s="1118">
        <v>35.400000000000006</v>
      </c>
      <c r="I204" s="1118">
        <v>35.400000000000006</v>
      </c>
      <c r="J204" s="1118">
        <v>35.400000000000006</v>
      </c>
      <c r="K204" s="1118">
        <v>35.399999999999977</v>
      </c>
      <c r="L204" s="1118">
        <v>35.400000000000034</v>
      </c>
      <c r="M204" s="1118">
        <v>35.399999999999977</v>
      </c>
      <c r="N204" s="1118">
        <v>35.399999999999977</v>
      </c>
      <c r="O204" s="1118">
        <v>35.400000000000034</v>
      </c>
      <c r="P204" s="507">
        <v>424.8</v>
      </c>
      <c r="Q204" s="2299"/>
      <c r="R204" s="2299"/>
      <c r="T204" s="2299">
        <v>424.8</v>
      </c>
    </row>
    <row r="205" spans="1:20">
      <c r="A205" s="2259">
        <v>6875</v>
      </c>
      <c r="B205" s="2259" t="s">
        <v>3123</v>
      </c>
      <c r="C205" s="2298">
        <v>363.6</v>
      </c>
      <c r="D205" s="1118">
        <v>1025.6199999999999</v>
      </c>
      <c r="E205" s="1118">
        <v>1025.6199999999999</v>
      </c>
      <c r="F205" s="1118">
        <v>1029.9500000000003</v>
      </c>
      <c r="G205" s="1118">
        <v>1029.9499999999994</v>
      </c>
      <c r="H205" s="1118">
        <v>1105.6200000000008</v>
      </c>
      <c r="I205" s="1118">
        <v>1101.6100000000006</v>
      </c>
      <c r="J205" s="1118">
        <v>1103.7699999999986</v>
      </c>
      <c r="K205" s="1118">
        <v>1103.7700000000004</v>
      </c>
      <c r="L205" s="1118">
        <v>1103.7700000000004</v>
      </c>
      <c r="M205" s="1118">
        <v>1108.5100000000002</v>
      </c>
      <c r="N205" s="1118">
        <v>1110.5900000000001</v>
      </c>
      <c r="O205" s="1118">
        <v>1110.5900000000001</v>
      </c>
      <c r="P205" s="507">
        <v>12959.37</v>
      </c>
      <c r="Q205" s="2299"/>
      <c r="R205" s="2299"/>
      <c r="T205" s="2299">
        <v>12959.37</v>
      </c>
    </row>
    <row r="206" spans="1:20">
      <c r="A206" s="2259">
        <v>6880</v>
      </c>
      <c r="B206" s="2259" t="s">
        <v>3122</v>
      </c>
      <c r="C206" s="2298">
        <v>367.6</v>
      </c>
      <c r="D206" s="1118">
        <v>247.95999999999998</v>
      </c>
      <c r="E206" s="1118">
        <v>247.95999999999998</v>
      </c>
      <c r="F206" s="1118">
        <v>261.42000000000007</v>
      </c>
      <c r="G206" s="1118">
        <v>282.18999999999994</v>
      </c>
      <c r="H206" s="1118">
        <v>306.5300000000002</v>
      </c>
      <c r="I206" s="1118">
        <v>306.52999999999975</v>
      </c>
      <c r="J206" s="1118">
        <v>306.52999999999997</v>
      </c>
      <c r="K206" s="1118">
        <v>306.5300000000002</v>
      </c>
      <c r="L206" s="1118">
        <v>306.52999999999975</v>
      </c>
      <c r="M206" s="1118">
        <v>306.5300000000002</v>
      </c>
      <c r="N206" s="1118">
        <v>333.38000000000011</v>
      </c>
      <c r="O206" s="1118">
        <v>333.38000000000011</v>
      </c>
      <c r="P206" s="507">
        <v>3545.4700000000003</v>
      </c>
      <c r="Q206" s="2299"/>
      <c r="R206" s="2299"/>
      <c r="T206" s="2299">
        <v>3545.4700000000003</v>
      </c>
    </row>
    <row r="207" spans="1:20">
      <c r="A207" s="2259">
        <v>6740</v>
      </c>
      <c r="B207" s="487" t="s">
        <v>3118</v>
      </c>
      <c r="C207" s="2298">
        <v>370.3</v>
      </c>
      <c r="D207" s="1118">
        <v>0</v>
      </c>
      <c r="E207" s="1118">
        <v>0</v>
      </c>
      <c r="F207" s="1118">
        <v>0</v>
      </c>
      <c r="G207" s="1118">
        <v>0</v>
      </c>
      <c r="H207" s="1118">
        <v>0</v>
      </c>
      <c r="I207" s="1118">
        <v>0</v>
      </c>
      <c r="J207" s="1118">
        <v>0</v>
      </c>
      <c r="K207" s="1118">
        <v>0</v>
      </c>
      <c r="L207" s="1118">
        <v>0</v>
      </c>
      <c r="M207" s="1118">
        <v>0</v>
      </c>
      <c r="N207" s="1118">
        <v>0</v>
      </c>
      <c r="O207" s="1118">
        <v>0</v>
      </c>
      <c r="P207" s="507">
        <v>0</v>
      </c>
      <c r="Q207" s="2299"/>
      <c r="R207" s="2299"/>
      <c r="T207" s="2299">
        <v>0</v>
      </c>
    </row>
    <row r="208" spans="1:20">
      <c r="A208" s="2259">
        <v>6745</v>
      </c>
      <c r="B208" s="2259" t="s">
        <v>2710</v>
      </c>
      <c r="C208" s="2298" t="s">
        <v>2709</v>
      </c>
      <c r="D208" s="1118">
        <v>1180</v>
      </c>
      <c r="E208" s="1118">
        <v>1197.7200000000003</v>
      </c>
      <c r="F208" s="1118">
        <v>1238.7799999999997</v>
      </c>
      <c r="G208" s="1118">
        <v>1185.1000000000004</v>
      </c>
      <c r="H208" s="1118">
        <v>1244.4299999999994</v>
      </c>
      <c r="I208" s="1118">
        <v>1220.6500000000005</v>
      </c>
      <c r="J208" s="1118">
        <v>1224.8500000000004</v>
      </c>
      <c r="K208" s="1118">
        <v>1266.7499999999982</v>
      </c>
      <c r="L208" s="1118">
        <v>1258.1200000000008</v>
      </c>
      <c r="M208" s="1118">
        <v>1330.2900000000009</v>
      </c>
      <c r="N208" s="1118">
        <v>1320.0699999999997</v>
      </c>
      <c r="O208" s="1118">
        <v>1389.58</v>
      </c>
      <c r="P208" s="507">
        <v>15056.34</v>
      </c>
      <c r="Q208" s="2299"/>
      <c r="R208" s="2299"/>
      <c r="T208" s="2299">
        <v>15056.34</v>
      </c>
    </row>
    <row r="209" spans="1:20">
      <c r="A209" s="2259">
        <v>6750</v>
      </c>
      <c r="B209" s="487" t="s">
        <v>3116</v>
      </c>
      <c r="C209" s="2298">
        <v>371.6</v>
      </c>
      <c r="D209" s="1118">
        <v>21.22</v>
      </c>
      <c r="E209" s="1118">
        <v>26.129999999999995</v>
      </c>
      <c r="F209" s="1118">
        <v>26.13000000000001</v>
      </c>
      <c r="G209" s="1118">
        <v>26.129999999999995</v>
      </c>
      <c r="H209" s="1118">
        <v>26.129999999999995</v>
      </c>
      <c r="I209" s="1118">
        <v>26.13000000000001</v>
      </c>
      <c r="J209" s="1118">
        <v>26.129999999999995</v>
      </c>
      <c r="K209" s="1118">
        <v>26.129999999999995</v>
      </c>
      <c r="L209" s="1118">
        <v>26.129999999999995</v>
      </c>
      <c r="M209" s="1118">
        <v>26.129999999999995</v>
      </c>
      <c r="N209" s="1118">
        <v>26.129999999999995</v>
      </c>
      <c r="O209" s="1118">
        <v>26.129999999999995</v>
      </c>
      <c r="P209" s="507">
        <v>308.64999999999998</v>
      </c>
      <c r="Q209" s="2299"/>
      <c r="R209" s="2299"/>
      <c r="T209" s="2299">
        <v>308.64999999999998</v>
      </c>
    </row>
    <row r="210" spans="1:20">
      <c r="A210" s="2259">
        <v>6755</v>
      </c>
      <c r="B210" s="487" t="s">
        <v>2500</v>
      </c>
      <c r="C210" s="2298">
        <v>371.6</v>
      </c>
      <c r="D210" s="1118">
        <v>72.790000000000006</v>
      </c>
      <c r="E210" s="1118">
        <v>72.790000000000006</v>
      </c>
      <c r="F210" s="1118">
        <v>41.91</v>
      </c>
      <c r="G210" s="1118">
        <v>41.91</v>
      </c>
      <c r="H210" s="1118">
        <v>41.91</v>
      </c>
      <c r="I210" s="1118">
        <v>41.910000000000025</v>
      </c>
      <c r="J210" s="1118">
        <v>41.909999999999968</v>
      </c>
      <c r="K210" s="1118">
        <v>41.910000000000025</v>
      </c>
      <c r="L210" s="1118">
        <v>41.909999999999968</v>
      </c>
      <c r="M210" s="1118">
        <v>41.910000000000025</v>
      </c>
      <c r="N210" s="1118">
        <v>41.909999999999968</v>
      </c>
      <c r="O210" s="1118">
        <v>41.910000000000082</v>
      </c>
      <c r="P210" s="507">
        <v>564.68000000000006</v>
      </c>
      <c r="Q210" s="2299"/>
      <c r="R210" s="2299"/>
      <c r="T210" s="2299">
        <v>564.68000000000006</v>
      </c>
    </row>
    <row r="211" spans="1:20">
      <c r="A211" s="2259">
        <v>6885</v>
      </c>
      <c r="B211" s="2259" t="s">
        <v>2702</v>
      </c>
      <c r="C211" s="2298">
        <v>374.5</v>
      </c>
      <c r="D211" s="1118">
        <v>53.74</v>
      </c>
      <c r="E211" s="1118">
        <v>55.65</v>
      </c>
      <c r="F211" s="1118">
        <v>57.029999999999987</v>
      </c>
      <c r="G211" s="1118">
        <v>57.750000000000028</v>
      </c>
      <c r="H211" s="1118">
        <v>58.109999999999957</v>
      </c>
      <c r="I211" s="1118">
        <v>58.210000000000036</v>
      </c>
      <c r="J211" s="1118">
        <v>58.20999999999998</v>
      </c>
      <c r="K211" s="1118">
        <v>58.20999999999998</v>
      </c>
      <c r="L211" s="1118">
        <v>58.210000000000036</v>
      </c>
      <c r="M211" s="1118">
        <v>58.210000000000036</v>
      </c>
      <c r="N211" s="1118">
        <v>58.389999999999986</v>
      </c>
      <c r="O211" s="1118">
        <v>69.740000000000009</v>
      </c>
      <c r="P211" s="507">
        <v>701.46</v>
      </c>
      <c r="Q211" s="2299"/>
      <c r="R211" s="2299"/>
      <c r="T211" s="2299">
        <v>701.46</v>
      </c>
    </row>
    <row r="212" spans="1:20">
      <c r="A212" s="2259">
        <v>6890</v>
      </c>
      <c r="B212" s="2259" t="s">
        <v>2701</v>
      </c>
      <c r="C212" s="2298">
        <v>375.6</v>
      </c>
      <c r="D212" s="1118">
        <v>5224.1399999999994</v>
      </c>
      <c r="E212" s="1118">
        <v>5224.380000000001</v>
      </c>
      <c r="F212" s="1118">
        <v>5226.0999999999985</v>
      </c>
      <c r="G212" s="1118">
        <v>5226.4900000000016</v>
      </c>
      <c r="H212" s="1118">
        <v>5229</v>
      </c>
      <c r="I212" s="1118">
        <v>5229</v>
      </c>
      <c r="J212" s="1118">
        <v>5229.1499999999942</v>
      </c>
      <c r="K212" s="1118">
        <v>5230.2000000000116</v>
      </c>
      <c r="L212" s="1118">
        <v>5230.6699999999983</v>
      </c>
      <c r="M212" s="1118">
        <v>5231.1299999999901</v>
      </c>
      <c r="N212" s="1118">
        <v>5231.6100000000079</v>
      </c>
      <c r="O212" s="1118">
        <v>5233.6899999999951</v>
      </c>
      <c r="P212" s="507">
        <v>62745.56</v>
      </c>
      <c r="Q212" s="2299"/>
      <c r="R212" s="2299"/>
      <c r="T212" s="2299">
        <v>62745.56</v>
      </c>
    </row>
    <row r="213" spans="1:20">
      <c r="A213" s="2259">
        <v>6760</v>
      </c>
      <c r="B213" s="2259" t="s">
        <v>2708</v>
      </c>
      <c r="C213" s="2298">
        <v>380.4</v>
      </c>
      <c r="D213" s="1118">
        <v>483.27</v>
      </c>
      <c r="E213" s="1118">
        <v>483.27</v>
      </c>
      <c r="F213" s="1118">
        <v>483.27</v>
      </c>
      <c r="G213" s="1118">
        <v>483.27</v>
      </c>
      <c r="H213" s="1118">
        <v>483.27</v>
      </c>
      <c r="I213" s="1118">
        <v>483.27</v>
      </c>
      <c r="J213" s="1118">
        <v>483.27</v>
      </c>
      <c r="K213" s="1118">
        <v>483.27</v>
      </c>
      <c r="L213" s="1118">
        <v>483.27000000000044</v>
      </c>
      <c r="M213" s="1118">
        <v>483.26999999999953</v>
      </c>
      <c r="N213" s="1118">
        <v>483.27000000000044</v>
      </c>
      <c r="O213" s="1118">
        <v>483.26999999999953</v>
      </c>
      <c r="P213" s="507">
        <v>5799.24</v>
      </c>
      <c r="Q213" s="2299"/>
      <c r="R213" s="2299"/>
      <c r="T213" s="2299">
        <v>5799.24</v>
      </c>
    </row>
    <row r="214" spans="1:20">
      <c r="A214" s="2259">
        <v>6765</v>
      </c>
      <c r="B214" s="2259" t="s">
        <v>2707</v>
      </c>
      <c r="C214" s="2298">
        <v>380.4</v>
      </c>
      <c r="D214" s="1118">
        <v>6716.13</v>
      </c>
      <c r="E214" s="1118">
        <v>6741.920000000001</v>
      </c>
      <c r="F214" s="1118">
        <v>6745.6099999999988</v>
      </c>
      <c r="G214" s="1118">
        <v>8790.1500000000015</v>
      </c>
      <c r="H214" s="1118">
        <v>8803.5300000000025</v>
      </c>
      <c r="I214" s="1118">
        <v>8808.3699999999953</v>
      </c>
      <c r="J214" s="1118">
        <v>8812.5900000000038</v>
      </c>
      <c r="K214" s="1118">
        <v>8798.9099999999962</v>
      </c>
      <c r="L214" s="1118">
        <v>8798.9599999999991</v>
      </c>
      <c r="M214" s="1118">
        <v>8813.9799999999959</v>
      </c>
      <c r="N214" s="1118">
        <v>8805.8300000000017</v>
      </c>
      <c r="O214" s="1118">
        <v>8797.8399999999965</v>
      </c>
      <c r="P214" s="507">
        <v>99433.819999999992</v>
      </c>
      <c r="Q214" s="2299"/>
      <c r="R214" s="2299"/>
      <c r="T214" s="2299">
        <v>99433.819999999992</v>
      </c>
    </row>
    <row r="215" spans="1:20">
      <c r="A215" s="2259">
        <v>6775</v>
      </c>
      <c r="B215" s="2259" t="s">
        <v>2706</v>
      </c>
      <c r="C215" s="2298">
        <v>381.4</v>
      </c>
      <c r="D215" s="1118">
        <v>160.80000000000001</v>
      </c>
      <c r="E215" s="1118">
        <v>160.80000000000001</v>
      </c>
      <c r="F215" s="1118">
        <v>160.79999999999995</v>
      </c>
      <c r="G215" s="1118">
        <v>160.80000000000007</v>
      </c>
      <c r="H215" s="1118">
        <v>160.79999999999995</v>
      </c>
      <c r="I215" s="1118">
        <v>160.79999999999995</v>
      </c>
      <c r="J215" s="1118">
        <v>236.87000000000012</v>
      </c>
      <c r="K215" s="1118">
        <v>236.86999999999989</v>
      </c>
      <c r="L215" s="1118">
        <v>170.97000000000003</v>
      </c>
      <c r="M215" s="1118">
        <v>173.24</v>
      </c>
      <c r="N215" s="1118">
        <v>173.24</v>
      </c>
      <c r="O215" s="1118">
        <v>173.24</v>
      </c>
      <c r="P215" s="507">
        <v>2129.23</v>
      </c>
      <c r="Q215" s="2299"/>
      <c r="R215" s="2299"/>
      <c r="T215" s="2299">
        <v>2129.23</v>
      </c>
    </row>
    <row r="216" spans="1:20">
      <c r="A216" s="2259">
        <v>6780</v>
      </c>
      <c r="B216" s="2259" t="s">
        <v>3740</v>
      </c>
      <c r="C216" s="2298">
        <v>381.6</v>
      </c>
      <c r="D216" s="1118">
        <v>0</v>
      </c>
      <c r="E216" s="1118">
        <v>0</v>
      </c>
      <c r="F216" s="1118">
        <v>0</v>
      </c>
      <c r="G216" s="1118">
        <v>0</v>
      </c>
      <c r="H216" s="1118">
        <v>0</v>
      </c>
      <c r="I216" s="1118">
        <v>0</v>
      </c>
      <c r="J216" s="1118">
        <v>0</v>
      </c>
      <c r="K216" s="1118">
        <v>0</v>
      </c>
      <c r="L216" s="1118">
        <v>0</v>
      </c>
      <c r="M216" s="1118">
        <v>0</v>
      </c>
      <c r="N216" s="1118">
        <v>10.71</v>
      </c>
      <c r="O216" s="1118">
        <v>10.71</v>
      </c>
      <c r="P216" s="507">
        <v>21.42</v>
      </c>
      <c r="Q216" s="2299"/>
      <c r="R216" s="2299"/>
      <c r="T216" s="2299"/>
    </row>
    <row r="217" spans="1:20">
      <c r="A217" s="2259">
        <v>6785</v>
      </c>
      <c r="B217" s="2259" t="s">
        <v>2705</v>
      </c>
      <c r="C217" s="2298">
        <v>382.4</v>
      </c>
      <c r="D217" s="1118">
        <v>5.68</v>
      </c>
      <c r="E217" s="1118">
        <v>5.68</v>
      </c>
      <c r="F217" s="1118">
        <v>5.68</v>
      </c>
      <c r="G217" s="1118">
        <v>5.68</v>
      </c>
      <c r="H217" s="1118">
        <v>5.68</v>
      </c>
      <c r="I217" s="1118">
        <v>5.68</v>
      </c>
      <c r="J217" s="1118">
        <v>5.68</v>
      </c>
      <c r="K217" s="1118">
        <v>5.68</v>
      </c>
      <c r="L217" s="1118">
        <v>5.68</v>
      </c>
      <c r="M217" s="1118">
        <v>5.68</v>
      </c>
      <c r="N217" s="1118">
        <v>5.68</v>
      </c>
      <c r="O217" s="1118">
        <v>5.68</v>
      </c>
      <c r="P217" s="507">
        <v>68.16</v>
      </c>
      <c r="Q217" s="2299"/>
      <c r="R217" s="2299"/>
      <c r="T217" s="2299">
        <v>68.16</v>
      </c>
    </row>
    <row r="218" spans="1:20">
      <c r="A218" s="2259">
        <v>6795</v>
      </c>
      <c r="B218" s="487" t="s">
        <v>3119</v>
      </c>
      <c r="C218" s="2298">
        <v>389.2</v>
      </c>
      <c r="D218" s="1118">
        <v>0</v>
      </c>
      <c r="E218" s="1118">
        <v>0</v>
      </c>
      <c r="F218" s="1118">
        <v>0</v>
      </c>
      <c r="G218" s="1118">
        <v>0</v>
      </c>
      <c r="H218" s="1118">
        <v>0</v>
      </c>
      <c r="I218" s="1118">
        <v>0</v>
      </c>
      <c r="J218" s="1118">
        <v>0</v>
      </c>
      <c r="K218" s="1118">
        <v>0</v>
      </c>
      <c r="L218" s="1118">
        <v>0</v>
      </c>
      <c r="M218" s="1118">
        <v>0</v>
      </c>
      <c r="N218" s="1118">
        <v>0</v>
      </c>
      <c r="O218" s="1118">
        <v>0</v>
      </c>
      <c r="P218" s="507">
        <v>0</v>
      </c>
      <c r="Q218" s="2299"/>
      <c r="R218" s="2299"/>
      <c r="T218" s="2299">
        <v>0</v>
      </c>
    </row>
    <row r="219" spans="1:20">
      <c r="A219" s="2259">
        <v>6800</v>
      </c>
      <c r="B219" s="2259" t="s">
        <v>2704</v>
      </c>
      <c r="C219" s="2298">
        <v>389.3</v>
      </c>
      <c r="D219" s="1118">
        <v>11.27</v>
      </c>
      <c r="E219" s="1118">
        <v>11.27</v>
      </c>
      <c r="F219" s="1118">
        <v>11.270000000000003</v>
      </c>
      <c r="G219" s="1118">
        <v>31.730000000000004</v>
      </c>
      <c r="H219" s="1118">
        <v>31.72999999999999</v>
      </c>
      <c r="I219" s="1118">
        <v>31.730000000000004</v>
      </c>
      <c r="J219" s="1118">
        <v>31.72999999999999</v>
      </c>
      <c r="K219" s="1118">
        <v>31.730000000000018</v>
      </c>
      <c r="L219" s="1118">
        <v>31.72999999999999</v>
      </c>
      <c r="M219" s="1118">
        <v>31.72999999999999</v>
      </c>
      <c r="N219" s="1118">
        <v>31.72999999999999</v>
      </c>
      <c r="O219" s="1118">
        <v>31.730000000000018</v>
      </c>
      <c r="P219" s="507">
        <v>319.38</v>
      </c>
      <c r="Q219" s="2299"/>
      <c r="R219" s="2299"/>
      <c r="T219" s="2299">
        <v>319.38</v>
      </c>
    </row>
    <row r="220" spans="1:20">
      <c r="A220" s="2259">
        <v>6805</v>
      </c>
      <c r="B220" s="2259" t="s">
        <v>2703</v>
      </c>
      <c r="C220" s="2298">
        <v>389.4</v>
      </c>
      <c r="D220" s="1118">
        <v>0</v>
      </c>
      <c r="E220" s="1118">
        <v>0</v>
      </c>
      <c r="F220" s="1118">
        <v>0</v>
      </c>
      <c r="G220" s="1118">
        <v>0</v>
      </c>
      <c r="H220" s="1118">
        <v>0</v>
      </c>
      <c r="I220" s="1118">
        <v>0</v>
      </c>
      <c r="J220" s="1118">
        <v>0</v>
      </c>
      <c r="K220" s="1118">
        <v>0</v>
      </c>
      <c r="L220" s="1118">
        <v>0</v>
      </c>
      <c r="M220" s="1118">
        <v>0</v>
      </c>
      <c r="N220" s="1118">
        <v>0</v>
      </c>
      <c r="O220" s="1118">
        <v>0</v>
      </c>
      <c r="P220" s="507">
        <v>0</v>
      </c>
      <c r="Q220" s="2299"/>
      <c r="R220" s="2299"/>
      <c r="T220" s="2299">
        <v>0</v>
      </c>
    </row>
    <row r="221" spans="1:20">
      <c r="A221" s="2259">
        <v>6810</v>
      </c>
      <c r="B221" s="2259" t="s">
        <v>3120</v>
      </c>
      <c r="C221" s="2298">
        <v>389.5</v>
      </c>
      <c r="D221" s="1118">
        <v>0</v>
      </c>
      <c r="E221" s="1118">
        <v>0</v>
      </c>
      <c r="F221" s="1118">
        <v>0</v>
      </c>
      <c r="G221" s="1118">
        <v>0</v>
      </c>
      <c r="H221" s="1118">
        <v>0</v>
      </c>
      <c r="I221" s="1118">
        <v>0</v>
      </c>
      <c r="J221" s="1118">
        <v>0</v>
      </c>
      <c r="K221" s="1118">
        <v>0</v>
      </c>
      <c r="L221" s="1118">
        <v>0</v>
      </c>
      <c r="M221" s="1118">
        <v>0</v>
      </c>
      <c r="N221" s="1118">
        <v>0</v>
      </c>
      <c r="O221" s="1118">
        <v>0</v>
      </c>
      <c r="P221" s="507">
        <v>0</v>
      </c>
      <c r="Q221" s="2299"/>
      <c r="R221" s="2299"/>
      <c r="T221" s="2299">
        <v>0</v>
      </c>
    </row>
    <row r="222" spans="1:20">
      <c r="A222" s="2259">
        <v>6820</v>
      </c>
      <c r="B222" s="2259" t="s">
        <v>2740</v>
      </c>
      <c r="C222" s="2298">
        <v>354.7</v>
      </c>
      <c r="D222" s="1118">
        <v>0</v>
      </c>
      <c r="E222" s="1118">
        <v>0</v>
      </c>
      <c r="F222" s="1118">
        <v>0</v>
      </c>
      <c r="G222" s="1118">
        <v>0</v>
      </c>
      <c r="H222" s="1118">
        <v>0</v>
      </c>
      <c r="I222" s="1118">
        <v>0</v>
      </c>
      <c r="J222" s="1118">
        <v>0</v>
      </c>
      <c r="K222" s="1118">
        <v>0</v>
      </c>
      <c r="L222" s="1118">
        <v>0</v>
      </c>
      <c r="M222" s="1118">
        <v>0</v>
      </c>
      <c r="N222" s="1118">
        <v>0</v>
      </c>
      <c r="O222" s="1118">
        <v>0</v>
      </c>
      <c r="P222" s="507">
        <v>0</v>
      </c>
      <c r="Q222" s="2299"/>
      <c r="R222" s="2299"/>
      <c r="S222" s="2299">
        <v>0</v>
      </c>
      <c r="T222" s="2299">
        <v>0</v>
      </c>
    </row>
    <row r="223" spans="1:20">
      <c r="A223" s="2259">
        <v>6820</v>
      </c>
      <c r="B223" s="2259" t="s">
        <v>2740</v>
      </c>
      <c r="C223" s="2298">
        <v>354.7</v>
      </c>
      <c r="D223" s="1118">
        <v>0</v>
      </c>
      <c r="E223" s="1118">
        <v>0</v>
      </c>
      <c r="F223" s="1118">
        <v>0</v>
      </c>
      <c r="G223" s="1118">
        <v>0</v>
      </c>
      <c r="H223" s="1118">
        <v>0</v>
      </c>
      <c r="I223" s="1118">
        <v>0</v>
      </c>
      <c r="J223" s="1118">
        <v>0</v>
      </c>
      <c r="K223" s="1118">
        <v>0</v>
      </c>
      <c r="L223" s="1118">
        <v>0</v>
      </c>
      <c r="M223" s="1118">
        <v>0</v>
      </c>
      <c r="N223" s="1118">
        <v>0</v>
      </c>
      <c r="O223" s="1118">
        <v>0</v>
      </c>
      <c r="P223" s="507">
        <v>0</v>
      </c>
      <c r="Q223" s="2299"/>
      <c r="R223" s="2299"/>
      <c r="S223" s="2299"/>
      <c r="T223" s="2299"/>
    </row>
    <row r="224" spans="1:20">
      <c r="A224" s="2259">
        <v>6830</v>
      </c>
      <c r="B224" s="2259" t="s">
        <v>3738</v>
      </c>
      <c r="C224" s="2298">
        <v>392.7</v>
      </c>
      <c r="D224" s="1118">
        <v>0</v>
      </c>
      <c r="E224" s="1118">
        <v>0</v>
      </c>
      <c r="F224" s="1118">
        <v>0</v>
      </c>
      <c r="G224" s="1118">
        <v>0</v>
      </c>
      <c r="H224" s="1118">
        <v>0</v>
      </c>
      <c r="I224" s="1118">
        <v>0</v>
      </c>
      <c r="J224" s="1118">
        <v>0</v>
      </c>
      <c r="K224" s="1118">
        <v>4.99</v>
      </c>
      <c r="L224" s="1118">
        <v>4.99</v>
      </c>
      <c r="M224" s="1118">
        <v>4.99</v>
      </c>
      <c r="N224" s="1118">
        <v>4.99</v>
      </c>
      <c r="O224" s="1118">
        <v>4.9899999999999984</v>
      </c>
      <c r="P224" s="507">
        <v>24.95</v>
      </c>
      <c r="Q224" s="2299"/>
      <c r="R224" s="2299"/>
      <c r="S224" s="2299"/>
      <c r="T224" s="2299"/>
    </row>
    <row r="225" spans="1:20">
      <c r="A225" s="2259">
        <v>6845</v>
      </c>
      <c r="B225" s="2259" t="s">
        <v>2728</v>
      </c>
      <c r="C225" s="2298">
        <v>395.7</v>
      </c>
      <c r="D225" s="1118">
        <v>121.87</v>
      </c>
      <c r="E225" s="1118">
        <v>121.87</v>
      </c>
      <c r="F225" s="1118">
        <v>121.87</v>
      </c>
      <c r="G225" s="1118">
        <v>176.84000000000003</v>
      </c>
      <c r="H225" s="1118">
        <v>176.34999999999991</v>
      </c>
      <c r="I225" s="1118">
        <v>180.21000000000004</v>
      </c>
      <c r="J225" s="1118">
        <v>180.21000000000004</v>
      </c>
      <c r="K225" s="1118">
        <v>182.31999999999994</v>
      </c>
      <c r="L225" s="1118">
        <v>184.44000000000005</v>
      </c>
      <c r="M225" s="1118">
        <v>184.44000000000005</v>
      </c>
      <c r="N225" s="1118">
        <v>189.54999999999995</v>
      </c>
      <c r="O225" s="1118">
        <v>182.18000000000006</v>
      </c>
      <c r="P225" s="507">
        <v>2002.15</v>
      </c>
      <c r="Q225" s="2299"/>
      <c r="R225" s="2299"/>
      <c r="S225" s="2299">
        <v>1529.2421700000002</v>
      </c>
      <c r="T225" s="2299">
        <v>472.90782999999999</v>
      </c>
    </row>
    <row r="226" spans="1:20">
      <c r="A226" s="2259">
        <v>6850</v>
      </c>
      <c r="B226" s="2259" t="s">
        <v>2726</v>
      </c>
      <c r="C226" s="2298">
        <v>396.7</v>
      </c>
      <c r="D226" s="1118">
        <v>133.22999999999999</v>
      </c>
      <c r="E226" s="1118">
        <v>133.22999999999999</v>
      </c>
      <c r="F226" s="1118">
        <v>133.23000000000002</v>
      </c>
      <c r="G226" s="1118">
        <v>133.22999999999996</v>
      </c>
      <c r="H226" s="1118">
        <v>133.23000000000002</v>
      </c>
      <c r="I226" s="1118">
        <v>133.23000000000002</v>
      </c>
      <c r="J226" s="1118">
        <v>133.23000000000002</v>
      </c>
      <c r="K226" s="1118">
        <v>133.2299999999999</v>
      </c>
      <c r="L226" s="1118">
        <v>133.23000000000002</v>
      </c>
      <c r="M226" s="1118">
        <v>133.23000000000002</v>
      </c>
      <c r="N226" s="1118">
        <v>133.23000000000002</v>
      </c>
      <c r="O226" s="1118">
        <v>133.23000000000002</v>
      </c>
      <c r="P226" s="507">
        <v>1598.76</v>
      </c>
      <c r="Q226" s="2299"/>
      <c r="R226" s="2299"/>
      <c r="S226" s="2299">
        <v>1221.1328880000001</v>
      </c>
      <c r="T226" s="2299">
        <v>377.62711200000001</v>
      </c>
    </row>
    <row r="227" spans="1:20">
      <c r="A227" s="2259">
        <v>6855</v>
      </c>
      <c r="B227" s="2259" t="s">
        <v>3121</v>
      </c>
      <c r="C227" s="2298">
        <v>397.7</v>
      </c>
      <c r="D227" s="1118">
        <v>24.89</v>
      </c>
      <c r="E227" s="1118">
        <v>24.89</v>
      </c>
      <c r="F227" s="1118">
        <v>24.89</v>
      </c>
      <c r="G227" s="1118">
        <v>24.89</v>
      </c>
      <c r="H227" s="1118">
        <v>24.89</v>
      </c>
      <c r="I227" s="1118">
        <v>24.89</v>
      </c>
      <c r="J227" s="1118">
        <v>24.889999999999986</v>
      </c>
      <c r="K227" s="1118">
        <v>24.890000000000015</v>
      </c>
      <c r="L227" s="1118">
        <v>24.889999999999986</v>
      </c>
      <c r="M227" s="1118">
        <v>24.890000000000015</v>
      </c>
      <c r="N227" s="1118">
        <v>24.890000000000015</v>
      </c>
      <c r="O227" s="1118">
        <v>24.889999999999986</v>
      </c>
      <c r="P227" s="507">
        <v>298.68</v>
      </c>
      <c r="Q227" s="2299"/>
      <c r="R227" s="2299"/>
      <c r="S227" s="2299">
        <v>228.13178400000001</v>
      </c>
      <c r="T227" s="2299">
        <v>70.548215999999996</v>
      </c>
    </row>
    <row r="228" spans="1:20">
      <c r="A228" s="2259">
        <v>6790</v>
      </c>
      <c r="B228" s="2259" t="s">
        <v>3741</v>
      </c>
      <c r="C228" s="2298">
        <v>398.7</v>
      </c>
      <c r="D228" s="1118">
        <v>581.49</v>
      </c>
      <c r="E228" s="1118">
        <v>581.49</v>
      </c>
      <c r="F228" s="1118">
        <v>581.49</v>
      </c>
      <c r="G228" s="1118">
        <v>581.49</v>
      </c>
      <c r="H228" s="1118">
        <v>581.48999999999978</v>
      </c>
      <c r="I228" s="1118">
        <v>581.49000000000024</v>
      </c>
      <c r="J228" s="1118">
        <v>581.48999999999978</v>
      </c>
      <c r="K228" s="1118">
        <v>581.49000000000024</v>
      </c>
      <c r="L228" s="1118">
        <v>581.48999999999978</v>
      </c>
      <c r="M228" s="1118">
        <v>581.48999999999978</v>
      </c>
      <c r="N228" s="1118">
        <v>581.49000000000069</v>
      </c>
      <c r="O228" s="1118">
        <v>581.48999999999978</v>
      </c>
      <c r="P228" s="507">
        <v>6977.88</v>
      </c>
      <c r="Q228" s="2299"/>
      <c r="R228" s="2299"/>
      <c r="S228" s="2299"/>
      <c r="T228" s="2299"/>
    </row>
    <row r="229" spans="1:20">
      <c r="A229" s="2259">
        <v>6860</v>
      </c>
      <c r="B229" s="2259" t="s">
        <v>3741</v>
      </c>
      <c r="C229" s="2298">
        <v>398.7</v>
      </c>
      <c r="D229" s="1118">
        <v>3136.68</v>
      </c>
      <c r="E229" s="1118">
        <v>3136.68</v>
      </c>
      <c r="F229" s="1118">
        <v>3136.6800000000012</v>
      </c>
      <c r="G229" s="1118">
        <v>3136.6799999999985</v>
      </c>
      <c r="H229" s="1118">
        <v>3136.6800000000003</v>
      </c>
      <c r="I229" s="1118">
        <v>3136.6800000000021</v>
      </c>
      <c r="J229" s="1118">
        <v>3136.6799999999967</v>
      </c>
      <c r="K229" s="1118">
        <v>3136.6800000000003</v>
      </c>
      <c r="L229" s="1118">
        <v>3136.6800000000003</v>
      </c>
      <c r="M229" s="1118">
        <v>3136.6800000000003</v>
      </c>
      <c r="N229" s="1118">
        <v>3136.6800000000039</v>
      </c>
      <c r="O229" s="1118">
        <v>3136.6800000000003</v>
      </c>
      <c r="P229" s="507">
        <v>37640.160000000003</v>
      </c>
      <c r="Q229" s="2299"/>
      <c r="R229" s="2299"/>
      <c r="S229" s="2299"/>
      <c r="T229" s="2299"/>
    </row>
    <row r="230" spans="1:20" ht="13.5" thickBot="1">
      <c r="B230" s="2292" t="s">
        <v>2700</v>
      </c>
      <c r="D230" s="2308">
        <v>44937.69</v>
      </c>
      <c r="E230" s="2308">
        <v>44989.15</v>
      </c>
      <c r="F230" s="2308">
        <v>45024.799999999996</v>
      </c>
      <c r="G230" s="2308">
        <v>47174.57</v>
      </c>
      <c r="H230" s="2308">
        <v>47440.10000000002</v>
      </c>
      <c r="I230" s="2308">
        <v>47435.010000000009</v>
      </c>
      <c r="J230" s="2308">
        <v>47537.459999999977</v>
      </c>
      <c r="K230" s="2308">
        <v>47550.590000000011</v>
      </c>
      <c r="L230" s="2308">
        <v>47487.93</v>
      </c>
      <c r="M230" s="2308">
        <v>47585.509999999995</v>
      </c>
      <c r="N230" s="2308">
        <v>47616.530000000013</v>
      </c>
      <c r="O230" s="2308">
        <v>47684.62999999999</v>
      </c>
      <c r="P230" s="2308">
        <v>562463.97</v>
      </c>
      <c r="Q230" s="2299">
        <v>2278758.37</v>
      </c>
      <c r="S230" s="2308">
        <v>66678.426264000009</v>
      </c>
      <c r="T230" s="2308">
        <v>450988.023736</v>
      </c>
    </row>
    <row r="231" spans="1:20" ht="13.5" thickTop="1">
      <c r="B231" s="2309"/>
      <c r="D231" s="2310"/>
      <c r="E231" s="2310"/>
      <c r="F231" s="2310"/>
      <c r="G231" s="2310"/>
      <c r="H231" s="2310"/>
      <c r="I231" s="2310"/>
      <c r="J231" s="2310"/>
      <c r="K231" s="2310"/>
      <c r="L231" s="2310"/>
      <c r="M231" s="2310"/>
      <c r="N231" s="2310"/>
      <c r="O231" s="2310"/>
      <c r="P231" s="2310"/>
      <c r="Q231" s="2299">
        <v>1752678.74</v>
      </c>
    </row>
    <row r="232" spans="1:20">
      <c r="D232" s="2299"/>
      <c r="E232" s="2299"/>
      <c r="F232" s="2299"/>
      <c r="G232" s="2299"/>
      <c r="H232" s="2299"/>
      <c r="I232" s="2299"/>
      <c r="J232" s="2299"/>
      <c r="K232" s="2299"/>
      <c r="L232" s="2299"/>
      <c r="M232" s="2299"/>
      <c r="N232" s="2299"/>
      <c r="O232" s="2299"/>
    </row>
    <row r="233" spans="1:20">
      <c r="A233" s="2259">
        <v>6960</v>
      </c>
      <c r="B233" s="2259" t="s">
        <v>2699</v>
      </c>
      <c r="C233" s="2298" t="s">
        <v>2698</v>
      </c>
      <c r="D233" s="1118">
        <v>-128.74</v>
      </c>
      <c r="E233" s="1118">
        <v>-128.74</v>
      </c>
      <c r="F233" s="1118">
        <v>-128.74000000000007</v>
      </c>
      <c r="G233" s="1118">
        <v>-128.73999999999995</v>
      </c>
      <c r="H233" s="1118">
        <v>-128.74000000000012</v>
      </c>
      <c r="I233" s="1118">
        <v>-128.74</v>
      </c>
      <c r="J233" s="1118">
        <v>-128.73999999999967</v>
      </c>
      <c r="K233" s="1118">
        <v>-128.74000000000024</v>
      </c>
      <c r="L233" s="1118">
        <v>-128.74000000000024</v>
      </c>
      <c r="M233" s="1118">
        <v>-128.74</v>
      </c>
      <c r="N233" s="1118">
        <v>-128.74</v>
      </c>
      <c r="O233" s="1118">
        <v>-128.74</v>
      </c>
      <c r="P233" s="2299">
        <v>-1544.8800000000003</v>
      </c>
      <c r="Q233" s="2299"/>
      <c r="R233" s="2299"/>
      <c r="S233" s="2299">
        <v>-1544.8800000000003</v>
      </c>
    </row>
    <row r="234" spans="1:20" s="2292" customFormat="1" ht="13.5" thickBot="1">
      <c r="B234" s="2292" t="s">
        <v>2697</v>
      </c>
      <c r="C234" s="2300"/>
      <c r="D234" s="1117">
        <v>-128.74</v>
      </c>
      <c r="E234" s="1117">
        <v>-128.74</v>
      </c>
      <c r="F234" s="1117">
        <v>-128.74000000000007</v>
      </c>
      <c r="G234" s="1117">
        <v>-128.73999999999995</v>
      </c>
      <c r="H234" s="1117">
        <v>-128.74000000000012</v>
      </c>
      <c r="I234" s="1117">
        <v>-128.74</v>
      </c>
      <c r="J234" s="1117">
        <v>-128.73999999999967</v>
      </c>
      <c r="K234" s="1117">
        <v>-128.74000000000024</v>
      </c>
      <c r="L234" s="1117">
        <v>-128.74000000000024</v>
      </c>
      <c r="M234" s="1117">
        <v>-128.74</v>
      </c>
      <c r="N234" s="1117">
        <v>-128.74</v>
      </c>
      <c r="O234" s="1117">
        <v>-128.74</v>
      </c>
      <c r="P234" s="1117">
        <v>-1544.8800000000003</v>
      </c>
      <c r="Q234" s="2301"/>
      <c r="R234" s="2301"/>
      <c r="S234" s="2301"/>
    </row>
    <row r="235" spans="1:20" ht="13.5" thickTop="1">
      <c r="C235" s="2298"/>
      <c r="D235" s="1119"/>
      <c r="E235" s="1119"/>
      <c r="F235" s="1119"/>
      <c r="G235" s="1119"/>
      <c r="H235" s="1119"/>
      <c r="I235" s="1119"/>
      <c r="J235" s="1119"/>
      <c r="K235" s="1119"/>
      <c r="L235" s="1119"/>
      <c r="M235" s="1119"/>
      <c r="N235" s="1119"/>
      <c r="O235" s="1119"/>
      <c r="P235" s="2299"/>
      <c r="Q235" s="2299"/>
      <c r="R235" s="2299"/>
      <c r="S235" s="2299"/>
    </row>
    <row r="236" spans="1:20" s="487" customFormat="1" ht="12">
      <c r="A236" s="493">
        <v>6985</v>
      </c>
      <c r="B236" s="487" t="s">
        <v>2348</v>
      </c>
      <c r="C236" s="488"/>
      <c r="D236" s="1118">
        <v>0</v>
      </c>
      <c r="E236" s="1118">
        <v>0</v>
      </c>
      <c r="F236" s="1118">
        <v>0</v>
      </c>
      <c r="G236" s="1118">
        <v>0</v>
      </c>
      <c r="H236" s="1118">
        <v>0</v>
      </c>
      <c r="I236" s="1118">
        <v>0</v>
      </c>
      <c r="J236" s="1118">
        <v>0</v>
      </c>
      <c r="K236" s="1118">
        <v>0</v>
      </c>
      <c r="L236" s="1118">
        <v>0</v>
      </c>
      <c r="M236" s="1118">
        <v>0</v>
      </c>
      <c r="N236" s="1118">
        <v>0</v>
      </c>
      <c r="O236" s="1118">
        <v>0</v>
      </c>
      <c r="P236" s="503">
        <v>0</v>
      </c>
    </row>
    <row r="237" spans="1:20" s="487" customFormat="1" ht="12">
      <c r="A237" s="493">
        <v>6995</v>
      </c>
      <c r="B237" s="487" t="s">
        <v>2317</v>
      </c>
      <c r="C237" s="488"/>
      <c r="D237" s="1118">
        <v>-38.56</v>
      </c>
      <c r="E237" s="1118">
        <v>-38.56</v>
      </c>
      <c r="F237" s="1118">
        <v>-38.56</v>
      </c>
      <c r="G237" s="1118">
        <v>-38.56</v>
      </c>
      <c r="H237" s="1118">
        <v>-38.56</v>
      </c>
      <c r="I237" s="1118">
        <v>-38.56</v>
      </c>
      <c r="J237" s="1118">
        <v>-38.559999999999945</v>
      </c>
      <c r="K237" s="1118">
        <v>-38.560000000000059</v>
      </c>
      <c r="L237" s="1118">
        <v>-38.559999999999945</v>
      </c>
      <c r="M237" s="1118">
        <v>-38.560000000000059</v>
      </c>
      <c r="N237" s="1118">
        <v>-38.559999999999945</v>
      </c>
      <c r="O237" s="1118">
        <v>-38.560000000000059</v>
      </c>
      <c r="P237" s="503">
        <v>-462.72</v>
      </c>
    </row>
    <row r="238" spans="1:20" s="487" customFormat="1" ht="12">
      <c r="A238" s="493">
        <v>7000</v>
      </c>
      <c r="B238" s="487" t="s">
        <v>2318</v>
      </c>
      <c r="C238" s="488"/>
      <c r="D238" s="1118">
        <v>-598.26</v>
      </c>
      <c r="E238" s="1118">
        <v>-598.26</v>
      </c>
      <c r="F238" s="1118">
        <v>-598.26</v>
      </c>
      <c r="G238" s="1118">
        <v>-598.26</v>
      </c>
      <c r="H238" s="1118">
        <v>-598.25999999999976</v>
      </c>
      <c r="I238" s="1118">
        <v>-598.26000000000022</v>
      </c>
      <c r="J238" s="1118">
        <v>-598.25999999999976</v>
      </c>
      <c r="K238" s="1118">
        <v>-598.26000000000022</v>
      </c>
      <c r="L238" s="1118">
        <v>-598.25999999999931</v>
      </c>
      <c r="M238" s="1118">
        <v>-598.26000000000022</v>
      </c>
      <c r="N238" s="1118">
        <v>-598.26000000000022</v>
      </c>
      <c r="O238" s="1118">
        <v>-598.26000000000022</v>
      </c>
      <c r="P238" s="503">
        <v>-7179.12</v>
      </c>
    </row>
    <row r="239" spans="1:20" s="487" customFormat="1" ht="12">
      <c r="A239" s="493">
        <v>7025</v>
      </c>
      <c r="B239" s="487" t="s">
        <v>2319</v>
      </c>
      <c r="C239" s="488"/>
      <c r="D239" s="1118">
        <v>-603.73</v>
      </c>
      <c r="E239" s="1118">
        <v>-603.73</v>
      </c>
      <c r="F239" s="1118">
        <v>-603.73</v>
      </c>
      <c r="G239" s="1118">
        <v>-603.73</v>
      </c>
      <c r="H239" s="1118">
        <v>-603.73</v>
      </c>
      <c r="I239" s="1118">
        <v>-603.73</v>
      </c>
      <c r="J239" s="1118">
        <v>-603.72999999999956</v>
      </c>
      <c r="K239" s="1118">
        <v>-603.73000000000047</v>
      </c>
      <c r="L239" s="1118">
        <v>-603.72999999999956</v>
      </c>
      <c r="M239" s="1118">
        <v>-603.73000000000047</v>
      </c>
      <c r="N239" s="1118">
        <v>-603.73000000000047</v>
      </c>
      <c r="O239" s="1118">
        <v>-603.72999999999956</v>
      </c>
      <c r="P239" s="503">
        <v>-7244.76</v>
      </c>
    </row>
    <row r="240" spans="1:20" s="487" customFormat="1" ht="12">
      <c r="A240" s="493">
        <v>7035</v>
      </c>
      <c r="B240" s="487" t="s">
        <v>2502</v>
      </c>
      <c r="C240" s="488"/>
      <c r="D240" s="1118">
        <v>-10.83</v>
      </c>
      <c r="E240" s="1118">
        <v>-10.83</v>
      </c>
      <c r="F240" s="1118">
        <v>-10.830000000000002</v>
      </c>
      <c r="G240" s="1118">
        <v>-10.829999999999998</v>
      </c>
      <c r="H240" s="1118">
        <v>-10.829999999999998</v>
      </c>
      <c r="I240" s="1118">
        <v>-10.830000000000005</v>
      </c>
      <c r="J240" s="1118">
        <v>-10.829999999999998</v>
      </c>
      <c r="K240" s="1118">
        <v>-10.829999999999998</v>
      </c>
      <c r="L240" s="1118">
        <v>-10.829999999999998</v>
      </c>
      <c r="M240" s="1118">
        <v>-10.829999999999998</v>
      </c>
      <c r="N240" s="1118">
        <v>-10.829999999999998</v>
      </c>
      <c r="O240" s="1118">
        <v>-10.830000000000013</v>
      </c>
      <c r="P240" s="503">
        <v>-129.96</v>
      </c>
    </row>
    <row r="241" spans="1:19" s="487" customFormat="1" ht="12">
      <c r="A241" s="493">
        <v>7045</v>
      </c>
      <c r="B241" s="487" t="s">
        <v>2320</v>
      </c>
      <c r="C241" s="491"/>
      <c r="D241" s="1118">
        <v>-176.83</v>
      </c>
      <c r="E241" s="1118">
        <v>-176.83</v>
      </c>
      <c r="F241" s="1118">
        <v>-176.82999999999998</v>
      </c>
      <c r="G241" s="1118">
        <v>-176.83000000000004</v>
      </c>
      <c r="H241" s="1118">
        <v>-176.82999999999993</v>
      </c>
      <c r="I241" s="1118">
        <v>-176.83000000000004</v>
      </c>
      <c r="J241" s="1118">
        <v>-176.82999999999993</v>
      </c>
      <c r="K241" s="1118">
        <v>-176.83000000000015</v>
      </c>
      <c r="L241" s="1118">
        <v>-176.82999999999993</v>
      </c>
      <c r="M241" s="1118">
        <v>-176.82999999999993</v>
      </c>
      <c r="N241" s="1118">
        <v>-176.83000000000015</v>
      </c>
      <c r="O241" s="1118">
        <v>-176.82999999999993</v>
      </c>
      <c r="P241" s="503">
        <v>-2121.96</v>
      </c>
    </row>
    <row r="242" spans="1:19" s="487" customFormat="1" ht="12">
      <c r="A242" s="493">
        <v>7050</v>
      </c>
      <c r="B242" s="487" t="s">
        <v>2321</v>
      </c>
      <c r="C242" s="488"/>
      <c r="D242" s="1118">
        <v>0.34</v>
      </c>
      <c r="E242" s="1118">
        <v>0.34</v>
      </c>
      <c r="F242" s="1118">
        <v>0.33999999999999997</v>
      </c>
      <c r="G242" s="1118">
        <v>0.34000000000000008</v>
      </c>
      <c r="H242" s="1118">
        <v>0.33999999999999986</v>
      </c>
      <c r="I242" s="1118">
        <v>0.34000000000000008</v>
      </c>
      <c r="J242" s="1118">
        <v>0.33999999999999986</v>
      </c>
      <c r="K242" s="1118">
        <v>0.3400000000000003</v>
      </c>
      <c r="L242" s="1118">
        <v>0.33999999999999986</v>
      </c>
      <c r="M242" s="1118">
        <v>0.33999999999999986</v>
      </c>
      <c r="N242" s="1118">
        <v>0.3400000000000003</v>
      </c>
      <c r="O242" s="1118">
        <v>0.33999999999999986</v>
      </c>
      <c r="P242" s="503">
        <v>4.08</v>
      </c>
    </row>
    <row r="243" spans="1:19" s="487" customFormat="1" ht="12">
      <c r="A243" s="493">
        <v>7055</v>
      </c>
      <c r="B243" s="487" t="s">
        <v>2503</v>
      </c>
      <c r="C243" s="488"/>
      <c r="D243" s="1118">
        <v>0</v>
      </c>
      <c r="E243" s="1118">
        <v>0</v>
      </c>
      <c r="F243" s="1118">
        <v>0</v>
      </c>
      <c r="G243" s="1118">
        <v>0</v>
      </c>
      <c r="H243" s="1118">
        <v>0</v>
      </c>
      <c r="I243" s="1118">
        <v>0</v>
      </c>
      <c r="J243" s="1118">
        <v>0</v>
      </c>
      <c r="K243" s="1118">
        <v>0</v>
      </c>
      <c r="L243" s="1118">
        <v>0</v>
      </c>
      <c r="M243" s="1118">
        <v>0</v>
      </c>
      <c r="N243" s="1118">
        <v>0</v>
      </c>
      <c r="O243" s="1118">
        <v>0</v>
      </c>
      <c r="P243" s="503">
        <v>0</v>
      </c>
    </row>
    <row r="244" spans="1:19" s="487" customFormat="1" ht="12">
      <c r="A244" s="493">
        <v>7060</v>
      </c>
      <c r="B244" s="487" t="s">
        <v>2322</v>
      </c>
      <c r="C244" s="488"/>
      <c r="D244" s="1118">
        <v>-111.86</v>
      </c>
      <c r="E244" s="1118">
        <v>-111.86</v>
      </c>
      <c r="F244" s="1118">
        <v>-111.85999999999999</v>
      </c>
      <c r="G244" s="1118">
        <v>-111.86000000000001</v>
      </c>
      <c r="H244" s="1118">
        <v>-111.85999999999996</v>
      </c>
      <c r="I244" s="1118">
        <v>-111.86000000000001</v>
      </c>
      <c r="J244" s="1118">
        <v>-111.86000000000001</v>
      </c>
      <c r="K244" s="1118">
        <v>-111.86000000000001</v>
      </c>
      <c r="L244" s="1118">
        <v>-111.86000000000001</v>
      </c>
      <c r="M244" s="1118">
        <v>-111.8599999999999</v>
      </c>
      <c r="N244" s="1118">
        <v>-111.86000000000013</v>
      </c>
      <c r="O244" s="1118">
        <v>-111.8599999999999</v>
      </c>
      <c r="P244" s="503">
        <v>-1342.32</v>
      </c>
    </row>
    <row r="245" spans="1:19" s="487" customFormat="1" ht="12">
      <c r="A245" s="493">
        <v>7065</v>
      </c>
      <c r="B245" s="487" t="s">
        <v>2323</v>
      </c>
      <c r="C245" s="488"/>
      <c r="D245" s="1118">
        <v>-251.42999999999998</v>
      </c>
      <c r="E245" s="1118">
        <v>-251.44000000000003</v>
      </c>
      <c r="F245" s="1118">
        <v>-251.42999999999995</v>
      </c>
      <c r="G245" s="1118">
        <v>-251.44000000000005</v>
      </c>
      <c r="H245" s="1118">
        <v>-251.44000000000005</v>
      </c>
      <c r="I245" s="1118">
        <v>-251.43999999999983</v>
      </c>
      <c r="J245" s="1118">
        <v>-251.44000000000005</v>
      </c>
      <c r="K245" s="1118">
        <v>-251.43000000000006</v>
      </c>
      <c r="L245" s="1118">
        <v>-251.43999999999983</v>
      </c>
      <c r="M245" s="1118">
        <v>-251.44000000000051</v>
      </c>
      <c r="N245" s="1118">
        <v>-251.44000000000005</v>
      </c>
      <c r="O245" s="1118">
        <v>-251.4399999999996</v>
      </c>
      <c r="P245" s="503">
        <v>-3017.25</v>
      </c>
    </row>
    <row r="246" spans="1:19" s="487" customFormat="1" ht="12">
      <c r="A246" s="493">
        <v>7070</v>
      </c>
      <c r="B246" s="487" t="s">
        <v>2324</v>
      </c>
      <c r="C246" s="488"/>
      <c r="D246" s="1118">
        <v>-14869.83</v>
      </c>
      <c r="E246" s="1118">
        <v>-14897.000000000002</v>
      </c>
      <c r="F246" s="1118">
        <v>-14897</v>
      </c>
      <c r="G246" s="1118">
        <v>-14896.989999999998</v>
      </c>
      <c r="H246" s="1118">
        <v>-14965.060000000005</v>
      </c>
      <c r="I246" s="1118">
        <v>-14965.069999999992</v>
      </c>
      <c r="J246" s="1118">
        <v>-14965.070000000007</v>
      </c>
      <c r="K246" s="1118">
        <v>-14965.059999999998</v>
      </c>
      <c r="L246" s="1118">
        <v>-14965.069999999992</v>
      </c>
      <c r="M246" s="1118">
        <v>-14965.059999999998</v>
      </c>
      <c r="N246" s="1118">
        <v>-14965.069999999978</v>
      </c>
      <c r="O246" s="1118">
        <v>-14965.060000000027</v>
      </c>
      <c r="P246" s="503">
        <v>-179281.34</v>
      </c>
    </row>
    <row r="247" spans="1:19" s="487" customFormat="1" ht="12">
      <c r="A247" s="493">
        <v>7075</v>
      </c>
      <c r="B247" s="487" t="s">
        <v>2325</v>
      </c>
      <c r="C247" s="488"/>
      <c r="D247" s="1118">
        <v>-3322.21</v>
      </c>
      <c r="E247" s="1118">
        <v>-3366.2599999999993</v>
      </c>
      <c r="F247" s="1118">
        <v>-3366.2800000000007</v>
      </c>
      <c r="G247" s="1118">
        <v>-3366.2599999999984</v>
      </c>
      <c r="H247" s="1118">
        <v>-3375.2100000000028</v>
      </c>
      <c r="I247" s="1118">
        <v>-3375.1999999999971</v>
      </c>
      <c r="J247" s="1118">
        <v>-3375.2100000000028</v>
      </c>
      <c r="K247" s="1118">
        <v>-3375.2199999999975</v>
      </c>
      <c r="L247" s="1118">
        <v>-3375.2000000000044</v>
      </c>
      <c r="M247" s="1118">
        <v>-3375.2099999999991</v>
      </c>
      <c r="N247" s="1118">
        <v>-3375.1999999999898</v>
      </c>
      <c r="O247" s="1118">
        <v>-3375.2100000000064</v>
      </c>
      <c r="P247" s="503">
        <v>-40422.67</v>
      </c>
    </row>
    <row r="248" spans="1:19" s="487" customFormat="1" ht="12">
      <c r="A248" s="493">
        <v>7080</v>
      </c>
      <c r="B248" s="487" t="s">
        <v>2326</v>
      </c>
      <c r="C248" s="488"/>
      <c r="D248" s="1118">
        <v>-234.29</v>
      </c>
      <c r="E248" s="1118">
        <v>-234.29</v>
      </c>
      <c r="F248" s="1118">
        <v>-234.29000000000002</v>
      </c>
      <c r="G248" s="1118">
        <v>-234.28999999999996</v>
      </c>
      <c r="H248" s="1118">
        <v>-234.29000000000008</v>
      </c>
      <c r="I248" s="1118">
        <v>-234.28999999999996</v>
      </c>
      <c r="J248" s="1118">
        <v>-234.29000000000019</v>
      </c>
      <c r="K248" s="1118">
        <v>-234.28999999999974</v>
      </c>
      <c r="L248" s="1118">
        <v>-234.28999999999974</v>
      </c>
      <c r="M248" s="1118">
        <v>-234.29000000000042</v>
      </c>
      <c r="N248" s="1118">
        <v>-234.28999999999996</v>
      </c>
      <c r="O248" s="1118">
        <v>-234.28999999999996</v>
      </c>
      <c r="P248" s="503">
        <v>-2811.48</v>
      </c>
    </row>
    <row r="249" spans="1:19" s="487" customFormat="1" ht="12">
      <c r="A249" s="493">
        <v>7085</v>
      </c>
      <c r="B249" s="487" t="s">
        <v>2327</v>
      </c>
      <c r="C249" s="488"/>
      <c r="D249" s="1118">
        <v>-43.48</v>
      </c>
      <c r="E249" s="1118">
        <v>-43.48</v>
      </c>
      <c r="F249" s="1118">
        <v>-43.480000000000004</v>
      </c>
      <c r="G249" s="1118">
        <v>-43.47999999999999</v>
      </c>
      <c r="H249" s="1118">
        <v>-43.47999999999999</v>
      </c>
      <c r="I249" s="1118">
        <v>-43.480000000000018</v>
      </c>
      <c r="J249" s="1118">
        <v>-43.479999999999961</v>
      </c>
      <c r="K249" s="1118">
        <v>-43.480000000000018</v>
      </c>
      <c r="L249" s="1118">
        <v>-43.480000000000018</v>
      </c>
      <c r="M249" s="1118">
        <v>-43.479999999999961</v>
      </c>
      <c r="N249" s="1118">
        <v>-43.480000000000018</v>
      </c>
      <c r="O249" s="1118">
        <v>-43.480000000000018</v>
      </c>
      <c r="P249" s="503">
        <v>-521.76</v>
      </c>
    </row>
    <row r="250" spans="1:19" s="487" customFormat="1" ht="12">
      <c r="A250" s="493">
        <v>7090</v>
      </c>
      <c r="B250" s="487" t="s">
        <v>2328</v>
      </c>
      <c r="C250" s="491"/>
      <c r="D250" s="1118">
        <v>-1603.1</v>
      </c>
      <c r="E250" s="1118">
        <v>-1615.17</v>
      </c>
      <c r="F250" s="1118">
        <v>-1615.1600000000003</v>
      </c>
      <c r="G250" s="1118">
        <v>-1615.17</v>
      </c>
      <c r="H250" s="1118">
        <v>-1630.9999999999991</v>
      </c>
      <c r="I250" s="1118">
        <v>-1631.0100000000011</v>
      </c>
      <c r="J250" s="1118">
        <v>-1631</v>
      </c>
      <c r="K250" s="1118">
        <v>-1631.0099999999984</v>
      </c>
      <c r="L250" s="1118">
        <v>-1631.0000000000018</v>
      </c>
      <c r="M250" s="1118">
        <v>-1631.0100000000002</v>
      </c>
      <c r="N250" s="1118">
        <v>-1631</v>
      </c>
      <c r="O250" s="1118">
        <v>-1631.0200000000004</v>
      </c>
      <c r="P250" s="503">
        <v>-19496.650000000001</v>
      </c>
    </row>
    <row r="251" spans="1:19" s="487" customFormat="1" ht="12">
      <c r="A251" s="493">
        <v>7160</v>
      </c>
      <c r="B251" s="487" t="s">
        <v>2329</v>
      </c>
      <c r="C251" s="491"/>
      <c r="D251" s="1118">
        <v>-23811.79</v>
      </c>
      <c r="E251" s="1118">
        <v>-23811.79</v>
      </c>
      <c r="F251" s="1118">
        <v>-23811.789999999994</v>
      </c>
      <c r="G251" s="1118">
        <v>-23811.790000000008</v>
      </c>
      <c r="H251" s="1118">
        <v>-23811.790000000008</v>
      </c>
      <c r="I251" s="1118">
        <v>-23811.789999999979</v>
      </c>
      <c r="J251" s="1118">
        <v>-23811.790000000008</v>
      </c>
      <c r="K251" s="1118">
        <v>-23811.790000000008</v>
      </c>
      <c r="L251" s="1118">
        <v>-23811.789999999979</v>
      </c>
      <c r="M251" s="1118">
        <v>-23811.790000000037</v>
      </c>
      <c r="N251" s="1118">
        <v>-23811.789999999979</v>
      </c>
      <c r="O251" s="1118">
        <v>-23811.789999999979</v>
      </c>
      <c r="P251" s="503">
        <v>-285741.48</v>
      </c>
    </row>
    <row r="252" spans="1:19" s="487" customFormat="1" ht="12">
      <c r="A252" s="493">
        <v>7165</v>
      </c>
      <c r="B252" s="487" t="s">
        <v>2333</v>
      </c>
      <c r="C252" s="491"/>
      <c r="D252" s="1118">
        <v>-13840.760000000002</v>
      </c>
      <c r="E252" s="1118">
        <v>-13860.029999999999</v>
      </c>
      <c r="F252" s="1118">
        <v>-13920.299999999996</v>
      </c>
      <c r="G252" s="1118">
        <v>-13958.720000000001</v>
      </c>
      <c r="H252" s="1118">
        <v>-13994.720000000001</v>
      </c>
      <c r="I252" s="1118">
        <v>-14017.830000000002</v>
      </c>
      <c r="J252" s="1118">
        <v>-14074.479999999996</v>
      </c>
      <c r="K252" s="1118">
        <v>-14124.020000000004</v>
      </c>
      <c r="L252" s="1118">
        <v>-14179.759999999995</v>
      </c>
      <c r="M252" s="1118">
        <v>-14207.979999999981</v>
      </c>
      <c r="N252" s="1118">
        <v>-14289.610000000015</v>
      </c>
      <c r="O252" s="1118">
        <v>-14342.390000000014</v>
      </c>
      <c r="P252" s="503">
        <v>-168810.6</v>
      </c>
    </row>
    <row r="253" spans="1:19" s="487" customFormat="1" ht="12">
      <c r="A253" s="493">
        <v>7175</v>
      </c>
      <c r="B253" s="487" t="s">
        <v>2330</v>
      </c>
      <c r="C253" s="491"/>
      <c r="D253" s="1118">
        <v>-2.82</v>
      </c>
      <c r="E253" s="1118">
        <v>-5.82</v>
      </c>
      <c r="F253" s="1118">
        <v>-5.82</v>
      </c>
      <c r="G253" s="1118">
        <v>-5.82</v>
      </c>
      <c r="H253" s="1118">
        <v>-5.82</v>
      </c>
      <c r="I253" s="1118">
        <v>-5.82</v>
      </c>
      <c r="J253" s="1118">
        <v>-5.8199999999999932</v>
      </c>
      <c r="K253" s="1118">
        <v>-5.8200000000000074</v>
      </c>
      <c r="L253" s="1118">
        <v>-5.82</v>
      </c>
      <c r="M253" s="1118">
        <v>-5.82</v>
      </c>
      <c r="N253" s="1118">
        <v>-441.06</v>
      </c>
      <c r="O253" s="1118">
        <v>-441.05999999999995</v>
      </c>
      <c r="P253" s="503">
        <v>-937.31999999999994</v>
      </c>
    </row>
    <row r="254" spans="1:19" s="487" customFormat="1" ht="12">
      <c r="A254" s="493">
        <v>7180</v>
      </c>
      <c r="B254" s="487" t="s">
        <v>2332</v>
      </c>
      <c r="C254" s="488"/>
      <c r="D254" s="1118">
        <v>-202.10000000000002</v>
      </c>
      <c r="E254" s="1118">
        <v>-202.10000000000002</v>
      </c>
      <c r="F254" s="1118">
        <v>-202.09999999999991</v>
      </c>
      <c r="G254" s="1118">
        <v>-202.10000000000014</v>
      </c>
      <c r="H254" s="1118">
        <v>-202.09999999999991</v>
      </c>
      <c r="I254" s="1118">
        <v>-202.09999999999991</v>
      </c>
      <c r="J254" s="1118">
        <v>-202.09999999999991</v>
      </c>
      <c r="K254" s="1118">
        <v>-202.10000000000036</v>
      </c>
      <c r="L254" s="1118">
        <v>-202.09999999999968</v>
      </c>
      <c r="M254" s="1118">
        <v>-202.10000000000014</v>
      </c>
      <c r="N254" s="1118">
        <v>-228.07000000000016</v>
      </c>
      <c r="O254" s="1118">
        <v>-228.06999999999971</v>
      </c>
      <c r="P254" s="503">
        <v>-2477.14</v>
      </c>
    </row>
    <row r="255" spans="1:19" s="487" customFormat="1" ht="12">
      <c r="A255" s="493">
        <v>7185</v>
      </c>
      <c r="B255" s="487" t="s">
        <v>2331</v>
      </c>
      <c r="C255" s="491"/>
      <c r="D255" s="1118">
        <v>-69.039999999999992</v>
      </c>
      <c r="E255" s="1118">
        <v>-69.039999999999992</v>
      </c>
      <c r="F255" s="1118">
        <v>-69.04000000000002</v>
      </c>
      <c r="G255" s="1118">
        <v>-69.039999999999964</v>
      </c>
      <c r="H255" s="1118">
        <v>-69.04000000000002</v>
      </c>
      <c r="I255" s="1118">
        <v>-69.04000000000002</v>
      </c>
      <c r="J255" s="1118">
        <v>-69.039999999999964</v>
      </c>
      <c r="K255" s="1118">
        <v>-69.039999999999964</v>
      </c>
      <c r="L255" s="1118">
        <v>-69.040000000000077</v>
      </c>
      <c r="M255" s="1118">
        <v>-70.289999999999964</v>
      </c>
      <c r="N255" s="1118">
        <v>-80.25</v>
      </c>
      <c r="O255" s="1118">
        <v>-85.770000000000095</v>
      </c>
      <c r="P255" s="503">
        <v>-857.67000000000007</v>
      </c>
    </row>
    <row r="256" spans="1:19" s="2292" customFormat="1" ht="13.5" thickBot="1">
      <c r="B256" s="2292" t="s">
        <v>3132</v>
      </c>
      <c r="C256" s="2300"/>
      <c r="D256" s="1117">
        <v>-59790.58</v>
      </c>
      <c r="E256" s="1117">
        <v>-59896.15</v>
      </c>
      <c r="F256" s="1117">
        <v>-59956.419999999991</v>
      </c>
      <c r="G256" s="1117">
        <v>-59994.83</v>
      </c>
      <c r="H256" s="1117">
        <v>-60123.680000000015</v>
      </c>
      <c r="I256" s="1117">
        <v>-60146.799999999967</v>
      </c>
      <c r="J256" s="1117">
        <v>-60203.450000000012</v>
      </c>
      <c r="K256" s="1117">
        <v>-60252.990000000005</v>
      </c>
      <c r="L256" s="1117">
        <v>-60308.719999999972</v>
      </c>
      <c r="M256" s="1117">
        <v>-60338.200000000019</v>
      </c>
      <c r="N256" s="1117">
        <v>-60890.989999999962</v>
      </c>
      <c r="O256" s="1117">
        <v>-60949.310000000019</v>
      </c>
      <c r="P256" s="1117">
        <v>-722852.12</v>
      </c>
      <c r="Q256" s="2301"/>
      <c r="R256" s="2301"/>
      <c r="S256" s="2301"/>
    </row>
    <row r="257" spans="1:19" ht="13.5" thickTop="1">
      <c r="C257" s="2298"/>
      <c r="D257" s="1119"/>
      <c r="E257" s="1119"/>
      <c r="F257" s="1119"/>
      <c r="G257" s="1119"/>
      <c r="H257" s="1119"/>
      <c r="I257" s="1119"/>
      <c r="J257" s="1119"/>
      <c r="K257" s="1119"/>
      <c r="L257" s="1119"/>
      <c r="M257" s="1119"/>
      <c r="N257" s="1119"/>
      <c r="O257" s="1119"/>
      <c r="P257" s="2299"/>
      <c r="Q257" s="2311" t="s">
        <v>2374</v>
      </c>
      <c r="R257" s="2299" t="s">
        <v>1242</v>
      </c>
      <c r="S257" s="2299"/>
    </row>
    <row r="258" spans="1:19" s="487" customFormat="1" ht="12">
      <c r="A258" s="493">
        <v>7205</v>
      </c>
      <c r="B258" s="487" t="s">
        <v>2348</v>
      </c>
      <c r="C258" s="1824">
        <v>4030</v>
      </c>
      <c r="D258" s="1118">
        <v>0</v>
      </c>
      <c r="E258" s="1118">
        <v>0</v>
      </c>
      <c r="F258" s="1118">
        <v>0</v>
      </c>
      <c r="G258" s="1118">
        <v>0</v>
      </c>
      <c r="H258" s="1118">
        <v>0</v>
      </c>
      <c r="I258" s="1118">
        <v>0</v>
      </c>
      <c r="J258" s="1118">
        <v>0</v>
      </c>
      <c r="K258" s="1118">
        <v>0</v>
      </c>
      <c r="L258" s="1118">
        <v>0</v>
      </c>
      <c r="M258" s="1118">
        <v>0</v>
      </c>
      <c r="N258" s="1118">
        <v>0</v>
      </c>
      <c r="O258" s="1118">
        <v>0</v>
      </c>
      <c r="P258" s="503">
        <v>0</v>
      </c>
    </row>
    <row r="259" spans="1:19" s="487" customFormat="1" ht="12">
      <c r="A259" s="493">
        <v>7225</v>
      </c>
      <c r="B259" s="487" t="s">
        <v>2334</v>
      </c>
      <c r="C259" s="1825">
        <v>4050</v>
      </c>
      <c r="D259" s="1118">
        <v>-6063.1</v>
      </c>
      <c r="E259" s="1118">
        <v>-6063.1</v>
      </c>
      <c r="F259" s="1118">
        <v>-6063.0999999999985</v>
      </c>
      <c r="G259" s="1118">
        <v>-6063.1000000000022</v>
      </c>
      <c r="H259" s="1118">
        <v>-6063.0999999999985</v>
      </c>
      <c r="I259" s="1118">
        <v>-6063.0999999999985</v>
      </c>
      <c r="J259" s="1118">
        <v>-6063.0999999999985</v>
      </c>
      <c r="K259" s="1118">
        <v>-6063.1000000000058</v>
      </c>
      <c r="L259" s="1118">
        <v>-6063.0999999999985</v>
      </c>
      <c r="M259" s="1118">
        <v>-6063.0999999999985</v>
      </c>
      <c r="N259" s="1118">
        <v>-6063.1000000000058</v>
      </c>
      <c r="O259" s="1118">
        <v>-6063.0999999999913</v>
      </c>
      <c r="P259" s="503">
        <v>-72757.2</v>
      </c>
      <c r="Q259" s="487">
        <v>26.15</v>
      </c>
      <c r="R259" s="503">
        <v>-72731.05</v>
      </c>
    </row>
    <row r="260" spans="1:19" s="487" customFormat="1" ht="12">
      <c r="A260" s="493">
        <v>7230</v>
      </c>
      <c r="B260" s="487" t="s">
        <v>2335</v>
      </c>
      <c r="C260" s="1825">
        <v>4055</v>
      </c>
      <c r="D260" s="1118">
        <v>0</v>
      </c>
      <c r="E260" s="1118">
        <v>0</v>
      </c>
      <c r="F260" s="1118">
        <v>0</v>
      </c>
      <c r="G260" s="1118">
        <v>0</v>
      </c>
      <c r="H260" s="1118">
        <v>0</v>
      </c>
      <c r="I260" s="1118">
        <v>0</v>
      </c>
      <c r="J260" s="1118">
        <v>0</v>
      </c>
      <c r="K260" s="1118">
        <v>0</v>
      </c>
      <c r="L260" s="1118">
        <v>0</v>
      </c>
      <c r="M260" s="1118">
        <v>0</v>
      </c>
      <c r="N260" s="1118">
        <v>0</v>
      </c>
      <c r="O260" s="1118">
        <v>0</v>
      </c>
      <c r="P260" s="503">
        <v>0</v>
      </c>
      <c r="Q260" s="487">
        <v>-69425.710000000006</v>
      </c>
      <c r="R260" s="503">
        <v>-69425.710000000006</v>
      </c>
    </row>
    <row r="261" spans="1:19" s="487" customFormat="1" ht="12">
      <c r="A261" s="493">
        <v>7245</v>
      </c>
      <c r="B261" s="487" t="s">
        <v>2336</v>
      </c>
      <c r="C261" s="1824">
        <v>4070</v>
      </c>
      <c r="D261" s="1118">
        <v>-3242.42</v>
      </c>
      <c r="E261" s="1118">
        <v>-3242.42</v>
      </c>
      <c r="F261" s="1118">
        <v>-3242.42</v>
      </c>
      <c r="G261" s="1118">
        <v>-3242.42</v>
      </c>
      <c r="H261" s="1118">
        <v>-3242.42</v>
      </c>
      <c r="I261" s="1118">
        <v>-3242.42</v>
      </c>
      <c r="J261" s="1118">
        <v>-3242.4199999999983</v>
      </c>
      <c r="K261" s="1118">
        <v>-3242.4200000000019</v>
      </c>
      <c r="L261" s="1118">
        <v>-3242.4199999999983</v>
      </c>
      <c r="M261" s="1118">
        <v>-3242.4200000000019</v>
      </c>
      <c r="N261" s="1118">
        <v>-3242.4200000000019</v>
      </c>
      <c r="O261" s="1118">
        <v>-3242.4199999999983</v>
      </c>
      <c r="P261" s="503">
        <v>-38909.040000000001</v>
      </c>
      <c r="Q261" s="487">
        <v>38807.67</v>
      </c>
      <c r="R261" s="503">
        <v>-101.37000000000262</v>
      </c>
    </row>
    <row r="262" spans="1:19" s="487" customFormat="1" ht="12">
      <c r="A262" s="493">
        <v>7255</v>
      </c>
      <c r="B262" s="487" t="s">
        <v>3742</v>
      </c>
      <c r="C262" s="1824">
        <v>4080</v>
      </c>
      <c r="D262" s="1118">
        <v>2.72</v>
      </c>
      <c r="E262" s="1118">
        <v>2.72</v>
      </c>
      <c r="F262" s="1118">
        <v>2.7199999999999998</v>
      </c>
      <c r="G262" s="1118">
        <v>2.7200000000000006</v>
      </c>
      <c r="H262" s="1118">
        <v>2.7199999999999989</v>
      </c>
      <c r="I262" s="1118">
        <v>2.7200000000000006</v>
      </c>
      <c r="J262" s="1118">
        <v>2.7199999999999989</v>
      </c>
      <c r="K262" s="1118">
        <v>2.7200000000000024</v>
      </c>
      <c r="L262" s="1118">
        <v>2.7199999999999989</v>
      </c>
      <c r="M262" s="1118">
        <v>2.7199999999999989</v>
      </c>
      <c r="N262" s="1118">
        <v>2.7200000000000024</v>
      </c>
      <c r="O262" s="1118">
        <v>2.7199999999999989</v>
      </c>
      <c r="P262" s="503">
        <v>32.64</v>
      </c>
      <c r="Q262" s="487">
        <v>-32.69</v>
      </c>
      <c r="R262" s="503">
        <v>-4.9999999999997158E-2</v>
      </c>
    </row>
    <row r="263" spans="1:19" s="487" customFormat="1" ht="12">
      <c r="A263" s="493">
        <v>7260</v>
      </c>
      <c r="B263" s="487" t="s">
        <v>3743</v>
      </c>
      <c r="C263" s="1824">
        <v>4085</v>
      </c>
      <c r="D263" s="1118">
        <v>0.93</v>
      </c>
      <c r="E263" s="1118">
        <v>0.93</v>
      </c>
      <c r="F263" s="1118">
        <v>0.92999999999999994</v>
      </c>
      <c r="G263" s="1118">
        <v>0.93000000000000016</v>
      </c>
      <c r="H263" s="1118">
        <v>0.93000000000000016</v>
      </c>
      <c r="I263" s="1118">
        <v>0.92999999999999972</v>
      </c>
      <c r="J263" s="1118">
        <v>0.92999999999999972</v>
      </c>
      <c r="K263" s="1118">
        <v>0.9300000000000006</v>
      </c>
      <c r="L263" s="1118">
        <v>0.92999999999999883</v>
      </c>
      <c r="M263" s="1118">
        <v>0.93000000000000149</v>
      </c>
      <c r="N263" s="1118">
        <v>0.92999999999999972</v>
      </c>
      <c r="O263" s="1118">
        <v>0.92999999999999972</v>
      </c>
      <c r="P263" s="503">
        <v>11.16</v>
      </c>
      <c r="Q263" s="487">
        <v>-11.13</v>
      </c>
      <c r="R263" s="503">
        <v>2.9999999999999361E-2</v>
      </c>
    </row>
    <row r="264" spans="1:19" s="487" customFormat="1" ht="12">
      <c r="A264" s="493">
        <v>7275</v>
      </c>
      <c r="B264" s="487" t="s">
        <v>2337</v>
      </c>
      <c r="C264" s="1825">
        <v>4100</v>
      </c>
      <c r="D264" s="1118">
        <v>-4184.12</v>
      </c>
      <c r="E264" s="1118">
        <v>-4184.12</v>
      </c>
      <c r="F264" s="1118">
        <v>-4184.1200000000008</v>
      </c>
      <c r="G264" s="1118">
        <v>-4184.119999999999</v>
      </c>
      <c r="H264" s="1118">
        <v>-4184.119999999999</v>
      </c>
      <c r="I264" s="1118">
        <v>-4184.1200000000026</v>
      </c>
      <c r="J264" s="1118">
        <v>-4184.119999999999</v>
      </c>
      <c r="K264" s="1118">
        <v>-4184.119999999999</v>
      </c>
      <c r="L264" s="1118">
        <v>-4184.1200000000026</v>
      </c>
      <c r="M264" s="1118">
        <v>-4184.1199999999953</v>
      </c>
      <c r="N264" s="1118">
        <v>-4184.1200000000026</v>
      </c>
      <c r="O264" s="1118">
        <v>-4184.1200000000026</v>
      </c>
      <c r="P264" s="503">
        <v>-50209.440000000002</v>
      </c>
      <c r="R264" s="503">
        <v>-50209.440000000002</v>
      </c>
    </row>
    <row r="265" spans="1:19" s="487" customFormat="1" ht="12">
      <c r="A265" s="493">
        <v>7280</v>
      </c>
      <c r="B265" s="487" t="s">
        <v>2338</v>
      </c>
      <c r="C265" s="1825">
        <v>4105</v>
      </c>
      <c r="D265" s="1118">
        <v>-5485.6</v>
      </c>
      <c r="E265" s="1118">
        <v>-5485.6</v>
      </c>
      <c r="F265" s="1118">
        <v>-5485.5999999999985</v>
      </c>
      <c r="G265" s="1118">
        <v>-5485.6000000000022</v>
      </c>
      <c r="H265" s="1118">
        <v>-5531.489999999998</v>
      </c>
      <c r="I265" s="1118">
        <v>-5531.489999999998</v>
      </c>
      <c r="J265" s="1118">
        <v>-5531.4900000000052</v>
      </c>
      <c r="K265" s="1118">
        <v>-5531.489999999998</v>
      </c>
      <c r="L265" s="1118">
        <v>-5531.489999999998</v>
      </c>
      <c r="M265" s="1118">
        <v>-5531.489999999998</v>
      </c>
      <c r="N265" s="1118">
        <v>-5531.4900000000052</v>
      </c>
      <c r="O265" s="1118">
        <v>-5531.4900000000052</v>
      </c>
      <c r="P265" s="503">
        <v>-66194.320000000007</v>
      </c>
      <c r="Q265" s="487">
        <v>33660.61</v>
      </c>
      <c r="R265" s="503">
        <v>-32533.710000000006</v>
      </c>
    </row>
    <row r="266" spans="1:19" s="487" customFormat="1" ht="12">
      <c r="A266" s="493">
        <v>7283</v>
      </c>
      <c r="B266" s="487" t="s">
        <v>2339</v>
      </c>
      <c r="C266" s="1825">
        <v>4107</v>
      </c>
      <c r="D266" s="1118">
        <v>-60.18</v>
      </c>
      <c r="E266" s="1118">
        <v>-60.18</v>
      </c>
      <c r="F266" s="1118">
        <v>-60.179999999999993</v>
      </c>
      <c r="G266" s="1118">
        <v>-60.180000000000007</v>
      </c>
      <c r="H266" s="1118">
        <v>-96.289999999999992</v>
      </c>
      <c r="I266" s="1118">
        <v>-96.28000000000003</v>
      </c>
      <c r="J266" s="1118">
        <v>-96.28000000000003</v>
      </c>
      <c r="K266" s="1118">
        <v>-96.279999999999973</v>
      </c>
      <c r="L266" s="1118">
        <v>-96.279999999999973</v>
      </c>
      <c r="M266" s="1118">
        <v>-96.279999999999973</v>
      </c>
      <c r="N266" s="1118">
        <v>-96.280000000000086</v>
      </c>
      <c r="O266" s="1118">
        <v>-96.279999999999973</v>
      </c>
      <c r="P266" s="503">
        <v>-1010.97</v>
      </c>
      <c r="Q266" s="487">
        <v>-29102.15</v>
      </c>
      <c r="R266" s="503">
        <v>-30113.120000000003</v>
      </c>
    </row>
    <row r="267" spans="1:19" s="487" customFormat="1" ht="12">
      <c r="A267" s="493">
        <v>7290</v>
      </c>
      <c r="B267" s="487" t="s">
        <v>2340</v>
      </c>
      <c r="C267" s="1825">
        <v>4115</v>
      </c>
      <c r="D267" s="1118">
        <v>-75.680000000000007</v>
      </c>
      <c r="E267" s="1118">
        <v>-75.680000000000007</v>
      </c>
      <c r="F267" s="1118">
        <v>-75.679999999999978</v>
      </c>
      <c r="G267" s="1118">
        <v>-75.680000000000035</v>
      </c>
      <c r="H267" s="1118">
        <v>-85.329999999999984</v>
      </c>
      <c r="I267" s="1118">
        <v>-85.329999999999984</v>
      </c>
      <c r="J267" s="1118">
        <v>-85.330000000000041</v>
      </c>
      <c r="K267" s="1118">
        <v>-85.329999999999927</v>
      </c>
      <c r="L267" s="1118">
        <v>-85.330000000000041</v>
      </c>
      <c r="M267" s="1118">
        <v>-85.330000000000041</v>
      </c>
      <c r="N267" s="1118">
        <v>-85.329999999999927</v>
      </c>
      <c r="O267" s="1118">
        <v>-85.330000000000041</v>
      </c>
      <c r="P267" s="503">
        <v>-985.36</v>
      </c>
      <c r="Q267" s="487">
        <v>-12296.09</v>
      </c>
      <c r="R267" s="503">
        <v>-13281.45</v>
      </c>
    </row>
    <row r="268" spans="1:19" s="487" customFormat="1" ht="12">
      <c r="A268" s="493">
        <v>7325</v>
      </c>
      <c r="B268" s="487" t="s">
        <v>3744</v>
      </c>
      <c r="C268" s="1825">
        <v>4150</v>
      </c>
      <c r="D268" s="1118">
        <v>-69.22</v>
      </c>
      <c r="E268" s="1118">
        <v>-69.22</v>
      </c>
      <c r="F268" s="1118">
        <v>-69.22</v>
      </c>
      <c r="G268" s="1118">
        <v>-69.22</v>
      </c>
      <c r="H268" s="1118">
        <v>-69.220000000000027</v>
      </c>
      <c r="I268" s="1118">
        <v>-69.21999999999997</v>
      </c>
      <c r="J268" s="1118">
        <v>-69.220000000000027</v>
      </c>
      <c r="K268" s="1118">
        <v>-69.21999999999997</v>
      </c>
      <c r="L268" s="1118">
        <v>-69.220000000000027</v>
      </c>
      <c r="M268" s="1118">
        <v>-69.220000000000027</v>
      </c>
      <c r="N268" s="1118">
        <v>-69.219999999999914</v>
      </c>
      <c r="O268" s="1118">
        <v>-69.220000000000027</v>
      </c>
      <c r="P268" s="503">
        <v>-830.64</v>
      </c>
      <c r="R268" s="503">
        <v>-830.64</v>
      </c>
    </row>
    <row r="269" spans="1:19" s="487" customFormat="1" ht="12">
      <c r="A269" s="493">
        <v>7330</v>
      </c>
      <c r="B269" s="487" t="s">
        <v>2341</v>
      </c>
      <c r="C269" s="1824">
        <v>4155</v>
      </c>
      <c r="D269" s="1118">
        <v>-960.02</v>
      </c>
      <c r="E269" s="1118">
        <v>-960.02</v>
      </c>
      <c r="F269" s="1118">
        <v>-960.02</v>
      </c>
      <c r="G269" s="1118">
        <v>-960.02</v>
      </c>
      <c r="H269" s="1118">
        <v>-960.02000000000044</v>
      </c>
      <c r="I269" s="1118">
        <v>-960.01999999999953</v>
      </c>
      <c r="J269" s="1118">
        <v>-960.02000000000044</v>
      </c>
      <c r="K269" s="1118">
        <v>-960.01999999999953</v>
      </c>
      <c r="L269" s="1118">
        <v>-960.02000000000044</v>
      </c>
      <c r="M269" s="1118">
        <v>-960.02000000000044</v>
      </c>
      <c r="N269" s="1118">
        <v>-960.01999999999862</v>
      </c>
      <c r="O269" s="1118">
        <v>-960.02000000000044</v>
      </c>
      <c r="P269" s="503">
        <v>-11520.24</v>
      </c>
      <c r="R269" s="503">
        <v>-11520.24</v>
      </c>
    </row>
    <row r="270" spans="1:19" s="487" customFormat="1" ht="12">
      <c r="A270" s="493">
        <v>7350</v>
      </c>
      <c r="B270" s="487" t="s">
        <v>2342</v>
      </c>
      <c r="C270" s="1825">
        <v>4175</v>
      </c>
      <c r="D270" s="1118">
        <v>-6.58</v>
      </c>
      <c r="E270" s="1118">
        <v>-6.58</v>
      </c>
      <c r="F270" s="1118">
        <v>-6.5799999999999983</v>
      </c>
      <c r="G270" s="1118">
        <v>-6.5800000000000018</v>
      </c>
      <c r="H270" s="1118">
        <v>-6.5799999999999983</v>
      </c>
      <c r="I270" s="1118">
        <v>-6.5799999999999983</v>
      </c>
      <c r="J270" s="1118">
        <v>-6.5800000000000054</v>
      </c>
      <c r="K270" s="1118">
        <v>-6.5799999999999983</v>
      </c>
      <c r="L270" s="1118">
        <v>-6.5799999999999983</v>
      </c>
      <c r="M270" s="1118">
        <v>-6.5799999999999983</v>
      </c>
      <c r="N270" s="1118">
        <v>-6.5799999999999983</v>
      </c>
      <c r="O270" s="1118">
        <v>-6.5799999999999983</v>
      </c>
      <c r="P270" s="503">
        <v>-78.959999999999994</v>
      </c>
      <c r="R270" s="503">
        <v>-78.959999999999994</v>
      </c>
    </row>
    <row r="271" spans="1:19" s="487" customFormat="1" ht="12">
      <c r="A271" s="493">
        <v>7425</v>
      </c>
      <c r="B271" s="487" t="s">
        <v>2343</v>
      </c>
      <c r="C271" s="1824">
        <v>4260</v>
      </c>
      <c r="D271" s="1118">
        <v>0</v>
      </c>
      <c r="E271" s="1118">
        <v>0</v>
      </c>
      <c r="F271" s="1118">
        <v>0</v>
      </c>
      <c r="G271" s="1118">
        <v>0</v>
      </c>
      <c r="H271" s="1118">
        <v>0</v>
      </c>
      <c r="I271" s="1118">
        <v>0</v>
      </c>
      <c r="J271" s="1118">
        <v>0</v>
      </c>
      <c r="K271" s="1118">
        <v>0</v>
      </c>
      <c r="L271" s="1118">
        <v>0</v>
      </c>
      <c r="M271" s="1118">
        <v>0</v>
      </c>
      <c r="N271" s="1118">
        <v>0</v>
      </c>
      <c r="O271" s="1118">
        <v>0</v>
      </c>
      <c r="P271" s="503">
        <v>0</v>
      </c>
      <c r="R271" s="503">
        <v>0</v>
      </c>
    </row>
    <row r="272" spans="1:19" s="487" customFormat="1" ht="12">
      <c r="A272" s="493">
        <v>7430</v>
      </c>
      <c r="B272" s="487" t="s">
        <v>2344</v>
      </c>
      <c r="C272" s="1824">
        <v>4265</v>
      </c>
      <c r="D272" s="1118">
        <v>-2290.17</v>
      </c>
      <c r="E272" s="1118">
        <v>-2290.17</v>
      </c>
      <c r="F272" s="1118">
        <v>-2290.17</v>
      </c>
      <c r="G272" s="1118">
        <v>-2290.17</v>
      </c>
      <c r="H272" s="1118">
        <v>-2290.17</v>
      </c>
      <c r="I272" s="1118">
        <v>-2290.17</v>
      </c>
      <c r="J272" s="1118">
        <v>-2290.17</v>
      </c>
      <c r="K272" s="1118">
        <v>-2290.17</v>
      </c>
      <c r="L272" s="1118">
        <v>-2290.1699999999983</v>
      </c>
      <c r="M272" s="1118">
        <v>-2290.1700000000019</v>
      </c>
      <c r="N272" s="1118">
        <v>-2290.1699999999983</v>
      </c>
      <c r="O272" s="1118">
        <v>-2290.1700000000019</v>
      </c>
      <c r="P272" s="503">
        <v>-27482.04</v>
      </c>
      <c r="Q272" s="487">
        <v>232.7</v>
      </c>
      <c r="R272" s="503">
        <v>-27249.34</v>
      </c>
    </row>
    <row r="273" spans="1:20" s="487" customFormat="1" ht="12">
      <c r="A273" s="493">
        <v>7440</v>
      </c>
      <c r="B273" s="487" t="s">
        <v>2345</v>
      </c>
      <c r="C273" s="1824">
        <v>4275</v>
      </c>
      <c r="D273" s="1118">
        <v>-981.28</v>
      </c>
      <c r="E273" s="1118">
        <v>-981.28</v>
      </c>
      <c r="F273" s="1118">
        <v>-981.2800000000002</v>
      </c>
      <c r="G273" s="1118">
        <v>-981.27999999999975</v>
      </c>
      <c r="H273" s="1118">
        <v>-981.27999999999975</v>
      </c>
      <c r="I273" s="1118">
        <v>-981.28000000000065</v>
      </c>
      <c r="J273" s="1118">
        <v>-981.27999999999975</v>
      </c>
      <c r="K273" s="1118">
        <v>-981.27999999999975</v>
      </c>
      <c r="L273" s="1118">
        <v>-981.28000000000065</v>
      </c>
      <c r="M273" s="1118">
        <v>-981.27999999999884</v>
      </c>
      <c r="N273" s="1118">
        <v>-981.28000000000065</v>
      </c>
      <c r="O273" s="1118">
        <v>-981.28000000000065</v>
      </c>
      <c r="P273" s="503">
        <v>-11775.36</v>
      </c>
      <c r="Q273" s="487">
        <v>-88.22</v>
      </c>
      <c r="R273" s="503">
        <v>-11863.58</v>
      </c>
    </row>
    <row r="274" spans="1:20" s="487" customFormat="1" ht="12">
      <c r="A274" s="493">
        <v>7445</v>
      </c>
      <c r="B274" s="487" t="s">
        <v>2346</v>
      </c>
      <c r="C274" s="1825">
        <v>4280</v>
      </c>
      <c r="D274" s="1118">
        <v>-58.29</v>
      </c>
      <c r="E274" s="1118">
        <v>-58.29</v>
      </c>
      <c r="F274" s="1118">
        <v>-58.290000000000006</v>
      </c>
      <c r="G274" s="1118">
        <v>-58.289999999999992</v>
      </c>
      <c r="H274" s="1118">
        <v>-58.289999999999992</v>
      </c>
      <c r="I274" s="1118">
        <v>-58.29000000000002</v>
      </c>
      <c r="J274" s="1118">
        <v>-58.289999999999964</v>
      </c>
      <c r="K274" s="1118">
        <v>-58.29000000000002</v>
      </c>
      <c r="L274" s="1118">
        <v>-58.29000000000002</v>
      </c>
      <c r="M274" s="1118">
        <v>-58.289999999999964</v>
      </c>
      <c r="N274" s="1118">
        <v>-58.290000000000077</v>
      </c>
      <c r="O274" s="1118">
        <v>-58.289999999999964</v>
      </c>
      <c r="P274" s="503">
        <v>-699.48</v>
      </c>
      <c r="Q274" s="487">
        <v>-15.63</v>
      </c>
      <c r="R274" s="503">
        <v>-715.11</v>
      </c>
    </row>
    <row r="275" spans="1:20" s="487" customFormat="1" ht="12">
      <c r="A275" s="493">
        <v>7470</v>
      </c>
      <c r="B275" s="487" t="s">
        <v>2347</v>
      </c>
      <c r="C275" s="1825">
        <v>4310</v>
      </c>
      <c r="D275" s="1118">
        <v>-5205.46</v>
      </c>
      <c r="E275" s="1118">
        <v>-5205.46</v>
      </c>
      <c r="F275" s="1118">
        <v>-5205.4600000000009</v>
      </c>
      <c r="G275" s="1118">
        <v>-5205.4599999999991</v>
      </c>
      <c r="H275" s="1118">
        <v>-5272.630000000001</v>
      </c>
      <c r="I275" s="1118">
        <v>-5272.630000000001</v>
      </c>
      <c r="J275" s="1118">
        <v>-5272.6299999999937</v>
      </c>
      <c r="K275" s="1118">
        <v>-5272.6300000000047</v>
      </c>
      <c r="L275" s="1118">
        <v>-5272.6300000000047</v>
      </c>
      <c r="M275" s="1118">
        <v>-5272.6299999999901</v>
      </c>
      <c r="N275" s="1118">
        <v>-5275.1300000000047</v>
      </c>
      <c r="O275" s="1118">
        <v>-5278.8800000000047</v>
      </c>
      <c r="P275" s="503">
        <v>-63011.630000000005</v>
      </c>
      <c r="Q275" s="487">
        <v>24505.42</v>
      </c>
      <c r="R275" s="503">
        <v>-38506.210000000006</v>
      </c>
    </row>
    <row r="276" spans="1:20" s="487" customFormat="1" ht="12">
      <c r="A276" s="493">
        <v>7475</v>
      </c>
      <c r="B276" s="487" t="s">
        <v>2504</v>
      </c>
      <c r="C276" s="1824">
        <v>4350</v>
      </c>
      <c r="D276" s="1118">
        <v>0</v>
      </c>
      <c r="E276" s="1118">
        <v>0</v>
      </c>
      <c r="F276" s="1118">
        <v>0</v>
      </c>
      <c r="G276" s="1118">
        <v>0</v>
      </c>
      <c r="H276" s="1118">
        <v>0</v>
      </c>
      <c r="I276" s="1118">
        <v>0</v>
      </c>
      <c r="J276" s="1118">
        <v>0</v>
      </c>
      <c r="K276" s="1118">
        <v>0</v>
      </c>
      <c r="L276" s="1118">
        <v>0</v>
      </c>
      <c r="M276" s="1118">
        <v>0</v>
      </c>
      <c r="N276" s="1118">
        <v>0</v>
      </c>
      <c r="O276" s="1118">
        <v>0</v>
      </c>
      <c r="P276" s="503">
        <v>0</v>
      </c>
      <c r="R276" s="503">
        <v>0</v>
      </c>
    </row>
    <row r="277" spans="1:20" s="487" customFormat="1" ht="12">
      <c r="A277" s="493">
        <v>7480</v>
      </c>
      <c r="B277" s="487" t="s">
        <v>3745</v>
      </c>
      <c r="C277" s="1824">
        <v>4320</v>
      </c>
      <c r="D277" s="1118">
        <v>-5.17</v>
      </c>
      <c r="E277" s="1118">
        <v>-5.17</v>
      </c>
      <c r="F277" s="1118">
        <v>-5.17</v>
      </c>
      <c r="G277" s="1118">
        <v>-5.17</v>
      </c>
      <c r="H277" s="1118">
        <v>-5.1700000000000017</v>
      </c>
      <c r="I277" s="1118">
        <v>-5.1699999999999982</v>
      </c>
      <c r="J277" s="1118">
        <v>-5.1699999999999982</v>
      </c>
      <c r="K277" s="1118">
        <v>-5.1700000000000017</v>
      </c>
      <c r="L277" s="1118">
        <v>-5.1700000000000017</v>
      </c>
      <c r="M277" s="1118">
        <v>-5.1700000000000017</v>
      </c>
      <c r="N277" s="1118">
        <v>-5.1699999999999946</v>
      </c>
      <c r="O277" s="1118">
        <v>-5.1700000000000017</v>
      </c>
      <c r="P277" s="503">
        <v>-62.04</v>
      </c>
      <c r="R277" s="503">
        <v>-62.04</v>
      </c>
    </row>
    <row r="278" spans="1:20" s="487" customFormat="1" ht="12">
      <c r="A278" s="493">
        <v>7485</v>
      </c>
      <c r="B278" s="487" t="s">
        <v>3138</v>
      </c>
      <c r="C278" s="1824">
        <v>4325</v>
      </c>
      <c r="D278" s="1118">
        <v>-195.63</v>
      </c>
      <c r="E278" s="1118">
        <v>-195.63</v>
      </c>
      <c r="F278" s="1118">
        <v>-195.63</v>
      </c>
      <c r="G278" s="1118">
        <v>-195.63</v>
      </c>
      <c r="H278" s="1118">
        <v>-195.63000000000011</v>
      </c>
      <c r="I278" s="1118">
        <v>-195.62999999999988</v>
      </c>
      <c r="J278" s="1118">
        <v>-195.63000000000011</v>
      </c>
      <c r="K278" s="1118">
        <v>-195.62999999999988</v>
      </c>
      <c r="L278" s="1118">
        <v>-195.63000000000011</v>
      </c>
      <c r="M278" s="1118">
        <v>-195.63000000000011</v>
      </c>
      <c r="N278" s="1118">
        <v>-195.62999999999965</v>
      </c>
      <c r="O278" s="1118">
        <v>-195.63000000000011</v>
      </c>
      <c r="P278" s="503">
        <v>-2347.56</v>
      </c>
      <c r="R278" s="503">
        <v>-2347.56</v>
      </c>
    </row>
    <row r="279" spans="1:20" s="487" customFormat="1" ht="19.5" customHeight="1" thickBot="1">
      <c r="A279" s="493"/>
      <c r="B279" s="1255" t="s">
        <v>2316</v>
      </c>
      <c r="D279" s="504">
        <v>-28879.270000000008</v>
      </c>
      <c r="E279" s="504">
        <v>-28879.270000000008</v>
      </c>
      <c r="F279" s="504">
        <v>-28879.27</v>
      </c>
      <c r="G279" s="504">
        <v>-28879.270000000008</v>
      </c>
      <c r="H279" s="504">
        <v>-29038.090000000004</v>
      </c>
      <c r="I279" s="504">
        <v>-29038.080000000002</v>
      </c>
      <c r="J279" s="504">
        <v>-29038.080000000002</v>
      </c>
      <c r="K279" s="504">
        <v>-29038.080000000013</v>
      </c>
      <c r="L279" s="504">
        <v>-29038.080000000005</v>
      </c>
      <c r="M279" s="504">
        <v>-29038.079999999991</v>
      </c>
      <c r="N279" s="504">
        <v>-29040.58000000002</v>
      </c>
      <c r="O279" s="504">
        <v>-29044.330000000005</v>
      </c>
      <c r="P279" s="504">
        <v>-347830.47999999992</v>
      </c>
      <c r="Q279" s="504">
        <v>-13739.070000000014</v>
      </c>
      <c r="R279" s="504">
        <v>-361569.55000000005</v>
      </c>
      <c r="S279" s="487">
        <v>-1070682.5999999999</v>
      </c>
      <c r="T279" s="504">
        <v>-1053548.1599999999</v>
      </c>
    </row>
    <row r="280" spans="1:20" s="487" customFormat="1" ht="19.5" customHeight="1" thickTop="1">
      <c r="A280" s="493"/>
      <c r="B280" s="1255"/>
      <c r="D280" s="503"/>
      <c r="E280" s="503"/>
      <c r="F280" s="503"/>
      <c r="G280" s="503"/>
      <c r="H280" s="503"/>
      <c r="I280" s="503"/>
      <c r="J280" s="503"/>
      <c r="K280" s="503"/>
      <c r="L280" s="503"/>
      <c r="M280" s="503"/>
      <c r="N280" s="503"/>
      <c r="O280" s="503"/>
      <c r="P280" s="503"/>
    </row>
    <row r="281" spans="1:20">
      <c r="A281" s="2259">
        <v>7510</v>
      </c>
      <c r="B281" s="2259" t="s">
        <v>2696</v>
      </c>
      <c r="C281" s="2298">
        <v>408.12</v>
      </c>
      <c r="D281" s="1118">
        <v>6356.41</v>
      </c>
      <c r="E281" s="1118">
        <v>6586.619999999999</v>
      </c>
      <c r="F281" s="1118">
        <v>6331.7400000000016</v>
      </c>
      <c r="G281" s="1118">
        <v>6787.1099999999969</v>
      </c>
      <c r="H281" s="1118">
        <v>5918.6399999999994</v>
      </c>
      <c r="I281" s="1118">
        <v>6195.1100000000079</v>
      </c>
      <c r="J281" s="1118">
        <v>6502.7299999999959</v>
      </c>
      <c r="K281" s="1118">
        <v>6097.4000000000015</v>
      </c>
      <c r="L281" s="1118">
        <v>6174.57</v>
      </c>
      <c r="M281" s="1118">
        <v>6186.1999999999971</v>
      </c>
      <c r="N281" s="1118">
        <v>5893.4200000000128</v>
      </c>
      <c r="O281" s="1118">
        <v>6450.3299999999872</v>
      </c>
      <c r="P281" s="507">
        <v>75480.28</v>
      </c>
      <c r="Q281" s="2299"/>
      <c r="R281" s="2299"/>
      <c r="S281" s="2299">
        <v>57651.837864000001</v>
      </c>
      <c r="T281" s="2299">
        <v>17828.442135999998</v>
      </c>
    </row>
    <row r="282" spans="1:20">
      <c r="A282" s="2259">
        <v>7515</v>
      </c>
      <c r="B282" s="2259" t="s">
        <v>2695</v>
      </c>
      <c r="C282" s="2298">
        <v>408.12</v>
      </c>
      <c r="D282" s="1118">
        <v>1314.63</v>
      </c>
      <c r="E282" s="1118">
        <v>204.92999999999984</v>
      </c>
      <c r="F282" s="1118">
        <v>75.380000000000109</v>
      </c>
      <c r="G282" s="1118">
        <v>12.340000000000146</v>
      </c>
      <c r="H282" s="1118">
        <v>9.8199999999999363</v>
      </c>
      <c r="I282" s="1118">
        <v>12.669999999999845</v>
      </c>
      <c r="J282" s="1118">
        <v>19.139999999999873</v>
      </c>
      <c r="K282" s="1118">
        <v>10.880000000000109</v>
      </c>
      <c r="L282" s="1118">
        <v>4.9000000000000909</v>
      </c>
      <c r="M282" s="1118">
        <v>14.1099999999999</v>
      </c>
      <c r="N282" s="1118">
        <v>10.160000000000082</v>
      </c>
      <c r="O282" s="1118">
        <v>7.3600000000001273</v>
      </c>
      <c r="P282" s="507">
        <v>1696.3200000000002</v>
      </c>
      <c r="Q282" s="2299"/>
      <c r="R282" s="2299"/>
      <c r="S282" s="2299">
        <v>1295.6492160000003</v>
      </c>
      <c r="T282" s="2299">
        <v>400.67078400000003</v>
      </c>
    </row>
    <row r="283" spans="1:20">
      <c r="A283" s="2259">
        <v>7520</v>
      </c>
      <c r="B283" s="2259" t="s">
        <v>2694</v>
      </c>
      <c r="C283" s="2298">
        <v>408.12</v>
      </c>
      <c r="D283" s="1118">
        <v>2549.4700000000003</v>
      </c>
      <c r="E283" s="1118">
        <v>1096.5899999999997</v>
      </c>
      <c r="F283" s="1118">
        <v>639.54000000000042</v>
      </c>
      <c r="G283" s="1118">
        <v>182</v>
      </c>
      <c r="H283" s="1118">
        <v>111.77000000000044</v>
      </c>
      <c r="I283" s="1118">
        <v>123.51999999999862</v>
      </c>
      <c r="J283" s="1118">
        <v>-1238.4299999999994</v>
      </c>
      <c r="K283" s="1118">
        <v>105.69999999999982</v>
      </c>
      <c r="L283" s="1118">
        <v>67.829999999999927</v>
      </c>
      <c r="M283" s="1118">
        <v>97.580000000000382</v>
      </c>
      <c r="N283" s="1118">
        <v>72.440000000000055</v>
      </c>
      <c r="O283" s="1118">
        <v>-927.96</v>
      </c>
      <c r="P283" s="507">
        <v>2880.05</v>
      </c>
      <c r="Q283" s="2299"/>
      <c r="R283" s="2299"/>
      <c r="S283" s="2299">
        <v>2199.7821900000004</v>
      </c>
      <c r="T283" s="2299">
        <v>680.26781000000005</v>
      </c>
    </row>
    <row r="284" spans="1:20">
      <c r="A284" s="2259">
        <v>7535</v>
      </c>
      <c r="B284" s="2259" t="s">
        <v>2693</v>
      </c>
      <c r="C284" s="2298">
        <v>408.1</v>
      </c>
      <c r="D284" s="1118">
        <v>0</v>
      </c>
      <c r="E284" s="1118">
        <v>0.37</v>
      </c>
      <c r="F284" s="1118">
        <v>0</v>
      </c>
      <c r="G284" s="1118">
        <v>32.690000000000005</v>
      </c>
      <c r="H284" s="1118">
        <v>228.79000000000002</v>
      </c>
      <c r="I284" s="1118">
        <v>312.55999999999995</v>
      </c>
      <c r="J284" s="1118">
        <v>0</v>
      </c>
      <c r="K284" s="1118">
        <v>225.82000000000005</v>
      </c>
      <c r="L284" s="1118">
        <v>0</v>
      </c>
      <c r="M284" s="1118">
        <v>0</v>
      </c>
      <c r="N284" s="1118">
        <v>5.8600000000000136</v>
      </c>
      <c r="O284" s="1118">
        <v>46.82000000000005</v>
      </c>
      <c r="P284" s="507">
        <v>852.91000000000008</v>
      </c>
      <c r="Q284" s="2299"/>
      <c r="R284" s="2299"/>
      <c r="S284" s="2299">
        <v>651.45265800000004</v>
      </c>
      <c r="T284" s="2299">
        <v>201.45734200000001</v>
      </c>
    </row>
    <row r="285" spans="1:20">
      <c r="A285" s="2259">
        <v>7540</v>
      </c>
      <c r="B285" s="2259" t="s">
        <v>2692</v>
      </c>
      <c r="C285" s="2298">
        <v>408.1</v>
      </c>
      <c r="D285" s="1118">
        <v>165841.43</v>
      </c>
      <c r="E285" s="1118">
        <v>0</v>
      </c>
      <c r="F285" s="1118">
        <v>0</v>
      </c>
      <c r="G285" s="1118">
        <v>0</v>
      </c>
      <c r="H285" s="1118">
        <v>0</v>
      </c>
      <c r="I285" s="1118">
        <v>0</v>
      </c>
      <c r="J285" s="1118">
        <v>174985.08000000002</v>
      </c>
      <c r="K285" s="1118">
        <v>0</v>
      </c>
      <c r="L285" s="1118">
        <v>0</v>
      </c>
      <c r="M285" s="1118">
        <v>0</v>
      </c>
      <c r="N285" s="1118">
        <v>0</v>
      </c>
      <c r="O285" s="1118">
        <v>6284.2700000000186</v>
      </c>
      <c r="P285" s="507">
        <v>347110.78</v>
      </c>
      <c r="Q285" s="2299"/>
      <c r="R285" s="2299"/>
      <c r="S285" s="2299">
        <v>265123.21376400004</v>
      </c>
      <c r="T285" s="2299">
        <v>81987.566235999999</v>
      </c>
    </row>
    <row r="286" spans="1:20">
      <c r="A286" s="2259">
        <v>7545</v>
      </c>
      <c r="B286" s="2259" t="s">
        <v>2558</v>
      </c>
      <c r="C286" s="2298">
        <v>408.11</v>
      </c>
      <c r="D286" s="1118">
        <v>0</v>
      </c>
      <c r="E286" s="1118">
        <v>0</v>
      </c>
      <c r="F286" s="1118">
        <v>16.229999999999997</v>
      </c>
      <c r="G286" s="1118">
        <v>0</v>
      </c>
      <c r="H286" s="1118">
        <v>0</v>
      </c>
      <c r="I286" s="1118">
        <v>0</v>
      </c>
      <c r="J286" s="1118">
        <v>0</v>
      </c>
      <c r="K286" s="1118">
        <v>0</v>
      </c>
      <c r="L286" s="1118">
        <v>0</v>
      </c>
      <c r="M286" s="1118">
        <v>0</v>
      </c>
      <c r="N286" s="1118">
        <v>406271.12</v>
      </c>
      <c r="O286" s="1118">
        <v>0</v>
      </c>
      <c r="P286" s="507">
        <v>406287.35</v>
      </c>
      <c r="Q286" s="2299"/>
      <c r="R286" s="2299"/>
      <c r="S286" s="2299">
        <v>310322.27792999998</v>
      </c>
      <c r="T286" s="2299">
        <v>95965.072069999995</v>
      </c>
    </row>
    <row r="287" spans="1:20">
      <c r="A287" s="2259">
        <v>7550</v>
      </c>
      <c r="B287" s="2259" t="s">
        <v>2559</v>
      </c>
      <c r="C287" s="2298">
        <v>408.11</v>
      </c>
      <c r="D287" s="1118">
        <v>-99369.73000000001</v>
      </c>
      <c r="E287" s="1118">
        <v>64351.880000000019</v>
      </c>
      <c r="F287" s="1118">
        <v>66460.31</v>
      </c>
      <c r="G287" s="1118">
        <v>66446.41</v>
      </c>
      <c r="H287" s="1118">
        <v>66320.219999999987</v>
      </c>
      <c r="I287" s="1118">
        <v>66480.539999999979</v>
      </c>
      <c r="J287" s="1118">
        <v>-110367.95999999998</v>
      </c>
      <c r="K287" s="1118">
        <v>66255.87999999999</v>
      </c>
      <c r="L287" s="1118">
        <v>66479.76999999999</v>
      </c>
      <c r="M287" s="1118">
        <v>66480.010000000038</v>
      </c>
      <c r="N287" s="1118">
        <v>-352635.30000000005</v>
      </c>
      <c r="O287" s="1118">
        <v>33122.47</v>
      </c>
      <c r="P287" s="507">
        <v>24.499999999970896</v>
      </c>
      <c r="Q287" s="2299"/>
      <c r="R287" s="2299"/>
      <c r="S287" s="2299">
        <v>18.713099999977771</v>
      </c>
      <c r="T287" s="2299">
        <v>5.7868999999931257</v>
      </c>
    </row>
    <row r="288" spans="1:20">
      <c r="A288" s="2259">
        <v>7555</v>
      </c>
      <c r="B288" s="2259" t="s">
        <v>2560</v>
      </c>
      <c r="C288" s="2298">
        <v>408.11</v>
      </c>
      <c r="D288" s="1118">
        <v>0</v>
      </c>
      <c r="E288" s="1118">
        <v>2118.2799999999997</v>
      </c>
      <c r="F288" s="1118">
        <v>0</v>
      </c>
      <c r="G288" s="1118">
        <v>0</v>
      </c>
      <c r="H288" s="1118">
        <v>0</v>
      </c>
      <c r="I288" s="1118">
        <v>0</v>
      </c>
      <c r="J288" s="1118">
        <v>1864.5900000000001</v>
      </c>
      <c r="K288" s="1118">
        <v>0</v>
      </c>
      <c r="L288" s="1118">
        <v>0</v>
      </c>
      <c r="M288" s="1118">
        <v>0</v>
      </c>
      <c r="N288" s="1118">
        <v>12838.399999999998</v>
      </c>
      <c r="O288" s="1118">
        <v>180.58000000000175</v>
      </c>
      <c r="P288" s="507">
        <v>17001.849999999999</v>
      </c>
      <c r="Q288" s="2299"/>
      <c r="R288" s="2299"/>
      <c r="S288" s="2299">
        <v>12986.01303</v>
      </c>
      <c r="T288" s="2299">
        <v>4015.8369699999994</v>
      </c>
    </row>
    <row r="289" spans="1:20" s="2292" customFormat="1" ht="13.5" thickBot="1">
      <c r="B289" s="2292" t="s">
        <v>2691</v>
      </c>
      <c r="C289" s="2300"/>
      <c r="D289" s="1117">
        <v>76692.209999999992</v>
      </c>
      <c r="E289" s="1117">
        <v>74358.670000000013</v>
      </c>
      <c r="F289" s="1117">
        <v>73523.199999999997</v>
      </c>
      <c r="G289" s="1117">
        <v>73460.55</v>
      </c>
      <c r="H289" s="1117">
        <v>72589.239999999991</v>
      </c>
      <c r="I289" s="1117">
        <v>73124.39999999998</v>
      </c>
      <c r="J289" s="1117">
        <v>71765.150000000038</v>
      </c>
      <c r="K289" s="1117">
        <v>72695.679999999993</v>
      </c>
      <c r="L289" s="1117">
        <v>72727.069999999992</v>
      </c>
      <c r="M289" s="1117">
        <v>72777.900000000038</v>
      </c>
      <c r="N289" s="1117">
        <v>72456.099999999948</v>
      </c>
      <c r="O289" s="1117">
        <v>45163.87000000001</v>
      </c>
      <c r="P289" s="1117">
        <v>851334.03999999992</v>
      </c>
      <c r="Q289" s="2301">
        <v>1292789.3</v>
      </c>
      <c r="R289" s="2301"/>
      <c r="S289" s="2301"/>
      <c r="T289" s="2301"/>
    </row>
    <row r="290" spans="1:20" ht="13.5" thickTop="1">
      <c r="C290" s="2298"/>
      <c r="D290" s="1119"/>
      <c r="E290" s="1119"/>
      <c r="F290" s="1119"/>
      <c r="G290" s="1119"/>
      <c r="H290" s="1119"/>
      <c r="I290" s="1119"/>
      <c r="J290" s="1119"/>
      <c r="K290" s="1119"/>
      <c r="L290" s="1119"/>
      <c r="M290" s="1119"/>
      <c r="N290" s="1119"/>
      <c r="O290" s="1119"/>
      <c r="P290" s="2299"/>
      <c r="Q290" s="2299"/>
      <c r="R290" s="2299"/>
      <c r="S290" s="2299"/>
      <c r="T290" s="2299"/>
    </row>
    <row r="291" spans="1:20">
      <c r="A291" s="2259">
        <v>7595</v>
      </c>
      <c r="B291" s="2259" t="s">
        <v>2690</v>
      </c>
      <c r="C291" s="2298">
        <v>410.1</v>
      </c>
      <c r="D291" s="1118">
        <v>0</v>
      </c>
      <c r="E291" s="1118">
        <v>0</v>
      </c>
      <c r="F291" s="1118">
        <v>0</v>
      </c>
      <c r="G291" s="1118">
        <v>0</v>
      </c>
      <c r="H291" s="1118">
        <v>0</v>
      </c>
      <c r="I291" s="1118">
        <v>0</v>
      </c>
      <c r="J291" s="1118">
        <v>0</v>
      </c>
      <c r="K291" s="1118">
        <v>0</v>
      </c>
      <c r="L291" s="1118">
        <v>0</v>
      </c>
      <c r="M291" s="1118">
        <v>0</v>
      </c>
      <c r="N291" s="1118">
        <v>0</v>
      </c>
      <c r="O291" s="1118">
        <v>441455.26000000007</v>
      </c>
      <c r="P291" s="507">
        <v>441455.26000000007</v>
      </c>
      <c r="Q291" s="2299"/>
      <c r="R291" s="2299"/>
      <c r="S291" s="2299">
        <v>337183.52758800006</v>
      </c>
      <c r="T291" s="2299">
        <v>104271.73241200001</v>
      </c>
    </row>
    <row r="292" spans="1:20">
      <c r="A292" s="2259">
        <v>7600</v>
      </c>
      <c r="B292" s="2259" t="s">
        <v>2689</v>
      </c>
      <c r="C292" s="2298">
        <v>410.11</v>
      </c>
      <c r="D292" s="1118">
        <v>0</v>
      </c>
      <c r="E292" s="1118">
        <v>0</v>
      </c>
      <c r="F292" s="1118">
        <v>0</v>
      </c>
      <c r="G292" s="1118">
        <v>0</v>
      </c>
      <c r="H292" s="1118">
        <v>0</v>
      </c>
      <c r="I292" s="1118">
        <v>0</v>
      </c>
      <c r="J292" s="1118">
        <v>0</v>
      </c>
      <c r="K292" s="1118">
        <v>0</v>
      </c>
      <c r="L292" s="1118">
        <v>0</v>
      </c>
      <c r="M292" s="1118">
        <v>0</v>
      </c>
      <c r="N292" s="1118">
        <v>0</v>
      </c>
      <c r="O292" s="1118">
        <v>62934.660000000011</v>
      </c>
      <c r="P292" s="507">
        <v>62934.660000000011</v>
      </c>
      <c r="Q292" s="2299"/>
      <c r="R292" s="2299"/>
      <c r="S292" s="2299">
        <v>48069.493308000012</v>
      </c>
      <c r="T292" s="2299">
        <v>14865.166692000003</v>
      </c>
    </row>
    <row r="293" spans="1:20">
      <c r="A293" s="2259">
        <v>7605</v>
      </c>
      <c r="B293" s="2259" t="s">
        <v>2688</v>
      </c>
      <c r="C293" s="2298">
        <v>409.1</v>
      </c>
      <c r="D293" s="1118">
        <v>0</v>
      </c>
      <c r="E293" s="1118">
        <v>0</v>
      </c>
      <c r="F293" s="1118">
        <v>0</v>
      </c>
      <c r="G293" s="1118">
        <v>0</v>
      </c>
      <c r="H293" s="1118">
        <v>0</v>
      </c>
      <c r="I293" s="1118">
        <v>0</v>
      </c>
      <c r="J293" s="1118">
        <v>0</v>
      </c>
      <c r="K293" s="1118">
        <v>0</v>
      </c>
      <c r="L293" s="1118">
        <v>0</v>
      </c>
      <c r="M293" s="1118">
        <v>0</v>
      </c>
      <c r="N293" s="1118">
        <v>0</v>
      </c>
      <c r="O293" s="1118">
        <v>0</v>
      </c>
      <c r="P293" s="507">
        <v>0</v>
      </c>
      <c r="Q293" s="2299"/>
      <c r="R293" s="2299"/>
      <c r="S293" s="2299">
        <v>0</v>
      </c>
      <c r="T293" s="2299">
        <v>0</v>
      </c>
    </row>
    <row r="294" spans="1:20">
      <c r="A294" s="1826">
        <v>7610</v>
      </c>
      <c r="B294" s="2259" t="s">
        <v>3131</v>
      </c>
      <c r="C294" s="2298">
        <v>409.11</v>
      </c>
      <c r="D294" s="1118">
        <v>0</v>
      </c>
      <c r="E294" s="1118">
        <v>0</v>
      </c>
      <c r="F294" s="1118">
        <v>0</v>
      </c>
      <c r="G294" s="1118">
        <v>0</v>
      </c>
      <c r="H294" s="1118">
        <v>0</v>
      </c>
      <c r="I294" s="1118">
        <v>0</v>
      </c>
      <c r="J294" s="1118">
        <v>0</v>
      </c>
      <c r="K294" s="1118">
        <v>0</v>
      </c>
      <c r="L294" s="1118">
        <v>0</v>
      </c>
      <c r="M294" s="1118">
        <v>0</v>
      </c>
      <c r="N294" s="1118">
        <v>0</v>
      </c>
      <c r="O294" s="1118">
        <v>66685.039999999994</v>
      </c>
      <c r="P294" s="507">
        <v>66685.039999999994</v>
      </c>
      <c r="Q294" s="2299"/>
      <c r="R294" s="2299"/>
      <c r="S294" s="2299">
        <v>50934.033552000001</v>
      </c>
      <c r="T294" s="2299">
        <v>15751.006447999998</v>
      </c>
    </row>
    <row r="295" spans="1:20" s="2292" customFormat="1" ht="13.5" thickBot="1">
      <c r="B295" s="2292" t="s">
        <v>2687</v>
      </c>
      <c r="C295" s="2300"/>
      <c r="D295" s="1117">
        <v>0</v>
      </c>
      <c r="E295" s="1117">
        <v>0</v>
      </c>
      <c r="F295" s="1117">
        <v>0</v>
      </c>
      <c r="G295" s="1117">
        <v>0</v>
      </c>
      <c r="H295" s="1117">
        <v>0</v>
      </c>
      <c r="I295" s="1117">
        <v>0</v>
      </c>
      <c r="J295" s="1117">
        <v>0</v>
      </c>
      <c r="K295" s="1117">
        <v>0</v>
      </c>
      <c r="L295" s="1117">
        <v>0</v>
      </c>
      <c r="M295" s="1117">
        <v>0</v>
      </c>
      <c r="N295" s="1117">
        <v>0</v>
      </c>
      <c r="O295" s="1117">
        <v>571074.96000000008</v>
      </c>
      <c r="P295" s="1117">
        <v>571074.96000000008</v>
      </c>
      <c r="Q295" s="2301">
        <v>129619.70000000001</v>
      </c>
      <c r="R295" s="2301"/>
      <c r="S295" s="2301"/>
      <c r="T295" s="2301"/>
    </row>
    <row r="296" spans="1:20" ht="13.5" thickTop="1">
      <c r="C296" s="2298"/>
      <c r="D296" s="1119"/>
      <c r="E296" s="1119"/>
      <c r="F296" s="1119"/>
      <c r="G296" s="1119"/>
      <c r="H296" s="1119"/>
      <c r="I296" s="1119"/>
      <c r="J296" s="1119"/>
      <c r="K296" s="1119"/>
      <c r="L296" s="1119"/>
      <c r="M296" s="1119"/>
      <c r="N296" s="1119"/>
      <c r="O296" s="1119"/>
      <c r="P296" s="2299"/>
      <c r="Q296" s="2299"/>
      <c r="R296" s="2299"/>
      <c r="S296" s="2299"/>
      <c r="T296" s="2299"/>
    </row>
    <row r="297" spans="1:20">
      <c r="A297" s="2259">
        <v>7655</v>
      </c>
      <c r="B297" s="2259" t="s">
        <v>2686</v>
      </c>
      <c r="C297" s="2298">
        <v>421</v>
      </c>
      <c r="D297" s="1118">
        <v>0</v>
      </c>
      <c r="E297" s="1118">
        <v>0</v>
      </c>
      <c r="F297" s="1118">
        <v>0</v>
      </c>
      <c r="G297" s="1118">
        <v>0</v>
      </c>
      <c r="H297" s="1118">
        <v>0</v>
      </c>
      <c r="I297" s="1118">
        <v>0</v>
      </c>
      <c r="J297" s="1118">
        <v>0</v>
      </c>
      <c r="K297" s="1118">
        <v>0</v>
      </c>
      <c r="L297" s="1118">
        <v>0</v>
      </c>
      <c r="M297" s="1118">
        <v>0</v>
      </c>
      <c r="N297" s="1118">
        <v>0</v>
      </c>
      <c r="O297" s="1118">
        <v>0</v>
      </c>
      <c r="P297" s="507">
        <v>0</v>
      </c>
      <c r="Q297" s="2299"/>
      <c r="R297" s="2299"/>
      <c r="S297" s="2299">
        <v>0</v>
      </c>
      <c r="T297" s="2299">
        <v>0</v>
      </c>
    </row>
    <row r="298" spans="1:20">
      <c r="A298" s="2259">
        <v>7660</v>
      </c>
      <c r="B298" s="2259" t="s">
        <v>2685</v>
      </c>
      <c r="C298" s="2298">
        <v>426</v>
      </c>
      <c r="D298" s="1118">
        <v>0</v>
      </c>
      <c r="E298" s="1118">
        <v>0</v>
      </c>
      <c r="F298" s="1118">
        <v>0</v>
      </c>
      <c r="G298" s="1118">
        <v>0</v>
      </c>
      <c r="H298" s="1118">
        <v>0</v>
      </c>
      <c r="I298" s="1118">
        <v>0</v>
      </c>
      <c r="J298" s="1118">
        <v>0</v>
      </c>
      <c r="K298" s="1118">
        <v>0</v>
      </c>
      <c r="L298" s="1118">
        <v>0</v>
      </c>
      <c r="M298" s="1118">
        <v>0</v>
      </c>
      <c r="N298" s="1118">
        <v>0</v>
      </c>
      <c r="O298" s="1118">
        <v>0</v>
      </c>
      <c r="P298" s="507">
        <v>0</v>
      </c>
      <c r="Q298" s="2299"/>
      <c r="R298" s="2299"/>
      <c r="S298" s="2299">
        <v>0</v>
      </c>
      <c r="T298" s="2299">
        <v>0</v>
      </c>
    </row>
    <row r="299" spans="1:20">
      <c r="A299" s="2259">
        <v>7691</v>
      </c>
      <c r="B299" s="2259" t="s">
        <v>2684</v>
      </c>
      <c r="C299" s="2298">
        <v>414</v>
      </c>
      <c r="D299" s="1118">
        <v>0</v>
      </c>
      <c r="E299" s="1118">
        <v>0</v>
      </c>
      <c r="F299" s="1118">
        <v>0</v>
      </c>
      <c r="G299" s="1118">
        <v>0</v>
      </c>
      <c r="H299" s="1118">
        <v>0</v>
      </c>
      <c r="I299" s="1118">
        <v>0</v>
      </c>
      <c r="J299" s="1118">
        <v>0</v>
      </c>
      <c r="K299" s="1118">
        <v>0</v>
      </c>
      <c r="L299" s="1118">
        <v>0</v>
      </c>
      <c r="M299" s="1118">
        <v>0</v>
      </c>
      <c r="N299" s="1118">
        <v>0</v>
      </c>
      <c r="O299" s="1118">
        <v>0</v>
      </c>
      <c r="P299" s="507">
        <v>0</v>
      </c>
      <c r="Q299" s="2299"/>
      <c r="R299" s="2299"/>
      <c r="S299" s="2299">
        <v>0</v>
      </c>
      <c r="T299" s="2299">
        <v>0</v>
      </c>
    </row>
    <row r="300" spans="1:20">
      <c r="A300" s="2259">
        <v>7692</v>
      </c>
      <c r="B300" s="2259" t="s">
        <v>2683</v>
      </c>
      <c r="C300" s="2298">
        <v>414</v>
      </c>
      <c r="D300" s="1118">
        <v>0</v>
      </c>
      <c r="E300" s="1118">
        <v>0</v>
      </c>
      <c r="F300" s="1118">
        <v>0</v>
      </c>
      <c r="G300" s="1118">
        <v>0</v>
      </c>
      <c r="H300" s="1118">
        <v>0</v>
      </c>
      <c r="I300" s="1118">
        <v>0</v>
      </c>
      <c r="J300" s="1118">
        <v>0</v>
      </c>
      <c r="K300" s="1118">
        <v>0</v>
      </c>
      <c r="L300" s="1118">
        <v>0</v>
      </c>
      <c r="M300" s="1118">
        <v>0</v>
      </c>
      <c r="N300" s="1118">
        <v>0</v>
      </c>
      <c r="O300" s="1118">
        <v>0</v>
      </c>
      <c r="P300" s="507">
        <v>0</v>
      </c>
      <c r="Q300" s="2299"/>
      <c r="R300" s="2299"/>
      <c r="S300" s="2299">
        <v>0</v>
      </c>
      <c r="T300" s="2299">
        <v>0</v>
      </c>
    </row>
    <row r="301" spans="1:20">
      <c r="A301" s="2259">
        <v>7693</v>
      </c>
      <c r="B301" s="2259" t="s">
        <v>2682</v>
      </c>
      <c r="C301" s="2298">
        <v>414</v>
      </c>
      <c r="D301" s="1118">
        <v>0</v>
      </c>
      <c r="E301" s="1118">
        <v>0</v>
      </c>
      <c r="F301" s="1118">
        <v>0</v>
      </c>
      <c r="G301" s="1118">
        <v>0</v>
      </c>
      <c r="H301" s="1118">
        <v>0</v>
      </c>
      <c r="I301" s="1118">
        <v>0</v>
      </c>
      <c r="J301" s="1118">
        <v>0</v>
      </c>
      <c r="K301" s="1118">
        <v>0</v>
      </c>
      <c r="L301" s="1118">
        <v>0</v>
      </c>
      <c r="M301" s="1118">
        <v>0</v>
      </c>
      <c r="N301" s="1118">
        <v>0</v>
      </c>
      <c r="O301" s="1118">
        <v>0</v>
      </c>
      <c r="P301" s="507">
        <v>0</v>
      </c>
      <c r="Q301" s="2299"/>
      <c r="R301" s="2299"/>
      <c r="S301" s="2299">
        <v>0</v>
      </c>
      <c r="T301" s="2299">
        <v>0</v>
      </c>
    </row>
    <row r="302" spans="1:20">
      <c r="A302" s="2259">
        <v>5405</v>
      </c>
      <c r="B302" s="2259" t="s">
        <v>3720</v>
      </c>
      <c r="C302" s="2298">
        <v>415</v>
      </c>
      <c r="D302" s="1118">
        <v>-1642.27</v>
      </c>
      <c r="E302" s="1118">
        <v>-1642.27</v>
      </c>
      <c r="F302" s="1118">
        <v>-1642.2700000000004</v>
      </c>
      <c r="G302" s="1118">
        <v>-1642.2699999999995</v>
      </c>
      <c r="H302" s="1118">
        <v>-1642.2700000000004</v>
      </c>
      <c r="I302" s="1118">
        <v>-1642.2700000000004</v>
      </c>
      <c r="J302" s="1118">
        <v>-1642.2699999999986</v>
      </c>
      <c r="K302" s="1118">
        <v>-1642.2700000000004</v>
      </c>
      <c r="L302" s="1118">
        <v>-1642.2700000000004</v>
      </c>
      <c r="M302" s="1118">
        <v>-1642.2700000000004</v>
      </c>
      <c r="N302" s="1118">
        <v>-1707.9599999999991</v>
      </c>
      <c r="O302" s="1118">
        <v>-1707.9599999999991</v>
      </c>
      <c r="P302" s="507">
        <v>-19838.62</v>
      </c>
      <c r="Q302" s="2299"/>
      <c r="R302" s="2299"/>
      <c r="S302" s="2299"/>
      <c r="T302" s="2299"/>
    </row>
    <row r="303" spans="1:20">
      <c r="A303" s="2259">
        <v>7710</v>
      </c>
      <c r="B303" s="2259" t="s">
        <v>2681</v>
      </c>
      <c r="C303" s="2298">
        <v>427.1</v>
      </c>
      <c r="D303" s="1118">
        <v>0</v>
      </c>
      <c r="E303" s="1118">
        <v>0</v>
      </c>
      <c r="F303" s="1118">
        <v>180479.69</v>
      </c>
      <c r="G303" s="1118">
        <v>0</v>
      </c>
      <c r="H303" s="1118">
        <v>0</v>
      </c>
      <c r="I303" s="1118">
        <v>179467.9</v>
      </c>
      <c r="J303" s="1118">
        <v>0</v>
      </c>
      <c r="K303" s="1118">
        <v>0</v>
      </c>
      <c r="L303" s="1118">
        <v>161728.5</v>
      </c>
      <c r="M303" s="1118">
        <v>0</v>
      </c>
      <c r="N303" s="1118">
        <v>0</v>
      </c>
      <c r="O303" s="1118">
        <v>170722.17000000016</v>
      </c>
      <c r="P303" s="507">
        <v>692398.26000000013</v>
      </c>
      <c r="Q303" s="2299"/>
      <c r="R303" s="2299"/>
      <c r="S303" s="2299">
        <v>528853.79098800011</v>
      </c>
      <c r="T303" s="2299">
        <v>163544.46901200002</v>
      </c>
    </row>
    <row r="304" spans="1:20">
      <c r="A304" s="2259">
        <v>7735</v>
      </c>
      <c r="B304" s="2259" t="s">
        <v>2680</v>
      </c>
      <c r="C304" s="2298">
        <v>427.2</v>
      </c>
      <c r="D304" s="1118">
        <v>267.50999999999993</v>
      </c>
      <c r="E304" s="1118">
        <v>617.54</v>
      </c>
      <c r="F304" s="1118">
        <v>492.50000000000011</v>
      </c>
      <c r="G304" s="1118">
        <v>566.34999999999991</v>
      </c>
      <c r="H304" s="1118">
        <v>482.37999999999988</v>
      </c>
      <c r="I304" s="1118">
        <v>479.75</v>
      </c>
      <c r="J304" s="1118">
        <v>470.16000000000031</v>
      </c>
      <c r="K304" s="1118">
        <v>476.5900000000006</v>
      </c>
      <c r="L304" s="1118">
        <v>486.47999999999956</v>
      </c>
      <c r="M304" s="1118">
        <v>547.39000000000124</v>
      </c>
      <c r="N304" s="1118">
        <v>478.98999999999705</v>
      </c>
      <c r="O304" s="1118">
        <v>497.36000000000058</v>
      </c>
      <c r="P304" s="507">
        <v>5862.9999999999991</v>
      </c>
      <c r="Q304" s="2299"/>
      <c r="R304" s="2299"/>
      <c r="S304" s="2299">
        <v>4478.1593999999996</v>
      </c>
      <c r="T304" s="2299">
        <v>1384.8405999999998</v>
      </c>
    </row>
    <row r="305" spans="1:20">
      <c r="A305" s="2259">
        <v>7750</v>
      </c>
      <c r="B305" s="2259" t="s">
        <v>2679</v>
      </c>
      <c r="C305" s="2298">
        <v>420</v>
      </c>
      <c r="D305" s="1118">
        <v>-4323.5</v>
      </c>
      <c r="E305" s="1118">
        <v>-5457.6699999999983</v>
      </c>
      <c r="F305" s="1118">
        <v>-6909.4900000000016</v>
      </c>
      <c r="G305" s="1118">
        <v>-3788.0799999999981</v>
      </c>
      <c r="H305" s="1118">
        <v>-4940.8500000000022</v>
      </c>
      <c r="I305" s="1118">
        <v>-5163.1000000000022</v>
      </c>
      <c r="J305" s="1118">
        <v>-4963.18</v>
      </c>
      <c r="K305" s="1118">
        <v>-4999.7299999999886</v>
      </c>
      <c r="L305" s="1118">
        <v>-5134.1300000000047</v>
      </c>
      <c r="M305" s="1118">
        <v>-5443.4400000000023</v>
      </c>
      <c r="N305" s="1118">
        <v>-5529.8399999999965</v>
      </c>
      <c r="O305" s="1118">
        <v>-6355.0500000000029</v>
      </c>
      <c r="P305" s="507">
        <v>-63008.06</v>
      </c>
      <c r="Q305" s="2299"/>
      <c r="R305" s="2299"/>
      <c r="S305" s="2299">
        <v>-48125.556228000001</v>
      </c>
      <c r="T305" s="2299">
        <v>-14882.503771999998</v>
      </c>
    </row>
    <row r="306" spans="1:20">
      <c r="A306" s="2259">
        <v>7765</v>
      </c>
      <c r="B306" s="2259" t="s">
        <v>3130</v>
      </c>
      <c r="C306" s="2298">
        <v>414</v>
      </c>
      <c r="D306" s="1118">
        <v>0</v>
      </c>
      <c r="E306" s="1118">
        <v>0</v>
      </c>
      <c r="F306" s="1118">
        <v>0</v>
      </c>
      <c r="G306" s="1118">
        <v>-1039.5800000000002</v>
      </c>
      <c r="H306" s="1118">
        <v>0</v>
      </c>
      <c r="I306" s="1118">
        <v>0</v>
      </c>
      <c r="J306" s="1118">
        <v>0</v>
      </c>
      <c r="K306" s="1118">
        <v>0</v>
      </c>
      <c r="L306" s="1118">
        <v>0</v>
      </c>
      <c r="M306" s="1118">
        <v>0</v>
      </c>
      <c r="N306" s="1118">
        <v>0</v>
      </c>
      <c r="O306" s="1118">
        <v>0</v>
      </c>
      <c r="P306" s="507">
        <v>-1039.5800000000002</v>
      </c>
      <c r="Q306" s="2299"/>
      <c r="R306" s="2299"/>
      <c r="S306" s="2299"/>
      <c r="T306" s="2299"/>
    </row>
    <row r="307" spans="1:20" s="2292" customFormat="1" ht="13.5" thickBot="1">
      <c r="B307" s="2292" t="s">
        <v>2678</v>
      </c>
      <c r="C307" s="2300"/>
      <c r="D307" s="1117">
        <v>-5698.26</v>
      </c>
      <c r="E307" s="1117">
        <v>-6482.3999999999978</v>
      </c>
      <c r="F307" s="1117">
        <v>172420.43000000002</v>
      </c>
      <c r="G307" s="1117">
        <v>-5903.5799999999981</v>
      </c>
      <c r="H307" s="1117">
        <v>-6100.7400000000025</v>
      </c>
      <c r="I307" s="1117">
        <v>173142.28</v>
      </c>
      <c r="J307" s="1117">
        <v>-6135.2899999999991</v>
      </c>
      <c r="K307" s="1117">
        <v>-6165.4099999999889</v>
      </c>
      <c r="L307" s="1117">
        <v>155438.58000000002</v>
      </c>
      <c r="M307" s="1117">
        <v>-6538.3200000000015</v>
      </c>
      <c r="N307" s="1117">
        <v>-6758.8099999999986</v>
      </c>
      <c r="O307" s="1117">
        <v>163156.52000000019</v>
      </c>
      <c r="P307" s="1117">
        <v>614375.00000000012</v>
      </c>
      <c r="Q307" s="2301"/>
      <c r="R307" s="2301"/>
      <c r="S307" s="2301"/>
      <c r="T307" s="2301"/>
    </row>
    <row r="308" spans="1:20" ht="13.5" thickTop="1"/>
    <row r="309" spans="1:20">
      <c r="B309" s="2292" t="s">
        <v>2677</v>
      </c>
      <c r="D309" s="2281">
        <v>-151326.32</v>
      </c>
      <c r="E309" s="2281">
        <v>-137585.62999999989</v>
      </c>
      <c r="F309" s="2281">
        <v>-45105.439999999464</v>
      </c>
      <c r="G309" s="2281">
        <v>-310640.43999999977</v>
      </c>
      <c r="H309" s="2281">
        <v>-374220.96999999986</v>
      </c>
      <c r="I309" s="2281">
        <v>-98532.179999999542</v>
      </c>
      <c r="J309" s="2281">
        <v>-268448.07000000088</v>
      </c>
      <c r="K309" s="2281">
        <v>-199670.07000000044</v>
      </c>
      <c r="L309" s="2281">
        <v>-50809.450000000172</v>
      </c>
      <c r="M309" s="2281">
        <v>-276099.36999999947</v>
      </c>
      <c r="N309" s="2281">
        <v>-266389.08999999997</v>
      </c>
      <c r="O309" s="2281">
        <v>502728.1399999999</v>
      </c>
      <c r="P309" s="2281">
        <v>-1676098.8899999978</v>
      </c>
      <c r="Q309" s="2281"/>
      <c r="R309" s="2281"/>
      <c r="S309" s="2281">
        <v>630922.03209800005</v>
      </c>
      <c r="T309" s="2281">
        <v>-436057.96209799981</v>
      </c>
    </row>
    <row r="311" spans="1:20">
      <c r="B311" s="2292" t="s">
        <v>3129</v>
      </c>
      <c r="D311" s="2281">
        <v>-151326.31999999995</v>
      </c>
      <c r="E311" s="2281">
        <v>-137585.63</v>
      </c>
      <c r="F311" s="2281">
        <v>-45105.439999999493</v>
      </c>
      <c r="G311" s="2281">
        <v>-310640.43999999959</v>
      </c>
      <c r="H311" s="2281">
        <v>-374220.97000000032</v>
      </c>
      <c r="I311" s="2281">
        <v>-98532.179999999935</v>
      </c>
      <c r="J311" s="2281">
        <v>-268448.06999999983</v>
      </c>
      <c r="K311" s="2281">
        <v>-199670.07000000033</v>
      </c>
      <c r="L311" s="2281">
        <v>-50809.449999999968</v>
      </c>
      <c r="M311" s="2281">
        <v>-276099.36999999924</v>
      </c>
      <c r="N311" s="2281">
        <v>-266389.08999999991</v>
      </c>
      <c r="O311" s="2281">
        <v>502728.14000000025</v>
      </c>
      <c r="P311" s="2281">
        <v>-1676098.8899999983</v>
      </c>
      <c r="Q311" s="2281"/>
      <c r="R311" s="2281"/>
      <c r="S311" s="2281"/>
      <c r="T311" s="2281"/>
    </row>
    <row r="312" spans="1:20">
      <c r="B312" s="2292"/>
      <c r="D312" s="2312"/>
      <c r="E312" s="2312"/>
      <c r="F312" s="2312"/>
      <c r="G312" s="2312"/>
      <c r="H312" s="2312"/>
      <c r="I312" s="2312"/>
      <c r="J312" s="2312"/>
      <c r="K312" s="2312"/>
      <c r="L312" s="2312"/>
      <c r="M312" s="2312"/>
      <c r="N312" s="2312"/>
      <c r="O312" s="2312"/>
      <c r="P312" s="2312"/>
      <c r="Q312" s="2312"/>
      <c r="R312" s="2312"/>
      <c r="S312" s="2312"/>
      <c r="T312" s="2312"/>
    </row>
    <row r="313" spans="1:20">
      <c r="B313" s="2292" t="s">
        <v>2676</v>
      </c>
      <c r="D313" s="2312">
        <v>0</v>
      </c>
      <c r="E313" s="2312">
        <v>0</v>
      </c>
      <c r="F313" s="2312">
        <v>0</v>
      </c>
      <c r="G313" s="2312">
        <v>0</v>
      </c>
      <c r="H313" s="2312">
        <v>-4.6566128730773926E-10</v>
      </c>
      <c r="I313" s="2312">
        <v>-3.92901711165905E-10</v>
      </c>
      <c r="J313" s="2312">
        <v>1.0477378964424133E-9</v>
      </c>
      <c r="K313" s="2312">
        <v>0</v>
      </c>
      <c r="L313" s="2312">
        <v>2.0372681319713593E-10</v>
      </c>
      <c r="M313" s="2312">
        <v>0</v>
      </c>
      <c r="N313" s="2312">
        <v>0</v>
      </c>
      <c r="O313" s="2312">
        <v>0</v>
      </c>
      <c r="P313" s="2312">
        <v>0</v>
      </c>
      <c r="Q313" s="2312"/>
      <c r="R313" s="2312"/>
      <c r="S313" s="2312"/>
      <c r="T313" s="2312"/>
    </row>
    <row r="314" spans="1:20">
      <c r="B314" s="2292"/>
      <c r="D314" s="2312"/>
      <c r="E314" s="2312"/>
      <c r="F314" s="2312"/>
      <c r="G314" s="2312"/>
      <c r="H314" s="2312"/>
      <c r="I314" s="2312"/>
      <c r="J314" s="2312"/>
      <c r="K314" s="2312"/>
      <c r="L314" s="2312"/>
      <c r="M314" s="2312"/>
      <c r="N314" s="2312"/>
      <c r="O314" s="2312"/>
      <c r="P314" s="2312"/>
      <c r="Q314" s="2312"/>
      <c r="R314" s="2312"/>
      <c r="S314" s="2312"/>
      <c r="T314" s="2312"/>
    </row>
    <row r="315" spans="1:20">
      <c r="D315" s="1119"/>
    </row>
    <row r="317" spans="1:20">
      <c r="D317" s="2299"/>
      <c r="E317" s="2299"/>
      <c r="F317" s="2299"/>
      <c r="G317" s="2299"/>
      <c r="H317" s="2299"/>
      <c r="I317" s="2299"/>
      <c r="J317" s="2299"/>
      <c r="K317" s="2299"/>
      <c r="L317" s="2299"/>
      <c r="M317" s="2299"/>
      <c r="N317" s="2299"/>
      <c r="O317" s="2299"/>
      <c r="P317" s="2299"/>
      <c r="Q317" s="2299"/>
      <c r="R317" s="2299"/>
      <c r="S317" s="2299">
        <v>630922.03209800005</v>
      </c>
      <c r="T317" s="2299">
        <v>194864.07000000024</v>
      </c>
    </row>
  </sheetData>
  <mergeCells count="2">
    <mergeCell ref="Q30:R32"/>
    <mergeCell ref="C1:F1"/>
  </mergeCells>
  <printOptions horizontalCentered="1" headings="1" gridLines="1"/>
  <pageMargins left="0.2" right="0.2" top="0.5" bottom="0.5" header="0.3" footer="0.25"/>
  <pageSetup scale="51" fitToHeight="0" orientation="landscape" r:id="rId1"/>
  <headerFooter>
    <oddFooter>&amp;L&amp;8&amp;Z&amp;F - &amp;A
&amp;R&amp;8&amp;D - &amp;T - &amp;P/&amp;N</oddFooter>
  </headerFooter>
  <rowBreaks count="3" manualBreakCount="3">
    <brk id="79" max="15" man="1"/>
    <brk id="149" max="15" man="1"/>
    <brk id="230" max="15" man="1"/>
  </rowBreaks>
</worksheet>
</file>

<file path=xl/worksheets/sheet123.xml><?xml version="1.0" encoding="utf-8"?>
<worksheet xmlns="http://schemas.openxmlformats.org/spreadsheetml/2006/main" xmlns:r="http://schemas.openxmlformats.org/officeDocument/2006/relationships">
  <sheetPr codeName="Sheet110"/>
  <dimension ref="A1:X168"/>
  <sheetViews>
    <sheetView workbookViewId="0"/>
  </sheetViews>
  <sheetFormatPr defaultColWidth="9.140625" defaultRowHeight="12"/>
  <cols>
    <col min="1" max="1" width="4.5703125" style="536" customWidth="1"/>
    <col min="2" max="2" width="7.140625" style="1253" customWidth="1"/>
    <col min="3" max="3" width="25.7109375" style="1253" customWidth="1"/>
    <col min="4" max="4" width="8.7109375" style="482" customWidth="1"/>
    <col min="5" max="5" width="12.5703125" style="507" customWidth="1"/>
    <col min="6" max="6" width="10.85546875" style="507" customWidth="1"/>
    <col min="7" max="7" width="11.140625" style="507" customWidth="1"/>
    <col min="8" max="16" width="10.28515625" style="507" customWidth="1"/>
    <col min="17" max="17" width="11.42578125" style="507" customWidth="1"/>
    <col min="18" max="18" width="9.5703125" style="483" customWidth="1"/>
    <col min="19" max="19" width="12.5703125" style="1253" bestFit="1" customWidth="1"/>
    <col min="20" max="20" width="10.42578125" style="328" customWidth="1"/>
    <col min="21" max="21" width="9.85546875" style="1253" bestFit="1" customWidth="1"/>
    <col min="22" max="16384" width="9.140625" style="1253"/>
  </cols>
  <sheetData>
    <row r="1" spans="1:7">
      <c r="E1" s="626" t="s">
        <v>3162</v>
      </c>
    </row>
    <row r="2" spans="1:7">
      <c r="B2" s="1782" t="s">
        <v>3971</v>
      </c>
      <c r="D2" s="536"/>
    </row>
    <row r="3" spans="1:7">
      <c r="B3" s="1254" t="s">
        <v>1773</v>
      </c>
      <c r="C3" s="1782"/>
      <c r="D3" s="536"/>
      <c r="E3" s="1783" t="s">
        <v>682</v>
      </c>
      <c r="F3" s="1783" t="s">
        <v>926</v>
      </c>
      <c r="G3" s="1783" t="s">
        <v>152</v>
      </c>
    </row>
    <row r="4" spans="1:7">
      <c r="A4" s="536">
        <v>5025</v>
      </c>
      <c r="B4" s="1784" t="s">
        <v>417</v>
      </c>
      <c r="C4" s="1253" t="s">
        <v>421</v>
      </c>
      <c r="D4" s="536"/>
      <c r="E4" s="507">
        <v>4952547.3099999996</v>
      </c>
      <c r="G4" s="507">
        <v>4952547.3099999996</v>
      </c>
    </row>
    <row r="5" spans="1:7">
      <c r="A5" s="536">
        <v>5030</v>
      </c>
      <c r="B5" s="1784">
        <v>461</v>
      </c>
      <c r="C5" s="1253" t="s">
        <v>431</v>
      </c>
      <c r="D5" s="536"/>
      <c r="E5" s="507">
        <v>49467</v>
      </c>
      <c r="G5" s="507">
        <v>49467</v>
      </c>
    </row>
    <row r="6" spans="1:7">
      <c r="A6" s="536">
        <v>5035</v>
      </c>
      <c r="B6" s="1254">
        <v>461.2</v>
      </c>
      <c r="C6" s="1253" t="s">
        <v>420</v>
      </c>
      <c r="D6" s="536"/>
      <c r="E6" s="507">
        <v>306577.43</v>
      </c>
      <c r="G6" s="507">
        <v>306577.43</v>
      </c>
    </row>
    <row r="7" spans="1:7">
      <c r="A7" s="536">
        <v>5050</v>
      </c>
      <c r="B7" s="1254"/>
      <c r="C7" s="1253" t="s">
        <v>432</v>
      </c>
      <c r="D7" s="536"/>
      <c r="E7" s="507">
        <v>56047.29</v>
      </c>
      <c r="G7" s="507">
        <v>56047.29</v>
      </c>
    </row>
    <row r="8" spans="1:7">
      <c r="A8" s="536">
        <v>5065</v>
      </c>
      <c r="B8" s="1784">
        <v>462.2</v>
      </c>
      <c r="C8" s="1253" t="s">
        <v>197</v>
      </c>
      <c r="D8" s="536"/>
      <c r="E8" s="507">
        <v>0</v>
      </c>
      <c r="G8" s="507">
        <v>0</v>
      </c>
    </row>
    <row r="9" spans="1:7">
      <c r="A9" s="536">
        <v>5100</v>
      </c>
      <c r="B9" s="1784">
        <v>521.1</v>
      </c>
      <c r="C9" s="1253" t="s">
        <v>418</v>
      </c>
      <c r="D9" s="536"/>
      <c r="F9" s="507">
        <v>-35.700000000000003</v>
      </c>
      <c r="G9" s="507">
        <v>-35.700000000000003</v>
      </c>
    </row>
    <row r="10" spans="1:7">
      <c r="A10" s="536">
        <v>5105</v>
      </c>
      <c r="B10" s="1784">
        <v>521</v>
      </c>
      <c r="C10" s="1253" t="s">
        <v>433</v>
      </c>
      <c r="D10" s="536"/>
      <c r="F10" s="507">
        <v>10524</v>
      </c>
      <c r="G10" s="507">
        <v>10524</v>
      </c>
    </row>
    <row r="11" spans="1:7">
      <c r="A11" s="536">
        <v>5110</v>
      </c>
      <c r="B11" s="1784">
        <v>521.20000000000005</v>
      </c>
      <c r="C11" s="1253" t="s">
        <v>419</v>
      </c>
      <c r="D11" s="536"/>
      <c r="F11" s="507">
        <v>0</v>
      </c>
      <c r="G11" s="507">
        <v>0</v>
      </c>
    </row>
    <row r="12" spans="1:7">
      <c r="A12" s="536">
        <v>5120</v>
      </c>
      <c r="B12" s="1784">
        <v>521.4</v>
      </c>
      <c r="C12" s="1253" t="s">
        <v>422</v>
      </c>
      <c r="D12" s="536"/>
      <c r="F12" s="507">
        <v>0</v>
      </c>
      <c r="G12" s="507">
        <v>0</v>
      </c>
    </row>
    <row r="13" spans="1:7">
      <c r="A13" s="536">
        <v>5125</v>
      </c>
      <c r="B13" s="1784">
        <v>521.5</v>
      </c>
      <c r="C13" s="1253" t="s">
        <v>423</v>
      </c>
      <c r="D13" s="536"/>
      <c r="F13" s="507">
        <v>0</v>
      </c>
      <c r="G13" s="507">
        <v>0</v>
      </c>
    </row>
    <row r="14" spans="1:7">
      <c r="A14" s="536">
        <v>5140</v>
      </c>
      <c r="B14" s="1784">
        <v>522.1</v>
      </c>
      <c r="C14" s="1253" t="s">
        <v>424</v>
      </c>
      <c r="D14" s="536"/>
      <c r="F14" s="507">
        <v>1908111.04</v>
      </c>
      <c r="G14" s="507">
        <v>1908111.04</v>
      </c>
    </row>
    <row r="15" spans="1:7">
      <c r="A15" s="536">
        <v>5155</v>
      </c>
      <c r="B15" s="1784">
        <v>522.20000000000005</v>
      </c>
      <c r="C15" s="1253" t="s">
        <v>425</v>
      </c>
      <c r="D15" s="536"/>
      <c r="F15" s="507">
        <v>209814.51</v>
      </c>
      <c r="G15" s="507">
        <v>209814.51</v>
      </c>
    </row>
    <row r="16" spans="1:7">
      <c r="A16" s="536">
        <v>5170</v>
      </c>
      <c r="B16" s="1784">
        <v>522.5</v>
      </c>
      <c r="C16" s="1253" t="s">
        <v>426</v>
      </c>
      <c r="D16" s="536"/>
      <c r="F16" s="507">
        <v>2681.38</v>
      </c>
      <c r="G16" s="507">
        <v>2681.38</v>
      </c>
    </row>
    <row r="17" spans="1:11">
      <c r="A17" s="536">
        <v>5200</v>
      </c>
      <c r="B17" s="1590">
        <v>540.1</v>
      </c>
      <c r="C17" s="1254" t="s">
        <v>475</v>
      </c>
      <c r="D17" s="536"/>
      <c r="E17" s="507">
        <v>0</v>
      </c>
      <c r="F17" s="507">
        <v>0</v>
      </c>
      <c r="G17" s="507">
        <v>0</v>
      </c>
    </row>
    <row r="18" spans="1:11">
      <c r="A18" s="536">
        <v>5230</v>
      </c>
      <c r="B18" s="1784">
        <v>541.1</v>
      </c>
      <c r="C18" s="1253" t="s">
        <v>2609</v>
      </c>
      <c r="D18" s="536"/>
      <c r="E18" s="507">
        <v>0</v>
      </c>
      <c r="F18" s="507">
        <v>165902.44999999998</v>
      </c>
      <c r="G18" s="507">
        <v>165902.44999999998</v>
      </c>
    </row>
    <row r="19" spans="1:11">
      <c r="A19" s="536">
        <v>5235</v>
      </c>
      <c r="B19" s="1784">
        <v>541.20000000000005</v>
      </c>
      <c r="C19" s="1253" t="s">
        <v>3719</v>
      </c>
      <c r="D19" s="536"/>
      <c r="E19" s="507">
        <v>0</v>
      </c>
      <c r="F19" s="507">
        <v>1855.04</v>
      </c>
      <c r="G19" s="507">
        <v>1855.04</v>
      </c>
    </row>
    <row r="20" spans="1:11">
      <c r="A20" s="536">
        <v>5270</v>
      </c>
      <c r="B20" s="1784">
        <v>536</v>
      </c>
      <c r="C20" s="1253" t="s">
        <v>476</v>
      </c>
      <c r="D20" s="536"/>
      <c r="E20" s="507">
        <v>699</v>
      </c>
      <c r="F20" s="507">
        <v>216.05999999999995</v>
      </c>
      <c r="G20" s="507">
        <v>915.06</v>
      </c>
    </row>
    <row r="21" spans="1:11">
      <c r="A21" s="536">
        <v>5285</v>
      </c>
      <c r="B21" s="1784">
        <v>536</v>
      </c>
      <c r="C21" s="1253" t="s">
        <v>2610</v>
      </c>
      <c r="D21" s="536"/>
      <c r="E21" s="507">
        <v>97870</v>
      </c>
      <c r="F21" s="507">
        <v>21028</v>
      </c>
      <c r="G21" s="507">
        <v>118898</v>
      </c>
    </row>
    <row r="22" spans="1:11">
      <c r="D22" s="536"/>
      <c r="E22" s="1014"/>
      <c r="F22" s="1014"/>
      <c r="G22" s="1014"/>
      <c r="H22" s="1014"/>
    </row>
    <row r="23" spans="1:11" ht="17.25" customHeight="1">
      <c r="B23" s="1254"/>
      <c r="C23" s="1253" t="s">
        <v>1183</v>
      </c>
      <c r="D23" s="536"/>
      <c r="E23" s="507">
        <v>5463208.0299999993</v>
      </c>
      <c r="F23" s="507">
        <v>2320096.7800000003</v>
      </c>
      <c r="G23" s="507">
        <v>7783304.8099999987</v>
      </c>
      <c r="H23" s="507">
        <v>0</v>
      </c>
      <c r="I23" s="507">
        <v>0</v>
      </c>
    </row>
    <row r="24" spans="1:11">
      <c r="B24" s="1254"/>
      <c r="D24" s="536"/>
      <c r="E24" s="1785">
        <v>0.70191366821210233</v>
      </c>
      <c r="F24" s="1785">
        <v>0.29808633178789778</v>
      </c>
      <c r="G24" s="1785">
        <v>1</v>
      </c>
    </row>
    <row r="25" spans="1:11" ht="12.75" thickBot="1">
      <c r="B25" s="1254"/>
      <c r="D25" s="536"/>
    </row>
    <row r="26" spans="1:11">
      <c r="B26" s="1254" t="s">
        <v>485</v>
      </c>
      <c r="D26" s="536"/>
      <c r="E26" s="1786" t="s">
        <v>2435</v>
      </c>
      <c r="I26" s="1787" t="s">
        <v>2436</v>
      </c>
      <c r="J26" s="1788"/>
      <c r="K26" s="1789"/>
    </row>
    <row r="27" spans="1:11">
      <c r="B27" s="1254"/>
      <c r="C27" s="1253" t="s">
        <v>487</v>
      </c>
      <c r="D27" s="536"/>
      <c r="E27" s="1790">
        <v>11739.9</v>
      </c>
      <c r="G27" s="1791">
        <v>0.76378400000000002</v>
      </c>
      <c r="I27" s="737">
        <v>11739.9</v>
      </c>
      <c r="J27" s="503"/>
      <c r="K27" s="1792">
        <v>0.76380000000000003</v>
      </c>
    </row>
    <row r="28" spans="1:11">
      <c r="B28" s="1254"/>
      <c r="C28" s="1253" t="s">
        <v>490</v>
      </c>
      <c r="D28" s="536"/>
      <c r="E28" s="739">
        <v>3630.8</v>
      </c>
      <c r="G28" s="1791">
        <v>0.23621600000000001</v>
      </c>
      <c r="I28" s="737">
        <v>3630.8</v>
      </c>
      <c r="J28" s="503"/>
      <c r="K28" s="1792">
        <v>0.23619999999999999</v>
      </c>
    </row>
    <row r="29" spans="1:11">
      <c r="B29" s="1254"/>
      <c r="D29" s="536"/>
      <c r="E29" s="739"/>
      <c r="G29" s="1793"/>
      <c r="I29" s="737"/>
      <c r="J29" s="503"/>
      <c r="K29" s="1794"/>
    </row>
    <row r="30" spans="1:11" ht="12.75" thickBot="1">
      <c r="B30" s="1254"/>
      <c r="C30" s="1590" t="s">
        <v>486</v>
      </c>
      <c r="D30" s="536"/>
      <c r="E30" s="740">
        <v>15370.7</v>
      </c>
      <c r="G30" s="1785">
        <v>1</v>
      </c>
      <c r="I30" s="738">
        <v>15370.7</v>
      </c>
      <c r="J30" s="1795"/>
      <c r="K30" s="1796">
        <v>1</v>
      </c>
    </row>
    <row r="31" spans="1:11">
      <c r="B31" s="1254" t="s">
        <v>516</v>
      </c>
      <c r="D31" s="536"/>
      <c r="G31" s="1785"/>
    </row>
    <row r="32" spans="1:11">
      <c r="B32" s="1254"/>
      <c r="C32" s="1253" t="s">
        <v>1774</v>
      </c>
      <c r="D32" s="536"/>
      <c r="E32" s="507">
        <v>28999155</v>
      </c>
      <c r="G32" s="1785">
        <v>0.87226000000000004</v>
      </c>
    </row>
    <row r="33" spans="1:8">
      <c r="B33" s="1254"/>
      <c r="C33" s="1253" t="s">
        <v>1775</v>
      </c>
      <c r="D33" s="536"/>
      <c r="E33" s="503">
        <v>4246895</v>
      </c>
      <c r="G33" s="1785">
        <v>0.12773999999999999</v>
      </c>
    </row>
    <row r="34" spans="1:8">
      <c r="B34" s="1254"/>
      <c r="C34" s="1253" t="s">
        <v>489</v>
      </c>
      <c r="D34" s="536"/>
      <c r="E34" s="503"/>
      <c r="G34" s="1785"/>
    </row>
    <row r="35" spans="1:8">
      <c r="B35" s="1254"/>
      <c r="C35" s="1253" t="s">
        <v>1776</v>
      </c>
      <c r="D35" s="536"/>
      <c r="E35" s="1013">
        <v>33246050</v>
      </c>
      <c r="G35" s="1797">
        <v>1</v>
      </c>
    </row>
    <row r="36" spans="1:8">
      <c r="B36" s="1254"/>
      <c r="D36" s="536"/>
      <c r="G36" s="1785"/>
    </row>
    <row r="37" spans="1:8">
      <c r="B37" s="1254" t="s">
        <v>517</v>
      </c>
      <c r="D37" s="536"/>
      <c r="G37" s="1785"/>
    </row>
    <row r="38" spans="1:8">
      <c r="B38" s="1254"/>
      <c r="C38" s="1253" t="s">
        <v>1777</v>
      </c>
      <c r="D38" s="536"/>
      <c r="E38" s="507">
        <v>21958969</v>
      </c>
      <c r="G38" s="1785">
        <v>0.88517000000000001</v>
      </c>
    </row>
    <row r="39" spans="1:8">
      <c r="B39" s="1590"/>
      <c r="C39" s="1253" t="s">
        <v>1778</v>
      </c>
      <c r="D39" s="536"/>
      <c r="E39" s="503">
        <v>2848556</v>
      </c>
      <c r="G39" s="1785">
        <v>0.11483</v>
      </c>
    </row>
    <row r="40" spans="1:8">
      <c r="B40" s="1590"/>
      <c r="C40" s="1253" t="s">
        <v>489</v>
      </c>
      <c r="D40" s="536"/>
      <c r="E40" s="503"/>
      <c r="G40" s="1785"/>
    </row>
    <row r="41" spans="1:8">
      <c r="B41" s="1590"/>
      <c r="C41" s="1253" t="s">
        <v>1776</v>
      </c>
      <c r="D41" s="536"/>
      <c r="E41" s="1013">
        <v>24807525</v>
      </c>
      <c r="G41" s="1797">
        <v>1</v>
      </c>
    </row>
    <row r="42" spans="1:8">
      <c r="D42" s="536"/>
      <c r="F42" s="1798" t="s">
        <v>1779</v>
      </c>
      <c r="G42" s="1798"/>
    </row>
    <row r="43" spans="1:8">
      <c r="D43" s="536"/>
      <c r="F43" s="1798"/>
      <c r="G43" s="1798"/>
    </row>
    <row r="44" spans="1:8">
      <c r="B44" s="1782" t="s">
        <v>1780</v>
      </c>
      <c r="D44" s="536"/>
      <c r="E44" s="1799" t="s">
        <v>635</v>
      </c>
      <c r="F44" s="1799" t="s">
        <v>1781</v>
      </c>
      <c r="G44" s="1799" t="s">
        <v>926</v>
      </c>
    </row>
    <row r="45" spans="1:8">
      <c r="D45" s="536" t="s">
        <v>1782</v>
      </c>
      <c r="E45" s="1786"/>
    </row>
    <row r="46" spans="1:8">
      <c r="B46" s="1800"/>
      <c r="C46" s="1254"/>
      <c r="D46" s="536"/>
      <c r="E46" s="1786"/>
    </row>
    <row r="47" spans="1:8">
      <c r="A47" s="536">
        <v>5270</v>
      </c>
      <c r="B47" s="1800">
        <v>471</v>
      </c>
      <c r="C47" s="1254" t="s">
        <v>427</v>
      </c>
      <c r="D47" s="536" t="s">
        <v>485</v>
      </c>
      <c r="E47" s="507">
        <v>915.06</v>
      </c>
      <c r="F47" s="507">
        <v>699</v>
      </c>
      <c r="G47" s="507">
        <v>216.05999999999995</v>
      </c>
    </row>
    <row r="48" spans="1:8">
      <c r="A48" s="536">
        <v>5285</v>
      </c>
      <c r="B48" s="1590" t="s">
        <v>434</v>
      </c>
      <c r="C48" s="1254" t="s">
        <v>428</v>
      </c>
      <c r="D48" s="536" t="s">
        <v>3825</v>
      </c>
      <c r="E48" s="507">
        <v>118898</v>
      </c>
      <c r="F48" s="507">
        <v>97870</v>
      </c>
      <c r="G48" s="507">
        <v>21028</v>
      </c>
      <c r="H48" s="507" t="s">
        <v>3826</v>
      </c>
    </row>
    <row r="49" spans="1:18">
      <c r="A49" s="536">
        <v>5200</v>
      </c>
      <c r="B49" s="1800">
        <v>540.1</v>
      </c>
      <c r="C49" s="1254" t="s">
        <v>429</v>
      </c>
      <c r="D49" s="536" t="s">
        <v>1783</v>
      </c>
      <c r="E49" s="507">
        <v>0</v>
      </c>
      <c r="G49" s="507">
        <v>0</v>
      </c>
    </row>
    <row r="50" spans="1:18">
      <c r="A50" s="536">
        <v>5230</v>
      </c>
      <c r="B50" s="1800">
        <v>541</v>
      </c>
      <c r="C50" s="1254" t="s">
        <v>430</v>
      </c>
      <c r="D50" s="536" t="s">
        <v>1783</v>
      </c>
      <c r="E50" s="507">
        <v>165902.44999999998</v>
      </c>
      <c r="G50" s="507">
        <v>165902.44999999998</v>
      </c>
    </row>
    <row r="51" spans="1:18">
      <c r="B51" s="1800"/>
      <c r="C51" s="536"/>
      <c r="D51" s="536"/>
    </row>
    <row r="52" spans="1:18" ht="17.25" customHeight="1" thickBot="1">
      <c r="D52" s="536"/>
      <c r="E52" s="1801">
        <v>285715.51</v>
      </c>
      <c r="F52" s="1801">
        <v>98569</v>
      </c>
      <c r="G52" s="1801">
        <v>187146.50999999998</v>
      </c>
    </row>
    <row r="53" spans="1:18" ht="17.25" customHeight="1" thickTop="1">
      <c r="D53" s="536"/>
      <c r="E53" s="503"/>
      <c r="F53" s="503"/>
      <c r="G53" s="503"/>
    </row>
    <row r="54" spans="1:18">
      <c r="E54" s="2289">
        <v>3</v>
      </c>
      <c r="F54" s="2290">
        <v>4</v>
      </c>
      <c r="G54" s="2290">
        <v>5</v>
      </c>
      <c r="H54" s="2290">
        <v>6</v>
      </c>
      <c r="I54" s="2290">
        <v>7</v>
      </c>
      <c r="J54" s="2290">
        <v>8</v>
      </c>
      <c r="K54" s="2290">
        <v>9</v>
      </c>
      <c r="L54" s="2290">
        <v>10</v>
      </c>
      <c r="M54" s="2290">
        <v>11</v>
      </c>
      <c r="N54" s="2290">
        <v>12</v>
      </c>
      <c r="O54" s="2290">
        <v>13</v>
      </c>
      <c r="P54" s="2290">
        <v>14</v>
      </c>
    </row>
    <row r="55" spans="1:18">
      <c r="E55" s="2289"/>
      <c r="F55" s="2290"/>
      <c r="G55" s="2290"/>
      <c r="H55" s="2290"/>
      <c r="I55" s="2290"/>
      <c r="J55" s="2290"/>
      <c r="K55" s="2290"/>
      <c r="L55" s="2290"/>
      <c r="M55" s="2290"/>
      <c r="N55" s="2290"/>
      <c r="O55" s="2290"/>
      <c r="P55" s="2290"/>
    </row>
    <row r="56" spans="1:18">
      <c r="A56" s="536">
        <v>7510</v>
      </c>
      <c r="B56" s="1800" t="s">
        <v>1790</v>
      </c>
      <c r="C56" s="1254" t="s">
        <v>1791</v>
      </c>
      <c r="E56" s="1118">
        <v>6356.41</v>
      </c>
      <c r="F56" s="1118">
        <v>6586.619999999999</v>
      </c>
      <c r="G56" s="1118">
        <v>6331.7400000000016</v>
      </c>
      <c r="H56" s="1118">
        <v>6787.1099999999969</v>
      </c>
      <c r="I56" s="1118">
        <v>5918.6399999999994</v>
      </c>
      <c r="J56" s="1118">
        <v>6195.1100000000079</v>
      </c>
      <c r="K56" s="1118">
        <v>6502.7299999999959</v>
      </c>
      <c r="L56" s="1118">
        <v>6097.4000000000015</v>
      </c>
      <c r="M56" s="1118">
        <v>6174.57</v>
      </c>
      <c r="N56" s="1118">
        <v>6186.1999999999971</v>
      </c>
      <c r="O56" s="1118">
        <v>5893.4200000000128</v>
      </c>
      <c r="P56" s="1118">
        <v>6450.3299999999872</v>
      </c>
      <c r="Q56" s="507">
        <v>75480.28</v>
      </c>
    </row>
    <row r="57" spans="1:18">
      <c r="A57" s="536">
        <v>7515</v>
      </c>
      <c r="B57" s="1800" t="s">
        <v>1792</v>
      </c>
      <c r="C57" s="1254" t="s">
        <v>1793</v>
      </c>
      <c r="D57" s="1118"/>
      <c r="E57" s="1118">
        <v>1314.63</v>
      </c>
      <c r="F57" s="1118">
        <v>204.92999999999984</v>
      </c>
      <c r="G57" s="1118">
        <v>75.380000000000109</v>
      </c>
      <c r="H57" s="1118">
        <v>12.340000000000146</v>
      </c>
      <c r="I57" s="1118">
        <v>9.8199999999999363</v>
      </c>
      <c r="J57" s="1118">
        <v>12.669999999999845</v>
      </c>
      <c r="K57" s="1118">
        <v>19.139999999999873</v>
      </c>
      <c r="L57" s="1118">
        <v>10.880000000000109</v>
      </c>
      <c r="M57" s="1118">
        <v>4.9000000000000909</v>
      </c>
      <c r="N57" s="1118">
        <v>14.1099999999999</v>
      </c>
      <c r="O57" s="1118">
        <v>10.160000000000082</v>
      </c>
      <c r="P57" s="1118">
        <v>7.3600000000001273</v>
      </c>
      <c r="Q57" s="507">
        <v>1696.3200000000002</v>
      </c>
    </row>
    <row r="58" spans="1:18">
      <c r="A58" s="536">
        <v>7520</v>
      </c>
      <c r="B58" s="1800" t="s">
        <v>1794</v>
      </c>
      <c r="C58" s="1254" t="s">
        <v>1795</v>
      </c>
      <c r="D58" s="1118"/>
      <c r="E58" s="1118">
        <v>2549.4700000000003</v>
      </c>
      <c r="F58" s="1118">
        <v>1096.5899999999997</v>
      </c>
      <c r="G58" s="1118">
        <v>639.54000000000042</v>
      </c>
      <c r="H58" s="1118">
        <v>182</v>
      </c>
      <c r="I58" s="1118">
        <v>111.77000000000044</v>
      </c>
      <c r="J58" s="1118">
        <v>123.51999999999862</v>
      </c>
      <c r="K58" s="1118">
        <v>-1238.4299999999994</v>
      </c>
      <c r="L58" s="1118">
        <v>105.69999999999982</v>
      </c>
      <c r="M58" s="1118">
        <v>67.829999999999927</v>
      </c>
      <c r="N58" s="1118">
        <v>97.580000000000382</v>
      </c>
      <c r="O58" s="1118">
        <v>72.440000000000055</v>
      </c>
      <c r="P58" s="1118">
        <v>-927.96</v>
      </c>
      <c r="Q58" s="507">
        <v>2880.05</v>
      </c>
    </row>
    <row r="59" spans="1:18">
      <c r="B59" s="1802">
        <v>408</v>
      </c>
      <c r="C59" s="1803" t="s">
        <v>641</v>
      </c>
      <c r="D59" s="1804" t="s">
        <v>485</v>
      </c>
      <c r="E59" s="1023">
        <v>10220.51</v>
      </c>
      <c r="F59" s="1023">
        <v>7888.1399999999994</v>
      </c>
      <c r="G59" s="1023">
        <v>7046.6600000000017</v>
      </c>
      <c r="H59" s="1023">
        <v>6981.4499999999971</v>
      </c>
      <c r="I59" s="1023">
        <v>6040.23</v>
      </c>
      <c r="J59" s="1023">
        <v>6331.3000000000065</v>
      </c>
      <c r="K59" s="1023">
        <v>5283.439999999996</v>
      </c>
      <c r="L59" s="1023">
        <v>6213.9800000000014</v>
      </c>
      <c r="M59" s="1023">
        <v>6247.2999999999993</v>
      </c>
      <c r="N59" s="1023">
        <v>6297.8899999999976</v>
      </c>
      <c r="O59" s="1023">
        <v>5976.0200000000132</v>
      </c>
      <c r="P59" s="1023">
        <v>5529.7299999999877</v>
      </c>
      <c r="Q59" s="1017">
        <v>80056.650000000009</v>
      </c>
      <c r="R59" s="320">
        <v>0</v>
      </c>
    </row>
    <row r="60" spans="1:18">
      <c r="B60" s="1802"/>
      <c r="C60" s="1805" t="s">
        <v>415</v>
      </c>
      <c r="D60" s="1806"/>
      <c r="E60" s="1019">
        <v>7806.26</v>
      </c>
      <c r="F60" s="1019">
        <v>6024.84</v>
      </c>
      <c r="G60" s="1019">
        <v>5382.13</v>
      </c>
      <c r="H60" s="1019">
        <v>5332.32</v>
      </c>
      <c r="I60" s="1019">
        <v>4613.43</v>
      </c>
      <c r="J60" s="1019">
        <v>4835.75</v>
      </c>
      <c r="K60" s="1019">
        <v>4035.41</v>
      </c>
      <c r="L60" s="1019">
        <v>4746.1400000000003</v>
      </c>
      <c r="M60" s="1019">
        <v>4771.59</v>
      </c>
      <c r="N60" s="1019">
        <v>4810.2299999999996</v>
      </c>
      <c r="O60" s="1019">
        <v>4564.3900000000003</v>
      </c>
      <c r="P60" s="1019">
        <v>4223.5200000000004</v>
      </c>
      <c r="Q60" s="1021">
        <v>61146.009999999995</v>
      </c>
      <c r="R60" s="483">
        <v>61146.009999999995</v>
      </c>
    </row>
    <row r="61" spans="1:18">
      <c r="B61" s="1802"/>
      <c r="C61" s="1807" t="s">
        <v>416</v>
      </c>
      <c r="D61" s="1808"/>
      <c r="E61" s="1020">
        <v>2414.25</v>
      </c>
      <c r="F61" s="1020">
        <v>1863.3</v>
      </c>
      <c r="G61" s="1020">
        <v>1664.53</v>
      </c>
      <c r="H61" s="1020">
        <v>1649.13</v>
      </c>
      <c r="I61" s="1020">
        <v>1426.8</v>
      </c>
      <c r="J61" s="1020">
        <v>1495.55</v>
      </c>
      <c r="K61" s="1020">
        <v>1248.03</v>
      </c>
      <c r="L61" s="1020">
        <v>1467.84</v>
      </c>
      <c r="M61" s="1020">
        <v>1475.71</v>
      </c>
      <c r="N61" s="1020">
        <v>1487.66</v>
      </c>
      <c r="O61" s="1020">
        <v>1411.63</v>
      </c>
      <c r="P61" s="1020">
        <v>1306.21</v>
      </c>
      <c r="Q61" s="1022">
        <v>18910.64</v>
      </c>
      <c r="R61" s="483">
        <v>18910.64</v>
      </c>
    </row>
    <row r="62" spans="1:18">
      <c r="B62" s="1800"/>
      <c r="C62" s="1254"/>
      <c r="D62" s="1806"/>
      <c r="E62" s="505"/>
      <c r="G62" s="505"/>
      <c r="H62" s="505"/>
    </row>
    <row r="63" spans="1:18">
      <c r="A63" s="536">
        <v>7560</v>
      </c>
      <c r="B63" s="1800"/>
      <c r="C63" s="1254" t="s">
        <v>1789</v>
      </c>
      <c r="D63" s="482" t="s">
        <v>682</v>
      </c>
      <c r="E63" s="1118">
        <v>0</v>
      </c>
      <c r="F63" s="1118">
        <v>0</v>
      </c>
      <c r="G63" s="1118">
        <v>0</v>
      </c>
      <c r="H63" s="1118">
        <v>0</v>
      </c>
      <c r="I63" s="1118">
        <v>0</v>
      </c>
      <c r="J63" s="1118">
        <v>0</v>
      </c>
      <c r="K63" s="1118">
        <v>0</v>
      </c>
      <c r="L63" s="1118">
        <v>0</v>
      </c>
      <c r="M63" s="1118">
        <v>0</v>
      </c>
      <c r="N63" s="1118">
        <v>0</v>
      </c>
      <c r="O63" s="1118">
        <v>0</v>
      </c>
      <c r="P63" s="1118">
        <v>0</v>
      </c>
      <c r="Q63" s="507">
        <v>0</v>
      </c>
    </row>
    <row r="64" spans="1:18">
      <c r="B64" s="1800"/>
      <c r="C64" s="1254"/>
      <c r="E64" s="1809"/>
    </row>
    <row r="65" spans="1:18">
      <c r="A65" s="536">
        <v>7550</v>
      </c>
      <c r="B65" s="1590">
        <v>4081100</v>
      </c>
      <c r="C65" s="1254" t="s">
        <v>1796</v>
      </c>
      <c r="D65" s="1806"/>
      <c r="E65" s="1118">
        <v>-99369.73000000001</v>
      </c>
      <c r="F65" s="1118">
        <v>64351.880000000019</v>
      </c>
      <c r="G65" s="1118">
        <v>66460.31</v>
      </c>
      <c r="H65" s="1118">
        <v>66446.41</v>
      </c>
      <c r="I65" s="1118">
        <v>66320.219999999987</v>
      </c>
      <c r="J65" s="1118">
        <v>66480.539999999979</v>
      </c>
      <c r="K65" s="1118">
        <v>-110367.95999999998</v>
      </c>
      <c r="L65" s="1118">
        <v>66255.87999999999</v>
      </c>
      <c r="M65" s="1118">
        <v>66479.76999999999</v>
      </c>
      <c r="N65" s="1118">
        <v>66480.010000000038</v>
      </c>
      <c r="O65" s="1118">
        <v>-352635.30000000005</v>
      </c>
      <c r="P65" s="1118">
        <v>33122.47</v>
      </c>
      <c r="Q65" s="507">
        <v>24.499999999970896</v>
      </c>
    </row>
    <row r="66" spans="1:18">
      <c r="B66" s="1810">
        <v>408.1</v>
      </c>
      <c r="C66" s="1803" t="s">
        <v>505</v>
      </c>
      <c r="D66" s="1804"/>
      <c r="E66" s="1023">
        <v>-99369.73000000001</v>
      </c>
      <c r="F66" s="1023">
        <v>64351.880000000019</v>
      </c>
      <c r="G66" s="1023">
        <v>66460.31</v>
      </c>
      <c r="H66" s="1023">
        <v>66446.41</v>
      </c>
      <c r="I66" s="1023">
        <v>66320.219999999987</v>
      </c>
      <c r="J66" s="1023">
        <v>66480.539999999979</v>
      </c>
      <c r="K66" s="1023">
        <v>-110367.95999999998</v>
      </c>
      <c r="L66" s="1023">
        <v>66255.87999999999</v>
      </c>
      <c r="M66" s="1023">
        <v>66479.76999999999</v>
      </c>
      <c r="N66" s="1023">
        <v>66480.010000000038</v>
      </c>
      <c r="O66" s="1023">
        <v>-352635.30000000005</v>
      </c>
      <c r="P66" s="1023">
        <v>33122.47</v>
      </c>
      <c r="Q66" s="1017">
        <v>24.499999999970896</v>
      </c>
      <c r="R66" s="320">
        <v>-2.7284841053187847E-12</v>
      </c>
    </row>
    <row r="67" spans="1:18">
      <c r="B67" s="1810"/>
      <c r="C67" s="1805" t="s">
        <v>415</v>
      </c>
      <c r="D67" s="1806"/>
      <c r="E67" s="1019">
        <v>-75897.009999999995</v>
      </c>
      <c r="F67" s="1019">
        <v>49150.94</v>
      </c>
      <c r="G67" s="1019">
        <v>50761.32</v>
      </c>
      <c r="H67" s="1019">
        <v>50750.7</v>
      </c>
      <c r="I67" s="1019">
        <v>50654.32</v>
      </c>
      <c r="J67" s="1019">
        <v>50776.77</v>
      </c>
      <c r="K67" s="1019">
        <v>-84297.279999999999</v>
      </c>
      <c r="L67" s="1019">
        <v>50605.18</v>
      </c>
      <c r="M67" s="1019">
        <v>50776.18</v>
      </c>
      <c r="N67" s="1019">
        <v>50776.37</v>
      </c>
      <c r="O67" s="1019">
        <v>-269337.2</v>
      </c>
      <c r="P67" s="1019">
        <v>25298.41</v>
      </c>
      <c r="Q67" s="1021">
        <v>18.6999999999789</v>
      </c>
      <c r="R67" s="483">
        <v>18.6999999999789</v>
      </c>
    </row>
    <row r="68" spans="1:18">
      <c r="B68" s="1810"/>
      <c r="C68" s="1807" t="s">
        <v>416</v>
      </c>
      <c r="D68" s="1808"/>
      <c r="E68" s="1020">
        <v>-23472.720000000001</v>
      </c>
      <c r="F68" s="1020">
        <v>15200.94</v>
      </c>
      <c r="G68" s="1020">
        <v>15698.99</v>
      </c>
      <c r="H68" s="1020">
        <v>15695.71</v>
      </c>
      <c r="I68" s="1020">
        <v>15665.9</v>
      </c>
      <c r="J68" s="1020">
        <v>15703.77</v>
      </c>
      <c r="K68" s="1020">
        <v>-26070.68</v>
      </c>
      <c r="L68" s="1020">
        <v>15650.7</v>
      </c>
      <c r="M68" s="1020">
        <v>15703.59</v>
      </c>
      <c r="N68" s="1020">
        <v>15703.64</v>
      </c>
      <c r="O68" s="1020">
        <v>-83298.100000000006</v>
      </c>
      <c r="P68" s="1020">
        <v>7824.06</v>
      </c>
      <c r="Q68" s="1022">
        <v>5.799999999991087</v>
      </c>
      <c r="R68" s="483">
        <v>5.799999999991087</v>
      </c>
    </row>
    <row r="69" spans="1:18">
      <c r="B69" s="1810"/>
      <c r="C69" s="1811"/>
      <c r="D69" s="1806"/>
      <c r="E69" s="1019"/>
      <c r="F69" s="1019"/>
      <c r="G69" s="1019"/>
      <c r="H69" s="1019"/>
      <c r="I69" s="1019"/>
      <c r="J69" s="1019"/>
      <c r="K69" s="1019"/>
      <c r="L69" s="1019"/>
      <c r="M69" s="1019"/>
      <c r="N69" s="1019"/>
      <c r="O69" s="1019"/>
      <c r="P69" s="1019"/>
      <c r="Q69" s="1019"/>
    </row>
    <row r="70" spans="1:18">
      <c r="A70" s="536">
        <v>7555</v>
      </c>
      <c r="B70" s="1800" t="s">
        <v>1797</v>
      </c>
      <c r="C70" s="1254" t="s">
        <v>1798</v>
      </c>
      <c r="D70" s="1806"/>
      <c r="E70" s="1118">
        <v>0</v>
      </c>
      <c r="F70" s="1118">
        <v>2118.2799999999997</v>
      </c>
      <c r="G70" s="1118">
        <v>0</v>
      </c>
      <c r="H70" s="1118">
        <v>0</v>
      </c>
      <c r="I70" s="1118">
        <v>0</v>
      </c>
      <c r="J70" s="1118">
        <v>0</v>
      </c>
      <c r="K70" s="1118">
        <v>1864.5900000000001</v>
      </c>
      <c r="L70" s="1118">
        <v>0</v>
      </c>
      <c r="M70" s="1118">
        <v>0</v>
      </c>
      <c r="N70" s="1118">
        <v>0</v>
      </c>
      <c r="O70" s="1118">
        <v>12838.399999999998</v>
      </c>
      <c r="P70" s="1118">
        <v>180.58000000000175</v>
      </c>
      <c r="Q70" s="507">
        <v>17001.849999999999</v>
      </c>
    </row>
    <row r="71" spans="1:18">
      <c r="A71" s="536">
        <v>7545</v>
      </c>
      <c r="B71" s="1800" t="s">
        <v>1799</v>
      </c>
      <c r="C71" s="1254" t="s">
        <v>1800</v>
      </c>
      <c r="D71" s="1806"/>
      <c r="E71" s="1118">
        <v>0</v>
      </c>
      <c r="F71" s="1118">
        <v>0</v>
      </c>
      <c r="G71" s="1118">
        <v>16.229999999999997</v>
      </c>
      <c r="H71" s="1118">
        <v>0</v>
      </c>
      <c r="I71" s="1118">
        <v>0</v>
      </c>
      <c r="J71" s="1118">
        <v>0</v>
      </c>
      <c r="K71" s="1118">
        <v>0</v>
      </c>
      <c r="L71" s="1118">
        <v>0</v>
      </c>
      <c r="M71" s="1118">
        <v>0</v>
      </c>
      <c r="N71" s="1118">
        <v>0</v>
      </c>
      <c r="O71" s="1118">
        <v>406271.12</v>
      </c>
      <c r="P71" s="1118">
        <v>0</v>
      </c>
      <c r="Q71" s="507">
        <v>406287.35</v>
      </c>
    </row>
    <row r="72" spans="1:18">
      <c r="B72" s="1810">
        <v>408.1</v>
      </c>
      <c r="C72" s="1803" t="s">
        <v>506</v>
      </c>
      <c r="D72" s="1804"/>
      <c r="E72" s="1023">
        <v>0</v>
      </c>
      <c r="F72" s="1023">
        <v>2118.2799999999997</v>
      </c>
      <c r="G72" s="1023">
        <v>16.229999999999997</v>
      </c>
      <c r="H72" s="1023">
        <v>0</v>
      </c>
      <c r="I72" s="1023">
        <v>0</v>
      </c>
      <c r="J72" s="1023">
        <v>0</v>
      </c>
      <c r="K72" s="1023">
        <v>1864.5900000000001</v>
      </c>
      <c r="L72" s="1023">
        <v>0</v>
      </c>
      <c r="M72" s="1023">
        <v>0</v>
      </c>
      <c r="N72" s="1023">
        <v>0</v>
      </c>
      <c r="O72" s="1023">
        <v>419109.52</v>
      </c>
      <c r="P72" s="1023">
        <v>180.58000000000175</v>
      </c>
      <c r="Q72" s="1017">
        <v>423289.19999999995</v>
      </c>
      <c r="R72" s="320">
        <v>0</v>
      </c>
    </row>
    <row r="73" spans="1:18">
      <c r="B73" s="1810"/>
      <c r="C73" s="1805" t="s">
        <v>415</v>
      </c>
      <c r="D73" s="1806"/>
      <c r="E73" s="1019">
        <v>0</v>
      </c>
      <c r="F73" s="1019">
        <v>1617.91</v>
      </c>
      <c r="G73" s="1019">
        <v>12.4</v>
      </c>
      <c r="H73" s="1019">
        <v>0</v>
      </c>
      <c r="I73" s="1019">
        <v>0</v>
      </c>
      <c r="J73" s="1019">
        <v>0</v>
      </c>
      <c r="K73" s="1019">
        <v>1424.14</v>
      </c>
      <c r="L73" s="1019">
        <v>0</v>
      </c>
      <c r="M73" s="1019">
        <v>0</v>
      </c>
      <c r="N73" s="1019">
        <v>0</v>
      </c>
      <c r="O73" s="1019">
        <v>320109.15000000002</v>
      </c>
      <c r="P73" s="1019">
        <v>137.91999999999999</v>
      </c>
      <c r="Q73" s="1021">
        <v>323301.52</v>
      </c>
      <c r="R73" s="483">
        <v>323301.52</v>
      </c>
    </row>
    <row r="74" spans="1:18">
      <c r="B74" s="1810"/>
      <c r="C74" s="1807" t="s">
        <v>416</v>
      </c>
      <c r="D74" s="1808"/>
      <c r="E74" s="1020">
        <v>0</v>
      </c>
      <c r="F74" s="1020">
        <v>500.37</v>
      </c>
      <c r="G74" s="1020">
        <v>3.83</v>
      </c>
      <c r="H74" s="1020">
        <v>0</v>
      </c>
      <c r="I74" s="1020">
        <v>0</v>
      </c>
      <c r="J74" s="1020">
        <v>0</v>
      </c>
      <c r="K74" s="1020">
        <v>440.45</v>
      </c>
      <c r="L74" s="1020">
        <v>0</v>
      </c>
      <c r="M74" s="1020">
        <v>0</v>
      </c>
      <c r="N74" s="1020">
        <v>0</v>
      </c>
      <c r="O74" s="1020">
        <v>99000.37</v>
      </c>
      <c r="P74" s="1020">
        <v>42.66</v>
      </c>
      <c r="Q74" s="1022">
        <v>99987.68</v>
      </c>
      <c r="R74" s="483">
        <v>99987.68</v>
      </c>
    </row>
    <row r="75" spans="1:18">
      <c r="B75" s="1800"/>
      <c r="C75" s="1254"/>
      <c r="D75" s="1806"/>
      <c r="E75" s="1809"/>
      <c r="F75" s="1809"/>
      <c r="G75" s="1809"/>
      <c r="H75" s="1809"/>
      <c r="I75" s="1809"/>
      <c r="J75" s="1809"/>
      <c r="K75" s="1809"/>
      <c r="L75" s="1809"/>
      <c r="M75" s="1809"/>
      <c r="N75" s="1809"/>
    </row>
    <row r="76" spans="1:18">
      <c r="A76" s="536">
        <v>7540</v>
      </c>
      <c r="B76" s="1800" t="s">
        <v>1801</v>
      </c>
      <c r="C76" s="1254" t="s">
        <v>1802</v>
      </c>
      <c r="D76" s="1804"/>
      <c r="E76" s="1118">
        <v>165841.43</v>
      </c>
      <c r="F76" s="1118">
        <v>0</v>
      </c>
      <c r="G76" s="1118">
        <v>0</v>
      </c>
      <c r="H76" s="1118">
        <v>0</v>
      </c>
      <c r="I76" s="1118">
        <v>0</v>
      </c>
      <c r="J76" s="1118">
        <v>0</v>
      </c>
      <c r="K76" s="1118">
        <v>174985.08000000002</v>
      </c>
      <c r="L76" s="1118">
        <v>0</v>
      </c>
      <c r="M76" s="1118">
        <v>0</v>
      </c>
      <c r="N76" s="1118">
        <v>0</v>
      </c>
      <c r="O76" s="1118">
        <v>0</v>
      </c>
      <c r="P76" s="1118">
        <v>6284.2700000000186</v>
      </c>
      <c r="Q76" s="507">
        <v>347110.78</v>
      </c>
    </row>
    <row r="77" spans="1:18">
      <c r="B77" s="1802">
        <v>408</v>
      </c>
      <c r="C77" s="1803" t="s">
        <v>641</v>
      </c>
      <c r="D77" s="1804"/>
      <c r="E77" s="1023">
        <v>165841.43</v>
      </c>
      <c r="F77" s="1023">
        <v>0</v>
      </c>
      <c r="G77" s="1023">
        <v>0</v>
      </c>
      <c r="H77" s="1023">
        <v>0</v>
      </c>
      <c r="I77" s="1023">
        <v>0</v>
      </c>
      <c r="J77" s="1023">
        <v>0</v>
      </c>
      <c r="K77" s="1023">
        <v>174985.08000000002</v>
      </c>
      <c r="L77" s="1023">
        <v>0</v>
      </c>
      <c r="M77" s="1023">
        <v>0</v>
      </c>
      <c r="N77" s="1023">
        <v>0</v>
      </c>
      <c r="O77" s="1023">
        <v>0</v>
      </c>
      <c r="P77" s="1023">
        <v>6284.2700000000186</v>
      </c>
      <c r="Q77" s="1017">
        <v>347110.78</v>
      </c>
      <c r="R77" s="320">
        <v>0</v>
      </c>
    </row>
    <row r="78" spans="1:18">
      <c r="B78" s="1802"/>
      <c r="C78" s="1805" t="s">
        <v>415</v>
      </c>
      <c r="D78" s="1806"/>
      <c r="E78" s="1019">
        <v>116406.37</v>
      </c>
      <c r="F78" s="1019">
        <v>0</v>
      </c>
      <c r="G78" s="1019">
        <v>0</v>
      </c>
      <c r="H78" s="1019">
        <v>0</v>
      </c>
      <c r="I78" s="1019">
        <v>0</v>
      </c>
      <c r="J78" s="1019">
        <v>0</v>
      </c>
      <c r="K78" s="1019">
        <v>122824.42</v>
      </c>
      <c r="L78" s="1019">
        <v>0</v>
      </c>
      <c r="M78" s="1019">
        <v>0</v>
      </c>
      <c r="N78" s="1019">
        <v>0</v>
      </c>
      <c r="O78" s="1019">
        <v>0</v>
      </c>
      <c r="P78" s="1019">
        <v>4411.0200000000004</v>
      </c>
      <c r="Q78" s="1021">
        <v>243641.80999999997</v>
      </c>
      <c r="R78" s="483">
        <v>243641.80999999997</v>
      </c>
    </row>
    <row r="79" spans="1:18">
      <c r="B79" s="1802"/>
      <c r="C79" s="1807" t="s">
        <v>416</v>
      </c>
      <c r="D79" s="1808"/>
      <c r="E79" s="1020">
        <v>49435.06</v>
      </c>
      <c r="F79" s="1020">
        <v>0</v>
      </c>
      <c r="G79" s="1020">
        <v>0</v>
      </c>
      <c r="H79" s="1020">
        <v>0</v>
      </c>
      <c r="I79" s="1020">
        <v>0</v>
      </c>
      <c r="J79" s="1020">
        <v>0</v>
      </c>
      <c r="K79" s="1020">
        <v>52160.660000000018</v>
      </c>
      <c r="L79" s="1020">
        <v>0</v>
      </c>
      <c r="M79" s="1020">
        <v>0</v>
      </c>
      <c r="N79" s="1020">
        <v>0</v>
      </c>
      <c r="O79" s="1020">
        <v>0</v>
      </c>
      <c r="P79" s="1020">
        <v>1873.2500000000182</v>
      </c>
      <c r="Q79" s="1022">
        <v>103468.97000000003</v>
      </c>
      <c r="R79" s="483">
        <v>103468.97000000003</v>
      </c>
    </row>
    <row r="80" spans="1:18">
      <c r="B80" s="1800"/>
      <c r="C80" s="1254"/>
      <c r="E80" s="1809"/>
      <c r="G80" s="1809"/>
      <c r="H80" s="1809"/>
    </row>
    <row r="81" spans="1:22">
      <c r="A81" s="536">
        <v>7535</v>
      </c>
      <c r="B81" s="1800" t="s">
        <v>1803</v>
      </c>
      <c r="C81" s="1254" t="s">
        <v>1804</v>
      </c>
      <c r="D81" s="1804"/>
      <c r="E81" s="1118">
        <v>0</v>
      </c>
      <c r="F81" s="1118">
        <v>0.37</v>
      </c>
      <c r="G81" s="1118">
        <v>0</v>
      </c>
      <c r="H81" s="1118">
        <v>32.690000000000005</v>
      </c>
      <c r="I81" s="1118">
        <v>228.79000000000002</v>
      </c>
      <c r="J81" s="1118">
        <v>312.55999999999995</v>
      </c>
      <c r="K81" s="1118">
        <v>0</v>
      </c>
      <c r="L81" s="1118">
        <v>225.82000000000005</v>
      </c>
      <c r="M81" s="1118">
        <v>0</v>
      </c>
      <c r="N81" s="1118">
        <v>0</v>
      </c>
      <c r="O81" s="1118">
        <v>5.8600000000000136</v>
      </c>
      <c r="P81" s="1118">
        <v>46.82000000000005</v>
      </c>
      <c r="Q81" s="507">
        <v>852.91000000000008</v>
      </c>
    </row>
    <row r="82" spans="1:22">
      <c r="B82" s="1802">
        <v>408</v>
      </c>
      <c r="C82" s="1803" t="s">
        <v>641</v>
      </c>
      <c r="D82" s="1804"/>
      <c r="E82" s="1023">
        <v>0</v>
      </c>
      <c r="F82" s="1023">
        <v>0.37</v>
      </c>
      <c r="G82" s="1023">
        <v>0</v>
      </c>
      <c r="H82" s="1023">
        <v>32.690000000000005</v>
      </c>
      <c r="I82" s="1023">
        <v>228.79000000000002</v>
      </c>
      <c r="J82" s="1023">
        <v>312.55999999999995</v>
      </c>
      <c r="K82" s="1023">
        <v>0</v>
      </c>
      <c r="L82" s="1023">
        <v>225.82000000000005</v>
      </c>
      <c r="M82" s="1023">
        <v>0</v>
      </c>
      <c r="N82" s="1023">
        <v>0</v>
      </c>
      <c r="O82" s="1023">
        <v>5.8600000000000136</v>
      </c>
      <c r="P82" s="1023">
        <v>46.82000000000005</v>
      </c>
      <c r="Q82" s="1017">
        <v>852.91000000000008</v>
      </c>
      <c r="R82" s="320">
        <v>0</v>
      </c>
    </row>
    <row r="83" spans="1:22">
      <c r="B83" s="1802"/>
      <c r="C83" s="1805" t="s">
        <v>415</v>
      </c>
      <c r="D83" s="1806"/>
      <c r="E83" s="1019">
        <v>0</v>
      </c>
      <c r="F83" s="1019">
        <v>0.26</v>
      </c>
      <c r="G83" s="1019">
        <v>0</v>
      </c>
      <c r="H83" s="1019">
        <v>22.95</v>
      </c>
      <c r="I83" s="1019">
        <v>160.59</v>
      </c>
      <c r="J83" s="1019">
        <v>219.39</v>
      </c>
      <c r="K83" s="1019">
        <v>0</v>
      </c>
      <c r="L83" s="1019">
        <v>158.51</v>
      </c>
      <c r="M83" s="1019">
        <v>0</v>
      </c>
      <c r="N83" s="1019">
        <v>0</v>
      </c>
      <c r="O83" s="1019">
        <v>4.1100000000000003</v>
      </c>
      <c r="P83" s="1019">
        <v>32.86</v>
      </c>
      <c r="Q83" s="1021">
        <v>598.67000000000007</v>
      </c>
      <c r="R83" s="483">
        <v>598.67000000000007</v>
      </c>
      <c r="T83" s="328">
        <v>650249</v>
      </c>
      <c r="U83" s="328">
        <v>628706.71</v>
      </c>
      <c r="V83" s="483">
        <v>21542.290000000037</v>
      </c>
    </row>
    <row r="84" spans="1:22">
      <c r="B84" s="1802"/>
      <c r="C84" s="1807" t="s">
        <v>416</v>
      </c>
      <c r="D84" s="1808"/>
      <c r="E84" s="1020">
        <v>0</v>
      </c>
      <c r="F84" s="1020">
        <v>0.10999999999999999</v>
      </c>
      <c r="G84" s="1020">
        <v>0</v>
      </c>
      <c r="H84" s="1020">
        <v>9.7400000000000055</v>
      </c>
      <c r="I84" s="1020">
        <v>68.200000000000017</v>
      </c>
      <c r="J84" s="1020">
        <v>93.169999999999959</v>
      </c>
      <c r="K84" s="1020">
        <v>0</v>
      </c>
      <c r="L84" s="1020">
        <v>67.310000000000059</v>
      </c>
      <c r="M84" s="1020">
        <v>0</v>
      </c>
      <c r="N84" s="1020">
        <v>0</v>
      </c>
      <c r="O84" s="1020">
        <v>1.7500000000000133</v>
      </c>
      <c r="P84" s="1020">
        <v>13.960000000000051</v>
      </c>
      <c r="Q84" s="1022">
        <v>254.24000000000007</v>
      </c>
      <c r="R84" s="483">
        <v>254.24000000000007</v>
      </c>
      <c r="T84" s="328">
        <v>201085</v>
      </c>
      <c r="U84" s="328">
        <v>222627.33000000002</v>
      </c>
      <c r="V84" s="483">
        <v>-21542.330000000016</v>
      </c>
    </row>
    <row r="85" spans="1:22">
      <c r="B85" s="1802"/>
      <c r="C85" s="499"/>
      <c r="E85" s="626"/>
      <c r="F85" s="626"/>
      <c r="G85" s="626"/>
      <c r="H85" s="626"/>
      <c r="I85" s="626"/>
      <c r="J85" s="626"/>
      <c r="K85" s="626"/>
      <c r="L85" s="626"/>
      <c r="M85" s="626"/>
      <c r="N85" s="626"/>
      <c r="O85" s="626"/>
      <c r="P85" s="626"/>
      <c r="Q85" s="626"/>
      <c r="T85" s="328">
        <v>851334</v>
      </c>
      <c r="U85" s="328">
        <v>851334.04</v>
      </c>
    </row>
    <row r="86" spans="1:22">
      <c r="A86" s="536">
        <v>7750</v>
      </c>
      <c r="B86" s="1810">
        <v>4201000</v>
      </c>
      <c r="C86" s="499" t="s">
        <v>722</v>
      </c>
      <c r="E86" s="1118">
        <v>-4323.5</v>
      </c>
      <c r="F86" s="1118">
        <v>-5457.6699999999983</v>
      </c>
      <c r="G86" s="1118">
        <v>-6909.4900000000016</v>
      </c>
      <c r="H86" s="1118">
        <v>-3788.0799999999981</v>
      </c>
      <c r="I86" s="1118">
        <v>-4940.8500000000022</v>
      </c>
      <c r="J86" s="1118">
        <v>-5163.1000000000022</v>
      </c>
      <c r="K86" s="1118">
        <v>-4963.18</v>
      </c>
      <c r="L86" s="1118">
        <v>-4999.7299999999886</v>
      </c>
      <c r="M86" s="1118">
        <v>-5134.1300000000047</v>
      </c>
      <c r="N86" s="1118">
        <v>-5443.4400000000023</v>
      </c>
      <c r="O86" s="1118">
        <v>-5529.8399999999965</v>
      </c>
      <c r="P86" s="1118">
        <v>-6355.0500000000029</v>
      </c>
      <c r="Q86" s="507">
        <v>-63008.06</v>
      </c>
    </row>
    <row r="87" spans="1:22">
      <c r="B87" s="1810">
        <v>420.1</v>
      </c>
      <c r="C87" s="1803" t="s">
        <v>507</v>
      </c>
      <c r="D87" s="1804"/>
      <c r="E87" s="1013">
        <v>-4323.5</v>
      </c>
      <c r="F87" s="1013">
        <v>-5457.6699999999983</v>
      </c>
      <c r="G87" s="1013">
        <v>-6909.4900000000016</v>
      </c>
      <c r="H87" s="1013">
        <v>-3788.0799999999981</v>
      </c>
      <c r="I87" s="1013">
        <v>-4940.8500000000022</v>
      </c>
      <c r="J87" s="1013">
        <v>-5163.1000000000022</v>
      </c>
      <c r="K87" s="1013">
        <v>-4963.18</v>
      </c>
      <c r="L87" s="1013">
        <v>-4999.7299999999886</v>
      </c>
      <c r="M87" s="1013">
        <v>-5134.1300000000047</v>
      </c>
      <c r="N87" s="1013">
        <v>-5443.4400000000023</v>
      </c>
      <c r="O87" s="1013">
        <v>-5529.8399999999965</v>
      </c>
      <c r="P87" s="1013">
        <v>-6355.0500000000029</v>
      </c>
      <c r="Q87" s="1018">
        <v>-63008.06</v>
      </c>
      <c r="R87" s="320">
        <v>0</v>
      </c>
      <c r="T87" s="328">
        <v>851334.03999999992</v>
      </c>
    </row>
    <row r="88" spans="1:22">
      <c r="B88" s="1810"/>
      <c r="C88" s="1805" t="s">
        <v>415</v>
      </c>
      <c r="D88" s="1806"/>
      <c r="E88" s="1019">
        <v>-3302.22</v>
      </c>
      <c r="F88" s="1019">
        <v>-4168.4799999999996</v>
      </c>
      <c r="G88" s="1019">
        <v>-5277.36</v>
      </c>
      <c r="H88" s="1019">
        <v>-2893.27</v>
      </c>
      <c r="I88" s="1019">
        <v>-3773.74</v>
      </c>
      <c r="J88" s="1019">
        <v>-3943.49</v>
      </c>
      <c r="K88" s="1019">
        <v>-3790.8</v>
      </c>
      <c r="L88" s="1019">
        <v>-3818.71</v>
      </c>
      <c r="M88" s="1019">
        <v>-3921.37</v>
      </c>
      <c r="N88" s="1019">
        <v>-4157.6099999999997</v>
      </c>
      <c r="O88" s="1019">
        <v>-4223.6000000000004</v>
      </c>
      <c r="P88" s="1019">
        <v>-4853.8900000000003</v>
      </c>
      <c r="Q88" s="1021">
        <v>-48124.539999999994</v>
      </c>
      <c r="R88" s="483">
        <v>-48124.539999999994</v>
      </c>
    </row>
    <row r="89" spans="1:22">
      <c r="B89" s="1810"/>
      <c r="C89" s="1807" t="s">
        <v>416</v>
      </c>
      <c r="D89" s="1808"/>
      <c r="E89" s="1020">
        <v>-1021.28</v>
      </c>
      <c r="F89" s="1020">
        <v>-1289.19</v>
      </c>
      <c r="G89" s="1020">
        <v>-1632.13</v>
      </c>
      <c r="H89" s="1020">
        <v>-894.81</v>
      </c>
      <c r="I89" s="1020">
        <v>-1167.1099999999999</v>
      </c>
      <c r="J89" s="1020">
        <v>-1219.6099999999999</v>
      </c>
      <c r="K89" s="1020">
        <v>-1172.3800000000001</v>
      </c>
      <c r="L89" s="1020">
        <v>-1181.02</v>
      </c>
      <c r="M89" s="1020">
        <v>-1212.76</v>
      </c>
      <c r="N89" s="1020">
        <v>-1285.83</v>
      </c>
      <c r="O89" s="1020">
        <v>-1306.24</v>
      </c>
      <c r="P89" s="1020">
        <v>-1501.16</v>
      </c>
      <c r="Q89" s="1022">
        <v>-14883.519999999999</v>
      </c>
      <c r="R89" s="483">
        <v>-14883.519999999999</v>
      </c>
    </row>
    <row r="90" spans="1:22">
      <c r="B90" s="1810"/>
      <c r="C90" s="499"/>
    </row>
    <row r="91" spans="1:22">
      <c r="A91" s="536">
        <v>7655</v>
      </c>
      <c r="B91" s="1810">
        <v>421</v>
      </c>
      <c r="C91" s="499" t="s">
        <v>2509</v>
      </c>
      <c r="E91" s="1118">
        <v>0</v>
      </c>
      <c r="F91" s="1118">
        <v>0</v>
      </c>
      <c r="G91" s="1118">
        <v>0</v>
      </c>
      <c r="H91" s="1118">
        <v>0</v>
      </c>
      <c r="I91" s="1118">
        <v>0</v>
      </c>
      <c r="J91" s="1118">
        <v>0</v>
      </c>
      <c r="K91" s="1118">
        <v>0</v>
      </c>
      <c r="L91" s="1118">
        <v>0</v>
      </c>
      <c r="M91" s="1118">
        <v>0</v>
      </c>
      <c r="N91" s="1118">
        <v>0</v>
      </c>
      <c r="O91" s="1118">
        <v>0</v>
      </c>
      <c r="P91" s="1118">
        <v>0</v>
      </c>
      <c r="Q91" s="507">
        <v>0</v>
      </c>
    </row>
    <row r="92" spans="1:22">
      <c r="B92" s="1810">
        <v>421</v>
      </c>
      <c r="C92" s="1803" t="s">
        <v>2509</v>
      </c>
      <c r="D92" s="1804"/>
      <c r="E92" s="1013">
        <v>0</v>
      </c>
      <c r="F92" s="1013">
        <v>0</v>
      </c>
      <c r="G92" s="1013">
        <v>0</v>
      </c>
      <c r="H92" s="1013">
        <v>0</v>
      </c>
      <c r="I92" s="1013">
        <v>0</v>
      </c>
      <c r="J92" s="1013">
        <v>0</v>
      </c>
      <c r="K92" s="1013">
        <v>0</v>
      </c>
      <c r="L92" s="1013">
        <v>0</v>
      </c>
      <c r="M92" s="1013">
        <v>0</v>
      </c>
      <c r="N92" s="1013">
        <v>0</v>
      </c>
      <c r="O92" s="1013">
        <v>0</v>
      </c>
      <c r="P92" s="1013">
        <v>0</v>
      </c>
      <c r="Q92" s="1018">
        <v>0</v>
      </c>
      <c r="R92" s="320">
        <v>0</v>
      </c>
    </row>
    <row r="93" spans="1:22">
      <c r="B93" s="1810"/>
      <c r="C93" s="1805" t="s">
        <v>415</v>
      </c>
      <c r="D93" s="1806"/>
      <c r="E93" s="1019">
        <v>0</v>
      </c>
      <c r="F93" s="1019">
        <v>0</v>
      </c>
      <c r="G93" s="1019">
        <v>0</v>
      </c>
      <c r="H93" s="1019">
        <v>0</v>
      </c>
      <c r="I93" s="1019">
        <v>0</v>
      </c>
      <c r="J93" s="1019">
        <v>0</v>
      </c>
      <c r="K93" s="1019">
        <v>0</v>
      </c>
      <c r="L93" s="1019">
        <v>0</v>
      </c>
      <c r="M93" s="1019">
        <v>0</v>
      </c>
      <c r="N93" s="1019">
        <v>0</v>
      </c>
      <c r="O93" s="1019">
        <v>0</v>
      </c>
      <c r="P93" s="1019">
        <v>0</v>
      </c>
      <c r="Q93" s="1021">
        <v>0</v>
      </c>
      <c r="R93" s="483">
        <v>0</v>
      </c>
    </row>
    <row r="94" spans="1:22">
      <c r="B94" s="1810"/>
      <c r="C94" s="1807" t="s">
        <v>416</v>
      </c>
      <c r="D94" s="1808"/>
      <c r="E94" s="1020">
        <v>0</v>
      </c>
      <c r="F94" s="1020">
        <v>0</v>
      </c>
      <c r="G94" s="1020">
        <v>0</v>
      </c>
      <c r="H94" s="1020">
        <v>0</v>
      </c>
      <c r="I94" s="1020">
        <v>0</v>
      </c>
      <c r="J94" s="1020">
        <v>0</v>
      </c>
      <c r="K94" s="1020">
        <v>0</v>
      </c>
      <c r="L94" s="1020">
        <v>0</v>
      </c>
      <c r="M94" s="1020">
        <v>0</v>
      </c>
      <c r="N94" s="1020">
        <v>0</v>
      </c>
      <c r="O94" s="1020">
        <v>0</v>
      </c>
      <c r="P94" s="1020">
        <v>0</v>
      </c>
      <c r="Q94" s="1022">
        <v>0</v>
      </c>
      <c r="R94" s="483">
        <v>0</v>
      </c>
    </row>
    <row r="95" spans="1:22">
      <c r="B95" s="1810"/>
      <c r="C95" s="499"/>
    </row>
    <row r="96" spans="1:22">
      <c r="A96" s="536">
        <v>7660</v>
      </c>
      <c r="B96" s="1810"/>
      <c r="C96" s="1254" t="s">
        <v>2349</v>
      </c>
      <c r="E96" s="1118">
        <v>0</v>
      </c>
      <c r="F96" s="1118">
        <v>0</v>
      </c>
      <c r="G96" s="1118">
        <v>0</v>
      </c>
      <c r="H96" s="1118">
        <v>0</v>
      </c>
      <c r="I96" s="1118">
        <v>0</v>
      </c>
      <c r="J96" s="1118">
        <v>0</v>
      </c>
      <c r="K96" s="1118">
        <v>0</v>
      </c>
      <c r="L96" s="1118">
        <v>0</v>
      </c>
      <c r="M96" s="1118">
        <v>0</v>
      </c>
      <c r="N96" s="1118">
        <v>0</v>
      </c>
      <c r="O96" s="1118">
        <v>0</v>
      </c>
      <c r="P96" s="1118">
        <v>0</v>
      </c>
      <c r="Q96" s="507">
        <v>0</v>
      </c>
    </row>
    <row r="97" spans="1:18">
      <c r="A97" s="536">
        <v>7691</v>
      </c>
      <c r="B97" s="1810"/>
      <c r="C97" s="1254" t="s">
        <v>464</v>
      </c>
      <c r="E97" s="1118">
        <v>0</v>
      </c>
      <c r="F97" s="1118">
        <v>0</v>
      </c>
      <c r="G97" s="1118">
        <v>0</v>
      </c>
      <c r="H97" s="1118">
        <v>0</v>
      </c>
      <c r="I97" s="1118">
        <v>0</v>
      </c>
      <c r="J97" s="1118">
        <v>0</v>
      </c>
      <c r="K97" s="1118">
        <v>0</v>
      </c>
      <c r="L97" s="1118">
        <v>0</v>
      </c>
      <c r="M97" s="1118">
        <v>0</v>
      </c>
      <c r="N97" s="1118">
        <v>0</v>
      </c>
      <c r="O97" s="1118">
        <v>0</v>
      </c>
      <c r="P97" s="1118">
        <v>0</v>
      </c>
      <c r="Q97" s="507">
        <v>0</v>
      </c>
    </row>
    <row r="98" spans="1:18">
      <c r="A98" s="536">
        <v>7692</v>
      </c>
      <c r="B98" s="1810"/>
      <c r="C98" s="1254" t="s">
        <v>2350</v>
      </c>
      <c r="E98" s="1118">
        <v>0</v>
      </c>
      <c r="F98" s="1118">
        <v>0</v>
      </c>
      <c r="G98" s="1118">
        <v>0</v>
      </c>
      <c r="H98" s="1118">
        <v>0</v>
      </c>
      <c r="I98" s="1118">
        <v>0</v>
      </c>
      <c r="J98" s="1118">
        <v>0</v>
      </c>
      <c r="K98" s="1118">
        <v>0</v>
      </c>
      <c r="L98" s="1118">
        <v>0</v>
      </c>
      <c r="M98" s="1118">
        <v>0</v>
      </c>
      <c r="N98" s="1118">
        <v>0</v>
      </c>
      <c r="O98" s="1118">
        <v>0</v>
      </c>
      <c r="P98" s="1118">
        <v>0</v>
      </c>
      <c r="Q98" s="507">
        <v>0</v>
      </c>
    </row>
    <row r="99" spans="1:18">
      <c r="A99" s="536">
        <v>7693</v>
      </c>
      <c r="B99" s="1810"/>
      <c r="C99" s="1254" t="s">
        <v>465</v>
      </c>
      <c r="E99" s="1118">
        <v>0</v>
      </c>
      <c r="F99" s="1118">
        <v>0</v>
      </c>
      <c r="G99" s="1118">
        <v>0</v>
      </c>
      <c r="H99" s="1118">
        <v>0</v>
      </c>
      <c r="I99" s="1118">
        <v>0</v>
      </c>
      <c r="J99" s="1118">
        <v>0</v>
      </c>
      <c r="K99" s="1118">
        <v>0</v>
      </c>
      <c r="L99" s="1118">
        <v>0</v>
      </c>
      <c r="M99" s="1118">
        <v>0</v>
      </c>
      <c r="N99" s="1118">
        <v>0</v>
      </c>
      <c r="O99" s="1118">
        <v>0</v>
      </c>
      <c r="P99" s="1118">
        <v>0</v>
      </c>
      <c r="Q99" s="507">
        <v>0</v>
      </c>
    </row>
    <row r="100" spans="1:18">
      <c r="A100" s="536">
        <v>7690</v>
      </c>
      <c r="B100" s="1590">
        <v>4141040</v>
      </c>
      <c r="C100" s="1254" t="s">
        <v>1806</v>
      </c>
      <c r="D100" s="1812"/>
      <c r="E100" s="1118">
        <v>0</v>
      </c>
      <c r="F100" s="1118">
        <v>0</v>
      </c>
      <c r="G100" s="1118">
        <v>0</v>
      </c>
      <c r="H100" s="1118">
        <v>0</v>
      </c>
      <c r="I100" s="1118">
        <v>0</v>
      </c>
      <c r="J100" s="1118">
        <v>0</v>
      </c>
      <c r="K100" s="1118">
        <v>0</v>
      </c>
      <c r="L100" s="1118">
        <v>0</v>
      </c>
      <c r="M100" s="1118">
        <v>0</v>
      </c>
      <c r="N100" s="1118">
        <v>0</v>
      </c>
      <c r="O100" s="1118">
        <v>0</v>
      </c>
      <c r="P100" s="1118">
        <v>0</v>
      </c>
      <c r="Q100" s="507">
        <v>0</v>
      </c>
    </row>
    <row r="101" spans="1:18">
      <c r="A101" s="536">
        <v>7765</v>
      </c>
      <c r="B101" s="1590"/>
      <c r="C101" s="1254" t="s">
        <v>2505</v>
      </c>
      <c r="D101" s="1812"/>
      <c r="E101" s="1118">
        <v>0</v>
      </c>
      <c r="F101" s="1118">
        <v>0</v>
      </c>
      <c r="G101" s="1118">
        <v>0</v>
      </c>
      <c r="H101" s="1118">
        <v>-1039.5800000000002</v>
      </c>
      <c r="I101" s="1118">
        <v>0</v>
      </c>
      <c r="J101" s="1118">
        <v>0</v>
      </c>
      <c r="K101" s="1118">
        <v>0</v>
      </c>
      <c r="L101" s="1118">
        <v>0</v>
      </c>
      <c r="M101" s="1118">
        <v>0</v>
      </c>
      <c r="N101" s="1118">
        <v>0</v>
      </c>
      <c r="O101" s="1118">
        <v>0</v>
      </c>
      <c r="P101" s="1118">
        <v>0</v>
      </c>
      <c r="Q101" s="507">
        <v>-1039.5800000000002</v>
      </c>
    </row>
    <row r="102" spans="1:18">
      <c r="B102" s="1810">
        <v>414</v>
      </c>
      <c r="C102" s="1803" t="s">
        <v>2403</v>
      </c>
      <c r="D102" s="1804"/>
      <c r="E102" s="1023">
        <v>0</v>
      </c>
      <c r="F102" s="1023">
        <v>0</v>
      </c>
      <c r="G102" s="1023">
        <v>0</v>
      </c>
      <c r="H102" s="1023">
        <v>-1039.5800000000002</v>
      </c>
      <c r="I102" s="1023">
        <v>0</v>
      </c>
      <c r="J102" s="1023">
        <v>0</v>
      </c>
      <c r="K102" s="1023">
        <v>0</v>
      </c>
      <c r="L102" s="1023">
        <v>0</v>
      </c>
      <c r="M102" s="1023">
        <v>0</v>
      </c>
      <c r="N102" s="1023">
        <v>0</v>
      </c>
      <c r="O102" s="1023">
        <v>0</v>
      </c>
      <c r="P102" s="1023">
        <v>0</v>
      </c>
      <c r="Q102" s="1023">
        <v>-1039.5800000000002</v>
      </c>
      <c r="R102" s="320">
        <v>0.41999999999984539</v>
      </c>
    </row>
    <row r="103" spans="1:18">
      <c r="B103" s="1810"/>
      <c r="C103" s="1805" t="s">
        <v>415</v>
      </c>
      <c r="D103" s="1806"/>
      <c r="E103" s="1019">
        <v>0</v>
      </c>
      <c r="F103" s="1019">
        <v>0</v>
      </c>
      <c r="G103" s="1019">
        <v>0</v>
      </c>
      <c r="H103" s="1019">
        <v>-794</v>
      </c>
      <c r="I103" s="1019">
        <v>0</v>
      </c>
      <c r="J103" s="1019">
        <v>0</v>
      </c>
      <c r="K103" s="1019">
        <v>0</v>
      </c>
      <c r="L103" s="1019">
        <v>0</v>
      </c>
      <c r="M103" s="1019">
        <v>0</v>
      </c>
      <c r="N103" s="1019">
        <v>0</v>
      </c>
      <c r="O103" s="1019">
        <v>0</v>
      </c>
      <c r="P103" s="1019">
        <v>0</v>
      </c>
      <c r="Q103" s="1021">
        <v>-794</v>
      </c>
      <c r="R103" s="483">
        <v>-794</v>
      </c>
    </row>
    <row r="104" spans="1:18">
      <c r="B104" s="1810"/>
      <c r="C104" s="1807" t="s">
        <v>416</v>
      </c>
      <c r="D104" s="1808"/>
      <c r="E104" s="1020">
        <v>0</v>
      </c>
      <c r="F104" s="1020">
        <v>0</v>
      </c>
      <c r="G104" s="1020">
        <v>0</v>
      </c>
      <c r="H104" s="1020">
        <v>-246</v>
      </c>
      <c r="I104" s="1020">
        <v>0</v>
      </c>
      <c r="J104" s="1020">
        <v>0</v>
      </c>
      <c r="K104" s="1020">
        <v>0</v>
      </c>
      <c r="L104" s="1020">
        <v>0</v>
      </c>
      <c r="M104" s="1020">
        <v>0</v>
      </c>
      <c r="N104" s="1020">
        <v>0</v>
      </c>
      <c r="O104" s="1020">
        <v>0</v>
      </c>
      <c r="P104" s="1020">
        <v>0</v>
      </c>
      <c r="Q104" s="1022">
        <v>-246</v>
      </c>
      <c r="R104" s="483">
        <v>-246</v>
      </c>
    </row>
    <row r="105" spans="1:18">
      <c r="B105" s="1810"/>
      <c r="C105" s="499"/>
      <c r="D105" s="1812"/>
    </row>
    <row r="106" spans="1:18">
      <c r="B106" s="1810"/>
      <c r="C106" s="1810"/>
      <c r="D106" s="1812"/>
    </row>
    <row r="107" spans="1:18">
      <c r="B107" s="1810"/>
      <c r="C107" s="499" t="s">
        <v>1809</v>
      </c>
      <c r="D107" s="482" t="s">
        <v>1783</v>
      </c>
      <c r="E107" s="507">
        <v>97855.550000000061</v>
      </c>
      <c r="F107" s="507">
        <v>94604.390000000014</v>
      </c>
      <c r="G107" s="507">
        <v>116849.83999999998</v>
      </c>
      <c r="H107" s="507">
        <v>100057.46</v>
      </c>
      <c r="I107" s="507">
        <v>98636.280000000028</v>
      </c>
      <c r="J107" s="507">
        <v>97919.440000000031</v>
      </c>
      <c r="K107" s="507">
        <v>99939.01999999999</v>
      </c>
      <c r="L107" s="507">
        <v>100229.5199999999</v>
      </c>
      <c r="M107" s="507">
        <v>100441.69000000003</v>
      </c>
      <c r="N107" s="507">
        <v>101006.28</v>
      </c>
      <c r="O107" s="507">
        <v>100071.60000000002</v>
      </c>
      <c r="P107" s="507">
        <v>100227.03</v>
      </c>
      <c r="Q107" s="507">
        <v>1207838.1000000001</v>
      </c>
      <c r="R107" s="320">
        <v>0</v>
      </c>
    </row>
    <row r="108" spans="1:18">
      <c r="B108" s="1810"/>
      <c r="C108" s="1803" t="s">
        <v>682</v>
      </c>
      <c r="D108" s="1804" t="s">
        <v>1783</v>
      </c>
      <c r="E108" s="1013">
        <v>81675.470000000074</v>
      </c>
      <c r="F108" s="1013">
        <v>78376.73000000001</v>
      </c>
      <c r="G108" s="1013">
        <v>100586.51999999999</v>
      </c>
      <c r="H108" s="1013">
        <v>81641.510000000024</v>
      </c>
      <c r="I108" s="1013">
        <v>80113.620000000024</v>
      </c>
      <c r="J108" s="1013">
        <v>79406.100000000035</v>
      </c>
      <c r="K108" s="1013">
        <v>81316.830000000045</v>
      </c>
      <c r="L108" s="1013">
        <v>81599.18999999993</v>
      </c>
      <c r="M108" s="1013">
        <v>81868.240000000078</v>
      </c>
      <c r="N108" s="1013">
        <v>82335.250000000029</v>
      </c>
      <c r="O108" s="1013">
        <v>81379.190000000031</v>
      </c>
      <c r="P108" s="1013">
        <v>81449.72000000003</v>
      </c>
      <c r="Q108" s="1015"/>
      <c r="R108" s="483">
        <v>991748.37000000034</v>
      </c>
    </row>
    <row r="109" spans="1:18">
      <c r="B109" s="1810"/>
      <c r="C109" s="1807" t="s">
        <v>926</v>
      </c>
      <c r="D109" s="1808" t="s">
        <v>1783</v>
      </c>
      <c r="E109" s="1014">
        <v>16180.079999999991</v>
      </c>
      <c r="F109" s="1014">
        <v>16227.66</v>
      </c>
      <c r="G109" s="1014">
        <v>16263.319999999996</v>
      </c>
      <c r="H109" s="1014">
        <v>18415.949999999979</v>
      </c>
      <c r="I109" s="1014">
        <v>18522.659999999996</v>
      </c>
      <c r="J109" s="1014">
        <v>18513.339999999997</v>
      </c>
      <c r="K109" s="1014">
        <v>18622.189999999951</v>
      </c>
      <c r="L109" s="1014">
        <v>18630.329999999976</v>
      </c>
      <c r="M109" s="1014">
        <v>18573.449999999957</v>
      </c>
      <c r="N109" s="1014">
        <v>18671.029999999973</v>
      </c>
      <c r="O109" s="1014">
        <v>18692.409999999985</v>
      </c>
      <c r="P109" s="1014">
        <v>18777.309999999972</v>
      </c>
      <c r="Q109" s="1016"/>
      <c r="R109" s="483">
        <v>216089.72999999975</v>
      </c>
    </row>
    <row r="110" spans="1:18">
      <c r="B110" s="1810"/>
      <c r="C110" s="499"/>
    </row>
    <row r="111" spans="1:18">
      <c r="B111" s="1810"/>
      <c r="C111" s="1810"/>
      <c r="D111" s="1812"/>
    </row>
    <row r="112" spans="1:18">
      <c r="A112" s="536">
        <v>5025</v>
      </c>
      <c r="B112" s="1590">
        <v>461.1</v>
      </c>
      <c r="C112" s="1254" t="s">
        <v>482</v>
      </c>
      <c r="D112" s="1812"/>
      <c r="E112" s="1118">
        <v>-361477.9</v>
      </c>
      <c r="F112" s="1118">
        <v>-323225.76</v>
      </c>
      <c r="G112" s="1118">
        <v>-322734.27999999991</v>
      </c>
      <c r="H112" s="1118">
        <v>-421265.17999999993</v>
      </c>
      <c r="I112" s="1118">
        <v>-479453.79000000027</v>
      </c>
      <c r="J112" s="1118">
        <v>-530314.88999999966</v>
      </c>
      <c r="K112" s="1118">
        <v>-477661.64000000013</v>
      </c>
      <c r="L112" s="1118">
        <v>-389646.34000000032</v>
      </c>
      <c r="M112" s="1118">
        <v>-368936.54000000004</v>
      </c>
      <c r="N112" s="1118">
        <v>-378033.46999999974</v>
      </c>
      <c r="O112" s="1118">
        <v>-477670.62999999989</v>
      </c>
      <c r="P112" s="1118">
        <v>-422126.88999999966</v>
      </c>
      <c r="Q112" s="507">
        <v>-4952547.3099999996</v>
      </c>
    </row>
    <row r="113" spans="1:19">
      <c r="A113" s="536">
        <v>5030</v>
      </c>
      <c r="B113" s="1590">
        <v>461.1</v>
      </c>
      <c r="C113" s="1254" t="s">
        <v>466</v>
      </c>
      <c r="D113" s="1812"/>
      <c r="E113" s="1118">
        <v>29658</v>
      </c>
      <c r="F113" s="1118">
        <v>26526</v>
      </c>
      <c r="G113" s="1118">
        <v>-73026</v>
      </c>
      <c r="H113" s="1118">
        <v>-58661</v>
      </c>
      <c r="I113" s="1118">
        <v>-46164</v>
      </c>
      <c r="J113" s="1118">
        <v>50464</v>
      </c>
      <c r="K113" s="1118">
        <v>51378</v>
      </c>
      <c r="L113" s="1118">
        <v>20915</v>
      </c>
      <c r="M113" s="1118">
        <v>6437</v>
      </c>
      <c r="N113" s="1118">
        <v>-67386</v>
      </c>
      <c r="O113" s="1118">
        <v>-7884</v>
      </c>
      <c r="P113" s="1118">
        <v>18276</v>
      </c>
      <c r="Q113" s="507">
        <v>-49467</v>
      </c>
    </row>
    <row r="114" spans="1:19">
      <c r="A114" s="536">
        <v>5035</v>
      </c>
      <c r="B114" s="1590">
        <v>461.2</v>
      </c>
      <c r="C114" s="1254" t="s">
        <v>480</v>
      </c>
      <c r="D114" s="1812"/>
      <c r="E114" s="1118">
        <v>-26887.47</v>
      </c>
      <c r="F114" s="1118">
        <v>-24532.449999999997</v>
      </c>
      <c r="G114" s="1118">
        <v>-22800.53</v>
      </c>
      <c r="H114" s="1118">
        <v>-31451.520000000004</v>
      </c>
      <c r="I114" s="1118">
        <v>-28555.130000000005</v>
      </c>
      <c r="J114" s="1118">
        <v>-35700.350000000006</v>
      </c>
      <c r="K114" s="1118">
        <v>-34272.419999999984</v>
      </c>
      <c r="L114" s="1118">
        <v>-32604.119999999995</v>
      </c>
      <c r="M114" s="1118">
        <v>5098.429999999993</v>
      </c>
      <c r="N114" s="1118">
        <v>-24723.030000000028</v>
      </c>
      <c r="O114" s="1118">
        <v>-20330.52999999997</v>
      </c>
      <c r="P114" s="1118">
        <v>-29818.309999999998</v>
      </c>
      <c r="Q114" s="507">
        <v>-306577.43</v>
      </c>
    </row>
    <row r="115" spans="1:19">
      <c r="A115" s="536">
        <v>5050</v>
      </c>
      <c r="B115" s="1590">
        <v>461.5</v>
      </c>
      <c r="C115" s="1254" t="s">
        <v>481</v>
      </c>
      <c r="D115" s="1812"/>
      <c r="E115" s="1118">
        <v>-383.32000000000005</v>
      </c>
      <c r="F115" s="1118">
        <v>-323.92999999999995</v>
      </c>
      <c r="G115" s="1118">
        <v>-281.77999999999997</v>
      </c>
      <c r="H115" s="1118">
        <v>-300.31000000000017</v>
      </c>
      <c r="I115" s="1118">
        <v>574.5200000000001</v>
      </c>
      <c r="J115" s="1118">
        <v>-241.90999999999997</v>
      </c>
      <c r="K115" s="1118">
        <v>-227.32999999999993</v>
      </c>
      <c r="L115" s="1118">
        <v>0</v>
      </c>
      <c r="M115" s="1118">
        <v>-35572.26</v>
      </c>
      <c r="N115" s="1118">
        <v>-6934.2700000000041</v>
      </c>
      <c r="O115" s="1118">
        <v>-5856.3300000000017</v>
      </c>
      <c r="P115" s="1118">
        <v>-6500.3699999999953</v>
      </c>
      <c r="Q115" s="507">
        <v>-56047.29</v>
      </c>
    </row>
    <row r="116" spans="1:19">
      <c r="A116" s="536">
        <v>5065</v>
      </c>
      <c r="B116" s="1590">
        <v>462.2</v>
      </c>
      <c r="C116" s="1254" t="s">
        <v>197</v>
      </c>
      <c r="D116" s="1812"/>
      <c r="E116" s="1118">
        <v>0</v>
      </c>
      <c r="F116" s="1118">
        <v>0</v>
      </c>
      <c r="G116" s="1118">
        <v>0</v>
      </c>
      <c r="H116" s="1118">
        <v>0</v>
      </c>
      <c r="I116" s="1118">
        <v>0</v>
      </c>
      <c r="J116" s="1118">
        <v>0</v>
      </c>
      <c r="K116" s="1118">
        <v>0</v>
      </c>
      <c r="L116" s="1118">
        <v>0</v>
      </c>
      <c r="M116" s="1118">
        <v>0</v>
      </c>
      <c r="N116" s="1118">
        <v>0</v>
      </c>
      <c r="O116" s="1118">
        <v>0</v>
      </c>
      <c r="P116" s="1118">
        <v>0</v>
      </c>
      <c r="Q116" s="507">
        <v>0</v>
      </c>
    </row>
    <row r="117" spans="1:19">
      <c r="A117" s="536">
        <v>5100</v>
      </c>
      <c r="B117" s="1590">
        <v>521.1</v>
      </c>
      <c r="C117" s="1254" t="s">
        <v>467</v>
      </c>
      <c r="D117" s="1812"/>
      <c r="E117" s="1118">
        <v>0</v>
      </c>
      <c r="F117" s="1118">
        <v>2.2799999999999998</v>
      </c>
      <c r="G117" s="1118">
        <v>0</v>
      </c>
      <c r="H117" s="1118">
        <v>0</v>
      </c>
      <c r="I117" s="1118">
        <v>0</v>
      </c>
      <c r="J117" s="1118">
        <v>0</v>
      </c>
      <c r="K117" s="1118">
        <v>0</v>
      </c>
      <c r="L117" s="1118">
        <v>0</v>
      </c>
      <c r="M117" s="1118">
        <v>33.42</v>
      </c>
      <c r="N117" s="1118">
        <v>0</v>
      </c>
      <c r="O117" s="1118">
        <v>0</v>
      </c>
      <c r="P117" s="1118">
        <v>0</v>
      </c>
      <c r="Q117" s="507">
        <v>35.700000000000003</v>
      </c>
    </row>
    <row r="118" spans="1:19">
      <c r="A118" s="536">
        <v>5105</v>
      </c>
      <c r="B118" s="1590">
        <v>521.1</v>
      </c>
      <c r="C118" s="1254" t="s">
        <v>468</v>
      </c>
      <c r="D118" s="1812"/>
      <c r="E118" s="1118">
        <v>5847</v>
      </c>
      <c r="F118" s="1118">
        <v>7018</v>
      </c>
      <c r="G118" s="1118">
        <v>-22193</v>
      </c>
      <c r="H118" s="1118">
        <v>-5072</v>
      </c>
      <c r="I118" s="1118">
        <v>-1122</v>
      </c>
      <c r="J118" s="1118">
        <v>15907</v>
      </c>
      <c r="K118" s="1118">
        <v>2904</v>
      </c>
      <c r="L118" s="1118">
        <v>539</v>
      </c>
      <c r="M118" s="1118">
        <v>5171</v>
      </c>
      <c r="N118" s="1118">
        <v>-22037</v>
      </c>
      <c r="O118" s="1118">
        <v>976</v>
      </c>
      <c r="P118" s="1118">
        <v>1538</v>
      </c>
      <c r="Q118" s="507">
        <v>-10524</v>
      </c>
    </row>
    <row r="119" spans="1:19">
      <c r="A119" s="536">
        <v>5110</v>
      </c>
      <c r="B119" s="1590">
        <v>521.20000000000005</v>
      </c>
      <c r="C119" s="1254" t="s">
        <v>469</v>
      </c>
      <c r="D119" s="1812"/>
      <c r="E119" s="1118">
        <v>0</v>
      </c>
      <c r="F119" s="1118">
        <v>0</v>
      </c>
      <c r="G119" s="1118">
        <v>0</v>
      </c>
      <c r="H119" s="1118">
        <v>0</v>
      </c>
      <c r="I119" s="1118">
        <v>0</v>
      </c>
      <c r="J119" s="1118">
        <v>0</v>
      </c>
      <c r="K119" s="1118">
        <v>0</v>
      </c>
      <c r="L119" s="1118">
        <v>0</v>
      </c>
      <c r="M119" s="1118">
        <v>0</v>
      </c>
      <c r="N119" s="1118">
        <v>0</v>
      </c>
      <c r="O119" s="1118">
        <v>0</v>
      </c>
      <c r="P119" s="1118">
        <v>0</v>
      </c>
      <c r="Q119" s="507">
        <v>0</v>
      </c>
    </row>
    <row r="120" spans="1:19">
      <c r="A120" s="536">
        <v>5120</v>
      </c>
      <c r="B120" s="1590">
        <v>521.4</v>
      </c>
      <c r="C120" s="1254" t="s">
        <v>470</v>
      </c>
      <c r="D120" s="1812"/>
      <c r="E120" s="1118">
        <v>0</v>
      </c>
      <c r="F120" s="1118">
        <v>0</v>
      </c>
      <c r="G120" s="1118">
        <v>0</v>
      </c>
      <c r="H120" s="1118">
        <v>0</v>
      </c>
      <c r="I120" s="1118">
        <v>0</v>
      </c>
      <c r="J120" s="1118">
        <v>0</v>
      </c>
      <c r="K120" s="1118">
        <v>0</v>
      </c>
      <c r="L120" s="1118">
        <v>0</v>
      </c>
      <c r="M120" s="1118">
        <v>0</v>
      </c>
      <c r="N120" s="1118">
        <v>0</v>
      </c>
      <c r="O120" s="1118">
        <v>0</v>
      </c>
      <c r="P120" s="1118">
        <v>0</v>
      </c>
      <c r="Q120" s="507">
        <v>0</v>
      </c>
    </row>
    <row r="121" spans="1:19">
      <c r="A121" s="536">
        <v>5125</v>
      </c>
      <c r="B121" s="1590">
        <v>521.5</v>
      </c>
      <c r="C121" s="1254" t="s">
        <v>471</v>
      </c>
      <c r="D121" s="1812"/>
      <c r="E121" s="1118">
        <v>0</v>
      </c>
      <c r="F121" s="1118">
        <v>0</v>
      </c>
      <c r="G121" s="1118">
        <v>0</v>
      </c>
      <c r="H121" s="1118">
        <v>0</v>
      </c>
      <c r="I121" s="1118">
        <v>0</v>
      </c>
      <c r="J121" s="1118">
        <v>0</v>
      </c>
      <c r="K121" s="1118">
        <v>0</v>
      </c>
      <c r="L121" s="1118">
        <v>0</v>
      </c>
      <c r="M121" s="1118">
        <v>0</v>
      </c>
      <c r="N121" s="1118">
        <v>0</v>
      </c>
      <c r="O121" s="1118">
        <v>0</v>
      </c>
      <c r="P121" s="1118">
        <v>0</v>
      </c>
      <c r="Q121" s="507">
        <v>0</v>
      </c>
    </row>
    <row r="122" spans="1:19">
      <c r="A122" s="536">
        <v>5140</v>
      </c>
      <c r="B122" s="1590">
        <v>522.1</v>
      </c>
      <c r="C122" s="1254" t="s">
        <v>472</v>
      </c>
      <c r="D122" s="1812"/>
      <c r="E122" s="1118">
        <v>-154748.68</v>
      </c>
      <c r="F122" s="1118">
        <v>-149273.97999999998</v>
      </c>
      <c r="G122" s="1118">
        <v>-151060.15000000002</v>
      </c>
      <c r="H122" s="1118">
        <v>-162742.56</v>
      </c>
      <c r="I122" s="1118">
        <v>-167049.33999999997</v>
      </c>
      <c r="J122" s="1118">
        <v>-167983.88</v>
      </c>
      <c r="K122" s="1118">
        <v>-163379.75000000012</v>
      </c>
      <c r="L122" s="1118">
        <v>-158748.05999999982</v>
      </c>
      <c r="M122" s="1118">
        <v>-156053.28000000003</v>
      </c>
      <c r="N122" s="1118">
        <v>-154900.16999999993</v>
      </c>
      <c r="O122" s="1118">
        <v>-161822.07000000007</v>
      </c>
      <c r="P122" s="1118">
        <v>-160349.12000000011</v>
      </c>
      <c r="Q122" s="507">
        <v>-1908111.04</v>
      </c>
    </row>
    <row r="123" spans="1:19">
      <c r="A123" s="536">
        <v>5155</v>
      </c>
      <c r="B123" s="1590">
        <v>522.20000000000005</v>
      </c>
      <c r="C123" s="1254" t="s">
        <v>473</v>
      </c>
      <c r="D123" s="1812"/>
      <c r="E123" s="1118">
        <v>-16237.77</v>
      </c>
      <c r="F123" s="1118">
        <v>-17145.170000000002</v>
      </c>
      <c r="G123" s="1118">
        <v>-16343.96</v>
      </c>
      <c r="H123" s="1118">
        <v>-19396.159999999996</v>
      </c>
      <c r="I123" s="1118">
        <v>-18132.510000000009</v>
      </c>
      <c r="J123" s="1118">
        <v>-20523.559999999998</v>
      </c>
      <c r="K123" s="1118">
        <v>-17306.62999999999</v>
      </c>
      <c r="L123" s="1118">
        <v>-16483.050000000003</v>
      </c>
      <c r="M123" s="1118">
        <v>-16677.72</v>
      </c>
      <c r="N123" s="1118">
        <v>-15844.940000000002</v>
      </c>
      <c r="O123" s="1118">
        <v>-9496.6300000000047</v>
      </c>
      <c r="P123" s="1118">
        <v>-26226.410000000003</v>
      </c>
      <c r="Q123" s="507">
        <v>-209814.51</v>
      </c>
    </row>
    <row r="124" spans="1:19">
      <c r="A124" s="536">
        <v>5170</v>
      </c>
      <c r="B124" s="1590">
        <v>522.5</v>
      </c>
      <c r="C124" s="1254" t="s">
        <v>474</v>
      </c>
      <c r="D124" s="1812"/>
      <c r="E124" s="1118">
        <v>-728.27</v>
      </c>
      <c r="F124" s="1118">
        <v>-645.54999999999995</v>
      </c>
      <c r="G124" s="1118">
        <v>-591.69000000000005</v>
      </c>
      <c r="H124" s="1118">
        <v>-624.33000000000015</v>
      </c>
      <c r="I124" s="1118">
        <v>927.01000000000022</v>
      </c>
      <c r="J124" s="1118">
        <v>-519.52</v>
      </c>
      <c r="K124" s="1118">
        <v>-499.0300000000002</v>
      </c>
      <c r="L124" s="1118">
        <v>0</v>
      </c>
      <c r="M124" s="1118">
        <v>0</v>
      </c>
      <c r="N124" s="1118">
        <v>0</v>
      </c>
      <c r="O124" s="1118">
        <v>0</v>
      </c>
      <c r="P124" s="1118">
        <v>0</v>
      </c>
      <c r="Q124" s="507">
        <v>-2681.38</v>
      </c>
    </row>
    <row r="125" spans="1:19">
      <c r="A125" s="536">
        <v>5200</v>
      </c>
      <c r="B125" s="1590">
        <v>540.1</v>
      </c>
      <c r="C125" s="1254" t="s">
        <v>475</v>
      </c>
      <c r="D125" s="1812"/>
      <c r="E125" s="1118">
        <v>0</v>
      </c>
      <c r="F125" s="1118">
        <v>0</v>
      </c>
      <c r="G125" s="1118">
        <v>0</v>
      </c>
      <c r="H125" s="1118">
        <v>0</v>
      </c>
      <c r="I125" s="1118">
        <v>0</v>
      </c>
      <c r="J125" s="1118">
        <v>0</v>
      </c>
      <c r="K125" s="1118">
        <v>0</v>
      </c>
      <c r="L125" s="1118">
        <v>0</v>
      </c>
      <c r="M125" s="1118">
        <v>0</v>
      </c>
      <c r="N125" s="1118">
        <v>0</v>
      </c>
      <c r="O125" s="1118">
        <v>0</v>
      </c>
      <c r="P125" s="1118">
        <v>0</v>
      </c>
      <c r="Q125" s="507">
        <v>0</v>
      </c>
    </row>
    <row r="126" spans="1:19">
      <c r="A126" s="536">
        <v>5230</v>
      </c>
      <c r="B126" s="1590">
        <v>541.1</v>
      </c>
      <c r="C126" s="1254" t="s">
        <v>2499</v>
      </c>
      <c r="D126" s="1812"/>
      <c r="E126" s="1118">
        <v>-10084.42</v>
      </c>
      <c r="F126" s="1118">
        <v>-9877.5899999999983</v>
      </c>
      <c r="G126" s="1118">
        <v>-9928.6200000000026</v>
      </c>
      <c r="H126" s="1118">
        <v>-13168.380000000001</v>
      </c>
      <c r="I126" s="1118">
        <v>-16073.14</v>
      </c>
      <c r="J126" s="1118">
        <v>-16465.269999999997</v>
      </c>
      <c r="K126" s="1118">
        <v>-16933.64</v>
      </c>
      <c r="L126" s="1118">
        <v>-14811.900000000009</v>
      </c>
      <c r="M126" s="1118">
        <v>-14182.690000000002</v>
      </c>
      <c r="N126" s="1118">
        <v>-14865.12999999999</v>
      </c>
      <c r="O126" s="1118">
        <v>-15643.979999999981</v>
      </c>
      <c r="P126" s="1118">
        <v>-13867.690000000002</v>
      </c>
      <c r="Q126" s="507">
        <v>-165902.44999999998</v>
      </c>
    </row>
    <row r="127" spans="1:19">
      <c r="A127" s="536">
        <v>5270</v>
      </c>
      <c r="B127" s="1590" t="s">
        <v>478</v>
      </c>
      <c r="C127" s="1254" t="s">
        <v>476</v>
      </c>
      <c r="D127" s="1812"/>
      <c r="E127" s="1118">
        <v>-10.31</v>
      </c>
      <c r="F127" s="1118">
        <v>-450</v>
      </c>
      <c r="G127" s="1118">
        <v>0</v>
      </c>
      <c r="H127" s="1118">
        <v>0</v>
      </c>
      <c r="I127" s="1118">
        <v>0</v>
      </c>
      <c r="J127" s="1118">
        <v>0</v>
      </c>
      <c r="K127" s="1118">
        <v>-4.75</v>
      </c>
      <c r="L127" s="1118">
        <v>0</v>
      </c>
      <c r="M127" s="1118">
        <v>0</v>
      </c>
      <c r="N127" s="1118">
        <v>0</v>
      </c>
      <c r="O127" s="1118">
        <v>-449.99999999999994</v>
      </c>
      <c r="P127" s="1118">
        <v>0</v>
      </c>
      <c r="Q127" s="507">
        <v>-915.06</v>
      </c>
      <c r="S127" s="507">
        <v>-5.9999999997671694E-2</v>
      </c>
    </row>
    <row r="128" spans="1:19">
      <c r="A128" s="536">
        <v>5285</v>
      </c>
      <c r="B128" s="1590" t="s">
        <v>479</v>
      </c>
      <c r="C128" s="1254" t="s">
        <v>477</v>
      </c>
      <c r="D128" s="1812"/>
      <c r="E128" s="1118">
        <v>-9834.5</v>
      </c>
      <c r="F128" s="1118">
        <v>-15862</v>
      </c>
      <c r="G128" s="1118">
        <v>-13040.5</v>
      </c>
      <c r="H128" s="1118">
        <v>-10797.5</v>
      </c>
      <c r="I128" s="1118">
        <v>-9115.5</v>
      </c>
      <c r="J128" s="1118">
        <v>-10079.5</v>
      </c>
      <c r="K128" s="1118">
        <v>-13077</v>
      </c>
      <c r="L128" s="1118">
        <v>-9954.5</v>
      </c>
      <c r="M128" s="1118">
        <v>-8620</v>
      </c>
      <c r="N128" s="1118">
        <v>-6103</v>
      </c>
      <c r="O128" s="1118">
        <v>-5237</v>
      </c>
      <c r="P128" s="1118">
        <v>-7177</v>
      </c>
      <c r="Q128" s="507">
        <v>-118898</v>
      </c>
    </row>
    <row r="129" spans="1:19">
      <c r="B129" s="1810"/>
      <c r="C129" s="499" t="s">
        <v>1183</v>
      </c>
      <c r="D129" s="1812"/>
      <c r="E129" s="1013">
        <v>-544887.64000000013</v>
      </c>
      <c r="F129" s="1013">
        <v>-507790.14999999997</v>
      </c>
      <c r="G129" s="1013">
        <v>-632000.50999999989</v>
      </c>
      <c r="H129" s="1013">
        <v>-723478.94</v>
      </c>
      <c r="I129" s="1013">
        <v>-764163.88000000024</v>
      </c>
      <c r="J129" s="1013">
        <v>-715457.87999999966</v>
      </c>
      <c r="K129" s="1013">
        <v>-669080.19000000029</v>
      </c>
      <c r="L129" s="1013">
        <v>-600793.9700000002</v>
      </c>
      <c r="M129" s="1013">
        <v>-583302.64000000013</v>
      </c>
      <c r="N129" s="1013">
        <v>-690827.00999999966</v>
      </c>
      <c r="O129" s="1013">
        <v>-703415.16999999993</v>
      </c>
      <c r="P129" s="1013">
        <v>-646251.7899999998</v>
      </c>
      <c r="Q129" s="1013">
        <v>-7781449.7699999986</v>
      </c>
    </row>
    <row r="130" spans="1:19">
      <c r="B130" s="1810"/>
      <c r="C130" s="1803" t="s">
        <v>682</v>
      </c>
      <c r="D130" s="1813"/>
      <c r="E130" s="1013">
        <v>-364015.17672991927</v>
      </c>
      <c r="F130" s="1013">
        <v>-329803.00115069543</v>
      </c>
      <c r="G130" s="1013">
        <v>-425362.83999999997</v>
      </c>
      <c r="H130" s="1013">
        <v>-517076.75999999995</v>
      </c>
      <c r="I130" s="1013">
        <v>-558156.15000000026</v>
      </c>
      <c r="J130" s="1013">
        <v>-520832.89999999962</v>
      </c>
      <c r="K130" s="1013">
        <v>-467325.22408992413</v>
      </c>
      <c r="L130" s="1013">
        <v>-406312.71000000031</v>
      </c>
      <c r="M130" s="1013">
        <v>-397283.37000000005</v>
      </c>
      <c r="N130" s="1013">
        <v>-480128.26999999979</v>
      </c>
      <c r="O130" s="1013">
        <v>-514675.85115069529</v>
      </c>
      <c r="P130" s="1013">
        <v>-443758.06999999966</v>
      </c>
      <c r="Q130" s="1013">
        <v>-5424730.3231212338</v>
      </c>
      <c r="S130" s="507">
        <v>38477.676878766157</v>
      </c>
    </row>
    <row r="131" spans="1:19">
      <c r="B131" s="1810"/>
      <c r="C131" s="1807" t="s">
        <v>683</v>
      </c>
      <c r="D131" s="1814"/>
      <c r="E131" s="1014">
        <v>-180872.46327008071</v>
      </c>
      <c r="F131" s="1014">
        <v>-177987.14884930453</v>
      </c>
      <c r="G131" s="1014">
        <v>-206637.67</v>
      </c>
      <c r="H131" s="1014">
        <v>-206402.18</v>
      </c>
      <c r="I131" s="1014">
        <v>-206007.72999999998</v>
      </c>
      <c r="J131" s="1014">
        <v>-194624.97999999998</v>
      </c>
      <c r="K131" s="1014">
        <v>-201754.96591007611</v>
      </c>
      <c r="L131" s="1014">
        <v>-194481.25999999983</v>
      </c>
      <c r="M131" s="1014">
        <v>-186019.27000000002</v>
      </c>
      <c r="N131" s="1014">
        <v>-210698.73999999993</v>
      </c>
      <c r="O131" s="1014">
        <v>-188739.3188493046</v>
      </c>
      <c r="P131" s="1014">
        <v>-202493.72000000012</v>
      </c>
      <c r="Q131" s="1014">
        <v>-2356719.4468787662</v>
      </c>
    </row>
    <row r="132" spans="1:19">
      <c r="B132" s="1810"/>
      <c r="C132" s="1811"/>
      <c r="D132" s="1815"/>
      <c r="E132" s="503"/>
      <c r="F132" s="503"/>
      <c r="G132" s="503"/>
      <c r="H132" s="503"/>
      <c r="I132" s="503"/>
      <c r="J132" s="503"/>
      <c r="K132" s="503"/>
      <c r="L132" s="503"/>
      <c r="M132" s="503"/>
      <c r="N132" s="503"/>
      <c r="O132" s="503"/>
      <c r="P132" s="503"/>
      <c r="Q132" s="503"/>
    </row>
    <row r="133" spans="1:19">
      <c r="B133" s="1810"/>
      <c r="C133" s="499" t="s">
        <v>1810</v>
      </c>
      <c r="D133" s="1812"/>
      <c r="E133" s="507">
        <v>-374663.38000000006</v>
      </c>
      <c r="F133" s="507">
        <v>-344284.75999999989</v>
      </c>
      <c r="G133" s="507">
        <v>-448536.95999999996</v>
      </c>
      <c r="H133" s="507">
        <v>-554788.58999999985</v>
      </c>
      <c r="I133" s="507">
        <v>-597879.2100000002</v>
      </c>
      <c r="J133" s="507">
        <v>-549577.13999999955</v>
      </c>
      <c r="K133" s="507">
        <v>-502339.2000000003</v>
      </c>
      <c r="L133" s="507">
        <v>-432868.50000000029</v>
      </c>
      <c r="M133" s="507">
        <v>-415268.01000000007</v>
      </c>
      <c r="N133" s="507">
        <v>-522486.26999999961</v>
      </c>
      <c r="O133" s="507">
        <v>-536417.30999999994</v>
      </c>
      <c r="P133" s="507">
        <v>-507215.93999999989</v>
      </c>
      <c r="Q133" s="507">
        <v>-5723317.2099999972</v>
      </c>
      <c r="R133" s="320"/>
      <c r="S133" s="1589"/>
    </row>
    <row r="134" spans="1:19">
      <c r="B134" s="1810"/>
      <c r="C134" s="1803" t="s">
        <v>682</v>
      </c>
      <c r="D134" s="1813"/>
      <c r="E134" s="1013">
        <v>-234024.08672991919</v>
      </c>
      <c r="F134" s="1013">
        <v>-194632.32115069541</v>
      </c>
      <c r="G134" s="1013">
        <v>-268620.46999999997</v>
      </c>
      <c r="H134" s="1013">
        <v>-380123.27999999991</v>
      </c>
      <c r="I134" s="1013">
        <v>-422614.19000000024</v>
      </c>
      <c r="J134" s="1013">
        <v>-385594.88999999955</v>
      </c>
      <c r="K134" s="1013">
        <v>-342021.70408992411</v>
      </c>
      <c r="L134" s="1013">
        <v>-269203.69000000041</v>
      </c>
      <c r="M134" s="1013">
        <v>-259867.36</v>
      </c>
      <c r="N134" s="1013">
        <v>-342206.41999999975</v>
      </c>
      <c r="O134" s="1013">
        <v>-377956.21115069522</v>
      </c>
      <c r="P134" s="1013">
        <v>-328204.61999999965</v>
      </c>
      <c r="Q134" s="1015"/>
      <c r="R134" s="483">
        <v>-3805069.2431212333</v>
      </c>
      <c r="S134" s="1629">
        <v>0.66483628711713383</v>
      </c>
    </row>
    <row r="135" spans="1:19">
      <c r="B135" s="1810"/>
      <c r="C135" s="1807" t="s">
        <v>683</v>
      </c>
      <c r="D135" s="1814"/>
      <c r="E135" s="1014">
        <v>-136315.79327008073</v>
      </c>
      <c r="F135" s="1014">
        <v>-144194.76884930453</v>
      </c>
      <c r="G135" s="1014">
        <v>-173007</v>
      </c>
      <c r="H135" s="1014">
        <v>-170877.65000000002</v>
      </c>
      <c r="I135" s="1014">
        <v>-170324.16999999998</v>
      </c>
      <c r="J135" s="1014">
        <v>-158819.15</v>
      </c>
      <c r="K135" s="1014">
        <v>-155354.31591007614</v>
      </c>
      <c r="L135" s="1014">
        <v>-158665.07999999984</v>
      </c>
      <c r="M135" s="1014">
        <v>-150266.52000000008</v>
      </c>
      <c r="N135" s="1014">
        <v>-174836.40999999997</v>
      </c>
      <c r="O135" s="1014">
        <v>-152931.25884930464</v>
      </c>
      <c r="P135" s="1014">
        <v>-172656.27000000011</v>
      </c>
      <c r="Q135" s="1016"/>
      <c r="R135" s="1816">
        <v>-1918248.3868787659</v>
      </c>
      <c r="S135" s="1629">
        <v>0.33516371288286617</v>
      </c>
    </row>
    <row r="136" spans="1:19">
      <c r="B136" s="1810"/>
      <c r="C136" s="499"/>
      <c r="D136" s="1812"/>
      <c r="R136" s="320">
        <v>-5723317.629999999</v>
      </c>
      <c r="S136" s="1629">
        <v>1</v>
      </c>
    </row>
    <row r="137" spans="1:19">
      <c r="A137" s="536">
        <v>7710</v>
      </c>
      <c r="B137" s="1590">
        <v>4192000</v>
      </c>
      <c r="C137" s="1254" t="s">
        <v>1805</v>
      </c>
      <c r="E137" s="1118">
        <v>0</v>
      </c>
      <c r="F137" s="1118">
        <v>0</v>
      </c>
      <c r="G137" s="1118">
        <v>180479.69</v>
      </c>
      <c r="H137" s="1118">
        <v>0</v>
      </c>
      <c r="I137" s="1118">
        <v>0</v>
      </c>
      <c r="J137" s="1118">
        <v>179467.9</v>
      </c>
      <c r="K137" s="1118">
        <v>0</v>
      </c>
      <c r="L137" s="1118">
        <v>0</v>
      </c>
      <c r="M137" s="1118">
        <v>161728.5</v>
      </c>
      <c r="N137" s="1118">
        <v>0</v>
      </c>
      <c r="O137" s="1118">
        <v>0</v>
      </c>
      <c r="P137" s="1118">
        <v>170722.17000000016</v>
      </c>
      <c r="Q137" s="507">
        <v>692398.26000000013</v>
      </c>
    </row>
    <row r="138" spans="1:19">
      <c r="B138" s="1810">
        <v>419.2</v>
      </c>
      <c r="C138" s="1803" t="s">
        <v>1805</v>
      </c>
      <c r="D138" s="1804"/>
      <c r="E138" s="1013">
        <v>0</v>
      </c>
      <c r="F138" s="1013">
        <v>0</v>
      </c>
      <c r="G138" s="1013">
        <v>180479.69</v>
      </c>
      <c r="H138" s="1013">
        <v>0</v>
      </c>
      <c r="I138" s="1013">
        <v>0</v>
      </c>
      <c r="J138" s="1013">
        <v>179467.9</v>
      </c>
      <c r="K138" s="1013">
        <v>0</v>
      </c>
      <c r="L138" s="1013">
        <v>0</v>
      </c>
      <c r="M138" s="1013">
        <v>161728.5</v>
      </c>
      <c r="N138" s="1013">
        <v>0</v>
      </c>
      <c r="O138" s="1013">
        <v>0</v>
      </c>
      <c r="P138" s="1817">
        <v>170722.17000000016</v>
      </c>
      <c r="Q138" s="1018">
        <v>692398.26000000013</v>
      </c>
      <c r="R138" s="320">
        <v>0</v>
      </c>
    </row>
    <row r="139" spans="1:19">
      <c r="B139" s="1810"/>
      <c r="C139" s="1805" t="s">
        <v>415</v>
      </c>
      <c r="D139" s="1806"/>
      <c r="E139" s="1019">
        <v>0</v>
      </c>
      <c r="F139" s="1019">
        <v>0</v>
      </c>
      <c r="G139" s="1019">
        <v>137847.49954696</v>
      </c>
      <c r="H139" s="1019">
        <v>0</v>
      </c>
      <c r="I139" s="1019">
        <v>0</v>
      </c>
      <c r="J139" s="1019">
        <v>137074.71053360001</v>
      </c>
      <c r="K139" s="1019">
        <v>0</v>
      </c>
      <c r="L139" s="1019">
        <v>0</v>
      </c>
      <c r="M139" s="1019">
        <v>123525.640644</v>
      </c>
      <c r="N139" s="1019">
        <v>0</v>
      </c>
      <c r="O139" s="1019">
        <v>0</v>
      </c>
      <c r="P139" s="1019">
        <v>130394.86189128012</v>
      </c>
      <c r="Q139" s="1021">
        <v>528842.71261584014</v>
      </c>
      <c r="R139" s="483">
        <v>528842.71261584014</v>
      </c>
    </row>
    <row r="140" spans="1:19">
      <c r="B140" s="1810"/>
      <c r="C140" s="1807" t="s">
        <v>416</v>
      </c>
      <c r="D140" s="1808"/>
      <c r="E140" s="1020">
        <v>0</v>
      </c>
      <c r="F140" s="1020">
        <v>0</v>
      </c>
      <c r="G140" s="1020">
        <v>42632.190453039999</v>
      </c>
      <c r="H140" s="1020">
        <v>0</v>
      </c>
      <c r="I140" s="1020">
        <v>0</v>
      </c>
      <c r="J140" s="1020">
        <v>42393.189466399999</v>
      </c>
      <c r="K140" s="1020">
        <v>0</v>
      </c>
      <c r="L140" s="1020">
        <v>0</v>
      </c>
      <c r="M140" s="1020">
        <v>38202.859356000001</v>
      </c>
      <c r="N140" s="1020">
        <v>0</v>
      </c>
      <c r="O140" s="1020">
        <v>0</v>
      </c>
      <c r="P140" s="1020">
        <v>40327.308108720041</v>
      </c>
      <c r="Q140" s="1022">
        <v>163555.54738416005</v>
      </c>
      <c r="R140" s="483">
        <v>163555.54738416005</v>
      </c>
    </row>
    <row r="141" spans="1:19">
      <c r="B141" s="1810"/>
      <c r="C141" s="1810"/>
      <c r="D141" s="1812"/>
    </row>
    <row r="142" spans="1:19">
      <c r="B142" s="1810">
        <v>4272050</v>
      </c>
      <c r="C142" s="499" t="s">
        <v>1807</v>
      </c>
    </row>
    <row r="143" spans="1:19">
      <c r="A143" s="536">
        <v>7735</v>
      </c>
      <c r="B143" s="1810">
        <v>4272090</v>
      </c>
      <c r="C143" s="499" t="s">
        <v>1808</v>
      </c>
      <c r="E143" s="1118">
        <v>267.50999999999993</v>
      </c>
      <c r="F143" s="1118">
        <v>617.54</v>
      </c>
      <c r="G143" s="1118">
        <v>492.50000000000011</v>
      </c>
      <c r="H143" s="1118">
        <v>566.34999999999991</v>
      </c>
      <c r="I143" s="1118">
        <v>482.37999999999988</v>
      </c>
      <c r="J143" s="1118">
        <v>479.75</v>
      </c>
      <c r="K143" s="1118">
        <v>470.16000000000031</v>
      </c>
      <c r="L143" s="1118">
        <v>476.5900000000006</v>
      </c>
      <c r="M143" s="1118">
        <v>486.47999999999956</v>
      </c>
      <c r="N143" s="1118">
        <v>547.39000000000124</v>
      </c>
      <c r="O143" s="1118">
        <v>478.98999999999705</v>
      </c>
      <c r="P143" s="1118">
        <v>497.36000000000058</v>
      </c>
      <c r="Q143" s="507">
        <v>5862.9999999999991</v>
      </c>
    </row>
    <row r="144" spans="1:19">
      <c r="B144" s="1810">
        <v>427.2</v>
      </c>
      <c r="C144" s="1803" t="s">
        <v>1807</v>
      </c>
      <c r="D144" s="1804" t="s">
        <v>485</v>
      </c>
      <c r="E144" s="1023">
        <v>267.50999999999993</v>
      </c>
      <c r="F144" s="1023">
        <v>617.54</v>
      </c>
      <c r="G144" s="1023">
        <v>492.50000000000011</v>
      </c>
      <c r="H144" s="1023">
        <v>566.34999999999991</v>
      </c>
      <c r="I144" s="1023">
        <v>482.37999999999988</v>
      </c>
      <c r="J144" s="1023">
        <v>479.75</v>
      </c>
      <c r="K144" s="1023">
        <v>470.16000000000031</v>
      </c>
      <c r="L144" s="1023">
        <v>476.5900000000006</v>
      </c>
      <c r="M144" s="1023">
        <v>486.47999999999956</v>
      </c>
      <c r="N144" s="1023">
        <v>547.39000000000124</v>
      </c>
      <c r="O144" s="1023">
        <v>478.98999999999705</v>
      </c>
      <c r="P144" s="1023">
        <v>497.36000000000058</v>
      </c>
      <c r="Q144" s="1017">
        <v>5862.9999999999991</v>
      </c>
      <c r="R144" s="320">
        <v>0</v>
      </c>
    </row>
    <row r="145" spans="1:24">
      <c r="B145" s="1810"/>
      <c r="C145" s="1805" t="s">
        <v>415</v>
      </c>
      <c r="D145" s="1806"/>
      <c r="E145" s="1019">
        <v>204.31985783999994</v>
      </c>
      <c r="F145" s="1019">
        <v>471.66717136</v>
      </c>
      <c r="G145" s="1019">
        <v>376.16362000000009</v>
      </c>
      <c r="H145" s="1019">
        <v>432.56906839999994</v>
      </c>
      <c r="I145" s="1019">
        <v>368.43412591999993</v>
      </c>
      <c r="J145" s="1019">
        <v>366.42537400000003</v>
      </c>
      <c r="K145" s="1019">
        <v>359.10068544000023</v>
      </c>
      <c r="L145" s="1019">
        <v>364.01181656000045</v>
      </c>
      <c r="M145" s="1019">
        <v>371.56564031999966</v>
      </c>
      <c r="N145" s="1019">
        <v>418.08772376000093</v>
      </c>
      <c r="O145" s="1019">
        <v>365.84489815999774</v>
      </c>
      <c r="P145" s="1019">
        <v>379.87561024000047</v>
      </c>
      <c r="Q145" s="1021">
        <v>4478.065591999999</v>
      </c>
      <c r="R145" s="483">
        <v>4478.065591999999</v>
      </c>
    </row>
    <row r="146" spans="1:24">
      <c r="B146" s="1810"/>
      <c r="C146" s="1807" t="s">
        <v>416</v>
      </c>
      <c r="D146" s="1808"/>
      <c r="E146" s="1020">
        <v>63.190142159999986</v>
      </c>
      <c r="F146" s="1020">
        <v>145.87282863999999</v>
      </c>
      <c r="G146" s="1020">
        <v>116.33638000000003</v>
      </c>
      <c r="H146" s="1020">
        <v>133.78093159999997</v>
      </c>
      <c r="I146" s="1020">
        <v>113.94587407999998</v>
      </c>
      <c r="J146" s="1020">
        <v>113.32462600000001</v>
      </c>
      <c r="K146" s="1020">
        <v>111.05931456000008</v>
      </c>
      <c r="L146" s="1020">
        <v>112.57818344000015</v>
      </c>
      <c r="M146" s="1020">
        <v>114.9143596799999</v>
      </c>
      <c r="N146" s="1020">
        <v>129.30227624000031</v>
      </c>
      <c r="O146" s="1020">
        <v>113.14510183999931</v>
      </c>
      <c r="P146" s="1020">
        <v>117.48438976000014</v>
      </c>
      <c r="Q146" s="1022">
        <v>1384.9344079999998</v>
      </c>
      <c r="R146" s="483">
        <v>1384.9344079999998</v>
      </c>
    </row>
    <row r="147" spans="1:24">
      <c r="B147" s="1810"/>
      <c r="C147" s="1810"/>
      <c r="E147" s="626"/>
      <c r="F147" s="626"/>
      <c r="G147" s="626"/>
      <c r="H147" s="626"/>
    </row>
    <row r="148" spans="1:24">
      <c r="B148" s="1810"/>
      <c r="C148" s="499"/>
      <c r="D148" s="1812"/>
      <c r="R148" s="320"/>
      <c r="S148" s="1589"/>
      <c r="V148" s="328" t="s">
        <v>3838</v>
      </c>
    </row>
    <row r="149" spans="1:24">
      <c r="B149" s="1810"/>
      <c r="C149" s="499"/>
      <c r="D149" s="1812"/>
      <c r="R149" s="320" t="s">
        <v>682</v>
      </c>
      <c r="S149" s="1589" t="s">
        <v>683</v>
      </c>
      <c r="V149" s="320" t="s">
        <v>682</v>
      </c>
      <c r="W149" s="1589" t="s">
        <v>683</v>
      </c>
    </row>
    <row r="150" spans="1:24">
      <c r="A150" s="536">
        <v>7585</v>
      </c>
      <c r="B150" s="1810">
        <v>4122000</v>
      </c>
      <c r="C150" s="499" t="s">
        <v>1811</v>
      </c>
      <c r="D150" s="1818" t="s">
        <v>1812</v>
      </c>
      <c r="E150" s="1118">
        <v>0</v>
      </c>
      <c r="F150" s="1118">
        <v>0</v>
      </c>
      <c r="G150" s="1118">
        <v>0</v>
      </c>
      <c r="H150" s="1118">
        <v>0</v>
      </c>
      <c r="I150" s="1118">
        <v>0</v>
      </c>
      <c r="J150" s="1118">
        <v>0</v>
      </c>
      <c r="K150" s="1118">
        <v>0</v>
      </c>
      <c r="L150" s="1118">
        <v>0</v>
      </c>
      <c r="M150" s="1118">
        <v>0</v>
      </c>
      <c r="N150" s="1118">
        <v>0</v>
      </c>
      <c r="O150" s="1118">
        <v>0</v>
      </c>
      <c r="P150" s="1118">
        <v>0</v>
      </c>
      <c r="Q150" s="507">
        <v>0</v>
      </c>
      <c r="R150" s="483">
        <v>0</v>
      </c>
      <c r="S150" s="483">
        <v>0</v>
      </c>
      <c r="T150" s="328">
        <v>0</v>
      </c>
      <c r="W150" s="328"/>
    </row>
    <row r="151" spans="1:24">
      <c r="A151" s="536">
        <v>7605</v>
      </c>
      <c r="B151" s="1802" t="s">
        <v>1813</v>
      </c>
      <c r="C151" s="499" t="s">
        <v>1814</v>
      </c>
      <c r="D151" s="1818" t="s">
        <v>1812</v>
      </c>
      <c r="E151" s="1118">
        <v>0</v>
      </c>
      <c r="F151" s="1118">
        <v>0</v>
      </c>
      <c r="G151" s="1118">
        <v>0</v>
      </c>
      <c r="H151" s="1118">
        <v>0</v>
      </c>
      <c r="I151" s="1118">
        <v>0</v>
      </c>
      <c r="J151" s="1118">
        <v>0</v>
      </c>
      <c r="K151" s="1118">
        <v>0</v>
      </c>
      <c r="L151" s="1118">
        <v>0</v>
      </c>
      <c r="M151" s="1118">
        <v>0</v>
      </c>
      <c r="N151" s="1118">
        <v>0</v>
      </c>
      <c r="O151" s="1118">
        <v>0</v>
      </c>
      <c r="P151" s="1118">
        <v>0</v>
      </c>
      <c r="Q151" s="507">
        <v>0</v>
      </c>
      <c r="R151" s="483">
        <v>0</v>
      </c>
      <c r="S151" s="483">
        <v>0</v>
      </c>
      <c r="T151" s="328">
        <v>0</v>
      </c>
      <c r="V151" s="328"/>
      <c r="W151" s="328"/>
    </row>
    <row r="152" spans="1:24">
      <c r="A152" s="536">
        <v>7610</v>
      </c>
      <c r="B152" s="1802">
        <v>4091100</v>
      </c>
      <c r="C152" s="499" t="s">
        <v>1815</v>
      </c>
      <c r="D152" s="1818" t="s">
        <v>1812</v>
      </c>
      <c r="E152" s="1118">
        <v>0</v>
      </c>
      <c r="F152" s="1118">
        <v>0</v>
      </c>
      <c r="G152" s="1118">
        <v>0</v>
      </c>
      <c r="H152" s="1118">
        <v>0</v>
      </c>
      <c r="I152" s="1118">
        <v>0</v>
      </c>
      <c r="J152" s="1118">
        <v>0</v>
      </c>
      <c r="K152" s="1118">
        <v>0</v>
      </c>
      <c r="L152" s="1118">
        <v>0</v>
      </c>
      <c r="M152" s="1118">
        <v>0</v>
      </c>
      <c r="N152" s="1118">
        <v>0</v>
      </c>
      <c r="O152" s="1118">
        <v>0</v>
      </c>
      <c r="P152" s="1118">
        <v>66685.039999999994</v>
      </c>
      <c r="Q152" s="507">
        <v>66685.039999999994</v>
      </c>
      <c r="R152" s="483">
        <v>44334.634399857547</v>
      </c>
      <c r="S152" s="483">
        <v>22350.405600142443</v>
      </c>
      <c r="T152" s="328">
        <v>66685.039999999994</v>
      </c>
      <c r="V152" s="328">
        <v>46693</v>
      </c>
      <c r="W152" s="328">
        <v>19992</v>
      </c>
      <c r="X152" s="483">
        <v>66685</v>
      </c>
    </row>
    <row r="153" spans="1:24">
      <c r="A153" s="536">
        <v>7600</v>
      </c>
      <c r="B153" s="1810">
        <v>4101100</v>
      </c>
      <c r="C153" s="499" t="s">
        <v>1816</v>
      </c>
      <c r="D153" s="1818" t="s">
        <v>1812</v>
      </c>
      <c r="E153" s="1118">
        <v>0</v>
      </c>
      <c r="F153" s="1118">
        <v>0</v>
      </c>
      <c r="G153" s="1118">
        <v>0</v>
      </c>
      <c r="H153" s="1118">
        <v>0</v>
      </c>
      <c r="I153" s="1118">
        <v>0</v>
      </c>
      <c r="J153" s="1118">
        <v>0</v>
      </c>
      <c r="K153" s="1118">
        <v>0</v>
      </c>
      <c r="L153" s="1118">
        <v>0</v>
      </c>
      <c r="M153" s="1118">
        <v>0</v>
      </c>
      <c r="N153" s="1118">
        <v>0</v>
      </c>
      <c r="O153" s="1118">
        <v>0</v>
      </c>
      <c r="P153" s="1118">
        <v>62934.660000000011</v>
      </c>
      <c r="Q153" s="507">
        <v>62934.660000000011</v>
      </c>
      <c r="R153" s="483">
        <v>41841.245685379203</v>
      </c>
      <c r="S153" s="483">
        <v>21093.414314620804</v>
      </c>
      <c r="T153" s="328">
        <v>62934.66</v>
      </c>
      <c r="V153" s="328">
        <v>44067</v>
      </c>
      <c r="W153" s="328">
        <v>18868</v>
      </c>
      <c r="X153" s="483">
        <v>62935</v>
      </c>
    </row>
    <row r="154" spans="1:24">
      <c r="A154" s="536">
        <v>7785</v>
      </c>
      <c r="B154" s="1810">
        <v>409.3</v>
      </c>
      <c r="C154" s="499" t="s">
        <v>2508</v>
      </c>
      <c r="D154" s="1818" t="s">
        <v>1812</v>
      </c>
      <c r="E154" s="1118">
        <v>0</v>
      </c>
      <c r="F154" s="1118">
        <v>0</v>
      </c>
      <c r="G154" s="1118">
        <v>0</v>
      </c>
      <c r="H154" s="1118">
        <v>0</v>
      </c>
      <c r="I154" s="1118">
        <v>0</v>
      </c>
      <c r="J154" s="1118">
        <v>0</v>
      </c>
      <c r="K154" s="1118">
        <v>0</v>
      </c>
      <c r="L154" s="1118">
        <v>0</v>
      </c>
      <c r="M154" s="1118">
        <v>0</v>
      </c>
      <c r="N154" s="1118">
        <v>0</v>
      </c>
      <c r="O154" s="1118">
        <v>0</v>
      </c>
      <c r="P154" s="1118">
        <v>0</v>
      </c>
      <c r="Q154" s="507">
        <v>0</v>
      </c>
      <c r="R154" s="483">
        <v>0</v>
      </c>
      <c r="S154" s="483">
        <v>0</v>
      </c>
      <c r="T154" s="328">
        <v>0</v>
      </c>
      <c r="V154" s="328"/>
      <c r="W154" s="328"/>
    </row>
    <row r="155" spans="1:24">
      <c r="A155" s="536">
        <v>7595</v>
      </c>
      <c r="B155" s="1810">
        <v>4101000</v>
      </c>
      <c r="C155" s="499" t="s">
        <v>1817</v>
      </c>
      <c r="D155" s="1818" t="s">
        <v>1812</v>
      </c>
      <c r="E155" s="1118">
        <v>0</v>
      </c>
      <c r="F155" s="1118">
        <v>0</v>
      </c>
      <c r="G155" s="1118">
        <v>0</v>
      </c>
      <c r="H155" s="1118">
        <v>0</v>
      </c>
      <c r="I155" s="1118">
        <v>0</v>
      </c>
      <c r="J155" s="1118">
        <v>0</v>
      </c>
      <c r="K155" s="1118">
        <v>0</v>
      </c>
      <c r="L155" s="1118">
        <v>0</v>
      </c>
      <c r="M155" s="1118">
        <v>0</v>
      </c>
      <c r="N155" s="1118">
        <v>0</v>
      </c>
      <c r="O155" s="1118">
        <v>0</v>
      </c>
      <c r="P155" s="1118">
        <v>441455.26000000007</v>
      </c>
      <c r="Q155" s="507">
        <v>441455.26000000007</v>
      </c>
      <c r="R155" s="483">
        <v>293495.47598672903</v>
      </c>
      <c r="S155" s="483">
        <v>147959.78401327107</v>
      </c>
      <c r="T155" s="328">
        <v>441455.26000000013</v>
      </c>
      <c r="V155" s="328">
        <v>309107</v>
      </c>
      <c r="W155" s="328">
        <v>132348</v>
      </c>
      <c r="X155" s="483">
        <v>441455</v>
      </c>
    </row>
    <row r="156" spans="1:24" ht="12.75" thickBot="1">
      <c r="B156" s="1810"/>
      <c r="C156" s="1810" t="s">
        <v>1818</v>
      </c>
      <c r="D156" s="1812"/>
      <c r="E156" s="1020">
        <v>0</v>
      </c>
      <c r="F156" s="1020">
        <v>0</v>
      </c>
      <c r="G156" s="1020">
        <v>0</v>
      </c>
      <c r="H156" s="1020">
        <v>0</v>
      </c>
      <c r="I156" s="1020">
        <v>0</v>
      </c>
      <c r="J156" s="1020">
        <v>0</v>
      </c>
      <c r="K156" s="1020">
        <v>0</v>
      </c>
      <c r="L156" s="1020">
        <v>0</v>
      </c>
      <c r="M156" s="1020">
        <v>0</v>
      </c>
      <c r="N156" s="1020">
        <v>0</v>
      </c>
      <c r="O156" s="1020">
        <v>0</v>
      </c>
      <c r="P156" s="1020">
        <v>571074.96000000008</v>
      </c>
      <c r="Q156" s="1020">
        <v>571074.96000000008</v>
      </c>
      <c r="R156" s="1819">
        <v>379671.35607196577</v>
      </c>
      <c r="S156" s="1819">
        <v>191403.60392803431</v>
      </c>
      <c r="V156" s="1820">
        <v>399867</v>
      </c>
      <c r="W156" s="1820">
        <v>171208</v>
      </c>
      <c r="X156" s="1820">
        <v>571075</v>
      </c>
    </row>
    <row r="157" spans="1:24" ht="12.75" thickTop="1">
      <c r="B157" s="1810"/>
      <c r="C157" s="499" t="s">
        <v>415</v>
      </c>
      <c r="D157" s="1812"/>
      <c r="E157" s="1019"/>
      <c r="F157" s="1019"/>
      <c r="H157" s="1019"/>
      <c r="I157" s="1019"/>
      <c r="J157" s="1019"/>
      <c r="K157" s="1019"/>
      <c r="L157" s="1019"/>
      <c r="M157" s="1019"/>
      <c r="N157" s="1019"/>
      <c r="O157" s="1019"/>
      <c r="P157" s="1019"/>
      <c r="Q157" s="1019"/>
      <c r="V157" s="1253" t="s">
        <v>3839</v>
      </c>
      <c r="W157" s="328"/>
    </row>
    <row r="158" spans="1:24">
      <c r="B158" s="1810"/>
      <c r="C158" s="499" t="s">
        <v>416</v>
      </c>
      <c r="D158" s="1812"/>
      <c r="E158" s="1019"/>
      <c r="F158" s="1019"/>
      <c r="H158" s="1019"/>
      <c r="I158" s="1019"/>
      <c r="J158" s="1019"/>
      <c r="K158" s="1019"/>
      <c r="L158" s="1019"/>
      <c r="M158" s="1019"/>
      <c r="N158" s="1019"/>
      <c r="O158" s="1019"/>
      <c r="P158" s="1019"/>
      <c r="Q158" s="1019"/>
      <c r="V158" s="328"/>
      <c r="W158" s="328"/>
    </row>
    <row r="159" spans="1:24">
      <c r="B159" s="1810"/>
      <c r="C159" s="1810"/>
      <c r="D159" s="1812"/>
      <c r="V159" s="328"/>
      <c r="W159" s="328"/>
    </row>
    <row r="160" spans="1:24" ht="12.75" thickBot="1">
      <c r="B160" s="1810"/>
      <c r="C160" s="1810" t="s">
        <v>1819</v>
      </c>
      <c r="D160" s="1812"/>
      <c r="E160" s="1009">
        <v>-374395.87000000005</v>
      </c>
      <c r="F160" s="1009">
        <v>-343667.21999999991</v>
      </c>
      <c r="G160" s="1009">
        <v>-267564.76999999996</v>
      </c>
      <c r="H160" s="1009">
        <v>-554222.23999999987</v>
      </c>
      <c r="I160" s="1009">
        <v>-597396.83000000019</v>
      </c>
      <c r="J160" s="1009">
        <v>-369629.48999999953</v>
      </c>
      <c r="K160" s="1009">
        <v>-501869.04000000033</v>
      </c>
      <c r="L160" s="1009">
        <v>-432391.91000000027</v>
      </c>
      <c r="M160" s="1009">
        <v>-253053.03000000006</v>
      </c>
      <c r="N160" s="1009">
        <v>-521938.8799999996</v>
      </c>
      <c r="O160" s="1009">
        <v>-535938.31999999995</v>
      </c>
      <c r="P160" s="1009">
        <v>235078.55000000034</v>
      </c>
      <c r="Q160" s="1009">
        <v>-4453980.9899999974</v>
      </c>
    </row>
    <row r="161" spans="2:16" ht="12.75" thickTop="1">
      <c r="B161" s="1810"/>
      <c r="C161" s="1810"/>
      <c r="D161" s="1812"/>
    </row>
    <row r="162" spans="2:16">
      <c r="B162" s="1589"/>
    </row>
    <row r="163" spans="2:16">
      <c r="C163" s="1254"/>
    </row>
    <row r="164" spans="2:16">
      <c r="B164" s="1821"/>
      <c r="E164" s="507">
        <v>374395.87000000005</v>
      </c>
      <c r="F164" s="507">
        <v>343667.21999999991</v>
      </c>
      <c r="G164" s="507">
        <v>267564.76999999996</v>
      </c>
      <c r="H164" s="507">
        <v>554222.23999999987</v>
      </c>
      <c r="I164" s="507">
        <v>597396.83000000019</v>
      </c>
      <c r="J164" s="507">
        <v>369629.48999999953</v>
      </c>
      <c r="K164" s="507">
        <v>501869.04000000033</v>
      </c>
      <c r="L164" s="507">
        <v>432391.91000000027</v>
      </c>
      <c r="M164" s="507">
        <v>253053.03000000006</v>
      </c>
      <c r="N164" s="507">
        <v>521938.8799999996</v>
      </c>
      <c r="O164" s="507">
        <v>535938.31999999995</v>
      </c>
      <c r="P164" s="507">
        <v>-235078.55000000034</v>
      </c>
    </row>
    <row r="165" spans="2:16">
      <c r="B165" s="536"/>
    </row>
    <row r="166" spans="2:16">
      <c r="B166" s="536"/>
    </row>
    <row r="167" spans="2:16">
      <c r="B167" s="536"/>
    </row>
    <row r="168" spans="2:16">
      <c r="B168" s="536"/>
    </row>
  </sheetData>
  <sortState ref="A197:P199">
    <sortCondition ref="A197"/>
  </sortState>
  <phoneticPr fontId="5" type="noConversion"/>
  <printOptions horizontalCentered="1" headings="1"/>
  <pageMargins left="0.25" right="0" top="0.75" bottom="0.75" header="0.5" footer="0.5"/>
  <pageSetup scale="70" firstPageNumber="71" orientation="landscape" r:id="rId1"/>
  <headerFooter alignWithMargins="0">
    <oddHeader>&amp;C&amp;"-,Regular"&amp;12LUSI</oddHeader>
    <oddFooter>&amp;C&amp;"-,Regular"Operations and Maintenance Expenses Per Annual Report&amp;R&amp;"-,Regular"Page &amp;P of &amp;N</oddFooter>
  </headerFooter>
</worksheet>
</file>

<file path=xl/worksheets/sheet124.xml><?xml version="1.0" encoding="utf-8"?>
<worksheet xmlns="http://schemas.openxmlformats.org/spreadsheetml/2006/main" xmlns:r="http://schemas.openxmlformats.org/officeDocument/2006/relationships">
  <sheetPr codeName="Sheet221"/>
  <dimension ref="A1:AD206"/>
  <sheetViews>
    <sheetView workbookViewId="0"/>
  </sheetViews>
  <sheetFormatPr defaultColWidth="9.140625" defaultRowHeight="12.75"/>
  <cols>
    <col min="1" max="1" width="8.85546875" style="1770" customWidth="1"/>
    <col min="2" max="2" width="8.85546875" style="2286" customWidth="1"/>
    <col min="3" max="3" width="10.85546875" style="1770" hidden="1" customWidth="1"/>
    <col min="4" max="4" width="11.28515625" style="1770" customWidth="1"/>
    <col min="5" max="5" width="49.5703125" style="1770" bestFit="1" customWidth="1"/>
    <col min="6" max="6" width="14" style="1770" customWidth="1"/>
    <col min="7" max="7" width="12.42578125" style="1770" bestFit="1" customWidth="1"/>
    <col min="8" max="8" width="12.85546875" style="1770" bestFit="1" customWidth="1"/>
    <col min="9" max="10" width="13.140625" style="1770" bestFit="1" customWidth="1"/>
    <col min="11" max="12" width="12.85546875" style="1770" bestFit="1" customWidth="1"/>
    <col min="13" max="13" width="13.140625" style="1770" bestFit="1" customWidth="1"/>
    <col min="14" max="14" width="12.85546875" style="1770" bestFit="1" customWidth="1"/>
    <col min="15" max="16" width="13.140625" style="1770" bestFit="1" customWidth="1"/>
    <col min="17" max="17" width="12.85546875" style="1770" bestFit="1" customWidth="1"/>
    <col min="18" max="18" width="14.28515625" style="1770" bestFit="1" customWidth="1"/>
    <col min="19" max="19" width="14.28515625" style="1770" customWidth="1"/>
    <col min="20" max="20" width="14" style="1770" customWidth="1"/>
    <col min="21" max="21" width="13.85546875" style="1770" bestFit="1" customWidth="1"/>
    <col min="22" max="22" width="2.85546875" style="1770" customWidth="1"/>
    <col min="23" max="25" width="14.85546875" style="1770" bestFit="1" customWidth="1"/>
    <col min="26" max="26" width="15.5703125" style="1770" customWidth="1"/>
    <col min="27" max="27" width="9.140625" style="1770"/>
    <col min="28" max="28" width="13.5703125" style="1770" customWidth="1"/>
    <col min="29" max="16384" width="9.140625" style="1770"/>
  </cols>
  <sheetData>
    <row r="1" spans="1:30" ht="15">
      <c r="A1" s="1583" t="s">
        <v>3721</v>
      </c>
      <c r="B1" s="1747"/>
      <c r="C1" s="1748"/>
      <c r="D1" s="1111"/>
      <c r="E1" s="1111"/>
      <c r="F1" s="2676" t="s">
        <v>3078</v>
      </c>
      <c r="G1" s="2676"/>
      <c r="H1" s="2676"/>
      <c r="I1" s="2676"/>
      <c r="J1" s="2676"/>
      <c r="K1" s="2676"/>
      <c r="L1" s="2676"/>
      <c r="M1" s="2676"/>
      <c r="N1" s="2676"/>
      <c r="O1" s="2676"/>
      <c r="P1" s="2676"/>
      <c r="Q1" s="2677"/>
      <c r="S1" s="1698" t="s">
        <v>2913</v>
      </c>
      <c r="T1" s="1699" t="s">
        <v>2912</v>
      </c>
      <c r="U1" s="1700" t="s">
        <v>2914</v>
      </c>
      <c r="V1" s="1111"/>
      <c r="W1" s="1749"/>
      <c r="X1" s="1749"/>
      <c r="Y1" s="1749"/>
    </row>
    <row r="2" spans="1:30" ht="15">
      <c r="A2" s="1583" t="s">
        <v>4121</v>
      </c>
      <c r="B2" s="1747"/>
      <c r="C2" s="1748"/>
      <c r="D2" s="1111"/>
      <c r="E2" s="1111"/>
      <c r="F2" s="1750">
        <v>4</v>
      </c>
      <c r="G2" s="1750">
        <v>5</v>
      </c>
      <c r="H2" s="1750">
        <v>6</v>
      </c>
      <c r="I2" s="1750">
        <v>7</v>
      </c>
      <c r="J2" s="1750">
        <v>8</v>
      </c>
      <c r="K2" s="1750">
        <v>9</v>
      </c>
      <c r="L2" s="1750">
        <v>10</v>
      </c>
      <c r="M2" s="1750">
        <v>11</v>
      </c>
      <c r="N2" s="1750">
        <v>12</v>
      </c>
      <c r="O2" s="1750">
        <v>13</v>
      </c>
      <c r="P2" s="1750">
        <v>14</v>
      </c>
      <c r="Q2" s="1751">
        <v>15</v>
      </c>
      <c r="S2" s="1704">
        <v>11739.9</v>
      </c>
      <c r="T2" s="1705">
        <v>3630.8</v>
      </c>
      <c r="U2" s="1706">
        <v>15370.7</v>
      </c>
      <c r="V2" s="1111"/>
      <c r="W2" s="1584"/>
      <c r="X2" s="1584"/>
      <c r="Y2" s="1584"/>
    </row>
    <row r="3" spans="1:30" ht="15">
      <c r="A3" s="1748"/>
      <c r="B3" s="1752"/>
      <c r="C3" s="1748"/>
      <c r="D3" s="1111"/>
      <c r="E3" s="1111"/>
      <c r="S3" s="1708">
        <v>0.76380000000000003</v>
      </c>
      <c r="T3" s="1709">
        <v>0.23619999999999999</v>
      </c>
      <c r="U3" s="1710">
        <v>1</v>
      </c>
      <c r="V3" s="1111"/>
      <c r="W3" s="1753"/>
      <c r="X3" s="1753"/>
      <c r="Y3" s="1753"/>
    </row>
    <row r="4" spans="1:30" ht="32.25">
      <c r="A4" s="1752" t="s">
        <v>2911</v>
      </c>
      <c r="B4" s="1752"/>
      <c r="C4" s="1752" t="s">
        <v>2910</v>
      </c>
      <c r="D4" s="1752" t="s">
        <v>2910</v>
      </c>
      <c r="E4" s="1111"/>
      <c r="F4" s="1754" t="s">
        <v>4120</v>
      </c>
      <c r="R4" s="1755"/>
      <c r="S4" s="1106"/>
      <c r="T4" s="1106"/>
      <c r="U4" s="1111"/>
      <c r="V4" s="1111"/>
      <c r="W4" s="1106"/>
      <c r="X4" s="1106"/>
      <c r="Y4" s="1106"/>
    </row>
    <row r="5" spans="1:30" ht="36.75">
      <c r="A5" s="1752" t="s">
        <v>2909</v>
      </c>
      <c r="B5" s="1752" t="s">
        <v>3141</v>
      </c>
      <c r="C5" s="1752" t="s">
        <v>2908</v>
      </c>
      <c r="D5" s="1752" t="s">
        <v>3077</v>
      </c>
      <c r="E5" s="1756" t="s">
        <v>1030</v>
      </c>
      <c r="F5" s="2248" t="s">
        <v>2902</v>
      </c>
      <c r="G5" s="2248" t="s">
        <v>2901</v>
      </c>
      <c r="H5" s="2248" t="s">
        <v>2900</v>
      </c>
      <c r="I5" s="2248" t="s">
        <v>2899</v>
      </c>
      <c r="J5" s="2248" t="s">
        <v>2898</v>
      </c>
      <c r="K5" s="2248" t="s">
        <v>2897</v>
      </c>
      <c r="L5" s="2248" t="s">
        <v>2896</v>
      </c>
      <c r="M5" s="2248" t="s">
        <v>2895</v>
      </c>
      <c r="N5" s="2248" t="s">
        <v>2894</v>
      </c>
      <c r="O5" s="2248" t="s">
        <v>2893</v>
      </c>
      <c r="P5" s="2248" t="s">
        <v>2892</v>
      </c>
      <c r="Q5" s="2248" t="s">
        <v>2891</v>
      </c>
      <c r="R5" s="2248" t="s">
        <v>2890</v>
      </c>
      <c r="S5" s="1106" t="s">
        <v>2907</v>
      </c>
      <c r="T5" s="1106" t="s">
        <v>2906</v>
      </c>
      <c r="U5" s="1757" t="s">
        <v>996</v>
      </c>
      <c r="V5" s="1756"/>
      <c r="W5" s="1106" t="s">
        <v>3076</v>
      </c>
      <c r="X5" s="1106" t="s">
        <v>3075</v>
      </c>
      <c r="Y5" s="1106" t="s">
        <v>1073</v>
      </c>
      <c r="Z5" s="1106" t="s">
        <v>3074</v>
      </c>
    </row>
    <row r="6" spans="1:30" ht="15">
      <c r="A6" s="1748"/>
      <c r="B6" s="1752"/>
      <c r="C6" s="1108"/>
      <c r="D6" s="1110"/>
      <c r="E6" s="1111"/>
      <c r="F6" s="1581"/>
      <c r="G6" s="1581"/>
      <c r="H6" s="1581"/>
      <c r="I6" s="1581"/>
      <c r="J6" s="1581"/>
      <c r="K6" s="1581"/>
      <c r="L6" s="1581"/>
      <c r="M6" s="1581"/>
      <c r="N6" s="1581"/>
      <c r="O6" s="1581"/>
      <c r="P6" s="1581"/>
      <c r="Q6" s="1581"/>
      <c r="R6" s="1587"/>
      <c r="S6" s="1588"/>
      <c r="T6" s="1755"/>
      <c r="U6" s="1111"/>
      <c r="V6" s="1111"/>
      <c r="W6" s="1755"/>
      <c r="X6" s="1755"/>
      <c r="Y6" s="1755"/>
      <c r="Z6" s="1755"/>
    </row>
    <row r="7" spans="1:30" ht="15">
      <c r="A7" s="1748">
        <v>6105</v>
      </c>
      <c r="B7" s="1752" t="s">
        <v>1822</v>
      </c>
      <c r="C7" s="1108" t="s">
        <v>2790</v>
      </c>
      <c r="D7" s="1108" t="s">
        <v>2790</v>
      </c>
      <c r="E7" s="1111" t="s">
        <v>3073</v>
      </c>
      <c r="F7" s="1585">
        <v>0</v>
      </c>
      <c r="G7" s="1585">
        <v>0</v>
      </c>
      <c r="H7" s="1585">
        <v>0</v>
      </c>
      <c r="I7" s="1585">
        <v>0</v>
      </c>
      <c r="J7" s="1585">
        <v>0</v>
      </c>
      <c r="K7" s="1585">
        <v>0</v>
      </c>
      <c r="L7" s="1585">
        <v>0</v>
      </c>
      <c r="M7" s="1585">
        <v>0</v>
      </c>
      <c r="N7" s="1585">
        <v>0</v>
      </c>
      <c r="O7" s="1585">
        <v>0</v>
      </c>
      <c r="P7" s="1585">
        <v>0</v>
      </c>
      <c r="Q7" s="1585">
        <v>0</v>
      </c>
      <c r="R7" s="1585">
        <v>0</v>
      </c>
      <c r="S7" s="1746">
        <v>0</v>
      </c>
      <c r="T7" s="1746">
        <v>0</v>
      </c>
      <c r="U7" s="1758">
        <v>0</v>
      </c>
      <c r="V7" s="1111"/>
      <c r="W7" s="1746"/>
      <c r="X7" s="1746"/>
      <c r="Y7" s="1746"/>
      <c r="Z7" s="1746"/>
    </row>
    <row r="8" spans="1:30" ht="15">
      <c r="A8" s="1748">
        <v>6110</v>
      </c>
      <c r="B8" s="1752" t="s">
        <v>1822</v>
      </c>
      <c r="C8" s="1108" t="s">
        <v>2790</v>
      </c>
      <c r="D8" s="1108" t="s">
        <v>2790</v>
      </c>
      <c r="E8" s="1111" t="s">
        <v>3072</v>
      </c>
      <c r="F8" s="1585">
        <v>4497.6400000000003</v>
      </c>
      <c r="G8" s="1585">
        <v>4116.8100000000004</v>
      </c>
      <c r="H8" s="1585">
        <v>5145.0600000000004</v>
      </c>
      <c r="I8" s="1585">
        <v>5717.41</v>
      </c>
      <c r="J8" s="1585">
        <v>4772.01</v>
      </c>
      <c r="K8" s="1585">
        <v>4834.22</v>
      </c>
      <c r="L8" s="1585">
        <v>4900.9799999999996</v>
      </c>
      <c r="M8" s="1585">
        <v>4694.01</v>
      </c>
      <c r="N8" s="1585">
        <v>4838.8999999999996</v>
      </c>
      <c r="O8" s="1585">
        <v>4901.3900000000003</v>
      </c>
      <c r="P8" s="1585">
        <v>4246.08</v>
      </c>
      <c r="Q8" s="1585">
        <v>4970.78</v>
      </c>
      <c r="R8" s="1585">
        <v>57635.290000000008</v>
      </c>
      <c r="S8" s="1746">
        <v>44021.834502000005</v>
      </c>
      <c r="T8" s="1746">
        <v>13613.455498000001</v>
      </c>
      <c r="U8" s="1758">
        <v>0</v>
      </c>
      <c r="V8" s="1111"/>
      <c r="W8" s="1746"/>
      <c r="X8" s="1746"/>
      <c r="Y8" s="1746"/>
      <c r="Z8" s="1746"/>
    </row>
    <row r="9" spans="1:30" ht="15">
      <c r="A9" s="1748">
        <v>6115</v>
      </c>
      <c r="B9" s="1752" t="s">
        <v>1822</v>
      </c>
      <c r="C9" s="1108" t="s">
        <v>2790</v>
      </c>
      <c r="D9" s="1108" t="s">
        <v>2790</v>
      </c>
      <c r="E9" s="1111" t="s">
        <v>3071</v>
      </c>
      <c r="F9" s="1585">
        <v>835</v>
      </c>
      <c r="G9" s="1585">
        <v>610.72</v>
      </c>
      <c r="H9" s="1585">
        <v>804.74</v>
      </c>
      <c r="I9" s="1585">
        <v>1054.25</v>
      </c>
      <c r="J9" s="1585">
        <v>707.65</v>
      </c>
      <c r="K9" s="1585">
        <v>727.23</v>
      </c>
      <c r="L9" s="1585">
        <v>802.05</v>
      </c>
      <c r="M9" s="1585">
        <v>887.5</v>
      </c>
      <c r="N9" s="1585">
        <v>909.42</v>
      </c>
      <c r="O9" s="1585">
        <v>925.65</v>
      </c>
      <c r="P9" s="1585">
        <v>912.42</v>
      </c>
      <c r="Q9" s="1585">
        <v>1025.94</v>
      </c>
      <c r="R9" s="1585">
        <v>10202.570000000002</v>
      </c>
      <c r="S9" s="1746">
        <v>7792.7229660000012</v>
      </c>
      <c r="T9" s="1746">
        <v>2409.8470340000003</v>
      </c>
      <c r="U9" s="1758">
        <v>0</v>
      </c>
      <c r="V9" s="1111"/>
      <c r="W9" s="1746"/>
      <c r="X9" s="1746"/>
      <c r="Y9" s="1746"/>
      <c r="Z9" s="1746"/>
      <c r="AD9" s="1111" t="s">
        <v>3070</v>
      </c>
    </row>
    <row r="10" spans="1:30" ht="15">
      <c r="A10" s="1748">
        <v>6125</v>
      </c>
      <c r="B10" s="1752" t="s">
        <v>1822</v>
      </c>
      <c r="C10" s="1108" t="s">
        <v>2790</v>
      </c>
      <c r="D10" s="1108" t="s">
        <v>2790</v>
      </c>
      <c r="E10" s="1111" t="s">
        <v>3069</v>
      </c>
      <c r="F10" s="1585">
        <v>708.45</v>
      </c>
      <c r="G10" s="1585">
        <v>715.59</v>
      </c>
      <c r="H10" s="1585">
        <v>731.81</v>
      </c>
      <c r="I10" s="1585">
        <v>741.97</v>
      </c>
      <c r="J10" s="1585">
        <v>768.14</v>
      </c>
      <c r="K10" s="1585">
        <v>766.2</v>
      </c>
      <c r="L10" s="1585">
        <v>768.21</v>
      </c>
      <c r="M10" s="1585">
        <v>764.2</v>
      </c>
      <c r="N10" s="1585">
        <v>760.9</v>
      </c>
      <c r="O10" s="1585">
        <v>784.28</v>
      </c>
      <c r="P10" s="1585">
        <v>768.2</v>
      </c>
      <c r="Q10" s="1585">
        <v>766.74</v>
      </c>
      <c r="R10" s="1585">
        <v>9044.6899999999987</v>
      </c>
      <c r="S10" s="1746">
        <v>6908.3342219999995</v>
      </c>
      <c r="T10" s="1746">
        <v>2136.3557779999996</v>
      </c>
      <c r="U10" s="1758">
        <v>0</v>
      </c>
      <c r="V10" s="1111"/>
      <c r="W10" s="1746"/>
      <c r="X10" s="1746"/>
      <c r="Y10" s="1746"/>
      <c r="Z10" s="1746"/>
    </row>
    <row r="11" spans="1:30" ht="15">
      <c r="A11" s="1748">
        <v>6130</v>
      </c>
      <c r="B11" s="1752" t="s">
        <v>1822</v>
      </c>
      <c r="C11" s="1108" t="s">
        <v>2790</v>
      </c>
      <c r="D11" s="1108" t="s">
        <v>2790</v>
      </c>
      <c r="E11" s="1111" t="s">
        <v>3068</v>
      </c>
      <c r="F11" s="1585">
        <v>1686.26</v>
      </c>
      <c r="G11" s="1585">
        <v>1612.54</v>
      </c>
      <c r="H11" s="1585">
        <v>1566.59</v>
      </c>
      <c r="I11" s="1585">
        <v>1700.28</v>
      </c>
      <c r="J11" s="1585">
        <v>1696.55</v>
      </c>
      <c r="K11" s="1585">
        <v>1706.07</v>
      </c>
      <c r="L11" s="1585">
        <v>1749.61</v>
      </c>
      <c r="M11" s="1585">
        <v>1843.6</v>
      </c>
      <c r="N11" s="1585">
        <v>1923.41</v>
      </c>
      <c r="O11" s="1585">
        <v>1851.02</v>
      </c>
      <c r="P11" s="1585">
        <v>1873.27</v>
      </c>
      <c r="Q11" s="1585">
        <v>1886.18</v>
      </c>
      <c r="R11" s="1585">
        <v>21095.38</v>
      </c>
      <c r="S11" s="1746">
        <v>16112.651244000002</v>
      </c>
      <c r="T11" s="1746">
        <v>4982.7287560000004</v>
      </c>
      <c r="U11" s="1758">
        <v>0</v>
      </c>
      <c r="V11" s="1111"/>
      <c r="W11" s="1746"/>
      <c r="X11" s="1746"/>
      <c r="Y11" s="1746"/>
      <c r="Z11" s="1746"/>
    </row>
    <row r="12" spans="1:30" ht="15">
      <c r="A12" s="1748">
        <v>6135</v>
      </c>
      <c r="B12" s="1752" t="s">
        <v>1822</v>
      </c>
      <c r="C12" s="1108" t="s">
        <v>2790</v>
      </c>
      <c r="D12" s="1108" t="s">
        <v>2790</v>
      </c>
      <c r="E12" s="1111" t="s">
        <v>3067</v>
      </c>
      <c r="F12" s="1585">
        <v>9430.82</v>
      </c>
      <c r="G12" s="1585">
        <v>9828.41</v>
      </c>
      <c r="H12" s="1585">
        <v>10770.52</v>
      </c>
      <c r="I12" s="1585">
        <v>10136.77</v>
      </c>
      <c r="J12" s="1585">
        <v>11214.65</v>
      </c>
      <c r="K12" s="1585">
        <v>13474.04</v>
      </c>
      <c r="L12" s="1585">
        <v>14537.3</v>
      </c>
      <c r="M12" s="1585">
        <v>14410.44</v>
      </c>
      <c r="N12" s="1585">
        <v>13898.44</v>
      </c>
      <c r="O12" s="1585">
        <v>13518.38</v>
      </c>
      <c r="P12" s="1585">
        <v>14199.68</v>
      </c>
      <c r="Q12" s="1585">
        <v>16868.27</v>
      </c>
      <c r="R12" s="1585">
        <v>152287.72</v>
      </c>
      <c r="S12" s="1746">
        <v>116317.36053600001</v>
      </c>
      <c r="T12" s="1746">
        <v>35970.359464000001</v>
      </c>
      <c r="U12" s="1758">
        <v>0</v>
      </c>
      <c r="V12" s="1111"/>
      <c r="W12" s="1746"/>
      <c r="X12" s="1746"/>
      <c r="Y12" s="1746"/>
      <c r="Z12" s="1746"/>
    </row>
    <row r="13" spans="1:30" ht="15">
      <c r="A13" s="1748">
        <v>6140</v>
      </c>
      <c r="B13" s="1752" t="s">
        <v>1822</v>
      </c>
      <c r="C13" s="1108" t="s">
        <v>2790</v>
      </c>
      <c r="D13" s="1108" t="s">
        <v>2790</v>
      </c>
      <c r="E13" s="1111" t="s">
        <v>3066</v>
      </c>
      <c r="F13" s="1585">
        <v>964.27</v>
      </c>
      <c r="G13" s="1585">
        <v>1266.5899999999999</v>
      </c>
      <c r="H13" s="1585">
        <v>1445.25</v>
      </c>
      <c r="I13" s="1585">
        <v>1545.9</v>
      </c>
      <c r="J13" s="1585">
        <v>1328.34</v>
      </c>
      <c r="K13" s="1585">
        <v>1451.4</v>
      </c>
      <c r="L13" s="1585">
        <v>1435.22</v>
      </c>
      <c r="M13" s="1585">
        <v>1465.75</v>
      </c>
      <c r="N13" s="1585">
        <v>1510.24</v>
      </c>
      <c r="O13" s="1585">
        <v>1456.5</v>
      </c>
      <c r="P13" s="1585">
        <v>1472.04</v>
      </c>
      <c r="Q13" s="1585">
        <v>1459.33</v>
      </c>
      <c r="R13" s="1585">
        <v>16800.830000000002</v>
      </c>
      <c r="S13" s="1746">
        <v>12832.473954000003</v>
      </c>
      <c r="T13" s="1746">
        <v>3968.3560460000003</v>
      </c>
      <c r="U13" s="1758">
        <v>0</v>
      </c>
      <c r="V13" s="1111"/>
      <c r="W13" s="1746"/>
      <c r="X13" s="1746"/>
      <c r="Y13" s="1746"/>
      <c r="Z13" s="1746"/>
    </row>
    <row r="14" spans="1:30" ht="15">
      <c r="A14" s="1748">
        <v>6145</v>
      </c>
      <c r="B14" s="1752" t="s">
        <v>1822</v>
      </c>
      <c r="C14" s="1108" t="s">
        <v>2790</v>
      </c>
      <c r="D14" s="1108" t="s">
        <v>2790</v>
      </c>
      <c r="E14" s="1111" t="s">
        <v>3065</v>
      </c>
      <c r="F14" s="1585">
        <v>4655.6400000000003</v>
      </c>
      <c r="G14" s="1585">
        <v>4307.18</v>
      </c>
      <c r="H14" s="1585">
        <v>4463.75</v>
      </c>
      <c r="I14" s="1585">
        <v>4701.8599999999997</v>
      </c>
      <c r="J14" s="1585">
        <v>4640.29</v>
      </c>
      <c r="K14" s="1585">
        <v>4915.5</v>
      </c>
      <c r="L14" s="1585">
        <v>4989.25</v>
      </c>
      <c r="M14" s="1585">
        <v>4663.68</v>
      </c>
      <c r="N14" s="1585">
        <v>4748.21</v>
      </c>
      <c r="O14" s="1585">
        <v>4700.66</v>
      </c>
      <c r="P14" s="1585">
        <v>4731.41</v>
      </c>
      <c r="Q14" s="1585">
        <v>5070.88</v>
      </c>
      <c r="R14" s="1585">
        <v>56588.310000000005</v>
      </c>
      <c r="S14" s="1746">
        <v>43222.151178000007</v>
      </c>
      <c r="T14" s="1746">
        <v>13366.158822000001</v>
      </c>
      <c r="U14" s="1758">
        <v>0</v>
      </c>
      <c r="V14" s="1111"/>
      <c r="W14" s="1746"/>
      <c r="X14" s="1746"/>
      <c r="Y14" s="1746"/>
      <c r="Z14" s="1746"/>
    </row>
    <row r="15" spans="1:30" ht="15">
      <c r="A15" s="1748">
        <v>6146</v>
      </c>
      <c r="B15" s="1752" t="s">
        <v>1822</v>
      </c>
      <c r="C15" s="1108"/>
      <c r="D15" s="1108" t="s">
        <v>2790</v>
      </c>
      <c r="E15" s="1759" t="s">
        <v>2795</v>
      </c>
      <c r="F15" s="1585">
        <v>1951.93</v>
      </c>
      <c r="G15" s="1585">
        <v>1830.15</v>
      </c>
      <c r="H15" s="1585">
        <v>1950.52</v>
      </c>
      <c r="I15" s="1585">
        <v>2379.11</v>
      </c>
      <c r="J15" s="1585">
        <v>1963.46</v>
      </c>
      <c r="K15" s="1585">
        <v>2019.31</v>
      </c>
      <c r="L15" s="1585">
        <v>1858.64</v>
      </c>
      <c r="M15" s="1585">
        <v>1827.14</v>
      </c>
      <c r="N15" s="1585">
        <v>2153.2600000000002</v>
      </c>
      <c r="O15" s="1585">
        <v>1889.12</v>
      </c>
      <c r="P15" s="1585">
        <v>1922.86</v>
      </c>
      <c r="Q15" s="1585">
        <v>2065.64</v>
      </c>
      <c r="R15" s="1585">
        <v>23811.14</v>
      </c>
      <c r="S15" s="1746">
        <v>18186.948732000001</v>
      </c>
      <c r="T15" s="1746">
        <v>5624.1912679999996</v>
      </c>
      <c r="U15" s="1758">
        <v>0</v>
      </c>
      <c r="V15" s="1111"/>
      <c r="W15" s="1746"/>
      <c r="X15" s="1746"/>
      <c r="Y15" s="1746"/>
      <c r="Z15" s="1746"/>
    </row>
    <row r="16" spans="1:30" ht="15">
      <c r="A16" s="1748">
        <v>6147</v>
      </c>
      <c r="B16" s="1752" t="s">
        <v>1822</v>
      </c>
      <c r="C16" s="1108"/>
      <c r="D16" s="1108" t="s">
        <v>2790</v>
      </c>
      <c r="E16" s="1759" t="s">
        <v>2794</v>
      </c>
      <c r="F16" s="1585">
        <v>0</v>
      </c>
      <c r="G16" s="1585">
        <v>0</v>
      </c>
      <c r="H16" s="1585">
        <v>0</v>
      </c>
      <c r="I16" s="1585">
        <v>0</v>
      </c>
      <c r="J16" s="1585">
        <v>0</v>
      </c>
      <c r="K16" s="1585">
        <v>0</v>
      </c>
      <c r="L16" s="1585">
        <v>0</v>
      </c>
      <c r="M16" s="1585">
        <v>0</v>
      </c>
      <c r="N16" s="1585">
        <v>0</v>
      </c>
      <c r="O16" s="1585">
        <v>0</v>
      </c>
      <c r="P16" s="1585">
        <v>0</v>
      </c>
      <c r="Q16" s="1585">
        <v>0</v>
      </c>
      <c r="R16" s="1585">
        <v>0</v>
      </c>
      <c r="S16" s="1746">
        <v>0</v>
      </c>
      <c r="T16" s="1746">
        <v>0</v>
      </c>
      <c r="U16" s="1758">
        <v>0</v>
      </c>
      <c r="V16" s="1111"/>
      <c r="W16" s="1746"/>
      <c r="X16" s="1746"/>
      <c r="Y16" s="1746"/>
      <c r="Z16" s="1746"/>
    </row>
    <row r="17" spans="1:26" ht="15">
      <c r="A17" s="1748">
        <v>6150</v>
      </c>
      <c r="B17" s="1752" t="s">
        <v>1822</v>
      </c>
      <c r="C17" s="1108" t="s">
        <v>2790</v>
      </c>
      <c r="D17" s="1108" t="s">
        <v>2790</v>
      </c>
      <c r="E17" s="1111" t="s">
        <v>3064</v>
      </c>
      <c r="F17" s="1585">
        <v>57522.2</v>
      </c>
      <c r="G17" s="1585">
        <v>49416.84</v>
      </c>
      <c r="H17" s="1585">
        <v>58550.22</v>
      </c>
      <c r="I17" s="1585">
        <v>61753.3</v>
      </c>
      <c r="J17" s="1585">
        <v>58498.76</v>
      </c>
      <c r="K17" s="1585">
        <v>61025.27</v>
      </c>
      <c r="L17" s="1585">
        <v>62894.75</v>
      </c>
      <c r="M17" s="1585">
        <v>55978.59</v>
      </c>
      <c r="N17" s="1585">
        <v>56320.71</v>
      </c>
      <c r="O17" s="1585">
        <v>62346.57</v>
      </c>
      <c r="P17" s="1585">
        <v>58121.17</v>
      </c>
      <c r="Q17" s="1585">
        <v>66176.009999999995</v>
      </c>
      <c r="R17" s="1585">
        <v>708604.39000000013</v>
      </c>
      <c r="S17" s="1746">
        <v>541232.0330820001</v>
      </c>
      <c r="T17" s="1746">
        <v>167372.35691800003</v>
      </c>
      <c r="U17" s="1758">
        <v>0</v>
      </c>
      <c r="V17" s="1111"/>
      <c r="W17" s="1746"/>
      <c r="X17" s="1746"/>
      <c r="Y17" s="1746"/>
      <c r="Z17" s="1746"/>
    </row>
    <row r="18" spans="1:26" ht="15">
      <c r="A18" s="1748">
        <v>6155</v>
      </c>
      <c r="B18" s="1752" t="s">
        <v>1822</v>
      </c>
      <c r="C18" s="1108" t="s">
        <v>2790</v>
      </c>
      <c r="D18" s="1108" t="s">
        <v>2790</v>
      </c>
      <c r="E18" s="1111" t="s">
        <v>3063</v>
      </c>
      <c r="F18" s="1585">
        <v>1101.29</v>
      </c>
      <c r="G18" s="1585">
        <v>1127.3399999999999</v>
      </c>
      <c r="H18" s="1585">
        <v>1346.38</v>
      </c>
      <c r="I18" s="1585">
        <v>1396.58</v>
      </c>
      <c r="J18" s="1585">
        <v>1337.34</v>
      </c>
      <c r="K18" s="1585">
        <v>1468.33</v>
      </c>
      <c r="L18" s="1585">
        <v>1466.34</v>
      </c>
      <c r="M18" s="1585">
        <v>1345.53</v>
      </c>
      <c r="N18" s="1585">
        <v>1412.75</v>
      </c>
      <c r="O18" s="1585">
        <v>1303.18</v>
      </c>
      <c r="P18" s="1585">
        <v>1250.28</v>
      </c>
      <c r="Q18" s="1585">
        <v>1298.3499999999999</v>
      </c>
      <c r="R18" s="1585">
        <v>15853.690000000002</v>
      </c>
      <c r="S18" s="1746">
        <v>12109.048422000002</v>
      </c>
      <c r="T18" s="1746">
        <v>3744.6415780000007</v>
      </c>
      <c r="U18" s="1758">
        <v>0</v>
      </c>
      <c r="V18" s="1111"/>
      <c r="W18" s="1746"/>
      <c r="X18" s="1746"/>
      <c r="Y18" s="1746"/>
      <c r="Z18" s="1746"/>
    </row>
    <row r="19" spans="1:26" ht="15">
      <c r="A19" s="1748">
        <v>6160</v>
      </c>
      <c r="B19" s="1752" t="s">
        <v>1822</v>
      </c>
      <c r="C19" s="1108" t="s">
        <v>2790</v>
      </c>
      <c r="D19" s="1108" t="s">
        <v>2790</v>
      </c>
      <c r="E19" s="1111" t="s">
        <v>3062</v>
      </c>
      <c r="F19" s="1585">
        <v>0</v>
      </c>
      <c r="G19" s="1585">
        <v>0</v>
      </c>
      <c r="H19" s="1585">
        <v>0</v>
      </c>
      <c r="I19" s="1585">
        <v>0</v>
      </c>
      <c r="J19" s="1585">
        <v>0</v>
      </c>
      <c r="K19" s="1585">
        <v>0</v>
      </c>
      <c r="L19" s="1585">
        <v>0</v>
      </c>
      <c r="M19" s="1585">
        <v>0</v>
      </c>
      <c r="N19" s="1585">
        <v>0</v>
      </c>
      <c r="O19" s="1585">
        <v>0</v>
      </c>
      <c r="P19" s="1585">
        <v>0</v>
      </c>
      <c r="Q19" s="1585">
        <v>0</v>
      </c>
      <c r="R19" s="1585">
        <v>0</v>
      </c>
      <c r="S19" s="1746">
        <v>0</v>
      </c>
      <c r="T19" s="1746">
        <v>0</v>
      </c>
      <c r="U19" s="1758">
        <v>0</v>
      </c>
      <c r="V19" s="1111"/>
      <c r="W19" s="1746"/>
      <c r="X19" s="1746"/>
      <c r="Y19" s="1746"/>
      <c r="Z19" s="1746"/>
    </row>
    <row r="20" spans="1:26" ht="15">
      <c r="A20" s="1748">
        <v>6165</v>
      </c>
      <c r="B20" s="1752" t="s">
        <v>1822</v>
      </c>
      <c r="C20" s="1108" t="s">
        <v>2790</v>
      </c>
      <c r="D20" s="1108" t="s">
        <v>2790</v>
      </c>
      <c r="E20" s="1111" t="s">
        <v>3061</v>
      </c>
      <c r="F20" s="1585">
        <v>-13803.55</v>
      </c>
      <c r="G20" s="1585">
        <v>-18309.240000000002</v>
      </c>
      <c r="H20" s="1585">
        <v>-31235.67</v>
      </c>
      <c r="I20" s="1585">
        <v>-21369.599999999999</v>
      </c>
      <c r="J20" s="1585">
        <v>-20459.75</v>
      </c>
      <c r="K20" s="1585">
        <v>-21729.9</v>
      </c>
      <c r="L20" s="1585">
        <v>-17895.55</v>
      </c>
      <c r="M20" s="1585">
        <v>-17006.72</v>
      </c>
      <c r="N20" s="1585">
        <v>-26635.439999999999</v>
      </c>
      <c r="O20" s="1585">
        <v>-24508.13</v>
      </c>
      <c r="P20" s="1585">
        <v>-18747.57</v>
      </c>
      <c r="Q20" s="1585">
        <v>-18905.75</v>
      </c>
      <c r="R20" s="1585">
        <v>-250606.87</v>
      </c>
      <c r="S20" s="1746">
        <v>-191413.527306</v>
      </c>
      <c r="T20" s="1746">
        <v>-59193.342693999999</v>
      </c>
      <c r="U20" s="1758">
        <v>0</v>
      </c>
      <c r="V20" s="1111"/>
      <c r="W20" s="1746"/>
      <c r="X20" s="1746"/>
      <c r="Y20" s="1746"/>
      <c r="Z20" s="1746"/>
    </row>
    <row r="21" spans="1:26" ht="14.25">
      <c r="A21" s="1760"/>
      <c r="B21" s="1761"/>
      <c r="C21" s="1109"/>
      <c r="D21" s="1762" t="s">
        <v>2790</v>
      </c>
      <c r="E21" s="1763" t="s">
        <v>3060</v>
      </c>
      <c r="F21" s="1764">
        <v>69549.949999999983</v>
      </c>
      <c r="G21" s="1764">
        <v>56522.929999999993</v>
      </c>
      <c r="H21" s="1764">
        <v>55539.170000000013</v>
      </c>
      <c r="I21" s="1764">
        <v>69757.830000000016</v>
      </c>
      <c r="J21" s="1764">
        <v>66467.44</v>
      </c>
      <c r="K21" s="1764">
        <v>70657.670000000013</v>
      </c>
      <c r="L21" s="1764">
        <v>77506.8</v>
      </c>
      <c r="M21" s="1764">
        <v>70873.72</v>
      </c>
      <c r="N21" s="1764">
        <v>61840.799999999988</v>
      </c>
      <c r="O21" s="1764">
        <v>69168.62</v>
      </c>
      <c r="P21" s="1764">
        <v>70749.84</v>
      </c>
      <c r="Q21" s="1764">
        <v>82682.37</v>
      </c>
      <c r="R21" s="1764">
        <v>821317.14000000025</v>
      </c>
      <c r="S21" s="1764">
        <v>627322.03153200017</v>
      </c>
      <c r="T21" s="1764">
        <v>193995.10846800005</v>
      </c>
      <c r="U21" s="1764">
        <v>0</v>
      </c>
      <c r="V21" s="1763"/>
      <c r="W21" s="1764"/>
      <c r="X21" s="1764"/>
      <c r="Y21" s="1764">
        <v>0</v>
      </c>
      <c r="Z21" s="1764">
        <v>821317.14000000025</v>
      </c>
    </row>
    <row r="22" spans="1:26" ht="15">
      <c r="A22" s="1748"/>
      <c r="B22" s="1752"/>
      <c r="C22" s="1108"/>
      <c r="D22" s="1110"/>
      <c r="E22" s="1111"/>
      <c r="F22" s="1581"/>
      <c r="G22" s="1581"/>
      <c r="H22" s="1581"/>
      <c r="I22" s="1581"/>
      <c r="J22" s="1581"/>
      <c r="K22" s="1581"/>
      <c r="L22" s="1581"/>
      <c r="M22" s="1581"/>
      <c r="N22" s="1581"/>
      <c r="O22" s="1581"/>
      <c r="P22" s="1581"/>
      <c r="Q22" s="1581"/>
      <c r="R22" s="1581"/>
      <c r="S22" s="1582"/>
      <c r="T22" s="1111"/>
      <c r="U22" s="1111"/>
      <c r="V22" s="1111"/>
      <c r="W22" s="1111"/>
      <c r="X22" s="1111"/>
      <c r="Y22" s="1111"/>
      <c r="Z22" s="1111"/>
    </row>
    <row r="23" spans="1:26" ht="15">
      <c r="A23" s="1748">
        <v>6120</v>
      </c>
      <c r="B23" s="1752" t="s">
        <v>1822</v>
      </c>
      <c r="C23" s="1108" t="s">
        <v>2801</v>
      </c>
      <c r="D23" s="1108" t="s">
        <v>2801</v>
      </c>
      <c r="E23" s="1111" t="s">
        <v>3059</v>
      </c>
      <c r="F23" s="1585">
        <v>3634.33</v>
      </c>
      <c r="G23" s="1585">
        <v>3732.07</v>
      </c>
      <c r="H23" s="1585">
        <v>3647.67</v>
      </c>
      <c r="I23" s="1585">
        <v>3807.43</v>
      </c>
      <c r="J23" s="1585">
        <v>3758.62</v>
      </c>
      <c r="K23" s="1585">
        <v>3763.88</v>
      </c>
      <c r="L23" s="1585">
        <v>4839.75</v>
      </c>
      <c r="M23" s="1585">
        <v>2911.76</v>
      </c>
      <c r="N23" s="1585">
        <v>3708.25</v>
      </c>
      <c r="O23" s="1585">
        <v>3792</v>
      </c>
      <c r="P23" s="1585">
        <v>9262.0400000000009</v>
      </c>
      <c r="Q23" s="1585">
        <v>326.14</v>
      </c>
      <c r="R23" s="1585">
        <v>47183.94</v>
      </c>
      <c r="S23" s="1746">
        <v>36039.093372000003</v>
      </c>
      <c r="T23" s="1746">
        <v>11144.846627999999</v>
      </c>
      <c r="U23" s="1758">
        <v>0</v>
      </c>
      <c r="V23" s="1111"/>
      <c r="W23" s="1746"/>
      <c r="X23" s="1746"/>
      <c r="Y23" s="1746"/>
      <c r="Z23" s="1746"/>
    </row>
    <row r="24" spans="1:26" ht="14.25">
      <c r="A24" s="1760"/>
      <c r="B24" s="1761"/>
      <c r="C24" s="1109"/>
      <c r="D24" s="1762" t="s">
        <v>2801</v>
      </c>
      <c r="E24" s="1763" t="s">
        <v>3058</v>
      </c>
      <c r="F24" s="1764">
        <v>3634.33</v>
      </c>
      <c r="G24" s="1764">
        <v>3732.07</v>
      </c>
      <c r="H24" s="1764">
        <v>3647.67</v>
      </c>
      <c r="I24" s="1764">
        <v>3807.43</v>
      </c>
      <c r="J24" s="1764">
        <v>3758.62</v>
      </c>
      <c r="K24" s="1764">
        <v>3763.88</v>
      </c>
      <c r="L24" s="1764">
        <v>4839.75</v>
      </c>
      <c r="M24" s="1764">
        <v>2911.76</v>
      </c>
      <c r="N24" s="1764">
        <v>3708.25</v>
      </c>
      <c r="O24" s="1764">
        <v>3792</v>
      </c>
      <c r="P24" s="1764">
        <v>9262.0400000000009</v>
      </c>
      <c r="Q24" s="1764">
        <v>326.14</v>
      </c>
      <c r="R24" s="1764">
        <v>47183.94</v>
      </c>
      <c r="S24" s="1764">
        <v>36039.093372000003</v>
      </c>
      <c r="T24" s="1764">
        <v>11144.846627999999</v>
      </c>
      <c r="U24" s="1764">
        <v>0</v>
      </c>
      <c r="V24" s="1763"/>
      <c r="W24" s="1764"/>
      <c r="X24" s="1764"/>
      <c r="Y24" s="1764">
        <v>0</v>
      </c>
      <c r="Z24" s="1764">
        <v>47183.94</v>
      </c>
    </row>
    <row r="25" spans="1:26" ht="15">
      <c r="A25" s="1748"/>
      <c r="B25" s="1752"/>
      <c r="C25" s="1108"/>
      <c r="D25" s="1110"/>
      <c r="E25" s="1111"/>
      <c r="F25" s="1581"/>
      <c r="G25" s="1581"/>
      <c r="H25" s="1581"/>
      <c r="I25" s="1581"/>
      <c r="J25" s="1581"/>
      <c r="K25" s="1581"/>
      <c r="L25" s="1581"/>
      <c r="M25" s="1581"/>
      <c r="N25" s="1581"/>
      <c r="O25" s="1581"/>
      <c r="P25" s="1581"/>
      <c r="Q25" s="1581"/>
      <c r="R25" s="1581"/>
      <c r="S25" s="1582"/>
      <c r="T25" s="1111"/>
      <c r="U25" s="1111"/>
      <c r="V25" s="1111"/>
      <c r="W25" s="1111"/>
      <c r="X25" s="1111"/>
      <c r="Y25" s="1111"/>
      <c r="Z25" s="1111"/>
    </row>
    <row r="26" spans="1:26" ht="15">
      <c r="A26" s="1748">
        <v>5625</v>
      </c>
      <c r="B26" s="1752" t="s">
        <v>1822</v>
      </c>
      <c r="C26" s="1108" t="s">
        <v>519</v>
      </c>
      <c r="D26" s="1108" t="s">
        <v>519</v>
      </c>
      <c r="E26" s="1111" t="s">
        <v>3057</v>
      </c>
      <c r="F26" s="1585">
        <v>4097.22</v>
      </c>
      <c r="G26" s="1585">
        <v>4080.26</v>
      </c>
      <c r="H26" s="1585">
        <v>4139.43</v>
      </c>
      <c r="I26" s="1585">
        <v>4209.18</v>
      </c>
      <c r="J26" s="1585">
        <v>4223.41</v>
      </c>
      <c r="K26" s="1585">
        <v>4223.63</v>
      </c>
      <c r="L26" s="1585">
        <v>4234.6000000000004</v>
      </c>
      <c r="M26" s="1585">
        <v>5396.25</v>
      </c>
      <c r="N26" s="1585">
        <v>4461.0200000000004</v>
      </c>
      <c r="O26" s="1585">
        <v>4381.82</v>
      </c>
      <c r="P26" s="1585">
        <v>4387.43</v>
      </c>
      <c r="Q26" s="1585">
        <v>4390.32</v>
      </c>
      <c r="R26" s="1585">
        <v>52224.57</v>
      </c>
      <c r="S26" s="1746">
        <v>39889.126565999999</v>
      </c>
      <c r="T26" s="1746">
        <v>12335.443433999999</v>
      </c>
      <c r="U26" s="1758">
        <v>0</v>
      </c>
      <c r="V26" s="1111"/>
      <c r="W26" s="1746"/>
      <c r="X26" s="1746"/>
      <c r="Y26" s="1746"/>
      <c r="Z26" s="1746"/>
    </row>
    <row r="27" spans="1:26" ht="15">
      <c r="A27" s="1748">
        <v>5630</v>
      </c>
      <c r="B27" s="1752" t="s">
        <v>1822</v>
      </c>
      <c r="C27" s="1108" t="s">
        <v>519</v>
      </c>
      <c r="D27" s="1108" t="s">
        <v>519</v>
      </c>
      <c r="E27" s="1111" t="s">
        <v>3056</v>
      </c>
      <c r="F27" s="1585">
        <v>3837.15</v>
      </c>
      <c r="G27" s="1585">
        <v>2872.97</v>
      </c>
      <c r="H27" s="1585">
        <v>2936.64</v>
      </c>
      <c r="I27" s="1585">
        <v>3002.16</v>
      </c>
      <c r="J27" s="1585">
        <v>3019.95</v>
      </c>
      <c r="K27" s="1585">
        <v>2987.52</v>
      </c>
      <c r="L27" s="1585">
        <v>3042.34</v>
      </c>
      <c r="M27" s="1585">
        <v>3040.05</v>
      </c>
      <c r="N27" s="1585">
        <v>2922.68</v>
      </c>
      <c r="O27" s="1585">
        <v>3551.53</v>
      </c>
      <c r="P27" s="1585">
        <v>3617.23</v>
      </c>
      <c r="Q27" s="1585">
        <v>3529.01</v>
      </c>
      <c r="R27" s="1585">
        <v>38359.230000000003</v>
      </c>
      <c r="S27" s="1746">
        <v>29298.779874000003</v>
      </c>
      <c r="T27" s="1746">
        <v>9060.4501259999997</v>
      </c>
      <c r="U27" s="1758">
        <v>0</v>
      </c>
      <c r="V27" s="1111"/>
      <c r="W27" s="1746"/>
      <c r="X27" s="1746"/>
      <c r="Y27" s="1746"/>
      <c r="Z27" s="1746"/>
    </row>
    <row r="28" spans="1:26" ht="15">
      <c r="A28" s="1748">
        <v>5635</v>
      </c>
      <c r="B28" s="1752" t="s">
        <v>1822</v>
      </c>
      <c r="C28" s="1108" t="s">
        <v>519</v>
      </c>
      <c r="D28" s="1108" t="s">
        <v>519</v>
      </c>
      <c r="E28" s="1111" t="s">
        <v>3055</v>
      </c>
      <c r="F28" s="1585">
        <v>612.23</v>
      </c>
      <c r="G28" s="1585">
        <v>457.44</v>
      </c>
      <c r="H28" s="1585">
        <v>667.04</v>
      </c>
      <c r="I28" s="1585">
        <v>347.01</v>
      </c>
      <c r="J28" s="1585">
        <v>680.51</v>
      </c>
      <c r="K28" s="1585">
        <v>639.91</v>
      </c>
      <c r="L28" s="1585">
        <v>730.05</v>
      </c>
      <c r="M28" s="1585">
        <v>748.59</v>
      </c>
      <c r="N28" s="1585">
        <v>267.51</v>
      </c>
      <c r="O28" s="1585">
        <v>540.61</v>
      </c>
      <c r="P28" s="1585">
        <v>395.09</v>
      </c>
      <c r="Q28" s="1585">
        <v>484.88</v>
      </c>
      <c r="R28" s="1585">
        <v>6570.8700000000008</v>
      </c>
      <c r="S28" s="1746">
        <v>5018.8305060000012</v>
      </c>
      <c r="T28" s="1746">
        <v>1552.0394940000001</v>
      </c>
      <c r="U28" s="1758">
        <v>0</v>
      </c>
      <c r="V28" s="1111"/>
      <c r="W28" s="1746"/>
      <c r="X28" s="1746"/>
      <c r="Y28" s="1746"/>
      <c r="Z28" s="1746"/>
    </row>
    <row r="29" spans="1:26" ht="15">
      <c r="A29" s="1748">
        <v>5640</v>
      </c>
      <c r="B29" s="1752" t="s">
        <v>1822</v>
      </c>
      <c r="C29" s="1108" t="s">
        <v>519</v>
      </c>
      <c r="D29" s="1108" t="s">
        <v>519</v>
      </c>
      <c r="E29" s="1111" t="s">
        <v>3054</v>
      </c>
      <c r="F29" s="1585">
        <v>0</v>
      </c>
      <c r="G29" s="1585">
        <v>0</v>
      </c>
      <c r="H29" s="1585">
        <v>0</v>
      </c>
      <c r="I29" s="1585">
        <v>0</v>
      </c>
      <c r="J29" s="1585">
        <v>0</v>
      </c>
      <c r="K29" s="1585">
        <v>0</v>
      </c>
      <c r="L29" s="1585">
        <v>0</v>
      </c>
      <c r="M29" s="1585">
        <v>0</v>
      </c>
      <c r="N29" s="1585">
        <v>0</v>
      </c>
      <c r="O29" s="1585">
        <v>0</v>
      </c>
      <c r="P29" s="1585">
        <v>0</v>
      </c>
      <c r="Q29" s="1585">
        <v>0</v>
      </c>
      <c r="R29" s="1585">
        <v>0</v>
      </c>
      <c r="S29" s="1746">
        <v>0</v>
      </c>
      <c r="T29" s="1746">
        <v>0</v>
      </c>
      <c r="U29" s="1758">
        <v>0</v>
      </c>
      <c r="V29" s="1111"/>
      <c r="W29" s="1746"/>
      <c r="X29" s="1746"/>
      <c r="Y29" s="1746"/>
      <c r="Z29" s="1746"/>
    </row>
    <row r="30" spans="1:26" ht="15">
      <c r="A30" s="1748">
        <v>5645</v>
      </c>
      <c r="B30" s="1752" t="s">
        <v>1822</v>
      </c>
      <c r="C30" s="1108" t="s">
        <v>519</v>
      </c>
      <c r="D30" s="1108" t="s">
        <v>519</v>
      </c>
      <c r="E30" s="1111" t="s">
        <v>3053</v>
      </c>
      <c r="F30" s="1585">
        <v>-4139.54</v>
      </c>
      <c r="G30" s="1585">
        <v>-4318.5</v>
      </c>
      <c r="H30" s="1585">
        <v>-5935.57</v>
      </c>
      <c r="I30" s="1585">
        <v>-4316.13</v>
      </c>
      <c r="J30" s="1585">
        <v>-4440.6000000000004</v>
      </c>
      <c r="K30" s="1585">
        <v>-4569.91</v>
      </c>
      <c r="L30" s="1585">
        <v>-4892.53</v>
      </c>
      <c r="M30" s="1585">
        <v>-4716.51</v>
      </c>
      <c r="N30" s="1585">
        <v>-6143.11</v>
      </c>
      <c r="O30" s="1585">
        <v>-4584.6000000000004</v>
      </c>
      <c r="P30" s="1585">
        <v>-4631.3</v>
      </c>
      <c r="Q30" s="1585">
        <v>-2919.27</v>
      </c>
      <c r="R30" s="1585">
        <v>-55607.57</v>
      </c>
      <c r="S30" s="1746">
        <v>-42473.061966000001</v>
      </c>
      <c r="T30" s="1746">
        <v>-13134.508034</v>
      </c>
      <c r="U30" s="1758">
        <v>0</v>
      </c>
      <c r="V30" s="1111"/>
      <c r="W30" s="1746"/>
      <c r="X30" s="1746"/>
      <c r="Y30" s="1746"/>
      <c r="Z30" s="1746"/>
    </row>
    <row r="31" spans="1:26" ht="15">
      <c r="A31" s="1748">
        <v>5650</v>
      </c>
      <c r="B31" s="1752" t="s">
        <v>1822</v>
      </c>
      <c r="C31" s="1108" t="s">
        <v>519</v>
      </c>
      <c r="D31" s="1108" t="s">
        <v>519</v>
      </c>
      <c r="E31" s="1111" t="s">
        <v>3052</v>
      </c>
      <c r="F31" s="1585">
        <v>4.5</v>
      </c>
      <c r="G31" s="1585">
        <v>96.75</v>
      </c>
      <c r="H31" s="1585">
        <v>121.76</v>
      </c>
      <c r="I31" s="1585">
        <v>2.1800000000000002</v>
      </c>
      <c r="J31" s="1585">
        <v>127.75</v>
      </c>
      <c r="K31" s="1585">
        <v>219.78</v>
      </c>
      <c r="L31" s="1585">
        <v>239.97</v>
      </c>
      <c r="M31" s="1585">
        <v>223.89</v>
      </c>
      <c r="N31" s="1585">
        <v>187.63</v>
      </c>
      <c r="O31" s="1585">
        <v>88.29</v>
      </c>
      <c r="P31" s="1585">
        <v>16.45</v>
      </c>
      <c r="Q31" s="1585">
        <v>257.01</v>
      </c>
      <c r="R31" s="1585">
        <v>1585.96</v>
      </c>
      <c r="S31" s="1746">
        <v>1211.3562480000001</v>
      </c>
      <c r="T31" s="1746">
        <v>374.60375199999999</v>
      </c>
      <c r="U31" s="1758">
        <v>0</v>
      </c>
      <c r="V31" s="1111"/>
      <c r="W31" s="1746"/>
      <c r="X31" s="1746"/>
      <c r="Y31" s="1746"/>
      <c r="Z31" s="1746"/>
    </row>
    <row r="32" spans="1:26" ht="15">
      <c r="A32" s="1748">
        <v>5655</v>
      </c>
      <c r="B32" s="1752" t="s">
        <v>1822</v>
      </c>
      <c r="C32" s="1108" t="s">
        <v>519</v>
      </c>
      <c r="D32" s="1108" t="s">
        <v>519</v>
      </c>
      <c r="E32" s="1111" t="s">
        <v>3051</v>
      </c>
      <c r="F32" s="1585">
        <v>31373.59</v>
      </c>
      <c r="G32" s="1585">
        <v>21900.05</v>
      </c>
      <c r="H32" s="1585">
        <v>18957.310000000001</v>
      </c>
      <c r="I32" s="1585">
        <v>16001.83</v>
      </c>
      <c r="J32" s="1585">
        <v>18435.64</v>
      </c>
      <c r="K32" s="1585">
        <v>27085.23</v>
      </c>
      <c r="L32" s="1585">
        <v>19444.64</v>
      </c>
      <c r="M32" s="1585">
        <v>22415.63</v>
      </c>
      <c r="N32" s="1585">
        <v>15771.73</v>
      </c>
      <c r="O32" s="1585">
        <v>22218.36</v>
      </c>
      <c r="P32" s="1585">
        <v>23477.97</v>
      </c>
      <c r="Q32" s="1585">
        <v>29904.77</v>
      </c>
      <c r="R32" s="1585">
        <v>266986.75</v>
      </c>
      <c r="S32" s="1746">
        <v>203924.47965000002</v>
      </c>
      <c r="T32" s="1746">
        <v>63062.270349999999</v>
      </c>
      <c r="U32" s="1758">
        <v>0</v>
      </c>
      <c r="V32" s="1111"/>
      <c r="W32" s="1746"/>
      <c r="X32" s="1746"/>
      <c r="Y32" s="1746"/>
      <c r="Z32" s="1746"/>
    </row>
    <row r="33" spans="1:30" ht="15">
      <c r="A33" s="1748">
        <v>5660</v>
      </c>
      <c r="B33" s="1752" t="s">
        <v>1822</v>
      </c>
      <c r="C33" s="1108" t="s">
        <v>519</v>
      </c>
      <c r="D33" s="1108" t="s">
        <v>519</v>
      </c>
      <c r="E33" s="1111" t="s">
        <v>3050</v>
      </c>
      <c r="F33" s="1585">
        <v>12.31</v>
      </c>
      <c r="G33" s="1585">
        <v>93.17</v>
      </c>
      <c r="H33" s="1585">
        <v>207.58</v>
      </c>
      <c r="I33" s="1585">
        <v>112.01</v>
      </c>
      <c r="J33" s="1585">
        <v>65.37</v>
      </c>
      <c r="K33" s="1585">
        <v>227.94</v>
      </c>
      <c r="L33" s="1585">
        <v>50.76</v>
      </c>
      <c r="M33" s="1585">
        <v>124</v>
      </c>
      <c r="N33" s="1585">
        <v>35.479999999999997</v>
      </c>
      <c r="O33" s="1585">
        <v>108.8</v>
      </c>
      <c r="P33" s="1585">
        <v>142.85</v>
      </c>
      <c r="Q33" s="1585">
        <v>293.93</v>
      </c>
      <c r="R33" s="1585">
        <v>1474.2</v>
      </c>
      <c r="S33" s="1746">
        <v>1125.99396</v>
      </c>
      <c r="T33" s="1746">
        <v>348.20603999999997</v>
      </c>
      <c r="U33" s="1758">
        <v>0</v>
      </c>
      <c r="V33" s="1111"/>
      <c r="W33" s="1746"/>
      <c r="X33" s="1746"/>
      <c r="Y33" s="1746"/>
      <c r="Z33" s="1746"/>
    </row>
    <row r="34" spans="1:30" ht="15">
      <c r="A34" s="1748">
        <v>5665</v>
      </c>
      <c r="B34" s="1752" t="s">
        <v>1822</v>
      </c>
      <c r="C34" s="1108" t="s">
        <v>519</v>
      </c>
      <c r="D34" s="1108" t="s">
        <v>519</v>
      </c>
      <c r="E34" s="1111" t="s">
        <v>3049</v>
      </c>
      <c r="F34" s="1585">
        <v>1435.74</v>
      </c>
      <c r="G34" s="1585">
        <v>1661.23</v>
      </c>
      <c r="H34" s="1585">
        <v>1790.52</v>
      </c>
      <c r="I34" s="1585">
        <v>1295.52</v>
      </c>
      <c r="J34" s="1585">
        <v>1811.24</v>
      </c>
      <c r="K34" s="1585">
        <v>1480.25</v>
      </c>
      <c r="L34" s="1585">
        <v>1456.31</v>
      </c>
      <c r="M34" s="1585">
        <v>1410.95</v>
      </c>
      <c r="N34" s="1585">
        <v>1683.13</v>
      </c>
      <c r="O34" s="1585">
        <v>1383.71</v>
      </c>
      <c r="P34" s="1585">
        <v>1350.88</v>
      </c>
      <c r="Q34" s="1585">
        <v>1374.44</v>
      </c>
      <c r="R34" s="1585">
        <v>18133.919999999998</v>
      </c>
      <c r="S34" s="1746">
        <v>13850.688096</v>
      </c>
      <c r="T34" s="1746">
        <v>4283.2319039999993</v>
      </c>
      <c r="U34" s="1758">
        <v>0</v>
      </c>
      <c r="V34" s="1111"/>
      <c r="W34" s="1746"/>
      <c r="X34" s="1746"/>
      <c r="Y34" s="1746"/>
      <c r="Z34" s="1746"/>
    </row>
    <row r="35" spans="1:30" ht="15">
      <c r="A35" s="1748">
        <v>5670</v>
      </c>
      <c r="B35" s="1752" t="s">
        <v>1822</v>
      </c>
      <c r="C35" s="1108" t="s">
        <v>519</v>
      </c>
      <c r="D35" s="1108" t="s">
        <v>519</v>
      </c>
      <c r="E35" s="1111" t="s">
        <v>3048</v>
      </c>
      <c r="F35" s="1585">
        <v>709.54</v>
      </c>
      <c r="G35" s="1585">
        <v>717.74</v>
      </c>
      <c r="H35" s="1585">
        <v>732.15</v>
      </c>
      <c r="I35" s="1585">
        <v>734.38</v>
      </c>
      <c r="J35" s="1585">
        <v>244.58</v>
      </c>
      <c r="K35" s="1585">
        <v>1241.08</v>
      </c>
      <c r="L35" s="1585">
        <v>737.93</v>
      </c>
      <c r="M35" s="1585">
        <v>746.35</v>
      </c>
      <c r="N35" s="1585">
        <v>752.48</v>
      </c>
      <c r="O35" s="1585">
        <v>754.39</v>
      </c>
      <c r="P35" s="1585">
        <v>757.83</v>
      </c>
      <c r="Q35" s="1585">
        <v>741.06</v>
      </c>
      <c r="R35" s="1585">
        <v>8869.51</v>
      </c>
      <c r="S35" s="1746">
        <v>6774.5317380000006</v>
      </c>
      <c r="T35" s="1746">
        <v>2094.9782620000001</v>
      </c>
      <c r="U35" s="1758">
        <v>0</v>
      </c>
      <c r="V35" s="1111"/>
      <c r="W35" s="1746"/>
      <c r="X35" s="1746"/>
      <c r="Y35" s="1746"/>
      <c r="Z35" s="1746"/>
    </row>
    <row r="36" spans="1:30" ht="15">
      <c r="A36" s="1748">
        <v>5675</v>
      </c>
      <c r="B36" s="1752" t="s">
        <v>1822</v>
      </c>
      <c r="C36" s="1108" t="s">
        <v>519</v>
      </c>
      <c r="D36" s="1108" t="s">
        <v>519</v>
      </c>
      <c r="E36" s="1111" t="s">
        <v>3047</v>
      </c>
      <c r="F36" s="1585">
        <v>-148.43</v>
      </c>
      <c r="G36" s="1585">
        <v>-150.06</v>
      </c>
      <c r="H36" s="1585">
        <v>-188.79</v>
      </c>
      <c r="I36" s="1585">
        <v>-152.41</v>
      </c>
      <c r="J36" s="1585">
        <v>-147.04</v>
      </c>
      <c r="K36" s="1585">
        <v>-147.54</v>
      </c>
      <c r="L36" s="1585">
        <v>-137.38999999999999</v>
      </c>
      <c r="M36" s="1585">
        <v>-141.19</v>
      </c>
      <c r="N36" s="1585">
        <v>-188.34</v>
      </c>
      <c r="O36" s="1585">
        <v>-148.21</v>
      </c>
      <c r="P36" s="1585">
        <v>-147.54</v>
      </c>
      <c r="Q36" s="1585">
        <v>-108.5</v>
      </c>
      <c r="R36" s="1585">
        <v>-1805.4399999999998</v>
      </c>
      <c r="S36" s="1746">
        <v>-1378.9950719999999</v>
      </c>
      <c r="T36" s="1746">
        <v>-426.44492799999995</v>
      </c>
      <c r="U36" s="1758">
        <v>0</v>
      </c>
      <c r="V36" s="1111"/>
      <c r="W36" s="1746"/>
      <c r="X36" s="1746"/>
      <c r="Y36" s="1746"/>
      <c r="Z36" s="1746"/>
    </row>
    <row r="37" spans="1:30" ht="15">
      <c r="A37" s="1748">
        <v>5680</v>
      </c>
      <c r="B37" s="1752" t="s">
        <v>1822</v>
      </c>
      <c r="C37" s="1108"/>
      <c r="D37" s="1108" t="s">
        <v>519</v>
      </c>
      <c r="E37" s="1759" t="s">
        <v>2854</v>
      </c>
      <c r="F37" s="1585">
        <v>-74.08</v>
      </c>
      <c r="G37" s="1585">
        <v>-74.010000000000005</v>
      </c>
      <c r="H37" s="1585">
        <v>-95.02</v>
      </c>
      <c r="I37" s="1585">
        <v>-78.150000000000006</v>
      </c>
      <c r="J37" s="1585">
        <v>-78.28</v>
      </c>
      <c r="K37" s="1585">
        <v>-78.67</v>
      </c>
      <c r="L37" s="1585">
        <v>-70.86</v>
      </c>
      <c r="M37" s="1585">
        <v>-74.58</v>
      </c>
      <c r="N37" s="1585">
        <v>-94.11</v>
      </c>
      <c r="O37" s="1585">
        <v>-75.2</v>
      </c>
      <c r="P37" s="1585">
        <v>-76.77</v>
      </c>
      <c r="Q37" s="1585">
        <v>-57.43</v>
      </c>
      <c r="R37" s="1585">
        <v>-927.16</v>
      </c>
      <c r="S37" s="1746">
        <v>-708.16480799999999</v>
      </c>
      <c r="T37" s="1746">
        <v>-218.99519199999997</v>
      </c>
      <c r="U37" s="1758">
        <v>0</v>
      </c>
      <c r="V37" s="1111"/>
      <c r="W37" s="1746"/>
      <c r="X37" s="1746"/>
      <c r="Y37" s="1746"/>
      <c r="Z37" s="1746"/>
    </row>
    <row r="38" spans="1:30" ht="15">
      <c r="A38" s="1748">
        <v>5690</v>
      </c>
      <c r="B38" s="1752" t="s">
        <v>1822</v>
      </c>
      <c r="C38" s="1108" t="s">
        <v>519</v>
      </c>
      <c r="D38" s="1108" t="s">
        <v>519</v>
      </c>
      <c r="E38" s="1111" t="s">
        <v>3046</v>
      </c>
      <c r="F38" s="1585">
        <v>0</v>
      </c>
      <c r="G38" s="1585">
        <v>0</v>
      </c>
      <c r="H38" s="1585">
        <v>32.270000000000003</v>
      </c>
      <c r="I38" s="1585">
        <v>0</v>
      </c>
      <c r="J38" s="1585">
        <v>0</v>
      </c>
      <c r="K38" s="1585">
        <v>0</v>
      </c>
      <c r="L38" s="1585">
        <v>0</v>
      </c>
      <c r="M38" s="1585">
        <v>0</v>
      </c>
      <c r="N38" s="1585">
        <v>0</v>
      </c>
      <c r="O38" s="1585">
        <v>0</v>
      </c>
      <c r="P38" s="1585">
        <v>0</v>
      </c>
      <c r="Q38" s="1585">
        <v>0</v>
      </c>
      <c r="R38" s="1585">
        <v>32.270000000000003</v>
      </c>
      <c r="S38" s="1746">
        <v>24.647826000000002</v>
      </c>
      <c r="T38" s="1746">
        <v>7.6221740000000002</v>
      </c>
      <c r="U38" s="1758">
        <v>0</v>
      </c>
      <c r="V38" s="1111"/>
      <c r="W38" s="1746"/>
      <c r="X38" s="1746"/>
      <c r="Y38" s="1746"/>
      <c r="Z38" s="1746"/>
    </row>
    <row r="39" spans="1:30" ht="15">
      <c r="A39" s="1748">
        <v>5820</v>
      </c>
      <c r="B39" s="1752" t="s">
        <v>1822</v>
      </c>
      <c r="C39" s="1108" t="s">
        <v>519</v>
      </c>
      <c r="D39" s="1108" t="s">
        <v>519</v>
      </c>
      <c r="E39" s="1111" t="s">
        <v>2972</v>
      </c>
      <c r="F39" s="1585">
        <v>560</v>
      </c>
      <c r="G39" s="1585">
        <v>0</v>
      </c>
      <c r="H39" s="1585">
        <v>60.16</v>
      </c>
      <c r="I39" s="1585">
        <v>108.58</v>
      </c>
      <c r="J39" s="1585">
        <v>130.24</v>
      </c>
      <c r="K39" s="1585">
        <v>308.05</v>
      </c>
      <c r="L39" s="1585">
        <v>716.53</v>
      </c>
      <c r="M39" s="1585">
        <v>543.05999999999995</v>
      </c>
      <c r="N39" s="1585">
        <v>128.25</v>
      </c>
      <c r="O39" s="1585">
        <v>112.76</v>
      </c>
      <c r="P39" s="1585">
        <v>28.9</v>
      </c>
      <c r="Q39" s="1585">
        <v>-22.93</v>
      </c>
      <c r="R39" s="1585">
        <v>2673.6000000000004</v>
      </c>
      <c r="S39" s="1746">
        <v>2042.0956800000004</v>
      </c>
      <c r="T39" s="1746">
        <v>631.50432000000012</v>
      </c>
      <c r="U39" s="1758"/>
      <c r="V39" s="1111"/>
      <c r="W39" s="1746"/>
      <c r="X39" s="1746"/>
      <c r="Y39" s="1746"/>
      <c r="Z39" s="1746"/>
    </row>
    <row r="40" spans="1:30" ht="28.5">
      <c r="A40" s="1760"/>
      <c r="B40" s="1761"/>
      <c r="C40" s="1109"/>
      <c r="D40" s="1762" t="s">
        <v>519</v>
      </c>
      <c r="E40" s="1760" t="s">
        <v>3045</v>
      </c>
      <c r="F40" s="1765">
        <v>38280.229999999996</v>
      </c>
      <c r="G40" s="1765">
        <v>27337.039999999997</v>
      </c>
      <c r="H40" s="1765">
        <v>23425.480000000003</v>
      </c>
      <c r="I40" s="1765">
        <v>21266.16</v>
      </c>
      <c r="J40" s="1765">
        <v>24072.770000000004</v>
      </c>
      <c r="K40" s="1765">
        <v>33617.270000000004</v>
      </c>
      <c r="L40" s="1765">
        <v>25552.35</v>
      </c>
      <c r="M40" s="1765">
        <v>29716.49</v>
      </c>
      <c r="N40" s="1765">
        <v>19784.349999999999</v>
      </c>
      <c r="O40" s="1765">
        <v>28332.26</v>
      </c>
      <c r="P40" s="1765">
        <v>29319.020000000004</v>
      </c>
      <c r="Q40" s="1765">
        <v>37867.29</v>
      </c>
      <c r="R40" s="1765">
        <v>338570.71</v>
      </c>
      <c r="S40" s="1765">
        <v>258600.30829800002</v>
      </c>
      <c r="T40" s="1765">
        <v>79970.401702000017</v>
      </c>
      <c r="U40" s="1586">
        <v>0</v>
      </c>
      <c r="V40" s="1763"/>
      <c r="W40" s="1765"/>
      <c r="X40" s="1765"/>
      <c r="Y40" s="1765">
        <v>0</v>
      </c>
      <c r="Z40" s="1764">
        <v>338570.71</v>
      </c>
    </row>
    <row r="41" spans="1:30" ht="15">
      <c r="A41" s="1748"/>
      <c r="B41" s="1752"/>
      <c r="C41" s="1108"/>
      <c r="D41" s="1110"/>
      <c r="E41" s="1111"/>
      <c r="F41" s="1581"/>
      <c r="G41" s="1581"/>
      <c r="H41" s="1581"/>
      <c r="I41" s="1581"/>
      <c r="J41" s="1581"/>
      <c r="K41" s="1581"/>
      <c r="L41" s="1581"/>
      <c r="M41" s="1581"/>
      <c r="N41" s="1581"/>
      <c r="O41" s="1581"/>
      <c r="P41" s="1581"/>
      <c r="Q41" s="1581"/>
      <c r="R41" s="1581"/>
      <c r="S41" s="1582"/>
      <c r="T41" s="1111"/>
      <c r="U41" s="1111"/>
      <c r="V41" s="1111"/>
      <c r="W41" s="1111"/>
      <c r="X41" s="1111"/>
      <c r="Y41" s="1111"/>
      <c r="Z41" s="1111"/>
    </row>
    <row r="42" spans="1:30" ht="15">
      <c r="A42" s="1748">
        <v>5435</v>
      </c>
      <c r="B42" s="1752" t="s">
        <v>2561</v>
      </c>
      <c r="C42" s="1108"/>
      <c r="D42" s="1110">
        <v>610</v>
      </c>
      <c r="E42" s="1759" t="s">
        <v>3044</v>
      </c>
      <c r="F42" s="1585">
        <v>0</v>
      </c>
      <c r="G42" s="1585">
        <v>0</v>
      </c>
      <c r="H42" s="1585">
        <v>0</v>
      </c>
      <c r="I42" s="1585">
        <v>0</v>
      </c>
      <c r="J42" s="1585">
        <v>0</v>
      </c>
      <c r="K42" s="1585">
        <v>0</v>
      </c>
      <c r="L42" s="1585">
        <v>0</v>
      </c>
      <c r="M42" s="1585">
        <v>0</v>
      </c>
      <c r="N42" s="1585">
        <v>0</v>
      </c>
      <c r="O42" s="1585">
        <v>0</v>
      </c>
      <c r="P42" s="1585">
        <v>0</v>
      </c>
      <c r="Q42" s="1585">
        <v>0</v>
      </c>
      <c r="R42" s="1585">
        <v>0</v>
      </c>
      <c r="S42" s="1582">
        <v>0</v>
      </c>
      <c r="T42" s="1111">
        <v>0</v>
      </c>
      <c r="U42" s="1758">
        <v>0</v>
      </c>
      <c r="V42" s="1111"/>
      <c r="W42" s="1111"/>
      <c r="X42" s="1111"/>
      <c r="Y42" s="1111"/>
      <c r="Z42" s="1111"/>
    </row>
    <row r="43" spans="1:30" s="1766" customFormat="1" ht="14.25">
      <c r="A43" s="1760"/>
      <c r="B43" s="1761"/>
      <c r="C43" s="1109"/>
      <c r="D43" s="1762">
        <v>610</v>
      </c>
      <c r="E43" s="1763" t="s">
        <v>3043</v>
      </c>
      <c r="F43" s="1586">
        <v>0</v>
      </c>
      <c r="G43" s="1586">
        <v>0</v>
      </c>
      <c r="H43" s="1586">
        <v>0</v>
      </c>
      <c r="I43" s="1586">
        <v>0</v>
      </c>
      <c r="J43" s="1586">
        <v>0</v>
      </c>
      <c r="K43" s="1586">
        <v>0</v>
      </c>
      <c r="L43" s="1586">
        <v>0</v>
      </c>
      <c r="M43" s="1586">
        <v>0</v>
      </c>
      <c r="N43" s="1586">
        <v>0</v>
      </c>
      <c r="O43" s="1586">
        <v>0</v>
      </c>
      <c r="P43" s="1586">
        <v>0</v>
      </c>
      <c r="Q43" s="1586">
        <v>0</v>
      </c>
      <c r="R43" s="1586">
        <v>0</v>
      </c>
      <c r="S43" s="1586">
        <v>0</v>
      </c>
      <c r="T43" s="1586">
        <v>0</v>
      </c>
      <c r="U43" s="1586">
        <v>0</v>
      </c>
      <c r="V43" s="1763"/>
      <c r="W43" s="1586"/>
      <c r="X43" s="1586"/>
      <c r="Y43" s="1586"/>
      <c r="Z43" s="1586"/>
    </row>
    <row r="44" spans="1:30" ht="15">
      <c r="A44" s="1748"/>
      <c r="B44" s="1752"/>
      <c r="C44" s="1108"/>
      <c r="D44" s="1110"/>
      <c r="E44" s="1111"/>
      <c r="F44" s="1581"/>
      <c r="G44" s="1581"/>
      <c r="H44" s="1581"/>
      <c r="I44" s="1581"/>
      <c r="J44" s="1581"/>
      <c r="K44" s="1581"/>
      <c r="L44" s="1581"/>
      <c r="M44" s="1581"/>
      <c r="N44" s="1581"/>
      <c r="O44" s="1581"/>
      <c r="P44" s="1581"/>
      <c r="Q44" s="1581"/>
      <c r="R44" s="1581"/>
      <c r="S44" s="1582"/>
      <c r="T44" s="1111"/>
      <c r="U44" s="1111"/>
      <c r="V44" s="1111"/>
      <c r="W44" s="1111"/>
      <c r="X44" s="1111"/>
      <c r="Y44" s="1111"/>
      <c r="Z44" s="1111"/>
    </row>
    <row r="45" spans="1:30" ht="15">
      <c r="A45" s="1748">
        <v>5465</v>
      </c>
      <c r="B45" s="1752" t="s">
        <v>2561</v>
      </c>
      <c r="C45" s="1108">
        <v>615.1</v>
      </c>
      <c r="D45" s="1110">
        <v>615</v>
      </c>
      <c r="E45" s="1111" t="s">
        <v>3042</v>
      </c>
      <c r="F45" s="1585">
        <v>11747.72</v>
      </c>
      <c r="G45" s="1585">
        <v>31774.78</v>
      </c>
      <c r="H45" s="1585">
        <v>25996.19</v>
      </c>
      <c r="I45" s="1585">
        <v>30374.71</v>
      </c>
      <c r="J45" s="1585">
        <v>32304.47</v>
      </c>
      <c r="K45" s="1585">
        <v>36299.94</v>
      </c>
      <c r="L45" s="1585">
        <v>28739.5</v>
      </c>
      <c r="M45" s="1585">
        <v>22978.04</v>
      </c>
      <c r="N45" s="1585">
        <v>21849.84</v>
      </c>
      <c r="O45" s="1585">
        <v>27365.87</v>
      </c>
      <c r="P45" s="1585">
        <v>27603.63</v>
      </c>
      <c r="Q45" s="1585">
        <v>28618.57</v>
      </c>
      <c r="R45" s="1585">
        <v>325653.26</v>
      </c>
      <c r="S45" s="1746">
        <v>325653.26</v>
      </c>
      <c r="T45" s="1758">
        <v>0</v>
      </c>
      <c r="U45" s="1758"/>
      <c r="V45" s="1111"/>
      <c r="W45" s="1758"/>
      <c r="X45" s="1758"/>
      <c r="Y45" s="1758"/>
      <c r="Z45" s="1758"/>
    </row>
    <row r="46" spans="1:30" ht="14.25">
      <c r="A46" s="1760"/>
      <c r="B46" s="1761"/>
      <c r="C46" s="1109"/>
      <c r="D46" s="1762">
        <v>615</v>
      </c>
      <c r="E46" s="1763" t="s">
        <v>3041</v>
      </c>
      <c r="F46" s="1765">
        <v>11747.72</v>
      </c>
      <c r="G46" s="1765">
        <v>31774.78</v>
      </c>
      <c r="H46" s="1765">
        <v>25996.19</v>
      </c>
      <c r="I46" s="1765">
        <v>30374.71</v>
      </c>
      <c r="J46" s="1765">
        <v>32304.47</v>
      </c>
      <c r="K46" s="1765">
        <v>36299.94</v>
      </c>
      <c r="L46" s="1765">
        <v>28739.5</v>
      </c>
      <c r="M46" s="1765">
        <v>22978.04</v>
      </c>
      <c r="N46" s="1765">
        <v>21849.84</v>
      </c>
      <c r="O46" s="1765">
        <v>27365.87</v>
      </c>
      <c r="P46" s="1765">
        <v>27603.63</v>
      </c>
      <c r="Q46" s="1765">
        <v>28618.57</v>
      </c>
      <c r="R46" s="1765">
        <v>325653.26</v>
      </c>
      <c r="S46" s="1765">
        <v>325653.26</v>
      </c>
      <c r="T46" s="1765">
        <v>0</v>
      </c>
      <c r="U46" s="1765">
        <v>0</v>
      </c>
      <c r="V46" s="1763"/>
      <c r="W46" s="1765"/>
      <c r="X46" s="1765"/>
      <c r="Y46" s="1765">
        <v>0</v>
      </c>
      <c r="Z46" s="1764">
        <v>325653.26</v>
      </c>
    </row>
    <row r="47" spans="1:30" ht="15">
      <c r="A47" s="1748"/>
      <c r="B47" s="1752"/>
      <c r="C47" s="1108"/>
      <c r="D47" s="1110"/>
      <c r="E47" s="1111"/>
      <c r="F47" s="1581"/>
      <c r="G47" s="1581"/>
      <c r="H47" s="1581"/>
      <c r="I47" s="1581"/>
      <c r="J47" s="1581"/>
      <c r="K47" s="1581"/>
      <c r="L47" s="1581"/>
      <c r="M47" s="1581"/>
      <c r="N47" s="1581"/>
      <c r="O47" s="1581"/>
      <c r="P47" s="1581"/>
      <c r="Q47" s="1581"/>
      <c r="R47" s="1581"/>
      <c r="S47" s="1582"/>
      <c r="T47" s="1111"/>
      <c r="U47" s="1111"/>
      <c r="V47" s="1111"/>
      <c r="W47" s="1111"/>
      <c r="X47" s="1111"/>
      <c r="Y47" s="1111"/>
      <c r="Z47" s="1111"/>
    </row>
    <row r="48" spans="1:30" s="1034" customFormat="1" ht="15">
      <c r="A48" s="1697">
        <v>5480</v>
      </c>
      <c r="B48" s="1707" t="s">
        <v>2561</v>
      </c>
      <c r="C48" s="1137" t="s">
        <v>520</v>
      </c>
      <c r="D48" s="1137" t="s">
        <v>520</v>
      </c>
      <c r="E48" s="1135" t="s">
        <v>3040</v>
      </c>
      <c r="F48" s="1323">
        <v>9162.9599999999991</v>
      </c>
      <c r="G48" s="1323">
        <v>6700.5</v>
      </c>
      <c r="H48" s="1323">
        <v>8045.4</v>
      </c>
      <c r="I48" s="1323">
        <v>9982.1</v>
      </c>
      <c r="J48" s="1323">
        <v>10074.299999999999</v>
      </c>
      <c r="K48" s="1323">
        <v>12374.2</v>
      </c>
      <c r="L48" s="1323">
        <v>10747.9</v>
      </c>
      <c r="M48" s="1323">
        <v>9215.2000000000007</v>
      </c>
      <c r="N48" s="1323">
        <v>8586.66</v>
      </c>
      <c r="O48" s="1323">
        <v>11951.1</v>
      </c>
      <c r="P48" s="1323">
        <v>10420.4</v>
      </c>
      <c r="Q48" s="1323">
        <v>12443.1</v>
      </c>
      <c r="R48" s="1323">
        <v>119703.81999999999</v>
      </c>
      <c r="S48" s="1718">
        <v>119703.81999999999</v>
      </c>
      <c r="T48" s="1718"/>
      <c r="U48" s="1265">
        <v>0</v>
      </c>
      <c r="V48" s="1135"/>
      <c r="W48" s="1718"/>
      <c r="X48" s="1718"/>
      <c r="Y48" s="1718"/>
      <c r="Z48" s="1718"/>
      <c r="AD48" s="1135" t="s">
        <v>3037</v>
      </c>
    </row>
    <row r="49" spans="1:30" s="1034" customFormat="1" ht="15">
      <c r="A49" s="1697">
        <v>5485</v>
      </c>
      <c r="B49" s="1707" t="s">
        <v>2675</v>
      </c>
      <c r="C49" s="1137" t="s">
        <v>520</v>
      </c>
      <c r="D49" s="1137" t="s">
        <v>520</v>
      </c>
      <c r="E49" s="1135" t="s">
        <v>3039</v>
      </c>
      <c r="F49" s="1323">
        <v>0</v>
      </c>
      <c r="G49" s="1323">
        <v>850</v>
      </c>
      <c r="H49" s="1323">
        <v>775</v>
      </c>
      <c r="I49" s="1323">
        <v>0</v>
      </c>
      <c r="J49" s="1323">
        <v>0</v>
      </c>
      <c r="K49" s="1323">
        <v>0</v>
      </c>
      <c r="L49" s="1323">
        <v>775</v>
      </c>
      <c r="M49" s="1323">
        <v>0</v>
      </c>
      <c r="N49" s="1323">
        <v>1375</v>
      </c>
      <c r="O49" s="1323">
        <v>0</v>
      </c>
      <c r="P49" s="1323">
        <v>425</v>
      </c>
      <c r="Q49" s="1323">
        <v>0</v>
      </c>
      <c r="R49" s="1323">
        <v>4200</v>
      </c>
      <c r="S49" s="1718">
        <v>0</v>
      </c>
      <c r="T49" s="1718">
        <v>4200</v>
      </c>
      <c r="U49" s="1265">
        <v>0</v>
      </c>
      <c r="V49" s="1135"/>
      <c r="W49" s="1266"/>
      <c r="X49" s="1266"/>
      <c r="Y49" s="1266"/>
      <c r="Z49" s="1266"/>
      <c r="AD49" s="1135"/>
    </row>
    <row r="50" spans="1:30" s="1034" customFormat="1" ht="15">
      <c r="A50" s="1697">
        <v>5490</v>
      </c>
      <c r="B50" s="1707" t="s">
        <v>1822</v>
      </c>
      <c r="C50" s="1137" t="s">
        <v>520</v>
      </c>
      <c r="D50" s="1137" t="s">
        <v>520</v>
      </c>
      <c r="E50" s="1135" t="s">
        <v>3038</v>
      </c>
      <c r="F50" s="1323">
        <v>4204.84</v>
      </c>
      <c r="G50" s="1323">
        <v>4123.91</v>
      </c>
      <c r="H50" s="1323">
        <v>4125.1499999999996</v>
      </c>
      <c r="I50" s="1323">
        <v>4629.84</v>
      </c>
      <c r="J50" s="1323">
        <v>-18.7</v>
      </c>
      <c r="K50" s="1323">
        <v>4716.01</v>
      </c>
      <c r="L50" s="1323">
        <v>4253.42</v>
      </c>
      <c r="M50" s="1323">
        <v>4276</v>
      </c>
      <c r="N50" s="1323">
        <v>-149.22</v>
      </c>
      <c r="O50" s="1323">
        <v>3631.72</v>
      </c>
      <c r="P50" s="1323">
        <v>4221.17</v>
      </c>
      <c r="Q50" s="1323">
        <v>5740.13</v>
      </c>
      <c r="R50" s="1323">
        <v>43754.26999999999</v>
      </c>
      <c r="S50" s="1746">
        <v>33419.51142599999</v>
      </c>
      <c r="T50" s="1746">
        <v>10334.758573999998</v>
      </c>
      <c r="U50" s="1265">
        <v>0</v>
      </c>
      <c r="V50" s="1135"/>
      <c r="W50" s="1718"/>
      <c r="X50" s="1718"/>
      <c r="Y50" s="1718"/>
      <c r="Z50" s="1718"/>
      <c r="AD50" s="1135" t="s">
        <v>3037</v>
      </c>
    </row>
    <row r="51" spans="1:30" s="1034" customFormat="1" ht="15">
      <c r="A51" s="1720"/>
      <c r="B51" s="1721"/>
      <c r="C51" s="1139"/>
      <c r="D51" s="1139" t="s">
        <v>520</v>
      </c>
      <c r="E51" s="1693" t="s">
        <v>3036</v>
      </c>
      <c r="F51" s="1725">
        <v>13367.8</v>
      </c>
      <c r="G51" s="1725">
        <v>11674.41</v>
      </c>
      <c r="H51" s="1725">
        <v>12945.55</v>
      </c>
      <c r="I51" s="1725">
        <v>14611.94</v>
      </c>
      <c r="J51" s="1725">
        <v>10055.599999999999</v>
      </c>
      <c r="K51" s="1725">
        <v>17090.21</v>
      </c>
      <c r="L51" s="1725">
        <v>15776.32</v>
      </c>
      <c r="M51" s="1725">
        <v>13491.2</v>
      </c>
      <c r="N51" s="1725">
        <v>9812.44</v>
      </c>
      <c r="O51" s="1725">
        <v>15582.82</v>
      </c>
      <c r="P51" s="1725">
        <v>15066.57</v>
      </c>
      <c r="Q51" s="1725">
        <v>18183.23</v>
      </c>
      <c r="R51" s="1725">
        <v>167658.08999999997</v>
      </c>
      <c r="S51" s="1725">
        <v>153123.33142599999</v>
      </c>
      <c r="T51" s="1725">
        <v>14534.758573999998</v>
      </c>
      <c r="U51" s="1725">
        <v>0</v>
      </c>
      <c r="V51" s="1725"/>
      <c r="W51" s="1725"/>
      <c r="X51" s="1725"/>
      <c r="Y51" s="1725">
        <v>0</v>
      </c>
      <c r="Z51" s="1723">
        <v>167658.08999999997</v>
      </c>
      <c r="AB51" s="1034">
        <v>121299</v>
      </c>
    </row>
    <row r="52" spans="1:30" ht="15">
      <c r="A52" s="1748"/>
      <c r="B52" s="1752"/>
      <c r="C52" s="1108"/>
      <c r="D52" s="1110"/>
      <c r="E52" s="1111"/>
      <c r="F52" s="1581"/>
      <c r="G52" s="1581"/>
      <c r="H52" s="1581"/>
      <c r="I52" s="1581"/>
      <c r="J52" s="1581"/>
      <c r="K52" s="1581"/>
      <c r="L52" s="1581"/>
      <c r="M52" s="1581"/>
      <c r="N52" s="1581"/>
      <c r="O52" s="1581"/>
      <c r="P52" s="1581"/>
      <c r="Q52" s="1581"/>
      <c r="R52" s="1581"/>
      <c r="S52" s="1582"/>
      <c r="T52" s="1111"/>
      <c r="U52" s="1111"/>
      <c r="V52" s="1111"/>
      <c r="W52" s="1111"/>
      <c r="X52" s="1111"/>
      <c r="Y52" s="1111"/>
      <c r="Z52" s="1111"/>
      <c r="AB52" s="1770">
        <v>36745</v>
      </c>
    </row>
    <row r="53" spans="1:30" ht="15">
      <c r="A53" s="1748">
        <v>5525</v>
      </c>
      <c r="B53" s="1752" t="s">
        <v>1822</v>
      </c>
      <c r="C53" s="1108" t="s">
        <v>521</v>
      </c>
      <c r="D53" s="1108" t="s">
        <v>521</v>
      </c>
      <c r="E53" s="1111" t="s">
        <v>3035</v>
      </c>
      <c r="F53" s="1585">
        <v>122.36</v>
      </c>
      <c r="G53" s="1585">
        <v>121.57</v>
      </c>
      <c r="H53" s="1585">
        <v>130.88</v>
      </c>
      <c r="I53" s="1585">
        <v>135.80000000000001</v>
      </c>
      <c r="J53" s="1585">
        <v>138.72</v>
      </c>
      <c r="K53" s="1585">
        <v>140.21</v>
      </c>
      <c r="L53" s="1585">
        <v>96.58</v>
      </c>
      <c r="M53" s="1585">
        <v>123.71</v>
      </c>
      <c r="N53" s="1585">
        <v>64.739999999999995</v>
      </c>
      <c r="O53" s="1585">
        <v>177.36</v>
      </c>
      <c r="P53" s="1585">
        <v>83.25</v>
      </c>
      <c r="Q53" s="1585">
        <v>105.16</v>
      </c>
      <c r="R53" s="1585">
        <v>1440.3400000000004</v>
      </c>
      <c r="S53" s="1746">
        <v>1100.1316920000004</v>
      </c>
      <c r="T53" s="1746">
        <v>340.2083080000001</v>
      </c>
      <c r="U53" s="1758">
        <v>0</v>
      </c>
      <c r="V53" s="1111"/>
      <c r="W53" s="1746"/>
      <c r="X53" s="1746"/>
      <c r="Y53" s="1746"/>
      <c r="Z53" s="1746"/>
      <c r="AB53" s="1770">
        <v>158044</v>
      </c>
    </row>
    <row r="54" spans="1:30" ht="15">
      <c r="A54" s="1748">
        <v>5530</v>
      </c>
      <c r="B54" s="1752" t="s">
        <v>1822</v>
      </c>
      <c r="C54" s="1108" t="s">
        <v>521</v>
      </c>
      <c r="D54" s="1108" t="s">
        <v>521</v>
      </c>
      <c r="E54" s="1111" t="s">
        <v>3034</v>
      </c>
      <c r="F54" s="1585">
        <v>0</v>
      </c>
      <c r="G54" s="1585">
        <v>0</v>
      </c>
      <c r="H54" s="1585">
        <v>0</v>
      </c>
      <c r="I54" s="1585">
        <v>0</v>
      </c>
      <c r="J54" s="1585">
        <v>0</v>
      </c>
      <c r="K54" s="1585">
        <v>0</v>
      </c>
      <c r="L54" s="1585">
        <v>0</v>
      </c>
      <c r="M54" s="1585">
        <v>0</v>
      </c>
      <c r="N54" s="1585">
        <v>0</v>
      </c>
      <c r="O54" s="1585">
        <v>0</v>
      </c>
      <c r="P54" s="1585">
        <v>0</v>
      </c>
      <c r="Q54" s="1585">
        <v>0</v>
      </c>
      <c r="R54" s="1585">
        <v>0</v>
      </c>
      <c r="S54" s="1746">
        <v>0</v>
      </c>
      <c r="T54" s="1746">
        <v>0</v>
      </c>
      <c r="U54" s="1758">
        <v>0</v>
      </c>
      <c r="V54" s="1111"/>
      <c r="W54" s="1746"/>
      <c r="X54" s="1746"/>
      <c r="Y54" s="1746"/>
      <c r="Z54" s="1746"/>
    </row>
    <row r="55" spans="1:30" ht="15">
      <c r="A55" s="1748">
        <v>5535</v>
      </c>
      <c r="B55" s="1752" t="s">
        <v>1822</v>
      </c>
      <c r="C55" s="1108" t="s">
        <v>521</v>
      </c>
      <c r="D55" s="1108" t="s">
        <v>521</v>
      </c>
      <c r="E55" s="1111" t="s">
        <v>3033</v>
      </c>
      <c r="F55" s="1585">
        <v>215.4</v>
      </c>
      <c r="G55" s="1585">
        <v>224.95</v>
      </c>
      <c r="H55" s="1585">
        <v>210.1</v>
      </c>
      <c r="I55" s="1585">
        <v>197.4</v>
      </c>
      <c r="J55" s="1585">
        <v>223.15</v>
      </c>
      <c r="K55" s="1585">
        <v>195.64</v>
      </c>
      <c r="L55" s="1585">
        <v>188.45</v>
      </c>
      <c r="M55" s="1585">
        <v>238.09</v>
      </c>
      <c r="N55" s="1585">
        <v>137.86000000000001</v>
      </c>
      <c r="O55" s="1585">
        <v>346.55</v>
      </c>
      <c r="P55" s="1585">
        <v>177.71</v>
      </c>
      <c r="Q55" s="1585">
        <v>195.19</v>
      </c>
      <c r="R55" s="1585">
        <v>2550.4900000000002</v>
      </c>
      <c r="S55" s="1746">
        <v>1948.0642620000003</v>
      </c>
      <c r="T55" s="1746">
        <v>602.42573800000002</v>
      </c>
      <c r="U55" s="1758">
        <v>0</v>
      </c>
      <c r="V55" s="1111"/>
      <c r="W55" s="1746"/>
      <c r="X55" s="1746"/>
      <c r="Y55" s="1746"/>
      <c r="Z55" s="1746"/>
    </row>
    <row r="56" spans="1:30" ht="15">
      <c r="A56" s="1748">
        <v>5540</v>
      </c>
      <c r="B56" s="1752" t="s">
        <v>1822</v>
      </c>
      <c r="C56" s="1108" t="s">
        <v>521</v>
      </c>
      <c r="D56" s="1108" t="s">
        <v>521</v>
      </c>
      <c r="E56" s="1111" t="s">
        <v>3032</v>
      </c>
      <c r="F56" s="1585">
        <v>4350.97</v>
      </c>
      <c r="G56" s="1585">
        <v>2801.79</v>
      </c>
      <c r="H56" s="1585">
        <v>3528.62</v>
      </c>
      <c r="I56" s="1585">
        <v>3649.23</v>
      </c>
      <c r="J56" s="1585">
        <v>3159.16</v>
      </c>
      <c r="K56" s="1585">
        <v>3962.75</v>
      </c>
      <c r="L56" s="1585">
        <v>3128.04</v>
      </c>
      <c r="M56" s="1585">
        <v>4253.75</v>
      </c>
      <c r="N56" s="1585">
        <v>3475.69</v>
      </c>
      <c r="O56" s="1585">
        <v>3342.57</v>
      </c>
      <c r="P56" s="1585">
        <v>3171.81</v>
      </c>
      <c r="Q56" s="1585">
        <v>3936.93</v>
      </c>
      <c r="R56" s="1585">
        <v>42761.31</v>
      </c>
      <c r="S56" s="1746">
        <v>32661.088577999999</v>
      </c>
      <c r="T56" s="1746">
        <v>10100.221421999999</v>
      </c>
      <c r="U56" s="1758">
        <v>0</v>
      </c>
      <c r="V56" s="1111"/>
      <c r="W56" s="1746"/>
      <c r="X56" s="1746"/>
      <c r="Y56" s="1746"/>
      <c r="Z56" s="1746"/>
    </row>
    <row r="57" spans="1:30" ht="15">
      <c r="A57" s="1748">
        <v>5740</v>
      </c>
      <c r="B57" s="1752" t="s">
        <v>1822</v>
      </c>
      <c r="C57" s="1108" t="s">
        <v>521</v>
      </c>
      <c r="D57" s="1108" t="s">
        <v>521</v>
      </c>
      <c r="E57" s="1111" t="s">
        <v>3031</v>
      </c>
      <c r="F57" s="1585">
        <v>0</v>
      </c>
      <c r="G57" s="1585">
        <v>0</v>
      </c>
      <c r="H57" s="1585">
        <v>0</v>
      </c>
      <c r="I57" s="1585">
        <v>0</v>
      </c>
      <c r="J57" s="1585">
        <v>0</v>
      </c>
      <c r="K57" s="1585">
        <v>0</v>
      </c>
      <c r="L57" s="1585">
        <v>0</v>
      </c>
      <c r="M57" s="1585">
        <v>0</v>
      </c>
      <c r="N57" s="1585">
        <v>0</v>
      </c>
      <c r="O57" s="1585">
        <v>0</v>
      </c>
      <c r="P57" s="1585">
        <v>10.5</v>
      </c>
      <c r="Q57" s="1585">
        <v>-16.39</v>
      </c>
      <c r="R57" s="1585">
        <v>-5.8900000000000006</v>
      </c>
      <c r="S57" s="1746">
        <v>-4.4987820000000003</v>
      </c>
      <c r="T57" s="1746">
        <v>-1.3912180000000001</v>
      </c>
      <c r="U57" s="1758">
        <v>0</v>
      </c>
      <c r="V57" s="1111"/>
      <c r="X57" s="1746"/>
      <c r="Y57" s="1746"/>
      <c r="Z57" s="1746"/>
      <c r="AD57" s="1746" t="s">
        <v>2927</v>
      </c>
    </row>
    <row r="58" spans="1:30" ht="15">
      <c r="A58" s="1748">
        <v>5860</v>
      </c>
      <c r="B58" s="1752" t="s">
        <v>1822</v>
      </c>
      <c r="C58" s="1108" t="s">
        <v>530</v>
      </c>
      <c r="D58" s="1108" t="s">
        <v>521</v>
      </c>
      <c r="E58" s="1111" t="s">
        <v>3030</v>
      </c>
      <c r="F58" s="1585">
        <v>694.43</v>
      </c>
      <c r="G58" s="1585">
        <v>707.81</v>
      </c>
      <c r="H58" s="1585">
        <v>203.33</v>
      </c>
      <c r="I58" s="1585">
        <v>972.49</v>
      </c>
      <c r="J58" s="1585">
        <v>357.1</v>
      </c>
      <c r="K58" s="1585">
        <v>385.18</v>
      </c>
      <c r="L58" s="1585">
        <v>439.87</v>
      </c>
      <c r="M58" s="1585">
        <v>192.07</v>
      </c>
      <c r="N58" s="1585">
        <v>598.08000000000004</v>
      </c>
      <c r="O58" s="1585">
        <v>593.51</v>
      </c>
      <c r="P58" s="1585">
        <v>590.77</v>
      </c>
      <c r="Q58" s="1585">
        <v>868.41</v>
      </c>
      <c r="R58" s="1585">
        <v>6603.0499999999993</v>
      </c>
      <c r="S58" s="1746">
        <v>5043.4095899999993</v>
      </c>
      <c r="T58" s="1746">
        <v>1559.6404099999997</v>
      </c>
      <c r="U58" s="1758">
        <v>0</v>
      </c>
      <c r="V58" s="1111"/>
      <c r="X58" s="1746"/>
      <c r="Y58" s="1746"/>
      <c r="Z58" s="1746"/>
      <c r="AA58" s="1767" t="s">
        <v>3029</v>
      </c>
      <c r="AD58" s="1746"/>
    </row>
    <row r="59" spans="1:30" ht="15">
      <c r="A59" s="1748">
        <v>5880</v>
      </c>
      <c r="B59" s="1752" t="s">
        <v>1822</v>
      </c>
      <c r="C59" s="1108" t="s">
        <v>521</v>
      </c>
      <c r="D59" s="1108" t="s">
        <v>521</v>
      </c>
      <c r="E59" s="1111" t="s">
        <v>3028</v>
      </c>
      <c r="F59" s="1585">
        <v>388.66</v>
      </c>
      <c r="G59" s="1585">
        <v>287.8</v>
      </c>
      <c r="H59" s="1585">
        <v>395.54</v>
      </c>
      <c r="I59" s="1585">
        <v>447.66</v>
      </c>
      <c r="J59" s="1585">
        <v>694.83</v>
      </c>
      <c r="K59" s="1585">
        <v>634.88</v>
      </c>
      <c r="L59" s="1585">
        <v>571.4</v>
      </c>
      <c r="M59" s="1585">
        <v>597.08000000000004</v>
      </c>
      <c r="N59" s="1585">
        <v>360.77</v>
      </c>
      <c r="O59" s="1585">
        <v>365.03</v>
      </c>
      <c r="P59" s="1585">
        <v>674.89</v>
      </c>
      <c r="Q59" s="1585">
        <v>171</v>
      </c>
      <c r="R59" s="1585">
        <v>5589.5400000000009</v>
      </c>
      <c r="S59" s="1746">
        <v>4269.2906520000006</v>
      </c>
      <c r="T59" s="1746">
        <v>1320.2493480000003</v>
      </c>
      <c r="U59" s="1758">
        <v>0</v>
      </c>
      <c r="V59" s="1111"/>
      <c r="X59" s="1746"/>
      <c r="Y59" s="1746"/>
      <c r="Z59" s="1746"/>
      <c r="AA59" s="1770">
        <v>720</v>
      </c>
      <c r="AB59" s="2282">
        <v>1322</v>
      </c>
      <c r="AD59" s="1746" t="s">
        <v>2927</v>
      </c>
    </row>
    <row r="60" spans="1:30" ht="15">
      <c r="A60" s="1748">
        <v>6290</v>
      </c>
      <c r="B60" s="1752" t="s">
        <v>2561</v>
      </c>
      <c r="C60" s="1108">
        <v>675</v>
      </c>
      <c r="D60" s="1108">
        <v>620</v>
      </c>
      <c r="E60" s="1111" t="s">
        <v>2952</v>
      </c>
      <c r="F60" s="1585">
        <v>1641</v>
      </c>
      <c r="G60" s="1585">
        <v>1157</v>
      </c>
      <c r="H60" s="1585">
        <v>987.68</v>
      </c>
      <c r="I60" s="1585">
        <v>1632.05</v>
      </c>
      <c r="J60" s="1585">
        <v>2521.1999999999998</v>
      </c>
      <c r="K60" s="1585">
        <v>5849.38</v>
      </c>
      <c r="L60" s="1585">
        <v>2080</v>
      </c>
      <c r="M60" s="1585">
        <v>-380</v>
      </c>
      <c r="N60" s="1585">
        <v>138.22999999999999</v>
      </c>
      <c r="O60" s="1585">
        <v>3340.1</v>
      </c>
      <c r="P60" s="1585">
        <v>17165.37</v>
      </c>
      <c r="Q60" s="1585">
        <v>651.84</v>
      </c>
      <c r="R60" s="1585">
        <v>36783.849999999991</v>
      </c>
      <c r="S60" s="1582">
        <v>36783.849999999991</v>
      </c>
      <c r="T60" s="1111">
        <v>0</v>
      </c>
      <c r="U60" s="1758">
        <v>0</v>
      </c>
      <c r="V60" s="1111"/>
      <c r="X60" s="1746"/>
      <c r="Y60" s="1746"/>
      <c r="Z60" s="1746"/>
      <c r="AB60" s="2282"/>
      <c r="AD60" s="1746"/>
    </row>
    <row r="61" spans="1:30" ht="15">
      <c r="A61" s="1748">
        <v>6295</v>
      </c>
      <c r="B61" s="1752" t="s">
        <v>2561</v>
      </c>
      <c r="C61" s="1108"/>
      <c r="D61" s="1108">
        <v>620</v>
      </c>
      <c r="E61" s="1759" t="s">
        <v>2951</v>
      </c>
      <c r="F61" s="1585">
        <v>0</v>
      </c>
      <c r="G61" s="1585">
        <v>0</v>
      </c>
      <c r="H61" s="1585">
        <v>0</v>
      </c>
      <c r="I61" s="1585">
        <v>0</v>
      </c>
      <c r="J61" s="1585">
        <v>0</v>
      </c>
      <c r="K61" s="1585">
        <v>0</v>
      </c>
      <c r="L61" s="1585">
        <v>0</v>
      </c>
      <c r="M61" s="1585">
        <v>0</v>
      </c>
      <c r="N61" s="1585">
        <v>0</v>
      </c>
      <c r="O61" s="1585">
        <v>0</v>
      </c>
      <c r="P61" s="1585">
        <v>0</v>
      </c>
      <c r="Q61" s="1585">
        <v>0</v>
      </c>
      <c r="R61" s="1585">
        <v>0</v>
      </c>
      <c r="S61" s="1582">
        <v>0</v>
      </c>
      <c r="T61" s="1111">
        <v>0</v>
      </c>
      <c r="U61" s="1758">
        <v>0</v>
      </c>
      <c r="V61" s="1111"/>
      <c r="X61" s="1746"/>
      <c r="Y61" s="1746"/>
      <c r="Z61" s="1746"/>
      <c r="AB61" s="2282"/>
      <c r="AD61" s="1746"/>
    </row>
    <row r="62" spans="1:30" ht="15">
      <c r="A62" s="1748">
        <v>6300</v>
      </c>
      <c r="B62" s="1752" t="s">
        <v>2561</v>
      </c>
      <c r="C62" s="1108"/>
      <c r="D62" s="1108">
        <v>620</v>
      </c>
      <c r="E62" s="1759" t="s">
        <v>2950</v>
      </c>
      <c r="F62" s="1585">
        <v>1042.94</v>
      </c>
      <c r="G62" s="1585">
        <v>157.5</v>
      </c>
      <c r="H62" s="1585">
        <v>822.05</v>
      </c>
      <c r="I62" s="1585">
        <v>0</v>
      </c>
      <c r="J62" s="1585">
        <v>1227</v>
      </c>
      <c r="K62" s="1585">
        <v>990</v>
      </c>
      <c r="L62" s="1585">
        <v>180</v>
      </c>
      <c r="M62" s="1585">
        <v>415</v>
      </c>
      <c r="N62" s="1585">
        <v>1160</v>
      </c>
      <c r="O62" s="1585">
        <v>1195</v>
      </c>
      <c r="P62" s="1585">
        <v>1197.5</v>
      </c>
      <c r="Q62" s="1585">
        <v>1967.5</v>
      </c>
      <c r="R62" s="1585">
        <v>10354.49</v>
      </c>
      <c r="S62" s="1582">
        <v>10354.49</v>
      </c>
      <c r="T62" s="1111">
        <v>0</v>
      </c>
      <c r="U62" s="1758">
        <v>0</v>
      </c>
      <c r="V62" s="1111"/>
      <c r="X62" s="1746"/>
      <c r="Y62" s="1746"/>
      <c r="Z62" s="1746"/>
      <c r="AB62" s="2282"/>
      <c r="AD62" s="1746"/>
    </row>
    <row r="63" spans="1:30" ht="15">
      <c r="A63" s="1748">
        <v>6310</v>
      </c>
      <c r="B63" s="1752" t="s">
        <v>2561</v>
      </c>
      <c r="C63" s="1108">
        <v>675</v>
      </c>
      <c r="D63" s="1108">
        <v>620</v>
      </c>
      <c r="E63" s="1111" t="s">
        <v>2948</v>
      </c>
      <c r="F63" s="1585">
        <v>1871.92</v>
      </c>
      <c r="G63" s="1585">
        <v>2187.3000000000002</v>
      </c>
      <c r="H63" s="1585">
        <v>4484</v>
      </c>
      <c r="I63" s="1585">
        <v>9966.6299999999992</v>
      </c>
      <c r="J63" s="1585">
        <v>2163.92</v>
      </c>
      <c r="K63" s="1585">
        <v>17219.71</v>
      </c>
      <c r="L63" s="1585">
        <v>2136.5700000000002</v>
      </c>
      <c r="M63" s="1585">
        <v>12314.85</v>
      </c>
      <c r="N63" s="1585">
        <v>1896</v>
      </c>
      <c r="O63" s="1585">
        <v>3314.27</v>
      </c>
      <c r="P63" s="1585">
        <v>2150.19</v>
      </c>
      <c r="Q63" s="1585">
        <v>2035.29</v>
      </c>
      <c r="R63" s="1585">
        <v>61740.649999999994</v>
      </c>
      <c r="S63" s="1582">
        <v>61740.649999999994</v>
      </c>
      <c r="T63" s="1111">
        <v>0</v>
      </c>
      <c r="U63" s="1758">
        <v>0</v>
      </c>
      <c r="V63" s="1111"/>
      <c r="W63" s="1111"/>
      <c r="X63" s="1111"/>
      <c r="Y63" s="1111"/>
      <c r="Z63" s="1111"/>
    </row>
    <row r="64" spans="1:30" ht="15">
      <c r="A64" s="1748">
        <v>6355</v>
      </c>
      <c r="B64" s="1752" t="s">
        <v>1822</v>
      </c>
      <c r="C64" s="1108" t="s">
        <v>530</v>
      </c>
      <c r="D64" s="1108" t="s">
        <v>521</v>
      </c>
      <c r="E64" s="1111" t="s">
        <v>2947</v>
      </c>
      <c r="F64" s="1585">
        <v>1326.98</v>
      </c>
      <c r="G64" s="1585">
        <v>1327.01</v>
      </c>
      <c r="H64" s="1585">
        <v>1327.01</v>
      </c>
      <c r="I64" s="1585">
        <v>1327.01</v>
      </c>
      <c r="J64" s="1585">
        <v>1004.39</v>
      </c>
      <c r="K64" s="1585">
        <v>1004.41</v>
      </c>
      <c r="L64" s="1585">
        <v>1004.39</v>
      </c>
      <c r="M64" s="1585">
        <v>-677.59</v>
      </c>
      <c r="N64" s="1585">
        <v>9284.48</v>
      </c>
      <c r="O64" s="1585">
        <v>1280.03</v>
      </c>
      <c r="P64" s="1585">
        <v>1280.02</v>
      </c>
      <c r="Q64" s="1585">
        <v>1280.03</v>
      </c>
      <c r="R64" s="1585">
        <v>20768.169999999998</v>
      </c>
      <c r="S64" s="1746">
        <v>15862.728245999999</v>
      </c>
      <c r="T64" s="1746">
        <v>4905.4417539999995</v>
      </c>
      <c r="U64" s="1758">
        <v>0</v>
      </c>
      <c r="V64" s="1111"/>
      <c r="W64" s="1746"/>
      <c r="X64" s="1746"/>
      <c r="Y64" s="1746"/>
      <c r="Z64" s="1746"/>
    </row>
    <row r="65" spans="1:28" ht="15">
      <c r="A65" s="1748">
        <v>6380</v>
      </c>
      <c r="B65" s="1752" t="s">
        <v>1822</v>
      </c>
      <c r="C65" s="1108"/>
      <c r="D65" s="1108" t="s">
        <v>521</v>
      </c>
      <c r="E65" s="1759" t="s">
        <v>2944</v>
      </c>
      <c r="F65" s="1585">
        <v>0</v>
      </c>
      <c r="G65" s="1585">
        <v>0</v>
      </c>
      <c r="H65" s="1585">
        <v>0</v>
      </c>
      <c r="I65" s="1585">
        <v>0</v>
      </c>
      <c r="J65" s="1585">
        <v>0</v>
      </c>
      <c r="K65" s="1585">
        <v>0</v>
      </c>
      <c r="L65" s="1585">
        <v>0</v>
      </c>
      <c r="M65" s="1585">
        <v>0</v>
      </c>
      <c r="N65" s="1585">
        <v>0</v>
      </c>
      <c r="O65" s="1585">
        <v>0</v>
      </c>
      <c r="P65" s="1585">
        <v>0</v>
      </c>
      <c r="Q65" s="1585">
        <v>0</v>
      </c>
      <c r="R65" s="1585">
        <v>0</v>
      </c>
      <c r="S65" s="1746">
        <v>0</v>
      </c>
      <c r="T65" s="1746">
        <v>0</v>
      </c>
      <c r="U65" s="1758">
        <v>0</v>
      </c>
      <c r="V65" s="1111"/>
      <c r="W65" s="1746"/>
      <c r="X65" s="1746"/>
      <c r="Y65" s="1746"/>
      <c r="Z65" s="1746"/>
    </row>
    <row r="66" spans="1:28" ht="15">
      <c r="A66" s="1748">
        <v>6325</v>
      </c>
      <c r="B66" s="1752" t="s">
        <v>2675</v>
      </c>
      <c r="C66" s="1108">
        <v>775</v>
      </c>
      <c r="D66" s="1110">
        <v>720</v>
      </c>
      <c r="E66" s="1111" t="s">
        <v>2925</v>
      </c>
      <c r="F66" s="1585">
        <v>234.38</v>
      </c>
      <c r="G66" s="1585">
        <v>245</v>
      </c>
      <c r="H66" s="1585">
        <v>1820</v>
      </c>
      <c r="I66" s="1585">
        <v>1352.2</v>
      </c>
      <c r="J66" s="1585">
        <v>2851.8</v>
      </c>
      <c r="K66" s="1585">
        <v>794</v>
      </c>
      <c r="L66" s="1585">
        <v>0</v>
      </c>
      <c r="M66" s="1585">
        <v>1050</v>
      </c>
      <c r="N66" s="1585">
        <v>0</v>
      </c>
      <c r="O66" s="1585">
        <v>571</v>
      </c>
      <c r="P66" s="1585">
        <v>1068</v>
      </c>
      <c r="Q66" s="1585">
        <v>0</v>
      </c>
      <c r="R66" s="1746">
        <v>9986.380000000001</v>
      </c>
      <c r="S66" s="1111">
        <v>0</v>
      </c>
      <c r="T66" s="1768">
        <v>9986.380000000001</v>
      </c>
      <c r="U66" s="1758">
        <v>0</v>
      </c>
      <c r="V66" s="1111"/>
      <c r="W66" s="1768"/>
      <c r="X66" s="1768"/>
      <c r="Y66" s="1768"/>
      <c r="Z66" s="1768"/>
    </row>
    <row r="67" spans="1:28" ht="15">
      <c r="A67" s="1748">
        <v>6330</v>
      </c>
      <c r="B67" s="1752" t="s">
        <v>2675</v>
      </c>
      <c r="C67" s="1108"/>
      <c r="D67" s="1110">
        <v>720</v>
      </c>
      <c r="E67" s="1759" t="s">
        <v>2924</v>
      </c>
      <c r="F67" s="1585">
        <v>0</v>
      </c>
      <c r="G67" s="1585">
        <v>0</v>
      </c>
      <c r="H67" s="1585">
        <v>0</v>
      </c>
      <c r="I67" s="1585">
        <v>0</v>
      </c>
      <c r="J67" s="1585">
        <v>0</v>
      </c>
      <c r="K67" s="1585">
        <v>0</v>
      </c>
      <c r="L67" s="1585">
        <v>0</v>
      </c>
      <c r="M67" s="1585">
        <v>0</v>
      </c>
      <c r="N67" s="1585">
        <v>0</v>
      </c>
      <c r="O67" s="1585">
        <v>0</v>
      </c>
      <c r="P67" s="1585">
        <v>0</v>
      </c>
      <c r="Q67" s="1585">
        <v>0</v>
      </c>
      <c r="R67" s="1746">
        <v>0</v>
      </c>
      <c r="S67" s="1111">
        <v>0</v>
      </c>
      <c r="T67" s="1768">
        <v>0</v>
      </c>
      <c r="U67" s="1758">
        <v>0</v>
      </c>
      <c r="V67" s="1111"/>
      <c r="W67" s="1768"/>
      <c r="X67" s="1768"/>
      <c r="Y67" s="1768"/>
      <c r="Z67" s="1768"/>
      <c r="AA67" s="1770" t="s">
        <v>2923</v>
      </c>
    </row>
    <row r="68" spans="1:28" ht="15">
      <c r="A68" s="1748">
        <v>6335</v>
      </c>
      <c r="B68" s="1752" t="s">
        <v>2675</v>
      </c>
      <c r="C68" s="1108">
        <v>775</v>
      </c>
      <c r="D68" s="1110">
        <v>720</v>
      </c>
      <c r="E68" s="1111" t="s">
        <v>2922</v>
      </c>
      <c r="F68" s="1585">
        <v>847</v>
      </c>
      <c r="G68" s="1585">
        <v>80</v>
      </c>
      <c r="H68" s="1585">
        <v>1030</v>
      </c>
      <c r="I68" s="1585">
        <v>535</v>
      </c>
      <c r="J68" s="1585">
        <v>905</v>
      </c>
      <c r="K68" s="1585">
        <v>1100</v>
      </c>
      <c r="L68" s="1585">
        <v>1042.5</v>
      </c>
      <c r="M68" s="1585">
        <v>225</v>
      </c>
      <c r="N68" s="1585">
        <v>0</v>
      </c>
      <c r="O68" s="1585">
        <v>405</v>
      </c>
      <c r="P68" s="1585">
        <v>695</v>
      </c>
      <c r="Q68" s="1585">
        <v>764</v>
      </c>
      <c r="R68" s="1746">
        <v>7628.5</v>
      </c>
      <c r="S68" s="1111">
        <v>0</v>
      </c>
      <c r="T68" s="1768">
        <v>7628.5</v>
      </c>
      <c r="U68" s="1758">
        <v>0</v>
      </c>
      <c r="V68" s="1111"/>
      <c r="W68" s="1768"/>
      <c r="X68" s="1768"/>
      <c r="Y68" s="1768"/>
      <c r="Z68" s="1768"/>
      <c r="AA68" s="1770">
        <v>620</v>
      </c>
      <c r="AB68" s="2282">
        <v>-7141</v>
      </c>
    </row>
    <row r="69" spans="1:28" ht="15">
      <c r="A69" s="1748">
        <v>6345</v>
      </c>
      <c r="B69" s="1752" t="s">
        <v>2675</v>
      </c>
      <c r="C69" s="1108">
        <v>775</v>
      </c>
      <c r="D69" s="1110">
        <v>720</v>
      </c>
      <c r="E69" s="1111" t="s">
        <v>2921</v>
      </c>
      <c r="F69" s="1585">
        <v>966.5</v>
      </c>
      <c r="G69" s="1585">
        <v>2919.23</v>
      </c>
      <c r="H69" s="1585">
        <v>2048.19</v>
      </c>
      <c r="I69" s="1585">
        <v>2462.09</v>
      </c>
      <c r="J69" s="1585">
        <v>1088.53</v>
      </c>
      <c r="K69" s="1585">
        <v>2503.12</v>
      </c>
      <c r="L69" s="1585">
        <v>2281.64</v>
      </c>
      <c r="M69" s="1585">
        <v>1003.35</v>
      </c>
      <c r="N69" s="1585">
        <v>1889.03</v>
      </c>
      <c r="O69" s="1585">
        <v>2600.52</v>
      </c>
      <c r="P69" s="1585">
        <v>1042.19</v>
      </c>
      <c r="Q69" s="1585">
        <v>1386.91</v>
      </c>
      <c r="R69" s="1746">
        <v>22191.3</v>
      </c>
      <c r="S69" s="1111">
        <v>0</v>
      </c>
      <c r="T69" s="1768">
        <v>22191.3</v>
      </c>
      <c r="U69" s="1758">
        <v>0</v>
      </c>
      <c r="V69" s="1111"/>
      <c r="W69" s="1768"/>
      <c r="X69" s="1768"/>
      <c r="Y69" s="1768"/>
      <c r="Z69" s="1768"/>
      <c r="AA69" s="1770">
        <v>675</v>
      </c>
      <c r="AB69" s="2282">
        <v>4865</v>
      </c>
    </row>
    <row r="70" spans="1:28" ht="15">
      <c r="A70" s="1748">
        <v>6285</v>
      </c>
      <c r="B70" s="1752" t="s">
        <v>2561</v>
      </c>
      <c r="C70" s="1108">
        <v>675</v>
      </c>
      <c r="D70" s="1110">
        <v>620</v>
      </c>
      <c r="E70" s="1111" t="s">
        <v>3027</v>
      </c>
      <c r="F70" s="1585">
        <v>2940.56</v>
      </c>
      <c r="G70" s="1585">
        <v>2460.5700000000002</v>
      </c>
      <c r="H70" s="1585">
        <v>3972.84</v>
      </c>
      <c r="I70" s="1585">
        <v>904.37</v>
      </c>
      <c r="J70" s="1585">
        <v>1352.62</v>
      </c>
      <c r="K70" s="1585">
        <v>2047.96</v>
      </c>
      <c r="L70" s="1585">
        <v>3096.23</v>
      </c>
      <c r="M70" s="1585">
        <v>1157.54</v>
      </c>
      <c r="N70" s="1585">
        <v>1855.44</v>
      </c>
      <c r="O70" s="1585">
        <v>867.92</v>
      </c>
      <c r="P70" s="1585">
        <v>1778.04</v>
      </c>
      <c r="Q70" s="1585">
        <v>1736.69</v>
      </c>
      <c r="R70" s="1585">
        <v>24170.78</v>
      </c>
      <c r="S70" s="1746">
        <v>24170.78</v>
      </c>
      <c r="T70" s="1758">
        <v>0</v>
      </c>
      <c r="U70" s="1758">
        <v>0</v>
      </c>
      <c r="V70" s="1111"/>
      <c r="W70" s="1758"/>
      <c r="X70" s="1758"/>
      <c r="Y70" s="1758"/>
      <c r="Z70" s="1758"/>
      <c r="AA70" s="1770">
        <v>775</v>
      </c>
      <c r="AB70" s="2283">
        <v>948</v>
      </c>
    </row>
    <row r="71" spans="1:28" ht="28.5">
      <c r="A71" s="1760"/>
      <c r="B71" s="1761"/>
      <c r="C71" s="1109"/>
      <c r="D71" s="1762" t="s">
        <v>521</v>
      </c>
      <c r="E71" s="1760" t="s">
        <v>3026</v>
      </c>
      <c r="F71" s="1765">
        <v>16643.099999999999</v>
      </c>
      <c r="G71" s="1765">
        <v>14677.529999999999</v>
      </c>
      <c r="H71" s="1765">
        <v>20960.240000000002</v>
      </c>
      <c r="I71" s="1765">
        <v>23581.929999999997</v>
      </c>
      <c r="J71" s="1765">
        <v>17687.420000000002</v>
      </c>
      <c r="K71" s="1765">
        <v>36827.24</v>
      </c>
      <c r="L71" s="1765">
        <v>16245.669999999998</v>
      </c>
      <c r="M71" s="1765">
        <v>20512.849999999999</v>
      </c>
      <c r="N71" s="1765">
        <v>20860.319999999996</v>
      </c>
      <c r="O71" s="1765">
        <v>18398.86</v>
      </c>
      <c r="P71" s="1765">
        <v>31085.239999999998</v>
      </c>
      <c r="Q71" s="1765">
        <v>15082.560000000001</v>
      </c>
      <c r="R71" s="1765">
        <v>252562.96</v>
      </c>
      <c r="S71" s="1765">
        <v>193929.98423799998</v>
      </c>
      <c r="T71" s="1765">
        <v>58632.975762000002</v>
      </c>
      <c r="U71" s="1765">
        <v>0</v>
      </c>
      <c r="V71" s="1765">
        <v>0</v>
      </c>
      <c r="W71" s="1765">
        <v>0</v>
      </c>
      <c r="X71" s="1765">
        <v>0</v>
      </c>
      <c r="Y71" s="1765">
        <v>0</v>
      </c>
      <c r="Z71" s="1765">
        <v>0</v>
      </c>
      <c r="AA71" s="1765">
        <v>2790</v>
      </c>
      <c r="AB71" s="1765">
        <v>158038</v>
      </c>
    </row>
    <row r="72" spans="1:28" ht="15">
      <c r="A72" s="1748"/>
      <c r="B72" s="1752"/>
      <c r="C72" s="1108"/>
      <c r="D72" s="1110"/>
      <c r="E72" s="1111"/>
      <c r="F72" s="1581"/>
      <c r="G72" s="1581"/>
      <c r="H72" s="1581"/>
      <c r="I72" s="1581"/>
      <c r="J72" s="1581"/>
      <c r="K72" s="1581"/>
      <c r="L72" s="1581"/>
      <c r="M72" s="1581"/>
      <c r="N72" s="1581"/>
      <c r="O72" s="1581"/>
      <c r="P72" s="1581"/>
      <c r="Q72" s="1581"/>
      <c r="R72" s="1581"/>
      <c r="S72" s="1582"/>
      <c r="T72" s="1111"/>
      <c r="U72" s="1111"/>
      <c r="V72" s="1111"/>
      <c r="W72" s="1111"/>
      <c r="X72" s="1111"/>
      <c r="Y72" s="1111"/>
      <c r="Z72" s="1111"/>
    </row>
    <row r="73" spans="1:28" ht="15">
      <c r="A73" s="1748">
        <v>6020</v>
      </c>
      <c r="B73" s="1752" t="s">
        <v>1822</v>
      </c>
      <c r="C73" s="1108"/>
      <c r="D73" s="1108" t="s">
        <v>36</v>
      </c>
      <c r="E73" s="1759" t="s">
        <v>2814</v>
      </c>
      <c r="F73" s="1585">
        <v>0</v>
      </c>
      <c r="G73" s="1585">
        <v>0</v>
      </c>
      <c r="H73" s="1585">
        <v>600</v>
      </c>
      <c r="I73" s="1585">
        <v>0</v>
      </c>
      <c r="J73" s="1585">
        <v>0</v>
      </c>
      <c r="K73" s="1585">
        <v>0</v>
      </c>
      <c r="L73" s="1585">
        <v>0</v>
      </c>
      <c r="M73" s="1585">
        <v>679.21</v>
      </c>
      <c r="N73" s="1585">
        <v>-680.26</v>
      </c>
      <c r="O73" s="1585">
        <v>0</v>
      </c>
      <c r="P73" s="1585">
        <v>0</v>
      </c>
      <c r="Q73" s="1585">
        <v>0</v>
      </c>
      <c r="R73" s="1585">
        <v>598.95000000000005</v>
      </c>
      <c r="S73" s="1746">
        <v>457.47801000000004</v>
      </c>
      <c r="T73" s="1746">
        <v>141.47199000000001</v>
      </c>
      <c r="U73" s="1758">
        <v>0</v>
      </c>
      <c r="V73" s="1111"/>
      <c r="W73" s="1746"/>
      <c r="X73" s="1746"/>
      <c r="Y73" s="1746">
        <v>0</v>
      </c>
      <c r="Z73" s="1746"/>
    </row>
    <row r="74" spans="1:28" ht="29.25">
      <c r="A74" s="1760"/>
      <c r="B74" s="1761"/>
      <c r="C74" s="1109"/>
      <c r="D74" s="1109" t="s">
        <v>36</v>
      </c>
      <c r="E74" s="1760" t="s">
        <v>3025</v>
      </c>
      <c r="F74" s="1765">
        <v>0</v>
      </c>
      <c r="G74" s="1765">
        <v>0</v>
      </c>
      <c r="H74" s="1765">
        <v>600</v>
      </c>
      <c r="I74" s="1765">
        <v>0</v>
      </c>
      <c r="J74" s="1765">
        <v>0</v>
      </c>
      <c r="K74" s="1765">
        <v>0</v>
      </c>
      <c r="L74" s="1765">
        <v>0</v>
      </c>
      <c r="M74" s="1765">
        <v>679.21</v>
      </c>
      <c r="N74" s="1765">
        <v>-680.26</v>
      </c>
      <c r="O74" s="1765">
        <v>0</v>
      </c>
      <c r="P74" s="1765">
        <v>0</v>
      </c>
      <c r="Q74" s="1765">
        <v>0</v>
      </c>
      <c r="R74" s="1765">
        <v>598.95000000000005</v>
      </c>
      <c r="S74" s="1765">
        <v>457.47801000000004</v>
      </c>
      <c r="T74" s="1765">
        <v>141.47199000000001</v>
      </c>
      <c r="U74" s="1765">
        <v>0</v>
      </c>
      <c r="V74" s="1758"/>
      <c r="W74" s="1765"/>
      <c r="X74" s="1765"/>
      <c r="Y74" s="1765"/>
      <c r="Z74" s="1765"/>
    </row>
    <row r="75" spans="1:28" ht="15">
      <c r="A75" s="1748"/>
      <c r="B75" s="1752"/>
      <c r="C75" s="1108"/>
      <c r="D75" s="1110"/>
      <c r="E75" s="1111"/>
      <c r="F75" s="1581"/>
      <c r="G75" s="1581"/>
      <c r="H75" s="1581"/>
      <c r="I75" s="1581"/>
      <c r="J75" s="1581"/>
      <c r="K75" s="1581"/>
      <c r="L75" s="1581"/>
      <c r="M75" s="1581"/>
      <c r="N75" s="1581"/>
      <c r="O75" s="1581"/>
      <c r="P75" s="1581"/>
      <c r="Q75" s="1581"/>
      <c r="R75" s="1581"/>
      <c r="S75" s="1582"/>
      <c r="T75" s="1111"/>
      <c r="U75" s="1111"/>
      <c r="V75" s="1111"/>
      <c r="W75" s="1111"/>
      <c r="X75" s="1111"/>
      <c r="Y75" s="1111"/>
      <c r="Z75" s="1111"/>
    </row>
    <row r="76" spans="1:28" ht="15">
      <c r="A76" s="1748">
        <v>6005</v>
      </c>
      <c r="B76" s="1752" t="s">
        <v>1822</v>
      </c>
      <c r="C76" s="1108" t="s">
        <v>522</v>
      </c>
      <c r="D76" s="1108" t="s">
        <v>522</v>
      </c>
      <c r="E76" s="1111" t="s">
        <v>3024</v>
      </c>
      <c r="F76" s="1585"/>
      <c r="G76" s="1585"/>
      <c r="H76" s="1585"/>
      <c r="I76" s="1585"/>
      <c r="J76" s="1585"/>
      <c r="K76" s="1585"/>
      <c r="L76" s="1585"/>
      <c r="M76" s="1585"/>
      <c r="N76" s="1585"/>
      <c r="O76" s="1585"/>
      <c r="P76" s="1585"/>
      <c r="Q76" s="1585"/>
      <c r="R76" s="1585">
        <v>0</v>
      </c>
      <c r="S76" s="1746">
        <v>0</v>
      </c>
      <c r="T76" s="1746">
        <v>0</v>
      </c>
      <c r="U76" s="1758">
        <v>0</v>
      </c>
      <c r="V76" s="1111"/>
      <c r="W76" s="1746"/>
      <c r="X76" s="1746"/>
      <c r="Y76" s="1746"/>
      <c r="Z76" s="1746"/>
      <c r="AB76" s="2284"/>
    </row>
    <row r="77" spans="1:28" ht="15">
      <c r="A77" s="1748">
        <v>6010</v>
      </c>
      <c r="B77" s="1752" t="s">
        <v>1822</v>
      </c>
      <c r="C77" s="1108" t="s">
        <v>522</v>
      </c>
      <c r="D77" s="1108" t="s">
        <v>522</v>
      </c>
      <c r="E77" s="1111" t="s">
        <v>3023</v>
      </c>
      <c r="F77" s="1585">
        <v>1183.32</v>
      </c>
      <c r="G77" s="1585">
        <v>1237.7</v>
      </c>
      <c r="H77" s="1585">
        <v>1205.8399999999999</v>
      </c>
      <c r="I77" s="1585">
        <v>1202.71</v>
      </c>
      <c r="J77" s="1585">
        <v>1206.78</v>
      </c>
      <c r="K77" s="1585">
        <v>1206.8399999999999</v>
      </c>
      <c r="L77" s="1585">
        <v>1757.88</v>
      </c>
      <c r="M77" s="1585">
        <v>1762.3</v>
      </c>
      <c r="N77" s="1585">
        <v>1750.2</v>
      </c>
      <c r="O77" s="1585">
        <v>1751.16</v>
      </c>
      <c r="P77" s="1585">
        <v>2407.2399999999998</v>
      </c>
      <c r="Q77" s="1585">
        <v>2589.1799999999998</v>
      </c>
      <c r="R77" s="1585">
        <v>19261.150000000001</v>
      </c>
      <c r="S77" s="1746">
        <v>14711.666370000003</v>
      </c>
      <c r="T77" s="1746">
        <v>4549.4836300000006</v>
      </c>
      <c r="U77" s="1758">
        <v>0</v>
      </c>
      <c r="V77" s="1111"/>
      <c r="W77" s="1746"/>
      <c r="X77" s="1746"/>
      <c r="Y77" s="1746"/>
      <c r="Z77" s="1746"/>
    </row>
    <row r="78" spans="1:28" ht="15">
      <c r="A78" s="1748">
        <v>6040</v>
      </c>
      <c r="B78" s="1752" t="s">
        <v>1822</v>
      </c>
      <c r="C78" s="1108" t="s">
        <v>522</v>
      </c>
      <c r="D78" s="1108" t="s">
        <v>522</v>
      </c>
      <c r="E78" s="1111" t="s">
        <v>3022</v>
      </c>
      <c r="F78" s="1585">
        <v>1705.76</v>
      </c>
      <c r="G78" s="1585">
        <v>1698.68</v>
      </c>
      <c r="H78" s="1585">
        <v>1927.47</v>
      </c>
      <c r="I78" s="1585">
        <v>1733.7</v>
      </c>
      <c r="J78" s="1585">
        <v>1739.57</v>
      </c>
      <c r="K78" s="1585">
        <v>1739.66</v>
      </c>
      <c r="L78" s="1585">
        <v>1744.18</v>
      </c>
      <c r="M78" s="1585">
        <v>1748.57</v>
      </c>
      <c r="N78" s="1585">
        <v>1736.53</v>
      </c>
      <c r="O78" s="1585">
        <v>1737.51</v>
      </c>
      <c r="P78" s="1585">
        <v>1739.74</v>
      </c>
      <c r="Q78" s="1585">
        <v>1574.76</v>
      </c>
      <c r="R78" s="1585">
        <v>20826.13</v>
      </c>
      <c r="S78" s="1746">
        <v>15906.998094000002</v>
      </c>
      <c r="T78" s="1746">
        <v>4919.1319060000005</v>
      </c>
      <c r="U78" s="1758">
        <v>0</v>
      </c>
      <c r="V78" s="1111"/>
      <c r="W78" s="1746"/>
      <c r="X78" s="1746"/>
      <c r="Y78" s="1746"/>
      <c r="Z78" s="1746"/>
    </row>
    <row r="79" spans="1:28" ht="28.5">
      <c r="A79" s="1760"/>
      <c r="B79" s="1761"/>
      <c r="C79" s="1109"/>
      <c r="D79" s="1109" t="s">
        <v>522</v>
      </c>
      <c r="E79" s="1760" t="s">
        <v>3021</v>
      </c>
      <c r="F79" s="1765">
        <v>2889.08</v>
      </c>
      <c r="G79" s="1765">
        <v>2936.38</v>
      </c>
      <c r="H79" s="1765">
        <v>3133.31</v>
      </c>
      <c r="I79" s="1765">
        <v>2936.41</v>
      </c>
      <c r="J79" s="1765">
        <v>2946.35</v>
      </c>
      <c r="K79" s="1765">
        <v>2946.5</v>
      </c>
      <c r="L79" s="1765">
        <v>3502.0600000000004</v>
      </c>
      <c r="M79" s="1765">
        <v>3510.87</v>
      </c>
      <c r="N79" s="1765">
        <v>3486.73</v>
      </c>
      <c r="O79" s="1765">
        <v>3488.67</v>
      </c>
      <c r="P79" s="1765">
        <v>4146.9799999999996</v>
      </c>
      <c r="Q79" s="1765">
        <v>4163.9399999999996</v>
      </c>
      <c r="R79" s="1765">
        <v>40087.279999999999</v>
      </c>
      <c r="S79" s="1765">
        <v>30618.664464000005</v>
      </c>
      <c r="T79" s="1765">
        <v>9468.6155360000012</v>
      </c>
      <c r="U79" s="1765">
        <v>0</v>
      </c>
      <c r="V79" s="1769"/>
      <c r="W79" s="1765"/>
      <c r="X79" s="1765"/>
      <c r="Y79" s="1765">
        <v>0</v>
      </c>
      <c r="Z79" s="1764">
        <v>40087.279999999999</v>
      </c>
    </row>
    <row r="80" spans="1:28" ht="15">
      <c r="A80" s="1748"/>
      <c r="B80" s="1752"/>
      <c r="C80" s="1108"/>
      <c r="D80" s="1110"/>
      <c r="E80" s="1111"/>
      <c r="F80" s="1581"/>
      <c r="G80" s="1581"/>
      <c r="H80" s="1581"/>
      <c r="I80" s="1581"/>
      <c r="J80" s="1581"/>
      <c r="K80" s="1581"/>
      <c r="L80" s="1581"/>
      <c r="M80" s="1581"/>
      <c r="N80" s="1581"/>
      <c r="O80" s="1581"/>
      <c r="P80" s="1581"/>
      <c r="Q80" s="1581"/>
      <c r="R80" s="1581"/>
      <c r="S80" s="1582"/>
      <c r="T80" s="1111"/>
      <c r="U80" s="1111"/>
      <c r="V80" s="1111"/>
      <c r="W80" s="1111"/>
      <c r="X80" s="1111"/>
      <c r="Y80" s="1111"/>
      <c r="Z80" s="1111"/>
    </row>
    <row r="81" spans="1:30" ht="15">
      <c r="A81" s="1748">
        <v>6025</v>
      </c>
      <c r="B81" s="1752" t="s">
        <v>1822</v>
      </c>
      <c r="C81" s="1108" t="s">
        <v>523</v>
      </c>
      <c r="D81" s="1108" t="s">
        <v>523</v>
      </c>
      <c r="E81" s="1111" t="s">
        <v>3020</v>
      </c>
      <c r="F81" s="1585">
        <v>-420</v>
      </c>
      <c r="G81" s="1585">
        <v>32.28</v>
      </c>
      <c r="H81" s="1585">
        <v>0</v>
      </c>
      <c r="I81" s="1585">
        <v>0</v>
      </c>
      <c r="J81" s="1585">
        <v>0</v>
      </c>
      <c r="K81" s="1585">
        <v>0</v>
      </c>
      <c r="L81" s="1585">
        <v>0</v>
      </c>
      <c r="M81" s="1585">
        <v>-1393.29</v>
      </c>
      <c r="N81" s="1585">
        <v>0</v>
      </c>
      <c r="O81" s="1585">
        <v>156.08000000000001</v>
      </c>
      <c r="P81" s="1585">
        <v>0</v>
      </c>
      <c r="Q81" s="1585">
        <v>905.52</v>
      </c>
      <c r="R81" s="1585">
        <v>-719.41000000000008</v>
      </c>
      <c r="S81" s="1746">
        <v>-549.48535800000013</v>
      </c>
      <c r="T81" s="1746">
        <v>-169.92464200000001</v>
      </c>
      <c r="U81" s="1758">
        <v>0</v>
      </c>
      <c r="V81" s="1111"/>
      <c r="W81" s="1746"/>
      <c r="X81" s="1746"/>
      <c r="Y81" s="1746"/>
      <c r="Z81" s="1746"/>
    </row>
    <row r="82" spans="1:30" ht="28.5">
      <c r="A82" s="1760"/>
      <c r="B82" s="1761"/>
      <c r="C82" s="1109"/>
      <c r="D82" s="1109" t="s">
        <v>523</v>
      </c>
      <c r="E82" s="1760" t="s">
        <v>3019</v>
      </c>
      <c r="F82" s="1765">
        <v>-420</v>
      </c>
      <c r="G82" s="1765">
        <v>32.28</v>
      </c>
      <c r="H82" s="1765">
        <v>0</v>
      </c>
      <c r="I82" s="1765">
        <v>0</v>
      </c>
      <c r="J82" s="1765">
        <v>0</v>
      </c>
      <c r="K82" s="1765">
        <v>0</v>
      </c>
      <c r="L82" s="1765">
        <v>0</v>
      </c>
      <c r="M82" s="1765">
        <v>-1393.29</v>
      </c>
      <c r="N82" s="1765">
        <v>0</v>
      </c>
      <c r="O82" s="1765">
        <v>156.08000000000001</v>
      </c>
      <c r="P82" s="1765">
        <v>0</v>
      </c>
      <c r="Q82" s="1765">
        <v>905.52</v>
      </c>
      <c r="R82" s="1765">
        <v>-719.41000000000008</v>
      </c>
      <c r="S82" s="1765">
        <v>-549.48535800000013</v>
      </c>
      <c r="T82" s="1765">
        <v>-169.92464200000001</v>
      </c>
      <c r="U82" s="1765">
        <v>0</v>
      </c>
      <c r="V82" s="1769"/>
      <c r="W82" s="1765"/>
      <c r="X82" s="1765"/>
      <c r="Y82" s="1765">
        <v>0</v>
      </c>
      <c r="Z82" s="1764">
        <v>-719.41000000000008</v>
      </c>
    </row>
    <row r="83" spans="1:30" ht="15">
      <c r="A83" s="1748"/>
      <c r="B83" s="1752"/>
      <c r="C83" s="1108"/>
      <c r="D83" s="1110"/>
      <c r="E83" s="1111"/>
      <c r="F83" s="1581"/>
      <c r="G83" s="1581"/>
      <c r="H83" s="1581"/>
      <c r="I83" s="1581"/>
      <c r="J83" s="1581"/>
      <c r="K83" s="1581"/>
      <c r="L83" s="1581"/>
      <c r="M83" s="1581"/>
      <c r="N83" s="1581"/>
      <c r="O83" s="1581"/>
      <c r="P83" s="1581"/>
      <c r="Q83" s="1581"/>
      <c r="R83" s="1581"/>
      <c r="S83" s="1582"/>
      <c r="T83" s="1111"/>
      <c r="U83" s="1111"/>
      <c r="V83" s="1111"/>
      <c r="W83" s="1111"/>
      <c r="X83" s="1111"/>
      <c r="Y83" s="1111"/>
      <c r="Z83" s="1111"/>
    </row>
    <row r="84" spans="1:30" ht="15">
      <c r="A84" s="1748">
        <v>6030</v>
      </c>
      <c r="B84" s="1752" t="s">
        <v>1822</v>
      </c>
      <c r="C84" s="1108"/>
      <c r="D84" s="1108" t="s">
        <v>3017</v>
      </c>
      <c r="E84" s="1759" t="s">
        <v>3018</v>
      </c>
      <c r="F84" s="1585">
        <v>0</v>
      </c>
      <c r="G84" s="1585">
        <v>0</v>
      </c>
      <c r="H84" s="1585">
        <v>0</v>
      </c>
      <c r="I84" s="1585">
        <v>0</v>
      </c>
      <c r="J84" s="1585">
        <v>0</v>
      </c>
      <c r="K84" s="1585">
        <v>0</v>
      </c>
      <c r="L84" s="1585">
        <v>0</v>
      </c>
      <c r="M84" s="1585">
        <v>0</v>
      </c>
      <c r="N84" s="1585">
        <v>0</v>
      </c>
      <c r="O84" s="1585">
        <v>0</v>
      </c>
      <c r="P84" s="1585">
        <v>0</v>
      </c>
      <c r="Q84" s="1585">
        <v>0</v>
      </c>
      <c r="R84" s="1581">
        <v>0</v>
      </c>
      <c r="S84" s="1746">
        <v>0</v>
      </c>
      <c r="T84" s="1746">
        <v>0</v>
      </c>
      <c r="U84" s="1758">
        <v>0</v>
      </c>
      <c r="V84" s="1111"/>
      <c r="W84" s="1746"/>
      <c r="X84" s="1746"/>
      <c r="Y84" s="1746"/>
      <c r="Z84" s="1746"/>
    </row>
    <row r="85" spans="1:30" ht="29.25">
      <c r="A85" s="1760"/>
      <c r="B85" s="1761"/>
      <c r="C85" s="1109"/>
      <c r="D85" s="1109" t="s">
        <v>3017</v>
      </c>
      <c r="E85" s="1760" t="s">
        <v>3016</v>
      </c>
      <c r="F85" s="1586">
        <v>0</v>
      </c>
      <c r="G85" s="1586">
        <v>0</v>
      </c>
      <c r="H85" s="1586">
        <v>0</v>
      </c>
      <c r="I85" s="1586">
        <v>0</v>
      </c>
      <c r="J85" s="1586">
        <v>0</v>
      </c>
      <c r="K85" s="1586">
        <v>0</v>
      </c>
      <c r="L85" s="1586">
        <v>0</v>
      </c>
      <c r="M85" s="1586">
        <v>0</v>
      </c>
      <c r="N85" s="1586">
        <v>0</v>
      </c>
      <c r="O85" s="1586">
        <v>0</v>
      </c>
      <c r="P85" s="1586">
        <v>0</v>
      </c>
      <c r="Q85" s="1586">
        <v>0</v>
      </c>
      <c r="R85" s="1586">
        <v>0</v>
      </c>
      <c r="S85" s="1586">
        <v>0</v>
      </c>
      <c r="T85" s="1586">
        <v>0</v>
      </c>
      <c r="U85" s="1586">
        <v>0</v>
      </c>
      <c r="V85" s="1111"/>
      <c r="W85" s="1586"/>
      <c r="X85" s="1586"/>
      <c r="Y85" s="1586"/>
      <c r="Z85" s="1764">
        <v>0</v>
      </c>
    </row>
    <row r="86" spans="1:30" ht="15">
      <c r="A86" s="1748"/>
      <c r="B86" s="1752"/>
      <c r="C86" s="1108"/>
      <c r="D86" s="1110"/>
      <c r="E86" s="1111"/>
      <c r="F86" s="1581"/>
      <c r="G86" s="1581"/>
      <c r="H86" s="1581"/>
      <c r="I86" s="1581"/>
      <c r="J86" s="1581"/>
      <c r="K86" s="1581"/>
      <c r="L86" s="1581"/>
      <c r="M86" s="1581"/>
      <c r="N86" s="1581"/>
      <c r="O86" s="1581"/>
      <c r="P86" s="1581"/>
      <c r="Q86" s="1581"/>
      <c r="R86" s="1581"/>
      <c r="S86" s="1582"/>
      <c r="T86" s="1111"/>
      <c r="U86" s="1111"/>
      <c r="V86" s="1111"/>
      <c r="W86" s="1111"/>
      <c r="X86" s="1111"/>
      <c r="Y86" s="1111"/>
      <c r="Z86" s="1111"/>
    </row>
    <row r="87" spans="1:30" ht="15">
      <c r="A87" s="1748">
        <v>6255</v>
      </c>
      <c r="B87" s="1752" t="s">
        <v>2561</v>
      </c>
      <c r="C87" s="1108">
        <v>675</v>
      </c>
      <c r="D87" s="1110">
        <v>635</v>
      </c>
      <c r="E87" s="1111" t="s">
        <v>3015</v>
      </c>
      <c r="F87" s="1585">
        <v>0</v>
      </c>
      <c r="G87" s="1585">
        <v>10235</v>
      </c>
      <c r="H87" s="1585">
        <v>5195</v>
      </c>
      <c r="I87" s="1585">
        <v>2165.06</v>
      </c>
      <c r="J87" s="1585">
        <v>1910</v>
      </c>
      <c r="K87" s="1585">
        <v>2665</v>
      </c>
      <c r="L87" s="1585">
        <v>1520</v>
      </c>
      <c r="M87" s="1585">
        <v>3050</v>
      </c>
      <c r="N87" s="1585">
        <v>1425</v>
      </c>
      <c r="O87" s="1585">
        <v>499.94</v>
      </c>
      <c r="P87" s="1585">
        <v>1740</v>
      </c>
      <c r="Q87" s="1585">
        <v>515</v>
      </c>
      <c r="R87" s="1585">
        <v>30920</v>
      </c>
      <c r="S87" s="1746">
        <v>30920</v>
      </c>
      <c r="T87" s="1758">
        <v>0</v>
      </c>
      <c r="U87" s="1758">
        <v>0</v>
      </c>
      <c r="V87" s="1111"/>
      <c r="X87" s="1758"/>
      <c r="Y87" s="1758"/>
      <c r="Z87" s="1758"/>
      <c r="AD87" s="1758" t="s">
        <v>2927</v>
      </c>
    </row>
    <row r="88" spans="1:30" ht="15">
      <c r="A88" s="1748">
        <v>6260</v>
      </c>
      <c r="B88" s="1752" t="s">
        <v>1822</v>
      </c>
      <c r="C88" s="1108" t="s">
        <v>530</v>
      </c>
      <c r="D88" s="1110" t="s">
        <v>3013</v>
      </c>
      <c r="E88" s="1111" t="s">
        <v>3014</v>
      </c>
      <c r="F88" s="1585">
        <v>1389.56</v>
      </c>
      <c r="G88" s="1585">
        <v>173.1</v>
      </c>
      <c r="H88" s="1585">
        <v>1002.52</v>
      </c>
      <c r="I88" s="1585">
        <v>558.79999999999995</v>
      </c>
      <c r="J88" s="1585">
        <v>664.66</v>
      </c>
      <c r="K88" s="1585">
        <v>583.04999999999995</v>
      </c>
      <c r="L88" s="1585">
        <v>471.06</v>
      </c>
      <c r="M88" s="1585">
        <v>1152.6099999999999</v>
      </c>
      <c r="N88" s="1585">
        <v>476.35</v>
      </c>
      <c r="O88" s="1585">
        <v>211.32</v>
      </c>
      <c r="P88" s="1585">
        <v>871.24</v>
      </c>
      <c r="Q88" s="1585">
        <v>871.69</v>
      </c>
      <c r="R88" s="1585">
        <v>8425.9599999999991</v>
      </c>
      <c r="S88" s="1746">
        <v>6435.7482479999999</v>
      </c>
      <c r="T88" s="1746">
        <v>1990.2117519999997</v>
      </c>
      <c r="U88" s="1758">
        <v>0</v>
      </c>
      <c r="V88" s="1111"/>
      <c r="W88" s="1746"/>
      <c r="X88" s="1746"/>
      <c r="Y88" s="1746"/>
      <c r="Z88" s="1746"/>
    </row>
    <row r="89" spans="1:30" ht="15">
      <c r="A89" s="1748">
        <v>6265</v>
      </c>
      <c r="B89" s="1752" t="s">
        <v>2561</v>
      </c>
      <c r="C89" s="1108"/>
      <c r="D89" s="1110">
        <v>635</v>
      </c>
      <c r="E89" s="1759" t="s">
        <v>2777</v>
      </c>
      <c r="F89" s="1585">
        <v>0</v>
      </c>
      <c r="G89" s="1585">
        <v>0</v>
      </c>
      <c r="H89" s="1585">
        <v>0</v>
      </c>
      <c r="I89" s="1585">
        <v>0</v>
      </c>
      <c r="J89" s="1585">
        <v>430</v>
      </c>
      <c r="K89" s="1585">
        <v>0</v>
      </c>
      <c r="L89" s="1585">
        <v>0</v>
      </c>
      <c r="M89" s="1585">
        <v>0</v>
      </c>
      <c r="N89" s="1585">
        <v>565</v>
      </c>
      <c r="O89" s="1585">
        <v>0</v>
      </c>
      <c r="P89" s="1585">
        <v>420</v>
      </c>
      <c r="Q89" s="1585">
        <v>0</v>
      </c>
      <c r="R89" s="1585">
        <v>1415</v>
      </c>
      <c r="S89" s="1746">
        <v>1415</v>
      </c>
      <c r="T89" s="1758">
        <v>0</v>
      </c>
      <c r="U89" s="1758">
        <v>0</v>
      </c>
      <c r="V89" s="1111"/>
      <c r="W89" s="1758"/>
      <c r="X89" s="1758"/>
      <c r="Y89" s="1758"/>
      <c r="Z89" s="1758"/>
    </row>
    <row r="90" spans="1:30" ht="15">
      <c r="A90" s="1748">
        <v>6375</v>
      </c>
      <c r="B90" s="1752" t="s">
        <v>1822</v>
      </c>
      <c r="C90" s="1108"/>
      <c r="D90" s="1110" t="s">
        <v>3013</v>
      </c>
      <c r="E90" s="1759" t="s">
        <v>3012</v>
      </c>
      <c r="F90" s="1585">
        <v>0</v>
      </c>
      <c r="G90" s="1585">
        <v>0</v>
      </c>
      <c r="H90" s="1585">
        <v>0</v>
      </c>
      <c r="I90" s="1585">
        <v>0</v>
      </c>
      <c r="J90" s="1585">
        <v>0</v>
      </c>
      <c r="K90" s="1585">
        <v>0</v>
      </c>
      <c r="L90" s="1585">
        <v>0</v>
      </c>
      <c r="M90" s="1585">
        <v>0</v>
      </c>
      <c r="N90" s="1585">
        <v>0</v>
      </c>
      <c r="O90" s="1585">
        <v>0</v>
      </c>
      <c r="P90" s="1585">
        <v>0</v>
      </c>
      <c r="Q90" s="1585">
        <v>0</v>
      </c>
      <c r="R90" s="1585">
        <v>0</v>
      </c>
      <c r="S90" s="1746">
        <v>0</v>
      </c>
      <c r="T90" s="1746">
        <v>0</v>
      </c>
      <c r="U90" s="1758">
        <v>0</v>
      </c>
      <c r="V90" s="1111"/>
      <c r="W90" s="1746"/>
      <c r="X90" s="1746"/>
      <c r="Y90" s="1746"/>
      <c r="Z90" s="1746"/>
      <c r="AA90" s="1770" t="s">
        <v>3011</v>
      </c>
    </row>
    <row r="91" spans="1:30" ht="28.5">
      <c r="A91" s="1765"/>
      <c r="B91" s="1771"/>
      <c r="C91" s="1109"/>
      <c r="D91" s="1762" t="s">
        <v>3010</v>
      </c>
      <c r="E91" s="1760" t="s">
        <v>3009</v>
      </c>
      <c r="F91" s="1765">
        <v>1389.56</v>
      </c>
      <c r="G91" s="1765">
        <v>10408.1</v>
      </c>
      <c r="H91" s="1765">
        <v>6197.52</v>
      </c>
      <c r="I91" s="1765">
        <v>2723.8599999999997</v>
      </c>
      <c r="J91" s="1765">
        <v>3004.66</v>
      </c>
      <c r="K91" s="1765">
        <v>3248.05</v>
      </c>
      <c r="L91" s="1765">
        <v>1991.06</v>
      </c>
      <c r="M91" s="1765">
        <v>4202.6099999999997</v>
      </c>
      <c r="N91" s="1765">
        <v>2466.35</v>
      </c>
      <c r="O91" s="1765">
        <v>711.26</v>
      </c>
      <c r="P91" s="1765">
        <v>3031.24</v>
      </c>
      <c r="Q91" s="1765">
        <v>1386.69</v>
      </c>
      <c r="R91" s="1765">
        <v>40760.959999999999</v>
      </c>
      <c r="S91" s="1765">
        <v>38770.748248000004</v>
      </c>
      <c r="T91" s="1765">
        <v>1990.2117519999997</v>
      </c>
      <c r="U91" s="1765">
        <v>0</v>
      </c>
      <c r="V91" s="1765">
        <v>0</v>
      </c>
      <c r="W91" s="1765">
        <v>0</v>
      </c>
      <c r="X91" s="1765">
        <v>0</v>
      </c>
      <c r="Y91" s="1765">
        <v>0</v>
      </c>
      <c r="Z91" s="1765">
        <v>0</v>
      </c>
      <c r="AA91" s="1765">
        <v>0</v>
      </c>
      <c r="AB91" s="1765">
        <v>0</v>
      </c>
      <c r="AC91" s="1765">
        <v>0</v>
      </c>
      <c r="AD91" s="1765">
        <v>0</v>
      </c>
    </row>
    <row r="92" spans="1:30" ht="15">
      <c r="A92" s="1748"/>
      <c r="B92" s="1752"/>
      <c r="C92" s="1108"/>
      <c r="D92" s="1110"/>
      <c r="E92" s="1111"/>
      <c r="F92" s="1581"/>
      <c r="G92" s="1581"/>
      <c r="H92" s="1581"/>
      <c r="I92" s="1581"/>
      <c r="J92" s="1581"/>
      <c r="K92" s="1581"/>
      <c r="L92" s="1581"/>
      <c r="M92" s="1581"/>
      <c r="N92" s="1581"/>
      <c r="O92" s="1581"/>
      <c r="P92" s="1581"/>
      <c r="Q92" s="1581"/>
      <c r="R92" s="1581"/>
      <c r="S92" s="1582"/>
      <c r="T92" s="1111"/>
      <c r="U92" s="1111"/>
      <c r="V92" s="1111"/>
      <c r="W92" s="1111"/>
      <c r="X92" s="1111"/>
      <c r="Y92" s="1111"/>
      <c r="Z92" s="1111"/>
    </row>
    <row r="93" spans="1:30" ht="15">
      <c r="A93" s="1748">
        <v>5495</v>
      </c>
      <c r="B93" s="1752" t="s">
        <v>1822</v>
      </c>
      <c r="C93" s="1108" t="s">
        <v>524</v>
      </c>
      <c r="D93" s="1108" t="s">
        <v>524</v>
      </c>
      <c r="E93" s="1111" t="s">
        <v>3008</v>
      </c>
      <c r="F93" s="1585">
        <v>0</v>
      </c>
      <c r="G93" s="1585">
        <v>0</v>
      </c>
      <c r="H93" s="1585">
        <v>0</v>
      </c>
      <c r="I93" s="1585">
        <v>0</v>
      </c>
      <c r="J93" s="1585">
        <v>0</v>
      </c>
      <c r="K93" s="1585">
        <v>0</v>
      </c>
      <c r="L93" s="1585">
        <v>0</v>
      </c>
      <c r="M93" s="1585">
        <v>0</v>
      </c>
      <c r="N93" s="1585">
        <v>0</v>
      </c>
      <c r="O93" s="1585">
        <v>0</v>
      </c>
      <c r="P93" s="1585">
        <v>0</v>
      </c>
      <c r="Q93" s="1585">
        <v>0</v>
      </c>
      <c r="R93" s="1585">
        <v>0</v>
      </c>
      <c r="S93" s="1746">
        <v>0</v>
      </c>
      <c r="T93" s="1746">
        <v>0</v>
      </c>
      <c r="U93" s="1758">
        <v>0</v>
      </c>
      <c r="V93" s="1111"/>
      <c r="W93" s="1746"/>
      <c r="X93" s="1746"/>
      <c r="Y93" s="1746"/>
      <c r="Z93" s="1746"/>
    </row>
    <row r="94" spans="1:30" ht="15">
      <c r="A94" s="1748">
        <v>5735</v>
      </c>
      <c r="B94" s="1752" t="s">
        <v>1822</v>
      </c>
      <c r="C94" s="1108" t="s">
        <v>524</v>
      </c>
      <c r="D94" s="1108" t="s">
        <v>524</v>
      </c>
      <c r="E94" s="1111" t="s">
        <v>3007</v>
      </c>
      <c r="F94" s="1585">
        <v>2287.08</v>
      </c>
      <c r="G94" s="1585">
        <v>2411.1799999999998</v>
      </c>
      <c r="H94" s="1585">
        <v>4651.1000000000004</v>
      </c>
      <c r="I94" s="1585">
        <v>3987.94</v>
      </c>
      <c r="J94" s="1585">
        <v>3909.68</v>
      </c>
      <c r="K94" s="1585">
        <v>3838.65</v>
      </c>
      <c r="L94" s="1585">
        <v>3382.19</v>
      </c>
      <c r="M94" s="1585">
        <v>4206.91</v>
      </c>
      <c r="N94" s="1585">
        <v>4088.65</v>
      </c>
      <c r="O94" s="1585">
        <v>3456.46</v>
      </c>
      <c r="P94" s="1585">
        <v>3815.59</v>
      </c>
      <c r="Q94" s="1585">
        <v>4105.1899999999996</v>
      </c>
      <c r="R94" s="1585">
        <v>44140.62000000001</v>
      </c>
      <c r="S94" s="1746">
        <v>33714.60555600001</v>
      </c>
      <c r="T94" s="1746">
        <v>10426.014444000002</v>
      </c>
      <c r="U94" s="1758">
        <v>0</v>
      </c>
      <c r="V94" s="1111"/>
      <c r="W94" s="1746"/>
      <c r="X94" s="1746"/>
      <c r="Y94" s="1746"/>
      <c r="Z94" s="1746"/>
    </row>
    <row r="95" spans="1:30" ht="15">
      <c r="A95" s="1748">
        <v>5745</v>
      </c>
      <c r="B95" s="1752" t="s">
        <v>1822</v>
      </c>
      <c r="C95" s="1108" t="s">
        <v>524</v>
      </c>
      <c r="D95" s="1108" t="s">
        <v>524</v>
      </c>
      <c r="E95" s="1111" t="s">
        <v>3006</v>
      </c>
      <c r="F95" s="1585">
        <v>0</v>
      </c>
      <c r="G95" s="1585">
        <v>0</v>
      </c>
      <c r="H95" s="1585">
        <v>0</v>
      </c>
      <c r="I95" s="1585">
        <v>0</v>
      </c>
      <c r="J95" s="1585">
        <v>0</v>
      </c>
      <c r="K95" s="1585">
        <v>0</v>
      </c>
      <c r="L95" s="1585">
        <v>0</v>
      </c>
      <c r="M95" s="1585">
        <v>0</v>
      </c>
      <c r="N95" s="1585">
        <v>0</v>
      </c>
      <c r="O95" s="1585">
        <v>0</v>
      </c>
      <c r="P95" s="1585">
        <v>0</v>
      </c>
      <c r="Q95" s="1585">
        <v>0</v>
      </c>
      <c r="R95" s="1585">
        <v>0</v>
      </c>
      <c r="S95" s="1746">
        <v>0</v>
      </c>
      <c r="T95" s="1746">
        <v>0</v>
      </c>
      <c r="U95" s="1758">
        <v>0</v>
      </c>
      <c r="V95" s="1111"/>
      <c r="W95" s="1746"/>
      <c r="X95" s="1746"/>
      <c r="Y95" s="1746"/>
      <c r="Z95" s="1746"/>
    </row>
    <row r="96" spans="1:30" ht="15">
      <c r="A96" s="1748">
        <v>5750</v>
      </c>
      <c r="B96" s="1752" t="s">
        <v>1822</v>
      </c>
      <c r="C96" s="1108" t="s">
        <v>524</v>
      </c>
      <c r="D96" s="1108" t="s">
        <v>524</v>
      </c>
      <c r="E96" s="1111" t="s">
        <v>3005</v>
      </c>
      <c r="F96" s="1585">
        <v>513.41999999999996</v>
      </c>
      <c r="G96" s="1585">
        <v>537.62</v>
      </c>
      <c r="H96" s="1585">
        <v>521.6</v>
      </c>
      <c r="I96" s="1585">
        <v>495.23</v>
      </c>
      <c r="J96" s="1585">
        <v>627.67999999999995</v>
      </c>
      <c r="K96" s="1585">
        <v>580.88</v>
      </c>
      <c r="L96" s="1585">
        <v>622.71</v>
      </c>
      <c r="M96" s="1585">
        <v>658.63</v>
      </c>
      <c r="N96" s="1585">
        <v>715.84</v>
      </c>
      <c r="O96" s="1585">
        <v>2401.85</v>
      </c>
      <c r="P96" s="1585">
        <v>1122.43</v>
      </c>
      <c r="Q96" s="1585">
        <v>544.1</v>
      </c>
      <c r="R96" s="1585">
        <v>9341.99</v>
      </c>
      <c r="S96" s="1746">
        <v>7135.4119620000001</v>
      </c>
      <c r="T96" s="1746">
        <v>2206.5780380000001</v>
      </c>
      <c r="U96" s="1758">
        <v>0</v>
      </c>
      <c r="V96" s="1111"/>
      <c r="W96" s="1746"/>
      <c r="X96" s="1746"/>
      <c r="Y96" s="1746"/>
      <c r="Z96" s="1746"/>
    </row>
    <row r="97" spans="1:26" ht="15">
      <c r="A97" s="1748">
        <v>6015</v>
      </c>
      <c r="B97" s="1752" t="s">
        <v>1822</v>
      </c>
      <c r="C97" s="1108" t="s">
        <v>524</v>
      </c>
      <c r="D97" s="1108" t="s">
        <v>524</v>
      </c>
      <c r="E97" s="1111" t="s">
        <v>3004</v>
      </c>
      <c r="F97" s="1585">
        <v>8.76</v>
      </c>
      <c r="G97" s="1585">
        <v>0.95</v>
      </c>
      <c r="H97" s="1585">
        <v>7.12</v>
      </c>
      <c r="I97" s="1585">
        <v>0</v>
      </c>
      <c r="J97" s="1585">
        <v>1.37</v>
      </c>
      <c r="K97" s="1585">
        <v>0</v>
      </c>
      <c r="L97" s="1585">
        <v>1.37</v>
      </c>
      <c r="M97" s="1585">
        <v>0</v>
      </c>
      <c r="N97" s="1585">
        <v>1.36</v>
      </c>
      <c r="O97" s="1585">
        <v>0</v>
      </c>
      <c r="P97" s="1585">
        <v>65.540000000000006</v>
      </c>
      <c r="Q97" s="1585">
        <v>0</v>
      </c>
      <c r="R97" s="1585">
        <v>86.47</v>
      </c>
      <c r="S97" s="1746">
        <v>66.045786000000007</v>
      </c>
      <c r="T97" s="1746">
        <v>20.424213999999999</v>
      </c>
      <c r="U97" s="1758">
        <v>0</v>
      </c>
      <c r="V97" s="1111"/>
      <c r="W97" s="1746"/>
      <c r="X97" s="1746"/>
      <c r="Y97" s="1746"/>
      <c r="Z97" s="1746"/>
    </row>
    <row r="98" spans="1:26" ht="15">
      <c r="A98" s="1748">
        <v>6035</v>
      </c>
      <c r="B98" s="1752" t="s">
        <v>1822</v>
      </c>
      <c r="C98" s="1108" t="s">
        <v>524</v>
      </c>
      <c r="D98" s="1108" t="s">
        <v>524</v>
      </c>
      <c r="E98" s="1111" t="s">
        <v>3003</v>
      </c>
      <c r="F98" s="1585">
        <v>629.04999999999995</v>
      </c>
      <c r="G98" s="1585">
        <v>366.2</v>
      </c>
      <c r="H98" s="1585">
        <v>379.62</v>
      </c>
      <c r="I98" s="1585">
        <v>483.92</v>
      </c>
      <c r="J98" s="1585">
        <v>392.85</v>
      </c>
      <c r="K98" s="1585">
        <v>457.07</v>
      </c>
      <c r="L98" s="1585">
        <v>486.69</v>
      </c>
      <c r="M98" s="1585">
        <v>392.21</v>
      </c>
      <c r="N98" s="1585">
        <v>379.32</v>
      </c>
      <c r="O98" s="1585">
        <v>431.3</v>
      </c>
      <c r="P98" s="1585">
        <v>404.42</v>
      </c>
      <c r="Q98" s="1585">
        <v>432.8</v>
      </c>
      <c r="R98" s="1585">
        <v>5235.4500000000007</v>
      </c>
      <c r="S98" s="1746">
        <v>3998.8367100000009</v>
      </c>
      <c r="T98" s="1746">
        <v>1236.6132900000002</v>
      </c>
      <c r="U98" s="1758">
        <v>0</v>
      </c>
      <c r="V98" s="1111"/>
      <c r="W98" s="1746"/>
      <c r="X98" s="1746"/>
      <c r="Y98" s="1746"/>
      <c r="Z98" s="1746"/>
    </row>
    <row r="99" spans="1:26" ht="15">
      <c r="A99" s="1748">
        <v>6045</v>
      </c>
      <c r="B99" s="1752" t="s">
        <v>1822</v>
      </c>
      <c r="C99" s="1108" t="s">
        <v>524</v>
      </c>
      <c r="D99" s="1108" t="s">
        <v>524</v>
      </c>
      <c r="E99" s="1111" t="s">
        <v>3002</v>
      </c>
      <c r="F99" s="1585">
        <v>0</v>
      </c>
      <c r="G99" s="1585">
        <v>0</v>
      </c>
      <c r="H99" s="1585">
        <v>7.44</v>
      </c>
      <c r="I99" s="1585">
        <v>0</v>
      </c>
      <c r="J99" s="1585">
        <v>0</v>
      </c>
      <c r="K99" s="1585">
        <v>0</v>
      </c>
      <c r="L99" s="1585">
        <v>0</v>
      </c>
      <c r="M99" s="1585">
        <v>0</v>
      </c>
      <c r="N99" s="1585">
        <v>75.09</v>
      </c>
      <c r="O99" s="1585">
        <v>336.61</v>
      </c>
      <c r="P99" s="1585">
        <v>139.38999999999999</v>
      </c>
      <c r="Q99" s="1585">
        <v>308.08</v>
      </c>
      <c r="R99" s="1585">
        <v>866.6099999999999</v>
      </c>
      <c r="S99" s="1746">
        <v>661.91671799999995</v>
      </c>
      <c r="T99" s="1746">
        <v>204.69328199999998</v>
      </c>
      <c r="U99" s="1758">
        <v>0</v>
      </c>
      <c r="V99" s="1111"/>
      <c r="W99" s="1746"/>
      <c r="X99" s="1746"/>
      <c r="Y99" s="1746"/>
      <c r="Z99" s="1746"/>
    </row>
    <row r="100" spans="1:26" ht="15">
      <c r="A100" s="1748">
        <v>6050</v>
      </c>
      <c r="B100" s="1752" t="s">
        <v>1822</v>
      </c>
      <c r="C100" s="1108" t="s">
        <v>524</v>
      </c>
      <c r="D100" s="1108" t="s">
        <v>524</v>
      </c>
      <c r="E100" s="1111" t="s">
        <v>3001</v>
      </c>
      <c r="F100" s="1585">
        <v>928.05</v>
      </c>
      <c r="G100" s="1585">
        <v>1590.25</v>
      </c>
      <c r="H100" s="1585">
        <v>1994.48</v>
      </c>
      <c r="I100" s="1585">
        <v>6884.49</v>
      </c>
      <c r="J100" s="1585">
        <v>4782.96</v>
      </c>
      <c r="K100" s="1585">
        <v>1294.2</v>
      </c>
      <c r="L100" s="1585">
        <v>3134.35</v>
      </c>
      <c r="M100" s="1585">
        <v>1474.82</v>
      </c>
      <c r="N100" s="1585">
        <v>1473.22</v>
      </c>
      <c r="O100" s="1585">
        <v>1574.07</v>
      </c>
      <c r="P100" s="1585">
        <v>4023.4</v>
      </c>
      <c r="Q100" s="1585">
        <v>3222.58</v>
      </c>
      <c r="R100" s="1585">
        <v>32376.870000000003</v>
      </c>
      <c r="S100" s="1746">
        <v>24729.453306000003</v>
      </c>
      <c r="T100" s="1746">
        <v>7647.4166940000005</v>
      </c>
      <c r="U100" s="1758">
        <v>0</v>
      </c>
      <c r="V100" s="1111"/>
      <c r="W100" s="1746"/>
      <c r="X100" s="1746"/>
      <c r="Y100" s="1746"/>
      <c r="Z100" s="1746"/>
    </row>
    <row r="101" spans="1:26" ht="15">
      <c r="A101" s="1748">
        <v>6370</v>
      </c>
      <c r="B101" s="1752" t="s">
        <v>1822</v>
      </c>
      <c r="C101" s="1108"/>
      <c r="D101" s="1108" t="s">
        <v>524</v>
      </c>
      <c r="E101" s="1759" t="s">
        <v>3000</v>
      </c>
      <c r="F101" s="1585">
        <v>0</v>
      </c>
      <c r="G101" s="1585">
        <v>0</v>
      </c>
      <c r="H101" s="1585">
        <v>0</v>
      </c>
      <c r="I101" s="1585">
        <v>0</v>
      </c>
      <c r="J101" s="1585">
        <v>0</v>
      </c>
      <c r="K101" s="1585">
        <v>0</v>
      </c>
      <c r="L101" s="1585">
        <v>0</v>
      </c>
      <c r="M101" s="1585">
        <v>0</v>
      </c>
      <c r="N101" s="1585">
        <v>0</v>
      </c>
      <c r="O101" s="1585">
        <v>0</v>
      </c>
      <c r="P101" s="1585">
        <v>0</v>
      </c>
      <c r="Q101" s="1585">
        <v>0</v>
      </c>
      <c r="R101" s="1585">
        <v>0</v>
      </c>
      <c r="S101" s="1746">
        <v>0</v>
      </c>
      <c r="T101" s="1746">
        <v>0</v>
      </c>
      <c r="U101" s="1758">
        <v>0</v>
      </c>
      <c r="V101" s="1111"/>
      <c r="W101" s="1746"/>
      <c r="X101" s="1746"/>
      <c r="Y101" s="1746"/>
      <c r="Z101" s="1746"/>
    </row>
    <row r="102" spans="1:26" ht="28.5">
      <c r="A102" s="1760"/>
      <c r="B102" s="1761"/>
      <c r="C102" s="1109"/>
      <c r="D102" s="1109" t="s">
        <v>524</v>
      </c>
      <c r="E102" s="1760" t="s">
        <v>2999</v>
      </c>
      <c r="F102" s="1765">
        <v>4366.3600000000006</v>
      </c>
      <c r="G102" s="1765">
        <v>4906.1999999999989</v>
      </c>
      <c r="H102" s="1765">
        <v>7561.3600000000006</v>
      </c>
      <c r="I102" s="1765">
        <v>11851.58</v>
      </c>
      <c r="J102" s="1765">
        <v>9714.5400000000009</v>
      </c>
      <c r="K102" s="1765">
        <v>6170.7999999999993</v>
      </c>
      <c r="L102" s="1765">
        <v>7627.3099999999995</v>
      </c>
      <c r="M102" s="1765">
        <v>6732.57</v>
      </c>
      <c r="N102" s="1765">
        <v>6733.48</v>
      </c>
      <c r="O102" s="1765">
        <v>8200.2899999999991</v>
      </c>
      <c r="P102" s="1765">
        <v>9570.77</v>
      </c>
      <c r="Q102" s="1765">
        <v>8612.75</v>
      </c>
      <c r="R102" s="1765">
        <v>92048.010000000009</v>
      </c>
      <c r="S102" s="1765">
        <v>70306.270038000017</v>
      </c>
      <c r="T102" s="1765">
        <v>21741.739962000003</v>
      </c>
      <c r="U102" s="1765">
        <v>0</v>
      </c>
      <c r="V102" s="1769"/>
      <c r="W102" s="1765">
        <v>0</v>
      </c>
      <c r="X102" s="1765">
        <v>0</v>
      </c>
      <c r="Y102" s="1765">
        <v>0</v>
      </c>
      <c r="Z102" s="1765">
        <v>0</v>
      </c>
    </row>
    <row r="103" spans="1:26" ht="15">
      <c r="A103" s="1748"/>
      <c r="B103" s="1752"/>
      <c r="C103" s="1108"/>
      <c r="D103" s="1110"/>
      <c r="E103" s="1111"/>
      <c r="F103" s="1581"/>
      <c r="G103" s="1581"/>
      <c r="H103" s="1581"/>
      <c r="I103" s="1581"/>
      <c r="J103" s="1581"/>
      <c r="K103" s="1581"/>
      <c r="L103" s="1581"/>
      <c r="M103" s="1581"/>
      <c r="N103" s="1581"/>
      <c r="O103" s="1581"/>
      <c r="P103" s="1581"/>
      <c r="Q103" s="1581"/>
      <c r="R103" s="1581"/>
      <c r="S103" s="1582"/>
      <c r="T103" s="1111"/>
      <c r="U103" s="1111"/>
      <c r="V103" s="1111"/>
      <c r="W103" s="1111"/>
      <c r="X103" s="1111"/>
      <c r="Y103" s="1111"/>
      <c r="Z103" s="1111"/>
    </row>
    <row r="104" spans="1:26" ht="15">
      <c r="A104" s="1748">
        <v>6090</v>
      </c>
      <c r="B104" s="1752" t="s">
        <v>1822</v>
      </c>
      <c r="C104" s="1108" t="s">
        <v>2805</v>
      </c>
      <c r="D104" s="1108" t="s">
        <v>2805</v>
      </c>
      <c r="E104" s="1111" t="s">
        <v>2998</v>
      </c>
      <c r="F104" s="1585">
        <v>91.3</v>
      </c>
      <c r="G104" s="1585">
        <v>90.93</v>
      </c>
      <c r="H104" s="1585">
        <v>95.02</v>
      </c>
      <c r="I104" s="1585">
        <v>95.58</v>
      </c>
      <c r="J104" s="1585">
        <v>99.3</v>
      </c>
      <c r="K104" s="1585">
        <v>99.31</v>
      </c>
      <c r="L104" s="1585">
        <v>102.69</v>
      </c>
      <c r="M104" s="1585">
        <v>102.94</v>
      </c>
      <c r="N104" s="1585">
        <v>102.23</v>
      </c>
      <c r="O104" s="1585">
        <v>102.29</v>
      </c>
      <c r="P104" s="1585">
        <v>102.41</v>
      </c>
      <c r="Q104" s="1585">
        <v>204.97</v>
      </c>
      <c r="R104" s="1585">
        <v>1288.9700000000003</v>
      </c>
      <c r="S104" s="1746">
        <v>984.51528600000029</v>
      </c>
      <c r="T104" s="1746">
        <v>304.45471400000002</v>
      </c>
      <c r="U104" s="1758">
        <v>0</v>
      </c>
      <c r="V104" s="1111"/>
      <c r="W104" s="1746"/>
      <c r="X104" s="1746"/>
      <c r="Y104" s="1746"/>
      <c r="Z104" s="1746"/>
    </row>
    <row r="105" spans="1:26" ht="14.25">
      <c r="A105" s="1760"/>
      <c r="B105" s="1761"/>
      <c r="C105" s="1109"/>
      <c r="D105" s="1109" t="s">
        <v>2805</v>
      </c>
      <c r="E105" s="1763" t="s">
        <v>2997</v>
      </c>
      <c r="F105" s="1765">
        <v>91.3</v>
      </c>
      <c r="G105" s="1765">
        <v>90.93</v>
      </c>
      <c r="H105" s="1765">
        <v>95.02</v>
      </c>
      <c r="I105" s="1765">
        <v>95.58</v>
      </c>
      <c r="J105" s="1765">
        <v>99.3</v>
      </c>
      <c r="K105" s="1765">
        <v>99.31</v>
      </c>
      <c r="L105" s="1765">
        <v>102.69</v>
      </c>
      <c r="M105" s="1765">
        <v>102.94</v>
      </c>
      <c r="N105" s="1765">
        <v>102.23</v>
      </c>
      <c r="O105" s="1765">
        <v>102.29</v>
      </c>
      <c r="P105" s="1765">
        <v>102.41</v>
      </c>
      <c r="Q105" s="1765">
        <v>204.97</v>
      </c>
      <c r="R105" s="1765">
        <v>1288.9700000000003</v>
      </c>
      <c r="S105" s="1765">
        <v>984.51528600000029</v>
      </c>
      <c r="T105" s="1765">
        <v>304.45471400000002</v>
      </c>
      <c r="U105" s="1586">
        <v>0</v>
      </c>
      <c r="V105" s="1763"/>
      <c r="W105" s="1586"/>
      <c r="X105" s="1586"/>
      <c r="Y105" s="1586"/>
      <c r="Z105" s="1586"/>
    </row>
    <row r="106" spans="1:26" ht="15">
      <c r="A106" s="1748"/>
      <c r="B106" s="1752"/>
      <c r="C106" s="1108"/>
      <c r="D106" s="1110"/>
      <c r="E106" s="1111"/>
      <c r="F106" s="1581"/>
      <c r="G106" s="1581"/>
      <c r="H106" s="1581"/>
      <c r="I106" s="1581"/>
      <c r="J106" s="1581"/>
      <c r="K106" s="1581"/>
      <c r="L106" s="1581"/>
      <c r="M106" s="1581"/>
      <c r="N106" s="1581"/>
      <c r="O106" s="1581"/>
      <c r="P106" s="1581"/>
      <c r="Q106" s="1581"/>
      <c r="R106" s="1581"/>
      <c r="S106" s="1582"/>
      <c r="T106" s="1111"/>
      <c r="U106" s="1111"/>
      <c r="V106" s="1111"/>
      <c r="W106" s="1111"/>
      <c r="X106" s="1111"/>
      <c r="Y106" s="1111"/>
      <c r="Z106" s="1111"/>
    </row>
    <row r="107" spans="1:26" ht="15">
      <c r="A107" s="1748">
        <v>6365</v>
      </c>
      <c r="B107" s="1752" t="s">
        <v>1822</v>
      </c>
      <c r="C107" s="1108"/>
      <c r="D107" s="1108" t="s">
        <v>525</v>
      </c>
      <c r="E107" s="1111" t="s">
        <v>2996</v>
      </c>
      <c r="F107" s="1585">
        <v>0</v>
      </c>
      <c r="G107" s="1585">
        <v>0</v>
      </c>
      <c r="H107" s="1585">
        <v>128.13999999999999</v>
      </c>
      <c r="I107" s="1585">
        <v>0</v>
      </c>
      <c r="J107" s="1585">
        <v>0</v>
      </c>
      <c r="K107" s="1585">
        <v>0</v>
      </c>
      <c r="L107" s="1585">
        <v>0</v>
      </c>
      <c r="M107" s="1585">
        <v>0</v>
      </c>
      <c r="N107" s="1585">
        <v>0</v>
      </c>
      <c r="O107" s="1585">
        <v>0</v>
      </c>
      <c r="P107" s="1585">
        <v>0</v>
      </c>
      <c r="Q107" s="1585">
        <v>65.290000000000006</v>
      </c>
      <c r="R107" s="1585">
        <v>193.43</v>
      </c>
      <c r="S107" s="1746">
        <v>147.74183400000001</v>
      </c>
      <c r="T107" s="1746">
        <v>45.688166000000002</v>
      </c>
      <c r="U107" s="1758">
        <v>0</v>
      </c>
      <c r="V107" s="1111"/>
      <c r="W107" s="1746"/>
      <c r="X107" s="1746"/>
      <c r="Y107" s="1746"/>
      <c r="Z107" s="1746"/>
    </row>
    <row r="108" spans="1:26" ht="15">
      <c r="A108" s="1760"/>
      <c r="B108" s="1761"/>
      <c r="C108" s="1109"/>
      <c r="D108" s="1109" t="s">
        <v>525</v>
      </c>
      <c r="E108" s="1763" t="s">
        <v>2995</v>
      </c>
      <c r="F108" s="1765">
        <v>0</v>
      </c>
      <c r="G108" s="1765">
        <v>0</v>
      </c>
      <c r="H108" s="1765">
        <v>128.13999999999999</v>
      </c>
      <c r="I108" s="1765">
        <v>0</v>
      </c>
      <c r="J108" s="1765">
        <v>0</v>
      </c>
      <c r="K108" s="1765">
        <v>0</v>
      </c>
      <c r="L108" s="1765">
        <v>0</v>
      </c>
      <c r="M108" s="1765">
        <v>0</v>
      </c>
      <c r="N108" s="1765">
        <v>0</v>
      </c>
      <c r="O108" s="1765">
        <v>0</v>
      </c>
      <c r="P108" s="1765">
        <v>0</v>
      </c>
      <c r="Q108" s="1765">
        <v>65.290000000000006</v>
      </c>
      <c r="R108" s="1765">
        <v>193.43</v>
      </c>
      <c r="S108" s="1765">
        <v>147.74183400000001</v>
      </c>
      <c r="T108" s="1765">
        <v>45.688166000000002</v>
      </c>
      <c r="U108" s="1765">
        <v>0</v>
      </c>
      <c r="V108" s="1758"/>
      <c r="W108" s="1765"/>
      <c r="X108" s="1765"/>
      <c r="Y108" s="1765">
        <v>0</v>
      </c>
      <c r="Z108" s="1764">
        <v>193.43</v>
      </c>
    </row>
    <row r="109" spans="1:26" ht="15">
      <c r="A109" s="1748"/>
      <c r="B109" s="1752" t="s">
        <v>1822</v>
      </c>
      <c r="C109" s="1108"/>
      <c r="D109" s="1110"/>
      <c r="E109" s="1111"/>
      <c r="F109" s="1581"/>
      <c r="G109" s="1581"/>
      <c r="H109" s="1581"/>
      <c r="I109" s="1581"/>
      <c r="J109" s="1581"/>
      <c r="K109" s="1581"/>
      <c r="L109" s="1581"/>
      <c r="M109" s="1581"/>
      <c r="N109" s="1581"/>
      <c r="O109" s="1581"/>
      <c r="P109" s="1581"/>
      <c r="Q109" s="1581"/>
      <c r="R109" s="1581"/>
      <c r="S109" s="1582"/>
      <c r="T109" s="1111"/>
      <c r="U109" s="1111"/>
      <c r="V109" s="1111"/>
      <c r="W109" s="1111"/>
      <c r="X109" s="1111"/>
      <c r="Y109" s="1111"/>
      <c r="Z109" s="1111"/>
    </row>
    <row r="110" spans="1:26" ht="15">
      <c r="A110" s="1748">
        <v>6215</v>
      </c>
      <c r="B110" s="1752" t="s">
        <v>1822</v>
      </c>
      <c r="C110" s="1108" t="s">
        <v>39</v>
      </c>
      <c r="D110" s="1108" t="s">
        <v>39</v>
      </c>
      <c r="E110" s="1111" t="s">
        <v>2994</v>
      </c>
      <c r="F110" s="1585">
        <v>2756.84</v>
      </c>
      <c r="G110" s="1585">
        <v>2728.64</v>
      </c>
      <c r="H110" s="1585">
        <v>3409.76</v>
      </c>
      <c r="I110" s="1585">
        <v>3356.19</v>
      </c>
      <c r="J110" s="1585">
        <v>3544.41</v>
      </c>
      <c r="K110" s="1585">
        <v>3914.01</v>
      </c>
      <c r="L110" s="1585">
        <v>3830.21</v>
      </c>
      <c r="M110" s="1585">
        <v>3614.17</v>
      </c>
      <c r="N110" s="1585">
        <v>3049.17</v>
      </c>
      <c r="O110" s="1585">
        <v>3204.84</v>
      </c>
      <c r="P110" s="1585">
        <v>2909.66</v>
      </c>
      <c r="Q110" s="1585">
        <v>2808.65</v>
      </c>
      <c r="R110" s="1585">
        <v>39126.549999999996</v>
      </c>
      <c r="S110" s="1746">
        <v>29884.85889</v>
      </c>
      <c r="T110" s="1746">
        <v>9241.6911099999979</v>
      </c>
      <c r="U110" s="1758">
        <v>0</v>
      </c>
      <c r="V110" s="1111"/>
      <c r="W110" s="1746"/>
      <c r="X110" s="1746"/>
      <c r="Y110" s="1746"/>
      <c r="Z110" s="1746"/>
    </row>
    <row r="111" spans="1:26" ht="15">
      <c r="A111" s="1748">
        <v>6220</v>
      </c>
      <c r="B111" s="1752" t="s">
        <v>1822</v>
      </c>
      <c r="C111" s="1108" t="s">
        <v>39</v>
      </c>
      <c r="D111" s="1108" t="s">
        <v>39</v>
      </c>
      <c r="E111" s="1111" t="s">
        <v>2993</v>
      </c>
      <c r="F111" s="1585">
        <v>1130.9000000000001</v>
      </c>
      <c r="G111" s="1585">
        <v>1526.79</v>
      </c>
      <c r="H111" s="1585">
        <v>961.58</v>
      </c>
      <c r="I111" s="1585">
        <v>2489.36</v>
      </c>
      <c r="J111" s="1585">
        <v>1774.43</v>
      </c>
      <c r="K111" s="1585">
        <v>1434.92</v>
      </c>
      <c r="L111" s="1585">
        <v>1873.29</v>
      </c>
      <c r="M111" s="1585">
        <v>1399.99</v>
      </c>
      <c r="N111" s="1585">
        <v>1808.38</v>
      </c>
      <c r="O111" s="1585">
        <v>1314.73</v>
      </c>
      <c r="P111" s="1585">
        <v>1731.87</v>
      </c>
      <c r="Q111" s="1585">
        <v>1408.49</v>
      </c>
      <c r="R111" s="1585">
        <v>18854.73</v>
      </c>
      <c r="S111" s="1746">
        <v>14401.242774</v>
      </c>
      <c r="T111" s="1746">
        <v>4453.4872260000002</v>
      </c>
      <c r="U111" s="1758">
        <v>0</v>
      </c>
      <c r="V111" s="1111"/>
      <c r="W111" s="1746"/>
      <c r="X111" s="1746"/>
      <c r="Y111" s="1746"/>
      <c r="Z111" s="1746"/>
    </row>
    <row r="112" spans="1:26" ht="15">
      <c r="A112" s="1748">
        <v>6225</v>
      </c>
      <c r="B112" s="1752" t="s">
        <v>1822</v>
      </c>
      <c r="C112" s="1108" t="s">
        <v>39</v>
      </c>
      <c r="D112" s="1108" t="s">
        <v>39</v>
      </c>
      <c r="E112" s="1111" t="s">
        <v>2992</v>
      </c>
      <c r="F112" s="1585">
        <v>0</v>
      </c>
      <c r="G112" s="1585">
        <v>0</v>
      </c>
      <c r="H112" s="1585">
        <v>0</v>
      </c>
      <c r="I112" s="1585">
        <v>0</v>
      </c>
      <c r="J112" s="1585">
        <v>942.84</v>
      </c>
      <c r="K112" s="1585">
        <v>-6.73</v>
      </c>
      <c r="L112" s="1585">
        <v>0</v>
      </c>
      <c r="M112" s="1585">
        <v>0</v>
      </c>
      <c r="N112" s="1585">
        <v>0</v>
      </c>
      <c r="O112" s="1585">
        <v>0</v>
      </c>
      <c r="P112" s="1585">
        <v>553.29</v>
      </c>
      <c r="Q112" s="1585">
        <v>0.71</v>
      </c>
      <c r="R112" s="1585">
        <v>1490.1100000000001</v>
      </c>
      <c r="S112" s="1746">
        <v>1138.1460180000001</v>
      </c>
      <c r="T112" s="1746">
        <v>351.96398200000004</v>
      </c>
      <c r="U112" s="1758">
        <v>0</v>
      </c>
      <c r="V112" s="1111"/>
      <c r="W112" s="1746"/>
      <c r="X112" s="1746"/>
      <c r="Y112" s="1746"/>
      <c r="Z112" s="1746"/>
    </row>
    <row r="113" spans="1:28" ht="15">
      <c r="A113" s="1748">
        <v>6230</v>
      </c>
      <c r="B113" s="1752" t="s">
        <v>1822</v>
      </c>
      <c r="C113" s="1108" t="s">
        <v>39</v>
      </c>
      <c r="D113" s="1108" t="s">
        <v>39</v>
      </c>
      <c r="E113" s="1111" t="s">
        <v>2991</v>
      </c>
      <c r="F113" s="1585">
        <v>299.08</v>
      </c>
      <c r="G113" s="1585">
        <v>357.97</v>
      </c>
      <c r="H113" s="1585">
        <v>305.20999999999998</v>
      </c>
      <c r="I113" s="1585">
        <v>304.83</v>
      </c>
      <c r="J113" s="1585">
        <v>492.82</v>
      </c>
      <c r="K113" s="1585">
        <v>388.03</v>
      </c>
      <c r="L113" s="1585">
        <v>0</v>
      </c>
      <c r="M113" s="1585">
        <v>342.43</v>
      </c>
      <c r="N113" s="1585">
        <v>0</v>
      </c>
      <c r="O113" s="1585">
        <v>1307.58</v>
      </c>
      <c r="P113" s="1585">
        <v>0</v>
      </c>
      <c r="Q113" s="1585">
        <v>629.02</v>
      </c>
      <c r="R113" s="1585">
        <v>4426.9699999999993</v>
      </c>
      <c r="S113" s="1746">
        <v>3381.3196859999998</v>
      </c>
      <c r="T113" s="1746">
        <v>1045.6503139999998</v>
      </c>
      <c r="U113" s="1758">
        <v>0</v>
      </c>
      <c r="V113" s="1111"/>
      <c r="W113" s="1746"/>
      <c r="X113" s="1746"/>
      <c r="Y113" s="1746"/>
      <c r="Z113" s="1746"/>
    </row>
    <row r="114" spans="1:28" ht="28.5">
      <c r="A114" s="1760"/>
      <c r="B114" s="1761"/>
      <c r="C114" s="1109"/>
      <c r="D114" s="1109" t="s">
        <v>39</v>
      </c>
      <c r="E114" s="1760" t="s">
        <v>2990</v>
      </c>
      <c r="F114" s="1765">
        <v>4186.8200000000006</v>
      </c>
      <c r="G114" s="1765">
        <v>4613.4000000000005</v>
      </c>
      <c r="H114" s="1765">
        <v>4676.55</v>
      </c>
      <c r="I114" s="1765">
        <v>6150.38</v>
      </c>
      <c r="J114" s="1765">
        <v>6754.5</v>
      </c>
      <c r="K114" s="1765">
        <v>5730.2300000000005</v>
      </c>
      <c r="L114" s="1765">
        <v>5703.5</v>
      </c>
      <c r="M114" s="1765">
        <v>5356.59</v>
      </c>
      <c r="N114" s="1765">
        <v>4857.55</v>
      </c>
      <c r="O114" s="1765">
        <v>5827.15</v>
      </c>
      <c r="P114" s="1765">
        <v>5194.82</v>
      </c>
      <c r="Q114" s="1765">
        <v>4846.8700000000008</v>
      </c>
      <c r="R114" s="1765">
        <v>63898.36</v>
      </c>
      <c r="S114" s="1765">
        <v>48805.567368000004</v>
      </c>
      <c r="T114" s="1765">
        <v>15092.792631999997</v>
      </c>
      <c r="U114" s="1765">
        <v>0</v>
      </c>
      <c r="V114" s="1769"/>
      <c r="W114" s="1765"/>
      <c r="X114" s="1765"/>
      <c r="Y114" s="1765">
        <v>0</v>
      </c>
      <c r="Z114" s="1764">
        <v>63898.36</v>
      </c>
    </row>
    <row r="115" spans="1:28" ht="15">
      <c r="A115" s="1748"/>
      <c r="B115" s="1752"/>
      <c r="C115" s="1108"/>
      <c r="D115" s="1110"/>
      <c r="E115" s="1111"/>
      <c r="F115" s="1581"/>
      <c r="G115" s="1581"/>
      <c r="H115" s="1581"/>
      <c r="I115" s="1581"/>
      <c r="J115" s="1581"/>
      <c r="K115" s="1581"/>
      <c r="L115" s="1581"/>
      <c r="M115" s="1581"/>
      <c r="N115" s="1581"/>
      <c r="O115" s="1581"/>
      <c r="P115" s="1581"/>
      <c r="Q115" s="1581"/>
      <c r="R115" s="1581"/>
      <c r="S115" s="1582"/>
      <c r="T115" s="1111"/>
      <c r="U115" s="1111"/>
      <c r="V115" s="1111"/>
      <c r="W115" s="1111"/>
      <c r="X115" s="1111"/>
      <c r="Y115" s="1111"/>
      <c r="Z115" s="1111"/>
    </row>
    <row r="116" spans="1:28" ht="15">
      <c r="A116" s="1748">
        <v>5705</v>
      </c>
      <c r="B116" s="1752" t="s">
        <v>1822</v>
      </c>
      <c r="C116" s="1108"/>
      <c r="D116" s="1108" t="s">
        <v>526</v>
      </c>
      <c r="E116" s="1759" t="s">
        <v>3133</v>
      </c>
      <c r="F116" s="1585">
        <v>9964.48</v>
      </c>
      <c r="G116" s="1585">
        <v>8765.59</v>
      </c>
      <c r="H116" s="1585">
        <v>10018.36</v>
      </c>
      <c r="I116" s="1585">
        <v>10240.27</v>
      </c>
      <c r="J116" s="1585">
        <v>10107.36</v>
      </c>
      <c r="K116" s="1585">
        <v>10131.07</v>
      </c>
      <c r="L116" s="1585">
        <v>10134.14</v>
      </c>
      <c r="M116" s="1585">
        <v>10165.219999999999</v>
      </c>
      <c r="N116" s="1585">
        <v>10089.790000000001</v>
      </c>
      <c r="O116" s="1585">
        <v>10781.39</v>
      </c>
      <c r="P116" s="1585">
        <v>10547.61</v>
      </c>
      <c r="Q116" s="1585">
        <v>10564.99</v>
      </c>
      <c r="R116" s="1585">
        <v>121510.27</v>
      </c>
      <c r="S116" s="1746">
        <v>92809.544226000013</v>
      </c>
      <c r="T116" s="1746">
        <v>28700.725773999999</v>
      </c>
      <c r="U116" s="1758">
        <v>0</v>
      </c>
      <c r="V116" s="1111"/>
      <c r="W116" s="1111"/>
      <c r="X116" s="1111"/>
      <c r="Y116" s="1111"/>
      <c r="Z116" s="1111"/>
    </row>
    <row r="117" spans="1:28" ht="15">
      <c r="A117" s="1748">
        <v>5715</v>
      </c>
      <c r="B117" s="1752" t="s">
        <v>1822</v>
      </c>
      <c r="C117" s="1108" t="s">
        <v>526</v>
      </c>
      <c r="D117" s="1108" t="s">
        <v>526</v>
      </c>
      <c r="E117" s="1111" t="s">
        <v>2989</v>
      </c>
      <c r="F117" s="1585">
        <v>326.91000000000003</v>
      </c>
      <c r="G117" s="1585">
        <v>595.08000000000004</v>
      </c>
      <c r="H117" s="1585">
        <v>330.72</v>
      </c>
      <c r="I117" s="1585">
        <v>1254.3599999999999</v>
      </c>
      <c r="J117" s="1585">
        <v>1476.85</v>
      </c>
      <c r="K117" s="1585">
        <v>2902.67</v>
      </c>
      <c r="L117" s="1585">
        <v>3501.43</v>
      </c>
      <c r="M117" s="1585">
        <v>798.73</v>
      </c>
      <c r="N117" s="1585">
        <v>2854.83</v>
      </c>
      <c r="O117" s="1585">
        <v>5226.66</v>
      </c>
      <c r="P117" s="1585">
        <v>8948.7000000000007</v>
      </c>
      <c r="Q117" s="1585">
        <v>-1455.25</v>
      </c>
      <c r="R117" s="1585">
        <v>26761.69</v>
      </c>
      <c r="S117" s="1746">
        <v>20440.578821999999</v>
      </c>
      <c r="T117" s="1746">
        <v>6321.1111779999992</v>
      </c>
      <c r="U117" s="1758">
        <v>0</v>
      </c>
      <c r="V117" s="1111"/>
      <c r="W117" s="1746"/>
      <c r="X117" s="1746"/>
      <c r="Y117" s="1746"/>
      <c r="Z117" s="1746"/>
    </row>
    <row r="118" spans="1:28" ht="14.25">
      <c r="A118" s="1760"/>
      <c r="B118" s="1761"/>
      <c r="C118" s="1109"/>
      <c r="D118" s="1109" t="s">
        <v>526</v>
      </c>
      <c r="E118" s="1763" t="s">
        <v>2988</v>
      </c>
      <c r="F118" s="1765">
        <v>10291.39</v>
      </c>
      <c r="G118" s="1765">
        <v>9360.67</v>
      </c>
      <c r="H118" s="1765">
        <v>10349.08</v>
      </c>
      <c r="I118" s="1765">
        <v>11494.630000000001</v>
      </c>
      <c r="J118" s="1765">
        <v>11584.210000000001</v>
      </c>
      <c r="K118" s="1765">
        <v>13033.74</v>
      </c>
      <c r="L118" s="1765">
        <v>13635.57</v>
      </c>
      <c r="M118" s="1765">
        <v>10963.949999999999</v>
      </c>
      <c r="N118" s="1765">
        <v>12944.62</v>
      </c>
      <c r="O118" s="1765">
        <v>16008.05</v>
      </c>
      <c r="P118" s="1765">
        <v>19496.310000000001</v>
      </c>
      <c r="Q118" s="1765">
        <v>9109.74</v>
      </c>
      <c r="R118" s="1765">
        <v>148271.96</v>
      </c>
      <c r="S118" s="1765">
        <v>113250.12304800001</v>
      </c>
      <c r="T118" s="1765">
        <v>35021.836951999998</v>
      </c>
      <c r="U118" s="1765">
        <v>0</v>
      </c>
      <c r="V118" s="1769"/>
      <c r="W118" s="1765"/>
      <c r="X118" s="1765"/>
      <c r="Y118" s="1765">
        <v>0</v>
      </c>
      <c r="Z118" s="1764">
        <v>148271.96</v>
      </c>
    </row>
    <row r="119" spans="1:28" ht="15">
      <c r="A119" s="1748"/>
      <c r="B119" s="1752"/>
      <c r="C119" s="1108"/>
      <c r="D119" s="1110"/>
      <c r="E119" s="1111"/>
      <c r="F119" s="1581"/>
      <c r="G119" s="1581"/>
      <c r="H119" s="1581"/>
      <c r="I119" s="1581"/>
      <c r="J119" s="1581"/>
      <c r="K119" s="1581"/>
      <c r="L119" s="1581"/>
      <c r="M119" s="1581"/>
      <c r="N119" s="1581"/>
      <c r="O119" s="1581"/>
      <c r="P119" s="1581"/>
      <c r="Q119" s="1581"/>
      <c r="R119" s="1581"/>
      <c r="S119" s="1582"/>
      <c r="T119" s="1111"/>
      <c r="U119" s="1111"/>
      <c r="V119" s="1111"/>
      <c r="W119" s="1111"/>
      <c r="X119" s="1111"/>
      <c r="Y119" s="1111"/>
      <c r="Z119" s="1111"/>
    </row>
    <row r="120" spans="1:28" ht="15">
      <c r="A120" s="1748">
        <v>5785</v>
      </c>
      <c r="B120" s="1752" t="s">
        <v>1822</v>
      </c>
      <c r="C120" s="1108"/>
      <c r="D120" s="1108" t="s">
        <v>2986</v>
      </c>
      <c r="E120" s="1759" t="s">
        <v>2987</v>
      </c>
      <c r="F120" s="1585">
        <v>0</v>
      </c>
      <c r="G120" s="1585">
        <v>0</v>
      </c>
      <c r="H120" s="1585">
        <v>0</v>
      </c>
      <c r="I120" s="1585">
        <v>0</v>
      </c>
      <c r="J120" s="1585">
        <v>0</v>
      </c>
      <c r="K120" s="1585">
        <v>0</v>
      </c>
      <c r="L120" s="1585">
        <v>0</v>
      </c>
      <c r="M120" s="1585">
        <v>0</v>
      </c>
      <c r="N120" s="1585">
        <v>0</v>
      </c>
      <c r="O120" s="1585">
        <v>0</v>
      </c>
      <c r="P120" s="1585">
        <v>0</v>
      </c>
      <c r="Q120" s="1585">
        <v>0</v>
      </c>
      <c r="R120" s="1585">
        <v>0</v>
      </c>
      <c r="S120" s="1746">
        <v>0</v>
      </c>
      <c r="T120" s="1746">
        <v>0</v>
      </c>
      <c r="U120" s="1758">
        <v>0</v>
      </c>
      <c r="V120" s="1111"/>
      <c r="W120" s="1746"/>
      <c r="X120" s="1746"/>
      <c r="Y120" s="1746"/>
      <c r="Z120" s="1746"/>
    </row>
    <row r="121" spans="1:28" ht="28.5">
      <c r="A121" s="1760"/>
      <c r="B121" s="1761"/>
      <c r="C121" s="1109"/>
      <c r="D121" s="1109" t="s">
        <v>2986</v>
      </c>
      <c r="E121" s="1760" t="s">
        <v>2985</v>
      </c>
      <c r="F121" s="1765">
        <v>0</v>
      </c>
      <c r="G121" s="1765">
        <v>0</v>
      </c>
      <c r="H121" s="1765">
        <v>0</v>
      </c>
      <c r="I121" s="1765">
        <v>0</v>
      </c>
      <c r="J121" s="1765">
        <v>0</v>
      </c>
      <c r="K121" s="1765">
        <v>0</v>
      </c>
      <c r="L121" s="1765">
        <v>0</v>
      </c>
      <c r="M121" s="1765">
        <v>0</v>
      </c>
      <c r="N121" s="1765">
        <v>0</v>
      </c>
      <c r="O121" s="1765">
        <v>0</v>
      </c>
      <c r="P121" s="1765">
        <v>0</v>
      </c>
      <c r="Q121" s="1765">
        <v>0</v>
      </c>
      <c r="R121" s="1765">
        <v>0</v>
      </c>
      <c r="S121" s="1765">
        <v>0</v>
      </c>
      <c r="T121" s="1765">
        <v>0</v>
      </c>
      <c r="U121" s="1765">
        <v>0</v>
      </c>
      <c r="V121" s="1765">
        <v>0</v>
      </c>
      <c r="W121" s="1765">
        <v>0</v>
      </c>
      <c r="X121" s="1765">
        <v>0</v>
      </c>
      <c r="Y121" s="1765">
        <v>0</v>
      </c>
      <c r="Z121" s="1765">
        <v>0</v>
      </c>
      <c r="AA121" s="1765">
        <v>0</v>
      </c>
      <c r="AB121" s="1765">
        <v>0</v>
      </c>
    </row>
    <row r="122" spans="1:28" ht="15">
      <c r="A122" s="1748"/>
      <c r="B122" s="1752"/>
      <c r="C122" s="1108"/>
      <c r="D122" s="1110"/>
      <c r="E122" s="1111"/>
      <c r="F122" s="1581"/>
      <c r="G122" s="1581"/>
      <c r="H122" s="1581"/>
      <c r="I122" s="1581"/>
      <c r="J122" s="1581"/>
      <c r="K122" s="1581"/>
      <c r="L122" s="1581"/>
      <c r="M122" s="1581"/>
      <c r="N122" s="1581"/>
      <c r="O122" s="1581"/>
      <c r="P122" s="1581"/>
      <c r="Q122" s="1581"/>
      <c r="R122" s="1746"/>
      <c r="S122" s="1582"/>
      <c r="T122" s="1111"/>
      <c r="U122" s="1111"/>
      <c r="V122" s="1111"/>
      <c r="W122" s="1111"/>
      <c r="X122" s="1111"/>
      <c r="Y122" s="1111"/>
      <c r="Z122" s="1111"/>
    </row>
    <row r="123" spans="1:28" ht="15">
      <c r="A123" s="1748">
        <v>6065</v>
      </c>
      <c r="B123" s="1752" t="s">
        <v>1822</v>
      </c>
      <c r="C123" s="1108" t="s">
        <v>527</v>
      </c>
      <c r="D123" s="1108" t="s">
        <v>527</v>
      </c>
      <c r="E123" s="1111" t="s">
        <v>2984</v>
      </c>
      <c r="F123" s="1585">
        <v>0</v>
      </c>
      <c r="G123" s="1585">
        <v>0</v>
      </c>
      <c r="H123" s="1585">
        <v>0</v>
      </c>
      <c r="I123" s="1585">
        <v>0</v>
      </c>
      <c r="J123" s="1585">
        <v>0</v>
      </c>
      <c r="K123" s="1585">
        <v>0</v>
      </c>
      <c r="L123" s="1585">
        <v>0</v>
      </c>
      <c r="M123" s="1585">
        <v>0</v>
      </c>
      <c r="N123" s="1585">
        <v>0</v>
      </c>
      <c r="O123" s="1585">
        <v>0</v>
      </c>
      <c r="P123" s="1585">
        <v>0</v>
      </c>
      <c r="Q123" s="1585">
        <v>0</v>
      </c>
      <c r="R123" s="1585">
        <v>0</v>
      </c>
      <c r="S123" s="1746">
        <v>0</v>
      </c>
      <c r="T123" s="1746">
        <v>0</v>
      </c>
      <c r="U123" s="1758">
        <v>0</v>
      </c>
      <c r="V123" s="1111"/>
      <c r="W123" s="1746"/>
      <c r="X123" s="1746"/>
      <c r="Y123" s="1746"/>
      <c r="Z123" s="1746"/>
    </row>
    <row r="124" spans="1:28" ht="28.5">
      <c r="A124" s="1760"/>
      <c r="B124" s="1761"/>
      <c r="C124" s="1109"/>
      <c r="D124" s="1109" t="s">
        <v>527</v>
      </c>
      <c r="E124" s="1760" t="s">
        <v>2983</v>
      </c>
      <c r="F124" s="1765">
        <v>0</v>
      </c>
      <c r="G124" s="1765">
        <v>0</v>
      </c>
      <c r="H124" s="1765">
        <v>0</v>
      </c>
      <c r="I124" s="1765">
        <v>0</v>
      </c>
      <c r="J124" s="1765">
        <v>0</v>
      </c>
      <c r="K124" s="1765">
        <v>0</v>
      </c>
      <c r="L124" s="1765">
        <v>0</v>
      </c>
      <c r="M124" s="1765">
        <v>0</v>
      </c>
      <c r="N124" s="1765">
        <v>0</v>
      </c>
      <c r="O124" s="1765">
        <v>0</v>
      </c>
      <c r="P124" s="1765">
        <v>0</v>
      </c>
      <c r="Q124" s="1765">
        <v>0</v>
      </c>
      <c r="R124" s="1765">
        <v>0</v>
      </c>
      <c r="S124" s="1765">
        <v>0</v>
      </c>
      <c r="T124" s="1765">
        <v>0</v>
      </c>
      <c r="U124" s="1765">
        <v>0</v>
      </c>
      <c r="V124" s="1769"/>
      <c r="W124" s="1765"/>
      <c r="X124" s="1765"/>
      <c r="Y124" s="1765"/>
      <c r="Z124" s="1765"/>
    </row>
    <row r="125" spans="1:28" ht="15">
      <c r="A125" s="1748"/>
      <c r="B125" s="1752"/>
      <c r="C125" s="1108"/>
      <c r="D125" s="1110"/>
      <c r="E125" s="1111"/>
      <c r="F125" s="1581"/>
      <c r="G125" s="1581"/>
      <c r="H125" s="1581"/>
      <c r="I125" s="1581"/>
      <c r="J125" s="1581"/>
      <c r="K125" s="1581"/>
      <c r="L125" s="1581"/>
      <c r="M125" s="1581"/>
      <c r="N125" s="1581"/>
      <c r="O125" s="1581"/>
      <c r="P125" s="1581"/>
      <c r="Q125" s="1581"/>
      <c r="R125" s="1746"/>
      <c r="S125" s="1582"/>
      <c r="T125" s="1111"/>
      <c r="U125" s="1111"/>
      <c r="V125" s="1111"/>
      <c r="W125" s="1111"/>
      <c r="X125" s="1111"/>
      <c r="Y125" s="1111"/>
      <c r="Z125" s="1111"/>
    </row>
    <row r="126" spans="1:28" ht="15">
      <c r="A126" s="1748">
        <v>6070</v>
      </c>
      <c r="B126" s="1752" t="s">
        <v>1822</v>
      </c>
      <c r="C126" s="1108"/>
      <c r="D126" s="1108" t="s">
        <v>528</v>
      </c>
      <c r="E126" s="1111" t="s">
        <v>2807</v>
      </c>
      <c r="F126" s="1585">
        <v>-1245.47</v>
      </c>
      <c r="G126" s="1585">
        <v>81.09</v>
      </c>
      <c r="H126" s="1585">
        <v>76.17</v>
      </c>
      <c r="I126" s="1585">
        <v>72</v>
      </c>
      <c r="J126" s="1585">
        <v>225.24</v>
      </c>
      <c r="K126" s="1585">
        <v>629.39</v>
      </c>
      <c r="L126" s="1585">
        <v>79.03</v>
      </c>
      <c r="M126" s="1585">
        <v>75.459999999999994</v>
      </c>
      <c r="N126" s="1585">
        <v>0</v>
      </c>
      <c r="O126" s="1585">
        <v>903.8</v>
      </c>
      <c r="P126" s="1585">
        <v>25.23</v>
      </c>
      <c r="Q126" s="1585">
        <v>794.04</v>
      </c>
      <c r="R126" s="1585">
        <v>1715.98</v>
      </c>
      <c r="S126" s="1746">
        <v>1310.665524</v>
      </c>
      <c r="T126" s="1746">
        <v>405.31447600000001</v>
      </c>
      <c r="U126" s="1758">
        <v>0</v>
      </c>
      <c r="V126" s="1111"/>
      <c r="W126" s="1746"/>
      <c r="X126" s="1746"/>
      <c r="Y126" s="1746"/>
      <c r="Z126" s="1746"/>
    </row>
    <row r="127" spans="1:28" ht="28.5">
      <c r="A127" s="1760"/>
      <c r="B127" s="1761"/>
      <c r="C127" s="1109"/>
      <c r="D127" s="1109" t="s">
        <v>528</v>
      </c>
      <c r="E127" s="1760" t="s">
        <v>2982</v>
      </c>
      <c r="F127" s="1765">
        <v>-1245.47</v>
      </c>
      <c r="G127" s="1765">
        <v>81.09</v>
      </c>
      <c r="H127" s="1765">
        <v>76.17</v>
      </c>
      <c r="I127" s="1765">
        <v>72</v>
      </c>
      <c r="J127" s="1765">
        <v>225.24</v>
      </c>
      <c r="K127" s="1765">
        <v>629.39</v>
      </c>
      <c r="L127" s="1765">
        <v>79.03</v>
      </c>
      <c r="M127" s="1765">
        <v>75.459999999999994</v>
      </c>
      <c r="N127" s="1765">
        <v>0</v>
      </c>
      <c r="O127" s="1765">
        <v>903.8</v>
      </c>
      <c r="P127" s="1765">
        <v>25.23</v>
      </c>
      <c r="Q127" s="1765">
        <v>794.04</v>
      </c>
      <c r="R127" s="1765">
        <v>1715.98</v>
      </c>
      <c r="S127" s="1765">
        <v>1310.665524</v>
      </c>
      <c r="T127" s="1765">
        <v>405.31447600000001</v>
      </c>
      <c r="U127" s="1765">
        <v>0</v>
      </c>
      <c r="V127" s="1769"/>
      <c r="W127" s="1765"/>
      <c r="X127" s="1765"/>
      <c r="Y127" s="1765">
        <v>0</v>
      </c>
      <c r="Z127" s="1764">
        <v>1715.98</v>
      </c>
    </row>
    <row r="128" spans="1:28" ht="15">
      <c r="A128" s="1748"/>
      <c r="B128" s="1752"/>
      <c r="C128" s="1108"/>
      <c r="D128" s="1110"/>
      <c r="E128" s="1111"/>
      <c r="F128" s="1581"/>
      <c r="G128" s="1581"/>
      <c r="H128" s="1581"/>
      <c r="I128" s="1581"/>
      <c r="J128" s="1581"/>
      <c r="K128" s="1581"/>
      <c r="L128" s="1581"/>
      <c r="M128" s="1581"/>
      <c r="N128" s="1581"/>
      <c r="O128" s="1581"/>
      <c r="P128" s="1581"/>
      <c r="Q128" s="1581"/>
      <c r="R128" s="1746"/>
      <c r="S128" s="1582"/>
      <c r="T128" s="1111"/>
      <c r="U128" s="1111"/>
      <c r="V128" s="1111"/>
      <c r="W128" s="1111"/>
      <c r="X128" s="1111"/>
      <c r="Y128" s="1111"/>
      <c r="Z128" s="1111"/>
    </row>
    <row r="129" spans="1:28" ht="15">
      <c r="A129" s="1748">
        <v>5505</v>
      </c>
      <c r="B129" s="1752" t="s">
        <v>1822</v>
      </c>
      <c r="C129" s="1108" t="s">
        <v>529</v>
      </c>
      <c r="D129" s="1108" t="s">
        <v>529</v>
      </c>
      <c r="E129" s="1111" t="s">
        <v>2981</v>
      </c>
      <c r="F129" s="1585">
        <v>54.51</v>
      </c>
      <c r="G129" s="1585">
        <v>-45.5</v>
      </c>
      <c r="H129" s="1585">
        <v>123.62</v>
      </c>
      <c r="I129" s="1585">
        <v>109.28</v>
      </c>
      <c r="J129" s="1585">
        <v>76.28</v>
      </c>
      <c r="K129" s="1585">
        <v>69.41</v>
      </c>
      <c r="L129" s="1585">
        <v>60.89</v>
      </c>
      <c r="M129" s="1585">
        <v>65.73</v>
      </c>
      <c r="N129" s="1585">
        <v>50.36</v>
      </c>
      <c r="O129" s="1585">
        <v>75.760000000000005</v>
      </c>
      <c r="P129" s="1585">
        <v>70.510000000000005</v>
      </c>
      <c r="Q129" s="1585">
        <v>62</v>
      </c>
      <c r="R129" s="1585">
        <v>772.85</v>
      </c>
      <c r="S129" s="1746">
        <v>590.30283000000009</v>
      </c>
      <c r="T129" s="1746">
        <v>182.54716999999999</v>
      </c>
      <c r="U129" s="1758">
        <v>0</v>
      </c>
      <c r="V129" s="1111"/>
      <c r="W129" s="1746"/>
      <c r="X129" s="1746"/>
      <c r="Y129" s="1746"/>
      <c r="Z129" s="1746"/>
    </row>
    <row r="130" spans="1:28" ht="15">
      <c r="A130" s="1748">
        <v>5510</v>
      </c>
      <c r="B130" s="1752" t="s">
        <v>1822</v>
      </c>
      <c r="C130" s="1108" t="s">
        <v>529</v>
      </c>
      <c r="D130" s="1108" t="s">
        <v>529</v>
      </c>
      <c r="E130" s="1111" t="s">
        <v>2980</v>
      </c>
      <c r="F130" s="1585">
        <v>2260.7800000000002</v>
      </c>
      <c r="G130" s="1585">
        <v>1685.9</v>
      </c>
      <c r="H130" s="1585">
        <v>3199.05</v>
      </c>
      <c r="I130" s="1585">
        <v>1773.88</v>
      </c>
      <c r="J130" s="1585">
        <v>1762.21</v>
      </c>
      <c r="K130" s="1585">
        <v>630.35</v>
      </c>
      <c r="L130" s="1585">
        <v>738.5</v>
      </c>
      <c r="M130" s="1585">
        <v>2539.33</v>
      </c>
      <c r="N130" s="1585">
        <v>1544.47</v>
      </c>
      <c r="O130" s="1585">
        <v>994.75</v>
      </c>
      <c r="P130" s="1585">
        <v>2645.11</v>
      </c>
      <c r="Q130" s="1585">
        <v>3360.54</v>
      </c>
      <c r="R130" s="1585">
        <v>23134.870000000003</v>
      </c>
      <c r="S130" s="1746">
        <v>17670.413706000003</v>
      </c>
      <c r="T130" s="1746">
        <v>5464.4562940000005</v>
      </c>
      <c r="U130" s="1758">
        <v>0</v>
      </c>
      <c r="V130" s="1111"/>
      <c r="W130" s="1746"/>
      <c r="X130" s="1746"/>
      <c r="Y130" s="1746"/>
      <c r="Z130" s="1746"/>
    </row>
    <row r="131" spans="1:28" ht="15">
      <c r="A131" s="1748">
        <v>5515</v>
      </c>
      <c r="B131" s="1752" t="s">
        <v>1822</v>
      </c>
      <c r="C131" s="1108"/>
      <c r="D131" s="1108" t="s">
        <v>529</v>
      </c>
      <c r="E131" s="1111" t="s">
        <v>2870</v>
      </c>
      <c r="F131" s="1585">
        <v>-280</v>
      </c>
      <c r="G131" s="1585">
        <v>869</v>
      </c>
      <c r="H131" s="1585">
        <v>-1161</v>
      </c>
      <c r="I131" s="1585">
        <v>-19</v>
      </c>
      <c r="J131" s="1585">
        <v>-301</v>
      </c>
      <c r="K131" s="1585">
        <v>269</v>
      </c>
      <c r="L131" s="1585">
        <v>-284</v>
      </c>
      <c r="M131" s="1585">
        <v>761</v>
      </c>
      <c r="N131" s="1585">
        <v>-196</v>
      </c>
      <c r="O131" s="1585">
        <v>1356</v>
      </c>
      <c r="P131" s="1585">
        <v>396</v>
      </c>
      <c r="Q131" s="1585">
        <v>-531</v>
      </c>
      <c r="R131" s="1585">
        <v>879</v>
      </c>
      <c r="S131" s="1746">
        <v>671.38020000000006</v>
      </c>
      <c r="T131" s="1746">
        <v>207.6198</v>
      </c>
      <c r="U131" s="1758">
        <v>0</v>
      </c>
      <c r="V131" s="1111"/>
      <c r="W131" s="1746"/>
      <c r="X131" s="1746"/>
      <c r="Y131" s="1746"/>
      <c r="Z131" s="1746"/>
    </row>
    <row r="132" spans="1:28" ht="28.5">
      <c r="A132" s="1760"/>
      <c r="B132" s="1761"/>
      <c r="C132" s="1109"/>
      <c r="D132" s="1109" t="s">
        <v>529</v>
      </c>
      <c r="E132" s="1760" t="s">
        <v>2979</v>
      </c>
      <c r="F132" s="1765">
        <v>2035.2900000000004</v>
      </c>
      <c r="G132" s="1765">
        <v>2509.4</v>
      </c>
      <c r="H132" s="1765">
        <v>2161.67</v>
      </c>
      <c r="I132" s="1765">
        <v>1864.16</v>
      </c>
      <c r="J132" s="1765">
        <v>1537.49</v>
      </c>
      <c r="K132" s="1765">
        <v>968.76</v>
      </c>
      <c r="L132" s="1765">
        <v>515.39</v>
      </c>
      <c r="M132" s="1765">
        <v>3366.06</v>
      </c>
      <c r="N132" s="1765">
        <v>1398.83</v>
      </c>
      <c r="O132" s="1765">
        <v>2426.5100000000002</v>
      </c>
      <c r="P132" s="1765">
        <v>3111.6200000000003</v>
      </c>
      <c r="Q132" s="1765">
        <v>2891.54</v>
      </c>
      <c r="R132" s="1765">
        <v>24786.720000000001</v>
      </c>
      <c r="S132" s="1765">
        <v>18932.096736000003</v>
      </c>
      <c r="T132" s="1765">
        <v>5854.6232640000007</v>
      </c>
      <c r="U132" s="1765">
        <v>0</v>
      </c>
      <c r="V132" s="1765">
        <v>0</v>
      </c>
      <c r="W132" s="1765">
        <v>0</v>
      </c>
      <c r="X132" s="1765">
        <v>0</v>
      </c>
      <c r="Y132" s="1765">
        <v>0</v>
      </c>
      <c r="Z132" s="1764">
        <v>24786.720000000001</v>
      </c>
    </row>
    <row r="133" spans="1:28" ht="15">
      <c r="A133" s="1748"/>
      <c r="B133" s="1752"/>
      <c r="C133" s="1108"/>
      <c r="D133" s="1110"/>
      <c r="E133" s="1111"/>
      <c r="F133" s="1581"/>
      <c r="G133" s="1581"/>
      <c r="H133" s="1581"/>
      <c r="I133" s="1581"/>
      <c r="J133" s="1581"/>
      <c r="K133" s="1581"/>
      <c r="L133" s="1581"/>
      <c r="M133" s="1581"/>
      <c r="N133" s="1581"/>
      <c r="O133" s="1581"/>
      <c r="P133" s="1581"/>
      <c r="Q133" s="1581"/>
      <c r="R133" s="1746"/>
      <c r="S133" s="1582"/>
      <c r="T133" s="1111"/>
      <c r="U133" s="1111"/>
      <c r="V133" s="1111"/>
      <c r="W133" s="1111"/>
      <c r="X133" s="1111"/>
      <c r="Y133" s="1111"/>
      <c r="Z133" s="1111"/>
    </row>
    <row r="134" spans="1:28" ht="15">
      <c r="A134" s="1748">
        <v>5545</v>
      </c>
      <c r="B134" s="1752" t="s">
        <v>1822</v>
      </c>
      <c r="C134" s="1108" t="s">
        <v>530</v>
      </c>
      <c r="D134" s="1108" t="s">
        <v>530</v>
      </c>
      <c r="E134" s="1111" t="s">
        <v>2978</v>
      </c>
      <c r="F134" s="1585">
        <v>44.72</v>
      </c>
      <c r="G134" s="1585">
        <v>0</v>
      </c>
      <c r="H134" s="1585">
        <v>948.81</v>
      </c>
      <c r="I134" s="1585">
        <v>1178.53</v>
      </c>
      <c r="J134" s="1585">
        <v>103.36</v>
      </c>
      <c r="K134" s="1585">
        <v>94.86</v>
      </c>
      <c r="L134" s="1585">
        <v>110.93</v>
      </c>
      <c r="M134" s="1585">
        <v>163.44</v>
      </c>
      <c r="N134" s="1585">
        <v>764.89</v>
      </c>
      <c r="O134" s="1585">
        <v>6082.75</v>
      </c>
      <c r="P134" s="1585">
        <v>113.52</v>
      </c>
      <c r="Q134" s="1585">
        <v>4782.1899999999996</v>
      </c>
      <c r="R134" s="1585">
        <v>14388</v>
      </c>
      <c r="S134" s="1746">
        <v>10989.554400000001</v>
      </c>
      <c r="T134" s="1746">
        <v>3398.4456</v>
      </c>
      <c r="U134" s="1758">
        <v>0</v>
      </c>
      <c r="V134" s="1111"/>
      <c r="W134" s="1746"/>
      <c r="X134" s="1746"/>
      <c r="Y134" s="1746"/>
      <c r="Z134" s="1746"/>
    </row>
    <row r="135" spans="1:28" ht="15">
      <c r="A135" s="1748">
        <v>5755</v>
      </c>
      <c r="B135" s="1752" t="s">
        <v>1822</v>
      </c>
      <c r="C135" s="1108" t="s">
        <v>530</v>
      </c>
      <c r="D135" s="1108" t="s">
        <v>530</v>
      </c>
      <c r="E135" s="1111" t="s">
        <v>2977</v>
      </c>
      <c r="F135" s="1585">
        <v>0</v>
      </c>
      <c r="G135" s="1585">
        <v>0</v>
      </c>
      <c r="H135" s="1585">
        <v>0</v>
      </c>
      <c r="I135" s="1585">
        <v>0</v>
      </c>
      <c r="J135" s="1585">
        <v>0</v>
      </c>
      <c r="K135" s="1585">
        <v>0</v>
      </c>
      <c r="L135" s="1585">
        <v>0</v>
      </c>
      <c r="M135" s="1585">
        <v>0</v>
      </c>
      <c r="N135" s="1585">
        <v>0</v>
      </c>
      <c r="O135" s="1585">
        <v>0</v>
      </c>
      <c r="P135" s="1585">
        <v>0</v>
      </c>
      <c r="Q135" s="1585">
        <v>0</v>
      </c>
      <c r="R135" s="1585">
        <v>0</v>
      </c>
      <c r="S135" s="1746">
        <v>0</v>
      </c>
      <c r="T135" s="1746">
        <v>0</v>
      </c>
      <c r="U135" s="1758">
        <v>0</v>
      </c>
      <c r="V135" s="1111"/>
      <c r="W135" s="1746"/>
      <c r="X135" s="1746"/>
      <c r="Y135" s="1746"/>
      <c r="Z135" s="1746"/>
    </row>
    <row r="136" spans="1:28" ht="15">
      <c r="A136" s="1748">
        <v>5760</v>
      </c>
      <c r="B136" s="1752" t="s">
        <v>1822</v>
      </c>
      <c r="C136" s="1108" t="s">
        <v>530</v>
      </c>
      <c r="D136" s="1108" t="s">
        <v>530</v>
      </c>
      <c r="E136" s="1111" t="s">
        <v>2976</v>
      </c>
      <c r="F136" s="1585">
        <v>0</v>
      </c>
      <c r="G136" s="1585">
        <v>0</v>
      </c>
      <c r="H136" s="1585">
        <v>0</v>
      </c>
      <c r="I136" s="1585">
        <v>0</v>
      </c>
      <c r="J136" s="1585">
        <v>0</v>
      </c>
      <c r="K136" s="1585">
        <v>0</v>
      </c>
      <c r="L136" s="1585">
        <v>0</v>
      </c>
      <c r="M136" s="1585">
        <v>0</v>
      </c>
      <c r="N136" s="1585">
        <v>0</v>
      </c>
      <c r="O136" s="1585">
        <v>0</v>
      </c>
      <c r="P136" s="1585">
        <v>0</v>
      </c>
      <c r="Q136" s="1585">
        <v>0</v>
      </c>
      <c r="R136" s="1585">
        <v>0</v>
      </c>
      <c r="S136" s="1746">
        <v>0</v>
      </c>
      <c r="T136" s="1746">
        <v>0</v>
      </c>
      <c r="U136" s="1758">
        <v>0</v>
      </c>
      <c r="V136" s="1111"/>
      <c r="W136" s="1746"/>
      <c r="X136" s="1746"/>
      <c r="Y136" s="1746"/>
      <c r="Z136" s="1746"/>
    </row>
    <row r="137" spans="1:28" ht="15">
      <c r="A137" s="1748">
        <v>5790</v>
      </c>
      <c r="B137" s="1752" t="s">
        <v>1822</v>
      </c>
      <c r="C137" s="1108" t="s">
        <v>530</v>
      </c>
      <c r="D137" s="1108" t="s">
        <v>530</v>
      </c>
      <c r="E137" s="1111" t="s">
        <v>2975</v>
      </c>
      <c r="F137" s="1585">
        <v>350.53</v>
      </c>
      <c r="G137" s="1585">
        <v>285.8</v>
      </c>
      <c r="H137" s="1585">
        <v>495.58</v>
      </c>
      <c r="I137" s="1585">
        <v>416.24</v>
      </c>
      <c r="J137" s="1585">
        <v>428.55</v>
      </c>
      <c r="K137" s="1585">
        <v>393.07</v>
      </c>
      <c r="L137" s="1585">
        <v>445.76</v>
      </c>
      <c r="M137" s="1585">
        <v>463.75</v>
      </c>
      <c r="N137" s="1585">
        <v>451.58</v>
      </c>
      <c r="O137" s="1585">
        <v>447.77</v>
      </c>
      <c r="P137" s="1585">
        <v>435.07</v>
      </c>
      <c r="Q137" s="1585">
        <v>428.86</v>
      </c>
      <c r="R137" s="1585">
        <v>5042.5599999999986</v>
      </c>
      <c r="S137" s="1746">
        <v>3851.5073279999992</v>
      </c>
      <c r="T137" s="1746">
        <v>1191.0526719999996</v>
      </c>
      <c r="U137" s="1758">
        <v>0</v>
      </c>
      <c r="V137" s="1111"/>
      <c r="W137" s="1746"/>
      <c r="X137" s="1746"/>
      <c r="Y137" s="1746"/>
      <c r="Z137" s="1746"/>
    </row>
    <row r="138" spans="1:28" ht="15">
      <c r="A138" s="1748">
        <v>5795</v>
      </c>
      <c r="B138" s="1752" t="s">
        <v>1822</v>
      </c>
      <c r="C138" s="1108"/>
      <c r="D138" s="1108" t="s">
        <v>530</v>
      </c>
      <c r="E138" s="1759" t="s">
        <v>3134</v>
      </c>
      <c r="F138" s="1585">
        <v>0</v>
      </c>
      <c r="G138" s="1585">
        <v>0</v>
      </c>
      <c r="H138" s="1585">
        <v>0</v>
      </c>
      <c r="I138" s="1585">
        <v>0</v>
      </c>
      <c r="J138" s="1585">
        <v>27.31</v>
      </c>
      <c r="K138" s="1585">
        <v>0</v>
      </c>
      <c r="L138" s="1585">
        <v>0</v>
      </c>
      <c r="M138" s="1585">
        <v>0</v>
      </c>
      <c r="N138" s="1585">
        <v>0</v>
      </c>
      <c r="O138" s="1585">
        <v>0</v>
      </c>
      <c r="P138" s="1585">
        <v>0</v>
      </c>
      <c r="Q138" s="1585">
        <v>84.16</v>
      </c>
      <c r="R138" s="1585">
        <v>111.47</v>
      </c>
      <c r="S138" s="1746">
        <v>85.140786000000006</v>
      </c>
      <c r="T138" s="1746">
        <v>26.329214</v>
      </c>
      <c r="U138" s="1758">
        <v>0</v>
      </c>
      <c r="V138" s="1111"/>
      <c r="W138" s="1746"/>
      <c r="X138" s="1746"/>
      <c r="Y138" s="1746"/>
      <c r="Z138" s="1746"/>
    </row>
    <row r="139" spans="1:28" ht="15">
      <c r="A139" s="1748">
        <v>5800</v>
      </c>
      <c r="B139" s="1752" t="s">
        <v>1822</v>
      </c>
      <c r="C139" s="1108"/>
      <c r="D139" s="1108" t="s">
        <v>530</v>
      </c>
      <c r="E139" s="1759" t="s">
        <v>2844</v>
      </c>
      <c r="F139" s="1585">
        <v>0</v>
      </c>
      <c r="G139" s="1585">
        <v>0</v>
      </c>
      <c r="H139" s="1585">
        <v>7.06</v>
      </c>
      <c r="I139" s="1585">
        <v>0</v>
      </c>
      <c r="J139" s="1585">
        <v>0</v>
      </c>
      <c r="K139" s="1585">
        <v>0</v>
      </c>
      <c r="L139" s="1585">
        <v>0</v>
      </c>
      <c r="M139" s="1585">
        <v>0</v>
      </c>
      <c r="N139" s="1585">
        <v>0</v>
      </c>
      <c r="O139" s="1585">
        <v>0</v>
      </c>
      <c r="P139" s="1585">
        <v>0</v>
      </c>
      <c r="Q139" s="1585">
        <v>0</v>
      </c>
      <c r="R139" s="1585">
        <v>7.06</v>
      </c>
      <c r="S139" s="1746">
        <v>5.3924279999999998</v>
      </c>
      <c r="T139" s="1746">
        <v>1.6675719999999998</v>
      </c>
      <c r="U139" s="1758">
        <v>0</v>
      </c>
      <c r="V139" s="1111"/>
      <c r="W139" s="1746"/>
      <c r="X139" s="1746"/>
      <c r="Y139" s="1746"/>
      <c r="Z139" s="1746"/>
    </row>
    <row r="140" spans="1:28" ht="15">
      <c r="A140" s="1748">
        <v>5805</v>
      </c>
      <c r="B140" s="1752" t="s">
        <v>1822</v>
      </c>
      <c r="C140" s="1108"/>
      <c r="D140" s="1108" t="s">
        <v>530</v>
      </c>
      <c r="E140" s="1759" t="s">
        <v>2843</v>
      </c>
      <c r="F140" s="1585">
        <v>130</v>
      </c>
      <c r="G140" s="1585">
        <v>0</v>
      </c>
      <c r="H140" s="1585">
        <v>0</v>
      </c>
      <c r="I140" s="1585">
        <v>1085.78</v>
      </c>
      <c r="J140" s="1585">
        <v>0</v>
      </c>
      <c r="K140" s="1585">
        <v>0</v>
      </c>
      <c r="L140" s="1585">
        <v>205.13</v>
      </c>
      <c r="M140" s="1585">
        <v>9000</v>
      </c>
      <c r="N140" s="1585">
        <v>500</v>
      </c>
      <c r="O140" s="1585">
        <v>0</v>
      </c>
      <c r="P140" s="1585">
        <v>7.93</v>
      </c>
      <c r="Q140" s="1585">
        <v>15.61</v>
      </c>
      <c r="R140" s="1585">
        <v>10944.45</v>
      </c>
      <c r="S140" s="1746">
        <v>8359.3709100000015</v>
      </c>
      <c r="T140" s="1746">
        <v>2585.0790900000002</v>
      </c>
      <c r="U140" s="1758">
        <v>0</v>
      </c>
      <c r="V140" s="1111"/>
      <c r="W140" s="1746"/>
      <c r="X140" s="1746"/>
      <c r="Y140" s="1746"/>
      <c r="Z140" s="1746"/>
    </row>
    <row r="141" spans="1:28" ht="15">
      <c r="A141" s="1748">
        <v>5810</v>
      </c>
      <c r="B141" s="1752" t="s">
        <v>1822</v>
      </c>
      <c r="C141" s="1108" t="s">
        <v>530</v>
      </c>
      <c r="D141" s="1108" t="s">
        <v>530</v>
      </c>
      <c r="E141" s="1111" t="s">
        <v>2974</v>
      </c>
      <c r="F141" s="1585">
        <v>5367.26</v>
      </c>
      <c r="G141" s="1585">
        <v>354.88</v>
      </c>
      <c r="H141" s="1585">
        <v>2675.49</v>
      </c>
      <c r="I141" s="1585">
        <v>2339.67</v>
      </c>
      <c r="J141" s="1585">
        <v>136.63</v>
      </c>
      <c r="K141" s="1585">
        <v>368.6</v>
      </c>
      <c r="L141" s="1585">
        <v>233.35</v>
      </c>
      <c r="M141" s="1585">
        <v>-601.29</v>
      </c>
      <c r="N141" s="1585">
        <v>892.37</v>
      </c>
      <c r="O141" s="1585">
        <v>10.38</v>
      </c>
      <c r="P141" s="1585">
        <v>770.46</v>
      </c>
      <c r="Q141" s="1585">
        <v>2742.13</v>
      </c>
      <c r="R141" s="1585">
        <v>15289.93</v>
      </c>
      <c r="S141" s="1746">
        <v>11678.448534000001</v>
      </c>
      <c r="T141" s="1746">
        <v>3611.4814660000002</v>
      </c>
      <c r="U141" s="1758">
        <v>0</v>
      </c>
      <c r="V141" s="1111"/>
      <c r="W141" s="1746"/>
      <c r="X141" s="1746"/>
      <c r="Y141" s="1746"/>
      <c r="Z141" s="1746"/>
    </row>
    <row r="142" spans="1:28" ht="15">
      <c r="A142" s="1748">
        <v>5815</v>
      </c>
      <c r="B142" s="1752" t="s">
        <v>1822</v>
      </c>
      <c r="C142" s="1108"/>
      <c r="D142" s="1108" t="s">
        <v>530</v>
      </c>
      <c r="E142" s="1759" t="s">
        <v>2973</v>
      </c>
      <c r="F142" s="1585">
        <v>0</v>
      </c>
      <c r="G142" s="1585">
        <v>0</v>
      </c>
      <c r="H142" s="1585">
        <v>0</v>
      </c>
      <c r="I142" s="1585">
        <v>0</v>
      </c>
      <c r="J142" s="1585">
        <v>0</v>
      </c>
      <c r="K142" s="1585">
        <v>0</v>
      </c>
      <c r="L142" s="1585">
        <v>0</v>
      </c>
      <c r="M142" s="1585">
        <v>0</v>
      </c>
      <c r="N142" s="1585">
        <v>0</v>
      </c>
      <c r="O142" s="1585">
        <v>0</v>
      </c>
      <c r="P142" s="1585">
        <v>0</v>
      </c>
      <c r="Q142" s="1585">
        <v>0</v>
      </c>
      <c r="R142" s="1585">
        <v>0</v>
      </c>
      <c r="S142" s="1746">
        <v>0</v>
      </c>
      <c r="T142" s="1746">
        <v>0</v>
      </c>
      <c r="U142" s="1758">
        <v>0</v>
      </c>
      <c r="V142" s="1111"/>
      <c r="W142" s="1746"/>
      <c r="X142" s="1746"/>
      <c r="Y142" s="1746"/>
      <c r="Z142" s="1746"/>
    </row>
    <row r="143" spans="1:28" ht="15">
      <c r="A143" s="1748">
        <v>5825</v>
      </c>
      <c r="B143" s="1752" t="s">
        <v>1822</v>
      </c>
      <c r="C143" s="1108" t="s">
        <v>530</v>
      </c>
      <c r="D143" s="1108" t="s">
        <v>530</v>
      </c>
      <c r="E143" s="1111" t="s">
        <v>2971</v>
      </c>
      <c r="F143" s="1585">
        <v>122.72</v>
      </c>
      <c r="G143" s="1585">
        <v>60.18</v>
      </c>
      <c r="H143" s="1585">
        <v>31.08</v>
      </c>
      <c r="I143" s="1585">
        <v>259.98</v>
      </c>
      <c r="J143" s="1585">
        <v>5.98</v>
      </c>
      <c r="K143" s="1585">
        <v>28.87</v>
      </c>
      <c r="L143" s="1585">
        <v>-297.02</v>
      </c>
      <c r="M143" s="1585">
        <v>65.739999999999995</v>
      </c>
      <c r="N143" s="1585">
        <v>93.24</v>
      </c>
      <c r="O143" s="1585">
        <v>31.73</v>
      </c>
      <c r="P143" s="1585">
        <v>110.79</v>
      </c>
      <c r="Q143" s="1585">
        <v>-181.2</v>
      </c>
      <c r="R143" s="1585">
        <v>332.09000000000009</v>
      </c>
      <c r="S143" s="1746">
        <v>253.65034200000008</v>
      </c>
      <c r="T143" s="1746">
        <v>78.439658000000023</v>
      </c>
      <c r="U143" s="1758">
        <v>0</v>
      </c>
      <c r="V143" s="1111"/>
      <c r="W143" s="1746"/>
      <c r="X143" s="1746"/>
      <c r="Y143" s="1746"/>
      <c r="Z143" s="1746"/>
      <c r="AB143" s="2282">
        <v>227922</v>
      </c>
    </row>
    <row r="144" spans="1:28" ht="15">
      <c r="A144" s="1748">
        <v>5855</v>
      </c>
      <c r="B144" s="1752" t="s">
        <v>1822</v>
      </c>
      <c r="C144" s="1108" t="s">
        <v>530</v>
      </c>
      <c r="D144" s="1108" t="s">
        <v>530</v>
      </c>
      <c r="E144" s="1111" t="s">
        <v>2970</v>
      </c>
      <c r="F144" s="1585">
        <v>0</v>
      </c>
      <c r="G144" s="1585">
        <v>224.13</v>
      </c>
      <c r="H144" s="1585">
        <v>62.35</v>
      </c>
      <c r="I144" s="1585">
        <v>177.1</v>
      </c>
      <c r="J144" s="1585">
        <v>0</v>
      </c>
      <c r="K144" s="1585">
        <v>168.78</v>
      </c>
      <c r="L144" s="1585">
        <v>116.15</v>
      </c>
      <c r="M144" s="1585">
        <v>0</v>
      </c>
      <c r="N144" s="1585">
        <v>115.64</v>
      </c>
      <c r="O144" s="1585">
        <v>238.18</v>
      </c>
      <c r="P144" s="1585">
        <v>121.54</v>
      </c>
      <c r="Q144" s="1585">
        <v>138.88999999999999</v>
      </c>
      <c r="R144" s="1585">
        <v>1362.7599999999998</v>
      </c>
      <c r="S144" s="1746">
        <v>1040.8760879999998</v>
      </c>
      <c r="T144" s="1746">
        <v>321.88391199999995</v>
      </c>
      <c r="U144" s="1758">
        <v>0</v>
      </c>
      <c r="V144" s="1111"/>
      <c r="W144" s="1746"/>
      <c r="X144" s="1746"/>
      <c r="Y144" s="1746"/>
      <c r="Z144" s="1746"/>
      <c r="AB144" s="2282">
        <v>74941</v>
      </c>
    </row>
    <row r="145" spans="1:30" ht="15">
      <c r="A145" s="1748">
        <v>5865</v>
      </c>
      <c r="B145" s="1752" t="s">
        <v>1822</v>
      </c>
      <c r="C145" s="1108" t="s">
        <v>530</v>
      </c>
      <c r="D145" s="1108" t="s">
        <v>530</v>
      </c>
      <c r="E145" s="1111" t="s">
        <v>2969</v>
      </c>
      <c r="F145" s="1585">
        <v>0</v>
      </c>
      <c r="G145" s="1585">
        <v>36.93</v>
      </c>
      <c r="H145" s="1585">
        <v>15.83</v>
      </c>
      <c r="I145" s="1585">
        <v>59.16</v>
      </c>
      <c r="J145" s="1585">
        <v>22.42</v>
      </c>
      <c r="K145" s="1585">
        <v>13.85</v>
      </c>
      <c r="L145" s="1585">
        <v>20.73</v>
      </c>
      <c r="M145" s="1585">
        <v>33.31</v>
      </c>
      <c r="N145" s="1585">
        <v>328.36</v>
      </c>
      <c r="O145" s="1585">
        <v>69.06</v>
      </c>
      <c r="P145" s="1585">
        <v>72.72</v>
      </c>
      <c r="Q145" s="1585">
        <v>17.41</v>
      </c>
      <c r="R145" s="1585">
        <v>689.77999999999986</v>
      </c>
      <c r="S145" s="1746">
        <v>526.85396399999991</v>
      </c>
      <c r="T145" s="1746">
        <v>162.92603599999995</v>
      </c>
      <c r="U145" s="1758">
        <v>0</v>
      </c>
      <c r="V145" s="1111"/>
      <c r="W145" s="1746"/>
      <c r="X145" s="1746"/>
      <c r="Y145" s="1746"/>
      <c r="Z145" s="1746"/>
      <c r="AB145" s="2282">
        <v>302863</v>
      </c>
    </row>
    <row r="146" spans="1:30" ht="15">
      <c r="A146" s="1748">
        <v>5870</v>
      </c>
      <c r="B146" s="1752" t="s">
        <v>1822</v>
      </c>
      <c r="C146" s="1108"/>
      <c r="D146" s="1108" t="s">
        <v>530</v>
      </c>
      <c r="E146" s="1759" t="s">
        <v>2835</v>
      </c>
      <c r="F146" s="1585">
        <v>423.47</v>
      </c>
      <c r="G146" s="1585">
        <v>130.26</v>
      </c>
      <c r="H146" s="1585">
        <v>0</v>
      </c>
      <c r="I146" s="1585">
        <v>0</v>
      </c>
      <c r="J146" s="1585">
        <v>9.44</v>
      </c>
      <c r="K146" s="1585">
        <v>12.13</v>
      </c>
      <c r="L146" s="1585">
        <v>0</v>
      </c>
      <c r="M146" s="1585">
        <v>0</v>
      </c>
      <c r="N146" s="1585">
        <v>0</v>
      </c>
      <c r="O146" s="1585">
        <v>8.44</v>
      </c>
      <c r="P146" s="1585">
        <v>28.59</v>
      </c>
      <c r="Q146" s="1585">
        <v>2675.9</v>
      </c>
      <c r="R146" s="1585">
        <v>3288.2300000000005</v>
      </c>
      <c r="S146" s="1746">
        <v>2511.5500740000007</v>
      </c>
      <c r="T146" s="1746">
        <v>776.67992600000014</v>
      </c>
      <c r="U146" s="1758">
        <v>0</v>
      </c>
      <c r="V146" s="1111"/>
      <c r="W146" s="1746"/>
      <c r="X146" s="1746"/>
      <c r="Y146" s="1746"/>
      <c r="Z146" s="1746"/>
      <c r="AB146" s="2282"/>
    </row>
    <row r="147" spans="1:30" ht="15">
      <c r="A147" s="1748">
        <v>5875</v>
      </c>
      <c r="B147" s="1752" t="s">
        <v>1822</v>
      </c>
      <c r="C147" s="1108"/>
      <c r="D147" s="1108" t="s">
        <v>530</v>
      </c>
      <c r="E147" s="1759" t="s">
        <v>2834</v>
      </c>
      <c r="F147" s="1585">
        <v>17.329999999999998</v>
      </c>
      <c r="G147" s="1585">
        <v>8.7200000000000006</v>
      </c>
      <c r="H147" s="1585">
        <v>25.44</v>
      </c>
      <c r="I147" s="1585">
        <v>2.87</v>
      </c>
      <c r="J147" s="1585">
        <v>16.350000000000001</v>
      </c>
      <c r="K147" s="1585">
        <v>12.66</v>
      </c>
      <c r="L147" s="1585">
        <v>186.57</v>
      </c>
      <c r="M147" s="1585">
        <v>63.63</v>
      </c>
      <c r="N147" s="1585">
        <v>17.100000000000001</v>
      </c>
      <c r="O147" s="1585">
        <v>19.420000000000002</v>
      </c>
      <c r="P147" s="1585">
        <v>21.18</v>
      </c>
      <c r="Q147" s="1585">
        <v>18.809999999999999</v>
      </c>
      <c r="R147" s="1585">
        <v>410.08000000000004</v>
      </c>
      <c r="S147" s="1746">
        <v>313.21910400000007</v>
      </c>
      <c r="T147" s="1746">
        <v>96.860896000000011</v>
      </c>
      <c r="U147" s="1758">
        <v>0</v>
      </c>
      <c r="V147" s="1111"/>
      <c r="X147" s="1746"/>
      <c r="Y147" s="1746"/>
      <c r="Z147" s="1746"/>
      <c r="AA147" s="1770">
        <v>675</v>
      </c>
      <c r="AB147" s="2282">
        <v>243510.77000000002</v>
      </c>
      <c r="AD147" s="1746"/>
    </row>
    <row r="148" spans="1:30" ht="15">
      <c r="A148" s="1748">
        <v>5885</v>
      </c>
      <c r="B148" s="1752" t="s">
        <v>1822</v>
      </c>
      <c r="C148" s="1108" t="s">
        <v>530</v>
      </c>
      <c r="D148" s="1108" t="s">
        <v>530</v>
      </c>
      <c r="E148" s="1111" t="s">
        <v>2968</v>
      </c>
      <c r="F148" s="1585">
        <v>1.81</v>
      </c>
      <c r="G148" s="1585">
        <v>28.9</v>
      </c>
      <c r="H148" s="1585">
        <v>352.13</v>
      </c>
      <c r="I148" s="1585">
        <v>0</v>
      </c>
      <c r="J148" s="1585">
        <v>9.09</v>
      </c>
      <c r="K148" s="1585">
        <v>9.34</v>
      </c>
      <c r="L148" s="1585">
        <v>264.47000000000003</v>
      </c>
      <c r="M148" s="1585">
        <v>249.04</v>
      </c>
      <c r="N148" s="1585">
        <v>53.21</v>
      </c>
      <c r="O148" s="1585">
        <v>0</v>
      </c>
      <c r="P148" s="1585">
        <v>80.86</v>
      </c>
      <c r="Q148" s="1585">
        <v>0</v>
      </c>
      <c r="R148" s="1585">
        <v>1048.8499999999999</v>
      </c>
      <c r="S148" s="1746">
        <v>801.11162999999999</v>
      </c>
      <c r="T148" s="1746">
        <v>247.73836999999997</v>
      </c>
      <c r="U148" s="1758">
        <v>0</v>
      </c>
      <c r="V148" s="1111"/>
      <c r="W148" s="1746"/>
      <c r="X148" s="1746"/>
      <c r="Y148" s="1746"/>
      <c r="Z148" s="1746"/>
    </row>
    <row r="149" spans="1:30" ht="15">
      <c r="A149" s="1748">
        <v>5890</v>
      </c>
      <c r="B149" s="1752" t="s">
        <v>1822</v>
      </c>
      <c r="C149" s="1108" t="s">
        <v>530</v>
      </c>
      <c r="D149" s="1108" t="s">
        <v>530</v>
      </c>
      <c r="E149" s="1111" t="s">
        <v>2967</v>
      </c>
      <c r="F149" s="1585">
        <v>99.36</v>
      </c>
      <c r="G149" s="1585">
        <v>15.7</v>
      </c>
      <c r="H149" s="1585">
        <v>15.9</v>
      </c>
      <c r="I149" s="1585">
        <v>15.93</v>
      </c>
      <c r="J149" s="1585">
        <v>15.98</v>
      </c>
      <c r="K149" s="1585">
        <v>15.97</v>
      </c>
      <c r="L149" s="1585">
        <v>17.71</v>
      </c>
      <c r="M149" s="1585">
        <v>16.079999999999998</v>
      </c>
      <c r="N149" s="1585">
        <v>16.09</v>
      </c>
      <c r="O149" s="1585">
        <v>127.1</v>
      </c>
      <c r="P149" s="1585">
        <v>16.11</v>
      </c>
      <c r="Q149" s="1585">
        <v>16.13</v>
      </c>
      <c r="R149" s="1585">
        <v>388.06</v>
      </c>
      <c r="S149" s="1746">
        <v>296.40022800000003</v>
      </c>
      <c r="T149" s="1746">
        <v>91.659772000000004</v>
      </c>
      <c r="U149" s="1758">
        <v>0</v>
      </c>
      <c r="V149" s="1111"/>
      <c r="W149" s="1746"/>
      <c r="X149" s="1746"/>
      <c r="Y149" s="1746"/>
      <c r="Z149" s="1746"/>
      <c r="AB149" s="2282">
        <v>59352.229999999981</v>
      </c>
    </row>
    <row r="150" spans="1:30" ht="15">
      <c r="A150" s="1748">
        <v>5895</v>
      </c>
      <c r="B150" s="1752" t="s">
        <v>1822</v>
      </c>
      <c r="C150" s="1108" t="s">
        <v>530</v>
      </c>
      <c r="D150" s="1108" t="s">
        <v>530</v>
      </c>
      <c r="E150" s="1111" t="s">
        <v>2966</v>
      </c>
      <c r="F150" s="1585">
        <v>64.88</v>
      </c>
      <c r="G150" s="1585">
        <v>95.5</v>
      </c>
      <c r="H150" s="1585">
        <v>236.38</v>
      </c>
      <c r="I150" s="1585">
        <v>133.13</v>
      </c>
      <c r="J150" s="1585">
        <v>245.06</v>
      </c>
      <c r="K150" s="1585">
        <v>127.05</v>
      </c>
      <c r="L150" s="1585">
        <v>267.8</v>
      </c>
      <c r="M150" s="1585">
        <v>63.35</v>
      </c>
      <c r="N150" s="1585">
        <v>71.510000000000005</v>
      </c>
      <c r="O150" s="1585">
        <v>878.22</v>
      </c>
      <c r="P150" s="1585">
        <v>65.11</v>
      </c>
      <c r="Q150" s="1585">
        <v>254.13</v>
      </c>
      <c r="R150" s="1585">
        <v>2502.1200000000003</v>
      </c>
      <c r="S150" s="1746">
        <v>1911.1192560000004</v>
      </c>
      <c r="T150" s="1746">
        <v>591.00074400000005</v>
      </c>
      <c r="U150" s="1758">
        <v>0</v>
      </c>
      <c r="V150" s="1111"/>
      <c r="W150" s="1746"/>
      <c r="X150" s="1746"/>
      <c r="Y150" s="1746"/>
      <c r="Z150" s="1746"/>
    </row>
    <row r="151" spans="1:30" ht="15">
      <c r="A151" s="1748">
        <v>5900</v>
      </c>
      <c r="B151" s="1752" t="s">
        <v>1822</v>
      </c>
      <c r="C151" s="1108" t="s">
        <v>530</v>
      </c>
      <c r="D151" s="1108" t="s">
        <v>530</v>
      </c>
      <c r="E151" s="1111" t="s">
        <v>2965</v>
      </c>
      <c r="F151" s="1585">
        <v>114.07</v>
      </c>
      <c r="G151" s="1585">
        <v>358.12</v>
      </c>
      <c r="H151" s="1585">
        <v>995.43</v>
      </c>
      <c r="I151" s="1585">
        <v>38.56</v>
      </c>
      <c r="J151" s="1585">
        <v>687.91</v>
      </c>
      <c r="K151" s="1585">
        <v>138.05000000000001</v>
      </c>
      <c r="L151" s="1585">
        <v>-232.01</v>
      </c>
      <c r="M151" s="1585">
        <v>372.27</v>
      </c>
      <c r="N151" s="1585">
        <v>511.16</v>
      </c>
      <c r="O151" s="1585">
        <v>130.99</v>
      </c>
      <c r="P151" s="1585">
        <v>378.11</v>
      </c>
      <c r="Q151" s="1585">
        <v>588.20000000000005</v>
      </c>
      <c r="R151" s="1585">
        <v>4080.8600000000006</v>
      </c>
      <c r="S151" s="1746">
        <v>3116.9608680000006</v>
      </c>
      <c r="T151" s="1746">
        <v>963.89913200000012</v>
      </c>
      <c r="U151" s="1758">
        <v>0</v>
      </c>
      <c r="V151" s="1111"/>
      <c r="W151" s="1746"/>
      <c r="X151" s="1746"/>
      <c r="Y151" s="1746"/>
      <c r="Z151" s="1746"/>
      <c r="AB151" s="1767">
        <v>58352.21</v>
      </c>
    </row>
    <row r="152" spans="1:30" ht="15">
      <c r="A152" s="1748">
        <v>5930</v>
      </c>
      <c r="B152" s="1752" t="s">
        <v>1822</v>
      </c>
      <c r="C152" s="1108" t="s">
        <v>530</v>
      </c>
      <c r="D152" s="1108" t="s">
        <v>530</v>
      </c>
      <c r="E152" s="1111" t="s">
        <v>2964</v>
      </c>
      <c r="F152" s="1585">
        <v>380.82</v>
      </c>
      <c r="G152" s="1585">
        <v>358.89</v>
      </c>
      <c r="H152" s="1585">
        <v>356.23</v>
      </c>
      <c r="I152" s="1585">
        <v>365.55</v>
      </c>
      <c r="J152" s="1585">
        <v>327.55</v>
      </c>
      <c r="K152" s="1585">
        <v>372.68</v>
      </c>
      <c r="L152" s="1585">
        <v>386.13</v>
      </c>
      <c r="M152" s="1585">
        <v>408.43</v>
      </c>
      <c r="N152" s="1585">
        <v>391.51</v>
      </c>
      <c r="O152" s="1585">
        <v>339.13</v>
      </c>
      <c r="P152" s="1585">
        <v>322.87</v>
      </c>
      <c r="Q152" s="1585">
        <v>323.39999999999998</v>
      </c>
      <c r="R152" s="1585">
        <v>4333.1899999999996</v>
      </c>
      <c r="S152" s="1746">
        <v>3309.6905219999999</v>
      </c>
      <c r="T152" s="1746">
        <v>1023.4994779999998</v>
      </c>
      <c r="U152" s="1758">
        <v>0</v>
      </c>
      <c r="V152" s="1111"/>
      <c r="W152" s="1746"/>
      <c r="X152" s="1746"/>
      <c r="Y152" s="1746"/>
      <c r="Z152" s="1746"/>
    </row>
    <row r="153" spans="1:30" ht="15">
      <c r="A153" s="1748">
        <v>5935</v>
      </c>
      <c r="B153" s="1752" t="s">
        <v>1822</v>
      </c>
      <c r="C153" s="1108" t="s">
        <v>530</v>
      </c>
      <c r="D153" s="1108" t="s">
        <v>530</v>
      </c>
      <c r="E153" s="1111" t="s">
        <v>2963</v>
      </c>
      <c r="F153" s="1585">
        <v>116.35</v>
      </c>
      <c r="G153" s="1585">
        <v>59.11</v>
      </c>
      <c r="H153" s="1585">
        <v>53.49</v>
      </c>
      <c r="I153" s="1585">
        <v>28.45</v>
      </c>
      <c r="J153" s="1585">
        <v>16.18</v>
      </c>
      <c r="K153" s="1585">
        <v>12.25</v>
      </c>
      <c r="L153" s="1585">
        <v>5.03</v>
      </c>
      <c r="M153" s="1585">
        <v>5.26</v>
      </c>
      <c r="N153" s="1585">
        <v>0</v>
      </c>
      <c r="O153" s="1585">
        <v>10.87</v>
      </c>
      <c r="P153" s="1585">
        <v>0</v>
      </c>
      <c r="Q153" s="1585">
        <v>21.42</v>
      </c>
      <c r="R153" s="1585">
        <v>328.40999999999997</v>
      </c>
      <c r="S153" s="1746">
        <v>250.83955799999998</v>
      </c>
      <c r="T153" s="1746">
        <v>77.570441999999986</v>
      </c>
      <c r="U153" s="1758">
        <v>0</v>
      </c>
      <c r="V153" s="1111"/>
      <c r="W153" s="1746"/>
      <c r="X153" s="1746"/>
      <c r="Y153" s="1746"/>
      <c r="Z153" s="1746"/>
    </row>
    <row r="154" spans="1:30" ht="15">
      <c r="A154" s="1748">
        <v>5940</v>
      </c>
      <c r="B154" s="1752" t="s">
        <v>1822</v>
      </c>
      <c r="C154" s="1108" t="s">
        <v>530</v>
      </c>
      <c r="D154" s="1108" t="s">
        <v>530</v>
      </c>
      <c r="E154" s="1111" t="s">
        <v>2962</v>
      </c>
      <c r="F154" s="1585">
        <v>0</v>
      </c>
      <c r="G154" s="1585">
        <v>18.690000000000001</v>
      </c>
      <c r="H154" s="1585">
        <v>0</v>
      </c>
      <c r="I154" s="1585">
        <v>0</v>
      </c>
      <c r="J154" s="1585">
        <v>26.07</v>
      </c>
      <c r="K154" s="1585">
        <v>0</v>
      </c>
      <c r="L154" s="1585">
        <v>0</v>
      </c>
      <c r="M154" s="1585">
        <v>24.35</v>
      </c>
      <c r="N154" s="1585">
        <v>0</v>
      </c>
      <c r="O154" s="1585">
        <v>0</v>
      </c>
      <c r="P154" s="1585">
        <v>20.51</v>
      </c>
      <c r="Q154" s="1585">
        <v>-1.95</v>
      </c>
      <c r="R154" s="1585">
        <v>87.670000000000016</v>
      </c>
      <c r="S154" s="1746">
        <v>66.962346000000011</v>
      </c>
      <c r="T154" s="1746">
        <v>20.707654000000002</v>
      </c>
      <c r="U154" s="1758">
        <v>0</v>
      </c>
      <c r="V154" s="1111"/>
      <c r="W154" s="1746"/>
      <c r="X154" s="1746"/>
      <c r="Y154" s="1746"/>
      <c r="Z154" s="1746"/>
    </row>
    <row r="155" spans="1:30" ht="15">
      <c r="A155" s="1748">
        <v>5945</v>
      </c>
      <c r="B155" s="1752" t="s">
        <v>1822</v>
      </c>
      <c r="C155" s="1108" t="s">
        <v>530</v>
      </c>
      <c r="D155" s="1108" t="s">
        <v>530</v>
      </c>
      <c r="E155" s="1111" t="s">
        <v>2961</v>
      </c>
      <c r="F155" s="1585">
        <v>5056.3900000000003</v>
      </c>
      <c r="G155" s="1585">
        <v>5526.13</v>
      </c>
      <c r="H155" s="1585">
        <v>5901.5</v>
      </c>
      <c r="I155" s="1585">
        <v>5874.31</v>
      </c>
      <c r="J155" s="1585">
        <v>5811.57</v>
      </c>
      <c r="K155" s="1585">
        <v>5834.4</v>
      </c>
      <c r="L155" s="1585">
        <v>5873.18</v>
      </c>
      <c r="M155" s="1585">
        <v>5543.19</v>
      </c>
      <c r="N155" s="1585">
        <v>5393.2</v>
      </c>
      <c r="O155" s="1585">
        <v>6201.86</v>
      </c>
      <c r="P155" s="1585">
        <v>5374.58</v>
      </c>
      <c r="Q155" s="1585">
        <v>8894.67</v>
      </c>
      <c r="R155" s="1585">
        <v>71284.98000000001</v>
      </c>
      <c r="S155" s="1746">
        <v>54447.467724000009</v>
      </c>
      <c r="T155" s="1746">
        <v>16837.512276000001</v>
      </c>
      <c r="U155" s="1758">
        <v>0</v>
      </c>
      <c r="V155" s="1111"/>
      <c r="W155" s="1746"/>
      <c r="X155" s="1746"/>
      <c r="Y155" s="1746"/>
      <c r="Z155" s="1746"/>
    </row>
    <row r="156" spans="1:30" ht="15">
      <c r="A156" s="1748">
        <v>5950</v>
      </c>
      <c r="B156" s="1752" t="s">
        <v>1822</v>
      </c>
      <c r="C156" s="1108" t="s">
        <v>530</v>
      </c>
      <c r="D156" s="1108" t="s">
        <v>530</v>
      </c>
      <c r="E156" s="1111" t="s">
        <v>2960</v>
      </c>
      <c r="F156" s="1585">
        <v>1414.27</v>
      </c>
      <c r="G156" s="1585">
        <v>775.07</v>
      </c>
      <c r="H156" s="1585">
        <v>118.91</v>
      </c>
      <c r="I156" s="1585">
        <v>657.14</v>
      </c>
      <c r="J156" s="1585">
        <v>656.83</v>
      </c>
      <c r="K156" s="1585">
        <v>670.84</v>
      </c>
      <c r="L156" s="1585">
        <v>897.84</v>
      </c>
      <c r="M156" s="1585">
        <v>557.86</v>
      </c>
      <c r="N156" s="1585">
        <v>827.32</v>
      </c>
      <c r="O156" s="1585">
        <v>1417.29</v>
      </c>
      <c r="P156" s="1585">
        <v>709.02</v>
      </c>
      <c r="Q156" s="1585">
        <v>835.58</v>
      </c>
      <c r="R156" s="1585">
        <v>9537.9699999999993</v>
      </c>
      <c r="S156" s="1746">
        <v>7285.1014859999996</v>
      </c>
      <c r="T156" s="1746">
        <v>2252.8685139999998</v>
      </c>
      <c r="U156" s="1758">
        <v>0</v>
      </c>
      <c r="V156" s="1111"/>
      <c r="W156" s="1746"/>
      <c r="X156" s="1746"/>
      <c r="Y156" s="1746"/>
      <c r="Z156" s="1746"/>
    </row>
    <row r="157" spans="1:30" ht="15">
      <c r="A157" s="1748">
        <v>5955</v>
      </c>
      <c r="B157" s="1752" t="s">
        <v>1822</v>
      </c>
      <c r="C157" s="1108" t="s">
        <v>530</v>
      </c>
      <c r="D157" s="1108" t="s">
        <v>530</v>
      </c>
      <c r="E157" s="1111" t="s">
        <v>2959</v>
      </c>
      <c r="F157" s="1585">
        <v>2570.67</v>
      </c>
      <c r="G157" s="1585">
        <v>2982</v>
      </c>
      <c r="H157" s="1585">
        <v>2802.24</v>
      </c>
      <c r="I157" s="1585">
        <v>2706.17</v>
      </c>
      <c r="J157" s="1585">
        <v>2674.34</v>
      </c>
      <c r="K157" s="1585">
        <v>3086.32</v>
      </c>
      <c r="L157" s="1585">
        <v>2829.73</v>
      </c>
      <c r="M157" s="1585">
        <v>2617.92</v>
      </c>
      <c r="N157" s="1585">
        <v>2573.3000000000002</v>
      </c>
      <c r="O157" s="1585">
        <v>5476.17</v>
      </c>
      <c r="P157" s="1585">
        <v>2712.64</v>
      </c>
      <c r="Q157" s="1585">
        <v>2944.2</v>
      </c>
      <c r="R157" s="1585">
        <v>35975.699999999997</v>
      </c>
      <c r="S157" s="1746">
        <v>27478.239659999999</v>
      </c>
      <c r="T157" s="1746">
        <v>8497.4603399999996</v>
      </c>
      <c r="U157" s="1758">
        <v>0</v>
      </c>
      <c r="V157" s="1111"/>
      <c r="W157" s="1746"/>
      <c r="X157" s="1746"/>
      <c r="Y157" s="1746"/>
      <c r="Z157" s="1746"/>
    </row>
    <row r="158" spans="1:30" ht="15">
      <c r="A158" s="1748">
        <v>5960</v>
      </c>
      <c r="B158" s="1752" t="s">
        <v>1822</v>
      </c>
      <c r="C158" s="1108" t="s">
        <v>530</v>
      </c>
      <c r="D158" s="1108" t="s">
        <v>530</v>
      </c>
      <c r="E158" s="1111" t="s">
        <v>2958</v>
      </c>
      <c r="F158" s="1585">
        <v>304.91000000000003</v>
      </c>
      <c r="G158" s="1585">
        <v>19.84</v>
      </c>
      <c r="H158" s="1585">
        <v>2662.75</v>
      </c>
      <c r="I158" s="1585">
        <v>1106.73</v>
      </c>
      <c r="J158" s="1585">
        <v>885.96</v>
      </c>
      <c r="K158" s="1585">
        <v>885.96</v>
      </c>
      <c r="L158" s="1585">
        <v>1087.3</v>
      </c>
      <c r="M158" s="1585">
        <v>885.96</v>
      </c>
      <c r="N158" s="1585">
        <v>0</v>
      </c>
      <c r="O158" s="1585">
        <v>1973.39</v>
      </c>
      <c r="P158" s="1585">
        <v>885.96</v>
      </c>
      <c r="Q158" s="1585">
        <v>0</v>
      </c>
      <c r="R158" s="1585">
        <v>10698.760000000002</v>
      </c>
      <c r="S158" s="1746">
        <v>8171.7128880000018</v>
      </c>
      <c r="T158" s="1746">
        <v>2527.0471120000002</v>
      </c>
      <c r="U158" s="1758">
        <v>0</v>
      </c>
      <c r="V158" s="1111"/>
      <c r="W158" s="1746"/>
      <c r="X158" s="1746"/>
      <c r="Y158" s="1746"/>
      <c r="Z158" s="1746"/>
    </row>
    <row r="159" spans="1:30" ht="15">
      <c r="A159" s="1748">
        <v>5965</v>
      </c>
      <c r="B159" s="1752" t="s">
        <v>1822</v>
      </c>
      <c r="C159" s="1108" t="s">
        <v>530</v>
      </c>
      <c r="D159" s="1108" t="s">
        <v>530</v>
      </c>
      <c r="E159" s="1111" t="s">
        <v>2957</v>
      </c>
      <c r="F159" s="1585">
        <v>590.42999999999995</v>
      </c>
      <c r="G159" s="1585">
        <v>275.72000000000003</v>
      </c>
      <c r="H159" s="1585">
        <v>402.38</v>
      </c>
      <c r="I159" s="1585">
        <v>2409.23</v>
      </c>
      <c r="J159" s="1585">
        <v>489.43</v>
      </c>
      <c r="K159" s="1585">
        <v>542.62</v>
      </c>
      <c r="L159" s="1585">
        <v>209.91</v>
      </c>
      <c r="M159" s="1585">
        <v>559.41</v>
      </c>
      <c r="N159" s="1585">
        <v>1839.17</v>
      </c>
      <c r="O159" s="1585">
        <v>1596.18</v>
      </c>
      <c r="P159" s="1585">
        <v>1534.94</v>
      </c>
      <c r="Q159" s="1585">
        <v>460.31</v>
      </c>
      <c r="R159" s="1585">
        <v>10909.73</v>
      </c>
      <c r="S159" s="1746">
        <v>8332.8517740000007</v>
      </c>
      <c r="T159" s="1746">
        <v>2576.8782259999998</v>
      </c>
      <c r="U159" s="1758">
        <v>0</v>
      </c>
      <c r="V159" s="1111"/>
      <c r="W159" s="1746"/>
      <c r="X159" s="1746"/>
      <c r="Y159" s="1746"/>
      <c r="Z159" s="1746"/>
    </row>
    <row r="160" spans="1:30" ht="15">
      <c r="A160" s="1748">
        <v>5970</v>
      </c>
      <c r="B160" s="1752" t="s">
        <v>1822</v>
      </c>
      <c r="C160" s="1108" t="s">
        <v>530</v>
      </c>
      <c r="D160" s="1108" t="s">
        <v>530</v>
      </c>
      <c r="E160" s="1111" t="s">
        <v>2956</v>
      </c>
      <c r="F160" s="1585">
        <v>220.96</v>
      </c>
      <c r="G160" s="1585">
        <v>220.78</v>
      </c>
      <c r="H160" s="1585">
        <v>223.81</v>
      </c>
      <c r="I160" s="1585">
        <v>224.83</v>
      </c>
      <c r="J160" s="1585">
        <v>225.57</v>
      </c>
      <c r="K160" s="1585">
        <v>225.48</v>
      </c>
      <c r="L160" s="1585">
        <v>226.16</v>
      </c>
      <c r="M160" s="1585">
        <v>226.71</v>
      </c>
      <c r="N160" s="1585">
        <v>225.93</v>
      </c>
      <c r="O160" s="1585">
        <v>226.03</v>
      </c>
      <c r="P160" s="1585">
        <v>361.96</v>
      </c>
      <c r="Q160" s="1585">
        <v>226.49</v>
      </c>
      <c r="R160" s="1585">
        <v>2834.71</v>
      </c>
      <c r="S160" s="1746">
        <v>2165.1514980000002</v>
      </c>
      <c r="T160" s="1746">
        <v>669.55850199999998</v>
      </c>
      <c r="U160" s="1758">
        <v>0</v>
      </c>
      <c r="V160" s="1111"/>
      <c r="W160" s="1746"/>
      <c r="X160" s="1746"/>
      <c r="Y160" s="1746"/>
      <c r="Z160" s="1746"/>
    </row>
    <row r="161" spans="1:28" ht="15">
      <c r="A161" s="1748">
        <v>5975</v>
      </c>
      <c r="B161" s="1752" t="s">
        <v>1822</v>
      </c>
      <c r="C161" s="1108" t="s">
        <v>530</v>
      </c>
      <c r="D161" s="1108" t="s">
        <v>530</v>
      </c>
      <c r="E161" s="1111" t="s">
        <v>2955</v>
      </c>
      <c r="F161" s="1585">
        <v>379.5</v>
      </c>
      <c r="G161" s="1585">
        <v>67.33</v>
      </c>
      <c r="H161" s="1585">
        <v>-59.24</v>
      </c>
      <c r="I161" s="1585">
        <v>0</v>
      </c>
      <c r="J161" s="1585">
        <v>146.26</v>
      </c>
      <c r="K161" s="1585">
        <v>0</v>
      </c>
      <c r="L161" s="1585">
        <v>94.77</v>
      </c>
      <c r="M161" s="1585">
        <v>83.97</v>
      </c>
      <c r="N161" s="1585">
        <v>0</v>
      </c>
      <c r="O161" s="1585">
        <v>0</v>
      </c>
      <c r="P161" s="1585">
        <v>540.22</v>
      </c>
      <c r="Q161" s="1585">
        <v>1538.75</v>
      </c>
      <c r="R161" s="1585">
        <v>2791.56</v>
      </c>
      <c r="S161" s="1746">
        <v>2132.1935280000002</v>
      </c>
      <c r="T161" s="1746">
        <v>659.36647199999993</v>
      </c>
      <c r="U161" s="1758">
        <v>0</v>
      </c>
      <c r="V161" s="1111"/>
      <c r="W161" s="1746"/>
      <c r="X161" s="1746"/>
      <c r="Y161" s="1746"/>
      <c r="Z161" s="1746"/>
    </row>
    <row r="162" spans="1:28" ht="15">
      <c r="A162" s="1748">
        <v>5980</v>
      </c>
      <c r="B162" s="1752" t="s">
        <v>1822</v>
      </c>
      <c r="C162" s="1108"/>
      <c r="D162" s="1108" t="s">
        <v>530</v>
      </c>
      <c r="E162" s="1759" t="s">
        <v>2818</v>
      </c>
      <c r="F162" s="1585">
        <v>0</v>
      </c>
      <c r="G162" s="1585">
        <v>0</v>
      </c>
      <c r="H162" s="1585">
        <v>2.98</v>
      </c>
      <c r="I162" s="1585">
        <v>0</v>
      </c>
      <c r="J162" s="1585">
        <v>0</v>
      </c>
      <c r="K162" s="1585">
        <v>2.94</v>
      </c>
      <c r="L162" s="1585">
        <v>0</v>
      </c>
      <c r="M162" s="1585">
        <v>0</v>
      </c>
      <c r="N162" s="1585">
        <v>2.4</v>
      </c>
      <c r="O162" s="1585">
        <v>0</v>
      </c>
      <c r="P162" s="1585">
        <v>0</v>
      </c>
      <c r="Q162" s="1585">
        <v>-446.1</v>
      </c>
      <c r="R162" s="1585">
        <v>-437.78000000000003</v>
      </c>
      <c r="S162" s="1746">
        <v>-334.37636400000002</v>
      </c>
      <c r="T162" s="1746">
        <v>-103.40363600000001</v>
      </c>
      <c r="U162" s="1758">
        <v>0</v>
      </c>
      <c r="V162" s="1111"/>
      <c r="W162" s="1746"/>
      <c r="X162" s="1746"/>
      <c r="Y162" s="1746"/>
      <c r="Z162" s="1746"/>
    </row>
    <row r="163" spans="1:28" ht="15">
      <c r="A163" s="1748">
        <v>5985</v>
      </c>
      <c r="B163" s="1752" t="s">
        <v>1822</v>
      </c>
      <c r="C163" s="1108"/>
      <c r="D163" s="1108" t="s">
        <v>530</v>
      </c>
      <c r="E163" s="1759" t="s">
        <v>2817</v>
      </c>
      <c r="F163" s="1585">
        <v>0</v>
      </c>
      <c r="G163" s="1585">
        <v>0</v>
      </c>
      <c r="H163" s="1585">
        <v>0</v>
      </c>
      <c r="I163" s="1585">
        <v>0</v>
      </c>
      <c r="J163" s="1585">
        <v>0</v>
      </c>
      <c r="K163" s="1585">
        <v>0</v>
      </c>
      <c r="L163" s="1585">
        <v>0</v>
      </c>
      <c r="M163" s="1585">
        <v>0</v>
      </c>
      <c r="N163" s="1585">
        <v>0</v>
      </c>
      <c r="O163" s="1585">
        <v>0</v>
      </c>
      <c r="P163" s="1585">
        <v>0</v>
      </c>
      <c r="Q163" s="1585">
        <v>0</v>
      </c>
      <c r="R163" s="1585">
        <v>0</v>
      </c>
      <c r="S163" s="1746">
        <v>0</v>
      </c>
      <c r="T163" s="1746">
        <v>0</v>
      </c>
      <c r="U163" s="1758">
        <v>0</v>
      </c>
      <c r="V163" s="1111"/>
      <c r="W163" s="1746"/>
      <c r="X163" s="1746"/>
      <c r="Y163" s="1746"/>
      <c r="Z163" s="1746"/>
    </row>
    <row r="164" spans="1:28" ht="15">
      <c r="A164" s="1748">
        <v>6185</v>
      </c>
      <c r="B164" s="1752" t="s">
        <v>1822</v>
      </c>
      <c r="C164" s="1108" t="s">
        <v>530</v>
      </c>
      <c r="D164" s="1108" t="s">
        <v>530</v>
      </c>
      <c r="E164" s="1111" t="s">
        <v>2954</v>
      </c>
      <c r="F164" s="1585">
        <v>22.15</v>
      </c>
      <c r="G164" s="1585">
        <v>253.63</v>
      </c>
      <c r="H164" s="1585">
        <v>621.16999999999996</v>
      </c>
      <c r="I164" s="1585">
        <v>74.39</v>
      </c>
      <c r="J164" s="1585">
        <v>33.200000000000003</v>
      </c>
      <c r="K164" s="1585">
        <v>155.35</v>
      </c>
      <c r="L164" s="1585">
        <v>387.51</v>
      </c>
      <c r="M164" s="1585">
        <v>288.86</v>
      </c>
      <c r="N164" s="1585">
        <v>170.12</v>
      </c>
      <c r="O164" s="1585">
        <v>155.93</v>
      </c>
      <c r="P164" s="1585">
        <v>613.27</v>
      </c>
      <c r="Q164" s="1585">
        <v>91.1</v>
      </c>
      <c r="R164" s="1585">
        <v>2866.6799999999994</v>
      </c>
      <c r="S164" s="1746">
        <v>2189.5701839999997</v>
      </c>
      <c r="T164" s="1746">
        <v>677.1098159999998</v>
      </c>
      <c r="U164" s="1758">
        <v>0</v>
      </c>
      <c r="V164" s="1111"/>
      <c r="W164" s="1746"/>
      <c r="X164" s="1746"/>
      <c r="Y164" s="1746"/>
      <c r="Z164" s="1746"/>
    </row>
    <row r="165" spans="1:28" ht="15">
      <c r="A165" s="1748">
        <v>6190</v>
      </c>
      <c r="B165" s="1752" t="s">
        <v>1822</v>
      </c>
      <c r="C165" s="1108"/>
      <c r="D165" s="1108" t="s">
        <v>530</v>
      </c>
      <c r="E165" s="1759" t="s">
        <v>2788</v>
      </c>
      <c r="F165" s="1585">
        <v>29.8</v>
      </c>
      <c r="G165" s="1585">
        <v>100.24</v>
      </c>
      <c r="H165" s="1585">
        <v>212.81</v>
      </c>
      <c r="I165" s="1585">
        <v>42.83</v>
      </c>
      <c r="J165" s="1585">
        <v>180.04</v>
      </c>
      <c r="K165" s="1585">
        <v>85.43</v>
      </c>
      <c r="L165" s="1585">
        <v>323.22000000000003</v>
      </c>
      <c r="M165" s="1585">
        <v>32.81</v>
      </c>
      <c r="N165" s="1585">
        <v>352</v>
      </c>
      <c r="O165" s="1585">
        <v>559.78</v>
      </c>
      <c r="P165" s="1585">
        <v>202.01</v>
      </c>
      <c r="Q165" s="1585">
        <v>135.41</v>
      </c>
      <c r="R165" s="1585">
        <v>2256.38</v>
      </c>
      <c r="S165" s="1746">
        <v>1723.4230440000001</v>
      </c>
      <c r="T165" s="1746">
        <v>532.95695599999999</v>
      </c>
      <c r="U165" s="1758">
        <v>0</v>
      </c>
      <c r="V165" s="1111"/>
      <c r="W165" s="1746"/>
      <c r="X165" s="1746"/>
      <c r="Y165" s="1746"/>
      <c r="Z165" s="1746"/>
    </row>
    <row r="166" spans="1:28" ht="15">
      <c r="A166" s="1748">
        <v>6195</v>
      </c>
      <c r="B166" s="1752" t="s">
        <v>1822</v>
      </c>
      <c r="C166" s="1108"/>
      <c r="D166" s="1108" t="s">
        <v>530</v>
      </c>
      <c r="E166" s="1759" t="s">
        <v>2787</v>
      </c>
      <c r="F166" s="1585">
        <v>1.49</v>
      </c>
      <c r="G166" s="1585">
        <v>23.07</v>
      </c>
      <c r="H166" s="1585">
        <v>20.16</v>
      </c>
      <c r="I166" s="1585">
        <v>36.71</v>
      </c>
      <c r="J166" s="1585">
        <v>14.48</v>
      </c>
      <c r="K166" s="1585">
        <v>15.79</v>
      </c>
      <c r="L166" s="1585">
        <v>306.19</v>
      </c>
      <c r="M166" s="1585">
        <v>14.32</v>
      </c>
      <c r="N166" s="1585">
        <v>51.87</v>
      </c>
      <c r="O166" s="1585">
        <v>48.48</v>
      </c>
      <c r="P166" s="1585">
        <v>55.41</v>
      </c>
      <c r="Q166" s="1585">
        <v>48.64</v>
      </c>
      <c r="R166" s="1585">
        <v>636.6099999999999</v>
      </c>
      <c r="S166" s="1746">
        <v>486.24271799999997</v>
      </c>
      <c r="T166" s="1746">
        <v>150.36728199999996</v>
      </c>
      <c r="U166" s="1758">
        <v>0</v>
      </c>
      <c r="V166" s="1111"/>
      <c r="W166" s="1746"/>
      <c r="X166" s="1746"/>
      <c r="Y166" s="1746"/>
      <c r="Z166" s="1746"/>
    </row>
    <row r="167" spans="1:28" ht="15">
      <c r="A167" s="1748">
        <v>6200</v>
      </c>
      <c r="B167" s="1752" t="s">
        <v>1822</v>
      </c>
      <c r="C167" s="1108" t="s">
        <v>530</v>
      </c>
      <c r="D167" s="1108" t="s">
        <v>530</v>
      </c>
      <c r="E167" s="1111" t="s">
        <v>2953</v>
      </c>
      <c r="F167" s="1585">
        <v>29.45</v>
      </c>
      <c r="G167" s="1585">
        <v>85.79</v>
      </c>
      <c r="H167" s="1585">
        <v>639.95000000000005</v>
      </c>
      <c r="I167" s="1585">
        <v>63.32</v>
      </c>
      <c r="J167" s="1585">
        <v>228.23</v>
      </c>
      <c r="K167" s="1585">
        <v>99.13</v>
      </c>
      <c r="L167" s="1585">
        <v>191.7</v>
      </c>
      <c r="M167" s="1585">
        <v>24.45</v>
      </c>
      <c r="N167" s="1585">
        <v>14.01</v>
      </c>
      <c r="O167" s="1585">
        <v>71.489999999999995</v>
      </c>
      <c r="P167" s="1585">
        <v>221.26</v>
      </c>
      <c r="Q167" s="1585">
        <v>172.04</v>
      </c>
      <c r="R167" s="1585">
        <v>1840.82</v>
      </c>
      <c r="S167" s="1746">
        <v>1406.0183159999999</v>
      </c>
      <c r="T167" s="1746">
        <v>434.80168399999997</v>
      </c>
      <c r="U167" s="1758">
        <v>0</v>
      </c>
      <c r="V167" s="1111"/>
      <c r="W167" s="1746"/>
      <c r="X167" s="1746"/>
      <c r="Y167" s="1746"/>
      <c r="Z167" s="1746"/>
    </row>
    <row r="168" spans="1:28" ht="15">
      <c r="A168" s="1748">
        <v>6205</v>
      </c>
      <c r="B168" s="1752" t="s">
        <v>1822</v>
      </c>
      <c r="C168" s="1108"/>
      <c r="D168" s="1108" t="s">
        <v>530</v>
      </c>
      <c r="E168" s="1759" t="s">
        <v>2785</v>
      </c>
      <c r="F168" s="1585">
        <v>0</v>
      </c>
      <c r="G168" s="1585">
        <v>4.96</v>
      </c>
      <c r="H168" s="1585">
        <v>0</v>
      </c>
      <c r="I168" s="1585">
        <v>38.950000000000003</v>
      </c>
      <c r="J168" s="1585">
        <v>2.69</v>
      </c>
      <c r="K168" s="1585">
        <v>9.7899999999999991</v>
      </c>
      <c r="L168" s="1585">
        <v>3.95</v>
      </c>
      <c r="M168" s="1585">
        <v>15.88</v>
      </c>
      <c r="N168" s="1585">
        <v>1.73</v>
      </c>
      <c r="O168" s="1585">
        <v>0</v>
      </c>
      <c r="P168" s="1585">
        <v>67.05</v>
      </c>
      <c r="Q168" s="1585">
        <v>0</v>
      </c>
      <c r="R168" s="1585">
        <v>145</v>
      </c>
      <c r="S168" s="1746">
        <v>110.751</v>
      </c>
      <c r="T168" s="1746">
        <v>34.249000000000002</v>
      </c>
      <c r="U168" s="1758">
        <v>0</v>
      </c>
      <c r="V168" s="1111"/>
      <c r="W168" s="1746"/>
      <c r="X168" s="1746"/>
      <c r="Y168" s="1746"/>
      <c r="Z168" s="1746"/>
    </row>
    <row r="169" spans="1:28" ht="15">
      <c r="A169" s="1748">
        <v>6207</v>
      </c>
      <c r="B169" s="1752" t="s">
        <v>1822</v>
      </c>
      <c r="C169" s="1108"/>
      <c r="D169" s="1108" t="s">
        <v>530</v>
      </c>
      <c r="E169" s="1759" t="s">
        <v>2784</v>
      </c>
      <c r="F169" s="1585">
        <v>236.52</v>
      </c>
      <c r="G169" s="1585">
        <v>459.03</v>
      </c>
      <c r="H169" s="1585">
        <v>283.81</v>
      </c>
      <c r="I169" s="1585">
        <v>1513.3</v>
      </c>
      <c r="J169" s="1585">
        <v>-1094.5899999999999</v>
      </c>
      <c r="K169" s="1585">
        <v>26.72</v>
      </c>
      <c r="L169" s="1585">
        <v>493.29</v>
      </c>
      <c r="M169" s="1585">
        <v>236.64</v>
      </c>
      <c r="N169" s="1585">
        <v>191.38</v>
      </c>
      <c r="O169" s="1585">
        <v>243.23</v>
      </c>
      <c r="P169" s="1585">
        <v>505.48</v>
      </c>
      <c r="Q169" s="1585">
        <v>181.77</v>
      </c>
      <c r="R169" s="1585">
        <v>3276.58</v>
      </c>
      <c r="S169" s="1746">
        <v>2502.6518040000001</v>
      </c>
      <c r="T169" s="1746">
        <v>773.92819599999996</v>
      </c>
      <c r="U169" s="1758">
        <v>0</v>
      </c>
      <c r="V169" s="1111"/>
      <c r="W169" s="1746"/>
      <c r="X169" s="1746"/>
      <c r="Y169" s="1746"/>
      <c r="Z169" s="1746"/>
    </row>
    <row r="170" spans="1:28" ht="15">
      <c r="A170" s="1748">
        <v>6305</v>
      </c>
      <c r="B170" s="1752" t="s">
        <v>2561</v>
      </c>
      <c r="C170" s="1108"/>
      <c r="D170" s="1108">
        <v>675</v>
      </c>
      <c r="E170" s="1759" t="s">
        <v>2949</v>
      </c>
      <c r="F170" s="1585">
        <v>0</v>
      </c>
      <c r="G170" s="1585">
        <v>0</v>
      </c>
      <c r="H170" s="1585">
        <v>2000</v>
      </c>
      <c r="I170" s="1585">
        <v>0</v>
      </c>
      <c r="J170" s="1585">
        <v>0</v>
      </c>
      <c r="K170" s="1585">
        <v>0</v>
      </c>
      <c r="L170" s="1585">
        <v>0</v>
      </c>
      <c r="M170" s="1585">
        <v>0</v>
      </c>
      <c r="N170" s="1585">
        <v>0</v>
      </c>
      <c r="O170" s="1585">
        <v>13.57</v>
      </c>
      <c r="P170" s="1585">
        <v>0</v>
      </c>
      <c r="Q170" s="1585">
        <v>0</v>
      </c>
      <c r="R170" s="1585">
        <v>2013.57</v>
      </c>
      <c r="S170" s="1746">
        <v>2013.57</v>
      </c>
      <c r="T170" s="1111">
        <v>0</v>
      </c>
      <c r="U170" s="1758">
        <v>0</v>
      </c>
      <c r="V170" s="1111"/>
      <c r="W170" s="1111"/>
      <c r="X170" s="1111"/>
      <c r="Y170" s="1111"/>
      <c r="Z170" s="1111"/>
    </row>
    <row r="171" spans="1:28" ht="15">
      <c r="A171" s="1748">
        <v>6360</v>
      </c>
      <c r="B171" s="1752" t="s">
        <v>1822</v>
      </c>
      <c r="C171" s="1108" t="s">
        <v>530</v>
      </c>
      <c r="D171" s="1108" t="s">
        <v>530</v>
      </c>
      <c r="E171" s="1111" t="s">
        <v>2946</v>
      </c>
      <c r="F171" s="1585">
        <v>0</v>
      </c>
      <c r="G171" s="1585">
        <v>0</v>
      </c>
      <c r="H171" s="1585">
        <v>0</v>
      </c>
      <c r="I171" s="1585">
        <v>0</v>
      </c>
      <c r="J171" s="1585">
        <v>0</v>
      </c>
      <c r="K171" s="1585">
        <v>0</v>
      </c>
      <c r="L171" s="1585">
        <v>0</v>
      </c>
      <c r="M171" s="1585">
        <v>313.63</v>
      </c>
      <c r="N171" s="1585">
        <v>0</v>
      </c>
      <c r="O171" s="1585">
        <v>0</v>
      </c>
      <c r="P171" s="1585">
        <v>0</v>
      </c>
      <c r="Q171" s="1585">
        <v>-177.51</v>
      </c>
      <c r="R171" s="1585">
        <v>136.12</v>
      </c>
      <c r="S171" s="1746">
        <v>103.968456</v>
      </c>
      <c r="T171" s="1746">
        <v>32.151544000000001</v>
      </c>
      <c r="U171" s="1758">
        <v>0</v>
      </c>
      <c r="V171" s="1111"/>
      <c r="W171" s="1746"/>
      <c r="X171" s="1746"/>
      <c r="Y171" s="1746"/>
      <c r="Z171" s="1746"/>
      <c r="AA171" s="1767" t="s">
        <v>2945</v>
      </c>
    </row>
    <row r="172" spans="1:28" ht="15">
      <c r="A172" s="1748">
        <v>6385</v>
      </c>
      <c r="B172" s="1752" t="s">
        <v>1822</v>
      </c>
      <c r="C172" s="1108" t="s">
        <v>530</v>
      </c>
      <c r="D172" s="1108" t="s">
        <v>530</v>
      </c>
      <c r="E172" s="1111" t="s">
        <v>2943</v>
      </c>
      <c r="F172" s="1585">
        <v>481.07</v>
      </c>
      <c r="G172" s="1585">
        <v>0</v>
      </c>
      <c r="H172" s="1585">
        <v>116.42</v>
      </c>
      <c r="I172" s="1585">
        <v>139.22</v>
      </c>
      <c r="J172" s="1585">
        <v>193.29</v>
      </c>
      <c r="K172" s="1585">
        <v>906.42</v>
      </c>
      <c r="L172" s="1585">
        <v>54.2</v>
      </c>
      <c r="M172" s="1585">
        <v>458.85</v>
      </c>
      <c r="N172" s="1585">
        <v>354.65</v>
      </c>
      <c r="O172" s="1585">
        <v>584.77</v>
      </c>
      <c r="P172" s="1585">
        <v>130.47</v>
      </c>
      <c r="Q172" s="1585">
        <v>223.45</v>
      </c>
      <c r="R172" s="1585">
        <v>3642.81</v>
      </c>
      <c r="S172" s="1746">
        <v>2782.3782780000001</v>
      </c>
      <c r="T172" s="1746">
        <v>860.43172199999992</v>
      </c>
      <c r="U172" s="1758">
        <v>0</v>
      </c>
      <c r="V172" s="1111"/>
      <c r="W172" s="1746"/>
      <c r="X172" s="1746"/>
      <c r="Y172" s="1746"/>
      <c r="Z172" s="1746"/>
      <c r="AA172" s="1770">
        <v>620</v>
      </c>
      <c r="AB172" s="2282">
        <v>0</v>
      </c>
    </row>
    <row r="173" spans="1:28" ht="15">
      <c r="A173" s="1748">
        <v>6390</v>
      </c>
      <c r="B173" s="1752" t="s">
        <v>1822</v>
      </c>
      <c r="C173" s="1108"/>
      <c r="D173" s="1108" t="s">
        <v>530</v>
      </c>
      <c r="E173" s="1759" t="s">
        <v>2761</v>
      </c>
      <c r="F173" s="1585">
        <v>33.01</v>
      </c>
      <c r="G173" s="1585">
        <v>27.64</v>
      </c>
      <c r="H173" s="1585">
        <v>59.91</v>
      </c>
      <c r="I173" s="1585">
        <v>41.44</v>
      </c>
      <c r="J173" s="1585">
        <v>62.83</v>
      </c>
      <c r="K173" s="1585">
        <v>9431.83</v>
      </c>
      <c r="L173" s="1585">
        <v>81</v>
      </c>
      <c r="M173" s="1585">
        <v>46.62</v>
      </c>
      <c r="N173" s="1585">
        <v>24.9</v>
      </c>
      <c r="O173" s="1585">
        <v>29.78</v>
      </c>
      <c r="P173" s="1585">
        <v>8591.9500000000007</v>
      </c>
      <c r="Q173" s="1585">
        <v>34.090000000000003</v>
      </c>
      <c r="R173" s="1585">
        <v>18465.000000000004</v>
      </c>
      <c r="S173" s="1746">
        <v>14103.567000000003</v>
      </c>
      <c r="T173" s="1746">
        <v>4361.4330000000009</v>
      </c>
      <c r="U173" s="1758">
        <v>0</v>
      </c>
      <c r="V173" s="1111"/>
      <c r="W173" s="1746"/>
      <c r="X173" s="1746"/>
      <c r="Y173" s="1746"/>
      <c r="Z173" s="1746"/>
      <c r="AA173" s="1770">
        <v>720</v>
      </c>
      <c r="AB173" s="2282">
        <v>1322</v>
      </c>
    </row>
    <row r="174" spans="1:28" ht="15">
      <c r="A174" s="1748"/>
      <c r="B174" s="1752"/>
      <c r="C174" s="1108"/>
      <c r="D174" s="1108"/>
      <c r="E174" s="1759" t="s">
        <v>2942</v>
      </c>
      <c r="F174" s="1585"/>
      <c r="G174" s="1585"/>
      <c r="H174" s="1585"/>
      <c r="I174" s="1585"/>
      <c r="J174" s="1585"/>
      <c r="K174" s="1585"/>
      <c r="L174" s="1585"/>
      <c r="M174" s="1585"/>
      <c r="N174" s="1585"/>
      <c r="O174" s="1585"/>
      <c r="P174" s="1585"/>
      <c r="Q174" s="1585"/>
      <c r="R174" s="1585">
        <v>0</v>
      </c>
      <c r="S174" s="1746">
        <v>0</v>
      </c>
      <c r="T174" s="1746">
        <v>0</v>
      </c>
      <c r="U174" s="1758">
        <v>0</v>
      </c>
      <c r="V174" s="1111"/>
      <c r="W174" s="1746"/>
      <c r="X174" s="1746"/>
      <c r="Y174" s="1746"/>
      <c r="Z174" s="1746"/>
      <c r="AA174" s="1770">
        <v>775</v>
      </c>
      <c r="AB174" s="2283">
        <v>948</v>
      </c>
    </row>
    <row r="175" spans="1:28" ht="28.5">
      <c r="A175" s="1760"/>
      <c r="B175" s="1761"/>
      <c r="C175" s="1109"/>
      <c r="D175" s="1762" t="s">
        <v>530</v>
      </c>
      <c r="E175" s="1760" t="s">
        <v>2941</v>
      </c>
      <c r="F175" s="1765">
        <v>18603.940000000002</v>
      </c>
      <c r="G175" s="1765">
        <v>12857.039999999999</v>
      </c>
      <c r="H175" s="1765">
        <v>22280.76</v>
      </c>
      <c r="I175" s="1765">
        <v>21029.520000000004</v>
      </c>
      <c r="J175" s="1765">
        <v>12588.010000000004</v>
      </c>
      <c r="K175" s="1765">
        <v>23747.18</v>
      </c>
      <c r="L175" s="1765">
        <v>14790.680000000002</v>
      </c>
      <c r="M175" s="1765">
        <v>22234.440000000002</v>
      </c>
      <c r="N175" s="1765">
        <v>16228.64</v>
      </c>
      <c r="O175" s="1765">
        <v>26991.989999999998</v>
      </c>
      <c r="P175" s="1765">
        <v>25071.59</v>
      </c>
      <c r="Q175" s="1765">
        <v>27086.980000000003</v>
      </c>
      <c r="R175" s="1765">
        <v>243510.77000000002</v>
      </c>
      <c r="S175" s="1765">
        <v>186469.13136000003</v>
      </c>
      <c r="T175" s="1765">
        <v>57041.638640000005</v>
      </c>
      <c r="U175" s="1765">
        <v>0</v>
      </c>
      <c r="V175" s="1769"/>
      <c r="W175" s="1765"/>
      <c r="X175" s="1765"/>
      <c r="Y175" s="1765">
        <v>0</v>
      </c>
      <c r="Z175" s="1764">
        <v>243510.77000000002</v>
      </c>
      <c r="AB175" s="2285">
        <v>2270</v>
      </c>
    </row>
    <row r="176" spans="1:28" ht="15">
      <c r="A176" s="1748"/>
      <c r="B176" s="1752"/>
      <c r="C176" s="1108"/>
      <c r="D176" s="1110"/>
      <c r="E176" s="1111"/>
      <c r="F176" s="1581"/>
      <c r="G176" s="1581"/>
      <c r="H176" s="1581"/>
      <c r="I176" s="1581"/>
      <c r="J176" s="1581"/>
      <c r="K176" s="1581"/>
      <c r="L176" s="1581"/>
      <c r="M176" s="1581"/>
      <c r="N176" s="1581"/>
      <c r="O176" s="1581"/>
      <c r="P176" s="1581"/>
      <c r="Q176" s="1581"/>
      <c r="R176" s="1746"/>
      <c r="S176" s="1582"/>
      <c r="T176" s="1111"/>
      <c r="U176" s="1111"/>
      <c r="V176" s="1111"/>
      <c r="W176" s="1111"/>
      <c r="X176" s="1111"/>
      <c r="Y176" s="1111"/>
      <c r="Z176" s="1111"/>
    </row>
    <row r="177" spans="1:30" ht="15">
      <c r="A177" s="1748">
        <v>5455</v>
      </c>
      <c r="B177" s="1752" t="s">
        <v>2675</v>
      </c>
      <c r="C177" s="1108"/>
      <c r="D177" s="1110">
        <v>710</v>
      </c>
      <c r="E177" s="1759" t="s">
        <v>2940</v>
      </c>
      <c r="F177" s="1585"/>
      <c r="G177" s="1585"/>
      <c r="H177" s="1585"/>
      <c r="I177" s="1585"/>
      <c r="J177" s="1585"/>
      <c r="K177" s="1585"/>
      <c r="L177" s="1585"/>
      <c r="M177" s="1585"/>
      <c r="N177" s="1585"/>
      <c r="O177" s="1585"/>
      <c r="P177" s="1585"/>
      <c r="Q177" s="1585"/>
      <c r="R177" s="1746">
        <v>0</v>
      </c>
      <c r="S177" s="1582">
        <v>0</v>
      </c>
      <c r="T177" s="1768">
        <v>0</v>
      </c>
      <c r="U177" s="1758">
        <v>0</v>
      </c>
      <c r="V177" s="1111"/>
      <c r="W177" s="1768"/>
      <c r="X177" s="1768"/>
      <c r="Y177" s="1768"/>
      <c r="Z177" s="1768"/>
    </row>
    <row r="178" spans="1:30" ht="15">
      <c r="A178" s="1760"/>
      <c r="B178" s="1761"/>
      <c r="C178" s="1109"/>
      <c r="D178" s="1762">
        <v>710</v>
      </c>
      <c r="E178" s="1763" t="s">
        <v>2939</v>
      </c>
      <c r="F178" s="1586">
        <v>0</v>
      </c>
      <c r="G178" s="1586">
        <v>0</v>
      </c>
      <c r="H178" s="1586">
        <v>0</v>
      </c>
      <c r="I178" s="1586">
        <v>0</v>
      </c>
      <c r="J178" s="1586">
        <v>0</v>
      </c>
      <c r="K178" s="1586">
        <v>0</v>
      </c>
      <c r="L178" s="1586">
        <v>0</v>
      </c>
      <c r="M178" s="1586">
        <v>0</v>
      </c>
      <c r="N178" s="1586">
        <v>0</v>
      </c>
      <c r="O178" s="1586">
        <v>0</v>
      </c>
      <c r="P178" s="1586">
        <v>0</v>
      </c>
      <c r="Q178" s="1586">
        <v>0</v>
      </c>
      <c r="R178" s="1765">
        <v>0</v>
      </c>
      <c r="S178" s="1586">
        <v>0</v>
      </c>
      <c r="T178" s="1586">
        <v>0</v>
      </c>
      <c r="U178" s="1586">
        <v>0</v>
      </c>
      <c r="V178" s="1111"/>
      <c r="W178" s="1586"/>
      <c r="X178" s="1586"/>
      <c r="Y178" s="1586"/>
      <c r="Z178" s="1586"/>
    </row>
    <row r="179" spans="1:30" ht="15">
      <c r="A179" s="1748"/>
      <c r="B179" s="1752"/>
      <c r="C179" s="1108"/>
      <c r="D179" s="1110"/>
      <c r="E179" s="1111"/>
      <c r="F179" s="1581"/>
      <c r="G179" s="1581"/>
      <c r="H179" s="1581"/>
      <c r="I179" s="1581"/>
      <c r="J179" s="1581"/>
      <c r="K179" s="1581"/>
      <c r="L179" s="1581"/>
      <c r="M179" s="1581"/>
      <c r="N179" s="1581"/>
      <c r="O179" s="1581"/>
      <c r="P179" s="1581"/>
      <c r="Q179" s="1581"/>
      <c r="R179" s="1746"/>
      <c r="S179" s="1582"/>
      <c r="T179" s="1111"/>
      <c r="U179" s="1111"/>
      <c r="V179" s="1111"/>
      <c r="W179" s="1111"/>
      <c r="X179" s="1111"/>
      <c r="Y179" s="1111"/>
      <c r="Z179" s="1111"/>
    </row>
    <row r="180" spans="1:30" ht="15">
      <c r="A180" s="1748">
        <v>6400</v>
      </c>
      <c r="B180" s="1752" t="s">
        <v>2675</v>
      </c>
      <c r="C180" s="1108">
        <v>711</v>
      </c>
      <c r="D180" s="1110">
        <v>711</v>
      </c>
      <c r="E180" s="1111" t="s">
        <v>2938</v>
      </c>
      <c r="F180" s="1585">
        <v>0</v>
      </c>
      <c r="G180" s="1585">
        <v>0</v>
      </c>
      <c r="H180" s="1585">
        <v>0</v>
      </c>
      <c r="I180" s="1585">
        <v>0</v>
      </c>
      <c r="J180" s="1585">
        <v>0</v>
      </c>
      <c r="K180" s="1585">
        <v>0</v>
      </c>
      <c r="L180" s="1585">
        <v>0</v>
      </c>
      <c r="M180" s="1585">
        <v>0</v>
      </c>
      <c r="N180" s="1585">
        <v>0</v>
      </c>
      <c r="O180" s="1585">
        <v>0</v>
      </c>
      <c r="P180" s="1585">
        <v>0</v>
      </c>
      <c r="Q180" s="1585">
        <v>3937.5</v>
      </c>
      <c r="R180" s="1746">
        <v>3937.5</v>
      </c>
      <c r="S180" s="1111">
        <v>0</v>
      </c>
      <c r="T180" s="1768">
        <v>3937.5</v>
      </c>
      <c r="U180" s="1758">
        <v>0</v>
      </c>
      <c r="V180" s="1111"/>
      <c r="W180" s="1768"/>
      <c r="X180" s="1768"/>
      <c r="Y180" s="1768"/>
      <c r="Z180" s="1768"/>
    </row>
    <row r="181" spans="1:30" ht="15">
      <c r="A181" s="1748">
        <v>6410</v>
      </c>
      <c r="B181" s="1752" t="s">
        <v>2675</v>
      </c>
      <c r="C181" s="1108">
        <v>711</v>
      </c>
      <c r="D181" s="1110">
        <v>711</v>
      </c>
      <c r="E181" s="1111" t="s">
        <v>2937</v>
      </c>
      <c r="F181" s="1585">
        <v>2711.77</v>
      </c>
      <c r="G181" s="1585">
        <v>1983.22</v>
      </c>
      <c r="H181" s="1585">
        <v>4700</v>
      </c>
      <c r="I181" s="1585">
        <v>4375</v>
      </c>
      <c r="J181" s="1585">
        <v>1364.35</v>
      </c>
      <c r="K181" s="1585">
        <v>3239.35</v>
      </c>
      <c r="L181" s="1585">
        <v>2200</v>
      </c>
      <c r="M181" s="1585">
        <v>3125</v>
      </c>
      <c r="N181" s="1585">
        <v>3010.65</v>
      </c>
      <c r="O181" s="1585">
        <v>3750</v>
      </c>
      <c r="P181" s="1585">
        <v>3750</v>
      </c>
      <c r="Q181" s="1585">
        <v>7500</v>
      </c>
      <c r="R181" s="1746">
        <v>41709.339999999997</v>
      </c>
      <c r="S181" s="1111">
        <v>0</v>
      </c>
      <c r="T181" s="1768">
        <v>41709.339999999997</v>
      </c>
      <c r="U181" s="1758">
        <v>0</v>
      </c>
      <c r="V181" s="1111"/>
      <c r="W181" s="1768"/>
      <c r="X181" s="1768"/>
      <c r="Y181" s="1768"/>
      <c r="Z181" s="1768"/>
    </row>
    <row r="182" spans="1:30" ht="14.25">
      <c r="A182" s="1760"/>
      <c r="B182" s="1761"/>
      <c r="C182" s="1109"/>
      <c r="D182" s="1762">
        <v>711</v>
      </c>
      <c r="E182" s="1763" t="s">
        <v>2936</v>
      </c>
      <c r="F182" s="1765">
        <v>2711.77</v>
      </c>
      <c r="G182" s="1765">
        <v>1983.22</v>
      </c>
      <c r="H182" s="1765">
        <v>4700</v>
      </c>
      <c r="I182" s="1765">
        <v>4375</v>
      </c>
      <c r="J182" s="1765">
        <v>1364.35</v>
      </c>
      <c r="K182" s="1765">
        <v>3239.35</v>
      </c>
      <c r="L182" s="1765">
        <v>2200</v>
      </c>
      <c r="M182" s="1765">
        <v>3125</v>
      </c>
      <c r="N182" s="1765">
        <v>3010.65</v>
      </c>
      <c r="O182" s="1765">
        <v>3750</v>
      </c>
      <c r="P182" s="1765">
        <v>3750</v>
      </c>
      <c r="Q182" s="1765">
        <v>11437.5</v>
      </c>
      <c r="R182" s="1765">
        <v>45646.84</v>
      </c>
      <c r="S182" s="1765">
        <v>0</v>
      </c>
      <c r="T182" s="1765">
        <v>45646.84</v>
      </c>
      <c r="U182" s="1765">
        <v>0</v>
      </c>
      <c r="V182" s="1769"/>
      <c r="W182" s="1765"/>
      <c r="X182" s="1765"/>
      <c r="Y182" s="1765">
        <v>0</v>
      </c>
      <c r="Z182" s="1764">
        <v>45646.84</v>
      </c>
    </row>
    <row r="183" spans="1:30" ht="15">
      <c r="A183" s="1748"/>
      <c r="B183" s="1752"/>
      <c r="C183" s="1108"/>
      <c r="D183" s="1110"/>
      <c r="E183" s="1111"/>
      <c r="F183" s="1581"/>
      <c r="G183" s="1581"/>
      <c r="H183" s="1581"/>
      <c r="I183" s="1581"/>
      <c r="J183" s="1581"/>
      <c r="K183" s="1581"/>
      <c r="L183" s="1581"/>
      <c r="M183" s="1581"/>
      <c r="N183" s="1581"/>
      <c r="O183" s="1581"/>
      <c r="P183" s="1581"/>
      <c r="Q183" s="1581"/>
      <c r="R183" s="1746"/>
      <c r="S183" s="1582"/>
      <c r="T183" s="1111"/>
      <c r="U183" s="1111"/>
      <c r="V183" s="1111"/>
      <c r="W183" s="1111"/>
      <c r="X183" s="1111"/>
      <c r="Y183" s="1111"/>
      <c r="Z183" s="1111"/>
    </row>
    <row r="184" spans="1:30" ht="15">
      <c r="A184" s="1748">
        <v>5470</v>
      </c>
      <c r="B184" s="1752" t="s">
        <v>2675</v>
      </c>
      <c r="C184" s="1108">
        <v>715.1</v>
      </c>
      <c r="D184" s="1110">
        <v>715</v>
      </c>
      <c r="E184" s="1111" t="s">
        <v>2935</v>
      </c>
      <c r="F184" s="1585">
        <v>25221.1</v>
      </c>
      <c r="G184" s="1585">
        <v>9620.1</v>
      </c>
      <c r="H184" s="1585">
        <v>18026.62</v>
      </c>
      <c r="I184" s="1585">
        <v>12543.19</v>
      </c>
      <c r="J184" s="1585">
        <v>20488.400000000001</v>
      </c>
      <c r="K184" s="1585">
        <v>9748.44</v>
      </c>
      <c r="L184" s="1585">
        <v>14359.99</v>
      </c>
      <c r="M184" s="1585">
        <v>13789.65</v>
      </c>
      <c r="N184" s="1585">
        <v>11954.91</v>
      </c>
      <c r="O184" s="1585">
        <v>13725.12</v>
      </c>
      <c r="P184" s="1585">
        <v>12992.33</v>
      </c>
      <c r="Q184" s="1585">
        <v>13018.12</v>
      </c>
      <c r="R184" s="1746">
        <v>175487.96999999997</v>
      </c>
      <c r="S184" s="1111">
        <v>0</v>
      </c>
      <c r="T184" s="1768">
        <v>175487.96999999997</v>
      </c>
      <c r="U184" s="1758">
        <v>0</v>
      </c>
      <c r="V184" s="1111"/>
      <c r="W184" s="1768"/>
      <c r="X184" s="1768"/>
      <c r="Y184" s="1768"/>
      <c r="Z184" s="1768"/>
    </row>
    <row r="185" spans="1:30" ht="14.25">
      <c r="A185" s="1760"/>
      <c r="B185" s="1761"/>
      <c r="C185" s="1109"/>
      <c r="D185" s="1762">
        <v>715</v>
      </c>
      <c r="E185" s="1763" t="s">
        <v>2934</v>
      </c>
      <c r="F185" s="1765">
        <v>25221.1</v>
      </c>
      <c r="G185" s="1765">
        <v>9620.1</v>
      </c>
      <c r="H185" s="1765">
        <v>18026.62</v>
      </c>
      <c r="I185" s="1765">
        <v>12543.19</v>
      </c>
      <c r="J185" s="1765">
        <v>20488.400000000001</v>
      </c>
      <c r="K185" s="1765">
        <v>9748.44</v>
      </c>
      <c r="L185" s="1765">
        <v>14359.99</v>
      </c>
      <c r="M185" s="1765">
        <v>13789.65</v>
      </c>
      <c r="N185" s="1765">
        <v>11954.91</v>
      </c>
      <c r="O185" s="1765">
        <v>13725.12</v>
      </c>
      <c r="P185" s="1765">
        <v>12992.33</v>
      </c>
      <c r="Q185" s="1765">
        <v>13018.12</v>
      </c>
      <c r="R185" s="1765">
        <v>175487.96999999997</v>
      </c>
      <c r="S185" s="1765">
        <v>0</v>
      </c>
      <c r="T185" s="1765">
        <v>175487.96999999997</v>
      </c>
      <c r="U185" s="1765">
        <v>0</v>
      </c>
      <c r="V185" s="1769"/>
      <c r="W185" s="1765"/>
      <c r="X185" s="1765"/>
      <c r="Y185" s="1765">
        <v>0</v>
      </c>
      <c r="Z185" s="1764">
        <v>175487.96999999997</v>
      </c>
    </row>
    <row r="186" spans="1:30" ht="15">
      <c r="A186" s="1748"/>
      <c r="B186" s="1752"/>
      <c r="C186" s="1108"/>
      <c r="D186" s="1110"/>
      <c r="E186" s="1111"/>
      <c r="F186" s="1581"/>
      <c r="G186" s="1581"/>
      <c r="H186" s="1581"/>
      <c r="I186" s="1581"/>
      <c r="J186" s="1581"/>
      <c r="K186" s="1581"/>
      <c r="L186" s="1581"/>
      <c r="M186" s="1581"/>
      <c r="N186" s="1581"/>
      <c r="O186" s="1581"/>
      <c r="P186" s="1581"/>
      <c r="Q186" s="1581"/>
      <c r="R186" s="1746"/>
      <c r="S186" s="1582"/>
      <c r="T186" s="1111"/>
      <c r="U186" s="1111"/>
      <c r="V186" s="1111"/>
      <c r="W186" s="1111"/>
      <c r="X186" s="1111"/>
      <c r="Y186" s="1111"/>
      <c r="Z186" s="1111"/>
    </row>
    <row r="187" spans="1:30" ht="14.25">
      <c r="A187" s="1760"/>
      <c r="B187" s="1761"/>
      <c r="C187" s="1109"/>
      <c r="D187" s="1762">
        <v>718</v>
      </c>
      <c r="E187" s="1763" t="s">
        <v>2933</v>
      </c>
      <c r="F187" s="1586">
        <v>0</v>
      </c>
      <c r="G187" s="1586">
        <v>0</v>
      </c>
      <c r="H187" s="1586">
        <v>0</v>
      </c>
      <c r="I187" s="1586">
        <v>0</v>
      </c>
      <c r="J187" s="1586">
        <v>0</v>
      </c>
      <c r="K187" s="1586">
        <v>0</v>
      </c>
      <c r="L187" s="1586">
        <v>0</v>
      </c>
      <c r="M187" s="1586">
        <v>0</v>
      </c>
      <c r="N187" s="1586">
        <v>0</v>
      </c>
      <c r="O187" s="1586">
        <v>0</v>
      </c>
      <c r="P187" s="1586">
        <v>0</v>
      </c>
      <c r="Q187" s="1586">
        <v>0</v>
      </c>
      <c r="R187" s="1765">
        <v>0</v>
      </c>
      <c r="S187" s="1586" t="s">
        <v>2932</v>
      </c>
      <c r="T187" s="1586"/>
      <c r="U187" s="1586"/>
      <c r="V187" s="1763"/>
      <c r="W187" s="1586"/>
      <c r="X187" s="1586"/>
      <c r="Y187" s="1586"/>
      <c r="Z187" s="1586"/>
      <c r="AB187" s="2282"/>
      <c r="AD187" s="1763"/>
    </row>
    <row r="188" spans="1:30" ht="15">
      <c r="A188" s="1748"/>
      <c r="B188" s="1752"/>
      <c r="C188" s="1108"/>
      <c r="D188" s="1110"/>
      <c r="E188" s="1111"/>
      <c r="F188" s="1581"/>
      <c r="G188" s="1581"/>
      <c r="H188" s="1581"/>
      <c r="I188" s="1581"/>
      <c r="J188" s="1581"/>
      <c r="K188" s="1581"/>
      <c r="L188" s="1581"/>
      <c r="M188" s="1581"/>
      <c r="N188" s="1581"/>
      <c r="O188" s="1581"/>
      <c r="P188" s="1581"/>
      <c r="Q188" s="1581"/>
      <c r="R188" s="1746"/>
      <c r="S188" s="1582"/>
      <c r="T188" s="1111"/>
      <c r="U188" s="1111"/>
      <c r="V188" s="1111"/>
      <c r="W188" s="1111"/>
      <c r="X188" s="1111"/>
      <c r="Y188" s="1111"/>
      <c r="Z188" s="1111"/>
      <c r="AB188" s="2282"/>
      <c r="AD188" s="1111"/>
    </row>
    <row r="189" spans="1:30" ht="15">
      <c r="A189" s="1748">
        <v>6320</v>
      </c>
      <c r="B189" s="1752" t="s">
        <v>2675</v>
      </c>
      <c r="C189" s="1108">
        <v>775</v>
      </c>
      <c r="D189" s="1110">
        <v>720</v>
      </c>
      <c r="E189" s="1111" t="s">
        <v>2931</v>
      </c>
      <c r="F189" s="1585">
        <v>1138.3399999999999</v>
      </c>
      <c r="G189" s="1585">
        <v>344.48</v>
      </c>
      <c r="H189" s="1585">
        <v>1382.8</v>
      </c>
      <c r="I189" s="1585">
        <v>4446.71</v>
      </c>
      <c r="J189" s="1585">
        <v>958.05</v>
      </c>
      <c r="K189" s="1585">
        <v>2346.2399999999998</v>
      </c>
      <c r="L189" s="1585">
        <v>985.24</v>
      </c>
      <c r="M189" s="1585">
        <v>638.07000000000005</v>
      </c>
      <c r="N189" s="1585">
        <v>541.87</v>
      </c>
      <c r="O189" s="1585">
        <v>1275.6500000000001</v>
      </c>
      <c r="P189" s="1585">
        <v>0</v>
      </c>
      <c r="Q189" s="1585">
        <v>719.44</v>
      </c>
      <c r="R189" s="1746">
        <v>14776.89</v>
      </c>
      <c r="S189" s="1111">
        <v>0</v>
      </c>
      <c r="T189" s="1768">
        <v>14776.89</v>
      </c>
      <c r="U189" s="1758">
        <v>0</v>
      </c>
      <c r="V189" s="1111"/>
      <c r="W189" s="1768"/>
      <c r="X189" s="1768"/>
      <c r="Y189" s="1768"/>
      <c r="Z189" s="1768"/>
      <c r="AB189" s="2283"/>
      <c r="AD189" s="1111" t="s">
        <v>2927</v>
      </c>
    </row>
    <row r="190" spans="1:30" ht="14.25">
      <c r="A190" s="1760"/>
      <c r="B190" s="1761"/>
      <c r="C190" s="1109"/>
      <c r="D190" s="1762">
        <v>720</v>
      </c>
      <c r="E190" s="1763" t="s">
        <v>2930</v>
      </c>
      <c r="F190" s="1765">
        <v>1138.3399999999999</v>
      </c>
      <c r="G190" s="1765">
        <v>344.48</v>
      </c>
      <c r="H190" s="1765">
        <v>1382.8</v>
      </c>
      <c r="I190" s="1765">
        <v>4446.71</v>
      </c>
      <c r="J190" s="1765">
        <v>958.05</v>
      </c>
      <c r="K190" s="1765">
        <v>2346.2399999999998</v>
      </c>
      <c r="L190" s="1765">
        <v>985.24</v>
      </c>
      <c r="M190" s="1765">
        <v>638.07000000000005</v>
      </c>
      <c r="N190" s="1765">
        <v>541.87</v>
      </c>
      <c r="O190" s="1765">
        <v>1275.6500000000001</v>
      </c>
      <c r="P190" s="1765">
        <v>0</v>
      </c>
      <c r="Q190" s="1765">
        <v>719.44</v>
      </c>
      <c r="R190" s="1765">
        <v>14776.89</v>
      </c>
      <c r="S190" s="1765">
        <v>0</v>
      </c>
      <c r="T190" s="1765">
        <v>14776.89</v>
      </c>
      <c r="U190" s="1765">
        <v>0</v>
      </c>
      <c r="V190" s="1769"/>
      <c r="W190" s="1765"/>
      <c r="X190" s="1765"/>
      <c r="Y190" s="1765">
        <v>0</v>
      </c>
      <c r="Z190" s="1764">
        <v>14776.89</v>
      </c>
      <c r="AB190" s="2285"/>
    </row>
    <row r="191" spans="1:30" ht="15">
      <c r="A191" s="1748"/>
      <c r="B191" s="1752"/>
      <c r="C191" s="1108"/>
      <c r="D191" s="1110"/>
      <c r="E191" s="1111"/>
      <c r="F191" s="1581"/>
      <c r="G191" s="1581"/>
      <c r="H191" s="1581"/>
      <c r="I191" s="1581"/>
      <c r="J191" s="1581"/>
      <c r="K191" s="1581"/>
      <c r="L191" s="1581"/>
      <c r="M191" s="1581"/>
      <c r="N191" s="1581"/>
      <c r="O191" s="1581"/>
      <c r="P191" s="1581"/>
      <c r="Q191" s="1581"/>
      <c r="R191" s="1746"/>
      <c r="S191" s="1582"/>
      <c r="T191" s="1111"/>
      <c r="U191" s="1111"/>
      <c r="V191" s="1111"/>
      <c r="W191" s="1111"/>
      <c r="X191" s="1111"/>
      <c r="Y191" s="1111"/>
      <c r="Z191" s="1111"/>
    </row>
    <row r="192" spans="1:30" ht="15">
      <c r="A192" s="1748">
        <v>6270</v>
      </c>
      <c r="B192" s="1752" t="s">
        <v>2675</v>
      </c>
      <c r="C192" s="1108">
        <v>775</v>
      </c>
      <c r="D192" s="1110">
        <v>735</v>
      </c>
      <c r="E192" s="1111" t="s">
        <v>2929</v>
      </c>
      <c r="F192" s="1585">
        <v>383.83</v>
      </c>
      <c r="G192" s="1585">
        <v>2432.42</v>
      </c>
      <c r="H192" s="1585">
        <v>0</v>
      </c>
      <c r="I192" s="1585">
        <v>2545</v>
      </c>
      <c r="J192" s="1585">
        <v>0</v>
      </c>
      <c r="K192" s="1585">
        <v>2865</v>
      </c>
      <c r="L192" s="1585">
        <v>1230</v>
      </c>
      <c r="M192" s="1585">
        <v>0</v>
      </c>
      <c r="N192" s="1585">
        <v>3195</v>
      </c>
      <c r="O192" s="1585">
        <v>1475</v>
      </c>
      <c r="P192" s="1585">
        <v>1830</v>
      </c>
      <c r="Q192" s="1585">
        <v>1635</v>
      </c>
      <c r="R192" s="1746">
        <v>17591.25</v>
      </c>
      <c r="S192" s="1111">
        <v>0</v>
      </c>
      <c r="T192" s="1768">
        <v>17591.25</v>
      </c>
      <c r="U192" s="1758">
        <v>0</v>
      </c>
      <c r="V192" s="1111"/>
      <c r="W192" s="1768"/>
      <c r="X192" s="1768"/>
      <c r="Y192" s="1768"/>
      <c r="Z192" s="1768"/>
      <c r="AA192" s="1770" t="s">
        <v>2928</v>
      </c>
      <c r="AD192" s="1111" t="s">
        <v>2927</v>
      </c>
    </row>
    <row r="193" spans="1:28" ht="14.25">
      <c r="A193" s="1760"/>
      <c r="B193" s="1761"/>
      <c r="C193" s="1109"/>
      <c r="D193" s="1762">
        <v>735</v>
      </c>
      <c r="E193" s="1763" t="s">
        <v>2926</v>
      </c>
      <c r="F193" s="1765">
        <v>383.83</v>
      </c>
      <c r="G193" s="1765">
        <v>2432.42</v>
      </c>
      <c r="H193" s="1765">
        <v>0</v>
      </c>
      <c r="I193" s="1765">
        <v>2545</v>
      </c>
      <c r="J193" s="1765">
        <v>0</v>
      </c>
      <c r="K193" s="1765">
        <v>2865</v>
      </c>
      <c r="L193" s="1765">
        <v>1230</v>
      </c>
      <c r="M193" s="1765">
        <v>0</v>
      </c>
      <c r="N193" s="1765">
        <v>3195</v>
      </c>
      <c r="O193" s="1765">
        <v>1475</v>
      </c>
      <c r="P193" s="1765">
        <v>1830</v>
      </c>
      <c r="Q193" s="1765">
        <v>1635</v>
      </c>
      <c r="R193" s="1765">
        <v>17591.25</v>
      </c>
      <c r="S193" s="1765">
        <v>0</v>
      </c>
      <c r="T193" s="1765">
        <v>17591.25</v>
      </c>
      <c r="U193" s="1765">
        <v>0</v>
      </c>
      <c r="V193" s="1769"/>
      <c r="W193" s="1765"/>
      <c r="X193" s="1765"/>
      <c r="Y193" s="1765"/>
      <c r="Z193" s="1764">
        <v>17591.25</v>
      </c>
      <c r="AA193" s="1770">
        <v>635</v>
      </c>
      <c r="AB193" s="2285">
        <v>0</v>
      </c>
    </row>
    <row r="194" spans="1:28" ht="15">
      <c r="A194" s="1748"/>
      <c r="B194" s="1752"/>
      <c r="C194" s="1108"/>
      <c r="D194" s="1110"/>
      <c r="E194" s="1111"/>
      <c r="F194" s="1581"/>
      <c r="G194" s="1581"/>
      <c r="H194" s="1581"/>
      <c r="I194" s="1581"/>
      <c r="J194" s="1581"/>
      <c r="K194" s="1581"/>
      <c r="L194" s="1581"/>
      <c r="M194" s="1581"/>
      <c r="N194" s="1581"/>
      <c r="O194" s="1581"/>
      <c r="P194" s="1581"/>
      <c r="Q194" s="1581"/>
      <c r="R194" s="1746"/>
      <c r="S194" s="1582"/>
      <c r="T194" s="1111"/>
      <c r="U194" s="1111"/>
      <c r="V194" s="1111"/>
      <c r="W194" s="1111"/>
      <c r="X194" s="1111"/>
      <c r="Y194" s="1111"/>
      <c r="Z194" s="1111"/>
    </row>
    <row r="195" spans="1:28" ht="15">
      <c r="A195" s="1748">
        <v>6340</v>
      </c>
      <c r="B195" s="1752" t="s">
        <v>2675</v>
      </c>
      <c r="C195" s="1108"/>
      <c r="D195" s="1110">
        <v>775</v>
      </c>
      <c r="E195" s="1759" t="s">
        <v>2767</v>
      </c>
      <c r="F195" s="1585">
        <v>0</v>
      </c>
      <c r="G195" s="1585">
        <v>0</v>
      </c>
      <c r="H195" s="1585">
        <v>500</v>
      </c>
      <c r="I195" s="1585">
        <v>0</v>
      </c>
      <c r="J195" s="1585">
        <v>-500</v>
      </c>
      <c r="K195" s="1585">
        <v>0</v>
      </c>
      <c r="L195" s="1585">
        <v>0</v>
      </c>
      <c r="M195" s="1585">
        <v>1000</v>
      </c>
      <c r="N195" s="1585">
        <v>0</v>
      </c>
      <c r="O195" s="1585">
        <v>0</v>
      </c>
      <c r="P195" s="1585">
        <v>0</v>
      </c>
      <c r="Q195" s="1585">
        <v>0</v>
      </c>
      <c r="R195" s="1746">
        <v>1000</v>
      </c>
      <c r="S195" s="1111">
        <v>0</v>
      </c>
      <c r="T195" s="1768">
        <v>1000</v>
      </c>
      <c r="U195" s="1758">
        <v>0</v>
      </c>
      <c r="V195" s="1111"/>
      <c r="W195" s="1768"/>
      <c r="X195" s="1768"/>
      <c r="Y195" s="1768"/>
      <c r="Z195" s="1768"/>
      <c r="AA195" s="1770">
        <v>720</v>
      </c>
      <c r="AB195" s="2282">
        <v>1322</v>
      </c>
    </row>
    <row r="196" spans="1:28" ht="14.25">
      <c r="A196" s="1760"/>
      <c r="B196" s="1761"/>
      <c r="C196" s="1109"/>
      <c r="D196" s="1762">
        <v>775</v>
      </c>
      <c r="E196" s="1763" t="s">
        <v>2920</v>
      </c>
      <c r="F196" s="1765">
        <v>0</v>
      </c>
      <c r="G196" s="1765">
        <v>0</v>
      </c>
      <c r="H196" s="1765">
        <v>500</v>
      </c>
      <c r="I196" s="1765">
        <v>0</v>
      </c>
      <c r="J196" s="1765">
        <v>-500</v>
      </c>
      <c r="K196" s="1765">
        <v>0</v>
      </c>
      <c r="L196" s="1765">
        <v>0</v>
      </c>
      <c r="M196" s="1765">
        <v>1000</v>
      </c>
      <c r="N196" s="1765">
        <v>0</v>
      </c>
      <c r="O196" s="1765">
        <v>0</v>
      </c>
      <c r="P196" s="1765">
        <v>0</v>
      </c>
      <c r="Q196" s="1765">
        <v>0</v>
      </c>
      <c r="R196" s="1765">
        <v>1000</v>
      </c>
      <c r="S196" s="1765">
        <v>0</v>
      </c>
      <c r="T196" s="1765">
        <v>1000</v>
      </c>
      <c r="U196" s="1765">
        <v>0</v>
      </c>
      <c r="V196" s="1769"/>
      <c r="W196" s="1765"/>
      <c r="X196" s="1765"/>
      <c r="Y196" s="1765"/>
      <c r="Z196" s="1764">
        <v>1000</v>
      </c>
      <c r="AB196" s="2285">
        <v>1129513.21</v>
      </c>
    </row>
    <row r="197" spans="1:28" ht="14.25">
      <c r="A197" s="1760"/>
      <c r="B197" s="1761"/>
      <c r="C197" s="1109"/>
      <c r="D197" s="1762"/>
      <c r="E197" s="1763"/>
      <c r="F197" s="1772"/>
      <c r="G197" s="1772"/>
      <c r="H197" s="1772"/>
      <c r="I197" s="1772"/>
      <c r="J197" s="1772"/>
      <c r="K197" s="1772"/>
      <c r="L197" s="1772"/>
      <c r="M197" s="1772"/>
      <c r="N197" s="1772"/>
      <c r="O197" s="1772"/>
      <c r="P197" s="1772"/>
      <c r="Q197" s="1772"/>
      <c r="R197" s="1773"/>
      <c r="S197" s="1772"/>
      <c r="T197" s="1772"/>
      <c r="U197" s="1772"/>
      <c r="V197" s="1763"/>
      <c r="W197" s="1772"/>
      <c r="X197" s="1772"/>
      <c r="Y197" s="1772"/>
      <c r="Z197" s="1772"/>
      <c r="AB197" s="2282"/>
    </row>
    <row r="198" spans="1:28" ht="15" thickBot="1">
      <c r="A198" s="1774" t="s">
        <v>2919</v>
      </c>
      <c r="B198" s="1757"/>
      <c r="C198" s="1109"/>
      <c r="D198" s="1762"/>
      <c r="E198" s="1763"/>
      <c r="F198" s="1775">
        <v>224866.44</v>
      </c>
      <c r="G198" s="1775">
        <v>207894.47000000003</v>
      </c>
      <c r="H198" s="1775">
        <v>224383.2999999999</v>
      </c>
      <c r="I198" s="1775">
        <v>245528.02000000002</v>
      </c>
      <c r="J198" s="1775">
        <v>225111.41999999984</v>
      </c>
      <c r="K198" s="1775">
        <v>273029.1999999999</v>
      </c>
      <c r="L198" s="1775">
        <v>235382.91</v>
      </c>
      <c r="M198" s="1775">
        <v>234868.19000000003</v>
      </c>
      <c r="N198" s="1775">
        <v>204096.59999999998</v>
      </c>
      <c r="O198" s="1775">
        <v>247682.28999999995</v>
      </c>
      <c r="P198" s="1775">
        <v>271409.63999999996</v>
      </c>
      <c r="Q198" s="1775">
        <v>269638.54999999987</v>
      </c>
      <c r="R198" s="1775">
        <v>2863891.0299999993</v>
      </c>
      <c r="S198" s="1775">
        <v>2104171.5254240003</v>
      </c>
      <c r="T198" s="1775">
        <v>759719.50457600027</v>
      </c>
      <c r="U198" s="1775">
        <v>0</v>
      </c>
      <c r="V198" s="1769"/>
      <c r="W198" s="1775">
        <v>0</v>
      </c>
      <c r="X198" s="1775">
        <v>0</v>
      </c>
      <c r="Y198" s="1775">
        <v>0</v>
      </c>
      <c r="Z198" s="1764">
        <v>2863891.0299999993</v>
      </c>
    </row>
    <row r="199" spans="1:28" ht="13.5" thickTop="1"/>
    <row r="200" spans="1:28" s="1766" customFormat="1" ht="14.25">
      <c r="A200" s="1774" t="s">
        <v>2918</v>
      </c>
      <c r="B200" s="1757"/>
      <c r="C200" s="1109"/>
      <c r="D200" s="1762"/>
      <c r="E200" s="1763" t="s">
        <v>2917</v>
      </c>
      <c r="F200" s="2281"/>
      <c r="G200" s="2281"/>
      <c r="H200" s="2281"/>
      <c r="I200" s="2281"/>
      <c r="J200" s="2281"/>
      <c r="K200" s="2281"/>
      <c r="L200" s="2281"/>
      <c r="M200" s="2281"/>
      <c r="N200" s="2281"/>
      <c r="O200" s="2281"/>
      <c r="P200" s="2281"/>
      <c r="Q200" s="2281"/>
      <c r="R200" s="1776"/>
      <c r="S200" s="1777"/>
      <c r="T200" s="1778"/>
      <c r="U200" s="1779">
        <v>2863891.0299999993</v>
      </c>
      <c r="W200" s="1778"/>
      <c r="X200" s="1778"/>
      <c r="Y200" s="1778"/>
      <c r="Z200" s="1778"/>
    </row>
    <row r="201" spans="1:28" ht="14.25">
      <c r="A201" s="1774" t="s">
        <v>2916</v>
      </c>
      <c r="B201" s="1757"/>
      <c r="F201" s="2287"/>
      <c r="G201" s="2287"/>
      <c r="H201" s="2287"/>
      <c r="I201" s="2287"/>
      <c r="J201" s="2287"/>
      <c r="K201" s="2287"/>
      <c r="L201" s="2287"/>
      <c r="M201" s="2287"/>
      <c r="N201" s="2287"/>
      <c r="O201" s="2287"/>
      <c r="P201" s="2287"/>
      <c r="Q201" s="2287"/>
      <c r="R201" s="1776"/>
      <c r="S201" s="1776"/>
      <c r="T201" s="1776"/>
      <c r="U201" s="2287"/>
      <c r="W201" s="1776"/>
      <c r="X201" s="1776"/>
      <c r="Y201" s="1776"/>
      <c r="Z201" s="1776"/>
    </row>
    <row r="202" spans="1:28" ht="14.25">
      <c r="R202" s="1107"/>
      <c r="S202" s="1107"/>
      <c r="T202" s="1107"/>
      <c r="W202" s="1107"/>
      <c r="X202" s="1107"/>
      <c r="Y202" s="1107"/>
      <c r="Z202" s="1107"/>
    </row>
    <row r="203" spans="1:28" ht="14.25">
      <c r="F203" s="1767">
        <v>224866.44</v>
      </c>
      <c r="G203" s="1767">
        <v>207894.47000000003</v>
      </c>
      <c r="H203" s="1767">
        <v>224383.2999999999</v>
      </c>
      <c r="I203" s="1767">
        <v>245528.02000000002</v>
      </c>
      <c r="J203" s="1767">
        <v>225111.41999999984</v>
      </c>
      <c r="K203" s="1767">
        <v>273029.1999999999</v>
      </c>
      <c r="L203" s="1767">
        <v>235382.91</v>
      </c>
      <c r="M203" s="1767">
        <v>234868.19000000003</v>
      </c>
      <c r="N203" s="1767">
        <v>204096.59999999998</v>
      </c>
      <c r="O203" s="1767">
        <v>247682.28999999995</v>
      </c>
      <c r="P203" s="1767">
        <v>271409.63999999996</v>
      </c>
      <c r="Q203" s="1767">
        <v>269638.54999999987</v>
      </c>
      <c r="R203" s="1767">
        <v>2863891.0299999993</v>
      </c>
      <c r="S203" s="1107"/>
      <c r="T203" s="1107"/>
      <c r="W203" s="1107"/>
      <c r="X203" s="1107"/>
      <c r="Y203" s="1107"/>
      <c r="Z203" s="1107"/>
    </row>
    <row r="204" spans="1:28">
      <c r="E204" s="1770" t="s">
        <v>3140</v>
      </c>
      <c r="F204" s="2288">
        <v>224866.44000000003</v>
      </c>
      <c r="G204" s="2288">
        <v>207894.47000000006</v>
      </c>
      <c r="H204" s="2288">
        <v>224383.30000000002</v>
      </c>
      <c r="I204" s="2288">
        <v>245528.0199999999</v>
      </c>
      <c r="J204" s="2288">
        <v>225111.42000000007</v>
      </c>
      <c r="K204" s="2288">
        <v>273029.20000000007</v>
      </c>
      <c r="L204" s="2288">
        <v>235382.90999999997</v>
      </c>
      <c r="M204" s="2288">
        <v>234868.19000000009</v>
      </c>
      <c r="N204" s="2288">
        <v>204096.60000000006</v>
      </c>
      <c r="O204" s="2288">
        <v>247682.28999999983</v>
      </c>
      <c r="P204" s="2288">
        <v>271409.64000000019</v>
      </c>
      <c r="Q204" s="2288">
        <v>269638.55000000005</v>
      </c>
      <c r="R204" s="1767">
        <v>2863891.0300000003</v>
      </c>
    </row>
    <row r="205" spans="1:28">
      <c r="F205" s="2288">
        <v>0</v>
      </c>
      <c r="G205" s="2288">
        <v>0</v>
      </c>
      <c r="H205" s="2288">
        <v>0</v>
      </c>
      <c r="I205" s="2288">
        <v>0</v>
      </c>
      <c r="J205" s="2288">
        <v>2.3283064365386963E-10</v>
      </c>
      <c r="K205" s="2288">
        <v>0</v>
      </c>
      <c r="L205" s="2288">
        <v>0</v>
      </c>
      <c r="M205" s="2288">
        <v>0</v>
      </c>
      <c r="N205" s="2288">
        <v>0</v>
      </c>
      <c r="O205" s="2288">
        <v>0</v>
      </c>
      <c r="P205" s="2288">
        <v>0</v>
      </c>
      <c r="Q205" s="2288">
        <v>0</v>
      </c>
      <c r="R205" s="2288">
        <v>0</v>
      </c>
    </row>
    <row r="206" spans="1:28">
      <c r="R206" s="1780" t="s">
        <v>2915</v>
      </c>
      <c r="S206" s="1781"/>
      <c r="T206" s="1781"/>
    </row>
  </sheetData>
  <mergeCells count="1">
    <mergeCell ref="F1:Q1"/>
  </mergeCells>
  <printOptions horizontalCentered="1" gridLines="1"/>
  <pageMargins left="0" right="0" top="0.5" bottom="0.5" header="0.3" footer="0.25"/>
  <pageSetup scale="44" fitToHeight="0" orientation="landscape" r:id="rId1"/>
  <headerFooter>
    <oddFooter>&amp;L&amp;8&amp;Z&amp;F - &amp;A&amp;R&amp;8&amp;D - &amp;T - &amp;P/&amp;N</oddFooter>
  </headerFooter>
  <rowBreaks count="3" manualBreakCount="3">
    <brk id="71" max="18" man="1"/>
    <brk id="127" max="18" man="1"/>
    <brk id="185" max="18" man="1"/>
  </rowBreaks>
  <colBreaks count="1" manualBreakCount="1">
    <brk id="21" max="1048575" man="1"/>
  </colBreaks>
</worksheet>
</file>

<file path=xl/worksheets/sheet125.xml><?xml version="1.0" encoding="utf-8"?>
<worksheet xmlns="http://schemas.openxmlformats.org/spreadsheetml/2006/main" xmlns:r="http://schemas.openxmlformats.org/officeDocument/2006/relationships">
  <sheetPr codeName="Sheet111"/>
  <dimension ref="A1:AD208"/>
  <sheetViews>
    <sheetView workbookViewId="0"/>
  </sheetViews>
  <sheetFormatPr defaultColWidth="9.140625" defaultRowHeight="12.75"/>
  <cols>
    <col min="1" max="1" width="8.85546875" style="1034" customWidth="1"/>
    <col min="2" max="2" width="8.85546875" style="1738" customWidth="1"/>
    <col min="3" max="3" width="10.85546875" style="1034" hidden="1" customWidth="1"/>
    <col min="4" max="4" width="11.28515625" style="1034" customWidth="1"/>
    <col min="5" max="5" width="49.5703125" style="1034" bestFit="1" customWidth="1"/>
    <col min="6" max="6" width="14" style="1034" customWidth="1"/>
    <col min="7" max="7" width="12.42578125" style="1034" bestFit="1" customWidth="1"/>
    <col min="8" max="8" width="12.85546875" style="1034" bestFit="1" customWidth="1"/>
    <col min="9" max="10" width="13.140625" style="1034" bestFit="1" customWidth="1"/>
    <col min="11" max="12" width="12.85546875" style="1034" bestFit="1" customWidth="1"/>
    <col min="13" max="13" width="13.140625" style="1034" bestFit="1" customWidth="1"/>
    <col min="14" max="14" width="12.85546875" style="1034" bestFit="1" customWidth="1"/>
    <col min="15" max="16" width="13.140625" style="1034" bestFit="1" customWidth="1"/>
    <col min="17" max="17" width="12.85546875" style="1034" bestFit="1" customWidth="1"/>
    <col min="18" max="18" width="15.28515625" style="1034" bestFit="1" customWidth="1"/>
    <col min="19" max="19" width="14.28515625" style="1034" customWidth="1"/>
    <col min="20" max="20" width="14" style="1034" customWidth="1"/>
    <col min="21" max="21" width="12.85546875" style="1034" bestFit="1" customWidth="1"/>
    <col min="22" max="22" width="2.85546875" style="1034" customWidth="1"/>
    <col min="23" max="25" width="14.85546875" style="1034" bestFit="1" customWidth="1"/>
    <col min="26" max="26" width="15.5703125" style="1034" customWidth="1"/>
    <col min="27" max="27" width="9.140625" style="1034"/>
    <col min="28" max="28" width="13.5703125" style="1034" customWidth="1"/>
    <col min="29" max="16384" width="9.140625" style="1034"/>
  </cols>
  <sheetData>
    <row r="1" spans="1:30" ht="15">
      <c r="A1" s="1583" t="s">
        <v>3721</v>
      </c>
      <c r="B1" s="1696"/>
      <c r="C1" s="1697"/>
      <c r="D1" s="1135"/>
      <c r="E1" s="1135"/>
      <c r="F1" s="2678" t="s">
        <v>3078</v>
      </c>
      <c r="G1" s="2678"/>
      <c r="H1" s="2678"/>
      <c r="I1" s="2678"/>
      <c r="J1" s="2678"/>
      <c r="K1" s="2678"/>
      <c r="L1" s="2678"/>
      <c r="M1" s="2678"/>
      <c r="N1" s="2678"/>
      <c r="O1" s="2678"/>
      <c r="P1" s="2678"/>
      <c r="Q1" s="2679"/>
      <c r="S1" s="1698" t="s">
        <v>2913</v>
      </c>
      <c r="T1" s="1699" t="s">
        <v>2912</v>
      </c>
      <c r="U1" s="1700" t="s">
        <v>2914</v>
      </c>
      <c r="V1" s="1135"/>
      <c r="W1" s="1700"/>
      <c r="X1" s="1700"/>
      <c r="Y1" s="1700"/>
    </row>
    <row r="2" spans="1:30" ht="15">
      <c r="A2" s="1701" t="s">
        <v>3142</v>
      </c>
      <c r="B2" s="1696"/>
      <c r="C2" s="1697"/>
      <c r="D2" s="1135"/>
      <c r="E2" s="1135"/>
      <c r="F2" s="1702">
        <v>4</v>
      </c>
      <c r="G2" s="1702">
        <v>5</v>
      </c>
      <c r="H2" s="1702">
        <v>6</v>
      </c>
      <c r="I2" s="1702">
        <v>7</v>
      </c>
      <c r="J2" s="1702">
        <v>8</v>
      </c>
      <c r="K2" s="1702">
        <v>9</v>
      </c>
      <c r="L2" s="1702">
        <v>10</v>
      </c>
      <c r="M2" s="1702">
        <v>11</v>
      </c>
      <c r="N2" s="1702">
        <v>12</v>
      </c>
      <c r="O2" s="1702">
        <v>13</v>
      </c>
      <c r="P2" s="1702">
        <v>14</v>
      </c>
      <c r="Q2" s="1703">
        <v>15</v>
      </c>
      <c r="S2" s="1704">
        <v>11739.9</v>
      </c>
      <c r="T2" s="1705">
        <v>3630.8</v>
      </c>
      <c r="U2" s="1706">
        <v>15370.7</v>
      </c>
      <c r="V2" s="1135"/>
      <c r="W2" s="1705"/>
      <c r="X2" s="1705"/>
      <c r="Y2" s="1705"/>
    </row>
    <row r="3" spans="1:30" ht="15">
      <c r="A3" s="1697"/>
      <c r="B3" s="1707"/>
      <c r="C3" s="1697"/>
      <c r="D3" s="1135"/>
      <c r="E3" s="1135"/>
      <c r="S3" s="1708">
        <v>0.76380000000000003</v>
      </c>
      <c r="T3" s="1709">
        <v>0.23619999999999999</v>
      </c>
      <c r="U3" s="1710">
        <v>1</v>
      </c>
      <c r="V3" s="1135"/>
      <c r="W3" s="1711"/>
      <c r="X3" s="1711"/>
      <c r="Y3" s="1711"/>
    </row>
    <row r="4" spans="1:30" ht="33.75">
      <c r="A4" s="1707" t="s">
        <v>2911</v>
      </c>
      <c r="B4" s="1707"/>
      <c r="C4" s="1707" t="s">
        <v>2910</v>
      </c>
      <c r="D4" s="1707" t="s">
        <v>2910</v>
      </c>
      <c r="E4" s="1135"/>
      <c r="F4" s="1712" t="s">
        <v>3143</v>
      </c>
      <c r="R4" s="1713"/>
      <c r="S4" s="1136"/>
      <c r="T4" s="1136"/>
      <c r="U4" s="1135"/>
      <c r="V4" s="1135"/>
      <c r="W4" s="1136"/>
      <c r="X4" s="1136"/>
      <c r="Y4" s="1136"/>
    </row>
    <row r="5" spans="1:30" ht="36.75">
      <c r="A5" s="1707" t="s">
        <v>2909</v>
      </c>
      <c r="B5" s="1707" t="s">
        <v>3141</v>
      </c>
      <c r="C5" s="1707" t="s">
        <v>2908</v>
      </c>
      <c r="D5" s="1707" t="s">
        <v>3077</v>
      </c>
      <c r="E5" s="1676" t="s">
        <v>1030</v>
      </c>
      <c r="F5" s="2248" t="s">
        <v>2902</v>
      </c>
      <c r="G5" s="2248" t="s">
        <v>2901</v>
      </c>
      <c r="H5" s="2248" t="s">
        <v>2900</v>
      </c>
      <c r="I5" s="2248" t="s">
        <v>2899</v>
      </c>
      <c r="J5" s="2248" t="s">
        <v>2898</v>
      </c>
      <c r="K5" s="2248" t="s">
        <v>2897</v>
      </c>
      <c r="L5" s="2248" t="s">
        <v>2896</v>
      </c>
      <c r="M5" s="2248" t="s">
        <v>2895</v>
      </c>
      <c r="N5" s="2248" t="s">
        <v>2894</v>
      </c>
      <c r="O5" s="2248" t="s">
        <v>2893</v>
      </c>
      <c r="P5" s="2248" t="s">
        <v>2892</v>
      </c>
      <c r="Q5" s="2248" t="s">
        <v>2891</v>
      </c>
      <c r="R5" s="2248" t="s">
        <v>2890</v>
      </c>
      <c r="S5" s="1136" t="s">
        <v>2907</v>
      </c>
      <c r="T5" s="1136" t="s">
        <v>3147</v>
      </c>
      <c r="U5" s="1714" t="s">
        <v>996</v>
      </c>
      <c r="V5" s="1676"/>
      <c r="W5" s="1136" t="s">
        <v>3076</v>
      </c>
      <c r="X5" s="1136" t="s">
        <v>3075</v>
      </c>
      <c r="Y5" s="1136" t="s">
        <v>1073</v>
      </c>
      <c r="Z5" s="1136" t="s">
        <v>3074</v>
      </c>
    </row>
    <row r="6" spans="1:30" ht="15">
      <c r="A6" s="1697"/>
      <c r="B6" s="1707"/>
      <c r="C6" s="1137"/>
      <c r="D6" s="1138"/>
      <c r="E6" s="1135"/>
      <c r="F6" s="1715"/>
      <c r="G6" s="1715"/>
      <c r="H6" s="1715"/>
      <c r="I6" s="1715"/>
      <c r="J6" s="1715"/>
      <c r="K6" s="1715"/>
      <c r="L6" s="1715"/>
      <c r="M6" s="1715"/>
      <c r="N6" s="1715"/>
      <c r="O6" s="1715"/>
      <c r="P6" s="1715"/>
      <c r="Q6" s="1715"/>
      <c r="R6" s="1716"/>
      <c r="S6" s="1717"/>
      <c r="T6" s="1713"/>
      <c r="U6" s="1135"/>
      <c r="V6" s="1135"/>
      <c r="W6" s="1713"/>
      <c r="X6" s="1713"/>
      <c r="Y6" s="1713"/>
      <c r="Z6" s="1713"/>
    </row>
    <row r="7" spans="1:30" ht="15">
      <c r="A7" s="1697">
        <v>6105</v>
      </c>
      <c r="B7" s="1707" t="s">
        <v>1822</v>
      </c>
      <c r="C7" s="1137" t="s">
        <v>2790</v>
      </c>
      <c r="D7" s="1137" t="s">
        <v>2790</v>
      </c>
      <c r="E7" s="1135" t="s">
        <v>3073</v>
      </c>
      <c r="F7" s="1323">
        <v>0</v>
      </c>
      <c r="G7" s="1323">
        <v>0</v>
      </c>
      <c r="H7" s="1323">
        <v>0</v>
      </c>
      <c r="I7" s="1323">
        <v>0</v>
      </c>
      <c r="J7" s="1323">
        <v>0</v>
      </c>
      <c r="K7" s="1323">
        <v>0</v>
      </c>
      <c r="L7" s="1323">
        <v>0</v>
      </c>
      <c r="M7" s="1323">
        <v>0</v>
      </c>
      <c r="N7" s="1323">
        <v>0</v>
      </c>
      <c r="O7" s="1323">
        <v>0</v>
      </c>
      <c r="P7" s="1323">
        <v>0</v>
      </c>
      <c r="Q7" s="1323">
        <v>0</v>
      </c>
      <c r="R7" s="1323">
        <v>0</v>
      </c>
      <c r="S7" s="1718">
        <v>0</v>
      </c>
      <c r="T7" s="1718">
        <v>0</v>
      </c>
      <c r="U7" s="1265"/>
      <c r="V7" s="1135"/>
      <c r="W7" s="1718"/>
      <c r="X7" s="1718"/>
      <c r="Y7" s="1718"/>
      <c r="Z7" s="1718"/>
    </row>
    <row r="8" spans="1:30" ht="15">
      <c r="A8" s="1697">
        <v>6110</v>
      </c>
      <c r="B8" s="1707" t="s">
        <v>1822</v>
      </c>
      <c r="C8" s="1137" t="s">
        <v>2790</v>
      </c>
      <c r="D8" s="1137" t="s">
        <v>2790</v>
      </c>
      <c r="E8" s="1135" t="s">
        <v>3072</v>
      </c>
      <c r="F8" s="1323">
        <v>3435.2974320000003</v>
      </c>
      <c r="G8" s="1323">
        <v>3144.4194780000003</v>
      </c>
      <c r="H8" s="1323">
        <v>3929.7968280000005</v>
      </c>
      <c r="I8" s="1323">
        <v>4366.9577580000005</v>
      </c>
      <c r="J8" s="1323">
        <v>3644.8612380000004</v>
      </c>
      <c r="K8" s="1323">
        <v>3692.3772360000003</v>
      </c>
      <c r="L8" s="1323">
        <v>3743.368524</v>
      </c>
      <c r="M8" s="1323">
        <v>3585.2848380000005</v>
      </c>
      <c r="N8" s="1323">
        <v>3695.9518199999998</v>
      </c>
      <c r="O8" s="1323">
        <v>3743.6816820000004</v>
      </c>
      <c r="P8" s="1323">
        <v>3243.1559040000002</v>
      </c>
      <c r="Q8" s="1323">
        <v>3796.6817639999999</v>
      </c>
      <c r="R8" s="1323">
        <v>44021.834502000005</v>
      </c>
      <c r="S8" s="1718">
        <v>46685.377491884021</v>
      </c>
      <c r="T8" s="1718">
        <v>2663.5429898840157</v>
      </c>
      <c r="U8" s="1265"/>
      <c r="V8" s="1135"/>
      <c r="W8" s="1718"/>
      <c r="X8" s="1718"/>
      <c r="Y8" s="1718"/>
      <c r="Z8" s="1718"/>
    </row>
    <row r="9" spans="1:30" ht="15">
      <c r="A9" s="1697">
        <v>6115</v>
      </c>
      <c r="B9" s="1707" t="s">
        <v>1822</v>
      </c>
      <c r="C9" s="1137" t="s">
        <v>2790</v>
      </c>
      <c r="D9" s="1137" t="s">
        <v>2790</v>
      </c>
      <c r="E9" s="1135" t="s">
        <v>3071</v>
      </c>
      <c r="F9" s="1323">
        <v>637.77300000000002</v>
      </c>
      <c r="G9" s="1323">
        <v>466.46793600000007</v>
      </c>
      <c r="H9" s="1323">
        <v>614.66041200000006</v>
      </c>
      <c r="I9" s="1323">
        <v>805.23615000000007</v>
      </c>
      <c r="J9" s="1323">
        <v>540.50306999999998</v>
      </c>
      <c r="K9" s="1323">
        <v>555.45827400000007</v>
      </c>
      <c r="L9" s="1323">
        <v>612.60578999999996</v>
      </c>
      <c r="M9" s="1323">
        <v>677.87250000000006</v>
      </c>
      <c r="N9" s="1323">
        <v>694.61499600000002</v>
      </c>
      <c r="O9" s="1323">
        <v>707.01147000000003</v>
      </c>
      <c r="P9" s="1323">
        <v>696.90639599999997</v>
      </c>
      <c r="Q9" s="1323">
        <v>783.61297200000013</v>
      </c>
      <c r="R9" s="1323">
        <v>7792.7229660000021</v>
      </c>
      <c r="S9" s="1718">
        <v>8258.9753384273426</v>
      </c>
      <c r="T9" s="1718">
        <v>466.25237242734056</v>
      </c>
      <c r="U9" s="1265"/>
      <c r="V9" s="1135"/>
      <c r="W9" s="1718"/>
      <c r="X9" s="1718"/>
      <c r="Y9" s="1718"/>
      <c r="Z9" s="1718"/>
      <c r="AD9" s="1135"/>
    </row>
    <row r="10" spans="1:30" ht="15">
      <c r="A10" s="1697">
        <v>6125</v>
      </c>
      <c r="B10" s="1707" t="s">
        <v>1822</v>
      </c>
      <c r="C10" s="1137" t="s">
        <v>2790</v>
      </c>
      <c r="D10" s="1137" t="s">
        <v>2790</v>
      </c>
      <c r="E10" s="1135" t="s">
        <v>3069</v>
      </c>
      <c r="F10" s="1323">
        <v>541.1141100000001</v>
      </c>
      <c r="G10" s="1323">
        <v>546.56764200000009</v>
      </c>
      <c r="H10" s="1323">
        <v>558.95647799999995</v>
      </c>
      <c r="I10" s="1323">
        <v>566.7166860000001</v>
      </c>
      <c r="J10" s="1323">
        <v>586.705332</v>
      </c>
      <c r="K10" s="1323">
        <v>585.22356000000002</v>
      </c>
      <c r="L10" s="1323">
        <v>586.75879800000007</v>
      </c>
      <c r="M10" s="1323">
        <v>583.69596000000001</v>
      </c>
      <c r="N10" s="1323">
        <v>581.17542000000003</v>
      </c>
      <c r="O10" s="1323">
        <v>599.03306399999997</v>
      </c>
      <c r="P10" s="1323">
        <v>586.75116000000003</v>
      </c>
      <c r="Q10" s="1323">
        <v>585.63601200000005</v>
      </c>
      <c r="R10" s="1323">
        <v>6908.3342219999995</v>
      </c>
      <c r="S10" s="1718">
        <v>7325.7622046427114</v>
      </c>
      <c r="T10" s="1718">
        <v>417.42798264271187</v>
      </c>
      <c r="U10" s="1265"/>
      <c r="V10" s="1135"/>
      <c r="W10" s="1718"/>
      <c r="X10" s="1718"/>
      <c r="Y10" s="1718"/>
      <c r="Z10" s="1718"/>
    </row>
    <row r="11" spans="1:30" ht="15">
      <c r="A11" s="1697">
        <v>6130</v>
      </c>
      <c r="B11" s="1707" t="s">
        <v>1822</v>
      </c>
      <c r="C11" s="1137" t="s">
        <v>2790</v>
      </c>
      <c r="D11" s="1137" t="s">
        <v>2790</v>
      </c>
      <c r="E11" s="1135" t="s">
        <v>3068</v>
      </c>
      <c r="F11" s="1323">
        <v>1287.9653880000001</v>
      </c>
      <c r="G11" s="1323">
        <v>1231.658052</v>
      </c>
      <c r="H11" s="1323">
        <v>1196.5614419999999</v>
      </c>
      <c r="I11" s="1323">
        <v>1298.6738640000001</v>
      </c>
      <c r="J11" s="1323">
        <v>1295.8248900000001</v>
      </c>
      <c r="K11" s="1323">
        <v>1303.096266</v>
      </c>
      <c r="L11" s="1323">
        <v>1336.352118</v>
      </c>
      <c r="M11" s="1323">
        <v>1408.14168</v>
      </c>
      <c r="N11" s="1323">
        <v>1469.1005580000001</v>
      </c>
      <c r="O11" s="1323">
        <v>1413.809076</v>
      </c>
      <c r="P11" s="1323">
        <v>1430.8036260000001</v>
      </c>
      <c r="Q11" s="1323">
        <v>1440.6642840000002</v>
      </c>
      <c r="R11" s="1323">
        <v>16112.651244000002</v>
      </c>
      <c r="S11" s="1718">
        <v>17082.267321356107</v>
      </c>
      <c r="T11" s="1718">
        <v>969.61607735610414</v>
      </c>
      <c r="U11" s="1265"/>
      <c r="V11" s="1135"/>
      <c r="W11" s="1718"/>
      <c r="X11" s="1718"/>
      <c r="Y11" s="1718"/>
      <c r="Z11" s="1718"/>
    </row>
    <row r="12" spans="1:30" ht="15">
      <c r="A12" s="1697">
        <v>6135</v>
      </c>
      <c r="B12" s="1707" t="s">
        <v>1822</v>
      </c>
      <c r="C12" s="1137" t="s">
        <v>2790</v>
      </c>
      <c r="D12" s="1137" t="s">
        <v>2790</v>
      </c>
      <c r="E12" s="1135" t="s">
        <v>3067</v>
      </c>
      <c r="F12" s="1323">
        <v>7203.2603159999999</v>
      </c>
      <c r="G12" s="1323">
        <v>7506.939558</v>
      </c>
      <c r="H12" s="1323">
        <v>8226.5231760000006</v>
      </c>
      <c r="I12" s="1323">
        <v>7742.4649260000006</v>
      </c>
      <c r="J12" s="1323">
        <v>8565.7496699999992</v>
      </c>
      <c r="K12" s="1323">
        <v>10291.471752000001</v>
      </c>
      <c r="L12" s="1323">
        <v>11103.589739999999</v>
      </c>
      <c r="M12" s="1323">
        <v>11006.694072</v>
      </c>
      <c r="N12" s="1323">
        <v>10615.628472</v>
      </c>
      <c r="O12" s="1323">
        <v>10325.338643999999</v>
      </c>
      <c r="P12" s="1323">
        <v>10845.715584000001</v>
      </c>
      <c r="Q12" s="1323">
        <v>12883.984626000001</v>
      </c>
      <c r="R12" s="1323">
        <v>116317.36053600001</v>
      </c>
      <c r="S12" s="1718">
        <v>131973.06474692884</v>
      </c>
      <c r="T12" s="1718">
        <v>15655.70421092883</v>
      </c>
      <c r="U12" s="1265"/>
      <c r="V12" s="1135"/>
      <c r="W12" s="1718"/>
      <c r="X12" s="1718"/>
      <c r="Y12" s="1718"/>
      <c r="Z12" s="1718"/>
    </row>
    <row r="13" spans="1:30" ht="15">
      <c r="A13" s="1697">
        <v>6140</v>
      </c>
      <c r="B13" s="1707" t="s">
        <v>1822</v>
      </c>
      <c r="C13" s="1137" t="s">
        <v>2790</v>
      </c>
      <c r="D13" s="1137" t="s">
        <v>2790</v>
      </c>
      <c r="E13" s="1135" t="s">
        <v>3066</v>
      </c>
      <c r="F13" s="1323">
        <v>736.50942600000008</v>
      </c>
      <c r="G13" s="1323">
        <v>967.42144199999996</v>
      </c>
      <c r="H13" s="1323">
        <v>1103.88195</v>
      </c>
      <c r="I13" s="1323">
        <v>1180.7584200000001</v>
      </c>
      <c r="J13" s="1323">
        <v>1014.586092</v>
      </c>
      <c r="K13" s="1323">
        <v>1108.5793200000001</v>
      </c>
      <c r="L13" s="1323">
        <v>1096.2210360000001</v>
      </c>
      <c r="M13" s="1323">
        <v>1119.5398500000001</v>
      </c>
      <c r="N13" s="1323">
        <v>1153.5213120000001</v>
      </c>
      <c r="O13" s="1323">
        <v>1112.4747</v>
      </c>
      <c r="P13" s="1323">
        <v>1124.3441520000001</v>
      </c>
      <c r="Q13" s="1323">
        <v>1114.636254</v>
      </c>
      <c r="R13" s="1323">
        <v>12832.473954000001</v>
      </c>
      <c r="S13" s="1718">
        <v>13598.113315056995</v>
      </c>
      <c r="T13" s="1718">
        <v>765.63936105699395</v>
      </c>
      <c r="U13" s="1265"/>
      <c r="V13" s="1135"/>
      <c r="W13" s="1718"/>
      <c r="X13" s="1718"/>
      <c r="Y13" s="1718"/>
      <c r="Z13" s="1718"/>
    </row>
    <row r="14" spans="1:30" ht="15">
      <c r="A14" s="1697">
        <v>6145</v>
      </c>
      <c r="B14" s="1707" t="s">
        <v>1822</v>
      </c>
      <c r="C14" s="1137" t="s">
        <v>2790</v>
      </c>
      <c r="D14" s="1137" t="s">
        <v>2790</v>
      </c>
      <c r="E14" s="1135" t="s">
        <v>3065</v>
      </c>
      <c r="F14" s="1323">
        <v>3555.9778320000005</v>
      </c>
      <c r="G14" s="1323">
        <v>3289.8240840000003</v>
      </c>
      <c r="H14" s="1323">
        <v>3409.4122500000003</v>
      </c>
      <c r="I14" s="1323">
        <v>3591.2806679999999</v>
      </c>
      <c r="J14" s="1323">
        <v>3544.253502</v>
      </c>
      <c r="K14" s="1323">
        <v>3754.4589000000001</v>
      </c>
      <c r="L14" s="1323">
        <v>3810.7891500000001</v>
      </c>
      <c r="M14" s="1323">
        <v>3562.1187840000002</v>
      </c>
      <c r="N14" s="1323">
        <v>3626.6827980000003</v>
      </c>
      <c r="O14" s="1323">
        <v>3590.3641080000002</v>
      </c>
      <c r="P14" s="1323">
        <v>3613.850958</v>
      </c>
      <c r="Q14" s="1323">
        <v>3873.1381440000005</v>
      </c>
      <c r="R14" s="1323">
        <v>43222.151178000015</v>
      </c>
      <c r="S14" s="1718">
        <v>45835.439799221596</v>
      </c>
      <c r="T14" s="1718">
        <v>2613.2886212215817</v>
      </c>
      <c r="U14" s="1265"/>
      <c r="V14" s="1135"/>
      <c r="W14" s="1718"/>
      <c r="X14" s="1718"/>
      <c r="Y14" s="1718"/>
      <c r="Z14" s="1718"/>
    </row>
    <row r="15" spans="1:30" ht="15">
      <c r="A15" s="1697">
        <v>6146</v>
      </c>
      <c r="B15" s="1707" t="s">
        <v>1822</v>
      </c>
      <c r="C15" s="1137"/>
      <c r="D15" s="1137" t="s">
        <v>2790</v>
      </c>
      <c r="E15" s="1719" t="s">
        <v>2795</v>
      </c>
      <c r="F15" s="1323">
        <v>1490.8841340000001</v>
      </c>
      <c r="G15" s="1323">
        <v>1397.8685700000001</v>
      </c>
      <c r="H15" s="1323">
        <v>1489.807176</v>
      </c>
      <c r="I15" s="1323">
        <v>1817.1642180000001</v>
      </c>
      <c r="J15" s="1323">
        <v>1499.690748</v>
      </c>
      <c r="K15" s="1323">
        <v>1542.348978</v>
      </c>
      <c r="L15" s="1323">
        <v>1419.6292320000002</v>
      </c>
      <c r="M15" s="1323">
        <v>1395.5695320000002</v>
      </c>
      <c r="N15" s="1323">
        <v>1644.6599880000003</v>
      </c>
      <c r="O15" s="1323">
        <v>1442.909856</v>
      </c>
      <c r="P15" s="1323">
        <v>1468.680468</v>
      </c>
      <c r="Q15" s="1323">
        <v>1577.7358320000001</v>
      </c>
      <c r="R15" s="1323">
        <v>18186.948732000001</v>
      </c>
      <c r="S15" s="1718">
        <v>19290.52300955473</v>
      </c>
      <c r="T15" s="1718">
        <v>1103.5742775547296</v>
      </c>
      <c r="U15" s="1265"/>
      <c r="V15" s="1135"/>
      <c r="W15" s="1718"/>
      <c r="X15" s="1718"/>
      <c r="Y15" s="1718"/>
      <c r="Z15" s="1718"/>
    </row>
    <row r="16" spans="1:30" ht="15">
      <c r="A16" s="1697">
        <v>6147</v>
      </c>
      <c r="B16" s="1707" t="s">
        <v>1822</v>
      </c>
      <c r="C16" s="1137"/>
      <c r="D16" s="1137" t="s">
        <v>2790</v>
      </c>
      <c r="E16" s="1719" t="s">
        <v>2794</v>
      </c>
      <c r="F16" s="1323">
        <v>0</v>
      </c>
      <c r="G16" s="1323">
        <v>0</v>
      </c>
      <c r="H16" s="1323">
        <v>0</v>
      </c>
      <c r="I16" s="1323">
        <v>0</v>
      </c>
      <c r="J16" s="1323">
        <v>0</v>
      </c>
      <c r="K16" s="1323">
        <v>0</v>
      </c>
      <c r="L16" s="1323">
        <v>0</v>
      </c>
      <c r="M16" s="1323">
        <v>0</v>
      </c>
      <c r="N16" s="1323">
        <v>0</v>
      </c>
      <c r="O16" s="1323">
        <v>0</v>
      </c>
      <c r="P16" s="1323">
        <v>0</v>
      </c>
      <c r="Q16" s="1323">
        <v>0</v>
      </c>
      <c r="R16" s="1323">
        <v>0</v>
      </c>
      <c r="S16" s="1718">
        <v>0</v>
      </c>
      <c r="T16" s="1718">
        <v>0</v>
      </c>
      <c r="U16" s="1265"/>
      <c r="V16" s="1135"/>
      <c r="W16" s="1718"/>
      <c r="X16" s="1718"/>
      <c r="Y16" s="1718"/>
      <c r="Z16" s="1718"/>
    </row>
    <row r="17" spans="1:26" ht="15">
      <c r="A17" s="1697">
        <v>6150</v>
      </c>
      <c r="B17" s="1707" t="s">
        <v>1822</v>
      </c>
      <c r="C17" s="1137" t="s">
        <v>2790</v>
      </c>
      <c r="D17" s="1137" t="s">
        <v>2790</v>
      </c>
      <c r="E17" s="1135" t="s">
        <v>3064</v>
      </c>
      <c r="F17" s="1323">
        <v>43935.456359999996</v>
      </c>
      <c r="G17" s="1323">
        <v>37744.582391999997</v>
      </c>
      <c r="H17" s="1323">
        <v>44720.658036000001</v>
      </c>
      <c r="I17" s="1323">
        <v>47167.170540000006</v>
      </c>
      <c r="J17" s="1323">
        <v>44681.352888000001</v>
      </c>
      <c r="K17" s="1323">
        <v>46611.101225999999</v>
      </c>
      <c r="L17" s="1323">
        <v>48039.010050000004</v>
      </c>
      <c r="M17" s="1323">
        <v>42756.447042</v>
      </c>
      <c r="N17" s="1323">
        <v>43017.758298000001</v>
      </c>
      <c r="O17" s="1323">
        <v>47620.310166000003</v>
      </c>
      <c r="P17" s="1323">
        <v>44392.949646000001</v>
      </c>
      <c r="Q17" s="1323">
        <v>50545.236438</v>
      </c>
      <c r="R17" s="1323">
        <v>541232.03308199998</v>
      </c>
      <c r="S17" s="1718">
        <v>475552.70346907631</v>
      </c>
      <c r="T17" s="1718">
        <v>-65679.32961292367</v>
      </c>
      <c r="U17" s="1265"/>
      <c r="V17" s="1135"/>
      <c r="W17" s="1718"/>
      <c r="X17" s="1718"/>
      <c r="Y17" s="1718"/>
      <c r="Z17" s="1718"/>
    </row>
    <row r="18" spans="1:26" ht="15">
      <c r="A18" s="1697">
        <v>6155</v>
      </c>
      <c r="B18" s="1707" t="s">
        <v>1822</v>
      </c>
      <c r="C18" s="1137" t="s">
        <v>2790</v>
      </c>
      <c r="D18" s="1137" t="s">
        <v>2790</v>
      </c>
      <c r="E18" s="1135" t="s">
        <v>3063</v>
      </c>
      <c r="F18" s="1323">
        <v>841.165302</v>
      </c>
      <c r="G18" s="1323">
        <v>861.06229199999996</v>
      </c>
      <c r="H18" s="1323">
        <v>1028.3650440000001</v>
      </c>
      <c r="I18" s="1323">
        <v>1066.7078039999999</v>
      </c>
      <c r="J18" s="1323">
        <v>1021.460292</v>
      </c>
      <c r="K18" s="1323">
        <v>1121.510454</v>
      </c>
      <c r="L18" s="1323">
        <v>1119.9904919999999</v>
      </c>
      <c r="M18" s="1323">
        <v>1027.7158140000001</v>
      </c>
      <c r="N18" s="1323">
        <v>1079.05845</v>
      </c>
      <c r="O18" s="1323">
        <v>995.36888400000009</v>
      </c>
      <c r="P18" s="1323">
        <v>954.96386400000006</v>
      </c>
      <c r="Q18" s="1323">
        <v>991.67972999999995</v>
      </c>
      <c r="R18" s="1323">
        <v>12109.048421999998</v>
      </c>
      <c r="S18" s="1718">
        <v>13620.244157413212</v>
      </c>
      <c r="T18" s="1718">
        <v>1511.1957354132137</v>
      </c>
      <c r="U18" s="1265"/>
      <c r="V18" s="1135"/>
      <c r="W18" s="1718"/>
      <c r="X18" s="1718"/>
      <c r="Y18" s="1718"/>
      <c r="Z18" s="1718"/>
    </row>
    <row r="19" spans="1:26" ht="15">
      <c r="A19" s="1697">
        <v>6160</v>
      </c>
      <c r="B19" s="1707" t="s">
        <v>1822</v>
      </c>
      <c r="C19" s="1137" t="s">
        <v>2790</v>
      </c>
      <c r="D19" s="1137" t="s">
        <v>2790</v>
      </c>
      <c r="E19" s="1135" t="s">
        <v>3062</v>
      </c>
      <c r="F19" s="1323">
        <v>0</v>
      </c>
      <c r="G19" s="1323">
        <v>0</v>
      </c>
      <c r="H19" s="1323">
        <v>0</v>
      </c>
      <c r="I19" s="1323">
        <v>0</v>
      </c>
      <c r="J19" s="1323">
        <v>0</v>
      </c>
      <c r="K19" s="1323">
        <v>0</v>
      </c>
      <c r="L19" s="1323">
        <v>0</v>
      </c>
      <c r="M19" s="1323">
        <v>0</v>
      </c>
      <c r="N19" s="1323">
        <v>0</v>
      </c>
      <c r="O19" s="1323">
        <v>0</v>
      </c>
      <c r="P19" s="1323">
        <v>0</v>
      </c>
      <c r="Q19" s="1323">
        <v>0</v>
      </c>
      <c r="R19" s="1323">
        <v>0</v>
      </c>
      <c r="S19" s="1718">
        <v>0</v>
      </c>
      <c r="T19" s="1718">
        <v>0</v>
      </c>
      <c r="U19" s="1265"/>
      <c r="V19" s="1135"/>
      <c r="W19" s="1718"/>
      <c r="X19" s="1718"/>
      <c r="Y19" s="1718"/>
      <c r="Z19" s="1718"/>
    </row>
    <row r="20" spans="1:26" ht="15">
      <c r="A20" s="1697">
        <v>6165</v>
      </c>
      <c r="B20" s="1707" t="s">
        <v>1822</v>
      </c>
      <c r="C20" s="1137" t="s">
        <v>2790</v>
      </c>
      <c r="D20" s="1137" t="s">
        <v>2790</v>
      </c>
      <c r="E20" s="1135" t="s">
        <v>3061</v>
      </c>
      <c r="F20" s="1323">
        <v>-10543.15149</v>
      </c>
      <c r="G20" s="1323">
        <v>-13984.597512000002</v>
      </c>
      <c r="H20" s="1323">
        <v>-23857.804745999998</v>
      </c>
      <c r="I20" s="1323">
        <v>-16322.100479999999</v>
      </c>
      <c r="J20" s="1323">
        <v>-15627.15705</v>
      </c>
      <c r="K20" s="1323">
        <v>-16597.297620000001</v>
      </c>
      <c r="L20" s="1323">
        <v>-13668.621090000001</v>
      </c>
      <c r="M20" s="1323">
        <v>-12989.732736000002</v>
      </c>
      <c r="N20" s="1323">
        <v>-20344.149072</v>
      </c>
      <c r="O20" s="1323">
        <v>-18719.309694000003</v>
      </c>
      <c r="P20" s="1323">
        <v>-14319.393966</v>
      </c>
      <c r="Q20" s="1323">
        <v>-14440.211850000002</v>
      </c>
      <c r="R20" s="1323">
        <v>-191413.527306</v>
      </c>
      <c r="S20" s="1718">
        <v>-163816.60391988233</v>
      </c>
      <c r="T20" s="1718">
        <v>27596.923386117676</v>
      </c>
      <c r="U20" s="1265"/>
      <c r="V20" s="1135"/>
      <c r="W20" s="1718"/>
      <c r="X20" s="1718"/>
      <c r="Y20" s="1718"/>
      <c r="Z20" s="1718"/>
    </row>
    <row r="21" spans="1:26" ht="15">
      <c r="A21" s="1720"/>
      <c r="B21" s="1721"/>
      <c r="C21" s="1139"/>
      <c r="D21" s="1722" t="s">
        <v>2790</v>
      </c>
      <c r="E21" s="1693" t="s">
        <v>3060</v>
      </c>
      <c r="F21" s="1723">
        <v>53122.251810000002</v>
      </c>
      <c r="G21" s="1723">
        <v>43172.213933999999</v>
      </c>
      <c r="H21" s="1723">
        <v>42420.818046000015</v>
      </c>
      <c r="I21" s="1723">
        <v>53281.030554000019</v>
      </c>
      <c r="J21" s="1723">
        <v>50767.830672000004</v>
      </c>
      <c r="K21" s="1723">
        <v>53968.328346000009</v>
      </c>
      <c r="L21" s="1723">
        <v>59199.693840000007</v>
      </c>
      <c r="M21" s="1723">
        <v>54133.347335999992</v>
      </c>
      <c r="N21" s="1723">
        <v>47234.003039999996</v>
      </c>
      <c r="O21" s="1723">
        <v>52830.991955999991</v>
      </c>
      <c r="P21" s="1723">
        <v>54038.727792000005</v>
      </c>
      <c r="Q21" s="1723">
        <v>63152.794206000013</v>
      </c>
      <c r="R21" s="1723">
        <v>627322.03153200005</v>
      </c>
      <c r="S21" s="1723">
        <v>615405.86693367956</v>
      </c>
      <c r="T21" s="1723">
        <v>-11916.164598320465</v>
      </c>
      <c r="U21" s="1723">
        <v>0</v>
      </c>
      <c r="V21" s="1693"/>
      <c r="W21" s="1723"/>
      <c r="X21" s="1723"/>
      <c r="Y21" s="1723">
        <v>0</v>
      </c>
      <c r="Z21" s="1723">
        <v>627322.03153200005</v>
      </c>
    </row>
    <row r="22" spans="1:26" ht="15">
      <c r="A22" s="1697"/>
      <c r="B22" s="1707"/>
      <c r="C22" s="1137"/>
      <c r="D22" s="1138"/>
      <c r="E22" s="1135"/>
      <c r="F22" s="1715"/>
      <c r="G22" s="1715"/>
      <c r="H22" s="1715"/>
      <c r="I22" s="1715"/>
      <c r="J22" s="1715"/>
      <c r="K22" s="1715"/>
      <c r="L22" s="1715"/>
      <c r="M22" s="1715"/>
      <c r="N22" s="1715"/>
      <c r="O22" s="1715"/>
      <c r="P22" s="1715"/>
      <c r="Q22" s="1715"/>
      <c r="R22" s="1715"/>
      <c r="S22" s="1724"/>
      <c r="T22" s="1135"/>
      <c r="U22" s="1135"/>
      <c r="V22" s="1135"/>
      <c r="W22" s="1135"/>
      <c r="X22" s="1135"/>
      <c r="Y22" s="1135"/>
      <c r="Z22" s="1135"/>
    </row>
    <row r="23" spans="1:26" ht="15">
      <c r="A23" s="1697">
        <v>6120</v>
      </c>
      <c r="B23" s="1707" t="s">
        <v>1822</v>
      </c>
      <c r="C23" s="1137" t="s">
        <v>2801</v>
      </c>
      <c r="D23" s="1137" t="s">
        <v>2801</v>
      </c>
      <c r="E23" s="1135" t="s">
        <v>3059</v>
      </c>
      <c r="F23" s="1323">
        <v>2775.9012539999999</v>
      </c>
      <c r="G23" s="1323">
        <v>2850.5550660000004</v>
      </c>
      <c r="H23" s="1323">
        <v>2786.090346</v>
      </c>
      <c r="I23" s="1323">
        <v>2908.1150339999999</v>
      </c>
      <c r="J23" s="1323">
        <v>2870.8339559999999</v>
      </c>
      <c r="K23" s="1323">
        <v>2874.8515440000001</v>
      </c>
      <c r="L23" s="1323">
        <v>3696.6010500000002</v>
      </c>
      <c r="M23" s="1323">
        <v>2224.0022880000001</v>
      </c>
      <c r="N23" s="1323">
        <v>2832.3613500000001</v>
      </c>
      <c r="O23" s="1323">
        <v>2896.3296</v>
      </c>
      <c r="P23" s="1323">
        <v>7074.346152000001</v>
      </c>
      <c r="Q23" s="1323">
        <v>249.10573199999999</v>
      </c>
      <c r="R23" s="1323">
        <v>36039.093372000003</v>
      </c>
      <c r="S23" s="1718">
        <v>38210.330323578783</v>
      </c>
      <c r="T23" s="1718">
        <v>2171.2369515787796</v>
      </c>
      <c r="U23" s="1265"/>
      <c r="V23" s="1135"/>
      <c r="W23" s="1718"/>
      <c r="X23" s="1718"/>
      <c r="Y23" s="1718"/>
      <c r="Z23" s="1718"/>
    </row>
    <row r="24" spans="1:26" ht="15">
      <c r="A24" s="1720"/>
      <c r="B24" s="1721"/>
      <c r="C24" s="1139"/>
      <c r="D24" s="1722" t="s">
        <v>2801</v>
      </c>
      <c r="E24" s="1693" t="s">
        <v>3058</v>
      </c>
      <c r="F24" s="1723">
        <v>2775.9012539999999</v>
      </c>
      <c r="G24" s="1723">
        <v>2850.5550660000004</v>
      </c>
      <c r="H24" s="1723">
        <v>2786.090346</v>
      </c>
      <c r="I24" s="1723">
        <v>2908.1150339999999</v>
      </c>
      <c r="J24" s="1723">
        <v>2870.8339559999999</v>
      </c>
      <c r="K24" s="1723">
        <v>2874.8515440000001</v>
      </c>
      <c r="L24" s="1723">
        <v>3696.6010500000002</v>
      </c>
      <c r="M24" s="1723">
        <v>2224.0022880000001</v>
      </c>
      <c r="N24" s="1723">
        <v>2832.3613500000001</v>
      </c>
      <c r="O24" s="1723">
        <v>2896.3296</v>
      </c>
      <c r="P24" s="1723">
        <v>7074.346152000001</v>
      </c>
      <c r="Q24" s="1723">
        <v>249.10573199999999</v>
      </c>
      <c r="R24" s="1723">
        <v>36039.093372000003</v>
      </c>
      <c r="S24" s="1723">
        <v>38210.330323578783</v>
      </c>
      <c r="T24" s="1723">
        <v>2171.2369515787796</v>
      </c>
      <c r="U24" s="1723">
        <v>0</v>
      </c>
      <c r="V24" s="1693"/>
      <c r="W24" s="1723"/>
      <c r="X24" s="1723"/>
      <c r="Y24" s="1723">
        <v>0</v>
      </c>
      <c r="Z24" s="1723">
        <v>36039.093372000003</v>
      </c>
    </row>
    <row r="25" spans="1:26" ht="15">
      <c r="A25" s="1697"/>
      <c r="B25" s="1707"/>
      <c r="C25" s="1137"/>
      <c r="D25" s="1138"/>
      <c r="E25" s="1135"/>
      <c r="F25" s="1715"/>
      <c r="G25" s="1715"/>
      <c r="H25" s="1715"/>
      <c r="I25" s="1715"/>
      <c r="J25" s="1715"/>
      <c r="K25" s="1715"/>
      <c r="L25" s="1715"/>
      <c r="M25" s="1715"/>
      <c r="N25" s="1715"/>
      <c r="O25" s="1715"/>
      <c r="P25" s="1715"/>
      <c r="Q25" s="1715"/>
      <c r="R25" s="1715"/>
      <c r="S25" s="1724"/>
      <c r="T25" s="1135"/>
      <c r="U25" s="1135"/>
      <c r="V25" s="1135"/>
      <c r="W25" s="1135"/>
      <c r="X25" s="1135"/>
      <c r="Y25" s="1135"/>
      <c r="Z25" s="1135"/>
    </row>
    <row r="26" spans="1:26" ht="15">
      <c r="A26" s="1697">
        <v>5625</v>
      </c>
      <c r="B26" s="1707" t="s">
        <v>1822</v>
      </c>
      <c r="C26" s="1137" t="s">
        <v>519</v>
      </c>
      <c r="D26" s="1137" t="s">
        <v>519</v>
      </c>
      <c r="E26" s="1135" t="s">
        <v>3057</v>
      </c>
      <c r="F26" s="1323">
        <v>3129.4566360000003</v>
      </c>
      <c r="G26" s="1323">
        <v>3116.5025880000003</v>
      </c>
      <c r="H26" s="1323">
        <v>3161.6966340000004</v>
      </c>
      <c r="I26" s="1323">
        <v>3214.9716840000006</v>
      </c>
      <c r="J26" s="1323">
        <v>3225.8405579999999</v>
      </c>
      <c r="K26" s="1323">
        <v>3226.0085940000004</v>
      </c>
      <c r="L26" s="1323">
        <v>3234.3874800000003</v>
      </c>
      <c r="M26" s="1323">
        <v>4121.6557499999999</v>
      </c>
      <c r="N26" s="1323">
        <v>3407.3270760000005</v>
      </c>
      <c r="O26" s="1323">
        <v>3346.834116</v>
      </c>
      <c r="P26" s="1323">
        <v>3351.1190340000003</v>
      </c>
      <c r="Q26" s="1323">
        <v>3353.3264159999999</v>
      </c>
      <c r="R26" s="1323">
        <v>39889.126566000006</v>
      </c>
      <c r="S26" s="1718">
        <v>42294.805389613386</v>
      </c>
      <c r="T26" s="1718">
        <v>2405.6788236133798</v>
      </c>
      <c r="U26" s="1265"/>
      <c r="V26" s="1135"/>
      <c r="W26" s="1718"/>
      <c r="X26" s="1718"/>
      <c r="Y26" s="1718"/>
      <c r="Z26" s="1718"/>
    </row>
    <row r="27" spans="1:26" ht="15">
      <c r="A27" s="1697">
        <v>5630</v>
      </c>
      <c r="B27" s="1707" t="s">
        <v>1822</v>
      </c>
      <c r="C27" s="1137" t="s">
        <v>519</v>
      </c>
      <c r="D27" s="1137" t="s">
        <v>519</v>
      </c>
      <c r="E27" s="1135" t="s">
        <v>3056</v>
      </c>
      <c r="F27" s="1323">
        <v>2930.8151700000003</v>
      </c>
      <c r="G27" s="1323">
        <v>2194.3744860000002</v>
      </c>
      <c r="H27" s="1323">
        <v>2243.0056319999999</v>
      </c>
      <c r="I27" s="1323">
        <v>2293.0498080000002</v>
      </c>
      <c r="J27" s="1323">
        <v>2306.6378100000002</v>
      </c>
      <c r="K27" s="1323">
        <v>2281.867776</v>
      </c>
      <c r="L27" s="1323">
        <v>2323.7392920000002</v>
      </c>
      <c r="M27" s="1323">
        <v>2321.9901900000004</v>
      </c>
      <c r="N27" s="1323">
        <v>2232.3429839999999</v>
      </c>
      <c r="O27" s="1323">
        <v>2712.6586140000004</v>
      </c>
      <c r="P27" s="1323">
        <v>2762.8402740000001</v>
      </c>
      <c r="Q27" s="1323">
        <v>2695.4578380000003</v>
      </c>
      <c r="R27" s="1323">
        <v>29298.779874000007</v>
      </c>
      <c r="S27" s="1718">
        <v>31080.51533390821</v>
      </c>
      <c r="T27" s="1718">
        <v>1781.7354599082028</v>
      </c>
      <c r="U27" s="1265"/>
      <c r="V27" s="1135"/>
      <c r="W27" s="1718"/>
      <c r="X27" s="1718"/>
      <c r="Y27" s="1718"/>
      <c r="Z27" s="1718"/>
    </row>
    <row r="28" spans="1:26" ht="15">
      <c r="A28" s="1697">
        <v>5635</v>
      </c>
      <c r="B28" s="1707" t="s">
        <v>1822</v>
      </c>
      <c r="C28" s="1137" t="s">
        <v>519</v>
      </c>
      <c r="D28" s="1137" t="s">
        <v>519</v>
      </c>
      <c r="E28" s="1135" t="s">
        <v>3055</v>
      </c>
      <c r="F28" s="1323">
        <v>467.62127400000003</v>
      </c>
      <c r="G28" s="1323">
        <v>349.392672</v>
      </c>
      <c r="H28" s="1323">
        <v>509.48515199999997</v>
      </c>
      <c r="I28" s="1323">
        <v>265.04623800000002</v>
      </c>
      <c r="J28" s="1323">
        <v>519.77353800000003</v>
      </c>
      <c r="K28" s="1323">
        <v>488.76325800000001</v>
      </c>
      <c r="L28" s="1323">
        <v>557.61218999999994</v>
      </c>
      <c r="M28" s="1323">
        <v>571.77304200000003</v>
      </c>
      <c r="N28" s="1323">
        <v>204.324138</v>
      </c>
      <c r="O28" s="1323">
        <v>412.91791800000004</v>
      </c>
      <c r="P28" s="1323">
        <v>301.76974200000001</v>
      </c>
      <c r="Q28" s="1323">
        <v>370.35134400000004</v>
      </c>
      <c r="R28" s="1323">
        <v>5018.8305060000002</v>
      </c>
      <c r="S28" s="1718">
        <v>5325.9331462352893</v>
      </c>
      <c r="T28" s="1718">
        <v>307.10264023528907</v>
      </c>
      <c r="U28" s="1265"/>
      <c r="V28" s="1135"/>
      <c r="W28" s="1718"/>
      <c r="X28" s="1718"/>
      <c r="Y28" s="1718"/>
      <c r="Z28" s="1718"/>
    </row>
    <row r="29" spans="1:26" ht="15">
      <c r="A29" s="1697">
        <v>5640</v>
      </c>
      <c r="B29" s="1707" t="s">
        <v>1822</v>
      </c>
      <c r="C29" s="1137" t="s">
        <v>519</v>
      </c>
      <c r="D29" s="1137" t="s">
        <v>519</v>
      </c>
      <c r="E29" s="1135" t="s">
        <v>3054</v>
      </c>
      <c r="F29" s="1323">
        <v>0</v>
      </c>
      <c r="G29" s="1323">
        <v>0</v>
      </c>
      <c r="H29" s="1323">
        <v>0</v>
      </c>
      <c r="I29" s="1323">
        <v>0</v>
      </c>
      <c r="J29" s="1323">
        <v>0</v>
      </c>
      <c r="K29" s="1323">
        <v>0</v>
      </c>
      <c r="L29" s="1323">
        <v>0</v>
      </c>
      <c r="M29" s="1323">
        <v>0</v>
      </c>
      <c r="N29" s="1323">
        <v>0</v>
      </c>
      <c r="O29" s="1323">
        <v>0</v>
      </c>
      <c r="P29" s="1323">
        <v>0</v>
      </c>
      <c r="Q29" s="1323">
        <v>0</v>
      </c>
      <c r="R29" s="1323">
        <v>0</v>
      </c>
      <c r="S29" s="1718">
        <v>0</v>
      </c>
      <c r="T29" s="1718">
        <v>0</v>
      </c>
      <c r="U29" s="1265"/>
      <c r="V29" s="1135"/>
      <c r="W29" s="1718"/>
      <c r="X29" s="1718"/>
      <c r="Y29" s="1718"/>
      <c r="Z29" s="1718"/>
    </row>
    <row r="30" spans="1:26" ht="15">
      <c r="A30" s="1697">
        <v>5645</v>
      </c>
      <c r="B30" s="1707" t="s">
        <v>1822</v>
      </c>
      <c r="C30" s="1137" t="s">
        <v>519</v>
      </c>
      <c r="D30" s="1137" t="s">
        <v>519</v>
      </c>
      <c r="E30" s="1135" t="s">
        <v>3053</v>
      </c>
      <c r="F30" s="1323">
        <v>-3161.7806519999999</v>
      </c>
      <c r="G30" s="1323">
        <v>-3298.4703</v>
      </c>
      <c r="H30" s="1323">
        <v>-4533.588366</v>
      </c>
      <c r="I30" s="1323">
        <v>-3296.6600940000003</v>
      </c>
      <c r="J30" s="1323">
        <v>-3391.7302800000002</v>
      </c>
      <c r="K30" s="1323">
        <v>-3490.4972579999999</v>
      </c>
      <c r="L30" s="1323">
        <v>-3736.9144139999999</v>
      </c>
      <c r="M30" s="1323">
        <v>-3602.4703380000005</v>
      </c>
      <c r="N30" s="1323">
        <v>-4692.1074179999996</v>
      </c>
      <c r="O30" s="1323">
        <v>-3501.7174800000003</v>
      </c>
      <c r="P30" s="1323">
        <v>-3537.3869400000003</v>
      </c>
      <c r="Q30" s="1323">
        <v>-2229.7384259999999</v>
      </c>
      <c r="R30" s="1323">
        <v>-42473.061965999994</v>
      </c>
      <c r="S30" s="1718">
        <v>-45048.074867239084</v>
      </c>
      <c r="T30" s="1718">
        <v>-2575.0129012390898</v>
      </c>
      <c r="U30" s="1265"/>
      <c r="V30" s="1135"/>
      <c r="W30" s="1718"/>
      <c r="X30" s="1718"/>
      <c r="Y30" s="1718"/>
      <c r="Z30" s="1718"/>
    </row>
    <row r="31" spans="1:26" ht="15">
      <c r="A31" s="1697">
        <v>5650</v>
      </c>
      <c r="B31" s="1707" t="s">
        <v>1822</v>
      </c>
      <c r="C31" s="1137" t="s">
        <v>519</v>
      </c>
      <c r="D31" s="1137" t="s">
        <v>519</v>
      </c>
      <c r="E31" s="1135" t="s">
        <v>3052</v>
      </c>
      <c r="F31" s="1323">
        <v>3.4371</v>
      </c>
      <c r="G31" s="1323">
        <v>73.897649999999999</v>
      </c>
      <c r="H31" s="1323">
        <v>93.000288000000012</v>
      </c>
      <c r="I31" s="1323">
        <v>1.6650840000000002</v>
      </c>
      <c r="J31" s="1323">
        <v>97.575450000000004</v>
      </c>
      <c r="K31" s="1323">
        <v>167.867964</v>
      </c>
      <c r="L31" s="1323">
        <v>183.289086</v>
      </c>
      <c r="M31" s="1323">
        <v>171.007182</v>
      </c>
      <c r="N31" s="1323">
        <v>143.31179399999999</v>
      </c>
      <c r="O31" s="1323">
        <v>67.435902000000013</v>
      </c>
      <c r="P31" s="1323">
        <v>12.56451</v>
      </c>
      <c r="Q31" s="1323">
        <v>196.304238</v>
      </c>
      <c r="R31" s="1323">
        <v>1211.3562480000001</v>
      </c>
      <c r="S31" s="1718">
        <v>1280.0127845667171</v>
      </c>
      <c r="T31" s="1718">
        <v>68.656536566717023</v>
      </c>
      <c r="U31" s="1265"/>
      <c r="V31" s="1135"/>
      <c r="W31" s="1718"/>
      <c r="X31" s="1718"/>
      <c r="Y31" s="1718"/>
      <c r="Z31" s="1718"/>
    </row>
    <row r="32" spans="1:26" ht="15">
      <c r="A32" s="1697">
        <v>5655</v>
      </c>
      <c r="B32" s="1707" t="s">
        <v>1822</v>
      </c>
      <c r="C32" s="1137" t="s">
        <v>519</v>
      </c>
      <c r="D32" s="1137" t="s">
        <v>519</v>
      </c>
      <c r="E32" s="1135" t="s">
        <v>3051</v>
      </c>
      <c r="F32" s="1323">
        <v>23963.148042000001</v>
      </c>
      <c r="G32" s="1323">
        <v>16727.25819</v>
      </c>
      <c r="H32" s="1323">
        <v>14479.593378000001</v>
      </c>
      <c r="I32" s="1323">
        <v>12222.197754000001</v>
      </c>
      <c r="J32" s="1323">
        <v>14081.141831999999</v>
      </c>
      <c r="K32" s="1323">
        <v>20687.698673999999</v>
      </c>
      <c r="L32" s="1323">
        <v>14851.816032000001</v>
      </c>
      <c r="M32" s="1323">
        <v>17121.058194000001</v>
      </c>
      <c r="N32" s="1323">
        <v>12046.447373999999</v>
      </c>
      <c r="O32" s="1323">
        <v>16970.383368000003</v>
      </c>
      <c r="P32" s="1323">
        <v>17932.473486000003</v>
      </c>
      <c r="Q32" s="1323">
        <v>22841.263326</v>
      </c>
      <c r="R32" s="1323">
        <v>203924.47964999999</v>
      </c>
      <c r="S32" s="1718">
        <v>216461.06633982921</v>
      </c>
      <c r="T32" s="1718">
        <v>12536.586689829215</v>
      </c>
      <c r="U32" s="1265"/>
      <c r="V32" s="1135"/>
      <c r="W32" s="1718"/>
      <c r="X32" s="1718"/>
      <c r="Y32" s="1718"/>
      <c r="Z32" s="1718"/>
    </row>
    <row r="33" spans="1:30" ht="15">
      <c r="A33" s="1697">
        <v>5660</v>
      </c>
      <c r="B33" s="1707" t="s">
        <v>1822</v>
      </c>
      <c r="C33" s="1137" t="s">
        <v>519</v>
      </c>
      <c r="D33" s="1137" t="s">
        <v>519</v>
      </c>
      <c r="E33" s="1135" t="s">
        <v>3050</v>
      </c>
      <c r="F33" s="1323">
        <v>9.4023780000000006</v>
      </c>
      <c r="G33" s="1323">
        <v>71.163246000000001</v>
      </c>
      <c r="H33" s="1323">
        <v>158.54960400000002</v>
      </c>
      <c r="I33" s="1323">
        <v>85.553238000000007</v>
      </c>
      <c r="J33" s="1323">
        <v>49.929606000000007</v>
      </c>
      <c r="K33" s="1323">
        <v>174.100572</v>
      </c>
      <c r="L33" s="1323">
        <v>38.770488</v>
      </c>
      <c r="M33" s="1323">
        <v>94.711200000000005</v>
      </c>
      <c r="N33" s="1323">
        <v>27.099623999999999</v>
      </c>
      <c r="O33" s="1323">
        <v>83.101439999999997</v>
      </c>
      <c r="P33" s="1323">
        <v>109.10883</v>
      </c>
      <c r="Q33" s="1323">
        <v>224.50373400000001</v>
      </c>
      <c r="R33" s="1323">
        <v>1125.99396</v>
      </c>
      <c r="S33" s="1718">
        <v>1388.7741150809757</v>
      </c>
      <c r="T33" s="1718">
        <v>262.78015508097565</v>
      </c>
      <c r="U33" s="1265"/>
      <c r="V33" s="1135"/>
      <c r="W33" s="1718"/>
      <c r="X33" s="1718"/>
      <c r="Y33" s="1718"/>
      <c r="Z33" s="1718"/>
    </row>
    <row r="34" spans="1:30" ht="15">
      <c r="A34" s="1697">
        <v>5665</v>
      </c>
      <c r="B34" s="1707" t="s">
        <v>1822</v>
      </c>
      <c r="C34" s="1137" t="s">
        <v>519</v>
      </c>
      <c r="D34" s="1137" t="s">
        <v>519</v>
      </c>
      <c r="E34" s="1135" t="s">
        <v>3049</v>
      </c>
      <c r="F34" s="1323">
        <v>1096.6182120000001</v>
      </c>
      <c r="G34" s="1323">
        <v>1268.8474740000001</v>
      </c>
      <c r="H34" s="1323">
        <v>1367.5991759999999</v>
      </c>
      <c r="I34" s="1323">
        <v>989.51817600000004</v>
      </c>
      <c r="J34" s="1323">
        <v>1383.4251120000001</v>
      </c>
      <c r="K34" s="1323">
        <v>1130.6149500000001</v>
      </c>
      <c r="L34" s="1323">
        <v>1112.3295780000001</v>
      </c>
      <c r="M34" s="1323">
        <v>1077.68361</v>
      </c>
      <c r="N34" s="1323">
        <v>1285.5746940000001</v>
      </c>
      <c r="O34" s="1323">
        <v>1056.877698</v>
      </c>
      <c r="P34" s="1323">
        <v>1031.8021440000002</v>
      </c>
      <c r="Q34" s="1323">
        <v>1049.797272</v>
      </c>
      <c r="R34" s="1323">
        <v>13850.688096000002</v>
      </c>
      <c r="S34" s="1718">
        <v>14697.418279042313</v>
      </c>
      <c r="T34" s="1718">
        <v>846.73018304231118</v>
      </c>
      <c r="U34" s="1265"/>
      <c r="V34" s="1135"/>
      <c r="W34" s="1718"/>
      <c r="X34" s="1718"/>
      <c r="Y34" s="1718"/>
      <c r="Z34" s="1718"/>
    </row>
    <row r="35" spans="1:30" ht="15">
      <c r="A35" s="1697">
        <v>5670</v>
      </c>
      <c r="B35" s="1707" t="s">
        <v>1822</v>
      </c>
      <c r="C35" s="1137" t="s">
        <v>519</v>
      </c>
      <c r="D35" s="1137" t="s">
        <v>519</v>
      </c>
      <c r="E35" s="1135" t="s">
        <v>3048</v>
      </c>
      <c r="F35" s="1323">
        <v>541.94665199999997</v>
      </c>
      <c r="G35" s="1323">
        <v>548.20981200000006</v>
      </c>
      <c r="H35" s="1323">
        <v>559.21617000000003</v>
      </c>
      <c r="I35" s="1323">
        <v>560.919444</v>
      </c>
      <c r="J35" s="1323">
        <v>186.81020400000003</v>
      </c>
      <c r="K35" s="1323">
        <v>947.93690400000003</v>
      </c>
      <c r="L35" s="1323">
        <v>563.63093400000002</v>
      </c>
      <c r="M35" s="1323">
        <v>570.06213000000002</v>
      </c>
      <c r="N35" s="1323">
        <v>574.74422400000003</v>
      </c>
      <c r="O35" s="1323">
        <v>576.20308199999999</v>
      </c>
      <c r="P35" s="1323">
        <v>578.83055400000001</v>
      </c>
      <c r="Q35" s="1323">
        <v>566.02162799999996</v>
      </c>
      <c r="R35" s="1323">
        <v>6774.5317380000015</v>
      </c>
      <c r="S35" s="1718">
        <v>7185.1109253606082</v>
      </c>
      <c r="T35" s="1718">
        <v>410.57918736060674</v>
      </c>
      <c r="U35" s="1265"/>
      <c r="V35" s="1135"/>
      <c r="W35" s="1718"/>
      <c r="X35" s="1718"/>
      <c r="Y35" s="1718"/>
      <c r="Z35" s="1718"/>
    </row>
    <row r="36" spans="1:30" ht="15">
      <c r="A36" s="1697">
        <v>5675</v>
      </c>
      <c r="B36" s="1707" t="s">
        <v>1822</v>
      </c>
      <c r="C36" s="1137" t="s">
        <v>519</v>
      </c>
      <c r="D36" s="1137" t="s">
        <v>519</v>
      </c>
      <c r="E36" s="1135" t="s">
        <v>3047</v>
      </c>
      <c r="F36" s="1323">
        <v>-113.37083400000002</v>
      </c>
      <c r="G36" s="1323">
        <v>-114.61582800000001</v>
      </c>
      <c r="H36" s="1323">
        <v>-144.197802</v>
      </c>
      <c r="I36" s="1323">
        <v>-116.410758</v>
      </c>
      <c r="J36" s="1323">
        <v>-112.309152</v>
      </c>
      <c r="K36" s="1323">
        <v>-112.691052</v>
      </c>
      <c r="L36" s="1323">
        <v>-104.93848199999999</v>
      </c>
      <c r="M36" s="1323">
        <v>-107.84092200000001</v>
      </c>
      <c r="N36" s="1323">
        <v>-143.85409200000001</v>
      </c>
      <c r="O36" s="1323">
        <v>-113.20279800000002</v>
      </c>
      <c r="P36" s="1323">
        <v>-112.691052</v>
      </c>
      <c r="Q36" s="1323">
        <v>-82.87230000000001</v>
      </c>
      <c r="R36" s="1323">
        <v>-1378.9950719999999</v>
      </c>
      <c r="S36" s="1718">
        <v>-1463.2312231158003</v>
      </c>
      <c r="T36" s="1718">
        <v>-84.23615111580034</v>
      </c>
      <c r="U36" s="1265"/>
      <c r="V36" s="1135"/>
      <c r="W36" s="1718"/>
      <c r="X36" s="1718"/>
      <c r="Y36" s="1718"/>
      <c r="Z36" s="1718"/>
    </row>
    <row r="37" spans="1:30" ht="15">
      <c r="A37" s="1697">
        <v>5680</v>
      </c>
      <c r="B37" s="1707" t="s">
        <v>1822</v>
      </c>
      <c r="C37" s="1137"/>
      <c r="D37" s="1137" t="s">
        <v>519</v>
      </c>
      <c r="E37" s="1719" t="s">
        <v>2854</v>
      </c>
      <c r="F37" s="1323">
        <v>-56.582304000000001</v>
      </c>
      <c r="G37" s="1323">
        <v>-56.528838000000007</v>
      </c>
      <c r="H37" s="1323">
        <v>-72.576276000000007</v>
      </c>
      <c r="I37" s="1323">
        <v>-59.690970000000007</v>
      </c>
      <c r="J37" s="1323">
        <v>-59.790264000000001</v>
      </c>
      <c r="K37" s="1323">
        <v>-60.088146000000002</v>
      </c>
      <c r="L37" s="1323">
        <v>-54.122868000000004</v>
      </c>
      <c r="M37" s="1323">
        <v>-56.964204000000002</v>
      </c>
      <c r="N37" s="1323">
        <v>-71.881218000000004</v>
      </c>
      <c r="O37" s="1323">
        <v>-57.437760000000004</v>
      </c>
      <c r="P37" s="1323">
        <v>-58.636926000000003</v>
      </c>
      <c r="Q37" s="1323">
        <v>-43.865034000000001</v>
      </c>
      <c r="R37" s="1323">
        <v>-708.16480800000011</v>
      </c>
      <c r="S37" s="1718">
        <v>-751.30951096580225</v>
      </c>
      <c r="T37" s="1718">
        <v>-43.144702965802139</v>
      </c>
      <c r="U37" s="1265"/>
      <c r="V37" s="1135"/>
      <c r="W37" s="1718"/>
      <c r="X37" s="1718"/>
      <c r="Y37" s="1718"/>
      <c r="Z37" s="1718"/>
    </row>
    <row r="38" spans="1:30" ht="15">
      <c r="A38" s="1697">
        <v>5690</v>
      </c>
      <c r="B38" s="1707" t="s">
        <v>1822</v>
      </c>
      <c r="C38" s="1137" t="s">
        <v>519</v>
      </c>
      <c r="D38" s="1137" t="s">
        <v>519</v>
      </c>
      <c r="E38" s="1135" t="s">
        <v>3046</v>
      </c>
      <c r="F38" s="1323">
        <v>0</v>
      </c>
      <c r="G38" s="1323">
        <v>0</v>
      </c>
      <c r="H38" s="1323">
        <v>24.647826000000002</v>
      </c>
      <c r="I38" s="1323">
        <v>0</v>
      </c>
      <c r="J38" s="1323">
        <v>0</v>
      </c>
      <c r="K38" s="1323">
        <v>0</v>
      </c>
      <c r="L38" s="1323">
        <v>0</v>
      </c>
      <c r="M38" s="1323">
        <v>0</v>
      </c>
      <c r="N38" s="1323">
        <v>0</v>
      </c>
      <c r="O38" s="1323">
        <v>0</v>
      </c>
      <c r="P38" s="1323">
        <v>0</v>
      </c>
      <c r="Q38" s="1323">
        <v>0</v>
      </c>
      <c r="R38" s="1323">
        <v>24.647826000000002</v>
      </c>
      <c r="S38" s="1718">
        <v>26.290647295901426</v>
      </c>
      <c r="T38" s="1718">
        <v>1.6428212959014239</v>
      </c>
      <c r="U38" s="1265"/>
      <c r="V38" s="1135"/>
      <c r="W38" s="1718"/>
      <c r="X38" s="1718"/>
      <c r="Y38" s="1718"/>
      <c r="Z38" s="1718"/>
    </row>
    <row r="39" spans="1:30" ht="15">
      <c r="A39" s="1697">
        <v>5820</v>
      </c>
      <c r="B39" s="1707" t="s">
        <v>1822</v>
      </c>
      <c r="C39" s="1137"/>
      <c r="D39" s="1137" t="s">
        <v>519</v>
      </c>
      <c r="E39" s="1135" t="s">
        <v>2972</v>
      </c>
      <c r="F39" s="1323">
        <v>427.72800000000001</v>
      </c>
      <c r="G39" s="1323">
        <v>0</v>
      </c>
      <c r="H39" s="1323">
        <v>45.950207999999996</v>
      </c>
      <c r="I39" s="1323">
        <v>82.933403999999996</v>
      </c>
      <c r="J39" s="1323">
        <v>99.477312000000012</v>
      </c>
      <c r="K39" s="1323">
        <v>235.28859000000003</v>
      </c>
      <c r="L39" s="1323">
        <v>547.28561400000001</v>
      </c>
      <c r="M39" s="1323">
        <v>414.78922799999998</v>
      </c>
      <c r="N39" s="1323">
        <v>97.957350000000005</v>
      </c>
      <c r="O39" s="1323">
        <v>86.12608800000001</v>
      </c>
      <c r="P39" s="1323">
        <v>22.073820000000001</v>
      </c>
      <c r="Q39" s="1323">
        <v>-17.513933999999999</v>
      </c>
      <c r="R39" s="1323">
        <v>2042.0956799999994</v>
      </c>
      <c r="S39" s="1746">
        <v>1201.0104945678238</v>
      </c>
      <c r="T39" s="1746">
        <v>-841.08518543217565</v>
      </c>
      <c r="U39" s="1265"/>
      <c r="V39" s="1135"/>
      <c r="W39" s="1718"/>
      <c r="X39" s="1718"/>
      <c r="Y39" s="1718"/>
      <c r="Z39" s="1718"/>
    </row>
    <row r="40" spans="1:30" ht="30">
      <c r="A40" s="1720"/>
      <c r="B40" s="1721"/>
      <c r="C40" s="1139"/>
      <c r="D40" s="1722" t="s">
        <v>519</v>
      </c>
      <c r="E40" s="1720" t="s">
        <v>3045</v>
      </c>
      <c r="F40" s="1725">
        <v>29238.439673999997</v>
      </c>
      <c r="G40" s="1725">
        <v>20880.031152000003</v>
      </c>
      <c r="H40" s="1725">
        <v>17892.381624000001</v>
      </c>
      <c r="I40" s="1725">
        <v>16243.093008</v>
      </c>
      <c r="J40" s="1725">
        <v>18386.781726000001</v>
      </c>
      <c r="K40" s="1725">
        <v>25676.870825999998</v>
      </c>
      <c r="L40" s="1725">
        <v>19516.88493</v>
      </c>
      <c r="M40" s="1725">
        <v>22697.455062000005</v>
      </c>
      <c r="N40" s="1725">
        <v>15111.286530000001</v>
      </c>
      <c r="O40" s="1725">
        <v>21640.180188000002</v>
      </c>
      <c r="P40" s="1725">
        <v>22393.86747600001</v>
      </c>
      <c r="Q40" s="1725">
        <v>28923.036102000005</v>
      </c>
      <c r="R40" s="1725">
        <v>258600.30829799999</v>
      </c>
      <c r="S40" s="1725">
        <v>273678.32185417967</v>
      </c>
      <c r="T40" s="1725">
        <v>15078.013556179732</v>
      </c>
      <c r="U40" s="1725">
        <v>0</v>
      </c>
      <c r="V40" s="1693"/>
      <c r="W40" s="1725"/>
      <c r="X40" s="1725"/>
      <c r="Y40" s="1725">
        <v>0</v>
      </c>
      <c r="Z40" s="1723">
        <v>258600.30829799999</v>
      </c>
    </row>
    <row r="41" spans="1:30" ht="15">
      <c r="A41" s="1697"/>
      <c r="B41" s="1707"/>
      <c r="C41" s="1137"/>
      <c r="D41" s="1138"/>
      <c r="E41" s="1135"/>
      <c r="F41" s="1715"/>
      <c r="G41" s="1715"/>
      <c r="H41" s="1715"/>
      <c r="I41" s="1715"/>
      <c r="J41" s="1715"/>
      <c r="K41" s="1715"/>
      <c r="L41" s="1715"/>
      <c r="M41" s="1715"/>
      <c r="N41" s="1715"/>
      <c r="O41" s="1715"/>
      <c r="P41" s="1715"/>
      <c r="Q41" s="1715"/>
      <c r="R41" s="1715"/>
      <c r="S41" s="1724"/>
      <c r="T41" s="1135"/>
      <c r="U41" s="1135"/>
      <c r="V41" s="1135"/>
      <c r="W41" s="1135"/>
      <c r="X41" s="1135"/>
      <c r="Y41" s="1135"/>
      <c r="Z41" s="1135"/>
    </row>
    <row r="42" spans="1:30" ht="15">
      <c r="A42" s="1697">
        <v>5435</v>
      </c>
      <c r="B42" s="1707" t="s">
        <v>2561</v>
      </c>
      <c r="C42" s="1137"/>
      <c r="D42" s="1138">
        <v>610</v>
      </c>
      <c r="E42" s="1719" t="s">
        <v>3044</v>
      </c>
      <c r="F42" s="1323">
        <v>0</v>
      </c>
      <c r="G42" s="1323">
        <v>0</v>
      </c>
      <c r="H42" s="1323">
        <v>0</v>
      </c>
      <c r="I42" s="1323">
        <v>0</v>
      </c>
      <c r="J42" s="1323">
        <v>0</v>
      </c>
      <c r="K42" s="1323">
        <v>0</v>
      </c>
      <c r="L42" s="1323">
        <v>0</v>
      </c>
      <c r="M42" s="1323">
        <v>0</v>
      </c>
      <c r="N42" s="1323">
        <v>0</v>
      </c>
      <c r="O42" s="1323">
        <v>0</v>
      </c>
      <c r="P42" s="1323">
        <v>0</v>
      </c>
      <c r="Q42" s="1323">
        <v>0</v>
      </c>
      <c r="R42" s="1323">
        <v>0</v>
      </c>
      <c r="S42" s="1724">
        <v>2.5499999999999998</v>
      </c>
      <c r="T42" s="1718">
        <v>2.5499999999999998</v>
      </c>
      <c r="U42" s="1265"/>
      <c r="V42" s="1135"/>
      <c r="W42" s="1135"/>
      <c r="X42" s="1135"/>
      <c r="Y42" s="1135"/>
      <c r="Z42" s="1135"/>
    </row>
    <row r="43" spans="1:30" s="1727" customFormat="1" ht="15">
      <c r="A43" s="1720"/>
      <c r="B43" s="1721"/>
      <c r="C43" s="1139"/>
      <c r="D43" s="1722">
        <v>610</v>
      </c>
      <c r="E43" s="1693" t="s">
        <v>3043</v>
      </c>
      <c r="F43" s="1726">
        <v>0</v>
      </c>
      <c r="G43" s="1726">
        <v>0</v>
      </c>
      <c r="H43" s="1726">
        <v>0</v>
      </c>
      <c r="I43" s="1726">
        <v>0</v>
      </c>
      <c r="J43" s="1726">
        <v>0</v>
      </c>
      <c r="K43" s="1726">
        <v>0</v>
      </c>
      <c r="L43" s="1726">
        <v>0</v>
      </c>
      <c r="M43" s="1726">
        <v>0</v>
      </c>
      <c r="N43" s="1726">
        <v>0</v>
      </c>
      <c r="O43" s="1726">
        <v>0</v>
      </c>
      <c r="P43" s="1726">
        <v>0</v>
      </c>
      <c r="Q43" s="1726">
        <v>0</v>
      </c>
      <c r="R43" s="1726">
        <v>0</v>
      </c>
      <c r="S43" s="1726">
        <v>2.5499999999999998</v>
      </c>
      <c r="T43" s="1726">
        <v>2.5499999999999998</v>
      </c>
      <c r="U43" s="1726">
        <v>0</v>
      </c>
      <c r="V43" s="1693"/>
      <c r="W43" s="1726"/>
      <c r="X43" s="1726"/>
      <c r="Y43" s="1726"/>
      <c r="Z43" s="1726"/>
    </row>
    <row r="44" spans="1:30" ht="15">
      <c r="A44" s="1697"/>
      <c r="B44" s="1707"/>
      <c r="C44" s="1137"/>
      <c r="D44" s="1138"/>
      <c r="E44" s="1135"/>
      <c r="F44" s="1715"/>
      <c r="G44" s="1715"/>
      <c r="H44" s="1715"/>
      <c r="I44" s="1715"/>
      <c r="J44" s="1715"/>
      <c r="K44" s="1715"/>
      <c r="L44" s="1715"/>
      <c r="M44" s="1715"/>
      <c r="N44" s="1715"/>
      <c r="O44" s="1715"/>
      <c r="P44" s="1715"/>
      <c r="Q44" s="1715"/>
      <c r="R44" s="1715"/>
      <c r="S44" s="1724"/>
      <c r="T44" s="1135"/>
      <c r="U44" s="1135"/>
      <c r="V44" s="1135"/>
      <c r="W44" s="1135"/>
      <c r="X44" s="1135"/>
      <c r="Y44" s="1135"/>
      <c r="Z44" s="1135"/>
    </row>
    <row r="45" spans="1:30" ht="15">
      <c r="A45" s="1697">
        <v>5465</v>
      </c>
      <c r="B45" s="1707" t="s">
        <v>2561</v>
      </c>
      <c r="C45" s="1137">
        <v>615.1</v>
      </c>
      <c r="D45" s="1138">
        <v>615</v>
      </c>
      <c r="E45" s="1135" t="s">
        <v>3042</v>
      </c>
      <c r="F45" s="1323">
        <v>11747.72</v>
      </c>
      <c r="G45" s="1323">
        <v>31774.78</v>
      </c>
      <c r="H45" s="1323">
        <v>25996.19</v>
      </c>
      <c r="I45" s="1323">
        <v>30374.71</v>
      </c>
      <c r="J45" s="1323">
        <v>32304.47</v>
      </c>
      <c r="K45" s="1323">
        <v>36299.94</v>
      </c>
      <c r="L45" s="1323">
        <v>28739.5</v>
      </c>
      <c r="M45" s="1323">
        <v>22978.04</v>
      </c>
      <c r="N45" s="1323">
        <v>21849.84</v>
      </c>
      <c r="O45" s="1323">
        <v>27365.87</v>
      </c>
      <c r="P45" s="1323">
        <v>27603.63</v>
      </c>
      <c r="Q45" s="1323">
        <v>28618.57</v>
      </c>
      <c r="R45" s="1323">
        <v>325653.26</v>
      </c>
      <c r="S45" s="1718">
        <v>392349.20999999996</v>
      </c>
      <c r="T45" s="1718">
        <v>66695.949999999953</v>
      </c>
      <c r="U45" s="1265"/>
      <c r="V45" s="1135"/>
      <c r="W45" s="1265"/>
      <c r="X45" s="1265"/>
      <c r="Y45" s="1265"/>
      <c r="Z45" s="1265"/>
    </row>
    <row r="46" spans="1:30" ht="15">
      <c r="A46" s="1720"/>
      <c r="B46" s="1721"/>
      <c r="C46" s="1139"/>
      <c r="D46" s="1722">
        <v>615</v>
      </c>
      <c r="E46" s="1693" t="s">
        <v>3041</v>
      </c>
      <c r="F46" s="1725">
        <v>11747.72</v>
      </c>
      <c r="G46" s="1725">
        <v>31774.78</v>
      </c>
      <c r="H46" s="1725">
        <v>25996.19</v>
      </c>
      <c r="I46" s="1725">
        <v>30374.71</v>
      </c>
      <c r="J46" s="1725">
        <v>32304.47</v>
      </c>
      <c r="K46" s="1725">
        <v>36299.94</v>
      </c>
      <c r="L46" s="1725">
        <v>28739.5</v>
      </c>
      <c r="M46" s="1725">
        <v>22978.04</v>
      </c>
      <c r="N46" s="1725">
        <v>21849.84</v>
      </c>
      <c r="O46" s="1725">
        <v>27365.87</v>
      </c>
      <c r="P46" s="1725">
        <v>27603.63</v>
      </c>
      <c r="Q46" s="1725">
        <v>28618.57</v>
      </c>
      <c r="R46" s="1725">
        <v>325653.26</v>
      </c>
      <c r="S46" s="1725">
        <v>392349.20999999996</v>
      </c>
      <c r="T46" s="1725">
        <v>66695.949999999953</v>
      </c>
      <c r="U46" s="1725">
        <v>0</v>
      </c>
      <c r="V46" s="1693"/>
      <c r="W46" s="1725"/>
      <c r="X46" s="1725"/>
      <c r="Y46" s="1725">
        <v>0</v>
      </c>
      <c r="Z46" s="1723">
        <v>325653.26</v>
      </c>
    </row>
    <row r="47" spans="1:30" ht="15">
      <c r="A47" s="1697"/>
      <c r="B47" s="1707"/>
      <c r="C47" s="1137"/>
      <c r="D47" s="1138"/>
      <c r="E47" s="1135"/>
      <c r="F47" s="1715"/>
      <c r="G47" s="1715"/>
      <c r="H47" s="1715"/>
      <c r="I47" s="1715"/>
      <c r="J47" s="1715"/>
      <c r="K47" s="1715"/>
      <c r="L47" s="1715"/>
      <c r="M47" s="1715"/>
      <c r="N47" s="1715"/>
      <c r="O47" s="1715"/>
      <c r="P47" s="1715"/>
      <c r="Q47" s="1715"/>
      <c r="R47" s="1715"/>
      <c r="S47" s="1724"/>
      <c r="T47" s="1135"/>
      <c r="U47" s="1135"/>
      <c r="V47" s="1135"/>
      <c r="W47" s="1135"/>
      <c r="X47" s="1135"/>
      <c r="Y47" s="1135"/>
      <c r="Z47" s="1135"/>
    </row>
    <row r="48" spans="1:30" ht="15">
      <c r="A48" s="1697">
        <v>5480</v>
      </c>
      <c r="B48" s="1707" t="s">
        <v>2561</v>
      </c>
      <c r="C48" s="1137" t="s">
        <v>520</v>
      </c>
      <c r="D48" s="1137" t="s">
        <v>520</v>
      </c>
      <c r="E48" s="1135" t="s">
        <v>3040</v>
      </c>
      <c r="F48" s="1323">
        <v>9162.9599999999991</v>
      </c>
      <c r="G48" s="1323">
        <v>6700.5</v>
      </c>
      <c r="H48" s="1323">
        <v>8045.4</v>
      </c>
      <c r="I48" s="1323">
        <v>9982.1</v>
      </c>
      <c r="J48" s="1323">
        <v>10074.299999999999</v>
      </c>
      <c r="K48" s="1323">
        <v>12374.2</v>
      </c>
      <c r="L48" s="1323">
        <v>10747.9</v>
      </c>
      <c r="M48" s="1323">
        <v>9215.2000000000007</v>
      </c>
      <c r="N48" s="1323">
        <v>8586.66</v>
      </c>
      <c r="O48" s="1323">
        <v>11951.1</v>
      </c>
      <c r="P48" s="1323">
        <v>10420.4</v>
      </c>
      <c r="Q48" s="1323">
        <v>12443.1</v>
      </c>
      <c r="R48" s="1323">
        <v>119703.81999999999</v>
      </c>
      <c r="S48" s="1718">
        <v>87159</v>
      </c>
      <c r="T48" s="1718">
        <v>-32544.819999999992</v>
      </c>
      <c r="U48" s="1265"/>
      <c r="V48" s="1135"/>
      <c r="W48" s="1718"/>
      <c r="X48" s="1718"/>
      <c r="Y48" s="1718"/>
      <c r="Z48" s="1718"/>
      <c r="AD48" s="1135"/>
    </row>
    <row r="49" spans="1:30" ht="15">
      <c r="A49" s="1697">
        <v>5485</v>
      </c>
      <c r="B49" s="1707" t="s">
        <v>2675</v>
      </c>
      <c r="C49" s="1137" t="s">
        <v>520</v>
      </c>
      <c r="D49" s="1137" t="s">
        <v>520</v>
      </c>
      <c r="E49" s="1135" t="s">
        <v>3039</v>
      </c>
      <c r="F49" s="1323"/>
      <c r="G49" s="1323"/>
      <c r="H49" s="1323"/>
      <c r="I49" s="1323"/>
      <c r="J49" s="1323"/>
      <c r="K49" s="1323"/>
      <c r="L49" s="1323"/>
      <c r="M49" s="1323"/>
      <c r="N49" s="1323"/>
      <c r="O49" s="1323"/>
      <c r="P49" s="1323"/>
      <c r="Q49" s="1323"/>
      <c r="R49" s="1323"/>
      <c r="S49" s="1718">
        <v>0</v>
      </c>
      <c r="T49" s="1718">
        <v>0</v>
      </c>
      <c r="U49" s="1265"/>
      <c r="V49" s="1135"/>
      <c r="W49" s="1266"/>
      <c r="X49" s="1266"/>
      <c r="Y49" s="1266"/>
      <c r="Z49" s="1266"/>
      <c r="AD49" s="1135"/>
    </row>
    <row r="50" spans="1:30" ht="15">
      <c r="A50" s="1697">
        <v>5490</v>
      </c>
      <c r="B50" s="1707" t="s">
        <v>1822</v>
      </c>
      <c r="C50" s="1137" t="s">
        <v>520</v>
      </c>
      <c r="D50" s="1137" t="s">
        <v>520</v>
      </c>
      <c r="E50" s="1135" t="s">
        <v>3038</v>
      </c>
      <c r="F50" s="1323">
        <v>3211.6567920000002</v>
      </c>
      <c r="G50" s="1323">
        <v>3149.8424580000001</v>
      </c>
      <c r="H50" s="1323">
        <v>3150.7895699999999</v>
      </c>
      <c r="I50" s="1323">
        <v>3536.2717920000005</v>
      </c>
      <c r="J50" s="1323">
        <v>-14.283060000000001</v>
      </c>
      <c r="K50" s="1323">
        <v>3602.0884380000002</v>
      </c>
      <c r="L50" s="1323">
        <v>3248.7621960000001</v>
      </c>
      <c r="M50" s="1323">
        <v>3266.0088000000001</v>
      </c>
      <c r="N50" s="1323">
        <v>-113.974236</v>
      </c>
      <c r="O50" s="1323">
        <v>2773.9077360000001</v>
      </c>
      <c r="P50" s="1323">
        <v>3224.1296460000003</v>
      </c>
      <c r="Q50" s="1323">
        <v>4384.3112940000001</v>
      </c>
      <c r="R50" s="1323">
        <v>33419.511426000005</v>
      </c>
      <c r="S50" s="1718">
        <v>33420</v>
      </c>
      <c r="T50" s="1718">
        <v>0.48857399999542395</v>
      </c>
      <c r="U50" s="1265"/>
      <c r="V50" s="1135"/>
      <c r="W50" s="1718"/>
      <c r="X50" s="1718"/>
      <c r="Y50" s="1718"/>
      <c r="Z50" s="1718"/>
      <c r="AD50" s="1135"/>
    </row>
    <row r="51" spans="1:30" ht="15">
      <c r="A51" s="1720"/>
      <c r="B51" s="1721"/>
      <c r="C51" s="1139"/>
      <c r="D51" s="1139" t="s">
        <v>520</v>
      </c>
      <c r="E51" s="1693" t="s">
        <v>3036</v>
      </c>
      <c r="F51" s="1725">
        <v>12374.616791999999</v>
      </c>
      <c r="G51" s="1725">
        <v>9850.3424579999992</v>
      </c>
      <c r="H51" s="1725">
        <v>11196.189569999999</v>
      </c>
      <c r="I51" s="1725">
        <v>13518.371792000002</v>
      </c>
      <c r="J51" s="1725">
        <v>10060.01694</v>
      </c>
      <c r="K51" s="1725">
        <v>15976.288438000001</v>
      </c>
      <c r="L51" s="1725">
        <v>13996.662195999999</v>
      </c>
      <c r="M51" s="1725">
        <v>12481.2088</v>
      </c>
      <c r="N51" s="1725">
        <v>8472.6857639999998</v>
      </c>
      <c r="O51" s="1725">
        <v>14725.007736</v>
      </c>
      <c r="P51" s="1725">
        <v>13644.529645999999</v>
      </c>
      <c r="Q51" s="1725">
        <v>16827.411294000001</v>
      </c>
      <c r="R51" s="1725">
        <v>153123.33142599999</v>
      </c>
      <c r="S51" s="1725">
        <v>120579</v>
      </c>
      <c r="T51" s="1725">
        <v>-32544.331425999997</v>
      </c>
      <c r="U51" s="1725">
        <v>0</v>
      </c>
      <c r="V51" s="1725"/>
      <c r="W51" s="1725"/>
      <c r="X51" s="1725"/>
      <c r="Y51" s="1725">
        <v>0</v>
      </c>
      <c r="Z51" s="1723">
        <v>153123.33142599999</v>
      </c>
    </row>
    <row r="52" spans="1:30" ht="15">
      <c r="A52" s="1697"/>
      <c r="B52" s="1707"/>
      <c r="C52" s="1137"/>
      <c r="D52" s="1138"/>
      <c r="E52" s="1135"/>
      <c r="F52" s="1715"/>
      <c r="G52" s="1715"/>
      <c r="H52" s="1715"/>
      <c r="I52" s="1715"/>
      <c r="J52" s="1715"/>
      <c r="K52" s="1715"/>
      <c r="L52" s="1715"/>
      <c r="M52" s="1715"/>
      <c r="N52" s="1715"/>
      <c r="O52" s="1715"/>
      <c r="P52" s="1715"/>
      <c r="Q52" s="1715"/>
      <c r="R52" s="1715"/>
      <c r="S52" s="1724"/>
      <c r="T52" s="1135"/>
      <c r="U52" s="1135"/>
      <c r="V52" s="1135"/>
      <c r="W52" s="1135"/>
      <c r="X52" s="1135"/>
      <c r="Y52" s="1135"/>
      <c r="Z52" s="1135"/>
    </row>
    <row r="53" spans="1:30" ht="15">
      <c r="A53" s="1697">
        <v>5525</v>
      </c>
      <c r="B53" s="1707" t="s">
        <v>1822</v>
      </c>
      <c r="C53" s="1137" t="s">
        <v>521</v>
      </c>
      <c r="D53" s="1137" t="s">
        <v>521</v>
      </c>
      <c r="E53" s="1135" t="s">
        <v>3035</v>
      </c>
      <c r="F53" s="1323">
        <v>93.458568</v>
      </c>
      <c r="G53" s="1323">
        <v>92.855165999999997</v>
      </c>
      <c r="H53" s="1323">
        <v>99.966144</v>
      </c>
      <c r="I53" s="1323">
        <v>103.72404000000002</v>
      </c>
      <c r="J53" s="1323">
        <v>105.954336</v>
      </c>
      <c r="K53" s="1323">
        <v>107.09239800000002</v>
      </c>
      <c r="L53" s="1323">
        <v>73.767803999999998</v>
      </c>
      <c r="M53" s="1323">
        <v>94.489698000000004</v>
      </c>
      <c r="N53" s="1323">
        <v>49.448411999999998</v>
      </c>
      <c r="O53" s="1323">
        <v>135.46756800000003</v>
      </c>
      <c r="P53" s="1323">
        <v>63.586350000000003</v>
      </c>
      <c r="Q53" s="1323">
        <v>80.321207999999999</v>
      </c>
      <c r="R53" s="1323">
        <v>1100.1316919999999</v>
      </c>
      <c r="S53" s="1718">
        <v>1167.6527127218062</v>
      </c>
      <c r="T53" s="1718">
        <v>67.521020721806281</v>
      </c>
      <c r="U53" s="1265"/>
      <c r="V53" s="1135"/>
      <c r="W53" s="1718"/>
      <c r="X53" s="1718"/>
      <c r="Y53" s="1718"/>
      <c r="Z53" s="1718"/>
    </row>
    <row r="54" spans="1:30" ht="15">
      <c r="A54" s="1697">
        <v>5530</v>
      </c>
      <c r="B54" s="1707" t="s">
        <v>1822</v>
      </c>
      <c r="C54" s="1137" t="s">
        <v>521</v>
      </c>
      <c r="D54" s="1137" t="s">
        <v>521</v>
      </c>
      <c r="E54" s="1135" t="s">
        <v>3034</v>
      </c>
      <c r="F54" s="1323">
        <v>0</v>
      </c>
      <c r="G54" s="1323">
        <v>0</v>
      </c>
      <c r="H54" s="1323">
        <v>0</v>
      </c>
      <c r="I54" s="1323">
        <v>0</v>
      </c>
      <c r="J54" s="1323">
        <v>0</v>
      </c>
      <c r="K54" s="1323">
        <v>0</v>
      </c>
      <c r="L54" s="1323">
        <v>0</v>
      </c>
      <c r="M54" s="1323">
        <v>0</v>
      </c>
      <c r="N54" s="1323">
        <v>0</v>
      </c>
      <c r="O54" s="1323">
        <v>0</v>
      </c>
      <c r="P54" s="1323">
        <v>0</v>
      </c>
      <c r="Q54" s="1323">
        <v>0</v>
      </c>
      <c r="R54" s="1323">
        <v>0</v>
      </c>
      <c r="S54" s="1718">
        <v>0</v>
      </c>
      <c r="T54" s="1718">
        <v>0</v>
      </c>
      <c r="U54" s="1265"/>
      <c r="V54" s="1135"/>
      <c r="W54" s="1718"/>
      <c r="X54" s="1718"/>
      <c r="Y54" s="1718"/>
      <c r="Z54" s="1718"/>
    </row>
    <row r="55" spans="1:30" ht="15">
      <c r="A55" s="1697">
        <v>5535</v>
      </c>
      <c r="B55" s="1707" t="s">
        <v>1822</v>
      </c>
      <c r="C55" s="1137" t="s">
        <v>521</v>
      </c>
      <c r="D55" s="1137" t="s">
        <v>521</v>
      </c>
      <c r="E55" s="1135" t="s">
        <v>3033</v>
      </c>
      <c r="F55" s="1323">
        <v>164.52252000000001</v>
      </c>
      <c r="G55" s="1323">
        <v>171.81681</v>
      </c>
      <c r="H55" s="1323">
        <v>160.47438</v>
      </c>
      <c r="I55" s="1323">
        <v>150.77412000000001</v>
      </c>
      <c r="J55" s="1323">
        <v>170.44197000000003</v>
      </c>
      <c r="K55" s="1323">
        <v>149.429832</v>
      </c>
      <c r="L55" s="1323">
        <v>143.93810999999999</v>
      </c>
      <c r="M55" s="1323">
        <v>181.85314200000002</v>
      </c>
      <c r="N55" s="1323">
        <v>105.29746800000001</v>
      </c>
      <c r="O55" s="1323">
        <v>264.69489000000004</v>
      </c>
      <c r="P55" s="1323">
        <v>135.73489800000002</v>
      </c>
      <c r="Q55" s="1323">
        <v>149.08612200000002</v>
      </c>
      <c r="R55" s="1323">
        <v>1948.0642619999999</v>
      </c>
      <c r="S55" s="1718">
        <v>2066.6239644280076</v>
      </c>
      <c r="T55" s="1718">
        <v>118.55970242800777</v>
      </c>
      <c r="U55" s="1265"/>
      <c r="V55" s="1135"/>
      <c r="W55" s="1718"/>
      <c r="X55" s="1718"/>
      <c r="Y55" s="1718"/>
      <c r="Z55" s="1718"/>
    </row>
    <row r="56" spans="1:30" ht="15">
      <c r="A56" s="1697">
        <v>5540</v>
      </c>
      <c r="B56" s="1707" t="s">
        <v>1822</v>
      </c>
      <c r="C56" s="1137" t="s">
        <v>521</v>
      </c>
      <c r="D56" s="1137" t="s">
        <v>521</v>
      </c>
      <c r="E56" s="1135" t="s">
        <v>3032</v>
      </c>
      <c r="F56" s="1323">
        <v>3323.2708860000002</v>
      </c>
      <c r="G56" s="1323">
        <v>2140.0072020000002</v>
      </c>
      <c r="H56" s="1323">
        <v>2695.159956</v>
      </c>
      <c r="I56" s="1323">
        <v>2787.2818740000002</v>
      </c>
      <c r="J56" s="1323">
        <v>2412.9664079999998</v>
      </c>
      <c r="K56" s="1323">
        <v>3026.74845</v>
      </c>
      <c r="L56" s="1323">
        <v>2389.1969520000002</v>
      </c>
      <c r="M56" s="1323">
        <v>3249.0142500000002</v>
      </c>
      <c r="N56" s="1323">
        <v>2654.7320220000001</v>
      </c>
      <c r="O56" s="1323">
        <v>2553.0549660000001</v>
      </c>
      <c r="P56" s="1323">
        <v>2422.6284780000001</v>
      </c>
      <c r="Q56" s="1323">
        <v>3007.0271339999999</v>
      </c>
      <c r="R56" s="1323">
        <v>32661.088577999999</v>
      </c>
      <c r="S56" s="1718">
        <v>34650.676424355333</v>
      </c>
      <c r="T56" s="1718">
        <v>1989.5878463553345</v>
      </c>
      <c r="U56" s="1265"/>
      <c r="V56" s="1135"/>
      <c r="W56" s="1718"/>
      <c r="X56" s="1718"/>
      <c r="Y56" s="1718"/>
      <c r="Z56" s="1718"/>
    </row>
    <row r="57" spans="1:30" ht="15">
      <c r="A57" s="1697">
        <v>5740</v>
      </c>
      <c r="B57" s="1707" t="s">
        <v>1822</v>
      </c>
      <c r="C57" s="1137" t="s">
        <v>521</v>
      </c>
      <c r="D57" s="1137" t="s">
        <v>521</v>
      </c>
      <c r="E57" s="1135" t="s">
        <v>3031</v>
      </c>
      <c r="F57" s="1323">
        <v>0</v>
      </c>
      <c r="G57" s="1323">
        <v>0</v>
      </c>
      <c r="H57" s="1323">
        <v>0</v>
      </c>
      <c r="I57" s="1323">
        <v>0</v>
      </c>
      <c r="J57" s="1323">
        <v>0</v>
      </c>
      <c r="K57" s="1323">
        <v>0</v>
      </c>
      <c r="L57" s="1323">
        <v>0</v>
      </c>
      <c r="M57" s="1323">
        <v>0</v>
      </c>
      <c r="N57" s="1323">
        <v>0</v>
      </c>
      <c r="O57" s="1323">
        <v>0</v>
      </c>
      <c r="P57" s="1323">
        <v>8.0198999999999998</v>
      </c>
      <c r="Q57" s="1323">
        <v>-12.518682000000002</v>
      </c>
      <c r="R57" s="1323">
        <v>-4.4987820000000021</v>
      </c>
      <c r="S57" s="1718">
        <v>-4.7265358578964847</v>
      </c>
      <c r="T57" s="1718">
        <v>-0.22775385789648261</v>
      </c>
      <c r="U57" s="1265"/>
      <c r="V57" s="1135"/>
      <c r="X57" s="1718"/>
      <c r="Y57" s="1718"/>
      <c r="Z57" s="1718"/>
      <c r="AD57" s="1718"/>
    </row>
    <row r="58" spans="1:30" ht="15">
      <c r="A58" s="1697">
        <v>5860</v>
      </c>
      <c r="B58" s="1707" t="s">
        <v>1822</v>
      </c>
      <c r="C58" s="1137" t="s">
        <v>530</v>
      </c>
      <c r="D58" s="1137" t="s">
        <v>521</v>
      </c>
      <c r="E58" s="1135" t="s">
        <v>3030</v>
      </c>
      <c r="F58" s="1323">
        <v>530.40563399999996</v>
      </c>
      <c r="G58" s="1323">
        <v>540.62527799999998</v>
      </c>
      <c r="H58" s="1323">
        <v>155.30345400000002</v>
      </c>
      <c r="I58" s="1323">
        <v>742.78786200000002</v>
      </c>
      <c r="J58" s="1323">
        <v>272.75298000000004</v>
      </c>
      <c r="K58" s="1323">
        <v>294.20048400000002</v>
      </c>
      <c r="L58" s="1323">
        <v>335.97270600000002</v>
      </c>
      <c r="M58" s="1323">
        <v>146.70306600000001</v>
      </c>
      <c r="N58" s="1323">
        <v>456.81350400000008</v>
      </c>
      <c r="O58" s="1323">
        <v>453.32293800000002</v>
      </c>
      <c r="P58" s="1323">
        <v>451.23012599999998</v>
      </c>
      <c r="Q58" s="1323">
        <v>663.29155800000001</v>
      </c>
      <c r="R58" s="1323">
        <v>5043.4095900000011</v>
      </c>
      <c r="S58" s="1718">
        <v>2985.4024617257537</v>
      </c>
      <c r="T58" s="1718">
        <v>-2058.0071282742474</v>
      </c>
      <c r="U58" s="1265"/>
      <c r="V58" s="1135"/>
      <c r="X58" s="1718"/>
      <c r="Y58" s="1718"/>
      <c r="Z58" s="1718"/>
      <c r="AA58" s="1141"/>
      <c r="AD58" s="1718"/>
    </row>
    <row r="59" spans="1:30" ht="15">
      <c r="A59" s="1697">
        <v>5880</v>
      </c>
      <c r="B59" s="1707" t="s">
        <v>1822</v>
      </c>
      <c r="C59" s="1137" t="s">
        <v>521</v>
      </c>
      <c r="D59" s="1137" t="s">
        <v>521</v>
      </c>
      <c r="E59" s="1135" t="s">
        <v>3028</v>
      </c>
      <c r="F59" s="1323">
        <v>296.85850800000003</v>
      </c>
      <c r="G59" s="1323">
        <v>219.82164000000003</v>
      </c>
      <c r="H59" s="1323">
        <v>302.11345200000005</v>
      </c>
      <c r="I59" s="1323">
        <v>341.92270800000006</v>
      </c>
      <c r="J59" s="1323">
        <v>530.71115400000008</v>
      </c>
      <c r="K59" s="1323">
        <v>484.92134400000003</v>
      </c>
      <c r="L59" s="1323">
        <v>436.43531999999999</v>
      </c>
      <c r="M59" s="1323">
        <v>456.04970400000008</v>
      </c>
      <c r="N59" s="1323">
        <v>275.55612600000001</v>
      </c>
      <c r="O59" s="1323">
        <v>278.80991399999999</v>
      </c>
      <c r="P59" s="1323">
        <v>515.48098200000004</v>
      </c>
      <c r="Q59" s="1323">
        <v>130.60980000000001</v>
      </c>
      <c r="R59" s="1323">
        <v>4269.2906519999997</v>
      </c>
      <c r="S59" s="1718">
        <v>2993.5010465470168</v>
      </c>
      <c r="T59" s="1718">
        <v>-1275.7896054529829</v>
      </c>
      <c r="U59" s="1265"/>
      <c r="V59" s="1135"/>
      <c r="X59" s="1718"/>
      <c r="Y59" s="1718"/>
      <c r="Z59" s="1718"/>
      <c r="AB59" s="1728"/>
      <c r="AD59" s="1718"/>
    </row>
    <row r="60" spans="1:30" ht="15">
      <c r="A60" s="1697">
        <v>6290</v>
      </c>
      <c r="B60" s="1707" t="s">
        <v>2561</v>
      </c>
      <c r="C60" s="1137">
        <v>675</v>
      </c>
      <c r="D60" s="1137">
        <v>620</v>
      </c>
      <c r="E60" s="1135" t="s">
        <v>2952</v>
      </c>
      <c r="F60" s="1323">
        <v>1641</v>
      </c>
      <c r="G60" s="1323">
        <v>1157</v>
      </c>
      <c r="H60" s="1323">
        <v>987.68</v>
      </c>
      <c r="I60" s="1323">
        <v>1632.05</v>
      </c>
      <c r="J60" s="1323">
        <v>2521.1999999999998</v>
      </c>
      <c r="K60" s="1323">
        <v>5849.38</v>
      </c>
      <c r="L60" s="1323">
        <v>2080</v>
      </c>
      <c r="M60" s="1323">
        <v>-380</v>
      </c>
      <c r="N60" s="1323">
        <v>138.22999999999999</v>
      </c>
      <c r="O60" s="1323">
        <v>3340.1</v>
      </c>
      <c r="P60" s="1323">
        <v>17165.37</v>
      </c>
      <c r="Q60" s="1323">
        <v>651.84</v>
      </c>
      <c r="R60" s="1323">
        <v>36783.849999999991</v>
      </c>
      <c r="S60" s="1718">
        <v>2430.79</v>
      </c>
      <c r="T60" s="1718">
        <v>-34353.05999999999</v>
      </c>
      <c r="U60" s="1265"/>
      <c r="V60" s="1135"/>
      <c r="W60" s="1135"/>
      <c r="X60" s="1135"/>
      <c r="Y60" s="1135"/>
      <c r="Z60" s="1135"/>
    </row>
    <row r="61" spans="1:30" ht="15">
      <c r="A61" s="1697">
        <v>6295</v>
      </c>
      <c r="B61" s="1707" t="s">
        <v>2561</v>
      </c>
      <c r="C61" s="1137"/>
      <c r="D61" s="1137">
        <v>620</v>
      </c>
      <c r="E61" s="1719" t="s">
        <v>2951</v>
      </c>
      <c r="F61" s="1323">
        <v>0</v>
      </c>
      <c r="G61" s="1323">
        <v>0</v>
      </c>
      <c r="H61" s="1323">
        <v>0</v>
      </c>
      <c r="I61" s="1323">
        <v>0</v>
      </c>
      <c r="J61" s="1323">
        <v>0</v>
      </c>
      <c r="K61" s="1323">
        <v>0</v>
      </c>
      <c r="L61" s="1323">
        <v>0</v>
      </c>
      <c r="M61" s="1323">
        <v>0</v>
      </c>
      <c r="N61" s="1323">
        <v>0</v>
      </c>
      <c r="O61" s="1323">
        <v>0</v>
      </c>
      <c r="P61" s="1323">
        <v>0</v>
      </c>
      <c r="Q61" s="1323">
        <v>0</v>
      </c>
      <c r="R61" s="1323">
        <v>0</v>
      </c>
      <c r="S61" s="1718">
        <v>0</v>
      </c>
      <c r="T61" s="1718">
        <v>0</v>
      </c>
      <c r="U61" s="1265"/>
      <c r="V61" s="1135"/>
      <c r="W61" s="1135"/>
      <c r="X61" s="1135"/>
      <c r="Y61" s="1135"/>
      <c r="Z61" s="1135"/>
    </row>
    <row r="62" spans="1:30" ht="15">
      <c r="A62" s="1697">
        <v>6300</v>
      </c>
      <c r="B62" s="1707" t="s">
        <v>2561</v>
      </c>
      <c r="C62" s="1137"/>
      <c r="D62" s="1137">
        <v>620</v>
      </c>
      <c r="E62" s="1719" t="s">
        <v>2950</v>
      </c>
      <c r="F62" s="1323">
        <v>1042.94</v>
      </c>
      <c r="G62" s="1323">
        <v>157.5</v>
      </c>
      <c r="H62" s="1323">
        <v>822.05</v>
      </c>
      <c r="I62" s="1323">
        <v>0</v>
      </c>
      <c r="J62" s="1323">
        <v>1227</v>
      </c>
      <c r="K62" s="1323">
        <v>990</v>
      </c>
      <c r="L62" s="1323">
        <v>180</v>
      </c>
      <c r="M62" s="1323">
        <v>415</v>
      </c>
      <c r="N62" s="1323">
        <v>1160</v>
      </c>
      <c r="O62" s="1323">
        <v>1195</v>
      </c>
      <c r="P62" s="1323">
        <v>1197.5</v>
      </c>
      <c r="Q62" s="1323">
        <v>1967.5</v>
      </c>
      <c r="R62" s="1323">
        <v>10354.49</v>
      </c>
      <c r="S62" s="1718">
        <v>2245.25</v>
      </c>
      <c r="T62" s="1718">
        <v>-8109.24</v>
      </c>
      <c r="U62" s="1265"/>
      <c r="V62" s="1135"/>
      <c r="W62" s="1135"/>
      <c r="X62" s="1135"/>
      <c r="Y62" s="1135"/>
      <c r="Z62" s="1135"/>
    </row>
    <row r="63" spans="1:30" ht="15">
      <c r="A63" s="1697">
        <v>6310</v>
      </c>
      <c r="B63" s="1707" t="s">
        <v>2561</v>
      </c>
      <c r="C63" s="1137">
        <v>675</v>
      </c>
      <c r="D63" s="1137">
        <v>620</v>
      </c>
      <c r="E63" s="1135" t="s">
        <v>2948</v>
      </c>
      <c r="F63" s="1323">
        <v>1871.92</v>
      </c>
      <c r="G63" s="1323">
        <v>2187.3000000000002</v>
      </c>
      <c r="H63" s="1323">
        <v>4484</v>
      </c>
      <c r="I63" s="1323">
        <v>9966.6299999999992</v>
      </c>
      <c r="J63" s="1323">
        <v>2163.92</v>
      </c>
      <c r="K63" s="1323">
        <v>17219.71</v>
      </c>
      <c r="L63" s="1323">
        <v>2136.5700000000002</v>
      </c>
      <c r="M63" s="1323">
        <v>12314.85</v>
      </c>
      <c r="N63" s="1323">
        <v>1896</v>
      </c>
      <c r="O63" s="1323">
        <v>3314.27</v>
      </c>
      <c r="P63" s="1323">
        <v>2150.19</v>
      </c>
      <c r="Q63" s="1323">
        <v>2035.29</v>
      </c>
      <c r="R63" s="1323">
        <v>61740.649999999994</v>
      </c>
      <c r="S63" s="1718">
        <v>20710.830000000002</v>
      </c>
      <c r="T63" s="1718">
        <v>-41029.819999999992</v>
      </c>
      <c r="U63" s="1265"/>
      <c r="V63" s="1135"/>
      <c r="W63" s="1135"/>
      <c r="X63" s="1135"/>
      <c r="Y63" s="1135"/>
      <c r="Z63" s="1135"/>
    </row>
    <row r="64" spans="1:30" ht="15">
      <c r="A64" s="1697">
        <v>6355</v>
      </c>
      <c r="B64" s="1707" t="s">
        <v>1822</v>
      </c>
      <c r="C64" s="1137" t="s">
        <v>530</v>
      </c>
      <c r="D64" s="1137" t="s">
        <v>521</v>
      </c>
      <c r="E64" s="1135" t="s">
        <v>2947</v>
      </c>
      <c r="F64" s="1323">
        <v>1013.547324</v>
      </c>
      <c r="G64" s="1323">
        <v>1013.570238</v>
      </c>
      <c r="H64" s="1323">
        <v>1013.570238</v>
      </c>
      <c r="I64" s="1323">
        <v>1013.570238</v>
      </c>
      <c r="J64" s="1323">
        <v>767.15308200000004</v>
      </c>
      <c r="K64" s="1323">
        <v>767.16835800000001</v>
      </c>
      <c r="L64" s="1323">
        <v>767.15308200000004</v>
      </c>
      <c r="M64" s="1323">
        <v>-517.54324200000008</v>
      </c>
      <c r="N64" s="1323">
        <v>7091.4858240000003</v>
      </c>
      <c r="O64" s="1323">
        <v>977.686914</v>
      </c>
      <c r="P64" s="1323">
        <v>977.67927600000007</v>
      </c>
      <c r="Q64" s="1323">
        <v>977.686914</v>
      </c>
      <c r="R64" s="1323">
        <v>15862.728246000001</v>
      </c>
      <c r="S64" s="1724">
        <v>11695</v>
      </c>
      <c r="T64" s="1718">
        <v>-4167.7282460000006</v>
      </c>
      <c r="U64" s="1265"/>
      <c r="V64" s="1135"/>
      <c r="W64" s="1718"/>
      <c r="X64" s="1718"/>
      <c r="Y64" s="1718"/>
      <c r="Z64" s="1718"/>
    </row>
    <row r="65" spans="1:28" ht="15">
      <c r="A65" s="1697">
        <v>6380</v>
      </c>
      <c r="B65" s="1707" t="s">
        <v>1822</v>
      </c>
      <c r="C65" s="1137"/>
      <c r="D65" s="1137" t="s">
        <v>521</v>
      </c>
      <c r="E65" s="1719" t="s">
        <v>2944</v>
      </c>
      <c r="F65" s="1323">
        <v>0</v>
      </c>
      <c r="G65" s="1323">
        <v>0</v>
      </c>
      <c r="H65" s="1323">
        <v>0</v>
      </c>
      <c r="I65" s="1323">
        <v>0</v>
      </c>
      <c r="J65" s="1323">
        <v>0</v>
      </c>
      <c r="K65" s="1323">
        <v>0</v>
      </c>
      <c r="L65" s="1323">
        <v>0</v>
      </c>
      <c r="M65" s="1323">
        <v>0</v>
      </c>
      <c r="N65" s="1323">
        <v>0</v>
      </c>
      <c r="O65" s="1323">
        <v>0</v>
      </c>
      <c r="P65" s="1323">
        <v>0</v>
      </c>
      <c r="Q65" s="1323">
        <v>0</v>
      </c>
      <c r="R65" s="1323">
        <v>0</v>
      </c>
      <c r="S65" s="1718">
        <v>0</v>
      </c>
      <c r="T65" s="1718">
        <v>0</v>
      </c>
      <c r="U65" s="1265"/>
      <c r="V65" s="1135"/>
      <c r="W65" s="1718"/>
      <c r="X65" s="1718"/>
      <c r="Y65" s="1718"/>
      <c r="Z65" s="1718"/>
    </row>
    <row r="66" spans="1:28" ht="15">
      <c r="A66" s="1697">
        <v>6325</v>
      </c>
      <c r="B66" s="1707" t="s">
        <v>2675</v>
      </c>
      <c r="C66" s="1137">
        <v>775</v>
      </c>
      <c r="D66" s="1138">
        <v>720</v>
      </c>
      <c r="E66" s="1135" t="s">
        <v>2925</v>
      </c>
      <c r="F66" s="1323"/>
      <c r="G66" s="1323"/>
      <c r="H66" s="1323"/>
      <c r="I66" s="1323"/>
      <c r="J66" s="1323"/>
      <c r="K66" s="1323"/>
      <c r="L66" s="1323"/>
      <c r="M66" s="1323"/>
      <c r="N66" s="1323"/>
      <c r="O66" s="1323"/>
      <c r="P66" s="1323"/>
      <c r="Q66" s="1323"/>
      <c r="R66" s="1718"/>
      <c r="S66" s="1135">
        <v>0</v>
      </c>
      <c r="T66" s="1718">
        <v>0</v>
      </c>
      <c r="U66" s="1265"/>
      <c r="V66" s="1135"/>
      <c r="W66" s="1266"/>
      <c r="X66" s="1266"/>
      <c r="Y66" s="1266"/>
      <c r="Z66" s="1266"/>
    </row>
    <row r="67" spans="1:28" ht="15">
      <c r="A67" s="1697">
        <v>6330</v>
      </c>
      <c r="B67" s="1707" t="s">
        <v>2675</v>
      </c>
      <c r="C67" s="1137"/>
      <c r="D67" s="1138">
        <v>720</v>
      </c>
      <c r="E67" s="1719" t="s">
        <v>2924</v>
      </c>
      <c r="F67" s="1323"/>
      <c r="G67" s="1323"/>
      <c r="H67" s="1323"/>
      <c r="I67" s="1323"/>
      <c r="J67" s="1323"/>
      <c r="K67" s="1323"/>
      <c r="L67" s="1323"/>
      <c r="M67" s="1323"/>
      <c r="N67" s="1323"/>
      <c r="O67" s="1323"/>
      <c r="P67" s="1323"/>
      <c r="Q67" s="1323"/>
      <c r="R67" s="1718"/>
      <c r="S67" s="1135">
        <v>0</v>
      </c>
      <c r="T67" s="1718">
        <v>0</v>
      </c>
      <c r="U67" s="1265"/>
      <c r="V67" s="1135"/>
      <c r="W67" s="1266"/>
      <c r="X67" s="1266"/>
      <c r="Y67" s="1266"/>
      <c r="Z67" s="1266"/>
    </row>
    <row r="68" spans="1:28" ht="15">
      <c r="A68" s="1697">
        <v>6335</v>
      </c>
      <c r="B68" s="1707" t="s">
        <v>2675</v>
      </c>
      <c r="C68" s="1137">
        <v>775</v>
      </c>
      <c r="D68" s="1138">
        <v>720</v>
      </c>
      <c r="E68" s="1135" t="s">
        <v>2922</v>
      </c>
      <c r="F68" s="1323"/>
      <c r="G68" s="1323"/>
      <c r="H68" s="1323"/>
      <c r="I68" s="1323"/>
      <c r="J68" s="1323"/>
      <c r="K68" s="1323"/>
      <c r="L68" s="1323"/>
      <c r="M68" s="1323"/>
      <c r="N68" s="1323"/>
      <c r="O68" s="1323"/>
      <c r="P68" s="1323"/>
      <c r="Q68" s="1323"/>
      <c r="R68" s="1718"/>
      <c r="S68" s="1135">
        <v>0</v>
      </c>
      <c r="T68" s="1718">
        <v>0</v>
      </c>
      <c r="U68" s="1265"/>
      <c r="V68" s="1135"/>
      <c r="W68" s="1266"/>
      <c r="X68" s="1266"/>
      <c r="Y68" s="1266"/>
      <c r="Z68" s="1266"/>
      <c r="AB68" s="1728"/>
    </row>
    <row r="69" spans="1:28" ht="15">
      <c r="A69" s="1697">
        <v>6345</v>
      </c>
      <c r="B69" s="1707" t="s">
        <v>2675</v>
      </c>
      <c r="C69" s="1137">
        <v>775</v>
      </c>
      <c r="D69" s="1138">
        <v>720</v>
      </c>
      <c r="E69" s="1135" t="s">
        <v>2921</v>
      </c>
      <c r="F69" s="1323"/>
      <c r="G69" s="1323"/>
      <c r="H69" s="1323"/>
      <c r="I69" s="1323"/>
      <c r="J69" s="1323"/>
      <c r="K69" s="1323"/>
      <c r="L69" s="1323"/>
      <c r="M69" s="1323"/>
      <c r="N69" s="1323"/>
      <c r="O69" s="1323"/>
      <c r="P69" s="1323"/>
      <c r="Q69" s="1323"/>
      <c r="R69" s="1718"/>
      <c r="S69" s="1135">
        <v>0</v>
      </c>
      <c r="T69" s="1718">
        <v>0</v>
      </c>
      <c r="U69" s="1265"/>
      <c r="V69" s="1135"/>
      <c r="W69" s="1266"/>
      <c r="X69" s="1266"/>
      <c r="Y69" s="1266"/>
      <c r="Z69" s="1266"/>
      <c r="AB69" s="1728"/>
    </row>
    <row r="70" spans="1:28" ht="15">
      <c r="A70" s="1697">
        <v>6285</v>
      </c>
      <c r="B70" s="1707" t="s">
        <v>2561</v>
      </c>
      <c r="C70" s="1137">
        <v>675</v>
      </c>
      <c r="D70" s="1138">
        <v>620</v>
      </c>
      <c r="E70" s="1135" t="s">
        <v>3027</v>
      </c>
      <c r="F70" s="1323">
        <v>2940.56</v>
      </c>
      <c r="G70" s="1323">
        <v>2460.5700000000002</v>
      </c>
      <c r="H70" s="1323">
        <v>3972.84</v>
      </c>
      <c r="I70" s="1323">
        <v>904.37</v>
      </c>
      <c r="J70" s="1323">
        <v>1352.62</v>
      </c>
      <c r="K70" s="1323">
        <v>2047.96</v>
      </c>
      <c r="L70" s="1323">
        <v>3096.23</v>
      </c>
      <c r="M70" s="1323">
        <v>1157.54</v>
      </c>
      <c r="N70" s="1323">
        <v>1855.44</v>
      </c>
      <c r="O70" s="1323">
        <v>867.92</v>
      </c>
      <c r="P70" s="1323">
        <v>1778.04</v>
      </c>
      <c r="Q70" s="1323">
        <v>1736.69</v>
      </c>
      <c r="R70" s="1323">
        <v>24170.78</v>
      </c>
      <c r="S70" s="1718">
        <v>22206.61</v>
      </c>
      <c r="T70" s="1718">
        <v>-1964.1699999999983</v>
      </c>
      <c r="U70" s="1265"/>
      <c r="V70" s="1135"/>
      <c r="W70" s="1265"/>
      <c r="X70" s="1265"/>
      <c r="Y70" s="1265"/>
      <c r="Z70" s="1265"/>
      <c r="AB70" s="1729"/>
    </row>
    <row r="71" spans="1:28" ht="30">
      <c r="A71" s="1720"/>
      <c r="B71" s="1721"/>
      <c r="C71" s="1139"/>
      <c r="D71" s="1722" t="s">
        <v>521</v>
      </c>
      <c r="E71" s="1720" t="s">
        <v>3026</v>
      </c>
      <c r="F71" s="1725">
        <v>12918.48344</v>
      </c>
      <c r="G71" s="1725">
        <v>10141.066334000001</v>
      </c>
      <c r="H71" s="1725">
        <v>14693.157623999999</v>
      </c>
      <c r="I71" s="1725">
        <v>17643.110841999998</v>
      </c>
      <c r="J71" s="1725">
        <v>11524.719929999999</v>
      </c>
      <c r="K71" s="1725">
        <v>30936.610865999999</v>
      </c>
      <c r="L71" s="1725">
        <v>11639.263974000001</v>
      </c>
      <c r="M71" s="1725">
        <v>17117.956618000004</v>
      </c>
      <c r="N71" s="1725">
        <v>15683.003356000001</v>
      </c>
      <c r="O71" s="1725">
        <v>13380.32719</v>
      </c>
      <c r="P71" s="1725">
        <v>26865.460009999999</v>
      </c>
      <c r="Q71" s="1725">
        <v>11386.824054000001</v>
      </c>
      <c r="R71" s="1725">
        <v>193929.984238</v>
      </c>
      <c r="S71" s="1725">
        <v>103147.61007392003</v>
      </c>
      <c r="T71" s="1725">
        <v>-90782.374164079956</v>
      </c>
      <c r="U71" s="1725">
        <v>0</v>
      </c>
      <c r="V71" s="1725">
        <v>0</v>
      </c>
      <c r="W71" s="1725">
        <v>0</v>
      </c>
      <c r="X71" s="1725">
        <v>0</v>
      </c>
      <c r="Y71" s="1725">
        <v>0</v>
      </c>
      <c r="Z71" s="1725">
        <v>0</v>
      </c>
      <c r="AA71" s="1725">
        <v>0</v>
      </c>
      <c r="AB71" s="1725">
        <v>0</v>
      </c>
    </row>
    <row r="72" spans="1:28" ht="15">
      <c r="A72" s="1697"/>
      <c r="B72" s="1707"/>
      <c r="C72" s="1137"/>
      <c r="D72" s="1138"/>
      <c r="E72" s="1135"/>
      <c r="F72" s="1715"/>
      <c r="G72" s="1715"/>
      <c r="H72" s="1715"/>
      <c r="I72" s="1715"/>
      <c r="J72" s="1715"/>
      <c r="K72" s="1715"/>
      <c r="L72" s="1715"/>
      <c r="M72" s="1715"/>
      <c r="N72" s="1715"/>
      <c r="O72" s="1715"/>
      <c r="P72" s="1715"/>
      <c r="Q72" s="1715"/>
      <c r="R72" s="1715"/>
      <c r="S72" s="1724"/>
      <c r="T72" s="1135"/>
      <c r="U72" s="1135"/>
      <c r="V72" s="1135"/>
      <c r="W72" s="1135"/>
      <c r="X72" s="1135"/>
      <c r="Y72" s="1135"/>
      <c r="Z72" s="1135"/>
    </row>
    <row r="73" spans="1:28" ht="15">
      <c r="A73" s="1697">
        <v>6020</v>
      </c>
      <c r="B73" s="1707" t="s">
        <v>1822</v>
      </c>
      <c r="C73" s="1137"/>
      <c r="D73" s="1137" t="s">
        <v>36</v>
      </c>
      <c r="E73" s="1719" t="s">
        <v>2814</v>
      </c>
      <c r="F73" s="1323">
        <v>0</v>
      </c>
      <c r="G73" s="1323">
        <v>0</v>
      </c>
      <c r="H73" s="1323">
        <v>458.28000000000003</v>
      </c>
      <c r="I73" s="1323">
        <v>0</v>
      </c>
      <c r="J73" s="1323">
        <v>0</v>
      </c>
      <c r="K73" s="1323">
        <v>0</v>
      </c>
      <c r="L73" s="1323">
        <v>0</v>
      </c>
      <c r="M73" s="1323">
        <v>518.78059800000005</v>
      </c>
      <c r="N73" s="1323">
        <v>-519.58258799999999</v>
      </c>
      <c r="O73" s="1323">
        <v>0</v>
      </c>
      <c r="P73" s="1323">
        <v>0</v>
      </c>
      <c r="Q73" s="1323">
        <v>0</v>
      </c>
      <c r="R73" s="1323">
        <v>457.47801000000004</v>
      </c>
      <c r="S73" s="1718">
        <v>3967.9948604142846</v>
      </c>
      <c r="T73" s="1718">
        <v>3510.5168504142848</v>
      </c>
      <c r="U73" s="1265"/>
      <c r="V73" s="1135"/>
      <c r="W73" s="1718"/>
      <c r="X73" s="1718"/>
      <c r="Y73" s="1718"/>
      <c r="Z73" s="1718"/>
    </row>
    <row r="74" spans="1:28" ht="30">
      <c r="A74" s="1720"/>
      <c r="B74" s="1721"/>
      <c r="C74" s="1139"/>
      <c r="D74" s="1139" t="s">
        <v>36</v>
      </c>
      <c r="E74" s="1720" t="s">
        <v>3025</v>
      </c>
      <c r="F74" s="1725">
        <v>0</v>
      </c>
      <c r="G74" s="1725">
        <v>0</v>
      </c>
      <c r="H74" s="1725">
        <v>458.28000000000003</v>
      </c>
      <c r="I74" s="1725">
        <v>0</v>
      </c>
      <c r="J74" s="1725">
        <v>0</v>
      </c>
      <c r="K74" s="1725">
        <v>0</v>
      </c>
      <c r="L74" s="1725">
        <v>0</v>
      </c>
      <c r="M74" s="1725">
        <v>518.78059800000005</v>
      </c>
      <c r="N74" s="1725">
        <v>-519.58258799999999</v>
      </c>
      <c r="O74" s="1725">
        <v>0</v>
      </c>
      <c r="P74" s="1725">
        <v>0</v>
      </c>
      <c r="Q74" s="1725">
        <v>0</v>
      </c>
      <c r="R74" s="1725">
        <v>457.47801000000004</v>
      </c>
      <c r="S74" s="1725">
        <v>3967.9948604142846</v>
      </c>
      <c r="T74" s="1725">
        <v>3510.5168504142848</v>
      </c>
      <c r="U74" s="1725">
        <v>0</v>
      </c>
      <c r="V74" s="1265"/>
      <c r="W74" s="1725"/>
      <c r="X74" s="1725"/>
      <c r="Y74" s="1725"/>
      <c r="Z74" s="1725"/>
    </row>
    <row r="75" spans="1:28" ht="15">
      <c r="A75" s="1697"/>
      <c r="B75" s="1707"/>
      <c r="C75" s="1137"/>
      <c r="D75" s="1138"/>
      <c r="E75" s="1135"/>
      <c r="F75" s="1715"/>
      <c r="G75" s="1715"/>
      <c r="H75" s="1715"/>
      <c r="I75" s="1715"/>
      <c r="J75" s="1715"/>
      <c r="K75" s="1715"/>
      <c r="L75" s="1715"/>
      <c r="M75" s="1715"/>
      <c r="N75" s="1715"/>
      <c r="O75" s="1715"/>
      <c r="P75" s="1715"/>
      <c r="Q75" s="1715"/>
      <c r="R75" s="1715"/>
      <c r="S75" s="1724"/>
      <c r="T75" s="1135"/>
      <c r="U75" s="1135"/>
      <c r="V75" s="1135"/>
      <c r="W75" s="1135"/>
      <c r="X75" s="1135"/>
      <c r="Y75" s="1135"/>
      <c r="Z75" s="1135"/>
    </row>
    <row r="76" spans="1:28" ht="15">
      <c r="A76" s="1697">
        <v>6005</v>
      </c>
      <c r="B76" s="1707" t="s">
        <v>1822</v>
      </c>
      <c r="C76" s="1137" t="s">
        <v>522</v>
      </c>
      <c r="D76" s="1137" t="s">
        <v>522</v>
      </c>
      <c r="E76" s="1135" t="s">
        <v>3024</v>
      </c>
      <c r="F76" s="1323">
        <v>0</v>
      </c>
      <c r="G76" s="1323">
        <v>0</v>
      </c>
      <c r="H76" s="1323">
        <v>0</v>
      </c>
      <c r="I76" s="1323">
        <v>0</v>
      </c>
      <c r="J76" s="1323">
        <v>0</v>
      </c>
      <c r="K76" s="1323">
        <v>0</v>
      </c>
      <c r="L76" s="1323">
        <v>0</v>
      </c>
      <c r="M76" s="1323">
        <v>0</v>
      </c>
      <c r="N76" s="1323">
        <v>0</v>
      </c>
      <c r="O76" s="1323">
        <v>0</v>
      </c>
      <c r="P76" s="1323">
        <v>0</v>
      </c>
      <c r="Q76" s="1323">
        <v>0</v>
      </c>
      <c r="R76" s="1323">
        <v>0</v>
      </c>
      <c r="S76" s="1718">
        <v>0</v>
      </c>
      <c r="T76" s="1718">
        <v>0</v>
      </c>
      <c r="U76" s="1265"/>
      <c r="V76" s="1135"/>
      <c r="W76" s="1718"/>
      <c r="X76" s="1718"/>
      <c r="Y76" s="1718"/>
      <c r="Z76" s="1718"/>
      <c r="AB76" s="1730"/>
    </row>
    <row r="77" spans="1:28" ht="15">
      <c r="A77" s="1697">
        <v>6010</v>
      </c>
      <c r="B77" s="1707" t="s">
        <v>1822</v>
      </c>
      <c r="C77" s="1137" t="s">
        <v>522</v>
      </c>
      <c r="D77" s="1137" t="s">
        <v>522</v>
      </c>
      <c r="E77" s="1135" t="s">
        <v>3023</v>
      </c>
      <c r="F77" s="1323">
        <v>903.81981599999995</v>
      </c>
      <c r="G77" s="1323">
        <v>945.35526000000004</v>
      </c>
      <c r="H77" s="1323">
        <v>921.02059199999997</v>
      </c>
      <c r="I77" s="1323">
        <v>918.62989800000003</v>
      </c>
      <c r="J77" s="1323">
        <v>921.738564</v>
      </c>
      <c r="K77" s="1323">
        <v>921.78439200000003</v>
      </c>
      <c r="L77" s="1323">
        <v>1342.6687440000001</v>
      </c>
      <c r="M77" s="1323">
        <v>1346.04474</v>
      </c>
      <c r="N77" s="1323">
        <v>1336.80276</v>
      </c>
      <c r="O77" s="1323">
        <v>1337.536008</v>
      </c>
      <c r="P77" s="1323">
        <v>1838.6499119999999</v>
      </c>
      <c r="Q77" s="1323">
        <v>1977.6156839999999</v>
      </c>
      <c r="R77" s="1323">
        <v>14711.666370000003</v>
      </c>
      <c r="S77" s="1718">
        <v>15567.316234644188</v>
      </c>
      <c r="T77" s="1718">
        <v>855.64986464418507</v>
      </c>
      <c r="U77" s="1265"/>
      <c r="V77" s="1135"/>
      <c r="W77" s="1718"/>
      <c r="X77" s="1718"/>
      <c r="Y77" s="1718"/>
      <c r="Z77" s="1718"/>
    </row>
    <row r="78" spans="1:28" ht="15">
      <c r="A78" s="1697">
        <v>6040</v>
      </c>
      <c r="B78" s="1707" t="s">
        <v>1822</v>
      </c>
      <c r="C78" s="1137" t="s">
        <v>522</v>
      </c>
      <c r="D78" s="1137" t="s">
        <v>522</v>
      </c>
      <c r="E78" s="1135" t="s">
        <v>3022</v>
      </c>
      <c r="F78" s="1323">
        <v>1302.8594880000001</v>
      </c>
      <c r="G78" s="1323">
        <v>1297.4517840000001</v>
      </c>
      <c r="H78" s="1323">
        <v>1472.2015860000001</v>
      </c>
      <c r="I78" s="1323">
        <v>1324.2000600000001</v>
      </c>
      <c r="J78" s="1323">
        <v>1328.6835659999999</v>
      </c>
      <c r="K78" s="1323">
        <v>1328.7523080000001</v>
      </c>
      <c r="L78" s="1323">
        <v>1332.204684</v>
      </c>
      <c r="M78" s="1323">
        <v>1335.5577659999999</v>
      </c>
      <c r="N78" s="1323">
        <v>1326.3616140000001</v>
      </c>
      <c r="O78" s="1323">
        <v>1327.110138</v>
      </c>
      <c r="P78" s="1323">
        <v>1328.813412</v>
      </c>
      <c r="Q78" s="1323">
        <v>1202.801688</v>
      </c>
      <c r="R78" s="1323">
        <v>15906.998093999999</v>
      </c>
      <c r="S78" s="1718">
        <v>16874.945816855427</v>
      </c>
      <c r="T78" s="1718">
        <v>967.94772285542786</v>
      </c>
      <c r="U78" s="1265"/>
      <c r="V78" s="1135"/>
      <c r="W78" s="1718"/>
      <c r="X78" s="1718"/>
      <c r="Y78" s="1718"/>
      <c r="Z78" s="1718"/>
    </row>
    <row r="79" spans="1:28" ht="30">
      <c r="A79" s="1720"/>
      <c r="B79" s="1721"/>
      <c r="C79" s="1139"/>
      <c r="D79" s="1139" t="s">
        <v>522</v>
      </c>
      <c r="E79" s="1720" t="s">
        <v>3021</v>
      </c>
      <c r="F79" s="1725">
        <v>2206.6793040000002</v>
      </c>
      <c r="G79" s="1725">
        <v>2242.8070440000001</v>
      </c>
      <c r="H79" s="1725">
        <v>2393.222178</v>
      </c>
      <c r="I79" s="1725">
        <v>2242.8299580000003</v>
      </c>
      <c r="J79" s="1725">
        <v>2250.4221299999999</v>
      </c>
      <c r="K79" s="1725">
        <v>2250.5367000000001</v>
      </c>
      <c r="L79" s="1725">
        <v>2674.8734279999999</v>
      </c>
      <c r="M79" s="1725">
        <v>2681.6025060000002</v>
      </c>
      <c r="N79" s="1725">
        <v>2663.164374</v>
      </c>
      <c r="O79" s="1725">
        <v>2664.646146</v>
      </c>
      <c r="P79" s="1725">
        <v>3167.4633239999998</v>
      </c>
      <c r="Q79" s="1725">
        <v>3180.4173719999999</v>
      </c>
      <c r="R79" s="1725">
        <v>30618.664464000001</v>
      </c>
      <c r="S79" s="1725">
        <v>32442.262051499616</v>
      </c>
      <c r="T79" s="1725">
        <v>1823.5975874996129</v>
      </c>
      <c r="U79" s="1725">
        <v>0</v>
      </c>
      <c r="V79" s="1731"/>
      <c r="W79" s="1725"/>
      <c r="X79" s="1725"/>
      <c r="Y79" s="1725">
        <v>0</v>
      </c>
      <c r="Z79" s="1723">
        <v>30618.664464000001</v>
      </c>
    </row>
    <row r="80" spans="1:28" ht="15">
      <c r="A80" s="1697"/>
      <c r="B80" s="1707"/>
      <c r="C80" s="1137"/>
      <c r="D80" s="1138"/>
      <c r="E80" s="1135"/>
      <c r="F80" s="1715"/>
      <c r="G80" s="1715"/>
      <c r="H80" s="1715"/>
      <c r="I80" s="1715"/>
      <c r="J80" s="1715"/>
      <c r="K80" s="1715"/>
      <c r="L80" s="1715"/>
      <c r="M80" s="1715"/>
      <c r="N80" s="1715"/>
      <c r="O80" s="1715"/>
      <c r="P80" s="1715"/>
      <c r="Q80" s="1715"/>
      <c r="R80" s="1715"/>
      <c r="S80" s="1724"/>
      <c r="T80" s="1135"/>
      <c r="U80" s="1135"/>
      <c r="V80" s="1135"/>
      <c r="W80" s="1135"/>
      <c r="X80" s="1135"/>
      <c r="Y80" s="1135"/>
      <c r="Z80" s="1135"/>
    </row>
    <row r="81" spans="1:30" ht="15">
      <c r="A81" s="1697">
        <v>6025</v>
      </c>
      <c r="B81" s="1707" t="s">
        <v>1822</v>
      </c>
      <c r="C81" s="1137" t="s">
        <v>523</v>
      </c>
      <c r="D81" s="1137" t="s">
        <v>523</v>
      </c>
      <c r="E81" s="1135" t="s">
        <v>3020</v>
      </c>
      <c r="F81" s="1323">
        <v>-320.79599999999999</v>
      </c>
      <c r="G81" s="1323">
        <v>24.655464000000002</v>
      </c>
      <c r="H81" s="1323">
        <v>0</v>
      </c>
      <c r="I81" s="1323">
        <v>0</v>
      </c>
      <c r="J81" s="1323">
        <v>0</v>
      </c>
      <c r="K81" s="1323">
        <v>0</v>
      </c>
      <c r="L81" s="1323">
        <v>0</v>
      </c>
      <c r="M81" s="1323">
        <v>-1064.194902</v>
      </c>
      <c r="N81" s="1323">
        <v>0</v>
      </c>
      <c r="O81" s="1323">
        <v>119.21390400000001</v>
      </c>
      <c r="P81" s="1323">
        <v>0</v>
      </c>
      <c r="Q81" s="1323">
        <v>691.63617599999998</v>
      </c>
      <c r="R81" s="1323">
        <v>-549.48535800000013</v>
      </c>
      <c r="S81" s="1718">
        <v>1441.2137269432253</v>
      </c>
      <c r="T81" s="1718">
        <v>1990.6990849432254</v>
      </c>
      <c r="U81" s="1265"/>
      <c r="V81" s="1135"/>
      <c r="W81" s="1718"/>
      <c r="X81" s="1718"/>
      <c r="Y81" s="1718"/>
      <c r="Z81" s="1718"/>
    </row>
    <row r="82" spans="1:30" ht="30">
      <c r="A82" s="1720"/>
      <c r="B82" s="1721"/>
      <c r="C82" s="1139"/>
      <c r="D82" s="1139" t="s">
        <v>523</v>
      </c>
      <c r="E82" s="1720" t="s">
        <v>3019</v>
      </c>
      <c r="F82" s="1725">
        <v>-320.79599999999999</v>
      </c>
      <c r="G82" s="1725">
        <v>24.655464000000002</v>
      </c>
      <c r="H82" s="1725">
        <v>0</v>
      </c>
      <c r="I82" s="1725">
        <v>0</v>
      </c>
      <c r="J82" s="1725">
        <v>0</v>
      </c>
      <c r="K82" s="1725">
        <v>0</v>
      </c>
      <c r="L82" s="1725">
        <v>0</v>
      </c>
      <c r="M82" s="1725">
        <v>-1064.194902</v>
      </c>
      <c r="N82" s="1725">
        <v>0</v>
      </c>
      <c r="O82" s="1725">
        <v>119.21390400000001</v>
      </c>
      <c r="P82" s="1725">
        <v>0</v>
      </c>
      <c r="Q82" s="1725">
        <v>691.63617599999998</v>
      </c>
      <c r="R82" s="1725">
        <v>-549.48535800000013</v>
      </c>
      <c r="S82" s="1725">
        <v>1441.2137269432253</v>
      </c>
      <c r="T82" s="1725">
        <v>1990.6990849432254</v>
      </c>
      <c r="U82" s="1725">
        <v>0</v>
      </c>
      <c r="V82" s="1731"/>
      <c r="W82" s="1725"/>
      <c r="X82" s="1725"/>
      <c r="Y82" s="1725">
        <v>0</v>
      </c>
      <c r="Z82" s="1723">
        <v>-549.48535800000013</v>
      </c>
    </row>
    <row r="83" spans="1:30" ht="15">
      <c r="A83" s="1697"/>
      <c r="B83" s="1707"/>
      <c r="C83" s="1137"/>
      <c r="D83" s="1138"/>
      <c r="E83" s="1135"/>
      <c r="F83" s="1715"/>
      <c r="G83" s="1715"/>
      <c r="H83" s="1715"/>
      <c r="I83" s="1715"/>
      <c r="J83" s="1715"/>
      <c r="K83" s="1715"/>
      <c r="L83" s="1715"/>
      <c r="M83" s="1715"/>
      <c r="N83" s="1715"/>
      <c r="O83" s="1715"/>
      <c r="P83" s="1715"/>
      <c r="Q83" s="1715"/>
      <c r="R83" s="1715"/>
      <c r="S83" s="1724"/>
      <c r="T83" s="1135"/>
      <c r="U83" s="1135"/>
      <c r="V83" s="1135"/>
      <c r="W83" s="1135"/>
      <c r="X83" s="1135"/>
      <c r="Y83" s="1135"/>
      <c r="Z83" s="1135"/>
    </row>
    <row r="84" spans="1:30" ht="15">
      <c r="A84" s="1697">
        <v>6030</v>
      </c>
      <c r="B84" s="1707" t="s">
        <v>1822</v>
      </c>
      <c r="C84" s="1137"/>
      <c r="D84" s="1137" t="s">
        <v>3017</v>
      </c>
      <c r="E84" s="1719" t="s">
        <v>3018</v>
      </c>
      <c r="F84" s="1323">
        <v>0</v>
      </c>
      <c r="G84" s="1323">
        <v>0</v>
      </c>
      <c r="H84" s="1323">
        <v>0</v>
      </c>
      <c r="I84" s="1323">
        <v>0</v>
      </c>
      <c r="J84" s="1323">
        <v>0</v>
      </c>
      <c r="K84" s="1323">
        <v>0</v>
      </c>
      <c r="L84" s="1323">
        <v>0</v>
      </c>
      <c r="M84" s="1323">
        <v>0</v>
      </c>
      <c r="N84" s="1323">
        <v>0</v>
      </c>
      <c r="O84" s="1323">
        <v>0</v>
      </c>
      <c r="P84" s="1323">
        <v>0</v>
      </c>
      <c r="Q84" s="1323">
        <v>0</v>
      </c>
      <c r="R84" s="1323">
        <v>0</v>
      </c>
      <c r="S84" s="1718">
        <v>0</v>
      </c>
      <c r="T84" s="1718"/>
      <c r="U84" s="1265"/>
      <c r="V84" s="1135"/>
      <c r="W84" s="1718"/>
      <c r="X84" s="1718"/>
      <c r="Y84" s="1718"/>
      <c r="Z84" s="1718"/>
    </row>
    <row r="85" spans="1:30" ht="30">
      <c r="A85" s="1720"/>
      <c r="B85" s="1721"/>
      <c r="C85" s="1139"/>
      <c r="D85" s="1139" t="s">
        <v>3017</v>
      </c>
      <c r="E85" s="1720" t="s">
        <v>3016</v>
      </c>
      <c r="F85" s="1726">
        <v>0</v>
      </c>
      <c r="G85" s="1726">
        <v>0</v>
      </c>
      <c r="H85" s="1726">
        <v>0</v>
      </c>
      <c r="I85" s="1726">
        <v>0</v>
      </c>
      <c r="J85" s="1726">
        <v>0</v>
      </c>
      <c r="K85" s="1726">
        <v>0</v>
      </c>
      <c r="L85" s="1726">
        <v>0</v>
      </c>
      <c r="M85" s="1726">
        <v>0</v>
      </c>
      <c r="N85" s="1726">
        <v>0</v>
      </c>
      <c r="O85" s="1726">
        <v>0</v>
      </c>
      <c r="P85" s="1726">
        <v>0</v>
      </c>
      <c r="Q85" s="1726">
        <v>0</v>
      </c>
      <c r="R85" s="1726">
        <v>0</v>
      </c>
      <c r="S85" s="1726">
        <v>0</v>
      </c>
      <c r="T85" s="1726">
        <v>0</v>
      </c>
      <c r="U85" s="1726">
        <v>0</v>
      </c>
      <c r="V85" s="1135"/>
      <c r="W85" s="1726"/>
      <c r="X85" s="1726"/>
      <c r="Y85" s="1726"/>
      <c r="Z85" s="1723">
        <v>0</v>
      </c>
    </row>
    <row r="86" spans="1:30" ht="15">
      <c r="A86" s="1697"/>
      <c r="B86" s="1707"/>
      <c r="C86" s="1137"/>
      <c r="D86" s="1138"/>
      <c r="E86" s="1135"/>
      <c r="F86" s="1715"/>
      <c r="G86" s="1715"/>
      <c r="H86" s="1715"/>
      <c r="I86" s="1715"/>
      <c r="J86" s="1715"/>
      <c r="K86" s="1715"/>
      <c r="L86" s="1715"/>
      <c r="M86" s="1715"/>
      <c r="N86" s="1715"/>
      <c r="O86" s="1715"/>
      <c r="P86" s="1715"/>
      <c r="Q86" s="1715"/>
      <c r="R86" s="1715"/>
      <c r="S86" s="1724"/>
      <c r="T86" s="1135"/>
      <c r="U86" s="1135"/>
      <c r="V86" s="1135"/>
      <c r="W86" s="1135"/>
      <c r="X86" s="1135"/>
      <c r="Y86" s="1135"/>
      <c r="Z86" s="1135"/>
    </row>
    <row r="87" spans="1:30" ht="15">
      <c r="A87" s="1697">
        <v>6255</v>
      </c>
      <c r="B87" s="1707" t="s">
        <v>2561</v>
      </c>
      <c r="C87" s="1137">
        <v>675</v>
      </c>
      <c r="D87" s="1138">
        <v>635</v>
      </c>
      <c r="E87" s="1135" t="s">
        <v>3015</v>
      </c>
      <c r="F87" s="1323">
        <v>0</v>
      </c>
      <c r="G87" s="1323">
        <v>10235</v>
      </c>
      <c r="H87" s="1323">
        <v>5195</v>
      </c>
      <c r="I87" s="1323">
        <v>2165.06</v>
      </c>
      <c r="J87" s="1323">
        <v>1910</v>
      </c>
      <c r="K87" s="1323">
        <v>2665</v>
      </c>
      <c r="L87" s="1323">
        <v>1520</v>
      </c>
      <c r="M87" s="1323">
        <v>3050</v>
      </c>
      <c r="N87" s="1323">
        <v>1425</v>
      </c>
      <c r="O87" s="1323">
        <v>499.94</v>
      </c>
      <c r="P87" s="1323">
        <v>1740</v>
      </c>
      <c r="Q87" s="1323">
        <v>515</v>
      </c>
      <c r="R87" s="1323">
        <v>30920</v>
      </c>
      <c r="S87" s="1718">
        <v>11260</v>
      </c>
      <c r="T87" s="1718">
        <v>-19660</v>
      </c>
      <c r="U87" s="1265"/>
      <c r="V87" s="1135"/>
      <c r="X87" s="1265"/>
      <c r="Y87" s="1265"/>
      <c r="Z87" s="1265"/>
      <c r="AD87" s="1265"/>
    </row>
    <row r="88" spans="1:30" ht="15">
      <c r="A88" s="1697">
        <v>6260</v>
      </c>
      <c r="B88" s="1707" t="s">
        <v>1822</v>
      </c>
      <c r="C88" s="1137" t="s">
        <v>530</v>
      </c>
      <c r="D88" s="1138" t="s">
        <v>3013</v>
      </c>
      <c r="E88" s="1135" t="s">
        <v>3014</v>
      </c>
      <c r="F88" s="1323">
        <v>1061.345928</v>
      </c>
      <c r="G88" s="1323">
        <v>132.21378000000001</v>
      </c>
      <c r="H88" s="1323">
        <v>765.72477600000002</v>
      </c>
      <c r="I88" s="1323">
        <v>426.81144</v>
      </c>
      <c r="J88" s="1323">
        <v>507.66730799999999</v>
      </c>
      <c r="K88" s="1323">
        <v>445.33358999999996</v>
      </c>
      <c r="L88" s="1323">
        <v>359.79562800000002</v>
      </c>
      <c r="M88" s="1323">
        <v>880.363518</v>
      </c>
      <c r="N88" s="1323">
        <v>363.83613000000003</v>
      </c>
      <c r="O88" s="1323">
        <v>161.406216</v>
      </c>
      <c r="P88" s="1323">
        <v>665.45311200000003</v>
      </c>
      <c r="Q88" s="1323">
        <v>665.79682200000002</v>
      </c>
      <c r="R88" s="1323">
        <v>6435.7482480000008</v>
      </c>
      <c r="S88" s="1718">
        <v>4417.8771979101339</v>
      </c>
      <c r="T88" s="1718">
        <v>-2017.8710500898669</v>
      </c>
      <c r="U88" s="1265"/>
      <c r="V88" s="1135"/>
      <c r="W88" s="1718"/>
      <c r="X88" s="1718"/>
      <c r="Y88" s="1718"/>
      <c r="Z88" s="1718"/>
    </row>
    <row r="89" spans="1:30" ht="15">
      <c r="A89" s="1697">
        <v>6265</v>
      </c>
      <c r="B89" s="1707" t="s">
        <v>2561</v>
      </c>
      <c r="C89" s="1137"/>
      <c r="D89" s="1138">
        <v>635</v>
      </c>
      <c r="E89" s="1719" t="s">
        <v>2777</v>
      </c>
      <c r="F89" s="1323">
        <v>0</v>
      </c>
      <c r="G89" s="1323">
        <v>0</v>
      </c>
      <c r="H89" s="1323">
        <v>0</v>
      </c>
      <c r="I89" s="1323">
        <v>0</v>
      </c>
      <c r="J89" s="1323">
        <v>430</v>
      </c>
      <c r="K89" s="1323">
        <v>0</v>
      </c>
      <c r="L89" s="1323">
        <v>0</v>
      </c>
      <c r="M89" s="1323">
        <v>0</v>
      </c>
      <c r="N89" s="1323">
        <v>565</v>
      </c>
      <c r="O89" s="1323">
        <v>0</v>
      </c>
      <c r="P89" s="1323">
        <v>420</v>
      </c>
      <c r="Q89" s="1323">
        <v>0</v>
      </c>
      <c r="R89" s="1323">
        <v>1415</v>
      </c>
      <c r="S89" s="1718">
        <v>225</v>
      </c>
      <c r="T89" s="1718">
        <v>-1190</v>
      </c>
      <c r="U89" s="1265"/>
      <c r="V89" s="1135"/>
      <c r="W89" s="1265"/>
      <c r="X89" s="1265"/>
      <c r="Y89" s="1265"/>
      <c r="Z89" s="1265"/>
    </row>
    <row r="90" spans="1:30" ht="15">
      <c r="A90" s="1697">
        <v>6375</v>
      </c>
      <c r="B90" s="1707" t="s">
        <v>1822</v>
      </c>
      <c r="C90" s="1137"/>
      <c r="D90" s="1138" t="s">
        <v>3013</v>
      </c>
      <c r="E90" s="1719" t="s">
        <v>3012</v>
      </c>
      <c r="F90" s="1323">
        <v>0</v>
      </c>
      <c r="G90" s="1323">
        <v>0</v>
      </c>
      <c r="H90" s="1323">
        <v>0</v>
      </c>
      <c r="I90" s="1323">
        <v>0</v>
      </c>
      <c r="J90" s="1323">
        <v>0</v>
      </c>
      <c r="K90" s="1323">
        <v>0</v>
      </c>
      <c r="L90" s="1323">
        <v>0</v>
      </c>
      <c r="M90" s="1323">
        <v>0</v>
      </c>
      <c r="N90" s="1323">
        <v>0</v>
      </c>
      <c r="O90" s="1323">
        <v>0</v>
      </c>
      <c r="P90" s="1323">
        <v>0</v>
      </c>
      <c r="Q90" s="1323">
        <v>0</v>
      </c>
      <c r="R90" s="1323">
        <v>0</v>
      </c>
      <c r="S90" s="1718">
        <v>0</v>
      </c>
      <c r="T90" s="1718">
        <v>0</v>
      </c>
      <c r="U90" s="1265"/>
      <c r="V90" s="1135"/>
      <c r="W90" s="1718"/>
      <c r="X90" s="1718"/>
      <c r="Y90" s="1718"/>
      <c r="Z90" s="1718"/>
    </row>
    <row r="91" spans="1:30" ht="30">
      <c r="A91" s="1725"/>
      <c r="B91" s="1732"/>
      <c r="C91" s="1139"/>
      <c r="D91" s="1722" t="s">
        <v>3010</v>
      </c>
      <c r="E91" s="1720" t="s">
        <v>3009</v>
      </c>
      <c r="F91" s="1725">
        <v>1061.345928</v>
      </c>
      <c r="G91" s="1725">
        <v>10367.21378</v>
      </c>
      <c r="H91" s="1725">
        <v>5960.724776</v>
      </c>
      <c r="I91" s="1725">
        <v>2591.8714399999999</v>
      </c>
      <c r="J91" s="1725">
        <v>2847.667308</v>
      </c>
      <c r="K91" s="1725">
        <v>3110.3335900000002</v>
      </c>
      <c r="L91" s="1725">
        <v>1879.7956280000001</v>
      </c>
      <c r="M91" s="1725">
        <v>3930.3635180000001</v>
      </c>
      <c r="N91" s="1725">
        <v>2353.8361300000001</v>
      </c>
      <c r="O91" s="1725">
        <v>661.34621600000003</v>
      </c>
      <c r="P91" s="1725">
        <v>2825.4531120000001</v>
      </c>
      <c r="Q91" s="1725">
        <v>1180.796822</v>
      </c>
      <c r="R91" s="1725">
        <v>38770.748248000004</v>
      </c>
      <c r="S91" s="1725">
        <v>15902.877197910133</v>
      </c>
      <c r="T91" s="1725">
        <v>-22867.871050089867</v>
      </c>
      <c r="U91" s="1725">
        <v>0</v>
      </c>
      <c r="V91" s="1725">
        <v>0</v>
      </c>
      <c r="W91" s="1725">
        <v>0</v>
      </c>
      <c r="X91" s="1725">
        <v>0</v>
      </c>
      <c r="Y91" s="1725">
        <v>0</v>
      </c>
      <c r="Z91" s="1725">
        <v>0</v>
      </c>
      <c r="AA91" s="1725">
        <v>0</v>
      </c>
      <c r="AB91" s="1725">
        <v>0</v>
      </c>
      <c r="AC91" s="1725">
        <v>0</v>
      </c>
      <c r="AD91" s="1725">
        <v>0</v>
      </c>
    </row>
    <row r="92" spans="1:30" ht="15">
      <c r="A92" s="1697"/>
      <c r="B92" s="1707"/>
      <c r="C92" s="1137"/>
      <c r="D92" s="1138"/>
      <c r="E92" s="1135"/>
      <c r="F92" s="1715"/>
      <c r="G92" s="1715"/>
      <c r="H92" s="1715"/>
      <c r="I92" s="1715"/>
      <c r="J92" s="1715"/>
      <c r="K92" s="1715"/>
      <c r="L92" s="1715"/>
      <c r="M92" s="1715"/>
      <c r="N92" s="1715"/>
      <c r="O92" s="1715"/>
      <c r="P92" s="1715"/>
      <c r="Q92" s="1715"/>
      <c r="R92" s="1715"/>
      <c r="S92" s="1724"/>
      <c r="T92" s="1135"/>
      <c r="U92" s="1135"/>
      <c r="V92" s="1135"/>
      <c r="W92" s="1135"/>
      <c r="X92" s="1135"/>
      <c r="Y92" s="1135"/>
      <c r="Z92" s="1135"/>
    </row>
    <row r="93" spans="1:30" ht="15">
      <c r="A93" s="1697">
        <v>5495</v>
      </c>
      <c r="B93" s="1707" t="s">
        <v>1822</v>
      </c>
      <c r="C93" s="1137" t="s">
        <v>524</v>
      </c>
      <c r="D93" s="1137" t="s">
        <v>524</v>
      </c>
      <c r="E93" s="1135" t="s">
        <v>3008</v>
      </c>
      <c r="F93" s="1323">
        <v>0</v>
      </c>
      <c r="G93" s="1323">
        <v>0</v>
      </c>
      <c r="H93" s="1323">
        <v>0</v>
      </c>
      <c r="I93" s="1323">
        <v>0</v>
      </c>
      <c r="J93" s="1323">
        <v>0</v>
      </c>
      <c r="K93" s="1323">
        <v>0</v>
      </c>
      <c r="L93" s="1323">
        <v>0</v>
      </c>
      <c r="M93" s="1323">
        <v>0</v>
      </c>
      <c r="N93" s="1323">
        <v>0</v>
      </c>
      <c r="O93" s="1323">
        <v>0</v>
      </c>
      <c r="P93" s="1323">
        <v>0</v>
      </c>
      <c r="Q93" s="1323">
        <v>0</v>
      </c>
      <c r="R93" s="1323">
        <v>0</v>
      </c>
      <c r="S93" s="1718">
        <v>427.20743345814731</v>
      </c>
      <c r="T93" s="1718">
        <v>427.20743345814731</v>
      </c>
      <c r="U93" s="1265"/>
      <c r="V93" s="1135"/>
      <c r="W93" s="1718"/>
      <c r="X93" s="1718"/>
      <c r="Y93" s="1718"/>
      <c r="Z93" s="1718"/>
    </row>
    <row r="94" spans="1:30" ht="15">
      <c r="A94" s="1697">
        <v>5735</v>
      </c>
      <c r="B94" s="1707" t="s">
        <v>1822</v>
      </c>
      <c r="C94" s="1137" t="s">
        <v>524</v>
      </c>
      <c r="D94" s="1137" t="s">
        <v>524</v>
      </c>
      <c r="E94" s="1135" t="s">
        <v>3007</v>
      </c>
      <c r="F94" s="1323">
        <v>1746.8717040000001</v>
      </c>
      <c r="G94" s="1323">
        <v>1841.6592840000001</v>
      </c>
      <c r="H94" s="1323">
        <v>3552.5101800000002</v>
      </c>
      <c r="I94" s="1323">
        <v>3045.9885720000002</v>
      </c>
      <c r="J94" s="1323">
        <v>2986.2135840000001</v>
      </c>
      <c r="K94" s="1323">
        <v>2931.9608700000003</v>
      </c>
      <c r="L94" s="1323">
        <v>2583.316722</v>
      </c>
      <c r="M94" s="1323">
        <v>3213.237858</v>
      </c>
      <c r="N94" s="1323">
        <v>3122.9108700000002</v>
      </c>
      <c r="O94" s="1323">
        <v>2640.044148</v>
      </c>
      <c r="P94" s="1323">
        <v>2914.3476420000002</v>
      </c>
      <c r="Q94" s="1323">
        <v>3135.5441219999998</v>
      </c>
      <c r="R94" s="1323">
        <v>33714.60555600001</v>
      </c>
      <c r="S94" s="1718">
        <v>35707.113861687016</v>
      </c>
      <c r="T94" s="1718">
        <v>1992.5083056870062</v>
      </c>
      <c r="U94" s="1265"/>
      <c r="V94" s="1135"/>
      <c r="W94" s="1718"/>
      <c r="X94" s="1718"/>
      <c r="Y94" s="1718"/>
      <c r="Z94" s="1718"/>
    </row>
    <row r="95" spans="1:30" ht="15">
      <c r="A95" s="1697">
        <v>5745</v>
      </c>
      <c r="B95" s="1707" t="s">
        <v>1822</v>
      </c>
      <c r="C95" s="1137" t="s">
        <v>524</v>
      </c>
      <c r="D95" s="1137" t="s">
        <v>524</v>
      </c>
      <c r="E95" s="1135" t="s">
        <v>3006</v>
      </c>
      <c r="F95" s="1323">
        <v>0</v>
      </c>
      <c r="G95" s="1323">
        <v>0</v>
      </c>
      <c r="H95" s="1323">
        <v>0</v>
      </c>
      <c r="I95" s="1323">
        <v>0</v>
      </c>
      <c r="J95" s="1323">
        <v>0</v>
      </c>
      <c r="K95" s="1323">
        <v>0</v>
      </c>
      <c r="L95" s="1323">
        <v>0</v>
      </c>
      <c r="M95" s="1323">
        <v>0</v>
      </c>
      <c r="N95" s="1323">
        <v>0</v>
      </c>
      <c r="O95" s="1323">
        <v>0</v>
      </c>
      <c r="P95" s="1323">
        <v>0</v>
      </c>
      <c r="Q95" s="1323">
        <v>0</v>
      </c>
      <c r="R95" s="1323">
        <v>0</v>
      </c>
      <c r="S95" s="1718">
        <v>0</v>
      </c>
      <c r="T95" s="1718">
        <v>0</v>
      </c>
      <c r="U95" s="1265"/>
      <c r="V95" s="1135"/>
      <c r="W95" s="1718"/>
      <c r="X95" s="1718"/>
      <c r="Y95" s="1718"/>
      <c r="Z95" s="1718"/>
    </row>
    <row r="96" spans="1:30" ht="15">
      <c r="A96" s="1697">
        <v>5750</v>
      </c>
      <c r="B96" s="1707" t="s">
        <v>1822</v>
      </c>
      <c r="C96" s="1137" t="s">
        <v>524</v>
      </c>
      <c r="D96" s="1137" t="s">
        <v>524</v>
      </c>
      <c r="E96" s="1135" t="s">
        <v>3005</v>
      </c>
      <c r="F96" s="1323">
        <v>392.15019599999999</v>
      </c>
      <c r="G96" s="1323">
        <v>410.63415600000002</v>
      </c>
      <c r="H96" s="1323">
        <v>398.39808000000005</v>
      </c>
      <c r="I96" s="1323">
        <v>378.25667400000003</v>
      </c>
      <c r="J96" s="1323">
        <v>479.42198400000001</v>
      </c>
      <c r="K96" s="1323">
        <v>443.67614400000002</v>
      </c>
      <c r="L96" s="1323">
        <v>475.62589800000006</v>
      </c>
      <c r="M96" s="1323">
        <v>503.06159400000001</v>
      </c>
      <c r="N96" s="1323">
        <v>546.75859200000002</v>
      </c>
      <c r="O96" s="1323">
        <v>1834.5330300000001</v>
      </c>
      <c r="P96" s="1323">
        <v>857.31203400000004</v>
      </c>
      <c r="Q96" s="1323">
        <v>415.58358000000004</v>
      </c>
      <c r="R96" s="1323">
        <v>7135.4119620000019</v>
      </c>
      <c r="S96" s="1718">
        <v>7545.1437430829665</v>
      </c>
      <c r="T96" s="1718">
        <v>409.73178108296452</v>
      </c>
      <c r="U96" s="1265"/>
      <c r="V96" s="1135"/>
      <c r="W96" s="1718"/>
      <c r="X96" s="1718"/>
      <c r="Y96" s="1718"/>
      <c r="Z96" s="1718"/>
    </row>
    <row r="97" spans="1:26" ht="15">
      <c r="A97" s="1697">
        <v>6015</v>
      </c>
      <c r="B97" s="1707" t="s">
        <v>1822</v>
      </c>
      <c r="C97" s="1137" t="s">
        <v>524</v>
      </c>
      <c r="D97" s="1137" t="s">
        <v>524</v>
      </c>
      <c r="E97" s="1135" t="s">
        <v>3004</v>
      </c>
      <c r="F97" s="1323">
        <v>6.6908880000000002</v>
      </c>
      <c r="G97" s="1323">
        <v>0.72560999999999998</v>
      </c>
      <c r="H97" s="1323">
        <v>5.438256</v>
      </c>
      <c r="I97" s="1323">
        <v>0</v>
      </c>
      <c r="J97" s="1323">
        <v>1.0464060000000002</v>
      </c>
      <c r="K97" s="1323">
        <v>0</v>
      </c>
      <c r="L97" s="1323">
        <v>1.0464060000000002</v>
      </c>
      <c r="M97" s="1323">
        <v>0</v>
      </c>
      <c r="N97" s="1323">
        <v>1.0387680000000001</v>
      </c>
      <c r="O97" s="1323">
        <v>0</v>
      </c>
      <c r="P97" s="1323">
        <v>50.059452000000007</v>
      </c>
      <c r="Q97" s="1323">
        <v>0</v>
      </c>
      <c r="R97" s="1323">
        <v>66.045786000000007</v>
      </c>
      <c r="S97" s="1718">
        <v>69.696568321835684</v>
      </c>
      <c r="T97" s="1718">
        <v>3.6507823218356776</v>
      </c>
      <c r="U97" s="1265"/>
      <c r="V97" s="1135"/>
      <c r="W97" s="1718"/>
      <c r="X97" s="1718"/>
      <c r="Y97" s="1718"/>
      <c r="Z97" s="1718"/>
    </row>
    <row r="98" spans="1:26" ht="15">
      <c r="A98" s="1697">
        <v>6035</v>
      </c>
      <c r="B98" s="1707" t="s">
        <v>1822</v>
      </c>
      <c r="C98" s="1137" t="s">
        <v>524</v>
      </c>
      <c r="D98" s="1137" t="s">
        <v>524</v>
      </c>
      <c r="E98" s="1135" t="s">
        <v>3003</v>
      </c>
      <c r="F98" s="1323">
        <v>480.46839</v>
      </c>
      <c r="G98" s="1323">
        <v>279.70355999999998</v>
      </c>
      <c r="H98" s="1323">
        <v>289.953756</v>
      </c>
      <c r="I98" s="1323">
        <v>369.61809600000004</v>
      </c>
      <c r="J98" s="1323">
        <v>300.05883000000006</v>
      </c>
      <c r="K98" s="1323">
        <v>349.11006600000002</v>
      </c>
      <c r="L98" s="1323">
        <v>371.73382200000003</v>
      </c>
      <c r="M98" s="1323">
        <v>299.569998</v>
      </c>
      <c r="N98" s="1323">
        <v>289.72461600000003</v>
      </c>
      <c r="O98" s="1323">
        <v>329.42694</v>
      </c>
      <c r="P98" s="1323">
        <v>308.89599600000003</v>
      </c>
      <c r="Q98" s="1323">
        <v>330.57264000000004</v>
      </c>
      <c r="R98" s="1323">
        <v>3998.83671</v>
      </c>
      <c r="S98" s="1718">
        <v>4245.7156795753863</v>
      </c>
      <c r="T98" s="1718">
        <v>246.87896957538624</v>
      </c>
      <c r="U98" s="1265"/>
      <c r="V98" s="1135"/>
      <c r="W98" s="1718"/>
      <c r="X98" s="1718"/>
      <c r="Y98" s="1718"/>
      <c r="Z98" s="1718"/>
    </row>
    <row r="99" spans="1:26" ht="15">
      <c r="A99" s="1697">
        <v>6045</v>
      </c>
      <c r="B99" s="1707" t="s">
        <v>1822</v>
      </c>
      <c r="C99" s="1137" t="s">
        <v>524</v>
      </c>
      <c r="D99" s="1137" t="s">
        <v>524</v>
      </c>
      <c r="E99" s="1135" t="s">
        <v>3002</v>
      </c>
      <c r="F99" s="1323">
        <v>0</v>
      </c>
      <c r="G99" s="1323">
        <v>0</v>
      </c>
      <c r="H99" s="1323">
        <v>5.6826720000000002</v>
      </c>
      <c r="I99" s="1323">
        <v>0</v>
      </c>
      <c r="J99" s="1323">
        <v>0</v>
      </c>
      <c r="K99" s="1323">
        <v>0</v>
      </c>
      <c r="L99" s="1323">
        <v>0</v>
      </c>
      <c r="M99" s="1323">
        <v>0</v>
      </c>
      <c r="N99" s="1323">
        <v>57.353742000000004</v>
      </c>
      <c r="O99" s="1323">
        <v>257.10271800000004</v>
      </c>
      <c r="P99" s="1323">
        <v>106.466082</v>
      </c>
      <c r="Q99" s="1323">
        <v>235.31150399999999</v>
      </c>
      <c r="R99" s="1323">
        <v>661.91671800000006</v>
      </c>
      <c r="S99" s="1718">
        <v>694.55140950676946</v>
      </c>
      <c r="T99" s="1718">
        <v>32.6346915067694</v>
      </c>
      <c r="U99" s="1265"/>
      <c r="V99" s="1135"/>
      <c r="W99" s="1718"/>
      <c r="X99" s="1718"/>
      <c r="Y99" s="1718"/>
      <c r="Z99" s="1718"/>
    </row>
    <row r="100" spans="1:26" ht="15">
      <c r="A100" s="1697">
        <v>6050</v>
      </c>
      <c r="B100" s="1707" t="s">
        <v>1822</v>
      </c>
      <c r="C100" s="1137" t="s">
        <v>524</v>
      </c>
      <c r="D100" s="1137" t="s">
        <v>524</v>
      </c>
      <c r="E100" s="1135" t="s">
        <v>3001</v>
      </c>
      <c r="F100" s="1323">
        <v>708.84459000000004</v>
      </c>
      <c r="G100" s="1323">
        <v>1214.6329500000002</v>
      </c>
      <c r="H100" s="1323">
        <v>1523.383824</v>
      </c>
      <c r="I100" s="1323">
        <v>5258.3734620000005</v>
      </c>
      <c r="J100" s="1323">
        <v>3653.2248480000003</v>
      </c>
      <c r="K100" s="1323">
        <v>988.50996000000009</v>
      </c>
      <c r="L100" s="1323">
        <v>2394.0165299999999</v>
      </c>
      <c r="M100" s="1323">
        <v>1126.4675159999999</v>
      </c>
      <c r="N100" s="1323">
        <v>1125.2454360000002</v>
      </c>
      <c r="O100" s="1323">
        <v>1202.274666</v>
      </c>
      <c r="P100" s="1323">
        <v>3073.0729200000001</v>
      </c>
      <c r="Q100" s="1323">
        <v>2461.4066040000002</v>
      </c>
      <c r="R100" s="1323">
        <v>24729.453305999999</v>
      </c>
      <c r="S100" s="1718">
        <v>18344.785122477588</v>
      </c>
      <c r="T100" s="1718">
        <v>-6384.6681835224117</v>
      </c>
      <c r="U100" s="1265"/>
      <c r="V100" s="1135"/>
      <c r="W100" s="1718"/>
      <c r="X100" s="1718"/>
      <c r="Y100" s="1718"/>
      <c r="Z100" s="1718"/>
    </row>
    <row r="101" spans="1:26" ht="15">
      <c r="A101" s="1697">
        <v>6370</v>
      </c>
      <c r="B101" s="1707" t="s">
        <v>1822</v>
      </c>
      <c r="C101" s="1137"/>
      <c r="D101" s="1137" t="s">
        <v>524</v>
      </c>
      <c r="E101" s="1719" t="s">
        <v>3000</v>
      </c>
      <c r="F101" s="1323">
        <v>0</v>
      </c>
      <c r="G101" s="1323">
        <v>0</v>
      </c>
      <c r="H101" s="1323">
        <v>0</v>
      </c>
      <c r="I101" s="1323">
        <v>0</v>
      </c>
      <c r="J101" s="1323">
        <v>0</v>
      </c>
      <c r="K101" s="1323">
        <v>0</v>
      </c>
      <c r="L101" s="1323">
        <v>0</v>
      </c>
      <c r="M101" s="1323">
        <v>0</v>
      </c>
      <c r="N101" s="1323">
        <v>0</v>
      </c>
      <c r="O101" s="1323">
        <v>0</v>
      </c>
      <c r="P101" s="1323">
        <v>0</v>
      </c>
      <c r="Q101" s="1323">
        <v>0</v>
      </c>
      <c r="R101" s="1323">
        <v>0</v>
      </c>
      <c r="S101" s="1718">
        <v>0</v>
      </c>
      <c r="T101" s="1718">
        <v>0</v>
      </c>
      <c r="U101" s="1265"/>
      <c r="V101" s="1135"/>
      <c r="W101" s="1718"/>
      <c r="X101" s="1718"/>
      <c r="Y101" s="1718"/>
      <c r="Z101" s="1718"/>
    </row>
    <row r="102" spans="1:26" ht="30">
      <c r="A102" s="1720"/>
      <c r="B102" s="1721"/>
      <c r="C102" s="1139"/>
      <c r="D102" s="1139" t="s">
        <v>524</v>
      </c>
      <c r="E102" s="1720" t="s">
        <v>2999</v>
      </c>
      <c r="F102" s="1725">
        <v>3335.0257680000004</v>
      </c>
      <c r="G102" s="1725">
        <v>3747.35556</v>
      </c>
      <c r="H102" s="1725">
        <v>5775.3667679999999</v>
      </c>
      <c r="I102" s="1725">
        <v>9052.2368040000001</v>
      </c>
      <c r="J102" s="1725">
        <v>7419.9656520000008</v>
      </c>
      <c r="K102" s="1725">
        <v>4713.2570400000004</v>
      </c>
      <c r="L102" s="1725">
        <v>5825.7393780000002</v>
      </c>
      <c r="M102" s="1725">
        <v>5142.3369659999998</v>
      </c>
      <c r="N102" s="1725">
        <v>5143.0320240000001</v>
      </c>
      <c r="O102" s="1725">
        <v>6263.3815020000002</v>
      </c>
      <c r="P102" s="1725">
        <v>7310.1541259999995</v>
      </c>
      <c r="Q102" s="1725">
        <v>6578.4184499999992</v>
      </c>
      <c r="R102" s="1725">
        <v>70306.270038000017</v>
      </c>
      <c r="S102" s="1725">
        <v>67034.213818109711</v>
      </c>
      <c r="T102" s="1725">
        <v>-3272.0562198903021</v>
      </c>
      <c r="U102" s="1725">
        <v>0</v>
      </c>
      <c r="V102" s="1731"/>
      <c r="W102" s="1725">
        <v>0</v>
      </c>
      <c r="X102" s="1725">
        <v>0</v>
      </c>
      <c r="Y102" s="1725">
        <v>0</v>
      </c>
      <c r="Z102" s="1725">
        <v>0</v>
      </c>
    </row>
    <row r="103" spans="1:26" ht="15">
      <c r="A103" s="1697"/>
      <c r="B103" s="1707"/>
      <c r="C103" s="1137"/>
      <c r="D103" s="1138"/>
      <c r="E103" s="1135"/>
      <c r="F103" s="1715"/>
      <c r="G103" s="1715"/>
      <c r="H103" s="1715"/>
      <c r="I103" s="1715"/>
      <c r="J103" s="1715"/>
      <c r="K103" s="1715"/>
      <c r="L103" s="1715"/>
      <c r="M103" s="1715"/>
      <c r="N103" s="1715"/>
      <c r="O103" s="1715"/>
      <c r="P103" s="1715"/>
      <c r="Q103" s="1715"/>
      <c r="R103" s="1715"/>
      <c r="S103" s="1724"/>
      <c r="T103" s="1135"/>
      <c r="U103" s="1135"/>
      <c r="V103" s="1135"/>
      <c r="W103" s="1135"/>
      <c r="X103" s="1135"/>
      <c r="Y103" s="1135"/>
      <c r="Z103" s="1135"/>
    </row>
    <row r="104" spans="1:26" ht="15">
      <c r="A104" s="1697">
        <v>6090</v>
      </c>
      <c r="B104" s="1707" t="s">
        <v>1822</v>
      </c>
      <c r="C104" s="1137" t="s">
        <v>2805</v>
      </c>
      <c r="D104" s="1137" t="s">
        <v>2805</v>
      </c>
      <c r="E104" s="1135" t="s">
        <v>2998</v>
      </c>
      <c r="F104" s="1323">
        <v>69.734939999999995</v>
      </c>
      <c r="G104" s="1323">
        <v>69.452334000000008</v>
      </c>
      <c r="H104" s="1323">
        <v>72.576276000000007</v>
      </c>
      <c r="I104" s="1323">
        <v>73.004004000000009</v>
      </c>
      <c r="J104" s="1323">
        <v>75.845340000000007</v>
      </c>
      <c r="K104" s="1323">
        <v>75.852978000000007</v>
      </c>
      <c r="L104" s="1323">
        <v>78.434622000000005</v>
      </c>
      <c r="M104" s="1323">
        <v>78.625572000000005</v>
      </c>
      <c r="N104" s="1323">
        <v>78.083274000000003</v>
      </c>
      <c r="O104" s="1323">
        <v>78.129102000000003</v>
      </c>
      <c r="P104" s="1323">
        <v>78.220758000000004</v>
      </c>
      <c r="Q104" s="1323">
        <v>156.55608599999999</v>
      </c>
      <c r="R104" s="1323">
        <v>984.51528600000006</v>
      </c>
      <c r="S104" s="1718">
        <v>1528.1332478695542</v>
      </c>
      <c r="T104" s="1718">
        <v>543.61796186955416</v>
      </c>
      <c r="U104" s="1265"/>
      <c r="V104" s="1135"/>
      <c r="W104" s="1718"/>
      <c r="X104" s="1718"/>
      <c r="Y104" s="1718"/>
      <c r="Z104" s="1718"/>
    </row>
    <row r="105" spans="1:26" ht="15">
      <c r="A105" s="1720"/>
      <c r="B105" s="1721"/>
      <c r="C105" s="1139"/>
      <c r="D105" s="1139" t="s">
        <v>2805</v>
      </c>
      <c r="E105" s="1693" t="s">
        <v>2997</v>
      </c>
      <c r="F105" s="1725">
        <v>69.734939999999995</v>
      </c>
      <c r="G105" s="1725">
        <v>69.452334000000008</v>
      </c>
      <c r="H105" s="1725">
        <v>72.576276000000007</v>
      </c>
      <c r="I105" s="1725">
        <v>73.004004000000009</v>
      </c>
      <c r="J105" s="1725">
        <v>75.845340000000007</v>
      </c>
      <c r="K105" s="1725">
        <v>75.852978000000007</v>
      </c>
      <c r="L105" s="1725">
        <v>78.434622000000005</v>
      </c>
      <c r="M105" s="1725">
        <v>78.625572000000005</v>
      </c>
      <c r="N105" s="1725">
        <v>78.083274000000003</v>
      </c>
      <c r="O105" s="1725">
        <v>78.129102000000003</v>
      </c>
      <c r="P105" s="1725">
        <v>78.220758000000004</v>
      </c>
      <c r="Q105" s="1725">
        <v>156.55608599999999</v>
      </c>
      <c r="R105" s="1725">
        <v>984.51528600000006</v>
      </c>
      <c r="S105" s="1725">
        <v>1528.1332478695542</v>
      </c>
      <c r="T105" s="1725">
        <v>543.61796186955416</v>
      </c>
      <c r="U105" s="1726">
        <v>0</v>
      </c>
      <c r="V105" s="1693"/>
      <c r="W105" s="1726"/>
      <c r="X105" s="1726"/>
      <c r="Y105" s="1726"/>
      <c r="Z105" s="1726"/>
    </row>
    <row r="106" spans="1:26" ht="15">
      <c r="A106" s="1697"/>
      <c r="B106" s="1707"/>
      <c r="C106" s="1137"/>
      <c r="D106" s="1138"/>
      <c r="E106" s="1135"/>
      <c r="F106" s="1715"/>
      <c r="G106" s="1715"/>
      <c r="H106" s="1715"/>
      <c r="I106" s="1715"/>
      <c r="J106" s="1715"/>
      <c r="K106" s="1715"/>
      <c r="L106" s="1715"/>
      <c r="M106" s="1715"/>
      <c r="N106" s="1715"/>
      <c r="O106" s="1715"/>
      <c r="P106" s="1715"/>
      <c r="Q106" s="1715"/>
      <c r="R106" s="1715"/>
      <c r="S106" s="1724"/>
      <c r="T106" s="1135"/>
      <c r="U106" s="1135"/>
      <c r="V106" s="1135"/>
      <c r="W106" s="1135"/>
      <c r="X106" s="1135"/>
      <c r="Y106" s="1135"/>
      <c r="Z106" s="1135"/>
    </row>
    <row r="107" spans="1:26" ht="15">
      <c r="A107" s="1697">
        <v>6365</v>
      </c>
      <c r="B107" s="1707" t="s">
        <v>1822</v>
      </c>
      <c r="C107" s="1137"/>
      <c r="D107" s="1137" t="s">
        <v>525</v>
      </c>
      <c r="E107" s="1135" t="s">
        <v>2996</v>
      </c>
      <c r="F107" s="1323">
        <v>0</v>
      </c>
      <c r="G107" s="1323">
        <v>0</v>
      </c>
      <c r="H107" s="1323">
        <v>97.873331999999991</v>
      </c>
      <c r="I107" s="1323">
        <v>0</v>
      </c>
      <c r="J107" s="1323">
        <v>0</v>
      </c>
      <c r="K107" s="1323">
        <v>0</v>
      </c>
      <c r="L107" s="1323">
        <v>0</v>
      </c>
      <c r="M107" s="1323">
        <v>0</v>
      </c>
      <c r="N107" s="1323">
        <v>0</v>
      </c>
      <c r="O107" s="1323">
        <v>0</v>
      </c>
      <c r="P107" s="1323">
        <v>0</v>
      </c>
      <c r="Q107" s="1323">
        <v>49.868502000000007</v>
      </c>
      <c r="R107" s="1323">
        <v>147.74183399999998</v>
      </c>
      <c r="S107" s="1718">
        <v>7320.0382223687602</v>
      </c>
      <c r="T107" s="1718">
        <v>7172.2963883687598</v>
      </c>
      <c r="U107" s="1265"/>
      <c r="V107" s="1135"/>
      <c r="W107" s="1718"/>
      <c r="X107" s="1718"/>
      <c r="Y107" s="1718"/>
      <c r="Z107" s="1718"/>
    </row>
    <row r="108" spans="1:26" ht="15">
      <c r="A108" s="1720"/>
      <c r="B108" s="1721"/>
      <c r="C108" s="1139"/>
      <c r="D108" s="1139" t="s">
        <v>525</v>
      </c>
      <c r="E108" s="1693" t="s">
        <v>2995</v>
      </c>
      <c r="F108" s="1725">
        <v>0</v>
      </c>
      <c r="G108" s="1725">
        <v>0</v>
      </c>
      <c r="H108" s="1725">
        <v>97.873331999999991</v>
      </c>
      <c r="I108" s="1725">
        <v>0</v>
      </c>
      <c r="J108" s="1725">
        <v>0</v>
      </c>
      <c r="K108" s="1725">
        <v>0</v>
      </c>
      <c r="L108" s="1725">
        <v>0</v>
      </c>
      <c r="M108" s="1725">
        <v>0</v>
      </c>
      <c r="N108" s="1725">
        <v>0</v>
      </c>
      <c r="O108" s="1725">
        <v>0</v>
      </c>
      <c r="P108" s="1725">
        <v>0</v>
      </c>
      <c r="Q108" s="1725">
        <v>49.868502000000007</v>
      </c>
      <c r="R108" s="1725">
        <v>147.74183399999998</v>
      </c>
      <c r="S108" s="1725">
        <v>7320.0382223687602</v>
      </c>
      <c r="T108" s="1725">
        <v>7172.2963883687598</v>
      </c>
      <c r="U108" s="1725">
        <v>0</v>
      </c>
      <c r="V108" s="1265"/>
      <c r="W108" s="1725"/>
      <c r="X108" s="1725"/>
      <c r="Y108" s="1725">
        <v>0</v>
      </c>
      <c r="Z108" s="1723">
        <v>147.74183399999998</v>
      </c>
    </row>
    <row r="109" spans="1:26" ht="15">
      <c r="A109" s="1697"/>
      <c r="B109" s="1707" t="s">
        <v>1822</v>
      </c>
      <c r="C109" s="1137"/>
      <c r="D109" s="1138"/>
      <c r="E109" s="1135"/>
      <c r="F109" s="1715"/>
      <c r="G109" s="1715"/>
      <c r="H109" s="1715"/>
      <c r="I109" s="1715"/>
      <c r="J109" s="1715"/>
      <c r="K109" s="1715"/>
      <c r="L109" s="1715"/>
      <c r="M109" s="1715"/>
      <c r="N109" s="1715"/>
      <c r="O109" s="1715"/>
      <c r="P109" s="1715"/>
      <c r="Q109" s="1715"/>
      <c r="R109" s="1715"/>
      <c r="S109" s="1724"/>
      <c r="T109" s="1135"/>
      <c r="U109" s="1135"/>
      <c r="V109" s="1135"/>
      <c r="W109" s="1135"/>
      <c r="X109" s="1135"/>
      <c r="Y109" s="1135"/>
      <c r="Z109" s="1135"/>
    </row>
    <row r="110" spans="1:26" ht="15">
      <c r="A110" s="1697">
        <v>6215</v>
      </c>
      <c r="B110" s="1707" t="s">
        <v>1822</v>
      </c>
      <c r="C110" s="1137" t="s">
        <v>39</v>
      </c>
      <c r="D110" s="1137" t="s">
        <v>39</v>
      </c>
      <c r="E110" s="1135" t="s">
        <v>2994</v>
      </c>
      <c r="F110" s="1323">
        <v>2105.6743920000004</v>
      </c>
      <c r="G110" s="1323">
        <v>2084.1352320000001</v>
      </c>
      <c r="H110" s="1323">
        <v>2604.3746880000003</v>
      </c>
      <c r="I110" s="1323">
        <v>2563.4579220000001</v>
      </c>
      <c r="J110" s="1323">
        <v>2707.220358</v>
      </c>
      <c r="K110" s="1323">
        <v>2989.5208380000004</v>
      </c>
      <c r="L110" s="1323">
        <v>2925.5143980000003</v>
      </c>
      <c r="M110" s="1323">
        <v>2760.5030460000003</v>
      </c>
      <c r="N110" s="1323">
        <v>2328.9560460000002</v>
      </c>
      <c r="O110" s="1323">
        <v>2447.856792</v>
      </c>
      <c r="P110" s="1323">
        <v>2222.3983079999998</v>
      </c>
      <c r="Q110" s="1323">
        <v>2145.2468699999999</v>
      </c>
      <c r="R110" s="1323">
        <v>29884.85889</v>
      </c>
      <c r="S110" s="1718">
        <v>31686.741729811485</v>
      </c>
      <c r="T110" s="1718">
        <v>1801.8828398114856</v>
      </c>
      <c r="U110" s="1265"/>
      <c r="V110" s="1135"/>
      <c r="W110" s="1718"/>
      <c r="X110" s="1718"/>
      <c r="Y110" s="1718"/>
      <c r="Z110" s="1718"/>
    </row>
    <row r="111" spans="1:26" ht="15">
      <c r="A111" s="1697">
        <v>6220</v>
      </c>
      <c r="B111" s="1707" t="s">
        <v>1822</v>
      </c>
      <c r="C111" s="1137" t="s">
        <v>39</v>
      </c>
      <c r="D111" s="1137" t="s">
        <v>39</v>
      </c>
      <c r="E111" s="1135" t="s">
        <v>2993</v>
      </c>
      <c r="F111" s="1323">
        <v>863.78142000000014</v>
      </c>
      <c r="G111" s="1323">
        <v>1166.162202</v>
      </c>
      <c r="H111" s="1323">
        <v>734.45480400000008</v>
      </c>
      <c r="I111" s="1323">
        <v>1901.3731680000001</v>
      </c>
      <c r="J111" s="1323">
        <v>1355.3096340000002</v>
      </c>
      <c r="K111" s="1323">
        <v>1095.991896</v>
      </c>
      <c r="L111" s="1323">
        <v>1430.818902</v>
      </c>
      <c r="M111" s="1323">
        <v>1069.3123620000001</v>
      </c>
      <c r="N111" s="1323">
        <v>1381.2406440000002</v>
      </c>
      <c r="O111" s="1323">
        <v>1004.190774</v>
      </c>
      <c r="P111" s="1323">
        <v>1322.802306</v>
      </c>
      <c r="Q111" s="1323">
        <v>1075.804662</v>
      </c>
      <c r="R111" s="1323">
        <v>14401.242774000002</v>
      </c>
      <c r="S111" s="1718">
        <v>15623.983659156307</v>
      </c>
      <c r="T111" s="1718">
        <v>1222.740885156305</v>
      </c>
      <c r="U111" s="1265"/>
      <c r="V111" s="1135"/>
      <c r="W111" s="1718"/>
      <c r="X111" s="1718"/>
      <c r="Y111" s="1718"/>
      <c r="Z111" s="1718"/>
    </row>
    <row r="112" spans="1:26" ht="15">
      <c r="A112" s="1697">
        <v>6225</v>
      </c>
      <c r="B112" s="1707" t="s">
        <v>1822</v>
      </c>
      <c r="C112" s="1137" t="s">
        <v>39</v>
      </c>
      <c r="D112" s="1137" t="s">
        <v>39</v>
      </c>
      <c r="E112" s="1135" t="s">
        <v>2992</v>
      </c>
      <c r="F112" s="1323">
        <v>0</v>
      </c>
      <c r="G112" s="1323">
        <v>0</v>
      </c>
      <c r="H112" s="1323">
        <v>0</v>
      </c>
      <c r="I112" s="1323">
        <v>0</v>
      </c>
      <c r="J112" s="1323">
        <v>720.14119200000005</v>
      </c>
      <c r="K112" s="1323">
        <v>-5.1403740000000004</v>
      </c>
      <c r="L112" s="1323">
        <v>0</v>
      </c>
      <c r="M112" s="1323">
        <v>0</v>
      </c>
      <c r="N112" s="1323">
        <v>0</v>
      </c>
      <c r="O112" s="1323">
        <v>0</v>
      </c>
      <c r="P112" s="1323">
        <v>422.60290199999997</v>
      </c>
      <c r="Q112" s="1323">
        <v>0.54229799999999995</v>
      </c>
      <c r="R112" s="1323">
        <v>1138.1460180000001</v>
      </c>
      <c r="S112" s="1718">
        <v>1201.2088503891985</v>
      </c>
      <c r="T112" s="1718">
        <v>63.06283238919832</v>
      </c>
      <c r="U112" s="1265"/>
      <c r="V112" s="1135"/>
      <c r="W112" s="1718"/>
      <c r="X112" s="1718"/>
      <c r="Y112" s="1718"/>
      <c r="Z112" s="1718"/>
    </row>
    <row r="113" spans="1:28" ht="15">
      <c r="A113" s="1697">
        <v>6230</v>
      </c>
      <c r="B113" s="1707" t="s">
        <v>1822</v>
      </c>
      <c r="C113" s="1137" t="s">
        <v>39</v>
      </c>
      <c r="D113" s="1137" t="s">
        <v>39</v>
      </c>
      <c r="E113" s="1135" t="s">
        <v>2991</v>
      </c>
      <c r="F113" s="1323">
        <v>228.43730400000001</v>
      </c>
      <c r="G113" s="1323">
        <v>273.41748600000005</v>
      </c>
      <c r="H113" s="1323">
        <v>233.11939799999999</v>
      </c>
      <c r="I113" s="1323">
        <v>232.82915399999999</v>
      </c>
      <c r="J113" s="1323">
        <v>376.41591600000004</v>
      </c>
      <c r="K113" s="1323">
        <v>296.37731400000001</v>
      </c>
      <c r="L113" s="1323">
        <v>0</v>
      </c>
      <c r="M113" s="1323">
        <v>261.54803400000003</v>
      </c>
      <c r="N113" s="1323">
        <v>0</v>
      </c>
      <c r="O113" s="1323">
        <v>998.72960399999999</v>
      </c>
      <c r="P113" s="1323">
        <v>0</v>
      </c>
      <c r="Q113" s="1323">
        <v>480.44547599999999</v>
      </c>
      <c r="R113" s="1323">
        <v>3381.3196860000003</v>
      </c>
      <c r="S113" s="1718">
        <v>3535.1257850831889</v>
      </c>
      <c r="T113" s="1718">
        <v>153.80609908318866</v>
      </c>
      <c r="U113" s="1265"/>
      <c r="V113" s="1135"/>
      <c r="W113" s="1718"/>
      <c r="X113" s="1718"/>
      <c r="Y113" s="1718"/>
      <c r="Z113" s="1718"/>
    </row>
    <row r="114" spans="1:28" ht="30">
      <c r="A114" s="1720"/>
      <c r="B114" s="1721"/>
      <c r="C114" s="1139"/>
      <c r="D114" s="1139" t="s">
        <v>39</v>
      </c>
      <c r="E114" s="1720" t="s">
        <v>2990</v>
      </c>
      <c r="F114" s="1725">
        <v>3197.8931160000006</v>
      </c>
      <c r="G114" s="1725">
        <v>3523.7149200000003</v>
      </c>
      <c r="H114" s="1725">
        <v>3571.9488900000001</v>
      </c>
      <c r="I114" s="1725">
        <v>4697.6602439999997</v>
      </c>
      <c r="J114" s="1725">
        <v>5159.0871000000006</v>
      </c>
      <c r="K114" s="1725">
        <v>4376.7496740000006</v>
      </c>
      <c r="L114" s="1725">
        <v>4356.3333000000002</v>
      </c>
      <c r="M114" s="1725">
        <v>4091.3634420000003</v>
      </c>
      <c r="N114" s="1725">
        <v>3710.1966900000007</v>
      </c>
      <c r="O114" s="1725">
        <v>4450.7771700000003</v>
      </c>
      <c r="P114" s="1725">
        <v>3967.8035159999999</v>
      </c>
      <c r="Q114" s="1725">
        <v>3702.0393059999997</v>
      </c>
      <c r="R114" s="1725">
        <v>48805.567368000004</v>
      </c>
      <c r="S114" s="1725">
        <v>52047.060024440187</v>
      </c>
      <c r="T114" s="1725">
        <v>3241.4926564401776</v>
      </c>
      <c r="U114" s="1725">
        <v>0</v>
      </c>
      <c r="V114" s="1731"/>
      <c r="W114" s="1725"/>
      <c r="X114" s="1725"/>
      <c r="Y114" s="1725">
        <v>0</v>
      </c>
      <c r="Z114" s="1723">
        <v>48805.567368000004</v>
      </c>
    </row>
    <row r="115" spans="1:28" ht="15">
      <c r="A115" s="1697"/>
      <c r="B115" s="1707"/>
      <c r="C115" s="1137"/>
      <c r="D115" s="1138"/>
      <c r="E115" s="1135"/>
      <c r="F115" s="1715"/>
      <c r="G115" s="1715"/>
      <c r="H115" s="1715"/>
      <c r="I115" s="1715"/>
      <c r="J115" s="1715"/>
      <c r="K115" s="1715"/>
      <c r="L115" s="1715"/>
      <c r="M115" s="1715"/>
      <c r="N115" s="1715"/>
      <c r="O115" s="1715"/>
      <c r="P115" s="1715"/>
      <c r="Q115" s="1715"/>
      <c r="R115" s="1715"/>
      <c r="S115" s="1724"/>
      <c r="T115" s="1135"/>
      <c r="U115" s="1135"/>
      <c r="V115" s="1135"/>
      <c r="W115" s="1135"/>
      <c r="X115" s="1135"/>
      <c r="Y115" s="1135"/>
      <c r="Z115" s="1135"/>
    </row>
    <row r="116" spans="1:28" ht="15">
      <c r="A116" s="1697">
        <v>5705</v>
      </c>
      <c r="B116" s="1707" t="s">
        <v>1822</v>
      </c>
      <c r="C116" s="1137"/>
      <c r="D116" s="1137" t="s">
        <v>526</v>
      </c>
      <c r="E116" s="1719" t="s">
        <v>3133</v>
      </c>
      <c r="F116" s="1323">
        <v>7610.8698240000003</v>
      </c>
      <c r="G116" s="1323">
        <v>6695.1576420000001</v>
      </c>
      <c r="H116" s="1323">
        <v>7652.023368000001</v>
      </c>
      <c r="I116" s="1323">
        <v>7821.5182260000011</v>
      </c>
      <c r="J116" s="1323">
        <v>7720.0015680000006</v>
      </c>
      <c r="K116" s="1323">
        <v>7738.1112659999999</v>
      </c>
      <c r="L116" s="1323">
        <v>7740.4561320000003</v>
      </c>
      <c r="M116" s="1323">
        <v>7764.1950360000001</v>
      </c>
      <c r="N116" s="1323">
        <v>7706.5816020000011</v>
      </c>
      <c r="O116" s="1323">
        <v>8234.8256820000006</v>
      </c>
      <c r="P116" s="1323">
        <v>8056.2645180000009</v>
      </c>
      <c r="Q116" s="1323">
        <v>8069.5393620000004</v>
      </c>
      <c r="R116" s="1323">
        <v>92809.544225999984</v>
      </c>
      <c r="S116" s="1718">
        <v>98410.131975827258</v>
      </c>
      <c r="T116" s="1718">
        <v>5600.5877498272748</v>
      </c>
      <c r="U116" s="1265"/>
      <c r="V116" s="1135"/>
      <c r="W116" s="1135"/>
      <c r="X116" s="1135"/>
      <c r="Y116" s="1135"/>
      <c r="Z116" s="1135"/>
    </row>
    <row r="117" spans="1:28" ht="15">
      <c r="A117" s="1697">
        <v>5715</v>
      </c>
      <c r="B117" s="1707" t="s">
        <v>1822</v>
      </c>
      <c r="C117" s="1137" t="s">
        <v>526</v>
      </c>
      <c r="D117" s="1137" t="s">
        <v>526</v>
      </c>
      <c r="E117" s="1135" t="s">
        <v>2989</v>
      </c>
      <c r="F117" s="1323">
        <v>249.69385800000003</v>
      </c>
      <c r="G117" s="1323">
        <v>454.52210400000007</v>
      </c>
      <c r="H117" s="1323">
        <v>252.60393600000003</v>
      </c>
      <c r="I117" s="1323">
        <v>958.08016799999996</v>
      </c>
      <c r="J117" s="1323">
        <v>1128.01803</v>
      </c>
      <c r="K117" s="1323">
        <v>2217.059346</v>
      </c>
      <c r="L117" s="1323">
        <v>2674.3922339999999</v>
      </c>
      <c r="M117" s="1323">
        <v>610.069974</v>
      </c>
      <c r="N117" s="1323">
        <v>2180.5191540000001</v>
      </c>
      <c r="O117" s="1323">
        <v>3992.1229080000003</v>
      </c>
      <c r="P117" s="1323">
        <v>6835.017060000001</v>
      </c>
      <c r="Q117" s="1323">
        <v>-1111.5199500000001</v>
      </c>
      <c r="R117" s="1323">
        <v>20440.578821999999</v>
      </c>
      <c r="S117" s="1718">
        <v>21551.121965359496</v>
      </c>
      <c r="T117" s="1718">
        <v>1110.5431433594968</v>
      </c>
      <c r="U117" s="1265"/>
      <c r="V117" s="1135"/>
      <c r="W117" s="1718"/>
      <c r="X117" s="1718"/>
      <c r="Y117" s="1718"/>
      <c r="Z117" s="1718"/>
    </row>
    <row r="118" spans="1:28" ht="15">
      <c r="A118" s="1720"/>
      <c r="B118" s="1721"/>
      <c r="C118" s="1139"/>
      <c r="D118" s="1139" t="s">
        <v>526</v>
      </c>
      <c r="E118" s="1693" t="s">
        <v>2988</v>
      </c>
      <c r="F118" s="1725">
        <v>7860.563682</v>
      </c>
      <c r="G118" s="1725">
        <v>7149.6797459999998</v>
      </c>
      <c r="H118" s="1725">
        <v>7904.6273040000015</v>
      </c>
      <c r="I118" s="1725">
        <v>8779.5983940000006</v>
      </c>
      <c r="J118" s="1725">
        <v>8848.0195980000008</v>
      </c>
      <c r="K118" s="1725">
        <v>9955.1706119999999</v>
      </c>
      <c r="L118" s="1725">
        <v>10414.848366</v>
      </c>
      <c r="M118" s="1725">
        <v>8374.2650099999992</v>
      </c>
      <c r="N118" s="1725">
        <v>9887.1007560000016</v>
      </c>
      <c r="O118" s="1725">
        <v>12226.94859</v>
      </c>
      <c r="P118" s="1725">
        <v>14891.281578000002</v>
      </c>
      <c r="Q118" s="1725">
        <v>6958.0194120000006</v>
      </c>
      <c r="R118" s="1725">
        <v>113250.12304799998</v>
      </c>
      <c r="S118" s="1725">
        <v>119961.25394118676</v>
      </c>
      <c r="T118" s="1725">
        <v>6711.1308931867716</v>
      </c>
      <c r="U118" s="1725">
        <v>0</v>
      </c>
      <c r="V118" s="1731"/>
      <c r="W118" s="1725"/>
      <c r="X118" s="1725"/>
      <c r="Y118" s="1725">
        <v>0</v>
      </c>
      <c r="Z118" s="1723">
        <v>113250.12304799998</v>
      </c>
    </row>
    <row r="119" spans="1:28" ht="15">
      <c r="A119" s="1697"/>
      <c r="B119" s="1707"/>
      <c r="C119" s="1137"/>
      <c r="D119" s="1138"/>
      <c r="E119" s="1135"/>
      <c r="F119" s="1715"/>
      <c r="G119" s="1715"/>
      <c r="H119" s="1715"/>
      <c r="I119" s="1715"/>
      <c r="J119" s="1715"/>
      <c r="K119" s="1715"/>
      <c r="L119" s="1715"/>
      <c r="M119" s="1715"/>
      <c r="N119" s="1715"/>
      <c r="O119" s="1715"/>
      <c r="P119" s="1715"/>
      <c r="Q119" s="1715"/>
      <c r="R119" s="1715"/>
      <c r="S119" s="1724"/>
      <c r="T119" s="1135"/>
      <c r="U119" s="1135"/>
      <c r="V119" s="1135"/>
      <c r="W119" s="1135"/>
      <c r="X119" s="1135"/>
      <c r="Y119" s="1135"/>
      <c r="Z119" s="1135"/>
    </row>
    <row r="120" spans="1:28" ht="15">
      <c r="A120" s="1697">
        <v>5785</v>
      </c>
      <c r="B120" s="1707" t="s">
        <v>1822</v>
      </c>
      <c r="C120" s="1137"/>
      <c r="D120" s="1137" t="s">
        <v>2986</v>
      </c>
      <c r="E120" s="1719" t="s">
        <v>2987</v>
      </c>
      <c r="F120" s="1323">
        <v>0</v>
      </c>
      <c r="G120" s="1323">
        <v>0</v>
      </c>
      <c r="H120" s="1323">
        <v>0</v>
      </c>
      <c r="I120" s="1323">
        <v>0</v>
      </c>
      <c r="J120" s="1323">
        <v>0</v>
      </c>
      <c r="K120" s="1323">
        <v>0</v>
      </c>
      <c r="L120" s="1323">
        <v>0</v>
      </c>
      <c r="M120" s="1323">
        <v>0</v>
      </c>
      <c r="N120" s="1323">
        <v>0</v>
      </c>
      <c r="O120" s="1323">
        <v>0</v>
      </c>
      <c r="P120" s="1323">
        <v>0</v>
      </c>
      <c r="Q120" s="1323">
        <v>0</v>
      </c>
      <c r="R120" s="1323">
        <v>0</v>
      </c>
      <c r="S120" s="1718">
        <v>113.34618364260155</v>
      </c>
      <c r="T120" s="1718">
        <v>113.34618364260155</v>
      </c>
      <c r="U120" s="1265"/>
      <c r="V120" s="1135"/>
      <c r="W120" s="1718"/>
      <c r="X120" s="1718"/>
      <c r="Y120" s="1718"/>
      <c r="Z120" s="1718"/>
    </row>
    <row r="121" spans="1:28" ht="30">
      <c r="A121" s="1720"/>
      <c r="B121" s="1721"/>
      <c r="C121" s="1139"/>
      <c r="D121" s="1139" t="s">
        <v>2986</v>
      </c>
      <c r="E121" s="1720" t="s">
        <v>2985</v>
      </c>
      <c r="F121" s="1725">
        <v>0</v>
      </c>
      <c r="G121" s="1725">
        <v>0</v>
      </c>
      <c r="H121" s="1725">
        <v>0</v>
      </c>
      <c r="I121" s="1725">
        <v>0</v>
      </c>
      <c r="J121" s="1725">
        <v>0</v>
      </c>
      <c r="K121" s="1725">
        <v>0</v>
      </c>
      <c r="L121" s="1725">
        <v>0</v>
      </c>
      <c r="M121" s="1725">
        <v>0</v>
      </c>
      <c r="N121" s="1725">
        <v>0</v>
      </c>
      <c r="O121" s="1725">
        <v>0</v>
      </c>
      <c r="P121" s="1725">
        <v>0</v>
      </c>
      <c r="Q121" s="1725">
        <v>0</v>
      </c>
      <c r="R121" s="1725">
        <v>0</v>
      </c>
      <c r="S121" s="1725">
        <v>113.34618364260155</v>
      </c>
      <c r="T121" s="1725">
        <v>113.34618364260155</v>
      </c>
      <c r="U121" s="1725">
        <v>0</v>
      </c>
      <c r="V121" s="1725">
        <v>0</v>
      </c>
      <c r="W121" s="1725">
        <v>0</v>
      </c>
      <c r="X121" s="1725">
        <v>0</v>
      </c>
      <c r="Y121" s="1725">
        <v>0</v>
      </c>
      <c r="Z121" s="1725">
        <v>0</v>
      </c>
      <c r="AA121" s="1725">
        <v>0</v>
      </c>
      <c r="AB121" s="1725">
        <v>0</v>
      </c>
    </row>
    <row r="122" spans="1:28" ht="15">
      <c r="A122" s="1697"/>
      <c r="B122" s="1707"/>
      <c r="C122" s="1137"/>
      <c r="D122" s="1138"/>
      <c r="E122" s="1135"/>
      <c r="F122" s="1715"/>
      <c r="G122" s="1715"/>
      <c r="H122" s="1715"/>
      <c r="I122" s="1715"/>
      <c r="J122" s="1715"/>
      <c r="K122" s="1715"/>
      <c r="L122" s="1715"/>
      <c r="M122" s="1715"/>
      <c r="N122" s="1715"/>
      <c r="O122" s="1715"/>
      <c r="P122" s="1715"/>
      <c r="Q122" s="1715"/>
      <c r="R122" s="1718"/>
      <c r="S122" s="1724"/>
      <c r="T122" s="1135"/>
      <c r="U122" s="1135"/>
      <c r="V122" s="1135"/>
      <c r="W122" s="1135"/>
      <c r="X122" s="1135"/>
      <c r="Y122" s="1135"/>
      <c r="Z122" s="1135"/>
    </row>
    <row r="123" spans="1:28" ht="15">
      <c r="A123" s="1697">
        <v>6065</v>
      </c>
      <c r="B123" s="1707" t="s">
        <v>1822</v>
      </c>
      <c r="C123" s="1137" t="s">
        <v>527</v>
      </c>
      <c r="D123" s="1137" t="s">
        <v>527</v>
      </c>
      <c r="E123" s="1135" t="s">
        <v>2984</v>
      </c>
      <c r="F123" s="1323">
        <v>0</v>
      </c>
      <c r="G123" s="1323">
        <v>0</v>
      </c>
      <c r="H123" s="1323">
        <v>0</v>
      </c>
      <c r="I123" s="1323">
        <v>0</v>
      </c>
      <c r="J123" s="1323">
        <v>0</v>
      </c>
      <c r="K123" s="1323">
        <v>0</v>
      </c>
      <c r="L123" s="1323">
        <v>0</v>
      </c>
      <c r="M123" s="1323">
        <v>0</v>
      </c>
      <c r="N123" s="1323">
        <v>0</v>
      </c>
      <c r="O123" s="1323">
        <v>0</v>
      </c>
      <c r="P123" s="1323">
        <v>0</v>
      </c>
      <c r="Q123" s="1323">
        <v>0</v>
      </c>
      <c r="R123" s="1323">
        <v>0</v>
      </c>
      <c r="S123" s="1718">
        <v>42011</v>
      </c>
      <c r="T123" s="1718">
        <v>42011</v>
      </c>
      <c r="U123" s="1265"/>
      <c r="V123" s="1135"/>
      <c r="W123" s="1718"/>
      <c r="X123" s="1718"/>
      <c r="Y123" s="1718"/>
      <c r="Z123" s="1718"/>
    </row>
    <row r="124" spans="1:28" ht="30">
      <c r="A124" s="1720"/>
      <c r="B124" s="1721"/>
      <c r="C124" s="1139"/>
      <c r="D124" s="1139" t="s">
        <v>527</v>
      </c>
      <c r="E124" s="1720" t="s">
        <v>2983</v>
      </c>
      <c r="F124" s="1725">
        <v>0</v>
      </c>
      <c r="G124" s="1725">
        <v>0</v>
      </c>
      <c r="H124" s="1725">
        <v>0</v>
      </c>
      <c r="I124" s="1725">
        <v>0</v>
      </c>
      <c r="J124" s="1725">
        <v>0</v>
      </c>
      <c r="K124" s="1725">
        <v>0</v>
      </c>
      <c r="L124" s="1725">
        <v>0</v>
      </c>
      <c r="M124" s="1725">
        <v>0</v>
      </c>
      <c r="N124" s="1725">
        <v>0</v>
      </c>
      <c r="O124" s="1725">
        <v>0</v>
      </c>
      <c r="P124" s="1725">
        <v>0</v>
      </c>
      <c r="Q124" s="1725">
        <v>0</v>
      </c>
      <c r="R124" s="1725">
        <v>0</v>
      </c>
      <c r="S124" s="1725">
        <v>42011</v>
      </c>
      <c r="T124" s="1725">
        <v>42011</v>
      </c>
      <c r="U124" s="1725">
        <v>0</v>
      </c>
      <c r="V124" s="1731"/>
      <c r="W124" s="1725"/>
      <c r="X124" s="1725"/>
      <c r="Y124" s="1725"/>
      <c r="Z124" s="1725"/>
    </row>
    <row r="125" spans="1:28" ht="15">
      <c r="A125" s="1697"/>
      <c r="B125" s="1707"/>
      <c r="C125" s="1137"/>
      <c r="D125" s="1138"/>
      <c r="E125" s="1135"/>
      <c r="F125" s="1715"/>
      <c r="G125" s="1715"/>
      <c r="H125" s="1715"/>
      <c r="I125" s="1715"/>
      <c r="J125" s="1715"/>
      <c r="K125" s="1715"/>
      <c r="L125" s="1715"/>
      <c r="M125" s="1715"/>
      <c r="N125" s="1715"/>
      <c r="O125" s="1715"/>
      <c r="P125" s="1715"/>
      <c r="Q125" s="1715"/>
      <c r="R125" s="1718"/>
      <c r="S125" s="1724"/>
      <c r="T125" s="1135"/>
      <c r="U125" s="1135"/>
      <c r="V125" s="1135"/>
      <c r="W125" s="1135"/>
      <c r="X125" s="1135"/>
      <c r="Y125" s="1135"/>
      <c r="Z125" s="1135"/>
    </row>
    <row r="126" spans="1:28" ht="15">
      <c r="A126" s="1697">
        <v>6070</v>
      </c>
      <c r="B126" s="1707" t="s">
        <v>1822</v>
      </c>
      <c r="C126" s="1137"/>
      <c r="D126" s="1137" t="s">
        <v>528</v>
      </c>
      <c r="E126" s="1135" t="s">
        <v>2807</v>
      </c>
      <c r="F126" s="1323">
        <v>-951.28998600000011</v>
      </c>
      <c r="G126" s="1323">
        <v>61.936542000000003</v>
      </c>
      <c r="H126" s="1323">
        <v>58.178646000000001</v>
      </c>
      <c r="I126" s="1323">
        <v>54.993600000000001</v>
      </c>
      <c r="J126" s="1323">
        <v>172.03831200000002</v>
      </c>
      <c r="K126" s="1323">
        <v>480.72808200000003</v>
      </c>
      <c r="L126" s="1323">
        <v>60.363114000000003</v>
      </c>
      <c r="M126" s="1323">
        <v>57.636347999999998</v>
      </c>
      <c r="N126" s="1323">
        <v>0</v>
      </c>
      <c r="O126" s="1323">
        <v>690.32244000000003</v>
      </c>
      <c r="P126" s="1323">
        <v>19.270674</v>
      </c>
      <c r="Q126" s="1323">
        <v>606.487752</v>
      </c>
      <c r="R126" s="1323">
        <v>1310.665524</v>
      </c>
      <c r="S126" s="1718">
        <v>2027.7518907477772</v>
      </c>
      <c r="T126" s="1718">
        <v>717.08636674777722</v>
      </c>
      <c r="U126" s="1265"/>
      <c r="V126" s="1135"/>
      <c r="W126" s="1718"/>
      <c r="X126" s="1718"/>
      <c r="Y126" s="1718"/>
      <c r="Z126" s="1718"/>
    </row>
    <row r="127" spans="1:28" ht="30">
      <c r="A127" s="1720"/>
      <c r="B127" s="1721"/>
      <c r="C127" s="1139"/>
      <c r="D127" s="1139" t="s">
        <v>528</v>
      </c>
      <c r="E127" s="1720" t="s">
        <v>2982</v>
      </c>
      <c r="F127" s="1725">
        <v>-951.28998600000011</v>
      </c>
      <c r="G127" s="1725">
        <v>61.936542000000003</v>
      </c>
      <c r="H127" s="1725">
        <v>58.178646000000001</v>
      </c>
      <c r="I127" s="1725">
        <v>54.993600000000001</v>
      </c>
      <c r="J127" s="1725">
        <v>172.03831200000002</v>
      </c>
      <c r="K127" s="1725">
        <v>480.72808200000003</v>
      </c>
      <c r="L127" s="1725">
        <v>60.363114000000003</v>
      </c>
      <c r="M127" s="1725">
        <v>57.636347999999998</v>
      </c>
      <c r="N127" s="1725">
        <v>0</v>
      </c>
      <c r="O127" s="1725">
        <v>690.32244000000003</v>
      </c>
      <c r="P127" s="1725">
        <v>19.270674</v>
      </c>
      <c r="Q127" s="1725">
        <v>606.487752</v>
      </c>
      <c r="R127" s="1725">
        <v>1310.665524</v>
      </c>
      <c r="S127" s="1725">
        <v>2027.7518907477772</v>
      </c>
      <c r="T127" s="1725">
        <v>717.08636674777722</v>
      </c>
      <c r="U127" s="1725">
        <v>0</v>
      </c>
      <c r="V127" s="1731"/>
      <c r="W127" s="1725"/>
      <c r="X127" s="1725"/>
      <c r="Y127" s="1725">
        <v>0</v>
      </c>
      <c r="Z127" s="1723">
        <v>1310.665524</v>
      </c>
    </row>
    <row r="128" spans="1:28" ht="15">
      <c r="A128" s="1697"/>
      <c r="B128" s="1707"/>
      <c r="C128" s="1137"/>
      <c r="D128" s="1138"/>
      <c r="E128" s="1135"/>
      <c r="F128" s="1715"/>
      <c r="G128" s="1715"/>
      <c r="H128" s="1715"/>
      <c r="I128" s="1715"/>
      <c r="J128" s="1715"/>
      <c r="K128" s="1715"/>
      <c r="L128" s="1715"/>
      <c r="M128" s="1715"/>
      <c r="N128" s="1715"/>
      <c r="O128" s="1715"/>
      <c r="P128" s="1715"/>
      <c r="Q128" s="1715"/>
      <c r="R128" s="1718"/>
      <c r="S128" s="1724"/>
      <c r="T128" s="1135"/>
      <c r="U128" s="1135"/>
      <c r="V128" s="1135"/>
      <c r="W128" s="1135"/>
      <c r="X128" s="1135"/>
      <c r="Y128" s="1135"/>
      <c r="Z128" s="1135"/>
    </row>
    <row r="129" spans="1:26" ht="15">
      <c r="A129" s="1697">
        <v>5505</v>
      </c>
      <c r="B129" s="1707" t="s">
        <v>1822</v>
      </c>
      <c r="C129" s="1137" t="s">
        <v>529</v>
      </c>
      <c r="D129" s="1137" t="s">
        <v>529</v>
      </c>
      <c r="E129" s="1135" t="s">
        <v>2981</v>
      </c>
      <c r="F129" s="1323">
        <v>41.634737999999999</v>
      </c>
      <c r="G129" s="1323">
        <v>-34.752900000000004</v>
      </c>
      <c r="H129" s="1323">
        <v>94.420956000000004</v>
      </c>
      <c r="I129" s="1323">
        <v>83.468063999999998</v>
      </c>
      <c r="J129" s="1323">
        <v>58.262664000000001</v>
      </c>
      <c r="K129" s="1323">
        <v>53.015357999999999</v>
      </c>
      <c r="L129" s="1323">
        <v>46.507782000000006</v>
      </c>
      <c r="M129" s="1323">
        <v>50.204574000000008</v>
      </c>
      <c r="N129" s="1323">
        <v>38.464967999999999</v>
      </c>
      <c r="O129" s="1323">
        <v>57.865488000000006</v>
      </c>
      <c r="P129" s="1323">
        <v>53.855538000000003</v>
      </c>
      <c r="Q129" s="1323">
        <v>47.355600000000003</v>
      </c>
      <c r="R129" s="1323">
        <v>590.30283000000009</v>
      </c>
      <c r="S129" s="1718">
        <v>624.38445452281701</v>
      </c>
      <c r="T129" s="1718">
        <v>34.081624522816924</v>
      </c>
      <c r="U129" s="1265"/>
      <c r="V129" s="1135"/>
      <c r="W129" s="1718"/>
      <c r="X129" s="1718"/>
      <c r="Y129" s="1718"/>
      <c r="Z129" s="1718"/>
    </row>
    <row r="130" spans="1:26" ht="15">
      <c r="A130" s="1697">
        <v>5510</v>
      </c>
      <c r="B130" s="1707" t="s">
        <v>1822</v>
      </c>
      <c r="C130" s="1137" t="s">
        <v>529</v>
      </c>
      <c r="D130" s="1137" t="s">
        <v>529</v>
      </c>
      <c r="E130" s="1135" t="s">
        <v>2980</v>
      </c>
      <c r="F130" s="1323">
        <v>1726.7837640000002</v>
      </c>
      <c r="G130" s="1323">
        <v>1287.6904200000001</v>
      </c>
      <c r="H130" s="1323">
        <v>2443.4343900000003</v>
      </c>
      <c r="I130" s="1323">
        <v>1354.8895440000001</v>
      </c>
      <c r="J130" s="1323">
        <v>1345.9759980000001</v>
      </c>
      <c r="K130" s="1323">
        <v>481.46133000000003</v>
      </c>
      <c r="L130" s="1323">
        <v>564.06630000000007</v>
      </c>
      <c r="M130" s="1323">
        <v>1939.540254</v>
      </c>
      <c r="N130" s="1323">
        <v>1179.6661860000002</v>
      </c>
      <c r="O130" s="1323">
        <v>759.79005000000006</v>
      </c>
      <c r="P130" s="1323">
        <v>2020.3350180000002</v>
      </c>
      <c r="Q130" s="1323">
        <v>2566.780452</v>
      </c>
      <c r="R130" s="1323">
        <v>17670.413705999999</v>
      </c>
      <c r="S130" s="1718">
        <v>3573.5331394104846</v>
      </c>
      <c r="T130" s="1718">
        <v>-14096.880566589514</v>
      </c>
      <c r="U130" s="1265"/>
      <c r="V130" s="1135"/>
      <c r="W130" s="1718"/>
      <c r="X130" s="1718"/>
      <c r="Y130" s="1718"/>
      <c r="Z130" s="1718"/>
    </row>
    <row r="131" spans="1:26" ht="15">
      <c r="A131" s="1697">
        <v>5515</v>
      </c>
      <c r="B131" s="1707" t="s">
        <v>1822</v>
      </c>
      <c r="C131" s="1137"/>
      <c r="D131" s="1137" t="s">
        <v>529</v>
      </c>
      <c r="E131" s="1135" t="s">
        <v>2870</v>
      </c>
      <c r="F131" s="1323">
        <v>-213.864</v>
      </c>
      <c r="G131" s="1323">
        <v>663.74220000000003</v>
      </c>
      <c r="H131" s="1323">
        <v>-886.77179999999998</v>
      </c>
      <c r="I131" s="1323">
        <v>-14.5122</v>
      </c>
      <c r="J131" s="1323">
        <v>-229.90380000000002</v>
      </c>
      <c r="K131" s="1323">
        <v>205.4622</v>
      </c>
      <c r="L131" s="1323">
        <v>-216.91920000000002</v>
      </c>
      <c r="M131" s="1323">
        <v>581.2518</v>
      </c>
      <c r="N131" s="1323">
        <v>-149.70480000000001</v>
      </c>
      <c r="O131" s="1323">
        <v>1035.7128</v>
      </c>
      <c r="P131" s="1323">
        <v>302.46480000000003</v>
      </c>
      <c r="Q131" s="1323">
        <v>-405.57780000000002</v>
      </c>
      <c r="R131" s="1323">
        <v>671.38020000000006</v>
      </c>
      <c r="S131" s="1718">
        <v>1283.0787988342495</v>
      </c>
      <c r="T131" s="1718">
        <v>611.69859883424942</v>
      </c>
      <c r="U131" s="1265"/>
      <c r="V131" s="1135"/>
      <c r="W131" s="1718"/>
      <c r="X131" s="1718"/>
      <c r="Y131" s="1718"/>
      <c r="Z131" s="1718"/>
    </row>
    <row r="132" spans="1:26" ht="15">
      <c r="A132" s="1720"/>
      <c r="B132" s="1721"/>
      <c r="C132" s="1139"/>
      <c r="D132" s="1139" t="s">
        <v>529</v>
      </c>
      <c r="E132" s="1720" t="s">
        <v>2979</v>
      </c>
      <c r="F132" s="1725">
        <v>1554.5545020000002</v>
      </c>
      <c r="G132" s="1725">
        <v>1916.6797200000001</v>
      </c>
      <c r="H132" s="1725">
        <v>1651.0835460000003</v>
      </c>
      <c r="I132" s="1725">
        <v>1423.8454080000001</v>
      </c>
      <c r="J132" s="1725">
        <v>1174.3348620000002</v>
      </c>
      <c r="K132" s="1725">
        <v>739.93888800000013</v>
      </c>
      <c r="L132" s="1725">
        <v>393.65488200000004</v>
      </c>
      <c r="M132" s="1725">
        <v>2570.9966279999999</v>
      </c>
      <c r="N132" s="1725">
        <v>1068.4263540000002</v>
      </c>
      <c r="O132" s="1725">
        <v>1853.3683380000002</v>
      </c>
      <c r="P132" s="1725">
        <v>2376.6553560000002</v>
      </c>
      <c r="Q132" s="1725">
        <v>2208.5582519999998</v>
      </c>
      <c r="R132" s="1725">
        <v>18932.096736</v>
      </c>
      <c r="S132" s="1725">
        <v>5480.9963927675508</v>
      </c>
      <c r="T132" s="1725">
        <v>-13451.100343232449</v>
      </c>
      <c r="U132" s="1725">
        <v>0</v>
      </c>
      <c r="V132" s="1725">
        <v>0</v>
      </c>
      <c r="W132" s="1725">
        <v>0</v>
      </c>
      <c r="X132" s="1725">
        <v>0</v>
      </c>
      <c r="Y132" s="1725">
        <v>0</v>
      </c>
      <c r="Z132" s="1723">
        <v>18932.096736</v>
      </c>
    </row>
    <row r="133" spans="1:26" ht="15">
      <c r="A133" s="1697"/>
      <c r="B133" s="1707"/>
      <c r="C133" s="1137"/>
      <c r="D133" s="1138"/>
      <c r="E133" s="1135"/>
      <c r="F133" s="1715"/>
      <c r="G133" s="1715"/>
      <c r="H133" s="1715"/>
      <c r="I133" s="1715"/>
      <c r="J133" s="1715"/>
      <c r="K133" s="1715"/>
      <c r="L133" s="1715"/>
      <c r="M133" s="1715"/>
      <c r="N133" s="1715"/>
      <c r="O133" s="1715"/>
      <c r="P133" s="1715"/>
      <c r="Q133" s="1715"/>
      <c r="R133" s="1718"/>
      <c r="S133" s="1724"/>
      <c r="T133" s="1135"/>
      <c r="U133" s="1135"/>
      <c r="V133" s="1135"/>
      <c r="W133" s="1135"/>
      <c r="X133" s="1135"/>
      <c r="Y133" s="1135"/>
      <c r="Z133" s="1135"/>
    </row>
    <row r="134" spans="1:26" ht="15">
      <c r="A134" s="1697">
        <v>5545</v>
      </c>
      <c r="B134" s="1707" t="s">
        <v>1822</v>
      </c>
      <c r="C134" s="1137" t="s">
        <v>530</v>
      </c>
      <c r="D134" s="1137" t="s">
        <v>530</v>
      </c>
      <c r="E134" s="1135" t="s">
        <v>2978</v>
      </c>
      <c r="F134" s="1323">
        <v>34.157136000000001</v>
      </c>
      <c r="G134" s="1323">
        <v>0</v>
      </c>
      <c r="H134" s="1323">
        <v>724.70107799999994</v>
      </c>
      <c r="I134" s="1323">
        <v>900.16121399999997</v>
      </c>
      <c r="J134" s="1323">
        <v>78.946368000000007</v>
      </c>
      <c r="K134" s="1323">
        <v>72.454068000000007</v>
      </c>
      <c r="L134" s="1323">
        <v>84.728334000000004</v>
      </c>
      <c r="M134" s="1323">
        <v>124.83547200000001</v>
      </c>
      <c r="N134" s="1323">
        <v>584.222982</v>
      </c>
      <c r="O134" s="1323">
        <v>4646.0044500000004</v>
      </c>
      <c r="P134" s="1323">
        <v>86.706575999999998</v>
      </c>
      <c r="Q134" s="1323">
        <v>3652.6367219999997</v>
      </c>
      <c r="R134" s="1323">
        <v>10989.554399999999</v>
      </c>
      <c r="S134" s="1718">
        <v>4693.1157356494632</v>
      </c>
      <c r="T134" s="1718">
        <v>-6296.4386643505359</v>
      </c>
      <c r="U134" s="1265"/>
      <c r="V134" s="1135"/>
      <c r="W134" s="1718"/>
      <c r="X134" s="1718"/>
      <c r="Y134" s="1718"/>
      <c r="Z134" s="1718"/>
    </row>
    <row r="135" spans="1:26" ht="15">
      <c r="A135" s="1697">
        <v>5755</v>
      </c>
      <c r="B135" s="1707" t="s">
        <v>1822</v>
      </c>
      <c r="C135" s="1137" t="s">
        <v>530</v>
      </c>
      <c r="D135" s="1137" t="s">
        <v>530</v>
      </c>
      <c r="E135" s="1135" t="s">
        <v>2977</v>
      </c>
      <c r="F135" s="1323">
        <v>0</v>
      </c>
      <c r="G135" s="1323">
        <v>0</v>
      </c>
      <c r="H135" s="1323">
        <v>0</v>
      </c>
      <c r="I135" s="1323">
        <v>0</v>
      </c>
      <c r="J135" s="1323">
        <v>0</v>
      </c>
      <c r="K135" s="1323">
        <v>0</v>
      </c>
      <c r="L135" s="1323">
        <v>0</v>
      </c>
      <c r="M135" s="1323">
        <v>0</v>
      </c>
      <c r="N135" s="1323">
        <v>0</v>
      </c>
      <c r="O135" s="1323">
        <v>0</v>
      </c>
      <c r="P135" s="1323">
        <v>0</v>
      </c>
      <c r="Q135" s="1323">
        <v>0</v>
      </c>
      <c r="R135" s="1323">
        <v>0</v>
      </c>
      <c r="S135" s="1718">
        <v>0</v>
      </c>
      <c r="T135" s="1718">
        <v>0</v>
      </c>
      <c r="U135" s="1265"/>
      <c r="V135" s="1135"/>
      <c r="W135" s="1718"/>
      <c r="X135" s="1718"/>
      <c r="Y135" s="1718"/>
      <c r="Z135" s="1718"/>
    </row>
    <row r="136" spans="1:26" ht="15">
      <c r="A136" s="1697">
        <v>5760</v>
      </c>
      <c r="B136" s="1707" t="s">
        <v>1822</v>
      </c>
      <c r="C136" s="1137" t="s">
        <v>530</v>
      </c>
      <c r="D136" s="1137" t="s">
        <v>530</v>
      </c>
      <c r="E136" s="1135" t="s">
        <v>2976</v>
      </c>
      <c r="F136" s="1323">
        <v>0</v>
      </c>
      <c r="G136" s="1323">
        <v>0</v>
      </c>
      <c r="H136" s="1323">
        <v>0</v>
      </c>
      <c r="I136" s="1323">
        <v>0</v>
      </c>
      <c r="J136" s="1323">
        <v>0</v>
      </c>
      <c r="K136" s="1323">
        <v>0</v>
      </c>
      <c r="L136" s="1323">
        <v>0</v>
      </c>
      <c r="M136" s="1323">
        <v>0</v>
      </c>
      <c r="N136" s="1323">
        <v>0</v>
      </c>
      <c r="O136" s="1323">
        <v>0</v>
      </c>
      <c r="P136" s="1323">
        <v>0</v>
      </c>
      <c r="Q136" s="1323">
        <v>0</v>
      </c>
      <c r="R136" s="1323">
        <v>0</v>
      </c>
      <c r="S136" s="1718">
        <v>0</v>
      </c>
      <c r="T136" s="1718">
        <v>0</v>
      </c>
      <c r="U136" s="1265"/>
      <c r="V136" s="1135"/>
      <c r="W136" s="1718"/>
      <c r="X136" s="1718"/>
      <c r="Y136" s="1718"/>
      <c r="Z136" s="1718"/>
    </row>
    <row r="137" spans="1:26" ht="15">
      <c r="A137" s="1697">
        <v>5790</v>
      </c>
      <c r="B137" s="1707" t="s">
        <v>1822</v>
      </c>
      <c r="C137" s="1137" t="s">
        <v>530</v>
      </c>
      <c r="D137" s="1137" t="s">
        <v>530</v>
      </c>
      <c r="E137" s="1135" t="s">
        <v>2975</v>
      </c>
      <c r="F137" s="1323">
        <v>267.73481399999997</v>
      </c>
      <c r="G137" s="1323">
        <v>218.29404000000002</v>
      </c>
      <c r="H137" s="1323">
        <v>378.52400399999999</v>
      </c>
      <c r="I137" s="1323">
        <v>317.92411200000004</v>
      </c>
      <c r="J137" s="1323">
        <v>327.32649000000004</v>
      </c>
      <c r="K137" s="1323">
        <v>300.22686600000003</v>
      </c>
      <c r="L137" s="1323">
        <v>340.47148800000002</v>
      </c>
      <c r="M137" s="1323">
        <v>354.21225000000004</v>
      </c>
      <c r="N137" s="1323">
        <v>344.91680400000001</v>
      </c>
      <c r="O137" s="1323">
        <v>342.00672600000001</v>
      </c>
      <c r="P137" s="1323">
        <v>332.306466</v>
      </c>
      <c r="Q137" s="1323">
        <v>327.56326800000005</v>
      </c>
      <c r="R137" s="1323">
        <v>3851.5073280000001</v>
      </c>
      <c r="S137" s="1718">
        <v>4081.0463439794153</v>
      </c>
      <c r="T137" s="1718">
        <v>229.53901597941513</v>
      </c>
      <c r="U137" s="1265"/>
      <c r="V137" s="1135"/>
      <c r="W137" s="1718"/>
      <c r="X137" s="1718"/>
      <c r="Y137" s="1718"/>
      <c r="Z137" s="1718"/>
    </row>
    <row r="138" spans="1:26" ht="15">
      <c r="A138" s="1697">
        <v>5795</v>
      </c>
      <c r="B138" s="1707" t="s">
        <v>1822</v>
      </c>
      <c r="C138" s="1137"/>
      <c r="D138" s="1137" t="s">
        <v>530</v>
      </c>
      <c r="E138" s="1719" t="s">
        <v>3134</v>
      </c>
      <c r="F138" s="1323">
        <v>0</v>
      </c>
      <c r="G138" s="1323">
        <v>0</v>
      </c>
      <c r="H138" s="1323">
        <v>0</v>
      </c>
      <c r="I138" s="1323">
        <v>0</v>
      </c>
      <c r="J138" s="1323">
        <v>20.859378</v>
      </c>
      <c r="K138" s="1323">
        <v>0</v>
      </c>
      <c r="L138" s="1323">
        <v>0</v>
      </c>
      <c r="M138" s="1323">
        <v>0</v>
      </c>
      <c r="N138" s="1323">
        <v>0</v>
      </c>
      <c r="O138" s="1323">
        <v>0</v>
      </c>
      <c r="P138" s="1323">
        <v>0</v>
      </c>
      <c r="Q138" s="1323">
        <v>64.281407999999999</v>
      </c>
      <c r="R138" s="1323">
        <v>85.140785999999991</v>
      </c>
      <c r="S138" s="1718">
        <v>89.475477367469651</v>
      </c>
      <c r="T138" s="1718">
        <v>4.3346913674696594</v>
      </c>
      <c r="U138" s="1265"/>
      <c r="V138" s="1135"/>
      <c r="W138" s="1718"/>
      <c r="X138" s="1718"/>
      <c r="Y138" s="1718"/>
      <c r="Z138" s="1718"/>
    </row>
    <row r="139" spans="1:26" ht="15">
      <c r="A139" s="1697">
        <v>5800</v>
      </c>
      <c r="B139" s="1707" t="s">
        <v>1822</v>
      </c>
      <c r="C139" s="1137"/>
      <c r="D139" s="1137" t="s">
        <v>530</v>
      </c>
      <c r="E139" s="1719" t="s">
        <v>2844</v>
      </c>
      <c r="F139" s="1323">
        <v>0</v>
      </c>
      <c r="G139" s="1323">
        <v>0</v>
      </c>
      <c r="H139" s="1323">
        <v>5.3924279999999998</v>
      </c>
      <c r="I139" s="1323">
        <v>0</v>
      </c>
      <c r="J139" s="1323">
        <v>0</v>
      </c>
      <c r="K139" s="1323">
        <v>0</v>
      </c>
      <c r="L139" s="1323">
        <v>0</v>
      </c>
      <c r="M139" s="1323">
        <v>0</v>
      </c>
      <c r="N139" s="1323">
        <v>0</v>
      </c>
      <c r="O139" s="1323">
        <v>0</v>
      </c>
      <c r="P139" s="1323">
        <v>0</v>
      </c>
      <c r="Q139" s="1323">
        <v>0</v>
      </c>
      <c r="R139" s="1323">
        <v>5.3924279999999998</v>
      </c>
      <c r="S139" s="1718">
        <v>5.7579861290441583</v>
      </c>
      <c r="T139" s="1718">
        <v>0.36555812904415852</v>
      </c>
      <c r="U139" s="1265"/>
      <c r="V139" s="1135"/>
      <c r="W139" s="1718"/>
      <c r="X139" s="1718"/>
      <c r="Y139" s="1718"/>
      <c r="Z139" s="1718"/>
    </row>
    <row r="140" spans="1:26" ht="15">
      <c r="A140" s="1697">
        <v>5805</v>
      </c>
      <c r="B140" s="1707" t="s">
        <v>1822</v>
      </c>
      <c r="C140" s="1137"/>
      <c r="D140" s="1137" t="s">
        <v>530</v>
      </c>
      <c r="E140" s="1719" t="s">
        <v>2843</v>
      </c>
      <c r="F140" s="1323">
        <v>99.294000000000011</v>
      </c>
      <c r="G140" s="1323">
        <v>0</v>
      </c>
      <c r="H140" s="1323">
        <v>0</v>
      </c>
      <c r="I140" s="1323">
        <v>829.31876399999999</v>
      </c>
      <c r="J140" s="1323">
        <v>0</v>
      </c>
      <c r="K140" s="1323">
        <v>0</v>
      </c>
      <c r="L140" s="1323">
        <v>156.67829399999999</v>
      </c>
      <c r="M140" s="1323">
        <v>6874.2000000000007</v>
      </c>
      <c r="N140" s="1323">
        <v>381.90000000000003</v>
      </c>
      <c r="O140" s="1323">
        <v>0</v>
      </c>
      <c r="P140" s="1323">
        <v>6.056934</v>
      </c>
      <c r="Q140" s="1323">
        <v>11.922917999999999</v>
      </c>
      <c r="R140" s="1323">
        <v>8359.3709100000015</v>
      </c>
      <c r="S140" s="1718">
        <v>7986.4797783321656</v>
      </c>
      <c r="T140" s="1718">
        <v>-372.89113166783591</v>
      </c>
      <c r="U140" s="1265"/>
      <c r="V140" s="1135"/>
      <c r="W140" s="1718"/>
      <c r="X140" s="1718"/>
      <c r="Y140" s="1718"/>
      <c r="Z140" s="1718"/>
    </row>
    <row r="141" spans="1:26" ht="15">
      <c r="A141" s="1697">
        <v>5810</v>
      </c>
      <c r="B141" s="1707" t="s">
        <v>1822</v>
      </c>
      <c r="C141" s="1137" t="s">
        <v>530</v>
      </c>
      <c r="D141" s="1137" t="s">
        <v>530</v>
      </c>
      <c r="E141" s="1135" t="s">
        <v>2974</v>
      </c>
      <c r="F141" s="1323">
        <v>4099.5131879999999</v>
      </c>
      <c r="G141" s="1323">
        <v>271.057344</v>
      </c>
      <c r="H141" s="1323">
        <v>2043.539262</v>
      </c>
      <c r="I141" s="1323">
        <v>1787.0399460000001</v>
      </c>
      <c r="J141" s="1323">
        <v>104.35799400000001</v>
      </c>
      <c r="K141" s="1323">
        <v>281.53668000000005</v>
      </c>
      <c r="L141" s="1323">
        <v>178.23273</v>
      </c>
      <c r="M141" s="1323">
        <v>-459.26530200000002</v>
      </c>
      <c r="N141" s="1323">
        <v>681.59220600000003</v>
      </c>
      <c r="O141" s="1323">
        <v>7.9282440000000012</v>
      </c>
      <c r="P141" s="1323">
        <v>588.47734800000001</v>
      </c>
      <c r="Q141" s="1323">
        <v>2094.4388940000003</v>
      </c>
      <c r="R141" s="1323">
        <v>11678.448534000001</v>
      </c>
      <c r="S141" s="1718">
        <v>4599.1460821005649</v>
      </c>
      <c r="T141" s="1718">
        <v>-7079.3024518994362</v>
      </c>
      <c r="U141" s="1265"/>
      <c r="V141" s="1135"/>
      <c r="W141" s="1718"/>
      <c r="X141" s="1718"/>
      <c r="Y141" s="1718"/>
      <c r="Z141" s="1718"/>
    </row>
    <row r="142" spans="1:26" ht="15">
      <c r="A142" s="1697">
        <v>5815</v>
      </c>
      <c r="B142" s="1707" t="s">
        <v>1822</v>
      </c>
      <c r="C142" s="1137"/>
      <c r="D142" s="1137" t="s">
        <v>530</v>
      </c>
      <c r="E142" s="1719" t="s">
        <v>2973</v>
      </c>
      <c r="F142" s="1323">
        <v>0</v>
      </c>
      <c r="G142" s="1323">
        <v>0</v>
      </c>
      <c r="H142" s="1323">
        <v>0</v>
      </c>
      <c r="I142" s="1323">
        <v>0</v>
      </c>
      <c r="J142" s="1323">
        <v>0</v>
      </c>
      <c r="K142" s="1323">
        <v>0</v>
      </c>
      <c r="L142" s="1323">
        <v>0</v>
      </c>
      <c r="M142" s="1323">
        <v>0</v>
      </c>
      <c r="N142" s="1323">
        <v>0</v>
      </c>
      <c r="O142" s="1323">
        <v>0</v>
      </c>
      <c r="P142" s="1323">
        <v>0</v>
      </c>
      <c r="Q142" s="1323">
        <v>0</v>
      </c>
      <c r="R142" s="1323">
        <v>0</v>
      </c>
      <c r="S142" s="1718">
        <v>566.73091821300773</v>
      </c>
      <c r="T142" s="1718">
        <v>566.73091821300773</v>
      </c>
      <c r="U142" s="1265"/>
      <c r="V142" s="1135"/>
      <c r="W142" s="1718"/>
      <c r="X142" s="1718"/>
      <c r="Y142" s="1718"/>
      <c r="Z142" s="1718"/>
    </row>
    <row r="143" spans="1:26" ht="15">
      <c r="A143" s="1697">
        <v>5825</v>
      </c>
      <c r="B143" s="1707" t="s">
        <v>1822</v>
      </c>
      <c r="C143" s="1137" t="s">
        <v>530</v>
      </c>
      <c r="D143" s="1137" t="s">
        <v>530</v>
      </c>
      <c r="E143" s="1135" t="s">
        <v>2971</v>
      </c>
      <c r="F143" s="1323">
        <v>93.733536000000001</v>
      </c>
      <c r="G143" s="1323">
        <v>45.965484000000004</v>
      </c>
      <c r="H143" s="1323">
        <v>23.738903999999998</v>
      </c>
      <c r="I143" s="1323">
        <v>198.57272400000002</v>
      </c>
      <c r="J143" s="1323">
        <v>4.5675240000000006</v>
      </c>
      <c r="K143" s="1323">
        <v>22.050906000000001</v>
      </c>
      <c r="L143" s="1323">
        <v>-226.863876</v>
      </c>
      <c r="M143" s="1323">
        <v>50.212212000000001</v>
      </c>
      <c r="N143" s="1323">
        <v>71.216712000000001</v>
      </c>
      <c r="O143" s="1323">
        <v>24.235374</v>
      </c>
      <c r="P143" s="1323">
        <v>84.621402000000003</v>
      </c>
      <c r="Q143" s="1323">
        <v>-138.40055999999998</v>
      </c>
      <c r="R143" s="1323">
        <v>253.65034200000002</v>
      </c>
      <c r="S143" s="1718">
        <v>274.10507590290331</v>
      </c>
      <c r="T143" s="1718">
        <v>20.454733902903286</v>
      </c>
      <c r="U143" s="1265"/>
      <c r="V143" s="1135"/>
      <c r="W143" s="1718"/>
      <c r="X143" s="1718"/>
      <c r="Y143" s="1718"/>
      <c r="Z143" s="1718"/>
    </row>
    <row r="144" spans="1:26" ht="15">
      <c r="A144" s="1697">
        <v>5855</v>
      </c>
      <c r="B144" s="1707" t="s">
        <v>1822</v>
      </c>
      <c r="C144" s="1137" t="s">
        <v>530</v>
      </c>
      <c r="D144" s="1137" t="s">
        <v>530</v>
      </c>
      <c r="E144" s="1135" t="s">
        <v>2970</v>
      </c>
      <c r="F144" s="1323">
        <v>0</v>
      </c>
      <c r="G144" s="1323">
        <v>171.190494</v>
      </c>
      <c r="H144" s="1323">
        <v>47.622930000000004</v>
      </c>
      <c r="I144" s="1323">
        <v>135.26898</v>
      </c>
      <c r="J144" s="1323">
        <v>0</v>
      </c>
      <c r="K144" s="1323">
        <v>128.914164</v>
      </c>
      <c r="L144" s="1323">
        <v>88.715370000000007</v>
      </c>
      <c r="M144" s="1323">
        <v>0</v>
      </c>
      <c r="N144" s="1323">
        <v>88.325832000000005</v>
      </c>
      <c r="O144" s="1323">
        <v>181.92188400000001</v>
      </c>
      <c r="P144" s="1323">
        <v>92.832252000000011</v>
      </c>
      <c r="Q144" s="1323">
        <v>106.084182</v>
      </c>
      <c r="R144" s="1323">
        <v>1040.876088</v>
      </c>
      <c r="S144" s="1718">
        <v>1102.8697014608772</v>
      </c>
      <c r="T144" s="1718">
        <v>61.993613460877214</v>
      </c>
      <c r="U144" s="1265"/>
      <c r="V144" s="1135"/>
      <c r="W144" s="1718"/>
      <c r="X144" s="1718"/>
      <c r="Y144" s="1718"/>
      <c r="Z144" s="1718"/>
    </row>
    <row r="145" spans="1:30" ht="15">
      <c r="A145" s="1697">
        <v>5865</v>
      </c>
      <c r="B145" s="1707" t="s">
        <v>1822</v>
      </c>
      <c r="C145" s="1137" t="s">
        <v>530</v>
      </c>
      <c r="D145" s="1137" t="s">
        <v>530</v>
      </c>
      <c r="E145" s="1135" t="s">
        <v>2969</v>
      </c>
      <c r="F145" s="1323">
        <v>0</v>
      </c>
      <c r="G145" s="1323">
        <v>28.207134</v>
      </c>
      <c r="H145" s="1323">
        <v>12.090954</v>
      </c>
      <c r="I145" s="1323">
        <v>45.186408</v>
      </c>
      <c r="J145" s="1323">
        <v>17.124396000000001</v>
      </c>
      <c r="K145" s="1323">
        <v>10.57863</v>
      </c>
      <c r="L145" s="1323">
        <v>15.833574</v>
      </c>
      <c r="M145" s="1323">
        <v>25.442178000000002</v>
      </c>
      <c r="N145" s="1323">
        <v>250.80136800000002</v>
      </c>
      <c r="O145" s="1323">
        <v>52.748028000000005</v>
      </c>
      <c r="P145" s="1323">
        <v>55.543536000000003</v>
      </c>
      <c r="Q145" s="1323">
        <v>13.297758</v>
      </c>
      <c r="R145" s="1323">
        <v>526.85396400000013</v>
      </c>
      <c r="S145" s="1718">
        <v>597.77643791271623</v>
      </c>
      <c r="T145" s="1718">
        <v>70.9224739127161</v>
      </c>
      <c r="U145" s="1265"/>
      <c r="V145" s="1135"/>
      <c r="W145" s="1718"/>
      <c r="X145" s="1718"/>
      <c r="Y145" s="1718"/>
      <c r="Z145" s="1718"/>
    </row>
    <row r="146" spans="1:30" ht="15">
      <c r="A146" s="1697">
        <v>5870</v>
      </c>
      <c r="B146" s="1707" t="s">
        <v>1822</v>
      </c>
      <c r="C146" s="1137"/>
      <c r="D146" s="1137" t="s">
        <v>530</v>
      </c>
      <c r="E146" s="1719" t="s">
        <v>2835</v>
      </c>
      <c r="F146" s="1323">
        <v>323.44638600000002</v>
      </c>
      <c r="G146" s="1323">
        <v>99.492587999999998</v>
      </c>
      <c r="H146" s="1323">
        <v>0</v>
      </c>
      <c r="I146" s="1323">
        <v>0</v>
      </c>
      <c r="J146" s="1323">
        <v>7.2102719999999998</v>
      </c>
      <c r="K146" s="1323">
        <v>9.2648940000000017</v>
      </c>
      <c r="L146" s="1323">
        <v>0</v>
      </c>
      <c r="M146" s="1323">
        <v>0</v>
      </c>
      <c r="N146" s="1323">
        <v>0</v>
      </c>
      <c r="O146" s="1323">
        <v>6.446472</v>
      </c>
      <c r="P146" s="1323">
        <v>21.837042</v>
      </c>
      <c r="Q146" s="1323">
        <v>2043.8524200000002</v>
      </c>
      <c r="R146" s="1323">
        <v>2511.5500740000002</v>
      </c>
      <c r="S146" s="1718">
        <v>2649.2686868244364</v>
      </c>
      <c r="T146" s="1718">
        <v>137.71861282443615</v>
      </c>
      <c r="U146" s="1265"/>
      <c r="V146" s="1135"/>
      <c r="W146" s="1718"/>
      <c r="X146" s="1718"/>
      <c r="Y146" s="1718"/>
      <c r="Z146" s="1718"/>
    </row>
    <row r="147" spans="1:30" ht="15">
      <c r="A147" s="1697">
        <v>5875</v>
      </c>
      <c r="B147" s="1707" t="s">
        <v>1822</v>
      </c>
      <c r="C147" s="1137"/>
      <c r="D147" s="1137" t="s">
        <v>530</v>
      </c>
      <c r="E147" s="1719" t="s">
        <v>2834</v>
      </c>
      <c r="F147" s="1323">
        <v>13.236654</v>
      </c>
      <c r="G147" s="1323">
        <v>6.6603360000000009</v>
      </c>
      <c r="H147" s="1323">
        <v>19.431072</v>
      </c>
      <c r="I147" s="1323">
        <v>2.1921060000000003</v>
      </c>
      <c r="J147" s="1323">
        <v>12.488130000000002</v>
      </c>
      <c r="K147" s="1323">
        <v>9.669708</v>
      </c>
      <c r="L147" s="1323">
        <v>142.50216599999999</v>
      </c>
      <c r="M147" s="1323">
        <v>48.600594000000001</v>
      </c>
      <c r="N147" s="1323">
        <v>13.060980000000002</v>
      </c>
      <c r="O147" s="1323">
        <v>14.832996000000001</v>
      </c>
      <c r="P147" s="1323">
        <v>16.177284</v>
      </c>
      <c r="Q147" s="1323">
        <v>14.367077999999999</v>
      </c>
      <c r="R147" s="1323">
        <v>313.21910399999996</v>
      </c>
      <c r="S147" s="1718">
        <v>567.71136270151624</v>
      </c>
      <c r="T147" s="1718">
        <v>254.49225870151628</v>
      </c>
      <c r="U147" s="1265"/>
      <c r="V147" s="1135"/>
      <c r="X147" s="1718"/>
      <c r="Y147" s="1718"/>
      <c r="Z147" s="1718"/>
      <c r="AB147" s="1728"/>
      <c r="AD147" s="1718"/>
    </row>
    <row r="148" spans="1:30" ht="15">
      <c r="A148" s="1697">
        <v>5885</v>
      </c>
      <c r="B148" s="1707" t="s">
        <v>1822</v>
      </c>
      <c r="C148" s="1137" t="s">
        <v>530</v>
      </c>
      <c r="D148" s="1137" t="s">
        <v>530</v>
      </c>
      <c r="E148" s="1135" t="s">
        <v>2968</v>
      </c>
      <c r="F148" s="1323">
        <v>1.3824780000000001</v>
      </c>
      <c r="G148" s="1323">
        <v>22.073820000000001</v>
      </c>
      <c r="H148" s="1323">
        <v>268.95689400000003</v>
      </c>
      <c r="I148" s="1323">
        <v>0</v>
      </c>
      <c r="J148" s="1323">
        <v>6.9429420000000004</v>
      </c>
      <c r="K148" s="1323">
        <v>7.1338920000000003</v>
      </c>
      <c r="L148" s="1323">
        <v>202.00218600000002</v>
      </c>
      <c r="M148" s="1323">
        <v>190.21675200000001</v>
      </c>
      <c r="N148" s="1323">
        <v>40.641798000000001</v>
      </c>
      <c r="O148" s="1323">
        <v>0</v>
      </c>
      <c r="P148" s="1323">
        <v>61.760868000000002</v>
      </c>
      <c r="Q148" s="1323">
        <v>0</v>
      </c>
      <c r="R148" s="1323">
        <v>801.1116300000001</v>
      </c>
      <c r="S148" s="1718">
        <v>848.22049798022647</v>
      </c>
      <c r="T148" s="1718">
        <v>47.108867980226364</v>
      </c>
      <c r="U148" s="1265"/>
      <c r="V148" s="1135"/>
      <c r="W148" s="1718"/>
      <c r="X148" s="1718"/>
      <c r="Y148" s="1718"/>
      <c r="Z148" s="1718"/>
    </row>
    <row r="149" spans="1:30" ht="15">
      <c r="A149" s="1697">
        <v>5890</v>
      </c>
      <c r="B149" s="1707" t="s">
        <v>1822</v>
      </c>
      <c r="C149" s="1137" t="s">
        <v>530</v>
      </c>
      <c r="D149" s="1137" t="s">
        <v>530</v>
      </c>
      <c r="E149" s="1135" t="s">
        <v>2967</v>
      </c>
      <c r="F149" s="1323">
        <v>75.891168000000008</v>
      </c>
      <c r="G149" s="1323">
        <v>11.99166</v>
      </c>
      <c r="H149" s="1323">
        <v>12.14442</v>
      </c>
      <c r="I149" s="1323">
        <v>12.167334</v>
      </c>
      <c r="J149" s="1323">
        <v>12.205524</v>
      </c>
      <c r="K149" s="1323">
        <v>12.197886</v>
      </c>
      <c r="L149" s="1323">
        <v>13.526898000000001</v>
      </c>
      <c r="M149" s="1323">
        <v>12.281903999999999</v>
      </c>
      <c r="N149" s="1323">
        <v>12.289542000000001</v>
      </c>
      <c r="O149" s="1323">
        <v>97.078980000000001</v>
      </c>
      <c r="P149" s="1323">
        <v>12.304818000000001</v>
      </c>
      <c r="Q149" s="1323">
        <v>12.320093999999999</v>
      </c>
      <c r="R149" s="1323">
        <v>296.40022799999997</v>
      </c>
      <c r="S149" s="1718">
        <v>226.36366335263955</v>
      </c>
      <c r="T149" s="1718">
        <v>-70.036564647360422</v>
      </c>
      <c r="U149" s="1265"/>
      <c r="V149" s="1135"/>
      <c r="W149" s="1718"/>
      <c r="X149" s="1718"/>
      <c r="Y149" s="1718"/>
      <c r="Z149" s="1718"/>
    </row>
    <row r="150" spans="1:30" ht="15">
      <c r="A150" s="1697">
        <v>5895</v>
      </c>
      <c r="B150" s="1707" t="s">
        <v>1822</v>
      </c>
      <c r="C150" s="1137" t="s">
        <v>530</v>
      </c>
      <c r="D150" s="1137" t="s">
        <v>530</v>
      </c>
      <c r="E150" s="1135" t="s">
        <v>2966</v>
      </c>
      <c r="F150" s="1323">
        <v>49.555343999999998</v>
      </c>
      <c r="G150" s="1323">
        <v>72.942900000000009</v>
      </c>
      <c r="H150" s="1323">
        <v>180.547044</v>
      </c>
      <c r="I150" s="1323">
        <v>101.68469400000001</v>
      </c>
      <c r="J150" s="1323">
        <v>187.176828</v>
      </c>
      <c r="K150" s="1323">
        <v>97.040790000000001</v>
      </c>
      <c r="L150" s="1323">
        <v>204.54564000000002</v>
      </c>
      <c r="M150" s="1323">
        <v>48.38673</v>
      </c>
      <c r="N150" s="1323">
        <v>54.619338000000006</v>
      </c>
      <c r="O150" s="1323">
        <v>670.78443600000003</v>
      </c>
      <c r="P150" s="1323">
        <v>49.731017999999999</v>
      </c>
      <c r="Q150" s="1323">
        <v>194.10449400000002</v>
      </c>
      <c r="R150" s="1323">
        <v>1911.1192560000002</v>
      </c>
      <c r="S150" s="1718">
        <v>1666.7159593001807</v>
      </c>
      <c r="T150" s="1718">
        <v>-244.40329669981952</v>
      </c>
      <c r="U150" s="1265"/>
      <c r="V150" s="1135"/>
      <c r="W150" s="1718"/>
      <c r="X150" s="1718"/>
      <c r="Y150" s="1718"/>
      <c r="Z150" s="1718"/>
    </row>
    <row r="151" spans="1:30" ht="15">
      <c r="A151" s="1697">
        <v>5900</v>
      </c>
      <c r="B151" s="1707" t="s">
        <v>1822</v>
      </c>
      <c r="C151" s="1137" t="s">
        <v>530</v>
      </c>
      <c r="D151" s="1137" t="s">
        <v>530</v>
      </c>
      <c r="E151" s="1135" t="s">
        <v>2965</v>
      </c>
      <c r="F151" s="1323">
        <v>87.126666</v>
      </c>
      <c r="G151" s="1323">
        <v>273.53205600000001</v>
      </c>
      <c r="H151" s="1323">
        <v>760.30943400000001</v>
      </c>
      <c r="I151" s="1323">
        <v>29.452128000000002</v>
      </c>
      <c r="J151" s="1323">
        <v>525.425658</v>
      </c>
      <c r="K151" s="1323">
        <v>105.44259000000001</v>
      </c>
      <c r="L151" s="1323">
        <v>-177.209238</v>
      </c>
      <c r="M151" s="1323">
        <v>284.33982600000002</v>
      </c>
      <c r="N151" s="1323">
        <v>390.42400800000001</v>
      </c>
      <c r="O151" s="1323">
        <v>100.05016200000001</v>
      </c>
      <c r="P151" s="1323">
        <v>288.80041800000004</v>
      </c>
      <c r="Q151" s="1323">
        <v>449.26716000000005</v>
      </c>
      <c r="R151" s="1323">
        <v>3116.9608679999997</v>
      </c>
      <c r="S151" s="1718">
        <v>2038.7634724886559</v>
      </c>
      <c r="T151" s="1718">
        <v>-1078.1973955113438</v>
      </c>
      <c r="U151" s="1265"/>
      <c r="V151" s="1135"/>
      <c r="W151" s="1718"/>
      <c r="X151" s="1718"/>
      <c r="Y151" s="1718"/>
      <c r="Z151" s="1718"/>
    </row>
    <row r="152" spans="1:30" ht="15">
      <c r="A152" s="1697">
        <v>5930</v>
      </c>
      <c r="B152" s="1707" t="s">
        <v>1822</v>
      </c>
      <c r="C152" s="1137" t="s">
        <v>530</v>
      </c>
      <c r="D152" s="1137" t="s">
        <v>530</v>
      </c>
      <c r="E152" s="1135" t="s">
        <v>2964</v>
      </c>
      <c r="F152" s="1323">
        <v>290.870316</v>
      </c>
      <c r="G152" s="1323">
        <v>274.120182</v>
      </c>
      <c r="H152" s="1323">
        <v>272.08847400000002</v>
      </c>
      <c r="I152" s="1323">
        <v>279.20708999999999</v>
      </c>
      <c r="J152" s="1323">
        <v>250.18269000000001</v>
      </c>
      <c r="K152" s="1323">
        <v>284.652984</v>
      </c>
      <c r="L152" s="1323">
        <v>294.92609400000003</v>
      </c>
      <c r="M152" s="1323">
        <v>311.95883400000002</v>
      </c>
      <c r="N152" s="1323">
        <v>299.03533800000002</v>
      </c>
      <c r="O152" s="1323">
        <v>259.02749399999999</v>
      </c>
      <c r="P152" s="1323">
        <v>246.60810600000002</v>
      </c>
      <c r="Q152" s="1323">
        <v>247.01291999999998</v>
      </c>
      <c r="R152" s="1323">
        <v>3309.6905220000008</v>
      </c>
      <c r="S152" s="1718">
        <v>3511.5271096487995</v>
      </c>
      <c r="T152" s="1718">
        <v>201.83658764879874</v>
      </c>
      <c r="U152" s="1265"/>
      <c r="V152" s="1135"/>
      <c r="W152" s="1718"/>
      <c r="X152" s="1718"/>
      <c r="Y152" s="1718"/>
      <c r="Z152" s="1718"/>
    </row>
    <row r="153" spans="1:30" ht="15">
      <c r="A153" s="1697">
        <v>5935</v>
      </c>
      <c r="B153" s="1707" t="s">
        <v>1822</v>
      </c>
      <c r="C153" s="1137" t="s">
        <v>530</v>
      </c>
      <c r="D153" s="1137" t="s">
        <v>530</v>
      </c>
      <c r="E153" s="1135" t="s">
        <v>2963</v>
      </c>
      <c r="F153" s="1323">
        <v>88.868129999999994</v>
      </c>
      <c r="G153" s="1323">
        <v>45.148218</v>
      </c>
      <c r="H153" s="1323">
        <v>40.855662000000002</v>
      </c>
      <c r="I153" s="1323">
        <v>21.73011</v>
      </c>
      <c r="J153" s="1323">
        <v>12.358284000000001</v>
      </c>
      <c r="K153" s="1323">
        <v>9.3565500000000004</v>
      </c>
      <c r="L153" s="1323">
        <v>3.8419140000000005</v>
      </c>
      <c r="M153" s="1323">
        <v>4.0175879999999999</v>
      </c>
      <c r="N153" s="1323">
        <v>0</v>
      </c>
      <c r="O153" s="1323">
        <v>8.3025059999999993</v>
      </c>
      <c r="P153" s="1323">
        <v>0</v>
      </c>
      <c r="Q153" s="1323">
        <v>16.360596000000001</v>
      </c>
      <c r="R153" s="1323">
        <v>250.83955799999995</v>
      </c>
      <c r="S153" s="1718">
        <v>269.61656703065631</v>
      </c>
      <c r="T153" s="1718">
        <v>18.777009030656359</v>
      </c>
      <c r="U153" s="1265"/>
      <c r="V153" s="1135"/>
      <c r="W153" s="1718"/>
      <c r="X153" s="1718"/>
      <c r="Y153" s="1718"/>
      <c r="Z153" s="1718"/>
    </row>
    <row r="154" spans="1:30" ht="15">
      <c r="A154" s="1697">
        <v>5940</v>
      </c>
      <c r="B154" s="1707" t="s">
        <v>1822</v>
      </c>
      <c r="C154" s="1137" t="s">
        <v>530</v>
      </c>
      <c r="D154" s="1137" t="s">
        <v>530</v>
      </c>
      <c r="E154" s="1135" t="s">
        <v>2962</v>
      </c>
      <c r="F154" s="1323">
        <v>0</v>
      </c>
      <c r="G154" s="1323">
        <v>14.275422000000002</v>
      </c>
      <c r="H154" s="1323">
        <v>0</v>
      </c>
      <c r="I154" s="1323">
        <v>0</v>
      </c>
      <c r="J154" s="1323">
        <v>19.912266000000002</v>
      </c>
      <c r="K154" s="1323">
        <v>0</v>
      </c>
      <c r="L154" s="1323">
        <v>0</v>
      </c>
      <c r="M154" s="1323">
        <v>18.59853</v>
      </c>
      <c r="N154" s="1323">
        <v>0</v>
      </c>
      <c r="O154" s="1323">
        <v>0</v>
      </c>
      <c r="P154" s="1323">
        <v>15.665538000000002</v>
      </c>
      <c r="Q154" s="1323">
        <v>-1.4894100000000001</v>
      </c>
      <c r="R154" s="1323">
        <v>66.962345999999997</v>
      </c>
      <c r="S154" s="1718">
        <v>71.005716742907723</v>
      </c>
      <c r="T154" s="1718">
        <v>4.0433707429077259</v>
      </c>
      <c r="U154" s="1265"/>
      <c r="V154" s="1135"/>
      <c r="W154" s="1718"/>
      <c r="X154" s="1718"/>
      <c r="Y154" s="1718"/>
      <c r="Z154" s="1718"/>
    </row>
    <row r="155" spans="1:30" ht="15">
      <c r="A155" s="1697">
        <v>5945</v>
      </c>
      <c r="B155" s="1707" t="s">
        <v>1822</v>
      </c>
      <c r="C155" s="1137" t="s">
        <v>530</v>
      </c>
      <c r="D155" s="1137" t="s">
        <v>530</v>
      </c>
      <c r="E155" s="1135" t="s">
        <v>2961</v>
      </c>
      <c r="F155" s="1323">
        <v>3862.0706820000005</v>
      </c>
      <c r="G155" s="1323">
        <v>4220.8580940000002</v>
      </c>
      <c r="H155" s="1323">
        <v>4507.5657000000001</v>
      </c>
      <c r="I155" s="1323">
        <v>4486.7979780000005</v>
      </c>
      <c r="J155" s="1323">
        <v>4438.8771660000002</v>
      </c>
      <c r="K155" s="1323">
        <v>4456.3147200000003</v>
      </c>
      <c r="L155" s="1323">
        <v>4485.9348840000002</v>
      </c>
      <c r="M155" s="1323">
        <v>4233.8885220000002</v>
      </c>
      <c r="N155" s="1323">
        <v>4119.3261599999996</v>
      </c>
      <c r="O155" s="1323">
        <v>4736.9806680000002</v>
      </c>
      <c r="P155" s="1323">
        <v>4105.1042040000002</v>
      </c>
      <c r="Q155" s="1323">
        <v>6793.7489460000006</v>
      </c>
      <c r="R155" s="1323">
        <v>54447.467724000009</v>
      </c>
      <c r="S155" s="1718">
        <v>54594.804534575938</v>
      </c>
      <c r="T155" s="1718">
        <v>147.33681057592912</v>
      </c>
      <c r="U155" s="1265"/>
      <c r="V155" s="1135"/>
      <c r="W155" s="1718"/>
      <c r="X155" s="1718"/>
      <c r="Y155" s="1718"/>
      <c r="Z155" s="1718"/>
    </row>
    <row r="156" spans="1:30" ht="15">
      <c r="A156" s="1697">
        <v>5950</v>
      </c>
      <c r="B156" s="1707" t="s">
        <v>1822</v>
      </c>
      <c r="C156" s="1137" t="s">
        <v>530</v>
      </c>
      <c r="D156" s="1137" t="s">
        <v>530</v>
      </c>
      <c r="E156" s="1135" t="s">
        <v>2960</v>
      </c>
      <c r="F156" s="1323">
        <v>1080.2194260000001</v>
      </c>
      <c r="G156" s="1323">
        <v>591.99846600000012</v>
      </c>
      <c r="H156" s="1323">
        <v>90.823458000000002</v>
      </c>
      <c r="I156" s="1323">
        <v>501.92353200000002</v>
      </c>
      <c r="J156" s="1323">
        <v>501.68675400000006</v>
      </c>
      <c r="K156" s="1323">
        <v>512.38759200000004</v>
      </c>
      <c r="L156" s="1323">
        <v>685.77019200000007</v>
      </c>
      <c r="M156" s="1323">
        <v>426.09346800000003</v>
      </c>
      <c r="N156" s="1323">
        <v>631.90701600000011</v>
      </c>
      <c r="O156" s="1323">
        <v>1082.526102</v>
      </c>
      <c r="P156" s="1323">
        <v>541.54947600000003</v>
      </c>
      <c r="Q156" s="1323">
        <v>638.21600400000011</v>
      </c>
      <c r="R156" s="1323">
        <v>7285.1014860000005</v>
      </c>
      <c r="S156" s="1718">
        <v>9064.8610368170575</v>
      </c>
      <c r="T156" s="1718">
        <v>1779.7595508170571</v>
      </c>
      <c r="U156" s="1265"/>
      <c r="V156" s="1135"/>
      <c r="W156" s="1718"/>
      <c r="X156" s="1718"/>
      <c r="Y156" s="1718"/>
      <c r="Z156" s="1718"/>
    </row>
    <row r="157" spans="1:30" ht="15">
      <c r="A157" s="1697">
        <v>5955</v>
      </c>
      <c r="B157" s="1707" t="s">
        <v>1822</v>
      </c>
      <c r="C157" s="1137" t="s">
        <v>530</v>
      </c>
      <c r="D157" s="1137" t="s">
        <v>530</v>
      </c>
      <c r="E157" s="1135" t="s">
        <v>2959</v>
      </c>
      <c r="F157" s="1323">
        <v>1963.4777460000003</v>
      </c>
      <c r="G157" s="1323">
        <v>2277.6516000000001</v>
      </c>
      <c r="H157" s="1323">
        <v>2140.3509119999999</v>
      </c>
      <c r="I157" s="1323">
        <v>2066.9726460000002</v>
      </c>
      <c r="J157" s="1323">
        <v>2042.6608920000001</v>
      </c>
      <c r="K157" s="1323">
        <v>2357.331216</v>
      </c>
      <c r="L157" s="1323">
        <v>2161.3477740000003</v>
      </c>
      <c r="M157" s="1323">
        <v>1999.5672960000002</v>
      </c>
      <c r="N157" s="1323">
        <v>1965.4865400000003</v>
      </c>
      <c r="O157" s="1323">
        <v>4182.6986459999998</v>
      </c>
      <c r="P157" s="1323">
        <v>2071.914432</v>
      </c>
      <c r="Q157" s="1323">
        <v>2248.7799599999998</v>
      </c>
      <c r="R157" s="1323">
        <v>27478.239660000007</v>
      </c>
      <c r="S157" s="1718">
        <v>25244.983413324975</v>
      </c>
      <c r="T157" s="1718">
        <v>-2233.2562466750314</v>
      </c>
      <c r="U157" s="1265"/>
      <c r="V157" s="1135"/>
      <c r="W157" s="1718"/>
      <c r="X157" s="1718"/>
      <c r="Y157" s="1718"/>
      <c r="Z157" s="1718"/>
    </row>
    <row r="158" spans="1:30" ht="15">
      <c r="A158" s="1697">
        <v>5960</v>
      </c>
      <c r="B158" s="1707" t="s">
        <v>1822</v>
      </c>
      <c r="C158" s="1137" t="s">
        <v>530</v>
      </c>
      <c r="D158" s="1137" t="s">
        <v>530</v>
      </c>
      <c r="E158" s="1135" t="s">
        <v>2958</v>
      </c>
      <c r="F158" s="1323">
        <v>232.89025800000002</v>
      </c>
      <c r="G158" s="1323">
        <v>15.153792000000001</v>
      </c>
      <c r="H158" s="1323">
        <v>2033.80845</v>
      </c>
      <c r="I158" s="1323">
        <v>845.32037400000002</v>
      </c>
      <c r="J158" s="1323">
        <v>676.69624800000008</v>
      </c>
      <c r="K158" s="1323">
        <v>676.69624800000008</v>
      </c>
      <c r="L158" s="1323">
        <v>830.47973999999999</v>
      </c>
      <c r="M158" s="1323">
        <v>676.69624800000008</v>
      </c>
      <c r="N158" s="1323">
        <v>0</v>
      </c>
      <c r="O158" s="1323">
        <v>1507.2752820000001</v>
      </c>
      <c r="P158" s="1323">
        <v>676.69624800000008</v>
      </c>
      <c r="Q158" s="1323">
        <v>0</v>
      </c>
      <c r="R158" s="1323">
        <v>8171.712888</v>
      </c>
      <c r="S158" s="1718">
        <v>12402.294075700001</v>
      </c>
      <c r="T158" s="1718">
        <v>4230.5811877000015</v>
      </c>
      <c r="U158" s="1265"/>
      <c r="V158" s="1135"/>
      <c r="W158" s="1718"/>
      <c r="X158" s="1718"/>
      <c r="Y158" s="1718"/>
      <c r="Z158" s="1718"/>
    </row>
    <row r="159" spans="1:30" ht="15">
      <c r="A159" s="1697">
        <v>5965</v>
      </c>
      <c r="B159" s="1707" t="s">
        <v>1822</v>
      </c>
      <c r="C159" s="1137" t="s">
        <v>530</v>
      </c>
      <c r="D159" s="1137" t="s">
        <v>530</v>
      </c>
      <c r="E159" s="1135" t="s">
        <v>2957</v>
      </c>
      <c r="F159" s="1323">
        <v>450.97043399999995</v>
      </c>
      <c r="G159" s="1323">
        <v>210.59493600000002</v>
      </c>
      <c r="H159" s="1323">
        <v>307.33784400000002</v>
      </c>
      <c r="I159" s="1323">
        <v>1840.1698740000002</v>
      </c>
      <c r="J159" s="1323">
        <v>373.82663400000001</v>
      </c>
      <c r="K159" s="1323">
        <v>414.45315600000004</v>
      </c>
      <c r="L159" s="1323">
        <v>160.32925800000001</v>
      </c>
      <c r="M159" s="1323">
        <v>427.27735799999999</v>
      </c>
      <c r="N159" s="1323">
        <v>1404.7580460000001</v>
      </c>
      <c r="O159" s="1323">
        <v>1219.162284</v>
      </c>
      <c r="P159" s="1323">
        <v>1172.3871720000002</v>
      </c>
      <c r="Q159" s="1323">
        <v>351.58477800000003</v>
      </c>
      <c r="R159" s="1323">
        <v>8332.8517740000007</v>
      </c>
      <c r="S159" s="1718">
        <v>6899.6768984026266</v>
      </c>
      <c r="T159" s="1718">
        <v>-1433.174875597374</v>
      </c>
      <c r="U159" s="1265"/>
      <c r="V159" s="1135"/>
      <c r="W159" s="1718"/>
      <c r="X159" s="1718"/>
      <c r="Y159" s="1718"/>
      <c r="Z159" s="1718"/>
    </row>
    <row r="160" spans="1:30" ht="15">
      <c r="A160" s="1697">
        <v>5970</v>
      </c>
      <c r="B160" s="1707" t="s">
        <v>1822</v>
      </c>
      <c r="C160" s="1137" t="s">
        <v>530</v>
      </c>
      <c r="D160" s="1137" t="s">
        <v>530</v>
      </c>
      <c r="E160" s="1135" t="s">
        <v>2956</v>
      </c>
      <c r="F160" s="1323">
        <v>168.769248</v>
      </c>
      <c r="G160" s="1323">
        <v>168.631764</v>
      </c>
      <c r="H160" s="1323">
        <v>170.946078</v>
      </c>
      <c r="I160" s="1323">
        <v>171.725154</v>
      </c>
      <c r="J160" s="1323">
        <v>172.29036600000001</v>
      </c>
      <c r="K160" s="1323">
        <v>172.22162399999999</v>
      </c>
      <c r="L160" s="1323">
        <v>172.74100799999999</v>
      </c>
      <c r="M160" s="1323">
        <v>173.16109800000001</v>
      </c>
      <c r="N160" s="1323">
        <v>172.56533400000001</v>
      </c>
      <c r="O160" s="1323">
        <v>172.64171400000001</v>
      </c>
      <c r="P160" s="1323">
        <v>276.46504800000002</v>
      </c>
      <c r="Q160" s="1323">
        <v>172.99306200000001</v>
      </c>
      <c r="R160" s="1323">
        <v>2165.1514980000002</v>
      </c>
      <c r="S160" s="1718">
        <v>2295.2942226177738</v>
      </c>
      <c r="T160" s="1718">
        <v>130.14272461777364</v>
      </c>
      <c r="U160" s="1265"/>
      <c r="V160" s="1135"/>
      <c r="W160" s="1718"/>
      <c r="X160" s="1718"/>
      <c r="Y160" s="1718"/>
      <c r="Z160" s="1718"/>
    </row>
    <row r="161" spans="1:28" ht="15">
      <c r="A161" s="1697">
        <v>5975</v>
      </c>
      <c r="B161" s="1707" t="s">
        <v>1822</v>
      </c>
      <c r="C161" s="1137" t="s">
        <v>530</v>
      </c>
      <c r="D161" s="1137" t="s">
        <v>530</v>
      </c>
      <c r="E161" s="1135" t="s">
        <v>2955</v>
      </c>
      <c r="F161" s="1323">
        <v>289.8621</v>
      </c>
      <c r="G161" s="1323">
        <v>51.426653999999999</v>
      </c>
      <c r="H161" s="1323">
        <v>-45.247512</v>
      </c>
      <c r="I161" s="1323">
        <v>0</v>
      </c>
      <c r="J161" s="1323">
        <v>111.71338799999999</v>
      </c>
      <c r="K161" s="1323">
        <v>0</v>
      </c>
      <c r="L161" s="1323">
        <v>72.385326000000006</v>
      </c>
      <c r="M161" s="1323">
        <v>64.136285999999998</v>
      </c>
      <c r="N161" s="1323">
        <v>0</v>
      </c>
      <c r="O161" s="1323">
        <v>0</v>
      </c>
      <c r="P161" s="1323">
        <v>412.62003600000003</v>
      </c>
      <c r="Q161" s="1323">
        <v>1175.2972500000001</v>
      </c>
      <c r="R161" s="1323">
        <v>2132.1935280000002</v>
      </c>
      <c r="S161" s="1718">
        <v>2616.3642897129894</v>
      </c>
      <c r="T161" s="1718">
        <v>484.17076171298913</v>
      </c>
      <c r="U161" s="1265"/>
      <c r="V161" s="1135"/>
      <c r="W161" s="1718"/>
      <c r="X161" s="1718"/>
      <c r="Y161" s="1718"/>
      <c r="Z161" s="1718"/>
    </row>
    <row r="162" spans="1:28" ht="15">
      <c r="A162" s="1697">
        <v>5980</v>
      </c>
      <c r="B162" s="1707" t="s">
        <v>1822</v>
      </c>
      <c r="C162" s="1137"/>
      <c r="D162" s="1137" t="s">
        <v>530</v>
      </c>
      <c r="E162" s="1719" t="s">
        <v>2818</v>
      </c>
      <c r="F162" s="1323">
        <v>0</v>
      </c>
      <c r="G162" s="1323">
        <v>0</v>
      </c>
      <c r="H162" s="1323">
        <v>2.2761240000000003</v>
      </c>
      <c r="I162" s="1323">
        <v>0</v>
      </c>
      <c r="J162" s="1323">
        <v>0</v>
      </c>
      <c r="K162" s="1323">
        <v>2.2455720000000001</v>
      </c>
      <c r="L162" s="1323">
        <v>0</v>
      </c>
      <c r="M162" s="1323">
        <v>0</v>
      </c>
      <c r="N162" s="1323">
        <v>1.8331200000000001</v>
      </c>
      <c r="O162" s="1323">
        <v>0</v>
      </c>
      <c r="P162" s="1323">
        <v>0</v>
      </c>
      <c r="Q162" s="1323">
        <v>-340.73118000000005</v>
      </c>
      <c r="R162" s="1323">
        <v>-334.37636400000002</v>
      </c>
      <c r="S162" s="1718">
        <v>-350.3303844025528</v>
      </c>
      <c r="T162" s="1718">
        <v>-15.954020402552771</v>
      </c>
      <c r="U162" s="1265"/>
      <c r="V162" s="1135"/>
      <c r="W162" s="1718"/>
      <c r="X162" s="1718"/>
      <c r="Y162" s="1718"/>
      <c r="Z162" s="1718"/>
    </row>
    <row r="163" spans="1:28" ht="15">
      <c r="A163" s="1697">
        <v>5985</v>
      </c>
      <c r="B163" s="1707" t="s">
        <v>1822</v>
      </c>
      <c r="C163" s="1137"/>
      <c r="D163" s="1137" t="s">
        <v>530</v>
      </c>
      <c r="E163" s="1719" t="s">
        <v>2817</v>
      </c>
      <c r="F163" s="1323">
        <v>0</v>
      </c>
      <c r="G163" s="1323">
        <v>0</v>
      </c>
      <c r="H163" s="1323">
        <v>0</v>
      </c>
      <c r="I163" s="1323">
        <v>0</v>
      </c>
      <c r="J163" s="1323">
        <v>0</v>
      </c>
      <c r="K163" s="1323">
        <v>0</v>
      </c>
      <c r="L163" s="1323">
        <v>0</v>
      </c>
      <c r="M163" s="1323">
        <v>0</v>
      </c>
      <c r="N163" s="1323">
        <v>0</v>
      </c>
      <c r="O163" s="1323">
        <v>0</v>
      </c>
      <c r="P163" s="1323">
        <v>0</v>
      </c>
      <c r="Q163" s="1323">
        <v>0</v>
      </c>
      <c r="R163" s="1323">
        <v>0</v>
      </c>
      <c r="S163" s="1718">
        <v>0</v>
      </c>
      <c r="T163" s="1718">
        <v>0</v>
      </c>
      <c r="U163" s="1265"/>
      <c r="V163" s="1135"/>
      <c r="W163" s="1718"/>
      <c r="X163" s="1718"/>
      <c r="Y163" s="1718"/>
      <c r="Z163" s="1718"/>
    </row>
    <row r="164" spans="1:28" ht="15">
      <c r="A164" s="1697">
        <v>6185</v>
      </c>
      <c r="B164" s="1707" t="s">
        <v>1822</v>
      </c>
      <c r="C164" s="1137" t="s">
        <v>530</v>
      </c>
      <c r="D164" s="1137" t="s">
        <v>530</v>
      </c>
      <c r="E164" s="1135" t="s">
        <v>2954</v>
      </c>
      <c r="F164" s="1323">
        <v>16.91817</v>
      </c>
      <c r="G164" s="1323">
        <v>193.72259400000002</v>
      </c>
      <c r="H164" s="1323">
        <v>474.44964599999997</v>
      </c>
      <c r="I164" s="1323">
        <v>56.819082000000002</v>
      </c>
      <c r="J164" s="1323">
        <v>25.358160000000002</v>
      </c>
      <c r="K164" s="1323">
        <v>118.65633</v>
      </c>
      <c r="L164" s="1323">
        <v>295.98013800000001</v>
      </c>
      <c r="M164" s="1323">
        <v>220.63126800000003</v>
      </c>
      <c r="N164" s="1323">
        <v>129.937656</v>
      </c>
      <c r="O164" s="1323">
        <v>119.09933400000001</v>
      </c>
      <c r="P164" s="1323">
        <v>468.41562600000003</v>
      </c>
      <c r="Q164" s="1323">
        <v>69.582179999999994</v>
      </c>
      <c r="R164" s="1323">
        <v>2189.5701840000002</v>
      </c>
      <c r="S164" s="1718">
        <v>2352.1486683329031</v>
      </c>
      <c r="T164" s="1718">
        <v>162.57848433290292</v>
      </c>
      <c r="U164" s="1265"/>
      <c r="V164" s="1135"/>
      <c r="W164" s="1718"/>
      <c r="X164" s="1718"/>
      <c r="Y164" s="1718"/>
      <c r="Z164" s="1718"/>
    </row>
    <row r="165" spans="1:28" ht="15">
      <c r="A165" s="1697">
        <v>6190</v>
      </c>
      <c r="B165" s="1707" t="s">
        <v>1822</v>
      </c>
      <c r="C165" s="1137"/>
      <c r="D165" s="1137" t="s">
        <v>530</v>
      </c>
      <c r="E165" s="1719" t="s">
        <v>2788</v>
      </c>
      <c r="F165" s="1323">
        <v>22.761240000000001</v>
      </c>
      <c r="G165" s="1323">
        <v>76.563311999999996</v>
      </c>
      <c r="H165" s="1323">
        <v>162.54427800000002</v>
      </c>
      <c r="I165" s="1323">
        <v>32.713554000000002</v>
      </c>
      <c r="J165" s="1323">
        <v>137.51455200000001</v>
      </c>
      <c r="K165" s="1323">
        <v>65.251434000000003</v>
      </c>
      <c r="L165" s="1323">
        <v>246.87543600000004</v>
      </c>
      <c r="M165" s="1323">
        <v>25.060278000000004</v>
      </c>
      <c r="N165" s="1323">
        <v>268.85759999999999</v>
      </c>
      <c r="O165" s="1323">
        <v>427.55996399999998</v>
      </c>
      <c r="P165" s="1323">
        <v>154.29523800000001</v>
      </c>
      <c r="Q165" s="1323">
        <v>103.426158</v>
      </c>
      <c r="R165" s="1323">
        <v>1723.4230440000001</v>
      </c>
      <c r="S165" s="1718">
        <v>1819.517949468772</v>
      </c>
      <c r="T165" s="1718">
        <v>96.094905468771913</v>
      </c>
      <c r="U165" s="1265"/>
      <c r="V165" s="1135"/>
      <c r="W165" s="1718"/>
      <c r="X165" s="1718"/>
      <c r="Y165" s="1718"/>
      <c r="Z165" s="1718"/>
    </row>
    <row r="166" spans="1:28" ht="15">
      <c r="A166" s="1697">
        <v>6195</v>
      </c>
      <c r="B166" s="1707" t="s">
        <v>1822</v>
      </c>
      <c r="C166" s="1137"/>
      <c r="D166" s="1137" t="s">
        <v>530</v>
      </c>
      <c r="E166" s="1719" t="s">
        <v>2787</v>
      </c>
      <c r="F166" s="1323">
        <v>1.1380620000000001</v>
      </c>
      <c r="G166" s="1323">
        <v>17.620865999999999</v>
      </c>
      <c r="H166" s="1323">
        <v>15.398208</v>
      </c>
      <c r="I166" s="1323">
        <v>28.039098000000003</v>
      </c>
      <c r="J166" s="1323">
        <v>11.059824000000001</v>
      </c>
      <c r="K166" s="1323">
        <v>12.060402</v>
      </c>
      <c r="L166" s="1323">
        <v>233.86792200000002</v>
      </c>
      <c r="M166" s="1323">
        <v>10.937616</v>
      </c>
      <c r="N166" s="1323">
        <v>39.618305999999997</v>
      </c>
      <c r="O166" s="1323">
        <v>37.029024</v>
      </c>
      <c r="P166" s="1323">
        <v>42.322158000000002</v>
      </c>
      <c r="Q166" s="1323">
        <v>37.151232</v>
      </c>
      <c r="R166" s="1323">
        <v>486.24271800000002</v>
      </c>
      <c r="S166" s="1718">
        <v>620.38900154941541</v>
      </c>
      <c r="T166" s="1718">
        <v>134.14628354941539</v>
      </c>
      <c r="U166" s="1265"/>
      <c r="V166" s="1135"/>
      <c r="W166" s="1718"/>
      <c r="X166" s="1718"/>
      <c r="Y166" s="1718"/>
      <c r="Z166" s="1718"/>
    </row>
    <row r="167" spans="1:28" ht="15">
      <c r="A167" s="1697">
        <v>6200</v>
      </c>
      <c r="B167" s="1707" t="s">
        <v>1822</v>
      </c>
      <c r="C167" s="1137" t="s">
        <v>530</v>
      </c>
      <c r="D167" s="1137" t="s">
        <v>530</v>
      </c>
      <c r="E167" s="1135" t="s">
        <v>2953</v>
      </c>
      <c r="F167" s="1323">
        <v>22.49391</v>
      </c>
      <c r="G167" s="1323">
        <v>65.526402000000004</v>
      </c>
      <c r="H167" s="1323">
        <v>488.79381000000006</v>
      </c>
      <c r="I167" s="1323">
        <v>48.363816</v>
      </c>
      <c r="J167" s="1323">
        <v>174.32207399999999</v>
      </c>
      <c r="K167" s="1323">
        <v>75.715494000000007</v>
      </c>
      <c r="L167" s="1323">
        <v>146.42045999999999</v>
      </c>
      <c r="M167" s="1323">
        <v>18.674910000000001</v>
      </c>
      <c r="N167" s="1323">
        <v>10.700838000000001</v>
      </c>
      <c r="O167" s="1323">
        <v>54.604061999999999</v>
      </c>
      <c r="P167" s="1323">
        <v>168.99838800000001</v>
      </c>
      <c r="Q167" s="1323">
        <v>131.40415200000001</v>
      </c>
      <c r="R167" s="1323">
        <v>1406.0183160000001</v>
      </c>
      <c r="S167" s="1718">
        <v>1706.6138159423765</v>
      </c>
      <c r="T167" s="1718">
        <v>300.59549994237636</v>
      </c>
      <c r="U167" s="1265"/>
      <c r="V167" s="1135"/>
      <c r="W167" s="1718"/>
      <c r="X167" s="1718"/>
      <c r="Y167" s="1718"/>
      <c r="Z167" s="1718"/>
    </row>
    <row r="168" spans="1:28" ht="15">
      <c r="A168" s="1697">
        <v>6205</v>
      </c>
      <c r="B168" s="1707" t="s">
        <v>1822</v>
      </c>
      <c r="C168" s="1137"/>
      <c r="D168" s="1137" t="s">
        <v>530</v>
      </c>
      <c r="E168" s="1719" t="s">
        <v>2785</v>
      </c>
      <c r="F168" s="1323">
        <v>0</v>
      </c>
      <c r="G168" s="1323">
        <v>3.7884480000000003</v>
      </c>
      <c r="H168" s="1323">
        <v>0</v>
      </c>
      <c r="I168" s="1323">
        <v>29.750010000000003</v>
      </c>
      <c r="J168" s="1323">
        <v>2.0546220000000002</v>
      </c>
      <c r="K168" s="1323">
        <v>7.4776020000000001</v>
      </c>
      <c r="L168" s="1323">
        <v>3.0170100000000004</v>
      </c>
      <c r="M168" s="1323">
        <v>12.129144000000002</v>
      </c>
      <c r="N168" s="1323">
        <v>1.321374</v>
      </c>
      <c r="O168" s="1323">
        <v>0</v>
      </c>
      <c r="P168" s="1323">
        <v>51.212789999999998</v>
      </c>
      <c r="Q168" s="1323">
        <v>0</v>
      </c>
      <c r="R168" s="1323">
        <v>110.751</v>
      </c>
      <c r="S168" s="1718">
        <v>116.9165884273435</v>
      </c>
      <c r="T168" s="1718">
        <v>6.1655884273434935</v>
      </c>
      <c r="U168" s="1265"/>
      <c r="V168" s="1135"/>
      <c r="W168" s="1718"/>
      <c r="X168" s="1718"/>
      <c r="Y168" s="1718"/>
      <c r="Z168" s="1718"/>
    </row>
    <row r="169" spans="1:28" ht="15">
      <c r="A169" s="1697">
        <v>6207</v>
      </c>
      <c r="B169" s="1707" t="s">
        <v>1822</v>
      </c>
      <c r="C169" s="1137"/>
      <c r="D169" s="1137" t="s">
        <v>530</v>
      </c>
      <c r="E169" s="1719" t="s">
        <v>2784</v>
      </c>
      <c r="F169" s="1323">
        <v>180.65397600000003</v>
      </c>
      <c r="G169" s="1323">
        <v>350.60711399999997</v>
      </c>
      <c r="H169" s="1323">
        <v>216.774078</v>
      </c>
      <c r="I169" s="1323">
        <v>1155.8585399999999</v>
      </c>
      <c r="J169" s="1323">
        <v>-836.04784199999995</v>
      </c>
      <c r="K169" s="1323">
        <v>20.408736000000001</v>
      </c>
      <c r="L169" s="1323">
        <v>376.77490200000005</v>
      </c>
      <c r="M169" s="1323">
        <v>180.745632</v>
      </c>
      <c r="N169" s="1323">
        <v>146.17604399999999</v>
      </c>
      <c r="O169" s="1323">
        <v>185.77907400000001</v>
      </c>
      <c r="P169" s="1323">
        <v>386.08562400000005</v>
      </c>
      <c r="Q169" s="1323">
        <v>138.835926</v>
      </c>
      <c r="R169" s="1323">
        <v>2502.6518040000005</v>
      </c>
      <c r="S169" s="1718">
        <v>2660.7223186815222</v>
      </c>
      <c r="T169" s="1718">
        <v>158.07051468152167</v>
      </c>
      <c r="U169" s="1265"/>
      <c r="V169" s="1135"/>
      <c r="W169" s="1718"/>
      <c r="X169" s="1718"/>
      <c r="Y169" s="1718"/>
      <c r="Z169" s="1718"/>
    </row>
    <row r="170" spans="1:28" ht="15">
      <c r="A170" s="1697">
        <v>6305</v>
      </c>
      <c r="B170" s="1707" t="s">
        <v>2561</v>
      </c>
      <c r="C170" s="1137"/>
      <c r="D170" s="1137">
        <v>675</v>
      </c>
      <c r="E170" s="1719" t="s">
        <v>2949</v>
      </c>
      <c r="F170" s="1323">
        <v>0</v>
      </c>
      <c r="G170" s="1323">
        <v>0</v>
      </c>
      <c r="H170" s="1323">
        <v>2000</v>
      </c>
      <c r="I170" s="1323">
        <v>0</v>
      </c>
      <c r="J170" s="1323">
        <v>0</v>
      </c>
      <c r="K170" s="1323">
        <v>0</v>
      </c>
      <c r="L170" s="1323">
        <v>0</v>
      </c>
      <c r="M170" s="1323">
        <v>0</v>
      </c>
      <c r="N170" s="1323">
        <v>0</v>
      </c>
      <c r="O170" s="1323">
        <v>13.57</v>
      </c>
      <c r="P170" s="1323">
        <v>0</v>
      </c>
      <c r="Q170" s="1323">
        <v>0</v>
      </c>
      <c r="R170" s="1323">
        <v>2013.57</v>
      </c>
      <c r="S170" s="1724">
        <v>2703.87</v>
      </c>
      <c r="T170" s="1718">
        <v>690.3</v>
      </c>
      <c r="U170" s="1265"/>
      <c r="V170" s="1135"/>
      <c r="W170" s="1135"/>
      <c r="X170" s="1135"/>
      <c r="Y170" s="1135"/>
      <c r="Z170" s="1135"/>
    </row>
    <row r="171" spans="1:28" ht="15">
      <c r="A171" s="1697">
        <v>6360</v>
      </c>
      <c r="B171" s="1707" t="s">
        <v>1822</v>
      </c>
      <c r="C171" s="1137" t="s">
        <v>530</v>
      </c>
      <c r="D171" s="1137" t="s">
        <v>530</v>
      </c>
      <c r="E171" s="1135" t="s">
        <v>2946</v>
      </c>
      <c r="F171" s="1323">
        <v>0</v>
      </c>
      <c r="G171" s="1323">
        <v>0</v>
      </c>
      <c r="H171" s="1323">
        <v>0</v>
      </c>
      <c r="I171" s="1323">
        <v>0</v>
      </c>
      <c r="J171" s="1323">
        <v>0</v>
      </c>
      <c r="K171" s="1323">
        <v>0</v>
      </c>
      <c r="L171" s="1323">
        <v>0</v>
      </c>
      <c r="M171" s="1323">
        <v>239.55059400000002</v>
      </c>
      <c r="N171" s="1323">
        <v>0</v>
      </c>
      <c r="O171" s="1323">
        <v>0</v>
      </c>
      <c r="P171" s="1323">
        <v>0</v>
      </c>
      <c r="Q171" s="1323">
        <v>-135.58213799999999</v>
      </c>
      <c r="R171" s="1323">
        <v>103.96845600000003</v>
      </c>
      <c r="S171" s="1718">
        <v>289.18011832736931</v>
      </c>
      <c r="T171" s="1718">
        <v>185.21166232736928</v>
      </c>
      <c r="U171" s="1265"/>
      <c r="V171" s="1135"/>
      <c r="W171" s="1718"/>
      <c r="X171" s="1718"/>
      <c r="Y171" s="1718"/>
      <c r="Z171" s="1718"/>
      <c r="AA171" s="1141"/>
    </row>
    <row r="172" spans="1:28" ht="15">
      <c r="A172" s="1697">
        <v>6385</v>
      </c>
      <c r="B172" s="1707" t="s">
        <v>1822</v>
      </c>
      <c r="C172" s="1137" t="s">
        <v>530</v>
      </c>
      <c r="D172" s="1137" t="s">
        <v>530</v>
      </c>
      <c r="E172" s="1135" t="s">
        <v>2943</v>
      </c>
      <c r="F172" s="1323">
        <v>367.44126599999998</v>
      </c>
      <c r="G172" s="1323">
        <v>0</v>
      </c>
      <c r="H172" s="1323">
        <v>88.921596000000008</v>
      </c>
      <c r="I172" s="1323">
        <v>106.336236</v>
      </c>
      <c r="J172" s="1323">
        <v>147.63490200000001</v>
      </c>
      <c r="K172" s="1323">
        <v>692.32359599999995</v>
      </c>
      <c r="L172" s="1323">
        <v>41.397960000000005</v>
      </c>
      <c r="M172" s="1323">
        <v>350.46963000000005</v>
      </c>
      <c r="N172" s="1323">
        <v>270.88166999999999</v>
      </c>
      <c r="O172" s="1323">
        <v>446.64732600000002</v>
      </c>
      <c r="P172" s="1323">
        <v>99.652985999999999</v>
      </c>
      <c r="Q172" s="1323">
        <v>170.67111</v>
      </c>
      <c r="R172" s="1323">
        <v>2782.3782780000001</v>
      </c>
      <c r="S172" s="1718">
        <v>3566.9193895949388</v>
      </c>
      <c r="T172" s="1718">
        <v>784.54111159493868</v>
      </c>
      <c r="U172" s="1265"/>
      <c r="V172" s="1135"/>
      <c r="W172" s="1718"/>
      <c r="X172" s="1718"/>
      <c r="Y172" s="1718"/>
      <c r="Z172" s="1718"/>
      <c r="AB172" s="1728"/>
    </row>
    <row r="173" spans="1:28" ht="15">
      <c r="A173" s="1697">
        <v>6390</v>
      </c>
      <c r="B173" s="1707" t="s">
        <v>1822</v>
      </c>
      <c r="C173" s="1137"/>
      <c r="D173" s="1137" t="s">
        <v>530</v>
      </c>
      <c r="E173" s="1719" t="s">
        <v>2761</v>
      </c>
      <c r="F173" s="1323">
        <v>25.213038000000001</v>
      </c>
      <c r="G173" s="1323">
        <v>21.111432000000001</v>
      </c>
      <c r="H173" s="1323">
        <v>45.759258000000003</v>
      </c>
      <c r="I173" s="1323">
        <v>31.651872000000001</v>
      </c>
      <c r="J173" s="1323">
        <v>47.989553999999998</v>
      </c>
      <c r="K173" s="1323">
        <v>7204.0317540000005</v>
      </c>
      <c r="L173" s="1323">
        <v>61.867800000000003</v>
      </c>
      <c r="M173" s="1323">
        <v>35.608356000000001</v>
      </c>
      <c r="N173" s="1323">
        <v>19.018619999999999</v>
      </c>
      <c r="O173" s="1323">
        <v>22.745964000000001</v>
      </c>
      <c r="P173" s="1323">
        <v>6562.5314100000005</v>
      </c>
      <c r="Q173" s="1323">
        <v>26.037942000000005</v>
      </c>
      <c r="R173" s="1323">
        <v>14103.567000000001</v>
      </c>
      <c r="S173" s="1718">
        <v>6990.0704798576016</v>
      </c>
      <c r="T173" s="1718">
        <v>-7113.4965201423993</v>
      </c>
      <c r="U173" s="1265"/>
      <c r="V173" s="1135"/>
      <c r="W173" s="1718"/>
      <c r="X173" s="1718"/>
      <c r="Y173" s="1718"/>
      <c r="Z173" s="1718"/>
      <c r="AB173" s="1728"/>
    </row>
    <row r="174" spans="1:28" ht="15">
      <c r="A174" s="1697"/>
      <c r="B174" s="1707"/>
      <c r="C174" s="1137"/>
      <c r="D174" s="1137"/>
      <c r="E174" s="1719" t="s">
        <v>2942</v>
      </c>
      <c r="F174" s="1323"/>
      <c r="G174" s="1323"/>
      <c r="H174" s="1323"/>
      <c r="I174" s="1323"/>
      <c r="J174" s="1323"/>
      <c r="K174" s="1323"/>
      <c r="L174" s="1323"/>
      <c r="M174" s="1323"/>
      <c r="N174" s="1323"/>
      <c r="O174" s="1323"/>
      <c r="P174" s="1323"/>
      <c r="Q174" s="1323"/>
      <c r="R174" s="1323"/>
      <c r="S174" s="1718">
        <v>0</v>
      </c>
      <c r="T174" s="1718">
        <v>0</v>
      </c>
      <c r="U174" s="1265"/>
      <c r="V174" s="1135"/>
      <c r="W174" s="1718"/>
      <c r="X174" s="1718"/>
      <c r="Y174" s="1718"/>
      <c r="Z174" s="1718"/>
      <c r="AB174" s="1729"/>
    </row>
    <row r="175" spans="1:28" ht="30">
      <c r="A175" s="1720"/>
      <c r="B175" s="1721"/>
      <c r="C175" s="1139"/>
      <c r="D175" s="1722" t="s">
        <v>530</v>
      </c>
      <c r="E175" s="1720" t="s">
        <v>2941</v>
      </c>
      <c r="F175" s="1725">
        <v>14209.689372000001</v>
      </c>
      <c r="G175" s="1725">
        <v>9820.207151999999</v>
      </c>
      <c r="H175" s="1725">
        <v>17490.444487999997</v>
      </c>
      <c r="I175" s="1725">
        <v>16062.347375999998</v>
      </c>
      <c r="J175" s="1725">
        <v>9614.7220379999999</v>
      </c>
      <c r="K175" s="1725">
        <v>18138.096084000001</v>
      </c>
      <c r="L175" s="1725">
        <v>11297.121384</v>
      </c>
      <c r="M175" s="1725">
        <v>16982.665272000006</v>
      </c>
      <c r="N175" s="1725">
        <v>12395.435232000002</v>
      </c>
      <c r="O175" s="1725">
        <v>20619.687195999992</v>
      </c>
      <c r="P175" s="1725">
        <v>19149.680442000001</v>
      </c>
      <c r="Q175" s="1725">
        <v>20689.035323999997</v>
      </c>
      <c r="R175" s="1725">
        <v>186469.13136000003</v>
      </c>
      <c r="S175" s="1725">
        <v>171439.99299004866</v>
      </c>
      <c r="T175" s="1725">
        <v>-15029.138369951328</v>
      </c>
      <c r="U175" s="1725">
        <v>0</v>
      </c>
      <c r="V175" s="1731"/>
      <c r="W175" s="1725"/>
      <c r="X175" s="1725"/>
      <c r="Y175" s="1725">
        <v>0</v>
      </c>
      <c r="Z175" s="1723">
        <v>186469.13136000003</v>
      </c>
      <c r="AB175" s="1733">
        <v>0</v>
      </c>
    </row>
    <row r="176" spans="1:28" ht="15">
      <c r="A176" s="1697"/>
      <c r="B176" s="1707"/>
      <c r="C176" s="1137"/>
      <c r="D176" s="1138"/>
      <c r="E176" s="1135"/>
      <c r="F176" s="1715"/>
      <c r="G176" s="1715"/>
      <c r="H176" s="1715"/>
      <c r="I176" s="1715"/>
      <c r="J176" s="1715"/>
      <c r="K176" s="1715"/>
      <c r="L176" s="1715"/>
      <c r="M176" s="1715"/>
      <c r="N176" s="1715"/>
      <c r="O176" s="1715"/>
      <c r="P176" s="1715"/>
      <c r="Q176" s="1715"/>
      <c r="R176" s="1718"/>
      <c r="S176" s="1724"/>
      <c r="T176" s="1135"/>
      <c r="U176" s="1135"/>
      <c r="V176" s="1135"/>
      <c r="W176" s="1135"/>
      <c r="X176" s="1135"/>
      <c r="Y176" s="1135"/>
      <c r="Z176" s="1135"/>
    </row>
    <row r="177" spans="1:30" ht="15">
      <c r="A177" s="1697">
        <v>5455</v>
      </c>
      <c r="B177" s="1707" t="s">
        <v>2675</v>
      </c>
      <c r="C177" s="1137"/>
      <c r="D177" s="1138">
        <v>710</v>
      </c>
      <c r="E177" s="1719" t="s">
        <v>2940</v>
      </c>
      <c r="F177" s="1323"/>
      <c r="G177" s="1323"/>
      <c r="H177" s="1323"/>
      <c r="I177" s="1323"/>
      <c r="J177" s="1323"/>
      <c r="K177" s="1323"/>
      <c r="L177" s="1323"/>
      <c r="M177" s="1323"/>
      <c r="N177" s="1323"/>
      <c r="O177" s="1323"/>
      <c r="P177" s="1323"/>
      <c r="Q177" s="1323"/>
      <c r="R177" s="1718"/>
      <c r="S177" s="1724">
        <v>0</v>
      </c>
      <c r="T177" s="1718">
        <v>0</v>
      </c>
      <c r="U177" s="1265"/>
      <c r="V177" s="1135"/>
      <c r="W177" s="1266"/>
      <c r="X177" s="1266"/>
      <c r="Y177" s="1266"/>
      <c r="Z177" s="1266"/>
    </row>
    <row r="178" spans="1:30" ht="15">
      <c r="A178" s="1720"/>
      <c r="B178" s="1721"/>
      <c r="C178" s="1139"/>
      <c r="D178" s="1722">
        <v>710</v>
      </c>
      <c r="E178" s="1693" t="s">
        <v>2939</v>
      </c>
      <c r="F178" s="1726">
        <v>0</v>
      </c>
      <c r="G178" s="1726">
        <v>0</v>
      </c>
      <c r="H178" s="1726">
        <v>0</v>
      </c>
      <c r="I178" s="1726">
        <v>0</v>
      </c>
      <c r="J178" s="1726">
        <v>0</v>
      </c>
      <c r="K178" s="1726">
        <v>0</v>
      </c>
      <c r="L178" s="1726">
        <v>0</v>
      </c>
      <c r="M178" s="1726">
        <v>0</v>
      </c>
      <c r="N178" s="1726">
        <v>0</v>
      </c>
      <c r="O178" s="1726">
        <v>0</v>
      </c>
      <c r="P178" s="1726">
        <v>0</v>
      </c>
      <c r="Q178" s="1726">
        <v>0</v>
      </c>
      <c r="R178" s="1725">
        <v>0</v>
      </c>
      <c r="S178" s="1726">
        <v>0</v>
      </c>
      <c r="T178" s="1726">
        <v>0</v>
      </c>
      <c r="U178" s="1726">
        <v>0</v>
      </c>
      <c r="V178" s="1135"/>
      <c r="W178" s="1726"/>
      <c r="X178" s="1726"/>
      <c r="Y178" s="1726"/>
      <c r="Z178" s="1726"/>
    </row>
    <row r="179" spans="1:30" ht="15">
      <c r="A179" s="1697"/>
      <c r="B179" s="1707"/>
      <c r="C179" s="1137"/>
      <c r="D179" s="1138"/>
      <c r="E179" s="1135"/>
      <c r="F179" s="1715"/>
      <c r="G179" s="1715"/>
      <c r="H179" s="1715"/>
      <c r="I179" s="1715"/>
      <c r="J179" s="1715"/>
      <c r="K179" s="1715"/>
      <c r="L179" s="1715"/>
      <c r="M179" s="1715"/>
      <c r="N179" s="1715"/>
      <c r="O179" s="1715"/>
      <c r="P179" s="1715"/>
      <c r="Q179" s="1715"/>
      <c r="R179" s="1718"/>
      <c r="S179" s="1724"/>
      <c r="T179" s="1135"/>
      <c r="U179" s="1135"/>
      <c r="V179" s="1135"/>
      <c r="W179" s="1135"/>
      <c r="X179" s="1135"/>
      <c r="Y179" s="1135"/>
      <c r="Z179" s="1135"/>
    </row>
    <row r="180" spans="1:30" ht="15">
      <c r="A180" s="1697">
        <v>6400</v>
      </c>
      <c r="B180" s="1707" t="s">
        <v>2675</v>
      </c>
      <c r="C180" s="1137">
        <v>711</v>
      </c>
      <c r="D180" s="1138">
        <v>711</v>
      </c>
      <c r="E180" s="1135" t="s">
        <v>2938</v>
      </c>
      <c r="F180" s="1323"/>
      <c r="G180" s="1323"/>
      <c r="H180" s="1323"/>
      <c r="I180" s="1323"/>
      <c r="J180" s="1323"/>
      <c r="K180" s="1323"/>
      <c r="L180" s="1323"/>
      <c r="M180" s="1323"/>
      <c r="N180" s="1323"/>
      <c r="O180" s="1323"/>
      <c r="P180" s="1323"/>
      <c r="Q180" s="1323"/>
      <c r="R180" s="1718"/>
      <c r="S180" s="1135">
        <v>0</v>
      </c>
      <c r="T180" s="1718">
        <v>0</v>
      </c>
      <c r="U180" s="1265"/>
      <c r="V180" s="1135"/>
      <c r="W180" s="1266"/>
      <c r="X180" s="1266"/>
      <c r="Y180" s="1266"/>
      <c r="Z180" s="1266"/>
    </row>
    <row r="181" spans="1:30" ht="15">
      <c r="A181" s="1697">
        <v>6410</v>
      </c>
      <c r="B181" s="1707" t="s">
        <v>2675</v>
      </c>
      <c r="C181" s="1137">
        <v>711</v>
      </c>
      <c r="D181" s="1138">
        <v>711</v>
      </c>
      <c r="E181" s="1135" t="s">
        <v>2937</v>
      </c>
      <c r="F181" s="1323"/>
      <c r="G181" s="1323"/>
      <c r="H181" s="1323"/>
      <c r="I181" s="1323"/>
      <c r="J181" s="1323"/>
      <c r="K181" s="1323"/>
      <c r="L181" s="1323"/>
      <c r="M181" s="1323"/>
      <c r="N181" s="1323"/>
      <c r="O181" s="1323"/>
      <c r="P181" s="1323"/>
      <c r="Q181" s="1323"/>
      <c r="R181" s="1718"/>
      <c r="S181" s="1135">
        <v>0</v>
      </c>
      <c r="T181" s="1718">
        <v>0</v>
      </c>
      <c r="U181" s="1265"/>
      <c r="V181" s="1135"/>
      <c r="W181" s="1266"/>
      <c r="X181" s="1266"/>
      <c r="Y181" s="1266"/>
      <c r="Z181" s="1266"/>
    </row>
    <row r="182" spans="1:30" ht="15">
      <c r="A182" s="1720"/>
      <c r="B182" s="1721"/>
      <c r="C182" s="1139"/>
      <c r="D182" s="1722">
        <v>711</v>
      </c>
      <c r="E182" s="1693" t="s">
        <v>2936</v>
      </c>
      <c r="F182" s="1725">
        <v>0</v>
      </c>
      <c r="G182" s="1725">
        <v>0</v>
      </c>
      <c r="H182" s="1725">
        <v>0</v>
      </c>
      <c r="I182" s="1725">
        <v>0</v>
      </c>
      <c r="J182" s="1725">
        <v>0</v>
      </c>
      <c r="K182" s="1725">
        <v>0</v>
      </c>
      <c r="L182" s="1725">
        <v>0</v>
      </c>
      <c r="M182" s="1725">
        <v>0</v>
      </c>
      <c r="N182" s="1725">
        <v>0</v>
      </c>
      <c r="O182" s="1725">
        <v>0</v>
      </c>
      <c r="P182" s="1725">
        <v>0</v>
      </c>
      <c r="Q182" s="1725">
        <v>0</v>
      </c>
      <c r="R182" s="1725">
        <v>0</v>
      </c>
      <c r="S182" s="1725">
        <v>0</v>
      </c>
      <c r="T182" s="1725">
        <v>0</v>
      </c>
      <c r="U182" s="1725">
        <v>0</v>
      </c>
      <c r="V182" s="1731"/>
      <c r="W182" s="1725"/>
      <c r="X182" s="1725"/>
      <c r="Y182" s="1725">
        <v>0</v>
      </c>
      <c r="Z182" s="1723">
        <v>0</v>
      </c>
    </row>
    <row r="183" spans="1:30" ht="15">
      <c r="A183" s="1697"/>
      <c r="B183" s="1707"/>
      <c r="C183" s="1137"/>
      <c r="D183" s="1138"/>
      <c r="E183" s="1135"/>
      <c r="F183" s="1715"/>
      <c r="G183" s="1715"/>
      <c r="H183" s="1715"/>
      <c r="I183" s="1715"/>
      <c r="J183" s="1715"/>
      <c r="K183" s="1715"/>
      <c r="L183" s="1715"/>
      <c r="M183" s="1715"/>
      <c r="N183" s="1715"/>
      <c r="O183" s="1715"/>
      <c r="P183" s="1715"/>
      <c r="Q183" s="1715"/>
      <c r="R183" s="1718"/>
      <c r="S183" s="1724"/>
      <c r="T183" s="1135"/>
      <c r="U183" s="1135"/>
      <c r="V183" s="1135"/>
      <c r="W183" s="1135"/>
      <c r="X183" s="1135"/>
      <c r="Y183" s="1135"/>
      <c r="Z183" s="1135"/>
    </row>
    <row r="184" spans="1:30" ht="15">
      <c r="A184" s="1697">
        <v>5470</v>
      </c>
      <c r="B184" s="1707" t="s">
        <v>2675</v>
      </c>
      <c r="C184" s="1137">
        <v>715.1</v>
      </c>
      <c r="D184" s="1138">
        <v>715</v>
      </c>
      <c r="E184" s="1135" t="s">
        <v>2935</v>
      </c>
      <c r="F184" s="1323"/>
      <c r="G184" s="1323"/>
      <c r="H184" s="1323"/>
      <c r="I184" s="1323"/>
      <c r="J184" s="1323"/>
      <c r="K184" s="1323"/>
      <c r="L184" s="1323"/>
      <c r="M184" s="1323"/>
      <c r="N184" s="1323"/>
      <c r="O184" s="1323"/>
      <c r="P184" s="1323"/>
      <c r="Q184" s="1323"/>
      <c r="R184" s="1718"/>
      <c r="S184" s="1135">
        <v>0</v>
      </c>
      <c r="T184" s="1718">
        <v>0</v>
      </c>
      <c r="U184" s="1265"/>
      <c r="V184" s="1135"/>
      <c r="W184" s="1266"/>
      <c r="X184" s="1266"/>
      <c r="Y184" s="1266"/>
      <c r="Z184" s="1266"/>
    </row>
    <row r="185" spans="1:30" ht="15">
      <c r="A185" s="1720"/>
      <c r="B185" s="1721"/>
      <c r="C185" s="1139"/>
      <c r="D185" s="1722">
        <v>715</v>
      </c>
      <c r="E185" s="1693" t="s">
        <v>2934</v>
      </c>
      <c r="F185" s="1725">
        <v>0</v>
      </c>
      <c r="G185" s="1725">
        <v>0</v>
      </c>
      <c r="H185" s="1725">
        <v>0</v>
      </c>
      <c r="I185" s="1725">
        <v>0</v>
      </c>
      <c r="J185" s="1725">
        <v>0</v>
      </c>
      <c r="K185" s="1725">
        <v>0</v>
      </c>
      <c r="L185" s="1725">
        <v>0</v>
      </c>
      <c r="M185" s="1725">
        <v>0</v>
      </c>
      <c r="N185" s="1725">
        <v>0</v>
      </c>
      <c r="O185" s="1725">
        <v>0</v>
      </c>
      <c r="P185" s="1725">
        <v>0</v>
      </c>
      <c r="Q185" s="1725">
        <v>0</v>
      </c>
      <c r="R185" s="1725">
        <v>0</v>
      </c>
      <c r="S185" s="1725">
        <v>0</v>
      </c>
      <c r="T185" s="1725">
        <v>0</v>
      </c>
      <c r="U185" s="1725">
        <v>0</v>
      </c>
      <c r="V185" s="1731"/>
      <c r="W185" s="1725"/>
      <c r="X185" s="1725"/>
      <c r="Y185" s="1725">
        <v>0</v>
      </c>
      <c r="Z185" s="1723">
        <v>0</v>
      </c>
    </row>
    <row r="186" spans="1:30" ht="15">
      <c r="A186" s="1697"/>
      <c r="B186" s="1707"/>
      <c r="C186" s="1137"/>
      <c r="D186" s="1138"/>
      <c r="E186" s="1135"/>
      <c r="F186" s="1715"/>
      <c r="G186" s="1715"/>
      <c r="H186" s="1715"/>
      <c r="I186" s="1715"/>
      <c r="J186" s="1715"/>
      <c r="K186" s="1715"/>
      <c r="L186" s="1715"/>
      <c r="M186" s="1715"/>
      <c r="N186" s="1715"/>
      <c r="O186" s="1715"/>
      <c r="P186" s="1715"/>
      <c r="Q186" s="1715"/>
      <c r="R186" s="1718"/>
      <c r="S186" s="1724"/>
      <c r="T186" s="1135"/>
      <c r="U186" s="1135"/>
      <c r="V186" s="1135"/>
      <c r="W186" s="1135"/>
      <c r="X186" s="1135"/>
      <c r="Y186" s="1135"/>
      <c r="Z186" s="1135"/>
    </row>
    <row r="187" spans="1:30" ht="15">
      <c r="A187" s="1720"/>
      <c r="B187" s="1721"/>
      <c r="C187" s="1139"/>
      <c r="D187" s="1722">
        <v>718</v>
      </c>
      <c r="E187" s="1693" t="s">
        <v>2933</v>
      </c>
      <c r="F187" s="1726">
        <v>0</v>
      </c>
      <c r="G187" s="1726">
        <v>0</v>
      </c>
      <c r="H187" s="1726">
        <v>0</v>
      </c>
      <c r="I187" s="1726">
        <v>0</v>
      </c>
      <c r="J187" s="1726">
        <v>0</v>
      </c>
      <c r="K187" s="1726">
        <v>0</v>
      </c>
      <c r="L187" s="1726">
        <v>0</v>
      </c>
      <c r="M187" s="1726">
        <v>0</v>
      </c>
      <c r="N187" s="1726">
        <v>0</v>
      </c>
      <c r="O187" s="1726">
        <v>0</v>
      </c>
      <c r="P187" s="1726">
        <v>0</v>
      </c>
      <c r="Q187" s="1726">
        <v>0</v>
      </c>
      <c r="R187" s="1725">
        <v>0</v>
      </c>
      <c r="S187" s="1726" t="s">
        <v>2932</v>
      </c>
      <c r="T187" s="1726"/>
      <c r="U187" s="1726"/>
      <c r="V187" s="1693"/>
      <c r="W187" s="1726"/>
      <c r="X187" s="1726"/>
      <c r="Y187" s="1726"/>
      <c r="Z187" s="1726"/>
      <c r="AB187" s="1728"/>
      <c r="AD187" s="1693"/>
    </row>
    <row r="188" spans="1:30" ht="15">
      <c r="A188" s="1697"/>
      <c r="B188" s="1707"/>
      <c r="C188" s="1137"/>
      <c r="D188" s="1138"/>
      <c r="E188" s="1135"/>
      <c r="F188" s="1715"/>
      <c r="G188" s="1715"/>
      <c r="H188" s="1715"/>
      <c r="I188" s="1715"/>
      <c r="J188" s="1715"/>
      <c r="K188" s="1715"/>
      <c r="L188" s="1715"/>
      <c r="M188" s="1715"/>
      <c r="N188" s="1715"/>
      <c r="O188" s="1715"/>
      <c r="P188" s="1715"/>
      <c r="Q188" s="1715"/>
      <c r="R188" s="1718"/>
      <c r="S188" s="1724"/>
      <c r="T188" s="1718">
        <v>0</v>
      </c>
      <c r="U188" s="1135"/>
      <c r="V188" s="1135"/>
      <c r="W188" s="1135"/>
      <c r="X188" s="1135"/>
      <c r="Y188" s="1135"/>
      <c r="Z188" s="1135"/>
      <c r="AB188" s="1728"/>
      <c r="AD188" s="1135"/>
    </row>
    <row r="189" spans="1:30" ht="15">
      <c r="A189" s="1697">
        <v>6320</v>
      </c>
      <c r="B189" s="1707" t="s">
        <v>2675</v>
      </c>
      <c r="C189" s="1137">
        <v>775</v>
      </c>
      <c r="D189" s="1138">
        <v>720</v>
      </c>
      <c r="E189" s="1135" t="s">
        <v>2931</v>
      </c>
      <c r="F189" s="1323"/>
      <c r="G189" s="1323"/>
      <c r="H189" s="1323"/>
      <c r="I189" s="1323"/>
      <c r="J189" s="1323"/>
      <c r="K189" s="1323"/>
      <c r="L189" s="1323"/>
      <c r="M189" s="1323"/>
      <c r="N189" s="1323"/>
      <c r="O189" s="1323"/>
      <c r="P189" s="1323"/>
      <c r="Q189" s="1323"/>
      <c r="R189" s="1718"/>
      <c r="S189" s="1135">
        <v>0</v>
      </c>
      <c r="T189" s="1718">
        <v>0</v>
      </c>
      <c r="U189" s="1265"/>
      <c r="V189" s="1135"/>
      <c r="W189" s="1266"/>
      <c r="X189" s="1266"/>
      <c r="Y189" s="1266"/>
      <c r="Z189" s="1266"/>
      <c r="AB189" s="1729"/>
      <c r="AD189" s="1135"/>
    </row>
    <row r="190" spans="1:30" ht="15">
      <c r="A190" s="1720"/>
      <c r="B190" s="1721"/>
      <c r="C190" s="1139"/>
      <c r="D190" s="1722">
        <v>720</v>
      </c>
      <c r="E190" s="1693" t="s">
        <v>2930</v>
      </c>
      <c r="F190" s="1725">
        <v>0</v>
      </c>
      <c r="G190" s="1725">
        <v>0</v>
      </c>
      <c r="H190" s="1725">
        <v>0</v>
      </c>
      <c r="I190" s="1725">
        <v>0</v>
      </c>
      <c r="J190" s="1725">
        <v>0</v>
      </c>
      <c r="K190" s="1725">
        <v>0</v>
      </c>
      <c r="L190" s="1725">
        <v>0</v>
      </c>
      <c r="M190" s="1725">
        <v>0</v>
      </c>
      <c r="N190" s="1725">
        <v>0</v>
      </c>
      <c r="O190" s="1725">
        <v>0</v>
      </c>
      <c r="P190" s="1725">
        <v>0</v>
      </c>
      <c r="Q190" s="1725">
        <v>0</v>
      </c>
      <c r="R190" s="1725">
        <v>0</v>
      </c>
      <c r="S190" s="1725">
        <v>0</v>
      </c>
      <c r="T190" s="1725">
        <v>0</v>
      </c>
      <c r="U190" s="1725">
        <v>0</v>
      </c>
      <c r="V190" s="1731"/>
      <c r="W190" s="1725"/>
      <c r="X190" s="1725"/>
      <c r="Y190" s="1725">
        <v>0</v>
      </c>
      <c r="Z190" s="1723">
        <v>0</v>
      </c>
      <c r="AB190" s="1733"/>
    </row>
    <row r="191" spans="1:30" ht="15">
      <c r="A191" s="1697"/>
      <c r="B191" s="1707"/>
      <c r="C191" s="1137"/>
      <c r="D191" s="1138"/>
      <c r="E191" s="1135"/>
      <c r="F191" s="1715"/>
      <c r="G191" s="1715"/>
      <c r="H191" s="1715"/>
      <c r="I191" s="1715"/>
      <c r="J191" s="1715"/>
      <c r="K191" s="1715"/>
      <c r="L191" s="1715"/>
      <c r="M191" s="1715"/>
      <c r="N191" s="1715"/>
      <c r="O191" s="1715"/>
      <c r="P191" s="1715"/>
      <c r="Q191" s="1715"/>
      <c r="R191" s="1718"/>
      <c r="S191" s="1724"/>
      <c r="T191" s="1135"/>
      <c r="U191" s="1135"/>
      <c r="V191" s="1135"/>
      <c r="W191" s="1135"/>
      <c r="X191" s="1135"/>
      <c r="Y191" s="1135"/>
      <c r="Z191" s="1135"/>
    </row>
    <row r="192" spans="1:30" ht="15">
      <c r="A192" s="1697">
        <v>6270</v>
      </c>
      <c r="B192" s="1707" t="s">
        <v>2675</v>
      </c>
      <c r="C192" s="1137">
        <v>775</v>
      </c>
      <c r="D192" s="1138">
        <v>735</v>
      </c>
      <c r="E192" s="1135" t="s">
        <v>2929</v>
      </c>
      <c r="F192" s="1323"/>
      <c r="G192" s="1323"/>
      <c r="H192" s="1323"/>
      <c r="I192" s="1323"/>
      <c r="J192" s="1323"/>
      <c r="K192" s="1323"/>
      <c r="L192" s="1323"/>
      <c r="M192" s="1323"/>
      <c r="N192" s="1323"/>
      <c r="O192" s="1323"/>
      <c r="P192" s="1323"/>
      <c r="Q192" s="1323"/>
      <c r="R192" s="1718"/>
      <c r="S192" s="1135">
        <v>0</v>
      </c>
      <c r="T192" s="1718">
        <v>0</v>
      </c>
      <c r="U192" s="1265"/>
      <c r="V192" s="1135"/>
      <c r="W192" s="1266"/>
      <c r="X192" s="1266"/>
      <c r="Y192" s="1266"/>
      <c r="Z192" s="1266"/>
      <c r="AD192" s="1135"/>
    </row>
    <row r="193" spans="1:28" ht="15">
      <c r="A193" s="1720"/>
      <c r="B193" s="1721"/>
      <c r="C193" s="1139"/>
      <c r="D193" s="1722">
        <v>735</v>
      </c>
      <c r="E193" s="1693" t="s">
        <v>2926</v>
      </c>
      <c r="F193" s="1725">
        <v>0</v>
      </c>
      <c r="G193" s="1725">
        <v>0</v>
      </c>
      <c r="H193" s="1725">
        <v>0</v>
      </c>
      <c r="I193" s="1725">
        <v>0</v>
      </c>
      <c r="J193" s="1725">
        <v>0</v>
      </c>
      <c r="K193" s="1725">
        <v>0</v>
      </c>
      <c r="L193" s="1725">
        <v>0</v>
      </c>
      <c r="M193" s="1725">
        <v>0</v>
      </c>
      <c r="N193" s="1725">
        <v>0</v>
      </c>
      <c r="O193" s="1725">
        <v>0</v>
      </c>
      <c r="P193" s="1725">
        <v>0</v>
      </c>
      <c r="Q193" s="1725">
        <v>0</v>
      </c>
      <c r="R193" s="1725">
        <v>0</v>
      </c>
      <c r="S193" s="1725">
        <v>0</v>
      </c>
      <c r="T193" s="1725">
        <v>0</v>
      </c>
      <c r="U193" s="1725">
        <v>0</v>
      </c>
      <c r="V193" s="1731"/>
      <c r="W193" s="1725"/>
      <c r="X193" s="1725"/>
      <c r="Y193" s="1725"/>
      <c r="Z193" s="1723">
        <v>0</v>
      </c>
      <c r="AA193" s="1034">
        <v>635</v>
      </c>
      <c r="AB193" s="1733">
        <v>0</v>
      </c>
    </row>
    <row r="194" spans="1:28" ht="15">
      <c r="A194" s="1697"/>
      <c r="B194" s="1707"/>
      <c r="C194" s="1137"/>
      <c r="D194" s="1138"/>
      <c r="E194" s="1135"/>
      <c r="F194" s="1715"/>
      <c r="G194" s="1715"/>
      <c r="H194" s="1715"/>
      <c r="I194" s="1715"/>
      <c r="J194" s="1715"/>
      <c r="K194" s="1715"/>
      <c r="L194" s="1715"/>
      <c r="M194" s="1715"/>
      <c r="N194" s="1715"/>
      <c r="O194" s="1715"/>
      <c r="P194" s="1715"/>
      <c r="Q194" s="1715"/>
      <c r="R194" s="1718"/>
      <c r="S194" s="1724"/>
      <c r="T194" s="1135"/>
      <c r="U194" s="1135"/>
      <c r="V194" s="1135"/>
      <c r="W194" s="1135"/>
      <c r="X194" s="1135"/>
      <c r="Y194" s="1135"/>
      <c r="Z194" s="1135"/>
    </row>
    <row r="195" spans="1:28" ht="15">
      <c r="A195" s="1697">
        <v>6340</v>
      </c>
      <c r="B195" s="1707" t="s">
        <v>2675</v>
      </c>
      <c r="C195" s="1137"/>
      <c r="D195" s="1138">
        <v>775</v>
      </c>
      <c r="E195" s="1719" t="s">
        <v>2767</v>
      </c>
      <c r="F195" s="1323"/>
      <c r="G195" s="1323"/>
      <c r="H195" s="1323"/>
      <c r="I195" s="1323"/>
      <c r="J195" s="1323"/>
      <c r="K195" s="1323"/>
      <c r="L195" s="1323"/>
      <c r="M195" s="1323"/>
      <c r="N195" s="1323"/>
      <c r="O195" s="1323"/>
      <c r="P195" s="1323"/>
      <c r="Q195" s="1323"/>
      <c r="R195" s="1718"/>
      <c r="S195" s="1135">
        <v>0</v>
      </c>
      <c r="T195" s="1718">
        <v>0</v>
      </c>
      <c r="U195" s="1265"/>
      <c r="V195" s="1135"/>
      <c r="W195" s="1266"/>
      <c r="X195" s="1266"/>
      <c r="Y195" s="1266"/>
      <c r="Z195" s="1266"/>
      <c r="AB195" s="1728"/>
    </row>
    <row r="196" spans="1:28" ht="15">
      <c r="A196" s="1720"/>
      <c r="B196" s="1721"/>
      <c r="C196" s="1139"/>
      <c r="D196" s="1722">
        <v>775</v>
      </c>
      <c r="E196" s="1693" t="s">
        <v>2920</v>
      </c>
      <c r="F196" s="1725">
        <v>0</v>
      </c>
      <c r="G196" s="1725">
        <v>0</v>
      </c>
      <c r="H196" s="1725">
        <v>0</v>
      </c>
      <c r="I196" s="1725">
        <v>0</v>
      </c>
      <c r="J196" s="1725">
        <v>0</v>
      </c>
      <c r="K196" s="1725">
        <v>0</v>
      </c>
      <c r="L196" s="1725">
        <v>0</v>
      </c>
      <c r="M196" s="1725">
        <v>0</v>
      </c>
      <c r="N196" s="1725">
        <v>0</v>
      </c>
      <c r="O196" s="1725">
        <v>0</v>
      </c>
      <c r="P196" s="1725">
        <v>0</v>
      </c>
      <c r="Q196" s="1725">
        <v>0</v>
      </c>
      <c r="R196" s="1725">
        <v>0</v>
      </c>
      <c r="S196" s="1725">
        <v>0</v>
      </c>
      <c r="T196" s="1725">
        <v>0</v>
      </c>
      <c r="U196" s="1725">
        <v>0</v>
      </c>
      <c r="V196" s="1731"/>
      <c r="W196" s="1725"/>
      <c r="X196" s="1725"/>
      <c r="Y196" s="1725"/>
      <c r="Z196" s="1723">
        <v>0</v>
      </c>
      <c r="AB196" s="1733">
        <v>0</v>
      </c>
    </row>
    <row r="197" spans="1:28" ht="15">
      <c r="A197" s="1720"/>
      <c r="B197" s="1721"/>
      <c r="C197" s="1139"/>
      <c r="D197" s="1722"/>
      <c r="E197" s="1693"/>
      <c r="F197" s="1734"/>
      <c r="G197" s="1734"/>
      <c r="H197" s="1734"/>
      <c r="I197" s="1734"/>
      <c r="J197" s="1734"/>
      <c r="K197" s="1734"/>
      <c r="L197" s="1734"/>
      <c r="M197" s="1734"/>
      <c r="N197" s="1734"/>
      <c r="O197" s="1734"/>
      <c r="P197" s="1734"/>
      <c r="Q197" s="1734"/>
      <c r="R197" s="1735"/>
      <c r="S197" s="1734"/>
      <c r="T197" s="1734"/>
      <c r="U197" s="1734"/>
      <c r="V197" s="1693"/>
      <c r="W197" s="1734"/>
      <c r="X197" s="1734"/>
      <c r="Y197" s="1734"/>
      <c r="Z197" s="1734"/>
      <c r="AB197" s="1728"/>
    </row>
    <row r="198" spans="1:28" ht="15.75" thickBot="1">
      <c r="A198" s="1736" t="s">
        <v>2919</v>
      </c>
      <c r="B198" s="1714"/>
      <c r="C198" s="1139"/>
      <c r="D198" s="1722"/>
      <c r="E198" s="1693"/>
      <c r="F198" s="1737">
        <v>154400.81359600002</v>
      </c>
      <c r="G198" s="1737">
        <v>157592.6912059999</v>
      </c>
      <c r="H198" s="1737">
        <v>160419.15341400009</v>
      </c>
      <c r="I198" s="1737">
        <v>178946.81845799994</v>
      </c>
      <c r="J198" s="1737">
        <v>163476.75556400011</v>
      </c>
      <c r="K198" s="1737">
        <v>209573.5536680001</v>
      </c>
      <c r="L198" s="1737">
        <v>173769.77009200005</v>
      </c>
      <c r="M198" s="1737">
        <v>174996.45106199995</v>
      </c>
      <c r="N198" s="1737">
        <v>147962.87228600003</v>
      </c>
      <c r="O198" s="1737">
        <v>182466.52727399993</v>
      </c>
      <c r="P198" s="1737">
        <v>205406.54396200005</v>
      </c>
      <c r="Q198" s="1737">
        <v>195159.57484200018</v>
      </c>
      <c r="R198" s="1737">
        <v>2104171.5254240003</v>
      </c>
      <c r="S198" s="1737">
        <v>2066091.0237333067</v>
      </c>
      <c r="T198" s="1737">
        <v>-38080.501690693112</v>
      </c>
      <c r="U198" s="1737">
        <v>0</v>
      </c>
      <c r="V198" s="1731"/>
      <c r="W198" s="1737">
        <v>0</v>
      </c>
      <c r="X198" s="1737">
        <v>0</v>
      </c>
      <c r="Y198" s="1737">
        <v>0</v>
      </c>
      <c r="Z198" s="1723">
        <v>2104171.5254240003</v>
      </c>
    </row>
    <row r="199" spans="1:28" ht="13.5" thickTop="1"/>
    <row r="200" spans="1:28" s="1727" customFormat="1" ht="15">
      <c r="A200" s="1736" t="s">
        <v>2918</v>
      </c>
      <c r="B200" s="1714"/>
      <c r="C200" s="1139"/>
      <c r="D200" s="1722"/>
      <c r="E200" s="1693" t="s">
        <v>2917</v>
      </c>
      <c r="F200" s="2281"/>
      <c r="G200" s="2281"/>
      <c r="H200" s="2281"/>
      <c r="I200" s="2281"/>
      <c r="J200" s="2281"/>
      <c r="K200" s="2281"/>
      <c r="L200" s="2281"/>
      <c r="M200" s="2281"/>
      <c r="N200" s="2281"/>
      <c r="O200" s="2281"/>
      <c r="P200" s="2281"/>
      <c r="Q200" s="2281"/>
      <c r="R200" s="1739"/>
      <c r="S200" s="1740"/>
      <c r="T200" s="1741"/>
      <c r="U200" s="1742"/>
      <c r="W200" s="1741"/>
      <c r="X200" s="1741"/>
      <c r="Y200" s="1741"/>
      <c r="Z200" s="1741"/>
    </row>
    <row r="201" spans="1:28" ht="15">
      <c r="A201" s="1736" t="s">
        <v>2916</v>
      </c>
      <c r="B201" s="1714"/>
      <c r="F201" s="1743"/>
      <c r="G201" s="1743"/>
      <c r="H201" s="1743"/>
      <c r="I201" s="1743"/>
      <c r="J201" s="1743"/>
      <c r="K201" s="1743"/>
      <c r="L201" s="1743"/>
      <c r="M201" s="1743"/>
      <c r="N201" s="1743"/>
      <c r="O201" s="1743"/>
      <c r="P201" s="1743"/>
      <c r="Q201" s="1743"/>
      <c r="R201" s="1739"/>
      <c r="S201" s="1739"/>
      <c r="T201" s="1739"/>
      <c r="U201" s="1743"/>
      <c r="W201" s="1739"/>
      <c r="X201" s="1739"/>
      <c r="Y201" s="1739"/>
      <c r="Z201" s="1739"/>
    </row>
    <row r="202" spans="1:28" ht="15">
      <c r="E202" s="1034" t="s">
        <v>3144</v>
      </c>
      <c r="F202" s="1141">
        <v>154400.81359600002</v>
      </c>
      <c r="G202" s="1141">
        <v>157592.6912059999</v>
      </c>
      <c r="H202" s="1141">
        <v>160419.15341400009</v>
      </c>
      <c r="I202" s="1141">
        <v>178946.81845799994</v>
      </c>
      <c r="J202" s="1141">
        <v>163476.75556400011</v>
      </c>
      <c r="K202" s="1141">
        <v>209573.5536680001</v>
      </c>
      <c r="L202" s="1141">
        <v>173769.77009200005</v>
      </c>
      <c r="M202" s="1141">
        <v>174996.45106199995</v>
      </c>
      <c r="N202" s="1141">
        <v>147962.87228600003</v>
      </c>
      <c r="O202" s="1141">
        <v>182466.52727399993</v>
      </c>
      <c r="P202" s="1141">
        <v>205406.54396200005</v>
      </c>
      <c r="Q202" s="1141">
        <v>195159.57484200018</v>
      </c>
      <c r="R202" s="1141">
        <v>2104171.5254240003</v>
      </c>
      <c r="S202" s="1140"/>
      <c r="T202" s="1140"/>
      <c r="W202" s="1140"/>
      <c r="X202" s="1140"/>
      <c r="Y202" s="1140"/>
      <c r="Z202" s="1140"/>
    </row>
    <row r="203" spans="1:28" ht="15">
      <c r="E203" s="1034" t="s">
        <v>3145</v>
      </c>
      <c r="F203" s="1141">
        <v>70465.626403999981</v>
      </c>
      <c r="G203" s="1141">
        <v>50301.778794000005</v>
      </c>
      <c r="H203" s="1141">
        <v>63964.146585999988</v>
      </c>
      <c r="I203" s="1141">
        <v>66581.201541999966</v>
      </c>
      <c r="J203" s="1141">
        <v>61634.664436000021</v>
      </c>
      <c r="K203" s="1141">
        <v>63455.646332000026</v>
      </c>
      <c r="L203" s="1141">
        <v>61613.139908000012</v>
      </c>
      <c r="M203" s="1141">
        <v>59871.738937999988</v>
      </c>
      <c r="N203" s="1141">
        <v>56133.727713999993</v>
      </c>
      <c r="O203" s="1141">
        <v>65215.762725999979</v>
      </c>
      <c r="P203" s="1141">
        <v>66003.096038000018</v>
      </c>
      <c r="Q203" s="1141">
        <v>74478.975158000016</v>
      </c>
      <c r="R203" s="1141">
        <v>759719.50457600015</v>
      </c>
      <c r="S203" s="1140"/>
      <c r="T203" s="1140"/>
      <c r="W203" s="1140"/>
      <c r="X203" s="1140"/>
      <c r="Y203" s="1140"/>
      <c r="Z203" s="1140"/>
    </row>
    <row r="204" spans="1:28">
      <c r="E204" s="1034" t="s">
        <v>3146</v>
      </c>
      <c r="F204" s="1744">
        <v>224866.44</v>
      </c>
      <c r="G204" s="1744">
        <v>207894.46999999991</v>
      </c>
      <c r="H204" s="1744">
        <v>224383.30000000008</v>
      </c>
      <c r="I204" s="1744">
        <v>245528.0199999999</v>
      </c>
      <c r="J204" s="1744">
        <v>225111.42000000013</v>
      </c>
      <c r="K204" s="1744">
        <v>273029.20000000013</v>
      </c>
      <c r="L204" s="1744">
        <v>235382.91000000006</v>
      </c>
      <c r="M204" s="1744">
        <v>234868.18999999994</v>
      </c>
      <c r="N204" s="1744">
        <v>204096.60000000003</v>
      </c>
      <c r="O204" s="1744">
        <v>247682.28999999992</v>
      </c>
      <c r="P204" s="1744">
        <v>271409.64000000007</v>
      </c>
      <c r="Q204" s="1744">
        <v>269638.55000000016</v>
      </c>
      <c r="R204" s="1744">
        <v>2863891.0300000003</v>
      </c>
    </row>
    <row r="205" spans="1:28">
      <c r="F205" s="1744"/>
      <c r="G205" s="1744"/>
      <c r="H205" s="1744"/>
      <c r="I205" s="1744"/>
      <c r="J205" s="1744"/>
      <c r="K205" s="1744"/>
      <c r="L205" s="1744"/>
      <c r="M205" s="1744"/>
      <c r="N205" s="1744"/>
      <c r="O205" s="1744"/>
      <c r="P205" s="1744"/>
      <c r="Q205" s="1744"/>
      <c r="R205" s="1744"/>
    </row>
    <row r="206" spans="1:28">
      <c r="E206" s="1034" t="s">
        <v>3140</v>
      </c>
      <c r="F206" s="1744">
        <v>224866.44000000003</v>
      </c>
      <c r="G206" s="1744">
        <v>207894.47000000006</v>
      </c>
      <c r="H206" s="1744">
        <v>224383.30000000002</v>
      </c>
      <c r="I206" s="1744">
        <v>245528.0199999999</v>
      </c>
      <c r="J206" s="1744">
        <v>225111.42000000007</v>
      </c>
      <c r="K206" s="1744">
        <v>273029.20000000007</v>
      </c>
      <c r="L206" s="1744">
        <v>235382.90999999997</v>
      </c>
      <c r="M206" s="1744">
        <v>234868.19000000009</v>
      </c>
      <c r="N206" s="1744">
        <v>204096.60000000006</v>
      </c>
      <c r="O206" s="1744">
        <v>247682.28999999983</v>
      </c>
      <c r="P206" s="1744">
        <v>271409.64000000019</v>
      </c>
      <c r="Q206" s="1744">
        <v>269638.55000000005</v>
      </c>
      <c r="R206" s="1744">
        <v>2863891.0299999993</v>
      </c>
      <c r="S206" s="1677"/>
      <c r="T206" s="1677"/>
    </row>
    <row r="207" spans="1:28">
      <c r="F207" s="1744">
        <v>0</v>
      </c>
      <c r="G207" s="1744">
        <v>0</v>
      </c>
      <c r="H207" s="1744">
        <v>0</v>
      </c>
      <c r="I207" s="1744">
        <v>0</v>
      </c>
      <c r="J207" s="1744">
        <v>0</v>
      </c>
      <c r="K207" s="1744">
        <v>0</v>
      </c>
      <c r="L207" s="1744">
        <v>0</v>
      </c>
      <c r="M207" s="1744">
        <v>0</v>
      </c>
      <c r="N207" s="1744">
        <v>0</v>
      </c>
      <c r="O207" s="1744">
        <v>0</v>
      </c>
      <c r="P207" s="1744">
        <v>0</v>
      </c>
      <c r="Q207" s="1744">
        <v>0</v>
      </c>
      <c r="R207" s="1744">
        <v>0</v>
      </c>
    </row>
    <row r="208" spans="1:28">
      <c r="E208" s="1034" t="s">
        <v>2676</v>
      </c>
    </row>
  </sheetData>
  <mergeCells count="1">
    <mergeCell ref="F1:Q1"/>
  </mergeCell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sheetPr codeName="Sheet112"/>
  <dimension ref="A1:AD206"/>
  <sheetViews>
    <sheetView workbookViewId="0"/>
  </sheetViews>
  <sheetFormatPr defaultColWidth="9.140625" defaultRowHeight="12.75"/>
  <cols>
    <col min="1" max="1" width="8.85546875" style="1034" customWidth="1"/>
    <col min="2" max="2" width="8.85546875" style="1738" customWidth="1"/>
    <col min="3" max="3" width="10.85546875" style="1034" hidden="1" customWidth="1"/>
    <col min="4" max="4" width="11.28515625" style="1034" customWidth="1"/>
    <col min="5" max="5" width="49.5703125" style="1034" bestFit="1" customWidth="1"/>
    <col min="6" max="6" width="14" style="1034" customWidth="1"/>
    <col min="7" max="7" width="12.42578125" style="1034" bestFit="1" customWidth="1"/>
    <col min="8" max="8" width="12.85546875" style="1034" bestFit="1" customWidth="1"/>
    <col min="9" max="10" width="13.140625" style="1034" bestFit="1" customWidth="1"/>
    <col min="11" max="12" width="12.85546875" style="1034" bestFit="1" customWidth="1"/>
    <col min="13" max="13" width="13.140625" style="1034" bestFit="1" customWidth="1"/>
    <col min="14" max="14" width="12.85546875" style="1034" bestFit="1" customWidth="1"/>
    <col min="15" max="16" width="13.140625" style="1034" bestFit="1" customWidth="1"/>
    <col min="17" max="17" width="12.85546875" style="1034" bestFit="1" customWidth="1"/>
    <col min="18" max="18" width="14.28515625" style="1034" bestFit="1" customWidth="1"/>
    <col min="19" max="19" width="14.42578125" style="1034" customWidth="1"/>
    <col min="20" max="20" width="14" style="1034" customWidth="1"/>
    <col min="21" max="21" width="12.85546875" style="1034" bestFit="1" customWidth="1"/>
    <col min="22" max="22" width="2.85546875" style="1034" customWidth="1"/>
    <col min="23" max="25" width="14.85546875" style="1034" bestFit="1" customWidth="1"/>
    <col min="26" max="26" width="15.5703125" style="1034" customWidth="1"/>
    <col min="27" max="27" width="9.140625" style="1034"/>
    <col min="28" max="28" width="13.5703125" style="1034" customWidth="1"/>
    <col min="29" max="16384" width="9.140625" style="1034"/>
  </cols>
  <sheetData>
    <row r="1" spans="1:30" ht="15">
      <c r="A1" s="1583" t="s">
        <v>3721</v>
      </c>
      <c r="B1" s="1696"/>
      <c r="C1" s="1697"/>
      <c r="D1" s="1135"/>
      <c r="E1" s="1135"/>
      <c r="F1" s="2678" t="s">
        <v>3078</v>
      </c>
      <c r="G1" s="2678"/>
      <c r="H1" s="2678"/>
      <c r="I1" s="2678"/>
      <c r="J1" s="2678"/>
      <c r="K1" s="2678"/>
      <c r="L1" s="2678"/>
      <c r="M1" s="2678"/>
      <c r="N1" s="2678"/>
      <c r="O1" s="2678"/>
      <c r="P1" s="2678"/>
      <c r="Q1" s="2679"/>
      <c r="S1" s="1698" t="s">
        <v>2913</v>
      </c>
      <c r="T1" s="1699" t="s">
        <v>2912</v>
      </c>
      <c r="U1" s="1700" t="s">
        <v>2914</v>
      </c>
      <c r="V1" s="1135"/>
      <c r="W1" s="1700"/>
      <c r="X1" s="1700"/>
      <c r="Y1" s="1700"/>
    </row>
    <row r="2" spans="1:30" ht="15">
      <c r="A2" s="1701" t="s">
        <v>4121</v>
      </c>
      <c r="B2" s="1696"/>
      <c r="C2" s="1697"/>
      <c r="D2" s="1135"/>
      <c r="E2" s="1135"/>
      <c r="F2" s="1702">
        <v>4</v>
      </c>
      <c r="G2" s="1702">
        <v>5</v>
      </c>
      <c r="H2" s="1702">
        <v>6</v>
      </c>
      <c r="I2" s="1702">
        <v>7</v>
      </c>
      <c r="J2" s="1702">
        <v>8</v>
      </c>
      <c r="K2" s="1702">
        <v>9</v>
      </c>
      <c r="L2" s="1702">
        <v>10</v>
      </c>
      <c r="M2" s="1702">
        <v>11</v>
      </c>
      <c r="N2" s="1702">
        <v>12</v>
      </c>
      <c r="O2" s="1702">
        <v>13</v>
      </c>
      <c r="P2" s="1702">
        <v>14</v>
      </c>
      <c r="Q2" s="1703">
        <v>15</v>
      </c>
      <c r="S2" s="1704">
        <v>11739.9</v>
      </c>
      <c r="T2" s="1705">
        <v>3630.8</v>
      </c>
      <c r="U2" s="1706">
        <v>15370.7</v>
      </c>
      <c r="V2" s="1135"/>
      <c r="W2" s="1705"/>
      <c r="X2" s="1705"/>
      <c r="Y2" s="1705"/>
    </row>
    <row r="3" spans="1:30" ht="15">
      <c r="A3" s="1697"/>
      <c r="B3" s="1707"/>
      <c r="C3" s="1697"/>
      <c r="D3" s="1135"/>
      <c r="E3" s="1135"/>
      <c r="S3" s="1708">
        <v>0.76380000000000003</v>
      </c>
      <c r="T3" s="1709">
        <v>0.23619999999999999</v>
      </c>
      <c r="U3" s="1710">
        <v>1</v>
      </c>
      <c r="V3" s="1135"/>
      <c r="W3" s="1711"/>
      <c r="X3" s="1711"/>
      <c r="Y3" s="1711"/>
    </row>
    <row r="4" spans="1:30" ht="33.75">
      <c r="A4" s="1707" t="s">
        <v>2911</v>
      </c>
      <c r="B4" s="1707"/>
      <c r="C4" s="1707" t="s">
        <v>2910</v>
      </c>
      <c r="D4" s="1707" t="s">
        <v>2910</v>
      </c>
      <c r="E4" s="1135"/>
      <c r="F4" s="1712" t="s">
        <v>4120</v>
      </c>
      <c r="R4" s="1713"/>
      <c r="S4" s="1136"/>
      <c r="T4" s="1136"/>
      <c r="U4" s="1135"/>
      <c r="V4" s="1135"/>
      <c r="W4" s="1136"/>
      <c r="X4" s="1136"/>
      <c r="Y4" s="1136"/>
    </row>
    <row r="5" spans="1:30" ht="36.75">
      <c r="A5" s="1707" t="s">
        <v>2909</v>
      </c>
      <c r="B5" s="1707" t="s">
        <v>3141</v>
      </c>
      <c r="C5" s="1707" t="s">
        <v>2908</v>
      </c>
      <c r="D5" s="1707" t="s">
        <v>3077</v>
      </c>
      <c r="E5" s="1676" t="s">
        <v>1030</v>
      </c>
      <c r="F5" s="2248" t="s">
        <v>2902</v>
      </c>
      <c r="G5" s="2248" t="s">
        <v>2901</v>
      </c>
      <c r="H5" s="2248" t="s">
        <v>2900</v>
      </c>
      <c r="I5" s="2248" t="s">
        <v>2899</v>
      </c>
      <c r="J5" s="2248" t="s">
        <v>2898</v>
      </c>
      <c r="K5" s="2248" t="s">
        <v>2897</v>
      </c>
      <c r="L5" s="2248" t="s">
        <v>2896</v>
      </c>
      <c r="M5" s="2248" t="s">
        <v>2895</v>
      </c>
      <c r="N5" s="2248" t="s">
        <v>2894</v>
      </c>
      <c r="O5" s="2248" t="s">
        <v>2893</v>
      </c>
      <c r="P5" s="2248" t="s">
        <v>2892</v>
      </c>
      <c r="Q5" s="2248" t="s">
        <v>2891</v>
      </c>
      <c r="R5" s="2248" t="s">
        <v>2890</v>
      </c>
      <c r="S5" s="1136" t="s">
        <v>2906</v>
      </c>
      <c r="T5" s="1136" t="s">
        <v>3147</v>
      </c>
      <c r="U5" s="1714" t="s">
        <v>996</v>
      </c>
      <c r="V5" s="1676"/>
      <c r="W5" s="1136" t="s">
        <v>3076</v>
      </c>
      <c r="X5" s="1136" t="s">
        <v>3075</v>
      </c>
      <c r="Y5" s="1136" t="s">
        <v>1073</v>
      </c>
      <c r="Z5" s="1136" t="s">
        <v>3074</v>
      </c>
    </row>
    <row r="6" spans="1:30" ht="15">
      <c r="A6" s="1697"/>
      <c r="B6" s="1707"/>
      <c r="C6" s="1137"/>
      <c r="D6" s="1138"/>
      <c r="E6" s="1135"/>
      <c r="F6" s="1715"/>
      <c r="G6" s="1715"/>
      <c r="H6" s="1715"/>
      <c r="I6" s="1715"/>
      <c r="J6" s="1715"/>
      <c r="K6" s="1715"/>
      <c r="L6" s="1715"/>
      <c r="M6" s="1715"/>
      <c r="N6" s="1715"/>
      <c r="O6" s="1715"/>
      <c r="P6" s="1715"/>
      <c r="Q6" s="1715"/>
      <c r="R6" s="1716"/>
      <c r="S6" s="1717"/>
      <c r="T6" s="1713"/>
      <c r="U6" s="1135"/>
      <c r="V6" s="1135"/>
      <c r="W6" s="1713"/>
      <c r="X6" s="1713"/>
      <c r="Y6" s="1713"/>
      <c r="Z6" s="1713"/>
    </row>
    <row r="7" spans="1:30" ht="15">
      <c r="A7" s="1697">
        <v>6105</v>
      </c>
      <c r="B7" s="1707" t="s">
        <v>1822</v>
      </c>
      <c r="C7" s="1137" t="s">
        <v>2790</v>
      </c>
      <c r="D7" s="1137" t="s">
        <v>2790</v>
      </c>
      <c r="E7" s="1135" t="s">
        <v>3073</v>
      </c>
      <c r="F7" s="1323">
        <v>0</v>
      </c>
      <c r="G7" s="1323">
        <v>0</v>
      </c>
      <c r="H7" s="1323">
        <v>0</v>
      </c>
      <c r="I7" s="1323">
        <v>0</v>
      </c>
      <c r="J7" s="1323">
        <v>0</v>
      </c>
      <c r="K7" s="1323">
        <v>0</v>
      </c>
      <c r="L7" s="1323">
        <v>0</v>
      </c>
      <c r="M7" s="1323">
        <v>0</v>
      </c>
      <c r="N7" s="1323">
        <v>0</v>
      </c>
      <c r="O7" s="1323">
        <v>0</v>
      </c>
      <c r="P7" s="1323">
        <v>0</v>
      </c>
      <c r="Q7" s="1323">
        <v>0</v>
      </c>
      <c r="R7" s="1323">
        <v>0</v>
      </c>
      <c r="S7" s="1718">
        <v>0</v>
      </c>
      <c r="T7" s="1718">
        <v>0</v>
      </c>
      <c r="U7" s="1265"/>
      <c r="V7" s="1135"/>
      <c r="W7" s="1718"/>
      <c r="X7" s="1718"/>
      <c r="Y7" s="1718"/>
      <c r="Z7" s="1718"/>
    </row>
    <row r="8" spans="1:30" ht="15">
      <c r="A8" s="1697">
        <v>6110</v>
      </c>
      <c r="B8" s="1707" t="s">
        <v>1822</v>
      </c>
      <c r="C8" s="1137" t="s">
        <v>2790</v>
      </c>
      <c r="D8" s="1137" t="s">
        <v>2790</v>
      </c>
      <c r="E8" s="1135" t="s">
        <v>3072</v>
      </c>
      <c r="F8" s="1323">
        <v>1062.342568</v>
      </c>
      <c r="G8" s="1323">
        <v>972.39052200000003</v>
      </c>
      <c r="H8" s="1323">
        <v>1215.2631720000002</v>
      </c>
      <c r="I8" s="1323">
        <v>1350.4522419999998</v>
      </c>
      <c r="J8" s="1323">
        <v>1127.148762</v>
      </c>
      <c r="K8" s="1323">
        <v>1141.842764</v>
      </c>
      <c r="L8" s="1323">
        <v>1157.6114759999998</v>
      </c>
      <c r="M8" s="1323">
        <v>1108.725162</v>
      </c>
      <c r="N8" s="1323">
        <v>1142.9481799999999</v>
      </c>
      <c r="O8" s="1323">
        <v>1157.708318</v>
      </c>
      <c r="P8" s="1323">
        <v>1002.924096</v>
      </c>
      <c r="Q8" s="1323">
        <v>1174.0982359999998</v>
      </c>
      <c r="R8" s="1323">
        <v>13613.455497999999</v>
      </c>
      <c r="S8" s="1718">
        <v>35691.242508115996</v>
      </c>
      <c r="T8" s="1718">
        <v>22077.787010115997</v>
      </c>
      <c r="U8" s="1265"/>
      <c r="V8" s="1135"/>
      <c r="W8" s="1718"/>
      <c r="X8" s="1718"/>
      <c r="Y8" s="1718"/>
      <c r="Z8" s="1718"/>
    </row>
    <row r="9" spans="1:30" ht="15">
      <c r="A9" s="1697">
        <v>6115</v>
      </c>
      <c r="B9" s="1707" t="s">
        <v>1822</v>
      </c>
      <c r="C9" s="1137" t="s">
        <v>2790</v>
      </c>
      <c r="D9" s="1137" t="s">
        <v>2790</v>
      </c>
      <c r="E9" s="1135" t="s">
        <v>3071</v>
      </c>
      <c r="F9" s="1323">
        <v>197.227</v>
      </c>
      <c r="G9" s="1323">
        <v>144.25206399999999</v>
      </c>
      <c r="H9" s="1323">
        <v>190.079588</v>
      </c>
      <c r="I9" s="1323">
        <v>249.01384999999999</v>
      </c>
      <c r="J9" s="1323">
        <v>167.14693</v>
      </c>
      <c r="K9" s="1323">
        <v>171.771726</v>
      </c>
      <c r="L9" s="1323">
        <v>189.44420999999997</v>
      </c>
      <c r="M9" s="1323">
        <v>209.6275</v>
      </c>
      <c r="N9" s="1323">
        <v>214.805004</v>
      </c>
      <c r="O9" s="1323">
        <v>218.63852999999997</v>
      </c>
      <c r="P9" s="1323">
        <v>215.51360399999999</v>
      </c>
      <c r="Q9" s="1323">
        <v>242.32702800000001</v>
      </c>
      <c r="R9" s="1323">
        <v>2409.8470339999999</v>
      </c>
      <c r="S9" s="1718">
        <v>6314.0346615726576</v>
      </c>
      <c r="T9" s="1718">
        <v>3904.1876275726577</v>
      </c>
      <c r="U9" s="1265"/>
      <c r="V9" s="1135"/>
      <c r="W9" s="1718"/>
      <c r="X9" s="1718"/>
      <c r="Y9" s="1718"/>
      <c r="Z9" s="1718"/>
      <c r="AD9" s="1135"/>
    </row>
    <row r="10" spans="1:30" ht="15">
      <c r="A10" s="1697">
        <v>6125</v>
      </c>
      <c r="B10" s="1707" t="s">
        <v>1822</v>
      </c>
      <c r="C10" s="1137" t="s">
        <v>2790</v>
      </c>
      <c r="D10" s="1137" t="s">
        <v>2790</v>
      </c>
      <c r="E10" s="1135" t="s">
        <v>3069</v>
      </c>
      <c r="F10" s="1323">
        <v>167.33589000000001</v>
      </c>
      <c r="G10" s="1323">
        <v>169.022358</v>
      </c>
      <c r="H10" s="1323">
        <v>172.85352199999997</v>
      </c>
      <c r="I10" s="1323">
        <v>175.25331399999999</v>
      </c>
      <c r="J10" s="1323">
        <v>181.43466799999999</v>
      </c>
      <c r="K10" s="1323">
        <v>180.97644</v>
      </c>
      <c r="L10" s="1323">
        <v>181.45120199999999</v>
      </c>
      <c r="M10" s="1323">
        <v>180.50404</v>
      </c>
      <c r="N10" s="1323">
        <v>179.72458</v>
      </c>
      <c r="O10" s="1323">
        <v>185.24693599999998</v>
      </c>
      <c r="P10" s="1323">
        <v>181.44884000000002</v>
      </c>
      <c r="Q10" s="1323">
        <v>181.10398799999999</v>
      </c>
      <c r="R10" s="1323">
        <v>2136.3557780000001</v>
      </c>
      <c r="S10" s="1718">
        <v>5600.5877953572881</v>
      </c>
      <c r="T10" s="1718">
        <v>3464.232017357288</v>
      </c>
      <c r="U10" s="1265"/>
      <c r="V10" s="1135"/>
      <c r="W10" s="1718"/>
      <c r="X10" s="1718"/>
      <c r="Y10" s="1718"/>
      <c r="Z10" s="1718"/>
    </row>
    <row r="11" spans="1:30" ht="15">
      <c r="A11" s="1697">
        <v>6130</v>
      </c>
      <c r="B11" s="1707" t="s">
        <v>1822</v>
      </c>
      <c r="C11" s="1137" t="s">
        <v>2790</v>
      </c>
      <c r="D11" s="1137" t="s">
        <v>2790</v>
      </c>
      <c r="E11" s="1135" t="s">
        <v>3068</v>
      </c>
      <c r="F11" s="1323">
        <v>398.29461199999997</v>
      </c>
      <c r="G11" s="1323">
        <v>380.88194799999997</v>
      </c>
      <c r="H11" s="1323">
        <v>370.02855799999998</v>
      </c>
      <c r="I11" s="1323">
        <v>401.60613599999999</v>
      </c>
      <c r="J11" s="1323">
        <v>400.72510999999997</v>
      </c>
      <c r="K11" s="1323">
        <v>402.97373399999998</v>
      </c>
      <c r="L11" s="1323">
        <v>413.25788199999994</v>
      </c>
      <c r="M11" s="1323">
        <v>435.45831999999996</v>
      </c>
      <c r="N11" s="1323">
        <v>454.30944199999999</v>
      </c>
      <c r="O11" s="1323">
        <v>437.21092399999998</v>
      </c>
      <c r="P11" s="1323">
        <v>442.46637399999997</v>
      </c>
      <c r="Q11" s="1323">
        <v>445.515716</v>
      </c>
      <c r="R11" s="1323">
        <v>4982.7287559999986</v>
      </c>
      <c r="S11" s="1718">
        <v>13059.492678643894</v>
      </c>
      <c r="T11" s="1718">
        <v>8076.7639226438951</v>
      </c>
      <c r="U11" s="1265"/>
      <c r="V11" s="1135"/>
      <c r="W11" s="1718"/>
      <c r="X11" s="1718"/>
      <c r="Y11" s="1718"/>
      <c r="Z11" s="1718"/>
    </row>
    <row r="12" spans="1:30" ht="15">
      <c r="A12" s="1697">
        <v>6135</v>
      </c>
      <c r="B12" s="1707" t="s">
        <v>1822</v>
      </c>
      <c r="C12" s="1137" t="s">
        <v>2790</v>
      </c>
      <c r="D12" s="1137" t="s">
        <v>2790</v>
      </c>
      <c r="E12" s="1135" t="s">
        <v>3067</v>
      </c>
      <c r="F12" s="1323">
        <v>2227.5596839999998</v>
      </c>
      <c r="G12" s="1323">
        <v>2321.4704419999998</v>
      </c>
      <c r="H12" s="1323">
        <v>2543.9968239999998</v>
      </c>
      <c r="I12" s="1323">
        <v>2394.3050739999999</v>
      </c>
      <c r="J12" s="1323">
        <v>2648.9003299999999</v>
      </c>
      <c r="K12" s="1323">
        <v>3182.568248</v>
      </c>
      <c r="L12" s="1323">
        <v>3433.7102599999998</v>
      </c>
      <c r="M12" s="1323">
        <v>3403.7459279999998</v>
      </c>
      <c r="N12" s="1323">
        <v>3282.8115280000002</v>
      </c>
      <c r="O12" s="1323">
        <v>3193.0413559999997</v>
      </c>
      <c r="P12" s="1323">
        <v>3353.9644159999998</v>
      </c>
      <c r="Q12" s="1323">
        <v>3984.285374</v>
      </c>
      <c r="R12" s="1323">
        <v>35970.359464000001</v>
      </c>
      <c r="S12" s="1718">
        <v>100894.17525307118</v>
      </c>
      <c r="T12" s="1718">
        <v>64923.815789071181</v>
      </c>
      <c r="U12" s="1265"/>
      <c r="V12" s="1135"/>
      <c r="W12" s="1718"/>
      <c r="X12" s="1718"/>
      <c r="Y12" s="1718"/>
      <c r="Z12" s="1718"/>
    </row>
    <row r="13" spans="1:30" ht="15">
      <c r="A13" s="1697">
        <v>6140</v>
      </c>
      <c r="B13" s="1707" t="s">
        <v>1822</v>
      </c>
      <c r="C13" s="1137" t="s">
        <v>2790</v>
      </c>
      <c r="D13" s="1137" t="s">
        <v>2790</v>
      </c>
      <c r="E13" s="1135" t="s">
        <v>3066</v>
      </c>
      <c r="F13" s="1323">
        <v>227.76057399999999</v>
      </c>
      <c r="G13" s="1323">
        <v>299.16855799999996</v>
      </c>
      <c r="H13" s="1323">
        <v>341.36804999999998</v>
      </c>
      <c r="I13" s="1323">
        <v>365.14158000000003</v>
      </c>
      <c r="J13" s="1323">
        <v>313.75390799999997</v>
      </c>
      <c r="K13" s="1323">
        <v>342.82068000000004</v>
      </c>
      <c r="L13" s="1323">
        <v>338.998964</v>
      </c>
      <c r="M13" s="1323">
        <v>346.21015</v>
      </c>
      <c r="N13" s="1323">
        <v>356.71868799999999</v>
      </c>
      <c r="O13" s="1323">
        <v>344.02530000000002</v>
      </c>
      <c r="P13" s="1323">
        <v>347.69584799999996</v>
      </c>
      <c r="Q13" s="1323">
        <v>344.69374599999998</v>
      </c>
      <c r="R13" s="1323">
        <v>3968.3560459999994</v>
      </c>
      <c r="S13" s="1718">
        <v>10395.836684943004</v>
      </c>
      <c r="T13" s="1718">
        <v>6427.480638943005</v>
      </c>
      <c r="U13" s="1265"/>
      <c r="V13" s="1135"/>
      <c r="W13" s="1718"/>
      <c r="X13" s="1718"/>
      <c r="Y13" s="1718"/>
      <c r="Z13" s="1718"/>
    </row>
    <row r="14" spans="1:30" ht="15">
      <c r="A14" s="1697">
        <v>6145</v>
      </c>
      <c r="B14" s="1707" t="s">
        <v>1822</v>
      </c>
      <c r="C14" s="1137" t="s">
        <v>2790</v>
      </c>
      <c r="D14" s="1137" t="s">
        <v>2790</v>
      </c>
      <c r="E14" s="1135" t="s">
        <v>3065</v>
      </c>
      <c r="F14" s="1323">
        <v>1099.6621680000001</v>
      </c>
      <c r="G14" s="1323">
        <v>1017.3559160000001</v>
      </c>
      <c r="H14" s="1323">
        <v>1054.3377499999999</v>
      </c>
      <c r="I14" s="1323">
        <v>1110.5793319999998</v>
      </c>
      <c r="J14" s="1323">
        <v>1096.0364979999999</v>
      </c>
      <c r="K14" s="1323">
        <v>1161.0410999999999</v>
      </c>
      <c r="L14" s="1323">
        <v>1178.4608499999999</v>
      </c>
      <c r="M14" s="1323">
        <v>1101.5612160000001</v>
      </c>
      <c r="N14" s="1323">
        <v>1121.527202</v>
      </c>
      <c r="O14" s="1323">
        <v>1110.2958919999999</v>
      </c>
      <c r="P14" s="1323">
        <v>1117.5590419999999</v>
      </c>
      <c r="Q14" s="1323">
        <v>1197.7418560000001</v>
      </c>
      <c r="R14" s="1323">
        <v>13366.158821999998</v>
      </c>
      <c r="S14" s="1718">
        <v>35041.460200778398</v>
      </c>
      <c r="T14" s="1718">
        <v>21675.3013787784</v>
      </c>
      <c r="U14" s="1265"/>
      <c r="V14" s="1135"/>
      <c r="W14" s="1718"/>
      <c r="X14" s="1718"/>
      <c r="Y14" s="1718"/>
      <c r="Z14" s="1718"/>
    </row>
    <row r="15" spans="1:30" ht="15">
      <c r="A15" s="1697">
        <v>6146</v>
      </c>
      <c r="B15" s="1707" t="s">
        <v>1822</v>
      </c>
      <c r="C15" s="1137"/>
      <c r="D15" s="1137" t="s">
        <v>2790</v>
      </c>
      <c r="E15" s="1719" t="s">
        <v>2795</v>
      </c>
      <c r="F15" s="1323">
        <v>461.04586599999999</v>
      </c>
      <c r="G15" s="1323">
        <v>432.28143</v>
      </c>
      <c r="H15" s="1323">
        <v>460.71282399999996</v>
      </c>
      <c r="I15" s="1323">
        <v>561.94578200000001</v>
      </c>
      <c r="J15" s="1323">
        <v>463.76925199999999</v>
      </c>
      <c r="K15" s="1323">
        <v>476.96102199999996</v>
      </c>
      <c r="L15" s="1323">
        <v>439.01076799999998</v>
      </c>
      <c r="M15" s="1323">
        <v>431.57046800000001</v>
      </c>
      <c r="N15" s="1323">
        <v>508.60001200000005</v>
      </c>
      <c r="O15" s="1323">
        <v>446.21014399999996</v>
      </c>
      <c r="P15" s="1323">
        <v>454.17953199999994</v>
      </c>
      <c r="Q15" s="1323">
        <v>487.90416799999997</v>
      </c>
      <c r="R15" s="1323">
        <v>5624.1912679999996</v>
      </c>
      <c r="S15" s="1718">
        <v>14747.716990445277</v>
      </c>
      <c r="T15" s="1718">
        <v>9123.5257224452762</v>
      </c>
      <c r="U15" s="1265"/>
      <c r="V15" s="1135"/>
      <c r="W15" s="1718"/>
      <c r="X15" s="1718"/>
      <c r="Y15" s="1718"/>
      <c r="Z15" s="1718"/>
    </row>
    <row r="16" spans="1:30" ht="15">
      <c r="A16" s="1697">
        <v>6147</v>
      </c>
      <c r="B16" s="1707" t="s">
        <v>1822</v>
      </c>
      <c r="C16" s="1137"/>
      <c r="D16" s="1137" t="s">
        <v>2790</v>
      </c>
      <c r="E16" s="1719" t="s">
        <v>2794</v>
      </c>
      <c r="F16" s="1323">
        <v>0</v>
      </c>
      <c r="G16" s="1323">
        <v>0</v>
      </c>
      <c r="H16" s="1323">
        <v>0</v>
      </c>
      <c r="I16" s="1323">
        <v>0</v>
      </c>
      <c r="J16" s="1323">
        <v>0</v>
      </c>
      <c r="K16" s="1323">
        <v>0</v>
      </c>
      <c r="L16" s="1323">
        <v>0</v>
      </c>
      <c r="M16" s="1323">
        <v>0</v>
      </c>
      <c r="N16" s="1323">
        <v>0</v>
      </c>
      <c r="O16" s="1323">
        <v>0</v>
      </c>
      <c r="P16" s="1323">
        <v>0</v>
      </c>
      <c r="Q16" s="1323">
        <v>0</v>
      </c>
      <c r="R16" s="1323">
        <v>0</v>
      </c>
      <c r="S16" s="1718">
        <v>0</v>
      </c>
      <c r="T16" s="1718">
        <v>0</v>
      </c>
      <c r="U16" s="1265"/>
      <c r="V16" s="1135"/>
      <c r="W16" s="1718"/>
      <c r="X16" s="1718"/>
      <c r="Y16" s="1718"/>
      <c r="Z16" s="1718"/>
    </row>
    <row r="17" spans="1:26" ht="15">
      <c r="A17" s="1697">
        <v>6150</v>
      </c>
      <c r="B17" s="1707" t="s">
        <v>1822</v>
      </c>
      <c r="C17" s="1137" t="s">
        <v>2790</v>
      </c>
      <c r="D17" s="1137" t="s">
        <v>2790</v>
      </c>
      <c r="E17" s="1135" t="s">
        <v>3064</v>
      </c>
      <c r="F17" s="1323">
        <v>13586.743639999999</v>
      </c>
      <c r="G17" s="1323">
        <v>11672.257607999998</v>
      </c>
      <c r="H17" s="1323">
        <v>13829.561964</v>
      </c>
      <c r="I17" s="1323">
        <v>14586.12946</v>
      </c>
      <c r="J17" s="1323">
        <v>13817.407112000001</v>
      </c>
      <c r="K17" s="1323">
        <v>14414.168773999998</v>
      </c>
      <c r="L17" s="1323">
        <v>14855.739949999999</v>
      </c>
      <c r="M17" s="1323">
        <v>13222.142957999999</v>
      </c>
      <c r="N17" s="1323">
        <v>13302.951702</v>
      </c>
      <c r="O17" s="1323">
        <v>14726.259834</v>
      </c>
      <c r="P17" s="1323">
        <v>13728.220353999999</v>
      </c>
      <c r="Q17" s="1323">
        <v>15630.773561999998</v>
      </c>
      <c r="R17" s="1323">
        <v>167372.35691799998</v>
      </c>
      <c r="S17" s="1718">
        <v>363562.80653092387</v>
      </c>
      <c r="T17" s="1718">
        <v>196190.4496129239</v>
      </c>
      <c r="U17" s="1265"/>
      <c r="V17" s="1135"/>
      <c r="W17" s="1718"/>
      <c r="X17" s="1718"/>
      <c r="Y17" s="1718"/>
      <c r="Z17" s="1718"/>
    </row>
    <row r="18" spans="1:26" ht="15">
      <c r="A18" s="1697">
        <v>6155</v>
      </c>
      <c r="B18" s="1707" t="s">
        <v>1822</v>
      </c>
      <c r="C18" s="1137" t="s">
        <v>2790</v>
      </c>
      <c r="D18" s="1137" t="s">
        <v>2790</v>
      </c>
      <c r="E18" s="1135" t="s">
        <v>3063</v>
      </c>
      <c r="F18" s="1323">
        <v>260.12469799999997</v>
      </c>
      <c r="G18" s="1323">
        <v>266.27770799999996</v>
      </c>
      <c r="H18" s="1323">
        <v>318.01495600000004</v>
      </c>
      <c r="I18" s="1323">
        <v>329.87219599999997</v>
      </c>
      <c r="J18" s="1323">
        <v>315.87970799999999</v>
      </c>
      <c r="K18" s="1323">
        <v>346.81954599999995</v>
      </c>
      <c r="L18" s="1323">
        <v>346.34950799999996</v>
      </c>
      <c r="M18" s="1323">
        <v>317.81418600000001</v>
      </c>
      <c r="N18" s="1323">
        <v>333.69155000000001</v>
      </c>
      <c r="O18" s="1323">
        <v>307.81111600000003</v>
      </c>
      <c r="P18" s="1323">
        <v>295.31613599999997</v>
      </c>
      <c r="Q18" s="1323">
        <v>306.67026999999996</v>
      </c>
      <c r="R18" s="1323">
        <v>3744.6415779999998</v>
      </c>
      <c r="S18" s="1718">
        <v>10412.755842586786</v>
      </c>
      <c r="T18" s="1718">
        <v>6668.1142645867867</v>
      </c>
      <c r="U18" s="1265"/>
      <c r="V18" s="1135"/>
      <c r="W18" s="1718"/>
      <c r="X18" s="1718"/>
      <c r="Y18" s="1718"/>
      <c r="Z18" s="1718"/>
    </row>
    <row r="19" spans="1:26" ht="15">
      <c r="A19" s="1697">
        <v>6160</v>
      </c>
      <c r="B19" s="1707" t="s">
        <v>1822</v>
      </c>
      <c r="C19" s="1137" t="s">
        <v>2790</v>
      </c>
      <c r="D19" s="1137" t="s">
        <v>2790</v>
      </c>
      <c r="E19" s="1135" t="s">
        <v>3062</v>
      </c>
      <c r="F19" s="1323">
        <v>0</v>
      </c>
      <c r="G19" s="1323">
        <v>0</v>
      </c>
      <c r="H19" s="1323">
        <v>0</v>
      </c>
      <c r="I19" s="1323">
        <v>0</v>
      </c>
      <c r="J19" s="1323">
        <v>0</v>
      </c>
      <c r="K19" s="1323">
        <v>0</v>
      </c>
      <c r="L19" s="1323">
        <v>0</v>
      </c>
      <c r="M19" s="1323">
        <v>0</v>
      </c>
      <c r="N19" s="1323">
        <v>0</v>
      </c>
      <c r="O19" s="1323">
        <v>0</v>
      </c>
      <c r="P19" s="1323">
        <v>0</v>
      </c>
      <c r="Q19" s="1323">
        <v>0</v>
      </c>
      <c r="R19" s="1323">
        <v>0</v>
      </c>
      <c r="S19" s="1718">
        <v>0</v>
      </c>
      <c r="T19" s="1718">
        <v>0</v>
      </c>
      <c r="U19" s="1265"/>
      <c r="V19" s="1135"/>
      <c r="W19" s="1718"/>
      <c r="X19" s="1718"/>
      <c r="Y19" s="1718"/>
      <c r="Z19" s="1718"/>
    </row>
    <row r="20" spans="1:26" ht="15">
      <c r="A20" s="1697">
        <v>6165</v>
      </c>
      <c r="B20" s="1707" t="s">
        <v>1822</v>
      </c>
      <c r="C20" s="1137" t="s">
        <v>2790</v>
      </c>
      <c r="D20" s="1137" t="s">
        <v>2790</v>
      </c>
      <c r="E20" s="1135" t="s">
        <v>3061</v>
      </c>
      <c r="F20" s="1323">
        <v>-3260.3985099999995</v>
      </c>
      <c r="G20" s="1323">
        <v>-4324.6424880000004</v>
      </c>
      <c r="H20" s="1323">
        <v>-7377.8652539999994</v>
      </c>
      <c r="I20" s="1323">
        <v>-5047.4995199999994</v>
      </c>
      <c r="J20" s="1323">
        <v>-4832.5929500000002</v>
      </c>
      <c r="K20" s="1323">
        <v>-5132.6023800000003</v>
      </c>
      <c r="L20" s="1323">
        <v>-4226.9289099999996</v>
      </c>
      <c r="M20" s="1323">
        <v>-4016.9872640000003</v>
      </c>
      <c r="N20" s="1323">
        <v>-6291.2909279999994</v>
      </c>
      <c r="O20" s="1323">
        <v>-5788.8203060000005</v>
      </c>
      <c r="P20" s="1323">
        <v>-4428.1760340000001</v>
      </c>
      <c r="Q20" s="1323">
        <v>-4465.5381500000003</v>
      </c>
      <c r="R20" s="1323">
        <v>-59193.342693999999</v>
      </c>
      <c r="S20" s="1718">
        <v>-125238.74608011772</v>
      </c>
      <c r="T20" s="1718">
        <v>-66045.403386117716</v>
      </c>
      <c r="U20" s="1265"/>
      <c r="V20" s="1135"/>
      <c r="W20" s="1718"/>
      <c r="X20" s="1718"/>
      <c r="Y20" s="1718"/>
      <c r="Z20" s="1718"/>
    </row>
    <row r="21" spans="1:26" ht="15">
      <c r="A21" s="1720"/>
      <c r="B21" s="1721"/>
      <c r="C21" s="1139"/>
      <c r="D21" s="1722" t="s">
        <v>2790</v>
      </c>
      <c r="E21" s="1693" t="s">
        <v>3060</v>
      </c>
      <c r="F21" s="1723">
        <v>16427.698189999999</v>
      </c>
      <c r="G21" s="1723">
        <v>13350.716065999997</v>
      </c>
      <c r="H21" s="1723">
        <v>13118.351953999998</v>
      </c>
      <c r="I21" s="1723">
        <v>16476.799446000005</v>
      </c>
      <c r="J21" s="1723">
        <v>15699.609328</v>
      </c>
      <c r="K21" s="1723">
        <v>16689.341653999996</v>
      </c>
      <c r="L21" s="1723">
        <v>18307.106159999999</v>
      </c>
      <c r="M21" s="1723">
        <v>16740.372663999999</v>
      </c>
      <c r="N21" s="1723">
        <v>14606.79696</v>
      </c>
      <c r="O21" s="1723">
        <v>16337.628044000001</v>
      </c>
      <c r="P21" s="1723">
        <v>16711.112208000002</v>
      </c>
      <c r="Q21" s="1723">
        <v>19529.575793999997</v>
      </c>
      <c r="R21" s="1723">
        <v>193995.10846799999</v>
      </c>
      <c r="S21" s="1723">
        <v>470481.3630663206</v>
      </c>
      <c r="T21" s="1723">
        <v>276486.25459832064</v>
      </c>
      <c r="U21" s="1723">
        <v>0</v>
      </c>
      <c r="V21" s="1693"/>
      <c r="W21" s="1723"/>
      <c r="X21" s="1723"/>
      <c r="Y21" s="1723">
        <v>0</v>
      </c>
      <c r="Z21" s="1723">
        <v>193995.10846799999</v>
      </c>
    </row>
    <row r="22" spans="1:26" ht="15">
      <c r="A22" s="1697"/>
      <c r="B22" s="1707"/>
      <c r="C22" s="1137"/>
      <c r="D22" s="1138"/>
      <c r="E22" s="1135"/>
      <c r="F22" s="1715"/>
      <c r="G22" s="1715"/>
      <c r="H22" s="1715"/>
      <c r="I22" s="1715"/>
      <c r="J22" s="1715"/>
      <c r="K22" s="1715"/>
      <c r="L22" s="1715"/>
      <c r="M22" s="1715"/>
      <c r="N22" s="1715"/>
      <c r="O22" s="1715"/>
      <c r="P22" s="1715"/>
      <c r="Q22" s="1715"/>
      <c r="R22" s="1715"/>
      <c r="S22" s="1724"/>
      <c r="T22" s="1135"/>
      <c r="U22" s="1135"/>
      <c r="V22" s="1135"/>
      <c r="W22" s="1135"/>
      <c r="X22" s="1135"/>
      <c r="Y22" s="1135"/>
      <c r="Z22" s="1135"/>
    </row>
    <row r="23" spans="1:26" ht="15">
      <c r="A23" s="1697">
        <v>6120</v>
      </c>
      <c r="B23" s="1707" t="s">
        <v>1822</v>
      </c>
      <c r="C23" s="1137" t="s">
        <v>2801</v>
      </c>
      <c r="D23" s="1137" t="s">
        <v>2801</v>
      </c>
      <c r="E23" s="1135" t="s">
        <v>3059</v>
      </c>
      <c r="F23" s="1323">
        <v>858.42874599999993</v>
      </c>
      <c r="G23" s="1323">
        <v>881.51493400000004</v>
      </c>
      <c r="H23" s="1323">
        <v>861.579654</v>
      </c>
      <c r="I23" s="1323">
        <v>899.31496599999991</v>
      </c>
      <c r="J23" s="1323">
        <v>887.78604399999995</v>
      </c>
      <c r="K23" s="1323">
        <v>889.02845600000001</v>
      </c>
      <c r="L23" s="1323">
        <v>1143.14895</v>
      </c>
      <c r="M23" s="1323">
        <v>687.75771200000008</v>
      </c>
      <c r="N23" s="1323">
        <v>875.88864999999998</v>
      </c>
      <c r="O23" s="1323">
        <v>895.67039999999997</v>
      </c>
      <c r="P23" s="1323">
        <v>2187.6938480000003</v>
      </c>
      <c r="Q23" s="1323">
        <v>77.034267999999997</v>
      </c>
      <c r="R23" s="1323">
        <v>11144.846627999999</v>
      </c>
      <c r="S23" s="1718">
        <v>29212.019676421227</v>
      </c>
      <c r="T23" s="1718">
        <v>18067.173048421228</v>
      </c>
      <c r="U23" s="1265"/>
      <c r="V23" s="1135"/>
      <c r="W23" s="1718"/>
      <c r="X23" s="1718"/>
      <c r="Y23" s="1718"/>
      <c r="Z23" s="1718"/>
    </row>
    <row r="24" spans="1:26" ht="15">
      <c r="A24" s="1720"/>
      <c r="B24" s="1721"/>
      <c r="C24" s="1139"/>
      <c r="D24" s="1722" t="s">
        <v>2801</v>
      </c>
      <c r="E24" s="1693" t="s">
        <v>3058</v>
      </c>
      <c r="F24" s="1723">
        <v>858.42874599999993</v>
      </c>
      <c r="G24" s="1723">
        <v>881.51493400000004</v>
      </c>
      <c r="H24" s="1723">
        <v>861.579654</v>
      </c>
      <c r="I24" s="1723">
        <v>899.31496599999991</v>
      </c>
      <c r="J24" s="1723">
        <v>887.78604399999995</v>
      </c>
      <c r="K24" s="1723">
        <v>889.02845600000001</v>
      </c>
      <c r="L24" s="1723">
        <v>1143.14895</v>
      </c>
      <c r="M24" s="1723">
        <v>687.75771200000008</v>
      </c>
      <c r="N24" s="1723">
        <v>875.88864999999998</v>
      </c>
      <c r="O24" s="1723">
        <v>895.67039999999997</v>
      </c>
      <c r="P24" s="1723">
        <v>2187.6938480000003</v>
      </c>
      <c r="Q24" s="1723">
        <v>77.034267999999997</v>
      </c>
      <c r="R24" s="1723">
        <v>11144.846627999999</v>
      </c>
      <c r="S24" s="1723">
        <v>29212.019676421227</v>
      </c>
      <c r="T24" s="1723">
        <v>18067.173048421228</v>
      </c>
      <c r="U24" s="1723">
        <v>0</v>
      </c>
      <c r="V24" s="1693"/>
      <c r="W24" s="1723"/>
      <c r="X24" s="1723"/>
      <c r="Y24" s="1723">
        <v>0</v>
      </c>
      <c r="Z24" s="1723">
        <v>11144.846627999999</v>
      </c>
    </row>
    <row r="25" spans="1:26" ht="15">
      <c r="A25" s="1697"/>
      <c r="B25" s="1707"/>
      <c r="C25" s="1137"/>
      <c r="D25" s="1138"/>
      <c r="E25" s="1135"/>
      <c r="F25" s="1715"/>
      <c r="G25" s="1715"/>
      <c r="H25" s="1715"/>
      <c r="I25" s="1715"/>
      <c r="J25" s="1715"/>
      <c r="K25" s="1715"/>
      <c r="L25" s="1715"/>
      <c r="M25" s="1715"/>
      <c r="N25" s="1715"/>
      <c r="O25" s="1715"/>
      <c r="P25" s="1715"/>
      <c r="Q25" s="1715"/>
      <c r="R25" s="1715"/>
      <c r="S25" s="1724"/>
      <c r="T25" s="1135"/>
      <c r="U25" s="1135"/>
      <c r="V25" s="1135"/>
      <c r="W25" s="1135"/>
      <c r="X25" s="1135"/>
      <c r="Y25" s="1135"/>
      <c r="Z25" s="1135"/>
    </row>
    <row r="26" spans="1:26" ht="15">
      <c r="A26" s="1697">
        <v>5625</v>
      </c>
      <c r="B26" s="1707" t="s">
        <v>1822</v>
      </c>
      <c r="C26" s="1137" t="s">
        <v>519</v>
      </c>
      <c r="D26" s="1137" t="s">
        <v>519</v>
      </c>
      <c r="E26" s="1135" t="s">
        <v>3057</v>
      </c>
      <c r="F26" s="1323">
        <v>967.76336400000002</v>
      </c>
      <c r="G26" s="1323">
        <v>963.75741200000004</v>
      </c>
      <c r="H26" s="1323">
        <v>977.73336600000005</v>
      </c>
      <c r="I26" s="1323">
        <v>994.20831600000008</v>
      </c>
      <c r="J26" s="1323">
        <v>997.56944199999998</v>
      </c>
      <c r="K26" s="1323">
        <v>997.62140599999998</v>
      </c>
      <c r="L26" s="1323">
        <v>1000.21252</v>
      </c>
      <c r="M26" s="1323">
        <v>1274.5942499999999</v>
      </c>
      <c r="N26" s="1323">
        <v>1053.6929240000002</v>
      </c>
      <c r="O26" s="1323">
        <v>1034.9858839999999</v>
      </c>
      <c r="P26" s="1323">
        <v>1036.310966</v>
      </c>
      <c r="Q26" s="1323">
        <v>1036.9935839999998</v>
      </c>
      <c r="R26" s="1323">
        <v>12335.443434000001</v>
      </c>
      <c r="S26" s="1718">
        <v>32334.624610386625</v>
      </c>
      <c r="T26" s="1718">
        <v>19999.181176386624</v>
      </c>
      <c r="U26" s="1265"/>
      <c r="V26" s="1135"/>
      <c r="W26" s="1718"/>
      <c r="X26" s="1718"/>
      <c r="Y26" s="1718"/>
      <c r="Z26" s="1718"/>
    </row>
    <row r="27" spans="1:26" ht="15">
      <c r="A27" s="1697">
        <v>5630</v>
      </c>
      <c r="B27" s="1707" t="s">
        <v>1822</v>
      </c>
      <c r="C27" s="1137" t="s">
        <v>519</v>
      </c>
      <c r="D27" s="1137" t="s">
        <v>519</v>
      </c>
      <c r="E27" s="1135" t="s">
        <v>3056</v>
      </c>
      <c r="F27" s="1323">
        <v>906.33483000000001</v>
      </c>
      <c r="G27" s="1323">
        <v>678.59551399999998</v>
      </c>
      <c r="H27" s="1323">
        <v>693.63436799999999</v>
      </c>
      <c r="I27" s="1323">
        <v>709.11019199999998</v>
      </c>
      <c r="J27" s="1323">
        <v>713.31218999999999</v>
      </c>
      <c r="K27" s="1323">
        <v>705.65222399999993</v>
      </c>
      <c r="L27" s="1323">
        <v>718.60070800000005</v>
      </c>
      <c r="M27" s="1323">
        <v>718.05980999999997</v>
      </c>
      <c r="N27" s="1323">
        <v>690.33701599999995</v>
      </c>
      <c r="O27" s="1323">
        <v>838.87138600000003</v>
      </c>
      <c r="P27" s="1323">
        <v>854.389726</v>
      </c>
      <c r="Q27" s="1323">
        <v>833.55216200000007</v>
      </c>
      <c r="R27" s="1323">
        <v>9060.4501259999997</v>
      </c>
      <c r="S27" s="1718">
        <v>23761.234666091786</v>
      </c>
      <c r="T27" s="1718">
        <v>14700.784540091787</v>
      </c>
      <c r="U27" s="1265"/>
      <c r="V27" s="1135"/>
      <c r="W27" s="1718"/>
      <c r="X27" s="1718"/>
      <c r="Y27" s="1718"/>
      <c r="Z27" s="1718"/>
    </row>
    <row r="28" spans="1:26" ht="15">
      <c r="A28" s="1697">
        <v>5635</v>
      </c>
      <c r="B28" s="1707" t="s">
        <v>1822</v>
      </c>
      <c r="C28" s="1137" t="s">
        <v>519</v>
      </c>
      <c r="D28" s="1137" t="s">
        <v>519</v>
      </c>
      <c r="E28" s="1135" t="s">
        <v>3055</v>
      </c>
      <c r="F28" s="1323">
        <v>144.60872599999999</v>
      </c>
      <c r="G28" s="1323">
        <v>108.04732799999999</v>
      </c>
      <c r="H28" s="1323">
        <v>157.55484799999999</v>
      </c>
      <c r="I28" s="1323">
        <v>81.963761999999988</v>
      </c>
      <c r="J28" s="1323">
        <v>160.73646199999999</v>
      </c>
      <c r="K28" s="1323">
        <v>151.14674199999999</v>
      </c>
      <c r="L28" s="1323">
        <v>172.43780999999998</v>
      </c>
      <c r="M28" s="1323">
        <v>176.816958</v>
      </c>
      <c r="N28" s="1323">
        <v>63.185861999999993</v>
      </c>
      <c r="O28" s="1323">
        <v>127.692082</v>
      </c>
      <c r="P28" s="1323">
        <v>93.320257999999995</v>
      </c>
      <c r="Q28" s="1323">
        <v>114.528656</v>
      </c>
      <c r="R28" s="1323">
        <v>1552.0394940000001</v>
      </c>
      <c r="S28" s="1718">
        <v>4071.7068537647106</v>
      </c>
      <c r="T28" s="1718">
        <v>2519.6673597647105</v>
      </c>
      <c r="U28" s="1265"/>
      <c r="V28" s="1135"/>
      <c r="W28" s="1718"/>
      <c r="X28" s="1718"/>
      <c r="Y28" s="1718"/>
      <c r="Z28" s="1718"/>
    </row>
    <row r="29" spans="1:26" ht="15">
      <c r="A29" s="1697">
        <v>5640</v>
      </c>
      <c r="B29" s="1707" t="s">
        <v>1822</v>
      </c>
      <c r="C29" s="1137" t="s">
        <v>519</v>
      </c>
      <c r="D29" s="1137" t="s">
        <v>519</v>
      </c>
      <c r="E29" s="1135" t="s">
        <v>3054</v>
      </c>
      <c r="F29" s="1323">
        <v>0</v>
      </c>
      <c r="G29" s="1323">
        <v>0</v>
      </c>
      <c r="H29" s="1323">
        <v>0</v>
      </c>
      <c r="I29" s="1323">
        <v>0</v>
      </c>
      <c r="J29" s="1323">
        <v>0</v>
      </c>
      <c r="K29" s="1323">
        <v>0</v>
      </c>
      <c r="L29" s="1323">
        <v>0</v>
      </c>
      <c r="M29" s="1323">
        <v>0</v>
      </c>
      <c r="N29" s="1323">
        <v>0</v>
      </c>
      <c r="O29" s="1323">
        <v>0</v>
      </c>
      <c r="P29" s="1323">
        <v>0</v>
      </c>
      <c r="Q29" s="1323">
        <v>0</v>
      </c>
      <c r="R29" s="1323">
        <v>0</v>
      </c>
      <c r="S29" s="1718">
        <v>0</v>
      </c>
      <c r="T29" s="1718">
        <v>0</v>
      </c>
      <c r="U29" s="1265"/>
      <c r="V29" s="1135"/>
      <c r="W29" s="1718"/>
      <c r="X29" s="1718"/>
      <c r="Y29" s="1718"/>
      <c r="Z29" s="1718"/>
    </row>
    <row r="30" spans="1:26" ht="15">
      <c r="A30" s="1697">
        <v>5645</v>
      </c>
      <c r="B30" s="1707" t="s">
        <v>1822</v>
      </c>
      <c r="C30" s="1137" t="s">
        <v>519</v>
      </c>
      <c r="D30" s="1137" t="s">
        <v>519</v>
      </c>
      <c r="E30" s="1135" t="s">
        <v>3053</v>
      </c>
      <c r="F30" s="1323">
        <v>-977.75934799999993</v>
      </c>
      <c r="G30" s="1323">
        <v>-1020.0296999999999</v>
      </c>
      <c r="H30" s="1323">
        <v>-1401.981634</v>
      </c>
      <c r="I30" s="1323">
        <v>-1019.469906</v>
      </c>
      <c r="J30" s="1323">
        <v>-1048.8697200000001</v>
      </c>
      <c r="K30" s="1323">
        <v>-1079.412742</v>
      </c>
      <c r="L30" s="1323">
        <v>-1155.6155859999999</v>
      </c>
      <c r="M30" s="1323">
        <v>-1114.0396619999999</v>
      </c>
      <c r="N30" s="1323">
        <v>-1451.0025819999998</v>
      </c>
      <c r="O30" s="1323">
        <v>-1082.8825200000001</v>
      </c>
      <c r="P30" s="1323">
        <v>-1093.9130600000001</v>
      </c>
      <c r="Q30" s="1323">
        <v>-689.53157399999998</v>
      </c>
      <c r="R30" s="1323">
        <v>-13134.508034</v>
      </c>
      <c r="S30" s="1718">
        <v>-34439.515132760913</v>
      </c>
      <c r="T30" s="1718">
        <v>-21305.007098760914</v>
      </c>
      <c r="U30" s="1265"/>
      <c r="V30" s="1135"/>
      <c r="W30" s="1718"/>
      <c r="X30" s="1718"/>
      <c r="Y30" s="1718"/>
      <c r="Z30" s="1718"/>
    </row>
    <row r="31" spans="1:26" ht="15">
      <c r="A31" s="1697">
        <v>5650</v>
      </c>
      <c r="B31" s="1707" t="s">
        <v>1822</v>
      </c>
      <c r="C31" s="1137" t="s">
        <v>519</v>
      </c>
      <c r="D31" s="1137" t="s">
        <v>519</v>
      </c>
      <c r="E31" s="1135" t="s">
        <v>3052</v>
      </c>
      <c r="F31" s="1323">
        <v>1.0629</v>
      </c>
      <c r="G31" s="1323">
        <v>22.852349999999998</v>
      </c>
      <c r="H31" s="1323">
        <v>28.759712</v>
      </c>
      <c r="I31" s="1323">
        <v>0.51491600000000004</v>
      </c>
      <c r="J31" s="1323">
        <v>30.17455</v>
      </c>
      <c r="K31" s="1323">
        <v>51.912036000000001</v>
      </c>
      <c r="L31" s="1323">
        <v>56.680914000000001</v>
      </c>
      <c r="M31" s="1323">
        <v>52.882817999999993</v>
      </c>
      <c r="N31" s="1323">
        <v>44.318205999999996</v>
      </c>
      <c r="O31" s="1323">
        <v>20.854098</v>
      </c>
      <c r="P31" s="1323">
        <v>3.8854899999999999</v>
      </c>
      <c r="Q31" s="1323">
        <v>60.705761999999993</v>
      </c>
      <c r="R31" s="1323">
        <v>374.60375199999999</v>
      </c>
      <c r="S31" s="1718">
        <v>978.57721543328319</v>
      </c>
      <c r="T31" s="1718">
        <v>603.9734634332832</v>
      </c>
      <c r="U31" s="1265"/>
      <c r="V31" s="1135"/>
      <c r="W31" s="1718"/>
      <c r="X31" s="1718"/>
      <c r="Y31" s="1718"/>
      <c r="Z31" s="1718"/>
    </row>
    <row r="32" spans="1:26" ht="15">
      <c r="A32" s="1697">
        <v>5655</v>
      </c>
      <c r="B32" s="1707" t="s">
        <v>1822</v>
      </c>
      <c r="C32" s="1137" t="s">
        <v>519</v>
      </c>
      <c r="D32" s="1137" t="s">
        <v>519</v>
      </c>
      <c r="E32" s="1135" t="s">
        <v>3051</v>
      </c>
      <c r="F32" s="1323">
        <v>7410.4419579999994</v>
      </c>
      <c r="G32" s="1323">
        <v>5172.7918099999997</v>
      </c>
      <c r="H32" s="1323">
        <v>4477.7166219999999</v>
      </c>
      <c r="I32" s="1323">
        <v>3779.6322459999997</v>
      </c>
      <c r="J32" s="1323">
        <v>4354.4981680000001</v>
      </c>
      <c r="K32" s="1323">
        <v>6397.5313259999994</v>
      </c>
      <c r="L32" s="1323">
        <v>4592.8239679999997</v>
      </c>
      <c r="M32" s="1323">
        <v>5294.5718059999999</v>
      </c>
      <c r="N32" s="1323">
        <v>3725.2826259999997</v>
      </c>
      <c r="O32" s="1323">
        <v>5247.9766319999999</v>
      </c>
      <c r="P32" s="1323">
        <v>5545.4965140000004</v>
      </c>
      <c r="Q32" s="1323">
        <v>7063.5066740000002</v>
      </c>
      <c r="R32" s="1323">
        <v>63062.270349999992</v>
      </c>
      <c r="S32" s="1718">
        <v>165485.74366017085</v>
      </c>
      <c r="T32" s="1718">
        <v>102423.47331017086</v>
      </c>
      <c r="U32" s="1265"/>
      <c r="V32" s="1135"/>
      <c r="W32" s="1718"/>
      <c r="X32" s="1718"/>
      <c r="Y32" s="1718"/>
      <c r="Z32" s="1718"/>
    </row>
    <row r="33" spans="1:30" ht="15">
      <c r="A33" s="1697">
        <v>5660</v>
      </c>
      <c r="B33" s="1707" t="s">
        <v>1822</v>
      </c>
      <c r="C33" s="1137" t="s">
        <v>519</v>
      </c>
      <c r="D33" s="1137" t="s">
        <v>519</v>
      </c>
      <c r="E33" s="1135" t="s">
        <v>3050</v>
      </c>
      <c r="F33" s="1323">
        <v>2.9076219999999999</v>
      </c>
      <c r="G33" s="1323">
        <v>22.006754000000001</v>
      </c>
      <c r="H33" s="1323">
        <v>49.030396000000003</v>
      </c>
      <c r="I33" s="1323">
        <v>26.456762000000001</v>
      </c>
      <c r="J33" s="1323">
        <v>15.440394000000001</v>
      </c>
      <c r="K33" s="1323">
        <v>53.839427999999998</v>
      </c>
      <c r="L33" s="1323">
        <v>11.989512</v>
      </c>
      <c r="M33" s="1323">
        <v>29.288799999999998</v>
      </c>
      <c r="N33" s="1323">
        <v>8.3803759999999983</v>
      </c>
      <c r="O33" s="1323">
        <v>25.698559999999997</v>
      </c>
      <c r="P33" s="1323">
        <v>33.741169999999997</v>
      </c>
      <c r="Q33" s="1323">
        <v>69.426265999999998</v>
      </c>
      <c r="R33" s="1323">
        <v>348.20603999999997</v>
      </c>
      <c r="S33" s="1718">
        <v>1061.725884919025</v>
      </c>
      <c r="T33" s="1718">
        <v>713.51984491902499</v>
      </c>
      <c r="U33" s="1265"/>
      <c r="V33" s="1135"/>
      <c r="W33" s="1718"/>
      <c r="X33" s="1718"/>
      <c r="Y33" s="1718"/>
      <c r="Z33" s="1718"/>
    </row>
    <row r="34" spans="1:30" ht="15">
      <c r="A34" s="1697">
        <v>5665</v>
      </c>
      <c r="B34" s="1707" t="s">
        <v>1822</v>
      </c>
      <c r="C34" s="1137" t="s">
        <v>519</v>
      </c>
      <c r="D34" s="1137" t="s">
        <v>519</v>
      </c>
      <c r="E34" s="1135" t="s">
        <v>3049</v>
      </c>
      <c r="F34" s="1323">
        <v>339.12178799999998</v>
      </c>
      <c r="G34" s="1323">
        <v>392.38252599999998</v>
      </c>
      <c r="H34" s="1323">
        <v>422.92082399999998</v>
      </c>
      <c r="I34" s="1323">
        <v>306.001824</v>
      </c>
      <c r="J34" s="1323">
        <v>427.814888</v>
      </c>
      <c r="K34" s="1323">
        <v>349.63504999999998</v>
      </c>
      <c r="L34" s="1323">
        <v>343.98042199999998</v>
      </c>
      <c r="M34" s="1323">
        <v>333.26639</v>
      </c>
      <c r="N34" s="1323">
        <v>397.55530600000003</v>
      </c>
      <c r="O34" s="1323">
        <v>326.83230200000003</v>
      </c>
      <c r="P34" s="1323">
        <v>319.077856</v>
      </c>
      <c r="Q34" s="1323">
        <v>324.64272799999998</v>
      </c>
      <c r="R34" s="1323">
        <v>4283.2319039999993</v>
      </c>
      <c r="S34" s="1718">
        <v>11236.261720957687</v>
      </c>
      <c r="T34" s="1718">
        <v>6953.0298169576881</v>
      </c>
      <c r="U34" s="1265"/>
      <c r="V34" s="1135"/>
      <c r="W34" s="1718"/>
      <c r="X34" s="1718"/>
      <c r="Y34" s="1718"/>
      <c r="Z34" s="1718"/>
    </row>
    <row r="35" spans="1:30" ht="15">
      <c r="A35" s="1697">
        <v>5670</v>
      </c>
      <c r="B35" s="1707" t="s">
        <v>1822</v>
      </c>
      <c r="C35" s="1137" t="s">
        <v>519</v>
      </c>
      <c r="D35" s="1137" t="s">
        <v>519</v>
      </c>
      <c r="E35" s="1135" t="s">
        <v>3048</v>
      </c>
      <c r="F35" s="1323">
        <v>167.59334799999999</v>
      </c>
      <c r="G35" s="1323">
        <v>169.53018800000001</v>
      </c>
      <c r="H35" s="1323">
        <v>172.93383</v>
      </c>
      <c r="I35" s="1323">
        <v>173.460556</v>
      </c>
      <c r="J35" s="1323">
        <v>57.769795999999999</v>
      </c>
      <c r="K35" s="1323">
        <v>293.14309599999996</v>
      </c>
      <c r="L35" s="1323">
        <v>174.29906599999998</v>
      </c>
      <c r="M35" s="1323">
        <v>176.28787</v>
      </c>
      <c r="N35" s="1323">
        <v>177.73577599999999</v>
      </c>
      <c r="O35" s="1323">
        <v>178.18691799999999</v>
      </c>
      <c r="P35" s="1323">
        <v>178.99944600000001</v>
      </c>
      <c r="Q35" s="1323">
        <v>175.03837199999998</v>
      </c>
      <c r="R35" s="1323">
        <v>2094.9782619999996</v>
      </c>
      <c r="S35" s="1718">
        <v>5493.0590746393927</v>
      </c>
      <c r="T35" s="1718">
        <v>3398.0808126393931</v>
      </c>
      <c r="U35" s="1265"/>
      <c r="V35" s="1135"/>
      <c r="W35" s="1718"/>
      <c r="X35" s="1718"/>
      <c r="Y35" s="1718"/>
      <c r="Z35" s="1718"/>
    </row>
    <row r="36" spans="1:30" ht="15">
      <c r="A36" s="1697">
        <v>5675</v>
      </c>
      <c r="B36" s="1707" t="s">
        <v>1822</v>
      </c>
      <c r="C36" s="1137" t="s">
        <v>519</v>
      </c>
      <c r="D36" s="1137" t="s">
        <v>519</v>
      </c>
      <c r="E36" s="1135" t="s">
        <v>3047</v>
      </c>
      <c r="F36" s="1323">
        <v>-35.059165999999998</v>
      </c>
      <c r="G36" s="1323">
        <v>-35.444172000000002</v>
      </c>
      <c r="H36" s="1323">
        <v>-44.592197999999996</v>
      </c>
      <c r="I36" s="1323">
        <v>-35.999241999999995</v>
      </c>
      <c r="J36" s="1323">
        <v>-34.730847999999995</v>
      </c>
      <c r="K36" s="1323">
        <v>-34.848948</v>
      </c>
      <c r="L36" s="1323">
        <v>-32.451517999999993</v>
      </c>
      <c r="M36" s="1323">
        <v>-33.349077999999999</v>
      </c>
      <c r="N36" s="1323">
        <v>-44.485908000000002</v>
      </c>
      <c r="O36" s="1323">
        <v>-35.007201999999999</v>
      </c>
      <c r="P36" s="1323">
        <v>-34.848948</v>
      </c>
      <c r="Q36" s="1323">
        <v>-25.627700000000001</v>
      </c>
      <c r="R36" s="1323">
        <v>-426.444928</v>
      </c>
      <c r="S36" s="1718">
        <v>-1118.6487768841998</v>
      </c>
      <c r="T36" s="1718">
        <v>-692.20384888419983</v>
      </c>
      <c r="U36" s="1265"/>
      <c r="V36" s="1135"/>
      <c r="W36" s="1718"/>
      <c r="X36" s="1718"/>
      <c r="Y36" s="1718"/>
      <c r="Z36" s="1718"/>
    </row>
    <row r="37" spans="1:30" ht="15">
      <c r="A37" s="1697">
        <v>5680</v>
      </c>
      <c r="B37" s="1707" t="s">
        <v>1822</v>
      </c>
      <c r="C37" s="1137"/>
      <c r="D37" s="1137" t="s">
        <v>519</v>
      </c>
      <c r="E37" s="1719" t="s">
        <v>2854</v>
      </c>
      <c r="F37" s="1323">
        <v>-17.497695999999998</v>
      </c>
      <c r="G37" s="1323">
        <v>-17.481162000000001</v>
      </c>
      <c r="H37" s="1323">
        <v>-22.443724</v>
      </c>
      <c r="I37" s="1323">
        <v>-18.459030000000002</v>
      </c>
      <c r="J37" s="1323">
        <v>-18.489736000000001</v>
      </c>
      <c r="K37" s="1323">
        <v>-18.581854</v>
      </c>
      <c r="L37" s="1323">
        <v>-16.737131999999999</v>
      </c>
      <c r="M37" s="1323">
        <v>-17.615796</v>
      </c>
      <c r="N37" s="1323">
        <v>-22.228781999999999</v>
      </c>
      <c r="O37" s="1323">
        <v>-17.762239999999998</v>
      </c>
      <c r="P37" s="1323">
        <v>-18.133073999999997</v>
      </c>
      <c r="Q37" s="1323">
        <v>-13.564966</v>
      </c>
      <c r="R37" s="1323">
        <v>-218.99519199999997</v>
      </c>
      <c r="S37" s="1718">
        <v>-574.38048903419792</v>
      </c>
      <c r="T37" s="1718">
        <v>-355.38529703419795</v>
      </c>
      <c r="U37" s="1265"/>
      <c r="V37" s="1135"/>
      <c r="W37" s="1718"/>
      <c r="X37" s="1718"/>
      <c r="Y37" s="1718"/>
      <c r="Z37" s="1718"/>
    </row>
    <row r="38" spans="1:30" ht="15">
      <c r="A38" s="1697">
        <v>5690</v>
      </c>
      <c r="B38" s="1707" t="s">
        <v>1822</v>
      </c>
      <c r="C38" s="1137" t="s">
        <v>519</v>
      </c>
      <c r="D38" s="1137" t="s">
        <v>519</v>
      </c>
      <c r="E38" s="1135" t="s">
        <v>3046</v>
      </c>
      <c r="F38" s="1323">
        <v>0</v>
      </c>
      <c r="G38" s="1323">
        <v>0</v>
      </c>
      <c r="H38" s="1323">
        <v>7.6221740000000002</v>
      </c>
      <c r="I38" s="1323">
        <v>0</v>
      </c>
      <c r="J38" s="1323">
        <v>0</v>
      </c>
      <c r="K38" s="1323">
        <v>0</v>
      </c>
      <c r="L38" s="1323">
        <v>0</v>
      </c>
      <c r="M38" s="1323">
        <v>0</v>
      </c>
      <c r="N38" s="1323">
        <v>0</v>
      </c>
      <c r="O38" s="1323">
        <v>0</v>
      </c>
      <c r="P38" s="1323">
        <v>0</v>
      </c>
      <c r="Q38" s="1323">
        <v>0</v>
      </c>
      <c r="R38" s="1323">
        <v>7.6221740000000002</v>
      </c>
      <c r="S38" s="1718">
        <v>20.099352704098575</v>
      </c>
      <c r="T38" s="1718">
        <v>12.477178704098574</v>
      </c>
      <c r="U38" s="1265"/>
      <c r="V38" s="1135"/>
      <c r="W38" s="1718"/>
      <c r="X38" s="1718"/>
      <c r="Y38" s="1718"/>
      <c r="Z38" s="1718"/>
    </row>
    <row r="39" spans="1:30" ht="15">
      <c r="A39" s="1697">
        <v>5820</v>
      </c>
      <c r="B39" s="1707" t="s">
        <v>1822</v>
      </c>
      <c r="C39" s="1137"/>
      <c r="D39" s="1137" t="s">
        <v>519</v>
      </c>
      <c r="E39" s="1135" t="s">
        <v>2972</v>
      </c>
      <c r="F39" s="1323">
        <v>132.27199999999999</v>
      </c>
      <c r="G39" s="1323">
        <v>0</v>
      </c>
      <c r="H39" s="1323">
        <v>14.209791999999998</v>
      </c>
      <c r="I39" s="1323">
        <v>25.646595999999999</v>
      </c>
      <c r="J39" s="1323">
        <v>30.762688000000001</v>
      </c>
      <c r="K39" s="1323">
        <v>72.761409999999998</v>
      </c>
      <c r="L39" s="1323">
        <v>169.24438599999999</v>
      </c>
      <c r="M39" s="1323">
        <v>128.27077199999999</v>
      </c>
      <c r="N39" s="1323">
        <v>30.292649999999998</v>
      </c>
      <c r="O39" s="1323">
        <v>26.633911999999999</v>
      </c>
      <c r="P39" s="1323">
        <v>6.826179999999999</v>
      </c>
      <c r="Q39" s="1323">
        <v>-5.4160659999999998</v>
      </c>
      <c r="R39" s="1323">
        <v>631.50431999999989</v>
      </c>
      <c r="S39" s="1718">
        <v>918.17950543217637</v>
      </c>
      <c r="T39" s="1718">
        <v>286.67518543217648</v>
      </c>
      <c r="U39" s="1265"/>
      <c r="V39" s="1135"/>
      <c r="W39" s="1718"/>
      <c r="X39" s="1718"/>
      <c r="Y39" s="1718"/>
      <c r="Z39" s="1718"/>
    </row>
    <row r="40" spans="1:30" ht="30">
      <c r="A40" s="1720"/>
      <c r="B40" s="1721"/>
      <c r="C40" s="1139"/>
      <c r="D40" s="1722" t="s">
        <v>519</v>
      </c>
      <c r="E40" s="1720" t="s">
        <v>3045</v>
      </c>
      <c r="F40" s="1725">
        <v>9041.7903260000021</v>
      </c>
      <c r="G40" s="1725">
        <v>6457.0088479999995</v>
      </c>
      <c r="H40" s="1725">
        <v>5533.098375999999</v>
      </c>
      <c r="I40" s="1725">
        <v>5023.0669919999991</v>
      </c>
      <c r="J40" s="1725">
        <v>5685.9882739999994</v>
      </c>
      <c r="K40" s="1725">
        <v>7940.3991739999992</v>
      </c>
      <c r="L40" s="1725">
        <v>6035.4650699999993</v>
      </c>
      <c r="M40" s="1725">
        <v>7019.0349379999998</v>
      </c>
      <c r="N40" s="1725">
        <v>4673.063470000001</v>
      </c>
      <c r="O40" s="1725">
        <v>6692.0798119999999</v>
      </c>
      <c r="P40" s="1725">
        <v>6925.1525240000001</v>
      </c>
      <c r="Q40" s="1725">
        <v>8944.2538980000008</v>
      </c>
      <c r="R40" s="1725">
        <v>79970.401702000003</v>
      </c>
      <c r="S40" s="1725">
        <v>209228.66814582035</v>
      </c>
      <c r="T40" s="1725">
        <v>129258.26644382034</v>
      </c>
      <c r="U40" s="1725">
        <v>0</v>
      </c>
      <c r="V40" s="1693"/>
      <c r="W40" s="1725"/>
      <c r="X40" s="1725"/>
      <c r="Y40" s="1725">
        <v>0</v>
      </c>
      <c r="Z40" s="1723">
        <v>79970.401702000003</v>
      </c>
    </row>
    <row r="41" spans="1:30" ht="15">
      <c r="A41" s="1697"/>
      <c r="B41" s="1707"/>
      <c r="C41" s="1137"/>
      <c r="D41" s="1138"/>
      <c r="E41" s="1135"/>
      <c r="F41" s="1715"/>
      <c r="G41" s="1715"/>
      <c r="H41" s="1715"/>
      <c r="I41" s="1715"/>
      <c r="J41" s="1715"/>
      <c r="K41" s="1715"/>
      <c r="L41" s="1715"/>
      <c r="M41" s="1715"/>
      <c r="N41" s="1715"/>
      <c r="O41" s="1715"/>
      <c r="P41" s="1715"/>
      <c r="Q41" s="1715"/>
      <c r="R41" s="1715"/>
      <c r="S41" s="1724"/>
      <c r="T41" s="1135"/>
      <c r="U41" s="1135"/>
      <c r="V41" s="1135"/>
      <c r="W41" s="1135"/>
      <c r="X41" s="1135"/>
      <c r="Y41" s="1135"/>
      <c r="Z41" s="1135"/>
    </row>
    <row r="42" spans="1:30" ht="15">
      <c r="A42" s="1697">
        <v>5435</v>
      </c>
      <c r="B42" s="1707" t="s">
        <v>2561</v>
      </c>
      <c r="C42" s="1137"/>
      <c r="D42" s="1138">
        <v>610</v>
      </c>
      <c r="E42" s="1719" t="s">
        <v>3044</v>
      </c>
      <c r="F42" s="1323"/>
      <c r="G42" s="1323"/>
      <c r="H42" s="1323"/>
      <c r="I42" s="1323"/>
      <c r="J42" s="1323"/>
      <c r="K42" s="1323"/>
      <c r="L42" s="1323"/>
      <c r="M42" s="1323"/>
      <c r="N42" s="1323"/>
      <c r="O42" s="1323"/>
      <c r="P42" s="1323"/>
      <c r="Q42" s="1323"/>
      <c r="R42" s="1323"/>
      <c r="S42" s="1724">
        <v>0</v>
      </c>
      <c r="T42" s="1718">
        <v>0</v>
      </c>
      <c r="U42" s="1265"/>
      <c r="V42" s="1135"/>
      <c r="W42" s="1135"/>
      <c r="X42" s="1135"/>
      <c r="Y42" s="1135"/>
      <c r="Z42" s="1135"/>
    </row>
    <row r="43" spans="1:30" s="1727" customFormat="1" ht="15">
      <c r="A43" s="1720"/>
      <c r="B43" s="1721"/>
      <c r="C43" s="1139"/>
      <c r="D43" s="1722">
        <v>610</v>
      </c>
      <c r="E43" s="1693" t="s">
        <v>3043</v>
      </c>
      <c r="F43" s="1726">
        <v>0</v>
      </c>
      <c r="G43" s="1726">
        <v>0</v>
      </c>
      <c r="H43" s="1726">
        <v>0</v>
      </c>
      <c r="I43" s="1726">
        <v>0</v>
      </c>
      <c r="J43" s="1726">
        <v>0</v>
      </c>
      <c r="K43" s="1726">
        <v>0</v>
      </c>
      <c r="L43" s="1726">
        <v>0</v>
      </c>
      <c r="M43" s="1726">
        <v>0</v>
      </c>
      <c r="N43" s="1726">
        <v>0</v>
      </c>
      <c r="O43" s="1726">
        <v>0</v>
      </c>
      <c r="P43" s="1726">
        <v>0</v>
      </c>
      <c r="Q43" s="1726">
        <v>0</v>
      </c>
      <c r="R43" s="1726">
        <v>0</v>
      </c>
      <c r="S43" s="1726">
        <v>0</v>
      </c>
      <c r="T43" s="1726">
        <v>0</v>
      </c>
      <c r="U43" s="1726">
        <v>0</v>
      </c>
      <c r="V43" s="1693"/>
      <c r="W43" s="1726"/>
      <c r="X43" s="1726"/>
      <c r="Y43" s="1726"/>
      <c r="Z43" s="1726"/>
    </row>
    <row r="44" spans="1:30" ht="15">
      <c r="A44" s="1697"/>
      <c r="B44" s="1707"/>
      <c r="C44" s="1137"/>
      <c r="D44" s="1138"/>
      <c r="E44" s="1135"/>
      <c r="F44" s="1715"/>
      <c r="G44" s="1715"/>
      <c r="H44" s="1715"/>
      <c r="I44" s="1715"/>
      <c r="J44" s="1715"/>
      <c r="K44" s="1715"/>
      <c r="L44" s="1715"/>
      <c r="M44" s="1715"/>
      <c r="N44" s="1715"/>
      <c r="O44" s="1715"/>
      <c r="P44" s="1715"/>
      <c r="Q44" s="1715"/>
      <c r="R44" s="1715"/>
      <c r="S44" s="1724"/>
      <c r="T44" s="1135"/>
      <c r="U44" s="1135"/>
      <c r="V44" s="1135"/>
      <c r="W44" s="1135"/>
      <c r="X44" s="1135"/>
      <c r="Y44" s="1135"/>
      <c r="Z44" s="1135"/>
    </row>
    <row r="45" spans="1:30" ht="15">
      <c r="A45" s="1697">
        <v>5465</v>
      </c>
      <c r="B45" s="1707" t="s">
        <v>2561</v>
      </c>
      <c r="C45" s="1137">
        <v>615.1</v>
      </c>
      <c r="D45" s="1138">
        <v>615</v>
      </c>
      <c r="E45" s="1135" t="s">
        <v>3042</v>
      </c>
      <c r="F45" s="1323"/>
      <c r="G45" s="1323"/>
      <c r="H45" s="1323"/>
      <c r="I45" s="1323"/>
      <c r="J45" s="1323"/>
      <c r="K45" s="1323"/>
      <c r="L45" s="1323"/>
      <c r="M45" s="1323"/>
      <c r="N45" s="1323"/>
      <c r="O45" s="1323"/>
      <c r="P45" s="1323"/>
      <c r="Q45" s="1323"/>
      <c r="R45" s="1323">
        <v>0</v>
      </c>
      <c r="S45" s="1718">
        <v>0</v>
      </c>
      <c r="T45" s="1718"/>
      <c r="U45" s="1265"/>
      <c r="V45" s="1135"/>
      <c r="W45" s="1265"/>
      <c r="X45" s="1265"/>
      <c r="Y45" s="1265"/>
      <c r="Z45" s="1265"/>
    </row>
    <row r="46" spans="1:30" ht="15">
      <c r="A46" s="1720"/>
      <c r="B46" s="1721"/>
      <c r="C46" s="1139"/>
      <c r="D46" s="1722">
        <v>615</v>
      </c>
      <c r="E46" s="1693" t="s">
        <v>3041</v>
      </c>
      <c r="F46" s="1725">
        <v>0</v>
      </c>
      <c r="G46" s="1725">
        <v>0</v>
      </c>
      <c r="H46" s="1725">
        <v>0</v>
      </c>
      <c r="I46" s="1725">
        <v>0</v>
      </c>
      <c r="J46" s="1725">
        <v>0</v>
      </c>
      <c r="K46" s="1725">
        <v>0</v>
      </c>
      <c r="L46" s="1725">
        <v>0</v>
      </c>
      <c r="M46" s="1725">
        <v>0</v>
      </c>
      <c r="N46" s="1725">
        <v>0</v>
      </c>
      <c r="O46" s="1725">
        <v>0</v>
      </c>
      <c r="P46" s="1725">
        <v>0</v>
      </c>
      <c r="Q46" s="1725">
        <v>0</v>
      </c>
      <c r="R46" s="1725">
        <v>0</v>
      </c>
      <c r="S46" s="1725">
        <v>0</v>
      </c>
      <c r="T46" s="1725">
        <v>0</v>
      </c>
      <c r="U46" s="1725">
        <v>0</v>
      </c>
      <c r="V46" s="1693"/>
      <c r="W46" s="1725"/>
      <c r="X46" s="1725"/>
      <c r="Y46" s="1725">
        <v>0</v>
      </c>
      <c r="Z46" s="1723">
        <v>0</v>
      </c>
    </row>
    <row r="47" spans="1:30" ht="15">
      <c r="A47" s="1697"/>
      <c r="B47" s="1707"/>
      <c r="C47" s="1137"/>
      <c r="D47" s="1138"/>
      <c r="E47" s="1135"/>
      <c r="F47" s="1715"/>
      <c r="G47" s="1715"/>
      <c r="H47" s="1715"/>
      <c r="I47" s="1715"/>
      <c r="J47" s="1715"/>
      <c r="K47" s="1715"/>
      <c r="L47" s="1715"/>
      <c r="M47" s="1715"/>
      <c r="N47" s="1715"/>
      <c r="O47" s="1715"/>
      <c r="P47" s="1715"/>
      <c r="Q47" s="1715"/>
      <c r="R47" s="1715"/>
      <c r="S47" s="1724"/>
      <c r="T47" s="1135"/>
      <c r="U47" s="1135"/>
      <c r="V47" s="1135"/>
      <c r="W47" s="1135"/>
      <c r="X47" s="1135"/>
      <c r="Y47" s="1135"/>
      <c r="Z47" s="1135"/>
    </row>
    <row r="48" spans="1:30" ht="15">
      <c r="A48" s="1697">
        <v>5480</v>
      </c>
      <c r="B48" s="1707" t="s">
        <v>2561</v>
      </c>
      <c r="C48" s="1137" t="s">
        <v>520</v>
      </c>
      <c r="D48" s="1137" t="s">
        <v>520</v>
      </c>
      <c r="E48" s="1135" t="s">
        <v>3040</v>
      </c>
      <c r="F48" s="1323"/>
      <c r="G48" s="1323"/>
      <c r="H48" s="1323"/>
      <c r="I48" s="1323"/>
      <c r="J48" s="1323"/>
      <c r="K48" s="1323"/>
      <c r="L48" s="1323"/>
      <c r="M48" s="1323"/>
      <c r="N48" s="1323"/>
      <c r="O48" s="1323"/>
      <c r="P48" s="1323"/>
      <c r="Q48" s="1323"/>
      <c r="R48" s="1323">
        <v>0</v>
      </c>
      <c r="S48" s="1718">
        <v>32545</v>
      </c>
      <c r="T48" s="1718">
        <v>32545</v>
      </c>
      <c r="U48" s="1265"/>
      <c r="V48" s="1135"/>
      <c r="W48" s="1718"/>
      <c r="X48" s="1718"/>
      <c r="Y48" s="1718"/>
      <c r="Z48" s="1718"/>
      <c r="AD48" s="1135"/>
    </row>
    <row r="49" spans="1:30" ht="15">
      <c r="A49" s="1697">
        <v>5485</v>
      </c>
      <c r="B49" s="1707" t="s">
        <v>2675</v>
      </c>
      <c r="C49" s="1137" t="s">
        <v>520</v>
      </c>
      <c r="D49" s="1137" t="s">
        <v>520</v>
      </c>
      <c r="E49" s="1135" t="s">
        <v>3039</v>
      </c>
      <c r="F49" s="1323">
        <v>0</v>
      </c>
      <c r="G49" s="1323">
        <v>850</v>
      </c>
      <c r="H49" s="1323">
        <v>775</v>
      </c>
      <c r="I49" s="1323">
        <v>0</v>
      </c>
      <c r="J49" s="1323">
        <v>0</v>
      </c>
      <c r="K49" s="1323">
        <v>0</v>
      </c>
      <c r="L49" s="1323">
        <v>775</v>
      </c>
      <c r="M49" s="1323">
        <v>0</v>
      </c>
      <c r="N49" s="1323">
        <v>1375</v>
      </c>
      <c r="O49" s="1323">
        <v>0</v>
      </c>
      <c r="P49" s="1323">
        <v>425</v>
      </c>
      <c r="Q49" s="1323">
        <v>0</v>
      </c>
      <c r="R49" s="1323">
        <v>4200</v>
      </c>
      <c r="S49" s="1718">
        <v>4200</v>
      </c>
      <c r="T49" s="1718">
        <v>0</v>
      </c>
      <c r="U49" s="1265"/>
      <c r="V49" s="1135"/>
      <c r="W49" s="1266"/>
      <c r="X49" s="1266"/>
      <c r="Y49" s="1266"/>
      <c r="Z49" s="1266"/>
      <c r="AD49" s="1135"/>
    </row>
    <row r="50" spans="1:30" ht="15">
      <c r="A50" s="1697">
        <v>5490</v>
      </c>
      <c r="B50" s="1707" t="s">
        <v>1822</v>
      </c>
      <c r="C50" s="1137" t="s">
        <v>520</v>
      </c>
      <c r="D50" s="1137" t="s">
        <v>520</v>
      </c>
      <c r="E50" s="1135" t="s">
        <v>3038</v>
      </c>
      <c r="F50" s="1323">
        <v>993.18320800000004</v>
      </c>
      <c r="G50" s="1323">
        <v>974.06754199999989</v>
      </c>
      <c r="H50" s="1323">
        <v>974.36042999999984</v>
      </c>
      <c r="I50" s="1323">
        <v>1093.5682079999999</v>
      </c>
      <c r="J50" s="1323">
        <v>-4.4169399999999994</v>
      </c>
      <c r="K50" s="1323">
        <v>1113.921562</v>
      </c>
      <c r="L50" s="1323">
        <v>1004.6578039999999</v>
      </c>
      <c r="M50" s="1323">
        <v>1009.9911999999999</v>
      </c>
      <c r="N50" s="1323">
        <v>-35.245764000000001</v>
      </c>
      <c r="O50" s="1323">
        <v>857.81226399999991</v>
      </c>
      <c r="P50" s="1323">
        <v>997.04035399999998</v>
      </c>
      <c r="Q50" s="1323">
        <v>1355.818706</v>
      </c>
      <c r="R50" s="1323">
        <v>10334.758573999999</v>
      </c>
      <c r="S50" s="1718">
        <v>10335</v>
      </c>
      <c r="T50" s="1718">
        <v>0.24142600000050152</v>
      </c>
      <c r="U50" s="1265"/>
      <c r="V50" s="1135"/>
      <c r="W50" s="1718"/>
      <c r="X50" s="1718"/>
      <c r="Y50" s="1718"/>
      <c r="Z50" s="1718"/>
      <c r="AD50" s="1135"/>
    </row>
    <row r="51" spans="1:30" ht="15">
      <c r="A51" s="1720"/>
      <c r="B51" s="1721"/>
      <c r="C51" s="1139"/>
      <c r="D51" s="1139" t="s">
        <v>520</v>
      </c>
      <c r="E51" s="1693" t="s">
        <v>3036</v>
      </c>
      <c r="F51" s="1725">
        <v>993.18320800000004</v>
      </c>
      <c r="G51" s="1725">
        <v>1824.0675419999998</v>
      </c>
      <c r="H51" s="1725">
        <v>1749.3604299999997</v>
      </c>
      <c r="I51" s="1725">
        <v>1093.5682079999999</v>
      </c>
      <c r="J51" s="1725">
        <v>-4.4169399999999994</v>
      </c>
      <c r="K51" s="1725">
        <v>1113.921562</v>
      </c>
      <c r="L51" s="1725">
        <v>1779.6578039999999</v>
      </c>
      <c r="M51" s="1725">
        <v>1009.9911999999999</v>
      </c>
      <c r="N51" s="1725">
        <v>1339.754236</v>
      </c>
      <c r="O51" s="1725">
        <v>857.81226399999991</v>
      </c>
      <c r="P51" s="1725">
        <v>1422.040354</v>
      </c>
      <c r="Q51" s="1725">
        <v>1355.818706</v>
      </c>
      <c r="R51" s="1725">
        <v>14534.758573999999</v>
      </c>
      <c r="S51" s="1725">
        <v>47080</v>
      </c>
      <c r="T51" s="1725">
        <v>32545.241426000001</v>
      </c>
      <c r="U51" s="1725">
        <v>0</v>
      </c>
      <c r="V51" s="1725"/>
      <c r="W51" s="1725"/>
      <c r="X51" s="1725"/>
      <c r="Y51" s="1725">
        <v>0</v>
      </c>
      <c r="Z51" s="1723">
        <v>14534.758573999999</v>
      </c>
    </row>
    <row r="52" spans="1:30" ht="15">
      <c r="A52" s="1697"/>
      <c r="B52" s="1707"/>
      <c r="C52" s="1137"/>
      <c r="D52" s="1138"/>
      <c r="E52" s="1135"/>
      <c r="F52" s="1715"/>
      <c r="G52" s="1715"/>
      <c r="H52" s="1715"/>
      <c r="I52" s="1715"/>
      <c r="J52" s="1715"/>
      <c r="K52" s="1715"/>
      <c r="L52" s="1715"/>
      <c r="M52" s="1715"/>
      <c r="N52" s="1715"/>
      <c r="O52" s="1715"/>
      <c r="P52" s="1715"/>
      <c r="Q52" s="1715"/>
      <c r="R52" s="1715"/>
      <c r="S52" s="1724"/>
      <c r="T52" s="1135"/>
      <c r="U52" s="1135"/>
      <c r="V52" s="1135"/>
      <c r="W52" s="1135"/>
      <c r="X52" s="1135"/>
      <c r="Y52" s="1135"/>
      <c r="Z52" s="1135"/>
    </row>
    <row r="53" spans="1:30" ht="15">
      <c r="A53" s="1697">
        <v>5525</v>
      </c>
      <c r="B53" s="1707" t="s">
        <v>1822</v>
      </c>
      <c r="C53" s="1137" t="s">
        <v>521</v>
      </c>
      <c r="D53" s="1137" t="s">
        <v>521</v>
      </c>
      <c r="E53" s="1135" t="s">
        <v>3035</v>
      </c>
      <c r="F53" s="1323">
        <v>28.901432</v>
      </c>
      <c r="G53" s="1323">
        <v>28.714833999999996</v>
      </c>
      <c r="H53" s="1323">
        <v>30.913855999999999</v>
      </c>
      <c r="I53" s="1323">
        <v>32.075960000000002</v>
      </c>
      <c r="J53" s="1323">
        <v>32.765664000000001</v>
      </c>
      <c r="K53" s="1323">
        <v>33.117601999999998</v>
      </c>
      <c r="L53" s="1323">
        <v>22.812196</v>
      </c>
      <c r="M53" s="1323">
        <v>29.220301999999997</v>
      </c>
      <c r="N53" s="1323">
        <v>15.291587999999999</v>
      </c>
      <c r="O53" s="1323">
        <v>41.892431999999999</v>
      </c>
      <c r="P53" s="1323">
        <v>19.663650000000001</v>
      </c>
      <c r="Q53" s="1323">
        <v>24.838791999999998</v>
      </c>
      <c r="R53" s="1323">
        <v>340.20830799999999</v>
      </c>
      <c r="S53" s="1718">
        <v>892.67728727819394</v>
      </c>
      <c r="T53" s="1718">
        <v>552.46897927819396</v>
      </c>
      <c r="U53" s="1265"/>
      <c r="V53" s="1135"/>
      <c r="W53" s="1718"/>
      <c r="X53" s="1718"/>
      <c r="Y53" s="1718"/>
      <c r="Z53" s="1718"/>
    </row>
    <row r="54" spans="1:30" ht="15">
      <c r="A54" s="1697">
        <v>5530</v>
      </c>
      <c r="B54" s="1707" t="s">
        <v>1822</v>
      </c>
      <c r="C54" s="1137" t="s">
        <v>521</v>
      </c>
      <c r="D54" s="1137" t="s">
        <v>521</v>
      </c>
      <c r="E54" s="1135" t="s">
        <v>3034</v>
      </c>
      <c r="F54" s="1323">
        <v>0</v>
      </c>
      <c r="G54" s="1323">
        <v>0</v>
      </c>
      <c r="H54" s="1323">
        <v>0</v>
      </c>
      <c r="I54" s="1323">
        <v>0</v>
      </c>
      <c r="J54" s="1323">
        <v>0</v>
      </c>
      <c r="K54" s="1323">
        <v>0</v>
      </c>
      <c r="L54" s="1323">
        <v>0</v>
      </c>
      <c r="M54" s="1323">
        <v>0</v>
      </c>
      <c r="N54" s="1323">
        <v>0</v>
      </c>
      <c r="O54" s="1323">
        <v>0</v>
      </c>
      <c r="P54" s="1323">
        <v>0</v>
      </c>
      <c r="Q54" s="1323">
        <v>0</v>
      </c>
      <c r="R54" s="1323">
        <v>0</v>
      </c>
      <c r="S54" s="1718">
        <v>0</v>
      </c>
      <c r="T54" s="1718">
        <v>0</v>
      </c>
      <c r="U54" s="1265"/>
      <c r="V54" s="1135"/>
      <c r="W54" s="1718"/>
      <c r="X54" s="1718"/>
      <c r="Y54" s="1718"/>
      <c r="Z54" s="1718"/>
    </row>
    <row r="55" spans="1:30" ht="15">
      <c r="A55" s="1697">
        <v>5535</v>
      </c>
      <c r="B55" s="1707" t="s">
        <v>1822</v>
      </c>
      <c r="C55" s="1137" t="s">
        <v>521</v>
      </c>
      <c r="D55" s="1137" t="s">
        <v>521</v>
      </c>
      <c r="E55" s="1135" t="s">
        <v>3033</v>
      </c>
      <c r="F55" s="1323">
        <v>50.877479999999998</v>
      </c>
      <c r="G55" s="1323">
        <v>53.133189999999999</v>
      </c>
      <c r="H55" s="1323">
        <v>49.625619999999998</v>
      </c>
      <c r="I55" s="1323">
        <v>46.625880000000002</v>
      </c>
      <c r="J55" s="1323">
        <v>52.708030000000001</v>
      </c>
      <c r="K55" s="1323">
        <v>46.210167999999996</v>
      </c>
      <c r="L55" s="1323">
        <v>44.511889999999994</v>
      </c>
      <c r="M55" s="1323">
        <v>56.236857999999998</v>
      </c>
      <c r="N55" s="1323">
        <v>32.562532000000004</v>
      </c>
      <c r="O55" s="1323">
        <v>81.855109999999996</v>
      </c>
      <c r="P55" s="1323">
        <v>41.975102</v>
      </c>
      <c r="Q55" s="1323">
        <v>46.103878000000002</v>
      </c>
      <c r="R55" s="1323">
        <v>602.42573799999991</v>
      </c>
      <c r="S55" s="1718">
        <v>1579.946035571993</v>
      </c>
      <c r="T55" s="1718">
        <v>977.52029757199307</v>
      </c>
      <c r="U55" s="1265"/>
      <c r="V55" s="1135"/>
      <c r="W55" s="1718"/>
      <c r="X55" s="1718"/>
      <c r="Y55" s="1718"/>
      <c r="Z55" s="1718"/>
    </row>
    <row r="56" spans="1:30" ht="15">
      <c r="A56" s="1697">
        <v>5540</v>
      </c>
      <c r="B56" s="1707" t="s">
        <v>1822</v>
      </c>
      <c r="C56" s="1137" t="s">
        <v>521</v>
      </c>
      <c r="D56" s="1137" t="s">
        <v>521</v>
      </c>
      <c r="E56" s="1135" t="s">
        <v>3032</v>
      </c>
      <c r="F56" s="1323">
        <v>1027.699114</v>
      </c>
      <c r="G56" s="1323">
        <v>661.78279799999996</v>
      </c>
      <c r="H56" s="1323">
        <v>833.46004399999993</v>
      </c>
      <c r="I56" s="1323">
        <v>861.948126</v>
      </c>
      <c r="J56" s="1323">
        <v>746.19359199999997</v>
      </c>
      <c r="K56" s="1323">
        <v>936.00154999999995</v>
      </c>
      <c r="L56" s="1323">
        <v>738.84304799999995</v>
      </c>
      <c r="M56" s="1323">
        <v>1004.7357499999999</v>
      </c>
      <c r="N56" s="1323">
        <v>820.95797800000003</v>
      </c>
      <c r="O56" s="1323">
        <v>789.51503400000001</v>
      </c>
      <c r="P56" s="1323">
        <v>749.18152199999997</v>
      </c>
      <c r="Q56" s="1323">
        <v>929.9028659999999</v>
      </c>
      <c r="R56" s="1323">
        <v>10100.221422000001</v>
      </c>
      <c r="S56" s="1718">
        <v>26490.643575644674</v>
      </c>
      <c r="T56" s="1718">
        <v>16390.422153644671</v>
      </c>
      <c r="U56" s="1265"/>
      <c r="V56" s="1135"/>
      <c r="W56" s="1718"/>
      <c r="X56" s="1718"/>
      <c r="Y56" s="1718"/>
      <c r="Z56" s="1718"/>
    </row>
    <row r="57" spans="1:30" ht="15">
      <c r="A57" s="1697">
        <v>5740</v>
      </c>
      <c r="B57" s="1707" t="s">
        <v>1822</v>
      </c>
      <c r="C57" s="1137" t="s">
        <v>521</v>
      </c>
      <c r="D57" s="1137" t="s">
        <v>521</v>
      </c>
      <c r="E57" s="1135" t="s">
        <v>3031</v>
      </c>
      <c r="F57" s="1323">
        <v>0</v>
      </c>
      <c r="G57" s="1323">
        <v>0</v>
      </c>
      <c r="H57" s="1323">
        <v>0</v>
      </c>
      <c r="I57" s="1323">
        <v>0</v>
      </c>
      <c r="J57" s="1323">
        <v>0</v>
      </c>
      <c r="K57" s="1323">
        <v>0</v>
      </c>
      <c r="L57" s="1323">
        <v>0</v>
      </c>
      <c r="M57" s="1323">
        <v>0</v>
      </c>
      <c r="N57" s="1323">
        <v>0</v>
      </c>
      <c r="O57" s="1323">
        <v>0</v>
      </c>
      <c r="P57" s="1323">
        <v>2.4800999999999997</v>
      </c>
      <c r="Q57" s="1323">
        <v>-3.871318</v>
      </c>
      <c r="R57" s="1323">
        <v>-1.3912180000000003</v>
      </c>
      <c r="S57" s="1718">
        <v>-3.613464142103517</v>
      </c>
      <c r="T57" s="1718">
        <v>-2.2222461421035167</v>
      </c>
      <c r="U57" s="1265"/>
      <c r="V57" s="1135"/>
      <c r="X57" s="1718"/>
      <c r="Y57" s="1718"/>
      <c r="Z57" s="1718"/>
      <c r="AD57" s="1718"/>
    </row>
    <row r="58" spans="1:30" ht="15">
      <c r="A58" s="1697">
        <v>5860</v>
      </c>
      <c r="B58" s="1707" t="s">
        <v>1822</v>
      </c>
      <c r="C58" s="1137" t="s">
        <v>530</v>
      </c>
      <c r="D58" s="1137" t="s">
        <v>521</v>
      </c>
      <c r="E58" s="1135" t="s">
        <v>3030</v>
      </c>
      <c r="F58" s="1323">
        <v>164.02436599999999</v>
      </c>
      <c r="G58" s="1323">
        <v>167.18472199999999</v>
      </c>
      <c r="H58" s="1323">
        <v>48.026546000000003</v>
      </c>
      <c r="I58" s="1323">
        <v>229.70213799999999</v>
      </c>
      <c r="J58" s="1323">
        <v>84.347020000000001</v>
      </c>
      <c r="K58" s="1323">
        <v>90.979516000000004</v>
      </c>
      <c r="L58" s="1323">
        <v>103.897294</v>
      </c>
      <c r="M58" s="1323">
        <v>45.366934000000001</v>
      </c>
      <c r="N58" s="1323">
        <v>141.26649600000002</v>
      </c>
      <c r="O58" s="1323">
        <v>140.187062</v>
      </c>
      <c r="P58" s="1323">
        <v>139.539874</v>
      </c>
      <c r="Q58" s="1323">
        <v>205.11844199999999</v>
      </c>
      <c r="R58" s="1323">
        <v>1559.64041</v>
      </c>
      <c r="S58" s="1718">
        <v>2282.357538274247</v>
      </c>
      <c r="T58" s="1718">
        <v>722.71712827424699</v>
      </c>
      <c r="U58" s="1265"/>
      <c r="V58" s="1135"/>
      <c r="X58" s="1718"/>
      <c r="Y58" s="1718"/>
      <c r="Z58" s="1718"/>
      <c r="AA58" s="1141"/>
      <c r="AD58" s="1718"/>
    </row>
    <row r="59" spans="1:30" ht="15">
      <c r="A59" s="1697">
        <v>5880</v>
      </c>
      <c r="B59" s="1707" t="s">
        <v>1822</v>
      </c>
      <c r="C59" s="1137" t="s">
        <v>521</v>
      </c>
      <c r="D59" s="1137" t="s">
        <v>521</v>
      </c>
      <c r="E59" s="1135" t="s">
        <v>3028</v>
      </c>
      <c r="F59" s="1323">
        <v>91.80149200000001</v>
      </c>
      <c r="G59" s="1323">
        <v>67.978359999999995</v>
      </c>
      <c r="H59" s="1323">
        <v>93.426547999999997</v>
      </c>
      <c r="I59" s="1323">
        <v>105.737292</v>
      </c>
      <c r="J59" s="1323">
        <v>164.11884600000002</v>
      </c>
      <c r="K59" s="1323">
        <v>149.95865599999999</v>
      </c>
      <c r="L59" s="1323">
        <v>134.96467999999999</v>
      </c>
      <c r="M59" s="1323">
        <v>141.03029599999999</v>
      </c>
      <c r="N59" s="1323">
        <v>85.21387399999999</v>
      </c>
      <c r="O59" s="1323">
        <v>86.220085999999995</v>
      </c>
      <c r="P59" s="1323">
        <v>159.409018</v>
      </c>
      <c r="Q59" s="1323">
        <v>40.3902</v>
      </c>
      <c r="R59" s="1323">
        <v>1320.2493480000001</v>
      </c>
      <c r="S59" s="1718">
        <v>2288.5489534529825</v>
      </c>
      <c r="T59" s="1718">
        <v>968.29960545298241</v>
      </c>
      <c r="U59" s="1265"/>
      <c r="V59" s="1135"/>
      <c r="X59" s="1718"/>
      <c r="Y59" s="1718"/>
      <c r="Z59" s="1718"/>
      <c r="AB59" s="1728"/>
      <c r="AD59" s="1718"/>
    </row>
    <row r="60" spans="1:30" ht="15">
      <c r="A60" s="1697">
        <v>6290</v>
      </c>
      <c r="B60" s="1707" t="s">
        <v>2561</v>
      </c>
      <c r="C60" s="1137">
        <v>675</v>
      </c>
      <c r="D60" s="1137">
        <v>620</v>
      </c>
      <c r="E60" s="1135" t="s">
        <v>2952</v>
      </c>
      <c r="F60" s="1323"/>
      <c r="G60" s="1323"/>
      <c r="H60" s="1323"/>
      <c r="I60" s="1323"/>
      <c r="J60" s="1323"/>
      <c r="K60" s="1323"/>
      <c r="L60" s="1323"/>
      <c r="M60" s="1323"/>
      <c r="N60" s="1323"/>
      <c r="O60" s="1323"/>
      <c r="P60" s="1323"/>
      <c r="Q60" s="1323"/>
      <c r="R60" s="1323">
        <v>0</v>
      </c>
      <c r="S60" s="1724">
        <v>0</v>
      </c>
      <c r="T60" s="1718">
        <v>0</v>
      </c>
      <c r="U60" s="1265"/>
      <c r="V60" s="1135"/>
      <c r="W60" s="1135"/>
      <c r="X60" s="1135"/>
      <c r="Y60" s="1135"/>
      <c r="Z60" s="1135"/>
    </row>
    <row r="61" spans="1:30" ht="15">
      <c r="A61" s="1697">
        <v>6295</v>
      </c>
      <c r="B61" s="1707" t="s">
        <v>2561</v>
      </c>
      <c r="C61" s="1137"/>
      <c r="D61" s="1137">
        <v>620</v>
      </c>
      <c r="E61" s="1719" t="s">
        <v>2951</v>
      </c>
      <c r="F61" s="1323"/>
      <c r="G61" s="1323"/>
      <c r="H61" s="1323"/>
      <c r="I61" s="1323"/>
      <c r="J61" s="1323"/>
      <c r="K61" s="1323"/>
      <c r="L61" s="1323"/>
      <c r="M61" s="1323"/>
      <c r="N61" s="1323"/>
      <c r="O61" s="1323"/>
      <c r="P61" s="1323"/>
      <c r="Q61" s="1323"/>
      <c r="R61" s="1323">
        <v>0</v>
      </c>
      <c r="S61" s="1724">
        <v>0</v>
      </c>
      <c r="T61" s="1718">
        <v>0</v>
      </c>
      <c r="U61" s="1265"/>
      <c r="V61" s="1135"/>
      <c r="W61" s="1135"/>
      <c r="X61" s="1135"/>
      <c r="Y61" s="1135"/>
      <c r="Z61" s="1135"/>
    </row>
    <row r="62" spans="1:30" ht="15">
      <c r="A62" s="1697">
        <v>6300</v>
      </c>
      <c r="B62" s="1707" t="s">
        <v>2561</v>
      </c>
      <c r="C62" s="1137"/>
      <c r="D62" s="1137">
        <v>620</v>
      </c>
      <c r="E62" s="1719" t="s">
        <v>2950</v>
      </c>
      <c r="F62" s="1323"/>
      <c r="G62" s="1323"/>
      <c r="H62" s="1323"/>
      <c r="I62" s="1323"/>
      <c r="J62" s="1323"/>
      <c r="K62" s="1323"/>
      <c r="L62" s="1323"/>
      <c r="M62" s="1323"/>
      <c r="N62" s="1323"/>
      <c r="O62" s="1323"/>
      <c r="P62" s="1323"/>
      <c r="Q62" s="1323"/>
      <c r="R62" s="1323">
        <v>0</v>
      </c>
      <c r="S62" s="1724">
        <v>0</v>
      </c>
      <c r="T62" s="1718">
        <v>0</v>
      </c>
      <c r="U62" s="1265"/>
      <c r="V62" s="1135"/>
      <c r="W62" s="1135"/>
      <c r="X62" s="1135"/>
      <c r="Y62" s="1135"/>
      <c r="Z62" s="1135"/>
    </row>
    <row r="63" spans="1:30" ht="15">
      <c r="A63" s="1697">
        <v>6310</v>
      </c>
      <c r="B63" s="1707" t="s">
        <v>2561</v>
      </c>
      <c r="C63" s="1137">
        <v>675</v>
      </c>
      <c r="D63" s="1137">
        <v>620</v>
      </c>
      <c r="E63" s="1135" t="s">
        <v>2948</v>
      </c>
      <c r="F63" s="1323"/>
      <c r="G63" s="1323"/>
      <c r="H63" s="1323"/>
      <c r="I63" s="1323"/>
      <c r="J63" s="1323"/>
      <c r="K63" s="1323"/>
      <c r="L63" s="1323"/>
      <c r="M63" s="1323"/>
      <c r="N63" s="1323"/>
      <c r="O63" s="1323"/>
      <c r="P63" s="1323"/>
      <c r="Q63" s="1323"/>
      <c r="R63" s="1323">
        <v>0</v>
      </c>
      <c r="S63" s="1724">
        <v>0</v>
      </c>
      <c r="T63" s="1718">
        <v>0</v>
      </c>
      <c r="U63" s="1265"/>
      <c r="V63" s="1135"/>
      <c r="W63" s="1135"/>
      <c r="X63" s="1135"/>
      <c r="Y63" s="1135"/>
      <c r="Z63" s="1135"/>
    </row>
    <row r="64" spans="1:30" ht="15">
      <c r="A64" s="1697">
        <v>6355</v>
      </c>
      <c r="B64" s="1707" t="s">
        <v>1822</v>
      </c>
      <c r="C64" s="1137" t="s">
        <v>530</v>
      </c>
      <c r="D64" s="1137" t="s">
        <v>521</v>
      </c>
      <c r="E64" s="1135" t="s">
        <v>2947</v>
      </c>
      <c r="F64" s="1323">
        <v>313.43267600000001</v>
      </c>
      <c r="G64" s="1323">
        <v>313.43976199999997</v>
      </c>
      <c r="H64" s="1323">
        <v>313.43976199999997</v>
      </c>
      <c r="I64" s="1323">
        <v>313.43976199999997</v>
      </c>
      <c r="J64" s="1323">
        <v>237.236918</v>
      </c>
      <c r="K64" s="1323">
        <v>237.24164199999998</v>
      </c>
      <c r="L64" s="1323">
        <v>237.236918</v>
      </c>
      <c r="M64" s="1323">
        <v>-160.04675800000001</v>
      </c>
      <c r="N64" s="1323">
        <v>2192.9941759999997</v>
      </c>
      <c r="O64" s="1323">
        <v>302.34308599999997</v>
      </c>
      <c r="P64" s="1323">
        <v>302.34072399999997</v>
      </c>
      <c r="Q64" s="1323">
        <v>302.34308599999997</v>
      </c>
      <c r="R64" s="1323">
        <v>4905.4417539999995</v>
      </c>
      <c r="S64" s="1724">
        <v>8940.5638276552181</v>
      </c>
      <c r="T64" s="1718">
        <v>4035.1220736552186</v>
      </c>
      <c r="U64" s="1265"/>
      <c r="V64" s="1135"/>
      <c r="W64" s="1718"/>
      <c r="X64" s="1718"/>
      <c r="Y64" s="1718"/>
      <c r="Z64" s="1718"/>
    </row>
    <row r="65" spans="1:28" ht="15">
      <c r="A65" s="1697">
        <v>6380</v>
      </c>
      <c r="B65" s="1707" t="s">
        <v>1822</v>
      </c>
      <c r="C65" s="1137"/>
      <c r="D65" s="1137" t="s">
        <v>521</v>
      </c>
      <c r="E65" s="1719" t="s">
        <v>2944</v>
      </c>
      <c r="F65" s="1323">
        <v>0</v>
      </c>
      <c r="G65" s="1323">
        <v>0</v>
      </c>
      <c r="H65" s="1323">
        <v>0</v>
      </c>
      <c r="I65" s="1323">
        <v>0</v>
      </c>
      <c r="J65" s="1323">
        <v>0</v>
      </c>
      <c r="K65" s="1323">
        <v>0</v>
      </c>
      <c r="L65" s="1323">
        <v>0</v>
      </c>
      <c r="M65" s="1323">
        <v>0</v>
      </c>
      <c r="N65" s="1323">
        <v>0</v>
      </c>
      <c r="O65" s="1323">
        <v>0</v>
      </c>
      <c r="P65" s="1323">
        <v>0</v>
      </c>
      <c r="Q65" s="1323">
        <v>0</v>
      </c>
      <c r="R65" s="1323">
        <v>0</v>
      </c>
      <c r="S65" s="1718">
        <v>0</v>
      </c>
      <c r="T65" s="1718">
        <v>0</v>
      </c>
      <c r="U65" s="1265"/>
      <c r="V65" s="1135"/>
      <c r="W65" s="1718"/>
      <c r="X65" s="1718"/>
      <c r="Y65" s="1718"/>
      <c r="Z65" s="1718"/>
    </row>
    <row r="66" spans="1:28" ht="15">
      <c r="A66" s="1697">
        <v>6325</v>
      </c>
      <c r="B66" s="1707" t="s">
        <v>2675</v>
      </c>
      <c r="C66" s="1137">
        <v>775</v>
      </c>
      <c r="D66" s="1138">
        <v>720</v>
      </c>
      <c r="E66" s="1135" t="s">
        <v>2925</v>
      </c>
      <c r="F66" s="1323">
        <v>234.38</v>
      </c>
      <c r="G66" s="1323">
        <v>245</v>
      </c>
      <c r="H66" s="1323">
        <v>1820</v>
      </c>
      <c r="I66" s="1323">
        <v>1352.2</v>
      </c>
      <c r="J66" s="1323">
        <v>2851.8</v>
      </c>
      <c r="K66" s="1323">
        <v>794</v>
      </c>
      <c r="L66" s="1323">
        <v>0</v>
      </c>
      <c r="M66" s="1323">
        <v>1050</v>
      </c>
      <c r="N66" s="1323">
        <v>0</v>
      </c>
      <c r="O66" s="1323">
        <v>571</v>
      </c>
      <c r="P66" s="1323">
        <v>1068</v>
      </c>
      <c r="Q66" s="1323">
        <v>0</v>
      </c>
      <c r="R66" s="1323">
        <v>9986.380000000001</v>
      </c>
      <c r="S66" s="1135">
        <v>18110.46</v>
      </c>
      <c r="T66" s="1718">
        <v>8124.0799999999981</v>
      </c>
      <c r="U66" s="1265"/>
      <c r="V66" s="1135"/>
      <c r="W66" s="1266"/>
      <c r="X66" s="1266"/>
      <c r="Y66" s="1266"/>
      <c r="Z66" s="1266"/>
    </row>
    <row r="67" spans="1:28" ht="15">
      <c r="A67" s="1697">
        <v>6330</v>
      </c>
      <c r="B67" s="1707" t="s">
        <v>2675</v>
      </c>
      <c r="C67" s="1137"/>
      <c r="D67" s="1138">
        <v>720</v>
      </c>
      <c r="E67" s="1719" t="s">
        <v>2924</v>
      </c>
      <c r="F67" s="1323">
        <v>0</v>
      </c>
      <c r="G67" s="1323">
        <v>0</v>
      </c>
      <c r="H67" s="1323">
        <v>0</v>
      </c>
      <c r="I67" s="1323">
        <v>0</v>
      </c>
      <c r="J67" s="1323">
        <v>0</v>
      </c>
      <c r="K67" s="1323">
        <v>0</v>
      </c>
      <c r="L67" s="1323">
        <v>0</v>
      </c>
      <c r="M67" s="1323">
        <v>0</v>
      </c>
      <c r="N67" s="1323">
        <v>0</v>
      </c>
      <c r="O67" s="1323">
        <v>0</v>
      </c>
      <c r="P67" s="1323">
        <v>0</v>
      </c>
      <c r="Q67" s="1323">
        <v>0</v>
      </c>
      <c r="R67" s="1323">
        <v>0</v>
      </c>
      <c r="S67" s="1135">
        <v>0</v>
      </c>
      <c r="T67" s="1718">
        <v>0</v>
      </c>
      <c r="U67" s="1265"/>
      <c r="V67" s="1135"/>
      <c r="W67" s="1266"/>
      <c r="X67" s="1266"/>
      <c r="Y67" s="1266"/>
      <c r="Z67" s="1266"/>
    </row>
    <row r="68" spans="1:28" ht="15">
      <c r="A68" s="1697">
        <v>6335</v>
      </c>
      <c r="B68" s="1707" t="s">
        <v>2675</v>
      </c>
      <c r="C68" s="1137">
        <v>775</v>
      </c>
      <c r="D68" s="1138">
        <v>720</v>
      </c>
      <c r="E68" s="1135" t="s">
        <v>2922</v>
      </c>
      <c r="F68" s="1323">
        <v>847</v>
      </c>
      <c r="G68" s="1323">
        <v>80</v>
      </c>
      <c r="H68" s="1323">
        <v>1030</v>
      </c>
      <c r="I68" s="1323">
        <v>535</v>
      </c>
      <c r="J68" s="1323">
        <v>905</v>
      </c>
      <c r="K68" s="1323">
        <v>1100</v>
      </c>
      <c r="L68" s="1323">
        <v>1042.5</v>
      </c>
      <c r="M68" s="1323">
        <v>225</v>
      </c>
      <c r="N68" s="1323">
        <v>0</v>
      </c>
      <c r="O68" s="1323">
        <v>405</v>
      </c>
      <c r="P68" s="1323">
        <v>695</v>
      </c>
      <c r="Q68" s="1323">
        <v>764</v>
      </c>
      <c r="R68" s="1323">
        <v>7628.5</v>
      </c>
      <c r="S68" s="1135">
        <v>2887.63</v>
      </c>
      <c r="T68" s="1718">
        <v>-4740.87</v>
      </c>
      <c r="U68" s="1265"/>
      <c r="V68" s="1135"/>
      <c r="W68" s="1266"/>
      <c r="X68" s="1266"/>
      <c r="Y68" s="1266"/>
      <c r="Z68" s="1266"/>
      <c r="AB68" s="1728"/>
    </row>
    <row r="69" spans="1:28" ht="15">
      <c r="A69" s="1697">
        <v>6345</v>
      </c>
      <c r="B69" s="1707" t="s">
        <v>2675</v>
      </c>
      <c r="C69" s="1137">
        <v>775</v>
      </c>
      <c r="D69" s="1138">
        <v>720</v>
      </c>
      <c r="E69" s="1135" t="s">
        <v>2921</v>
      </c>
      <c r="F69" s="1323">
        <v>966.5</v>
      </c>
      <c r="G69" s="1323">
        <v>2919.23</v>
      </c>
      <c r="H69" s="1323">
        <v>2048.19</v>
      </c>
      <c r="I69" s="1323">
        <v>2462.09</v>
      </c>
      <c r="J69" s="1323">
        <v>1088.53</v>
      </c>
      <c r="K69" s="1323">
        <v>2503.12</v>
      </c>
      <c r="L69" s="1323">
        <v>2281.64</v>
      </c>
      <c r="M69" s="1323">
        <v>1003.35</v>
      </c>
      <c r="N69" s="1323">
        <v>1889.03</v>
      </c>
      <c r="O69" s="1323">
        <v>2600.52</v>
      </c>
      <c r="P69" s="1323">
        <v>1042.19</v>
      </c>
      <c r="Q69" s="1323">
        <v>1386.91</v>
      </c>
      <c r="R69" s="1323">
        <v>22191.3</v>
      </c>
      <c r="S69" s="1135">
        <v>15277.45</v>
      </c>
      <c r="T69" s="1718">
        <v>-6913.8499999999985</v>
      </c>
      <c r="U69" s="1265"/>
      <c r="V69" s="1135"/>
      <c r="W69" s="1266"/>
      <c r="X69" s="1266"/>
      <c r="Y69" s="1266"/>
      <c r="Z69" s="1266"/>
      <c r="AB69" s="1728"/>
    </row>
    <row r="70" spans="1:28" ht="15">
      <c r="A70" s="1697">
        <v>6285</v>
      </c>
      <c r="B70" s="1707" t="s">
        <v>2561</v>
      </c>
      <c r="C70" s="1137">
        <v>675</v>
      </c>
      <c r="D70" s="1138">
        <v>620</v>
      </c>
      <c r="E70" s="1135" t="s">
        <v>3027</v>
      </c>
      <c r="F70" s="1323"/>
      <c r="G70" s="1323"/>
      <c r="H70" s="1323"/>
      <c r="I70" s="1323"/>
      <c r="J70" s="1323"/>
      <c r="K70" s="1323"/>
      <c r="L70" s="1323"/>
      <c r="M70" s="1323"/>
      <c r="N70" s="1323"/>
      <c r="O70" s="1323"/>
      <c r="P70" s="1323"/>
      <c r="Q70" s="1323"/>
      <c r="R70" s="1323">
        <v>0</v>
      </c>
      <c r="S70" s="1718">
        <v>0</v>
      </c>
      <c r="T70" s="1718">
        <v>0</v>
      </c>
      <c r="U70" s="1265"/>
      <c r="V70" s="1135"/>
      <c r="W70" s="1265"/>
      <c r="X70" s="1265"/>
      <c r="Y70" s="1265"/>
      <c r="Z70" s="1265"/>
      <c r="AB70" s="1729"/>
    </row>
    <row r="71" spans="1:28" ht="30">
      <c r="A71" s="1720"/>
      <c r="B71" s="1721"/>
      <c r="C71" s="1139"/>
      <c r="D71" s="1722" t="s">
        <v>521</v>
      </c>
      <c r="E71" s="1720" t="s">
        <v>3026</v>
      </c>
      <c r="F71" s="1725">
        <v>3724.6165599999999</v>
      </c>
      <c r="G71" s="1725">
        <v>4536.4636659999996</v>
      </c>
      <c r="H71" s="1725">
        <v>6267.0823760000003</v>
      </c>
      <c r="I71" s="1725">
        <v>5938.8191580000002</v>
      </c>
      <c r="J71" s="1725">
        <v>6162.7000699999999</v>
      </c>
      <c r="K71" s="1725">
        <v>5890.6291339999998</v>
      </c>
      <c r="L71" s="1725">
        <v>4606.4060260000006</v>
      </c>
      <c r="M71" s="1725">
        <v>3394.8933819999997</v>
      </c>
      <c r="N71" s="1725">
        <v>5177.3166439999995</v>
      </c>
      <c r="O71" s="1725">
        <v>5018.5328100000006</v>
      </c>
      <c r="P71" s="1725">
        <v>4219.77999</v>
      </c>
      <c r="Q71" s="1725">
        <v>3695.7359459999998</v>
      </c>
      <c r="R71" s="1725">
        <v>58632.975762000002</v>
      </c>
      <c r="S71" s="1725">
        <v>78746.663753735207</v>
      </c>
      <c r="T71" s="1725">
        <v>20113.687991735205</v>
      </c>
      <c r="U71" s="1725">
        <v>0</v>
      </c>
      <c r="V71" s="1725">
        <v>0</v>
      </c>
      <c r="W71" s="1725">
        <v>0</v>
      </c>
      <c r="X71" s="1725">
        <v>0</v>
      </c>
      <c r="Y71" s="1725">
        <v>0</v>
      </c>
      <c r="Z71" s="1725">
        <v>0</v>
      </c>
      <c r="AA71" s="1725">
        <v>0</v>
      </c>
      <c r="AB71" s="1725">
        <v>0</v>
      </c>
    </row>
    <row r="72" spans="1:28" ht="15">
      <c r="A72" s="1697"/>
      <c r="B72" s="1707"/>
      <c r="C72" s="1137"/>
      <c r="D72" s="1138"/>
      <c r="E72" s="1135"/>
      <c r="F72" s="1715"/>
      <c r="G72" s="1715"/>
      <c r="H72" s="1715"/>
      <c r="I72" s="1715"/>
      <c r="J72" s="1715"/>
      <c r="K72" s="1715"/>
      <c r="L72" s="1715"/>
      <c r="M72" s="1715"/>
      <c r="N72" s="1715"/>
      <c r="O72" s="1715"/>
      <c r="P72" s="1715"/>
      <c r="Q72" s="1715"/>
      <c r="R72" s="1715"/>
      <c r="S72" s="1724"/>
      <c r="T72" s="1135"/>
      <c r="U72" s="1135"/>
      <c r="V72" s="1135"/>
      <c r="W72" s="1135"/>
      <c r="X72" s="1135"/>
      <c r="Y72" s="1135"/>
      <c r="Z72" s="1135"/>
    </row>
    <row r="73" spans="1:28" ht="15">
      <c r="A73" s="1697">
        <v>6020</v>
      </c>
      <c r="B73" s="1707" t="s">
        <v>1822</v>
      </c>
      <c r="C73" s="1137"/>
      <c r="D73" s="1137" t="s">
        <v>36</v>
      </c>
      <c r="E73" s="1719" t="s">
        <v>2814</v>
      </c>
      <c r="F73" s="1323">
        <v>0</v>
      </c>
      <c r="G73" s="1323">
        <v>0</v>
      </c>
      <c r="H73" s="1323">
        <v>141.72</v>
      </c>
      <c r="I73" s="1323">
        <v>0</v>
      </c>
      <c r="J73" s="1323">
        <v>0</v>
      </c>
      <c r="K73" s="1323">
        <v>0</v>
      </c>
      <c r="L73" s="1323">
        <v>0</v>
      </c>
      <c r="M73" s="1323">
        <v>160.42940200000001</v>
      </c>
      <c r="N73" s="1323">
        <v>-160.677412</v>
      </c>
      <c r="O73" s="1323">
        <v>0</v>
      </c>
      <c r="P73" s="1323">
        <v>0</v>
      </c>
      <c r="Q73" s="1323">
        <v>0</v>
      </c>
      <c r="R73" s="1323">
        <v>141.47199000000001</v>
      </c>
      <c r="S73" s="1718">
        <v>3033.5551395857169</v>
      </c>
      <c r="T73" s="1718">
        <v>2892.0831495857169</v>
      </c>
      <c r="U73" s="1265"/>
      <c r="V73" s="1135"/>
      <c r="W73" s="1718"/>
      <c r="X73" s="1718"/>
      <c r="Y73" s="1718"/>
      <c r="Z73" s="1718"/>
    </row>
    <row r="74" spans="1:28" ht="30">
      <c r="A74" s="1720"/>
      <c r="B74" s="1721"/>
      <c r="C74" s="1139"/>
      <c r="D74" s="1139" t="s">
        <v>36</v>
      </c>
      <c r="E74" s="1720" t="s">
        <v>3025</v>
      </c>
      <c r="F74" s="1725">
        <v>0</v>
      </c>
      <c r="G74" s="1725">
        <v>0</v>
      </c>
      <c r="H74" s="1725">
        <v>141.72</v>
      </c>
      <c r="I74" s="1725">
        <v>0</v>
      </c>
      <c r="J74" s="1725">
        <v>0</v>
      </c>
      <c r="K74" s="1725">
        <v>0</v>
      </c>
      <c r="L74" s="1725">
        <v>0</v>
      </c>
      <c r="M74" s="1725">
        <v>160.42940200000001</v>
      </c>
      <c r="N74" s="1725">
        <v>-160.677412</v>
      </c>
      <c r="O74" s="1725">
        <v>0</v>
      </c>
      <c r="P74" s="1725">
        <v>0</v>
      </c>
      <c r="Q74" s="1725">
        <v>0</v>
      </c>
      <c r="R74" s="1725">
        <v>141.47199000000001</v>
      </c>
      <c r="S74" s="1725">
        <v>3033.5551395857169</v>
      </c>
      <c r="T74" s="1725">
        <v>2892.0831495857169</v>
      </c>
      <c r="U74" s="1725">
        <v>0</v>
      </c>
      <c r="V74" s="1265"/>
      <c r="W74" s="1725"/>
      <c r="X74" s="1725"/>
      <c r="Y74" s="1725"/>
      <c r="Z74" s="1725"/>
    </row>
    <row r="75" spans="1:28" ht="15">
      <c r="A75" s="1697"/>
      <c r="B75" s="1707"/>
      <c r="C75" s="1137"/>
      <c r="D75" s="1138"/>
      <c r="E75" s="1135"/>
      <c r="F75" s="1715"/>
      <c r="G75" s="1715"/>
      <c r="H75" s="1715"/>
      <c r="I75" s="1715"/>
      <c r="J75" s="1715"/>
      <c r="K75" s="1715"/>
      <c r="L75" s="1715"/>
      <c r="M75" s="1715"/>
      <c r="N75" s="1715"/>
      <c r="O75" s="1715"/>
      <c r="P75" s="1715"/>
      <c r="Q75" s="1715"/>
      <c r="R75" s="1715"/>
      <c r="S75" s="1724"/>
      <c r="T75" s="1135"/>
      <c r="U75" s="1135"/>
      <c r="V75" s="1135"/>
      <c r="W75" s="1135"/>
      <c r="X75" s="1135"/>
      <c r="Y75" s="1135"/>
      <c r="Z75" s="1135"/>
    </row>
    <row r="76" spans="1:28" ht="15">
      <c r="A76" s="1697">
        <v>6005</v>
      </c>
      <c r="B76" s="1707" t="s">
        <v>1822</v>
      </c>
      <c r="C76" s="1137" t="s">
        <v>522</v>
      </c>
      <c r="D76" s="1137" t="s">
        <v>522</v>
      </c>
      <c r="E76" s="1135" t="s">
        <v>3024</v>
      </c>
      <c r="F76" s="1323">
        <v>0</v>
      </c>
      <c r="G76" s="1323">
        <v>0</v>
      </c>
      <c r="H76" s="1323">
        <v>0</v>
      </c>
      <c r="I76" s="1323">
        <v>0</v>
      </c>
      <c r="J76" s="1323">
        <v>0</v>
      </c>
      <c r="K76" s="1323">
        <v>0</v>
      </c>
      <c r="L76" s="1323">
        <v>0</v>
      </c>
      <c r="M76" s="1323">
        <v>0</v>
      </c>
      <c r="N76" s="1323">
        <v>0</v>
      </c>
      <c r="O76" s="1323">
        <v>0</v>
      </c>
      <c r="P76" s="1323">
        <v>0</v>
      </c>
      <c r="Q76" s="1323">
        <v>0</v>
      </c>
      <c r="R76" s="1323">
        <v>0</v>
      </c>
      <c r="S76" s="1718">
        <v>0</v>
      </c>
      <c r="T76" s="1718"/>
      <c r="U76" s="1265"/>
      <c r="V76" s="1135"/>
      <c r="W76" s="1718"/>
      <c r="X76" s="1718"/>
      <c r="Y76" s="1718"/>
      <c r="Z76" s="1718"/>
      <c r="AB76" s="1730"/>
    </row>
    <row r="77" spans="1:28" ht="15">
      <c r="A77" s="1697">
        <v>6010</v>
      </c>
      <c r="B77" s="1707" t="s">
        <v>1822</v>
      </c>
      <c r="C77" s="1137" t="s">
        <v>522</v>
      </c>
      <c r="D77" s="1137" t="s">
        <v>522</v>
      </c>
      <c r="E77" s="1135" t="s">
        <v>3023</v>
      </c>
      <c r="F77" s="1323">
        <v>279.50018399999999</v>
      </c>
      <c r="G77" s="1323">
        <v>292.34474</v>
      </c>
      <c r="H77" s="1323">
        <v>284.81940799999995</v>
      </c>
      <c r="I77" s="1323">
        <v>284.08010200000001</v>
      </c>
      <c r="J77" s="1323">
        <v>285.04143599999998</v>
      </c>
      <c r="K77" s="1323">
        <v>285.05560799999995</v>
      </c>
      <c r="L77" s="1323">
        <v>415.21125599999999</v>
      </c>
      <c r="M77" s="1323">
        <v>416.25525999999996</v>
      </c>
      <c r="N77" s="1323">
        <v>413.39724000000001</v>
      </c>
      <c r="O77" s="1323">
        <v>413.62399199999999</v>
      </c>
      <c r="P77" s="1323">
        <v>568.59008799999992</v>
      </c>
      <c r="Q77" s="1323">
        <v>611.56431599999996</v>
      </c>
      <c r="R77" s="1323">
        <v>4549.4836299999997</v>
      </c>
      <c r="S77" s="1718">
        <v>11901.303765355813</v>
      </c>
      <c r="T77" s="1718">
        <v>7351.8201353558134</v>
      </c>
      <c r="U77" s="1265"/>
      <c r="V77" s="1135"/>
      <c r="W77" s="1718"/>
      <c r="X77" s="1718"/>
      <c r="Y77" s="1718"/>
      <c r="Z77" s="1718"/>
    </row>
    <row r="78" spans="1:28" ht="15">
      <c r="A78" s="1697">
        <v>6040</v>
      </c>
      <c r="B78" s="1707" t="s">
        <v>1822</v>
      </c>
      <c r="C78" s="1137" t="s">
        <v>522</v>
      </c>
      <c r="D78" s="1137" t="s">
        <v>522</v>
      </c>
      <c r="E78" s="1135" t="s">
        <v>3022</v>
      </c>
      <c r="F78" s="1323">
        <v>402.90051199999999</v>
      </c>
      <c r="G78" s="1323">
        <v>401.22821600000003</v>
      </c>
      <c r="H78" s="1323">
        <v>455.26841400000001</v>
      </c>
      <c r="I78" s="1323">
        <v>409.49993999999998</v>
      </c>
      <c r="J78" s="1323">
        <v>410.88643399999995</v>
      </c>
      <c r="K78" s="1323">
        <v>410.907692</v>
      </c>
      <c r="L78" s="1323">
        <v>411.97531600000002</v>
      </c>
      <c r="M78" s="1323">
        <v>413.01223399999998</v>
      </c>
      <c r="N78" s="1323">
        <v>410.168386</v>
      </c>
      <c r="O78" s="1323">
        <v>410.39986199999998</v>
      </c>
      <c r="P78" s="1323">
        <v>410.92658799999998</v>
      </c>
      <c r="Q78" s="1323">
        <v>371.95831199999998</v>
      </c>
      <c r="R78" s="1323">
        <v>4919.1319059999996</v>
      </c>
      <c r="S78" s="1718">
        <v>12900.994183144578</v>
      </c>
      <c r="T78" s="1718">
        <v>7981.862277144578</v>
      </c>
      <c r="U78" s="1265"/>
      <c r="V78" s="1135"/>
      <c r="W78" s="1718"/>
      <c r="X78" s="1718"/>
      <c r="Y78" s="1718"/>
      <c r="Z78" s="1718"/>
    </row>
    <row r="79" spans="1:28" ht="30">
      <c r="A79" s="1720"/>
      <c r="B79" s="1721"/>
      <c r="C79" s="1139"/>
      <c r="D79" s="1139" t="s">
        <v>522</v>
      </c>
      <c r="E79" s="1720" t="s">
        <v>3021</v>
      </c>
      <c r="F79" s="1725">
        <v>682.40069599999993</v>
      </c>
      <c r="G79" s="1725">
        <v>693.57295599999998</v>
      </c>
      <c r="H79" s="1725">
        <v>740.08782199999996</v>
      </c>
      <c r="I79" s="1725">
        <v>693.58004200000005</v>
      </c>
      <c r="J79" s="1725">
        <v>695.92786999999998</v>
      </c>
      <c r="K79" s="1725">
        <v>695.96329999999989</v>
      </c>
      <c r="L79" s="1725">
        <v>827.18657200000007</v>
      </c>
      <c r="M79" s="1725">
        <v>829.26749399999994</v>
      </c>
      <c r="N79" s="1725">
        <v>823.56562600000007</v>
      </c>
      <c r="O79" s="1725">
        <v>824.02385400000003</v>
      </c>
      <c r="P79" s="1725">
        <v>979.51667599999996</v>
      </c>
      <c r="Q79" s="1725">
        <v>983.52262799999994</v>
      </c>
      <c r="R79" s="1725">
        <v>9468.6155359999993</v>
      </c>
      <c r="S79" s="1725">
        <v>24802.297948500389</v>
      </c>
      <c r="T79" s="1725">
        <v>15333.682412500391</v>
      </c>
      <c r="U79" s="1725">
        <v>0</v>
      </c>
      <c r="V79" s="1731"/>
      <c r="W79" s="1725"/>
      <c r="X79" s="1725"/>
      <c r="Y79" s="1725">
        <v>0</v>
      </c>
      <c r="Z79" s="1723">
        <v>9468.6155359999993</v>
      </c>
    </row>
    <row r="80" spans="1:28" ht="15">
      <c r="A80" s="1697"/>
      <c r="B80" s="1707"/>
      <c r="C80" s="1137"/>
      <c r="D80" s="1138"/>
      <c r="E80" s="1135"/>
      <c r="F80" s="1715"/>
      <c r="G80" s="1715"/>
      <c r="H80" s="1715"/>
      <c r="I80" s="1715"/>
      <c r="J80" s="1715"/>
      <c r="K80" s="1715"/>
      <c r="L80" s="1715"/>
      <c r="M80" s="1715"/>
      <c r="N80" s="1715"/>
      <c r="O80" s="1715"/>
      <c r="P80" s="1715"/>
      <c r="Q80" s="1715"/>
      <c r="R80" s="1715"/>
      <c r="S80" s="1724"/>
      <c r="T80" s="1135"/>
      <c r="U80" s="1135"/>
      <c r="V80" s="1135"/>
      <c r="W80" s="1135"/>
      <c r="X80" s="1135"/>
      <c r="Y80" s="1135"/>
      <c r="Z80" s="1135"/>
    </row>
    <row r="81" spans="1:30" ht="15">
      <c r="A81" s="1697">
        <v>6025</v>
      </c>
      <c r="B81" s="1707" t="s">
        <v>1822</v>
      </c>
      <c r="C81" s="1137" t="s">
        <v>523</v>
      </c>
      <c r="D81" s="1137" t="s">
        <v>523</v>
      </c>
      <c r="E81" s="1135" t="s">
        <v>3020</v>
      </c>
      <c r="F81" s="1323">
        <v>-99.203999999999994</v>
      </c>
      <c r="G81" s="1323">
        <v>7.624536</v>
      </c>
      <c r="H81" s="1323">
        <v>0</v>
      </c>
      <c r="I81" s="1323">
        <v>0</v>
      </c>
      <c r="J81" s="1323">
        <v>0</v>
      </c>
      <c r="K81" s="1323">
        <v>0</v>
      </c>
      <c r="L81" s="1323">
        <v>0</v>
      </c>
      <c r="M81" s="1323">
        <v>-329.09509800000001</v>
      </c>
      <c r="N81" s="1323">
        <v>0</v>
      </c>
      <c r="O81" s="1323">
        <v>36.866095999999999</v>
      </c>
      <c r="P81" s="1323">
        <v>0</v>
      </c>
      <c r="Q81" s="1323">
        <v>213.88382399999998</v>
      </c>
      <c r="R81" s="1323">
        <v>-169.92464199999998</v>
      </c>
      <c r="S81" s="1718">
        <v>1101.8162730567756</v>
      </c>
      <c r="T81" s="1718">
        <v>1271.7409150567755</v>
      </c>
      <c r="U81" s="1265"/>
      <c r="V81" s="1135"/>
      <c r="W81" s="1718"/>
      <c r="X81" s="1718"/>
      <c r="Y81" s="1718"/>
      <c r="Z81" s="1718"/>
    </row>
    <row r="82" spans="1:30" ht="30">
      <c r="A82" s="1720"/>
      <c r="B82" s="1721"/>
      <c r="C82" s="1139"/>
      <c r="D82" s="1139" t="s">
        <v>523</v>
      </c>
      <c r="E82" s="1720" t="s">
        <v>3019</v>
      </c>
      <c r="F82" s="1725">
        <v>-99.203999999999994</v>
      </c>
      <c r="G82" s="1725">
        <v>7.624536</v>
      </c>
      <c r="H82" s="1725">
        <v>0</v>
      </c>
      <c r="I82" s="1725">
        <v>0</v>
      </c>
      <c r="J82" s="1725">
        <v>0</v>
      </c>
      <c r="K82" s="1725">
        <v>0</v>
      </c>
      <c r="L82" s="1725">
        <v>0</v>
      </c>
      <c r="M82" s="1725">
        <v>-329.09509800000001</v>
      </c>
      <c r="N82" s="1725">
        <v>0</v>
      </c>
      <c r="O82" s="1725">
        <v>36.866095999999999</v>
      </c>
      <c r="P82" s="1725">
        <v>0</v>
      </c>
      <c r="Q82" s="1725">
        <v>213.88382399999998</v>
      </c>
      <c r="R82" s="1725">
        <v>-169.92464199999998</v>
      </c>
      <c r="S82" s="1725">
        <v>1101.8162730567756</v>
      </c>
      <c r="T82" s="1725">
        <v>1271.7409150567755</v>
      </c>
      <c r="U82" s="1725">
        <v>0</v>
      </c>
      <c r="V82" s="1731"/>
      <c r="W82" s="1725"/>
      <c r="X82" s="1725"/>
      <c r="Y82" s="1725"/>
      <c r="Z82" s="1723"/>
    </row>
    <row r="83" spans="1:30" ht="15">
      <c r="A83" s="1697"/>
      <c r="B83" s="1707"/>
      <c r="C83" s="1137"/>
      <c r="D83" s="1138"/>
      <c r="E83" s="1135"/>
      <c r="F83" s="1715"/>
      <c r="G83" s="1715"/>
      <c r="H83" s="1715"/>
      <c r="I83" s="1715"/>
      <c r="J83" s="1715"/>
      <c r="K83" s="1715"/>
      <c r="L83" s="1715"/>
      <c r="M83" s="1715"/>
      <c r="N83" s="1715"/>
      <c r="O83" s="1715"/>
      <c r="P83" s="1715"/>
      <c r="Q83" s="1715"/>
      <c r="R83" s="1715"/>
      <c r="S83" s="1724"/>
      <c r="T83" s="1135"/>
      <c r="U83" s="1135"/>
      <c r="V83" s="1135"/>
      <c r="W83" s="1135"/>
      <c r="X83" s="1135"/>
      <c r="Y83" s="1135"/>
      <c r="Z83" s="1135"/>
    </row>
    <row r="84" spans="1:30" ht="15">
      <c r="A84" s="1697">
        <v>6030</v>
      </c>
      <c r="B84" s="1707" t="s">
        <v>1822</v>
      </c>
      <c r="C84" s="1137"/>
      <c r="D84" s="1137" t="s">
        <v>3017</v>
      </c>
      <c r="E84" s="1719" t="s">
        <v>3018</v>
      </c>
      <c r="F84" s="1323">
        <v>0</v>
      </c>
      <c r="G84" s="1323">
        <v>0</v>
      </c>
      <c r="H84" s="1323">
        <v>0</v>
      </c>
      <c r="I84" s="1323">
        <v>0</v>
      </c>
      <c r="J84" s="1323">
        <v>0</v>
      </c>
      <c r="K84" s="1323">
        <v>0</v>
      </c>
      <c r="L84" s="1323">
        <v>0</v>
      </c>
      <c r="M84" s="1323">
        <v>0</v>
      </c>
      <c r="N84" s="1323">
        <v>0</v>
      </c>
      <c r="O84" s="1323">
        <v>0</v>
      </c>
      <c r="P84" s="1323">
        <v>0</v>
      </c>
      <c r="Q84" s="1323">
        <v>0</v>
      </c>
      <c r="R84" s="1323">
        <v>0</v>
      </c>
      <c r="S84" s="1718">
        <v>0</v>
      </c>
      <c r="T84" s="1718"/>
      <c r="U84" s="1265"/>
      <c r="V84" s="1135"/>
      <c r="W84" s="1718"/>
      <c r="X84" s="1718"/>
      <c r="Y84" s="1718"/>
      <c r="Z84" s="1718"/>
    </row>
    <row r="85" spans="1:30" ht="30">
      <c r="A85" s="1720"/>
      <c r="B85" s="1721"/>
      <c r="C85" s="1139"/>
      <c r="D85" s="1139" t="s">
        <v>3017</v>
      </c>
      <c r="E85" s="1720" t="s">
        <v>3016</v>
      </c>
      <c r="F85" s="1726">
        <v>0</v>
      </c>
      <c r="G85" s="1726">
        <v>0</v>
      </c>
      <c r="H85" s="1726">
        <v>0</v>
      </c>
      <c r="I85" s="1726">
        <v>0</v>
      </c>
      <c r="J85" s="1726">
        <v>0</v>
      </c>
      <c r="K85" s="1726">
        <v>0</v>
      </c>
      <c r="L85" s="1726">
        <v>0</v>
      </c>
      <c r="M85" s="1726">
        <v>0</v>
      </c>
      <c r="N85" s="1726">
        <v>0</v>
      </c>
      <c r="O85" s="1726">
        <v>0</v>
      </c>
      <c r="P85" s="1726">
        <v>0</v>
      </c>
      <c r="Q85" s="1726">
        <v>0</v>
      </c>
      <c r="R85" s="1726">
        <v>0</v>
      </c>
      <c r="S85" s="1726">
        <v>0</v>
      </c>
      <c r="T85" s="1726">
        <v>0</v>
      </c>
      <c r="U85" s="1726">
        <v>0</v>
      </c>
      <c r="V85" s="1135"/>
      <c r="W85" s="1726"/>
      <c r="X85" s="1726"/>
      <c r="Y85" s="1726"/>
      <c r="Z85" s="1723">
        <v>0</v>
      </c>
    </row>
    <row r="86" spans="1:30" ht="15">
      <c r="A86" s="1697"/>
      <c r="B86" s="1707"/>
      <c r="C86" s="1137"/>
      <c r="D86" s="1138"/>
      <c r="E86" s="1135"/>
      <c r="F86" s="1715"/>
      <c r="G86" s="1715"/>
      <c r="H86" s="1715"/>
      <c r="I86" s="1715"/>
      <c r="J86" s="1715"/>
      <c r="K86" s="1715"/>
      <c r="L86" s="1715"/>
      <c r="M86" s="1715"/>
      <c r="N86" s="1715"/>
      <c r="O86" s="1715"/>
      <c r="P86" s="1715"/>
      <c r="Q86" s="1715"/>
      <c r="R86" s="1715"/>
      <c r="S86" s="1724"/>
      <c r="T86" s="1135"/>
      <c r="U86" s="1135"/>
      <c r="V86" s="1135"/>
      <c r="W86" s="1135"/>
      <c r="X86" s="1135"/>
      <c r="Y86" s="1135"/>
      <c r="Z86" s="1135"/>
    </row>
    <row r="87" spans="1:30" ht="15">
      <c r="A87" s="1697">
        <v>6255</v>
      </c>
      <c r="B87" s="1707" t="s">
        <v>2561</v>
      </c>
      <c r="C87" s="1137">
        <v>675</v>
      </c>
      <c r="D87" s="1138">
        <v>635</v>
      </c>
      <c r="E87" s="1135" t="s">
        <v>3015</v>
      </c>
      <c r="F87" s="1323"/>
      <c r="G87" s="1323"/>
      <c r="H87" s="1323"/>
      <c r="I87" s="1323"/>
      <c r="J87" s="1323"/>
      <c r="K87" s="1323"/>
      <c r="L87" s="1323"/>
      <c r="M87" s="1323"/>
      <c r="N87" s="1323"/>
      <c r="O87" s="1323"/>
      <c r="P87" s="1323"/>
      <c r="Q87" s="1323"/>
      <c r="R87" s="1323"/>
      <c r="S87" s="1718">
        <v>0</v>
      </c>
      <c r="T87" s="1718">
        <v>0</v>
      </c>
      <c r="U87" s="1265"/>
      <c r="V87" s="1135"/>
      <c r="X87" s="1265"/>
      <c r="Y87" s="1265"/>
      <c r="Z87" s="1265"/>
      <c r="AD87" s="1265"/>
    </row>
    <row r="88" spans="1:30" ht="15">
      <c r="A88" s="1697">
        <v>6260</v>
      </c>
      <c r="B88" s="1707" t="s">
        <v>1822</v>
      </c>
      <c r="C88" s="1137" t="s">
        <v>530</v>
      </c>
      <c r="D88" s="1138" t="s">
        <v>3013</v>
      </c>
      <c r="E88" s="1135" t="s">
        <v>3014</v>
      </c>
      <c r="F88" s="1323">
        <v>328.21407199999999</v>
      </c>
      <c r="G88" s="1323">
        <v>40.886219999999994</v>
      </c>
      <c r="H88" s="1323">
        <v>236.79522399999999</v>
      </c>
      <c r="I88" s="1323">
        <v>131.98855999999998</v>
      </c>
      <c r="J88" s="1323">
        <v>156.99269199999998</v>
      </c>
      <c r="K88" s="1323">
        <v>137.71641</v>
      </c>
      <c r="L88" s="1323">
        <v>111.26437199999999</v>
      </c>
      <c r="M88" s="1323">
        <v>272.24648199999996</v>
      </c>
      <c r="N88" s="1323">
        <v>112.51387</v>
      </c>
      <c r="O88" s="1323">
        <v>49.913784</v>
      </c>
      <c r="P88" s="1323">
        <v>205.786888</v>
      </c>
      <c r="Q88" s="1323">
        <v>205.89317800000001</v>
      </c>
      <c r="R88" s="1323">
        <v>1990.2117520000002</v>
      </c>
      <c r="S88" s="1718">
        <v>3377.4928020898665</v>
      </c>
      <c r="T88" s="1718">
        <v>1387.2810500898663</v>
      </c>
      <c r="U88" s="1265"/>
      <c r="V88" s="1135"/>
      <c r="W88" s="1718"/>
      <c r="X88" s="1718"/>
      <c r="Y88" s="1718"/>
      <c r="Z88" s="1718"/>
    </row>
    <row r="89" spans="1:30" ht="15">
      <c r="A89" s="1697">
        <v>6265</v>
      </c>
      <c r="B89" s="1707" t="s">
        <v>2561</v>
      </c>
      <c r="C89" s="1137"/>
      <c r="D89" s="1138">
        <v>635</v>
      </c>
      <c r="E89" s="1719" t="s">
        <v>2777</v>
      </c>
      <c r="F89" s="1323"/>
      <c r="G89" s="1323"/>
      <c r="H89" s="1323"/>
      <c r="I89" s="1323"/>
      <c r="J89" s="1323"/>
      <c r="K89" s="1323"/>
      <c r="L89" s="1323"/>
      <c r="M89" s="1323"/>
      <c r="N89" s="1323"/>
      <c r="O89" s="1323"/>
      <c r="P89" s="1323"/>
      <c r="Q89" s="1323"/>
      <c r="R89" s="1323"/>
      <c r="S89" s="1718">
        <v>0</v>
      </c>
      <c r="T89" s="1718">
        <v>0</v>
      </c>
      <c r="U89" s="1265"/>
      <c r="V89" s="1135"/>
      <c r="W89" s="1265"/>
      <c r="X89" s="1265"/>
      <c r="Y89" s="1265"/>
      <c r="Z89" s="1265"/>
    </row>
    <row r="90" spans="1:30" ht="15">
      <c r="A90" s="1697">
        <v>6375</v>
      </c>
      <c r="B90" s="1707" t="s">
        <v>1822</v>
      </c>
      <c r="C90" s="1137"/>
      <c r="D90" s="1138" t="s">
        <v>3013</v>
      </c>
      <c r="E90" s="1719" t="s">
        <v>3012</v>
      </c>
      <c r="F90" s="1323">
        <v>0</v>
      </c>
      <c r="G90" s="1323">
        <v>0</v>
      </c>
      <c r="H90" s="1323">
        <v>0</v>
      </c>
      <c r="I90" s="1323">
        <v>0</v>
      </c>
      <c r="J90" s="1323">
        <v>0</v>
      </c>
      <c r="K90" s="1323">
        <v>0</v>
      </c>
      <c r="L90" s="1323">
        <v>0</v>
      </c>
      <c r="M90" s="1323">
        <v>0</v>
      </c>
      <c r="N90" s="1323">
        <v>0</v>
      </c>
      <c r="O90" s="1323">
        <v>0</v>
      </c>
      <c r="P90" s="1323">
        <v>0</v>
      </c>
      <c r="Q90" s="1323">
        <v>0</v>
      </c>
      <c r="R90" s="1323">
        <v>0</v>
      </c>
      <c r="S90" s="1718">
        <v>0</v>
      </c>
      <c r="T90" s="1718">
        <v>0</v>
      </c>
      <c r="U90" s="1265"/>
      <c r="V90" s="1135"/>
      <c r="W90" s="1718"/>
      <c r="X90" s="1718"/>
      <c r="Y90" s="1718"/>
      <c r="Z90" s="1718"/>
    </row>
    <row r="91" spans="1:30" ht="30">
      <c r="A91" s="1725"/>
      <c r="B91" s="1732"/>
      <c r="C91" s="1139"/>
      <c r="D91" s="1722" t="s">
        <v>3010</v>
      </c>
      <c r="E91" s="1720" t="s">
        <v>3009</v>
      </c>
      <c r="F91" s="1725">
        <v>328.21407199999999</v>
      </c>
      <c r="G91" s="1725">
        <v>40.886219999999994</v>
      </c>
      <c r="H91" s="1725">
        <v>236.79522399999999</v>
      </c>
      <c r="I91" s="1725">
        <v>131.98855999999998</v>
      </c>
      <c r="J91" s="1725">
        <v>156.99269199999998</v>
      </c>
      <c r="K91" s="1725">
        <v>137.71641</v>
      </c>
      <c r="L91" s="1725">
        <v>111.26437199999999</v>
      </c>
      <c r="M91" s="1725">
        <v>272.24648199999996</v>
      </c>
      <c r="N91" s="1725">
        <v>112.51387</v>
      </c>
      <c r="O91" s="1725">
        <v>49.913784</v>
      </c>
      <c r="P91" s="1725">
        <v>205.786888</v>
      </c>
      <c r="Q91" s="1725">
        <v>205.89317800000001</v>
      </c>
      <c r="R91" s="1725">
        <v>1990.2117520000002</v>
      </c>
      <c r="S91" s="1725">
        <v>3377.4928020898665</v>
      </c>
      <c r="T91" s="1725">
        <v>1387.2810500898663</v>
      </c>
      <c r="U91" s="1725">
        <v>0</v>
      </c>
      <c r="V91" s="1725">
        <v>0</v>
      </c>
      <c r="W91" s="1725">
        <v>0</v>
      </c>
      <c r="X91" s="1725">
        <v>0</v>
      </c>
      <c r="Y91" s="1725">
        <v>0</v>
      </c>
      <c r="Z91" s="1725">
        <v>0</v>
      </c>
      <c r="AA91" s="1725">
        <v>0</v>
      </c>
      <c r="AB91" s="1725">
        <v>0</v>
      </c>
      <c r="AC91" s="1725">
        <v>0</v>
      </c>
      <c r="AD91" s="1725">
        <v>0</v>
      </c>
    </row>
    <row r="92" spans="1:30" ht="15">
      <c r="A92" s="1697"/>
      <c r="B92" s="1707"/>
      <c r="C92" s="1137"/>
      <c r="D92" s="1138"/>
      <c r="E92" s="1135"/>
      <c r="F92" s="1715"/>
      <c r="G92" s="1715"/>
      <c r="H92" s="1715"/>
      <c r="I92" s="1715"/>
      <c r="J92" s="1715"/>
      <c r="K92" s="1715"/>
      <c r="L92" s="1715"/>
      <c r="M92" s="1715"/>
      <c r="N92" s="1715"/>
      <c r="O92" s="1715"/>
      <c r="P92" s="1715"/>
      <c r="Q92" s="1715"/>
      <c r="R92" s="1715"/>
      <c r="S92" s="1724"/>
      <c r="T92" s="1135"/>
      <c r="U92" s="1135"/>
      <c r="V92" s="1135"/>
      <c r="W92" s="1135"/>
      <c r="X92" s="1135"/>
      <c r="Y92" s="1135"/>
      <c r="Z92" s="1135"/>
    </row>
    <row r="93" spans="1:30" ht="15">
      <c r="A93" s="1697">
        <v>5495</v>
      </c>
      <c r="B93" s="1707" t="s">
        <v>1822</v>
      </c>
      <c r="C93" s="1137" t="s">
        <v>524</v>
      </c>
      <c r="D93" s="1137" t="s">
        <v>524</v>
      </c>
      <c r="E93" s="1135" t="s">
        <v>3008</v>
      </c>
      <c r="F93" s="1323">
        <v>0</v>
      </c>
      <c r="G93" s="1323">
        <v>0</v>
      </c>
      <c r="H93" s="1323">
        <v>0</v>
      </c>
      <c r="I93" s="1323">
        <v>0</v>
      </c>
      <c r="J93" s="1323">
        <v>0</v>
      </c>
      <c r="K93" s="1323">
        <v>0</v>
      </c>
      <c r="L93" s="1323">
        <v>0</v>
      </c>
      <c r="M93" s="1323">
        <v>0</v>
      </c>
      <c r="N93" s="1323">
        <v>0</v>
      </c>
      <c r="O93" s="1323">
        <v>0</v>
      </c>
      <c r="P93" s="1323">
        <v>0</v>
      </c>
      <c r="Q93" s="1323">
        <v>0</v>
      </c>
      <c r="R93" s="1323">
        <v>0</v>
      </c>
      <c r="S93" s="1718">
        <v>326.6025665418527</v>
      </c>
      <c r="T93" s="1718">
        <v>326.6025665418527</v>
      </c>
      <c r="U93" s="1265"/>
      <c r="V93" s="1135"/>
      <c r="W93" s="1718"/>
      <c r="X93" s="1718"/>
      <c r="Y93" s="1718"/>
      <c r="Z93" s="1718"/>
    </row>
    <row r="94" spans="1:30" ht="15">
      <c r="A94" s="1697">
        <v>5735</v>
      </c>
      <c r="B94" s="1707" t="s">
        <v>1822</v>
      </c>
      <c r="C94" s="1137" t="s">
        <v>524</v>
      </c>
      <c r="D94" s="1137" t="s">
        <v>524</v>
      </c>
      <c r="E94" s="1135" t="s">
        <v>3007</v>
      </c>
      <c r="F94" s="1323">
        <v>540.20829600000002</v>
      </c>
      <c r="G94" s="1323">
        <v>569.52071599999999</v>
      </c>
      <c r="H94" s="1323">
        <v>1098.5898200000001</v>
      </c>
      <c r="I94" s="1323">
        <v>941.95142799999996</v>
      </c>
      <c r="J94" s="1323">
        <v>923.46641599999998</v>
      </c>
      <c r="K94" s="1323">
        <v>906.68912999999998</v>
      </c>
      <c r="L94" s="1323">
        <v>798.87327800000003</v>
      </c>
      <c r="M94" s="1323">
        <v>993.67214199999989</v>
      </c>
      <c r="N94" s="1323">
        <v>965.73913000000005</v>
      </c>
      <c r="O94" s="1323">
        <v>816.41585199999997</v>
      </c>
      <c r="P94" s="1323">
        <v>901.24235799999997</v>
      </c>
      <c r="Q94" s="1323">
        <v>969.64587799999993</v>
      </c>
      <c r="R94" s="1323">
        <v>10426.014443999999</v>
      </c>
      <c r="S94" s="1718">
        <v>27298.296138312988</v>
      </c>
      <c r="T94" s="1718">
        <v>16872.281694312987</v>
      </c>
      <c r="U94" s="1265"/>
      <c r="V94" s="1135"/>
      <c r="W94" s="1718"/>
      <c r="X94" s="1718"/>
      <c r="Y94" s="1718"/>
      <c r="Z94" s="1718"/>
    </row>
    <row r="95" spans="1:30" ht="15">
      <c r="A95" s="1697">
        <v>5745</v>
      </c>
      <c r="B95" s="1707" t="s">
        <v>1822</v>
      </c>
      <c r="C95" s="1137" t="s">
        <v>524</v>
      </c>
      <c r="D95" s="1137" t="s">
        <v>524</v>
      </c>
      <c r="E95" s="1135" t="s">
        <v>3006</v>
      </c>
      <c r="F95" s="1323">
        <v>0</v>
      </c>
      <c r="G95" s="1323">
        <v>0</v>
      </c>
      <c r="H95" s="1323">
        <v>0</v>
      </c>
      <c r="I95" s="1323">
        <v>0</v>
      </c>
      <c r="J95" s="1323">
        <v>0</v>
      </c>
      <c r="K95" s="1323">
        <v>0</v>
      </c>
      <c r="L95" s="1323">
        <v>0</v>
      </c>
      <c r="M95" s="1323">
        <v>0</v>
      </c>
      <c r="N95" s="1323">
        <v>0</v>
      </c>
      <c r="O95" s="1323">
        <v>0</v>
      </c>
      <c r="P95" s="1323">
        <v>0</v>
      </c>
      <c r="Q95" s="1323">
        <v>0</v>
      </c>
      <c r="R95" s="1323">
        <v>0</v>
      </c>
      <c r="S95" s="1718">
        <v>0</v>
      </c>
      <c r="T95" s="1718">
        <v>0</v>
      </c>
      <c r="U95" s="1265"/>
      <c r="V95" s="1135"/>
      <c r="W95" s="1718"/>
      <c r="X95" s="1718"/>
      <c r="Y95" s="1718"/>
      <c r="Z95" s="1718"/>
    </row>
    <row r="96" spans="1:30" ht="15">
      <c r="A96" s="1697">
        <v>5750</v>
      </c>
      <c r="B96" s="1707" t="s">
        <v>1822</v>
      </c>
      <c r="C96" s="1137" t="s">
        <v>524</v>
      </c>
      <c r="D96" s="1137" t="s">
        <v>524</v>
      </c>
      <c r="E96" s="1135" t="s">
        <v>3005</v>
      </c>
      <c r="F96" s="1323">
        <v>121.26980399999999</v>
      </c>
      <c r="G96" s="1323">
        <v>126.985844</v>
      </c>
      <c r="H96" s="1323">
        <v>123.20192</v>
      </c>
      <c r="I96" s="1323">
        <v>116.973326</v>
      </c>
      <c r="J96" s="1323">
        <v>148.258016</v>
      </c>
      <c r="K96" s="1323">
        <v>137.203856</v>
      </c>
      <c r="L96" s="1323">
        <v>147.084102</v>
      </c>
      <c r="M96" s="1323">
        <v>155.56840599999998</v>
      </c>
      <c r="N96" s="1323">
        <v>169.08140800000001</v>
      </c>
      <c r="O96" s="1323">
        <v>567.31696999999997</v>
      </c>
      <c r="P96" s="1323">
        <v>265.11796600000002</v>
      </c>
      <c r="Q96" s="1323">
        <v>128.51642000000001</v>
      </c>
      <c r="R96" s="1323">
        <v>2206.5780379999997</v>
      </c>
      <c r="S96" s="1718">
        <v>5768.3062569170334</v>
      </c>
      <c r="T96" s="1718">
        <v>3561.7282189170337</v>
      </c>
      <c r="U96" s="1265"/>
      <c r="V96" s="1135"/>
      <c r="W96" s="1718"/>
      <c r="X96" s="1718"/>
      <c r="Y96" s="1718"/>
      <c r="Z96" s="1718"/>
    </row>
    <row r="97" spans="1:26" ht="15">
      <c r="A97" s="1697">
        <v>6015</v>
      </c>
      <c r="B97" s="1707" t="s">
        <v>1822</v>
      </c>
      <c r="C97" s="1137" t="s">
        <v>524</v>
      </c>
      <c r="D97" s="1137" t="s">
        <v>524</v>
      </c>
      <c r="E97" s="1135" t="s">
        <v>3004</v>
      </c>
      <c r="F97" s="1323">
        <v>2.0691120000000001</v>
      </c>
      <c r="G97" s="1323">
        <v>0.22438999999999998</v>
      </c>
      <c r="H97" s="1323">
        <v>1.6817439999999999</v>
      </c>
      <c r="I97" s="1323">
        <v>0</v>
      </c>
      <c r="J97" s="1323">
        <v>0.32359399999999999</v>
      </c>
      <c r="K97" s="1323">
        <v>0</v>
      </c>
      <c r="L97" s="1323">
        <v>0.32359399999999999</v>
      </c>
      <c r="M97" s="1323">
        <v>0</v>
      </c>
      <c r="N97" s="1323">
        <v>0.32123200000000002</v>
      </c>
      <c r="O97" s="1323">
        <v>0</v>
      </c>
      <c r="P97" s="1323">
        <v>15.480548000000001</v>
      </c>
      <c r="Q97" s="1323">
        <v>0</v>
      </c>
      <c r="R97" s="1323">
        <v>20.424213999999999</v>
      </c>
      <c r="S97" s="1718">
        <v>53.28343167816432</v>
      </c>
      <c r="T97" s="1718">
        <v>32.85921767816432</v>
      </c>
      <c r="U97" s="1265"/>
      <c r="V97" s="1135"/>
      <c r="W97" s="1718"/>
      <c r="X97" s="1718"/>
      <c r="Y97" s="1718"/>
      <c r="Z97" s="1718"/>
    </row>
    <row r="98" spans="1:26" ht="15">
      <c r="A98" s="1697">
        <v>6035</v>
      </c>
      <c r="B98" s="1707" t="s">
        <v>1822</v>
      </c>
      <c r="C98" s="1137" t="s">
        <v>524</v>
      </c>
      <c r="D98" s="1137" t="s">
        <v>524</v>
      </c>
      <c r="E98" s="1135" t="s">
        <v>3003</v>
      </c>
      <c r="F98" s="1323">
        <v>148.58160999999998</v>
      </c>
      <c r="G98" s="1323">
        <v>86.496439999999993</v>
      </c>
      <c r="H98" s="1323">
        <v>89.666243999999992</v>
      </c>
      <c r="I98" s="1323">
        <v>114.30190400000001</v>
      </c>
      <c r="J98" s="1323">
        <v>92.791170000000008</v>
      </c>
      <c r="K98" s="1323">
        <v>107.95993399999999</v>
      </c>
      <c r="L98" s="1323">
        <v>114.95617799999999</v>
      </c>
      <c r="M98" s="1323">
        <v>92.640001999999996</v>
      </c>
      <c r="N98" s="1323">
        <v>89.595383999999996</v>
      </c>
      <c r="O98" s="1323">
        <v>101.87306</v>
      </c>
      <c r="P98" s="1323">
        <v>95.524004000000005</v>
      </c>
      <c r="Q98" s="1323">
        <v>102.22736</v>
      </c>
      <c r="R98" s="1323">
        <v>1236.61329</v>
      </c>
      <c r="S98" s="1718">
        <v>3245.8743204246143</v>
      </c>
      <c r="T98" s="1718">
        <v>2009.2610304246143</v>
      </c>
      <c r="U98" s="1265"/>
      <c r="V98" s="1135"/>
      <c r="W98" s="1718"/>
      <c r="X98" s="1718"/>
      <c r="Y98" s="1718"/>
      <c r="Z98" s="1718"/>
    </row>
    <row r="99" spans="1:26" ht="15">
      <c r="A99" s="1697">
        <v>6045</v>
      </c>
      <c r="B99" s="1707" t="s">
        <v>1822</v>
      </c>
      <c r="C99" s="1137" t="s">
        <v>524</v>
      </c>
      <c r="D99" s="1137" t="s">
        <v>524</v>
      </c>
      <c r="E99" s="1135" t="s">
        <v>3002</v>
      </c>
      <c r="F99" s="1323">
        <v>0</v>
      </c>
      <c r="G99" s="1323">
        <v>0</v>
      </c>
      <c r="H99" s="1323">
        <v>1.757328</v>
      </c>
      <c r="I99" s="1323">
        <v>0</v>
      </c>
      <c r="J99" s="1323">
        <v>0</v>
      </c>
      <c r="K99" s="1323">
        <v>0</v>
      </c>
      <c r="L99" s="1323">
        <v>0</v>
      </c>
      <c r="M99" s="1323">
        <v>0</v>
      </c>
      <c r="N99" s="1323">
        <v>17.736257999999999</v>
      </c>
      <c r="O99" s="1323">
        <v>79.507282000000004</v>
      </c>
      <c r="P99" s="1323">
        <v>32.923917999999993</v>
      </c>
      <c r="Q99" s="1323">
        <v>72.768495999999999</v>
      </c>
      <c r="R99" s="1323">
        <v>204.69328199999998</v>
      </c>
      <c r="S99" s="1718">
        <v>530.98859049323062</v>
      </c>
      <c r="T99" s="1718">
        <v>326.29530849323066</v>
      </c>
      <c r="U99" s="1265"/>
      <c r="V99" s="1135"/>
      <c r="W99" s="1718"/>
      <c r="X99" s="1718"/>
      <c r="Y99" s="1718"/>
      <c r="Z99" s="1718"/>
    </row>
    <row r="100" spans="1:26" ht="15">
      <c r="A100" s="1697">
        <v>6050</v>
      </c>
      <c r="B100" s="1707" t="s">
        <v>1822</v>
      </c>
      <c r="C100" s="1137" t="s">
        <v>524</v>
      </c>
      <c r="D100" s="1137" t="s">
        <v>524</v>
      </c>
      <c r="E100" s="1135" t="s">
        <v>3001</v>
      </c>
      <c r="F100" s="1323">
        <v>219.20540999999997</v>
      </c>
      <c r="G100" s="1323">
        <v>375.61705000000001</v>
      </c>
      <c r="H100" s="1323">
        <v>471.09617600000001</v>
      </c>
      <c r="I100" s="1323">
        <v>1626.116538</v>
      </c>
      <c r="J100" s="1323">
        <v>1129.735152</v>
      </c>
      <c r="K100" s="1323">
        <v>305.69004000000001</v>
      </c>
      <c r="L100" s="1323">
        <v>740.33346999999992</v>
      </c>
      <c r="M100" s="1323">
        <v>348.35248399999995</v>
      </c>
      <c r="N100" s="1323">
        <v>347.97456399999999</v>
      </c>
      <c r="O100" s="1323">
        <v>371.79533399999997</v>
      </c>
      <c r="P100" s="1323">
        <v>950.32708000000002</v>
      </c>
      <c r="Q100" s="1323">
        <v>761.17339599999991</v>
      </c>
      <c r="R100" s="1323">
        <v>7647.4166940000005</v>
      </c>
      <c r="S100" s="1718">
        <v>14024.694877522412</v>
      </c>
      <c r="T100" s="1718">
        <v>6377.2781835224114</v>
      </c>
      <c r="U100" s="1265"/>
      <c r="V100" s="1135"/>
      <c r="W100" s="1718"/>
      <c r="X100" s="1718"/>
      <c r="Y100" s="1718"/>
      <c r="Z100" s="1718"/>
    </row>
    <row r="101" spans="1:26" ht="15">
      <c r="A101" s="1697">
        <v>6370</v>
      </c>
      <c r="B101" s="1707" t="s">
        <v>1822</v>
      </c>
      <c r="C101" s="1137"/>
      <c r="D101" s="1137" t="s">
        <v>524</v>
      </c>
      <c r="E101" s="1719" t="s">
        <v>3000</v>
      </c>
      <c r="F101" s="1323">
        <v>0</v>
      </c>
      <c r="G101" s="1323">
        <v>0</v>
      </c>
      <c r="H101" s="1323">
        <v>0</v>
      </c>
      <c r="I101" s="1323">
        <v>0</v>
      </c>
      <c r="J101" s="1323">
        <v>0</v>
      </c>
      <c r="K101" s="1323">
        <v>0</v>
      </c>
      <c r="L101" s="1323">
        <v>0</v>
      </c>
      <c r="M101" s="1323">
        <v>0</v>
      </c>
      <c r="N101" s="1323">
        <v>0</v>
      </c>
      <c r="O101" s="1323">
        <v>0</v>
      </c>
      <c r="P101" s="1323">
        <v>0</v>
      </c>
      <c r="Q101" s="1323">
        <v>0</v>
      </c>
      <c r="R101" s="1323">
        <v>0</v>
      </c>
      <c r="S101" s="1718">
        <v>0</v>
      </c>
      <c r="T101" s="1718">
        <v>0</v>
      </c>
      <c r="U101" s="1265"/>
      <c r="V101" s="1135"/>
      <c r="W101" s="1718"/>
      <c r="X101" s="1718"/>
      <c r="Y101" s="1718"/>
      <c r="Z101" s="1718"/>
    </row>
    <row r="102" spans="1:26" ht="30">
      <c r="A102" s="1720"/>
      <c r="B102" s="1721"/>
      <c r="C102" s="1139"/>
      <c r="D102" s="1139" t="s">
        <v>524</v>
      </c>
      <c r="E102" s="1720" t="s">
        <v>2999</v>
      </c>
      <c r="F102" s="1725">
        <v>1031.3342319999999</v>
      </c>
      <c r="G102" s="1725">
        <v>1158.8444400000001</v>
      </c>
      <c r="H102" s="1725">
        <v>1785.993232</v>
      </c>
      <c r="I102" s="1725">
        <v>2799.3431959999998</v>
      </c>
      <c r="J102" s="1725">
        <v>2294.5743480000001</v>
      </c>
      <c r="K102" s="1725">
        <v>1457.54296</v>
      </c>
      <c r="L102" s="1725">
        <v>1801.5706219999997</v>
      </c>
      <c r="M102" s="1725">
        <v>1590.2330339999999</v>
      </c>
      <c r="N102" s="1725">
        <v>1590.4479759999999</v>
      </c>
      <c r="O102" s="1725">
        <v>1936.9084979999998</v>
      </c>
      <c r="P102" s="1725">
        <v>2260.6158740000001</v>
      </c>
      <c r="Q102" s="1725">
        <v>2034.3315499999999</v>
      </c>
      <c r="R102" s="1725">
        <v>21741.739962</v>
      </c>
      <c r="S102" s="1725">
        <v>51248.046181890299</v>
      </c>
      <c r="T102" s="1725">
        <v>29506.306219890295</v>
      </c>
      <c r="U102" s="1725">
        <v>0</v>
      </c>
      <c r="V102" s="1731"/>
      <c r="W102" s="1725">
        <v>0</v>
      </c>
      <c r="X102" s="1725">
        <v>0</v>
      </c>
      <c r="Y102" s="1725">
        <v>0</v>
      </c>
      <c r="Z102" s="1725">
        <v>0</v>
      </c>
    </row>
    <row r="103" spans="1:26" ht="15">
      <c r="A103" s="1697"/>
      <c r="B103" s="1707"/>
      <c r="C103" s="1137"/>
      <c r="D103" s="1138"/>
      <c r="E103" s="1135"/>
      <c r="F103" s="1715"/>
      <c r="G103" s="1715"/>
      <c r="H103" s="1715"/>
      <c r="I103" s="1715"/>
      <c r="J103" s="1715"/>
      <c r="K103" s="1715"/>
      <c r="L103" s="1715"/>
      <c r="M103" s="1715"/>
      <c r="N103" s="1715"/>
      <c r="O103" s="1715"/>
      <c r="P103" s="1715"/>
      <c r="Q103" s="1715"/>
      <c r="R103" s="1715"/>
      <c r="S103" s="1724"/>
      <c r="T103" s="1135"/>
      <c r="U103" s="1135"/>
      <c r="V103" s="1135"/>
      <c r="W103" s="1135"/>
      <c r="X103" s="1135"/>
      <c r="Y103" s="1135"/>
      <c r="Z103" s="1135"/>
    </row>
    <row r="104" spans="1:26" ht="15">
      <c r="A104" s="1697">
        <v>6090</v>
      </c>
      <c r="B104" s="1707" t="s">
        <v>1822</v>
      </c>
      <c r="C104" s="1137" t="s">
        <v>2805</v>
      </c>
      <c r="D104" s="1137" t="s">
        <v>2805</v>
      </c>
      <c r="E104" s="1135" t="s">
        <v>2998</v>
      </c>
      <c r="F104" s="1323">
        <v>21.565059999999999</v>
      </c>
      <c r="G104" s="1323">
        <v>21.477665999999999</v>
      </c>
      <c r="H104" s="1323">
        <v>22.443724</v>
      </c>
      <c r="I104" s="1323">
        <v>22.575996</v>
      </c>
      <c r="J104" s="1323">
        <v>23.454659999999997</v>
      </c>
      <c r="K104" s="1323">
        <v>23.457021999999998</v>
      </c>
      <c r="L104" s="1323">
        <v>24.255378</v>
      </c>
      <c r="M104" s="1323">
        <v>24.314427999999999</v>
      </c>
      <c r="N104" s="1323">
        <v>24.146726000000001</v>
      </c>
      <c r="O104" s="1323">
        <v>24.160898</v>
      </c>
      <c r="P104" s="1323">
        <v>24.189242</v>
      </c>
      <c r="Q104" s="1323">
        <v>48.413913999999998</v>
      </c>
      <c r="R104" s="1323">
        <v>304.45471399999997</v>
      </c>
      <c r="S104" s="1718">
        <v>1168.2667521304465</v>
      </c>
      <c r="T104" s="1718">
        <v>863.81203813044658</v>
      </c>
      <c r="U104" s="1265"/>
      <c r="V104" s="1135"/>
      <c r="W104" s="1718"/>
      <c r="X104" s="1718"/>
      <c r="Y104" s="1718"/>
      <c r="Z104" s="1718"/>
    </row>
    <row r="105" spans="1:26" ht="15">
      <c r="A105" s="1720"/>
      <c r="B105" s="1721"/>
      <c r="C105" s="1139"/>
      <c r="D105" s="1139" t="s">
        <v>2805</v>
      </c>
      <c r="E105" s="1693" t="s">
        <v>2997</v>
      </c>
      <c r="F105" s="1725">
        <v>21.565059999999999</v>
      </c>
      <c r="G105" s="1725">
        <v>21.477665999999999</v>
      </c>
      <c r="H105" s="1725">
        <v>22.443724</v>
      </c>
      <c r="I105" s="1725">
        <v>22.575996</v>
      </c>
      <c r="J105" s="1725">
        <v>23.454659999999997</v>
      </c>
      <c r="K105" s="1725">
        <v>23.457021999999998</v>
      </c>
      <c r="L105" s="1725">
        <v>24.255378</v>
      </c>
      <c r="M105" s="1725">
        <v>24.314427999999999</v>
      </c>
      <c r="N105" s="1725">
        <v>24.146726000000001</v>
      </c>
      <c r="O105" s="1725">
        <v>24.160898</v>
      </c>
      <c r="P105" s="1725">
        <v>24.189242</v>
      </c>
      <c r="Q105" s="1725">
        <v>48.413913999999998</v>
      </c>
      <c r="R105" s="1725">
        <v>304.45471399999997</v>
      </c>
      <c r="S105" s="1725">
        <v>1168.2667521304465</v>
      </c>
      <c r="T105" s="1725">
        <v>863.81203813044658</v>
      </c>
      <c r="U105" s="1726">
        <v>0</v>
      </c>
      <c r="V105" s="1693"/>
      <c r="W105" s="1726"/>
      <c r="X105" s="1726"/>
      <c r="Y105" s="1726"/>
      <c r="Z105" s="1726"/>
    </row>
    <row r="106" spans="1:26" ht="15">
      <c r="A106" s="1697"/>
      <c r="B106" s="1707"/>
      <c r="C106" s="1137"/>
      <c r="D106" s="1138"/>
      <c r="E106" s="1135"/>
      <c r="F106" s="1715"/>
      <c r="G106" s="1715"/>
      <c r="H106" s="1715"/>
      <c r="I106" s="1715"/>
      <c r="J106" s="1715"/>
      <c r="K106" s="1715"/>
      <c r="L106" s="1715"/>
      <c r="M106" s="1715"/>
      <c r="N106" s="1715"/>
      <c r="O106" s="1715"/>
      <c r="P106" s="1715"/>
      <c r="Q106" s="1715"/>
      <c r="R106" s="1715"/>
      <c r="S106" s="1724"/>
      <c r="T106" s="1135"/>
      <c r="U106" s="1135"/>
      <c r="V106" s="1135"/>
      <c r="W106" s="1135"/>
      <c r="X106" s="1135"/>
      <c r="Y106" s="1135"/>
      <c r="Z106" s="1135"/>
    </row>
    <row r="107" spans="1:26" ht="15">
      <c r="A107" s="1697">
        <v>6365</v>
      </c>
      <c r="B107" s="1707" t="s">
        <v>1822</v>
      </c>
      <c r="C107" s="1137"/>
      <c r="D107" s="1137" t="s">
        <v>525</v>
      </c>
      <c r="E107" s="1135" t="s">
        <v>2996</v>
      </c>
      <c r="F107" s="1323">
        <v>0</v>
      </c>
      <c r="G107" s="1323">
        <v>0</v>
      </c>
      <c r="H107" s="1323">
        <v>30.266667999999996</v>
      </c>
      <c r="I107" s="1323">
        <v>0</v>
      </c>
      <c r="J107" s="1323">
        <v>0</v>
      </c>
      <c r="K107" s="1323">
        <v>0</v>
      </c>
      <c r="L107" s="1323">
        <v>0</v>
      </c>
      <c r="M107" s="1323">
        <v>0</v>
      </c>
      <c r="N107" s="1323">
        <v>0</v>
      </c>
      <c r="O107" s="1323">
        <v>0</v>
      </c>
      <c r="P107" s="1323">
        <v>0</v>
      </c>
      <c r="Q107" s="1323">
        <v>15.421498000000001</v>
      </c>
      <c r="R107" s="1323">
        <v>45.688165999999995</v>
      </c>
      <c r="S107" s="1718">
        <v>5596.2117776312398</v>
      </c>
      <c r="T107" s="1718">
        <v>5550.5236116312399</v>
      </c>
      <c r="U107" s="1265"/>
      <c r="V107" s="1135"/>
      <c r="W107" s="1718"/>
      <c r="X107" s="1718"/>
      <c r="Y107" s="1718"/>
      <c r="Z107" s="1718"/>
    </row>
    <row r="108" spans="1:26" ht="15">
      <c r="A108" s="1720"/>
      <c r="B108" s="1721"/>
      <c r="C108" s="1139"/>
      <c r="D108" s="1139" t="s">
        <v>525</v>
      </c>
      <c r="E108" s="1693" t="s">
        <v>2995</v>
      </c>
      <c r="F108" s="1725">
        <v>0</v>
      </c>
      <c r="G108" s="1725">
        <v>0</v>
      </c>
      <c r="H108" s="1725">
        <v>30.266667999999996</v>
      </c>
      <c r="I108" s="1725">
        <v>0</v>
      </c>
      <c r="J108" s="1725">
        <v>0</v>
      </c>
      <c r="K108" s="1725">
        <v>0</v>
      </c>
      <c r="L108" s="1725">
        <v>0</v>
      </c>
      <c r="M108" s="1725">
        <v>0</v>
      </c>
      <c r="N108" s="1725">
        <v>0</v>
      </c>
      <c r="O108" s="1725">
        <v>0</v>
      </c>
      <c r="P108" s="1725">
        <v>0</v>
      </c>
      <c r="Q108" s="1725">
        <v>15.421498000000001</v>
      </c>
      <c r="R108" s="1725">
        <v>45.688165999999995</v>
      </c>
      <c r="S108" s="1725">
        <v>5596.2117776312398</v>
      </c>
      <c r="T108" s="1725">
        <v>5550.5236116312399</v>
      </c>
      <c r="U108" s="1725">
        <v>0</v>
      </c>
      <c r="V108" s="1265"/>
      <c r="W108" s="1725"/>
      <c r="X108" s="1725"/>
      <c r="Y108" s="1725">
        <v>0</v>
      </c>
      <c r="Z108" s="1723">
        <v>45.688165999999995</v>
      </c>
    </row>
    <row r="109" spans="1:26" ht="15">
      <c r="A109" s="1697"/>
      <c r="B109" s="1707" t="s">
        <v>1822</v>
      </c>
      <c r="C109" s="1137"/>
      <c r="D109" s="1138"/>
      <c r="E109" s="1135"/>
      <c r="F109" s="1715"/>
      <c r="G109" s="1715"/>
      <c r="H109" s="1715"/>
      <c r="I109" s="1715"/>
      <c r="J109" s="1715"/>
      <c r="K109" s="1715"/>
      <c r="L109" s="1715"/>
      <c r="M109" s="1715"/>
      <c r="N109" s="1715"/>
      <c r="O109" s="1715"/>
      <c r="P109" s="1715"/>
      <c r="Q109" s="1715"/>
      <c r="R109" s="1715"/>
      <c r="S109" s="1724"/>
      <c r="T109" s="1135"/>
      <c r="U109" s="1135"/>
      <c r="V109" s="1135"/>
      <c r="W109" s="1135"/>
      <c r="X109" s="1135"/>
      <c r="Y109" s="1135"/>
      <c r="Z109" s="1135"/>
    </row>
    <row r="110" spans="1:26" ht="15">
      <c r="A110" s="1697">
        <v>6215</v>
      </c>
      <c r="B110" s="1707" t="s">
        <v>1822</v>
      </c>
      <c r="C110" s="1137" t="s">
        <v>39</v>
      </c>
      <c r="D110" s="1137" t="s">
        <v>39</v>
      </c>
      <c r="E110" s="1135" t="s">
        <v>2994</v>
      </c>
      <c r="F110" s="1323">
        <v>651.16560800000002</v>
      </c>
      <c r="G110" s="1323">
        <v>644.5047679999999</v>
      </c>
      <c r="H110" s="1323">
        <v>805.385312</v>
      </c>
      <c r="I110" s="1323">
        <v>792.732078</v>
      </c>
      <c r="J110" s="1323">
        <v>837.18964199999994</v>
      </c>
      <c r="K110" s="1323">
        <v>924.48916200000008</v>
      </c>
      <c r="L110" s="1323">
        <v>904.69560200000001</v>
      </c>
      <c r="M110" s="1323">
        <v>853.66695400000003</v>
      </c>
      <c r="N110" s="1323">
        <v>720.21395399999994</v>
      </c>
      <c r="O110" s="1323">
        <v>756.98320799999999</v>
      </c>
      <c r="P110" s="1323">
        <v>687.26169199999993</v>
      </c>
      <c r="Q110" s="1323">
        <v>663.40313000000003</v>
      </c>
      <c r="R110" s="1323">
        <v>9241.6911099999998</v>
      </c>
      <c r="S110" s="1718">
        <v>24224.698270188514</v>
      </c>
      <c r="T110" s="1718">
        <v>14983.007160188514</v>
      </c>
      <c r="U110" s="1265"/>
      <c r="V110" s="1135"/>
      <c r="W110" s="1718"/>
      <c r="X110" s="1718"/>
      <c r="Y110" s="1718"/>
      <c r="Z110" s="1718"/>
    </row>
    <row r="111" spans="1:26" ht="15">
      <c r="A111" s="1697">
        <v>6220</v>
      </c>
      <c r="B111" s="1707" t="s">
        <v>1822</v>
      </c>
      <c r="C111" s="1137" t="s">
        <v>39</v>
      </c>
      <c r="D111" s="1137" t="s">
        <v>39</v>
      </c>
      <c r="E111" s="1135" t="s">
        <v>2993</v>
      </c>
      <c r="F111" s="1323">
        <v>267.11858000000001</v>
      </c>
      <c r="G111" s="1323">
        <v>360.62779799999998</v>
      </c>
      <c r="H111" s="1323">
        <v>227.12519600000002</v>
      </c>
      <c r="I111" s="1323">
        <v>587.98683200000005</v>
      </c>
      <c r="J111" s="1323">
        <v>419.12036599999999</v>
      </c>
      <c r="K111" s="1323">
        <v>338.92810400000002</v>
      </c>
      <c r="L111" s="1323">
        <v>442.47109799999998</v>
      </c>
      <c r="M111" s="1323">
        <v>330.677638</v>
      </c>
      <c r="N111" s="1323">
        <v>427.13935600000002</v>
      </c>
      <c r="O111" s="1323">
        <v>310.53922599999999</v>
      </c>
      <c r="P111" s="1323">
        <v>409.06769399999996</v>
      </c>
      <c r="Q111" s="1323">
        <v>332.685338</v>
      </c>
      <c r="R111" s="1323">
        <v>4453.4872260000002</v>
      </c>
      <c r="S111" s="1718">
        <v>11944.626340843695</v>
      </c>
      <c r="T111" s="1718">
        <v>7491.1391148436951</v>
      </c>
      <c r="U111" s="1265"/>
      <c r="V111" s="1135"/>
      <c r="W111" s="1718"/>
      <c r="X111" s="1718"/>
      <c r="Y111" s="1718"/>
      <c r="Z111" s="1718"/>
    </row>
    <row r="112" spans="1:26" ht="15">
      <c r="A112" s="1697">
        <v>6225</v>
      </c>
      <c r="B112" s="1707" t="s">
        <v>1822</v>
      </c>
      <c r="C112" s="1137" t="s">
        <v>39</v>
      </c>
      <c r="D112" s="1137" t="s">
        <v>39</v>
      </c>
      <c r="E112" s="1135" t="s">
        <v>2992</v>
      </c>
      <c r="F112" s="1323">
        <v>0</v>
      </c>
      <c r="G112" s="1323">
        <v>0</v>
      </c>
      <c r="H112" s="1323">
        <v>0</v>
      </c>
      <c r="I112" s="1323">
        <v>0</v>
      </c>
      <c r="J112" s="1323">
        <v>222.69880800000001</v>
      </c>
      <c r="K112" s="1323">
        <v>-1.589626</v>
      </c>
      <c r="L112" s="1323">
        <v>0</v>
      </c>
      <c r="M112" s="1323">
        <v>0</v>
      </c>
      <c r="N112" s="1323">
        <v>0</v>
      </c>
      <c r="O112" s="1323">
        <v>0</v>
      </c>
      <c r="P112" s="1323">
        <v>130.68709799999999</v>
      </c>
      <c r="Q112" s="1323">
        <v>0.16770199999999999</v>
      </c>
      <c r="R112" s="1323">
        <v>351.96398200000004</v>
      </c>
      <c r="S112" s="1718">
        <v>918.33114961080196</v>
      </c>
      <c r="T112" s="1718">
        <v>566.36716761080197</v>
      </c>
      <c r="U112" s="1265"/>
      <c r="V112" s="1135"/>
      <c r="W112" s="1718"/>
      <c r="X112" s="1718"/>
      <c r="Y112" s="1718"/>
      <c r="Z112" s="1718"/>
    </row>
    <row r="113" spans="1:28" ht="15">
      <c r="A113" s="1697">
        <v>6230</v>
      </c>
      <c r="B113" s="1707" t="s">
        <v>1822</v>
      </c>
      <c r="C113" s="1137" t="s">
        <v>39</v>
      </c>
      <c r="D113" s="1137" t="s">
        <v>39</v>
      </c>
      <c r="E113" s="1135" t="s">
        <v>2991</v>
      </c>
      <c r="F113" s="1323">
        <v>70.642696000000001</v>
      </c>
      <c r="G113" s="1323">
        <v>84.552514000000002</v>
      </c>
      <c r="H113" s="1323">
        <v>72.09060199999999</v>
      </c>
      <c r="I113" s="1323">
        <v>72.000845999999996</v>
      </c>
      <c r="J113" s="1323">
        <v>116.404084</v>
      </c>
      <c r="K113" s="1323">
        <v>91.652685999999989</v>
      </c>
      <c r="L113" s="1323">
        <v>0</v>
      </c>
      <c r="M113" s="1323">
        <v>80.881966000000006</v>
      </c>
      <c r="N113" s="1323">
        <v>0</v>
      </c>
      <c r="O113" s="1323">
        <v>308.85039599999999</v>
      </c>
      <c r="P113" s="1323">
        <v>0</v>
      </c>
      <c r="Q113" s="1323">
        <v>148.574524</v>
      </c>
      <c r="R113" s="1323">
        <v>1045.650314</v>
      </c>
      <c r="S113" s="1718">
        <v>2702.6242149168115</v>
      </c>
      <c r="T113" s="1718">
        <v>1656.9739009168115</v>
      </c>
      <c r="U113" s="1265"/>
      <c r="V113" s="1135"/>
      <c r="W113" s="1718"/>
      <c r="X113" s="1718"/>
      <c r="Y113" s="1718"/>
      <c r="Z113" s="1718"/>
    </row>
    <row r="114" spans="1:28" ht="30">
      <c r="A114" s="1720"/>
      <c r="B114" s="1721"/>
      <c r="C114" s="1139"/>
      <c r="D114" s="1139" t="s">
        <v>39</v>
      </c>
      <c r="E114" s="1720" t="s">
        <v>2990</v>
      </c>
      <c r="F114" s="1725">
        <v>988.92688400000009</v>
      </c>
      <c r="G114" s="1725">
        <v>1089.68508</v>
      </c>
      <c r="H114" s="1725">
        <v>1104.6011100000001</v>
      </c>
      <c r="I114" s="1725">
        <v>1452.719756</v>
      </c>
      <c r="J114" s="1725">
        <v>1595.4129</v>
      </c>
      <c r="K114" s="1725">
        <v>1353.4803260000001</v>
      </c>
      <c r="L114" s="1725">
        <v>1347.1667</v>
      </c>
      <c r="M114" s="1725">
        <v>1265.2265579999998</v>
      </c>
      <c r="N114" s="1725">
        <v>1147.35331</v>
      </c>
      <c r="O114" s="1725">
        <v>1376.37283</v>
      </c>
      <c r="P114" s="1725">
        <v>1227.0164839999998</v>
      </c>
      <c r="Q114" s="1725">
        <v>1144.830694</v>
      </c>
      <c r="R114" s="1725">
        <v>15092.792632000001</v>
      </c>
      <c r="S114" s="1725">
        <v>39790.279975559817</v>
      </c>
      <c r="T114" s="1725">
        <v>24697.487343559824</v>
      </c>
      <c r="U114" s="1725">
        <v>0</v>
      </c>
      <c r="V114" s="1731"/>
      <c r="W114" s="1725"/>
      <c r="X114" s="1725"/>
      <c r="Y114" s="1725">
        <v>0</v>
      </c>
      <c r="Z114" s="1723">
        <v>15092.792632000001</v>
      </c>
    </row>
    <row r="115" spans="1:28" ht="15">
      <c r="A115" s="1697"/>
      <c r="B115" s="1707"/>
      <c r="C115" s="1137"/>
      <c r="D115" s="1138"/>
      <c r="E115" s="1135"/>
      <c r="F115" s="1715"/>
      <c r="G115" s="1715"/>
      <c r="H115" s="1715"/>
      <c r="I115" s="1715"/>
      <c r="J115" s="1715"/>
      <c r="K115" s="1715"/>
      <c r="L115" s="1715"/>
      <c r="M115" s="1715"/>
      <c r="N115" s="1715"/>
      <c r="O115" s="1715"/>
      <c r="P115" s="1715"/>
      <c r="Q115" s="1715"/>
      <c r="R115" s="1715"/>
      <c r="S115" s="1724"/>
      <c r="T115" s="1135"/>
      <c r="U115" s="1135"/>
      <c r="V115" s="1135"/>
      <c r="W115" s="1135"/>
      <c r="X115" s="1135"/>
      <c r="Y115" s="1135"/>
      <c r="Z115" s="1135"/>
    </row>
    <row r="116" spans="1:28" ht="15">
      <c r="A116" s="1697">
        <v>5705</v>
      </c>
      <c r="B116" s="1707" t="s">
        <v>1822</v>
      </c>
      <c r="C116" s="1137"/>
      <c r="D116" s="1137" t="s">
        <v>526</v>
      </c>
      <c r="E116" s="1719" t="s">
        <v>3133</v>
      </c>
      <c r="F116" s="1323">
        <v>2353.6101759999997</v>
      </c>
      <c r="G116" s="1323">
        <v>2070.432358</v>
      </c>
      <c r="H116" s="1323">
        <v>2366.336632</v>
      </c>
      <c r="I116" s="1323">
        <v>2418.7517739999998</v>
      </c>
      <c r="J116" s="1323">
        <v>2387.358432</v>
      </c>
      <c r="K116" s="1323">
        <v>2392.9587339999998</v>
      </c>
      <c r="L116" s="1323">
        <v>2393.6838679999996</v>
      </c>
      <c r="M116" s="1323">
        <v>2401.0249639999997</v>
      </c>
      <c r="N116" s="1323">
        <v>2383.2083980000002</v>
      </c>
      <c r="O116" s="1323">
        <v>2546.5643179999997</v>
      </c>
      <c r="P116" s="1323">
        <v>2491.3454820000002</v>
      </c>
      <c r="Q116" s="1323">
        <v>2495.4506379999998</v>
      </c>
      <c r="R116" s="1323">
        <v>28700.725773999999</v>
      </c>
      <c r="S116" s="1718">
        <v>75235.118024172727</v>
      </c>
      <c r="T116" s="1718">
        <v>46534.392250172728</v>
      </c>
      <c r="U116" s="1265"/>
      <c r="V116" s="1135"/>
      <c r="W116" s="1135"/>
      <c r="X116" s="1135"/>
      <c r="Y116" s="1135"/>
      <c r="Z116" s="1135"/>
    </row>
    <row r="117" spans="1:28" ht="15">
      <c r="A117" s="1697">
        <v>5715</v>
      </c>
      <c r="B117" s="1707" t="s">
        <v>1822</v>
      </c>
      <c r="C117" s="1137" t="s">
        <v>526</v>
      </c>
      <c r="D117" s="1137" t="s">
        <v>526</v>
      </c>
      <c r="E117" s="1135" t="s">
        <v>2989</v>
      </c>
      <c r="F117" s="1323">
        <v>77.216142000000005</v>
      </c>
      <c r="G117" s="1323">
        <v>140.557896</v>
      </c>
      <c r="H117" s="1323">
        <v>78.116064000000009</v>
      </c>
      <c r="I117" s="1323">
        <v>296.27983199999994</v>
      </c>
      <c r="J117" s="1323">
        <v>348.83196999999996</v>
      </c>
      <c r="K117" s="1323">
        <v>685.61065399999995</v>
      </c>
      <c r="L117" s="1323">
        <v>827.03776599999992</v>
      </c>
      <c r="M117" s="1323">
        <v>188.66002599999999</v>
      </c>
      <c r="N117" s="1323">
        <v>674.31084599999997</v>
      </c>
      <c r="O117" s="1323">
        <v>1234.537092</v>
      </c>
      <c r="P117" s="1323">
        <v>2113.6829400000001</v>
      </c>
      <c r="Q117" s="1323">
        <v>-343.73005000000001</v>
      </c>
      <c r="R117" s="1323">
        <v>6321.1111779999992</v>
      </c>
      <c r="S117" s="1718">
        <v>16475.958034640498</v>
      </c>
      <c r="T117" s="1718">
        <v>10154.846856640499</v>
      </c>
      <c r="U117" s="1265"/>
      <c r="V117" s="1135"/>
      <c r="W117" s="1718"/>
      <c r="X117" s="1718"/>
      <c r="Y117" s="1718"/>
      <c r="Z117" s="1718"/>
    </row>
    <row r="118" spans="1:28" ht="15">
      <c r="A118" s="1720"/>
      <c r="B118" s="1721"/>
      <c r="C118" s="1139"/>
      <c r="D118" s="1139" t="s">
        <v>526</v>
      </c>
      <c r="E118" s="1693" t="s">
        <v>2988</v>
      </c>
      <c r="F118" s="1725">
        <v>2430.8263179999999</v>
      </c>
      <c r="G118" s="1725">
        <v>2210.9902539999998</v>
      </c>
      <c r="H118" s="1725">
        <v>2444.4526959999998</v>
      </c>
      <c r="I118" s="1725">
        <v>2715.0316059999996</v>
      </c>
      <c r="J118" s="1725">
        <v>2736.1904020000002</v>
      </c>
      <c r="K118" s="1725">
        <v>3078.5693879999999</v>
      </c>
      <c r="L118" s="1725">
        <v>3220.7216339999995</v>
      </c>
      <c r="M118" s="1725">
        <v>2589.6849899999997</v>
      </c>
      <c r="N118" s="1725">
        <v>3057.5192440000001</v>
      </c>
      <c r="O118" s="1725">
        <v>3781.1014099999998</v>
      </c>
      <c r="P118" s="1725">
        <v>4605.0284220000003</v>
      </c>
      <c r="Q118" s="1725">
        <v>2151.7205879999997</v>
      </c>
      <c r="R118" s="1725">
        <v>35021.836951999998</v>
      </c>
      <c r="S118" s="1725">
        <v>91711.076058813225</v>
      </c>
      <c r="T118" s="1725">
        <v>56689.239106813227</v>
      </c>
      <c r="U118" s="1725">
        <v>0</v>
      </c>
      <c r="V118" s="1731"/>
      <c r="W118" s="1725"/>
      <c r="X118" s="1725"/>
      <c r="Y118" s="1725">
        <v>0</v>
      </c>
      <c r="Z118" s="1723">
        <v>35021.836951999998</v>
      </c>
    </row>
    <row r="119" spans="1:28" ht="15">
      <c r="A119" s="1697"/>
      <c r="B119" s="1707"/>
      <c r="C119" s="1137"/>
      <c r="D119" s="1138"/>
      <c r="E119" s="1135"/>
      <c r="F119" s="1715"/>
      <c r="G119" s="1715"/>
      <c r="H119" s="1715"/>
      <c r="I119" s="1715"/>
      <c r="J119" s="1715"/>
      <c r="K119" s="1715"/>
      <c r="L119" s="1715"/>
      <c r="M119" s="1715"/>
      <c r="N119" s="1715"/>
      <c r="O119" s="1715"/>
      <c r="P119" s="1715"/>
      <c r="Q119" s="1715"/>
      <c r="R119" s="1715"/>
      <c r="S119" s="1724"/>
      <c r="T119" s="1135"/>
      <c r="U119" s="1135"/>
      <c r="V119" s="1135"/>
      <c r="W119" s="1135"/>
      <c r="X119" s="1135"/>
      <c r="Y119" s="1135"/>
      <c r="Z119" s="1135"/>
    </row>
    <row r="120" spans="1:28" ht="15">
      <c r="A120" s="1697">
        <v>5785</v>
      </c>
      <c r="B120" s="1707" t="s">
        <v>1822</v>
      </c>
      <c r="C120" s="1137"/>
      <c r="D120" s="1137" t="s">
        <v>2986</v>
      </c>
      <c r="E120" s="1719" t="s">
        <v>2987</v>
      </c>
      <c r="F120" s="1323">
        <v>0</v>
      </c>
      <c r="G120" s="1323">
        <v>0</v>
      </c>
      <c r="H120" s="1323">
        <v>0</v>
      </c>
      <c r="I120" s="1323">
        <v>0</v>
      </c>
      <c r="J120" s="1323">
        <v>0</v>
      </c>
      <c r="K120" s="1323">
        <v>0</v>
      </c>
      <c r="L120" s="1323">
        <v>0</v>
      </c>
      <c r="M120" s="1323">
        <v>0</v>
      </c>
      <c r="N120" s="1323">
        <v>0</v>
      </c>
      <c r="O120" s="1323">
        <v>0</v>
      </c>
      <c r="P120" s="1323">
        <v>0</v>
      </c>
      <c r="Q120" s="1323">
        <v>0</v>
      </c>
      <c r="R120" s="1323">
        <v>0</v>
      </c>
      <c r="S120" s="1718">
        <v>86.653816357398469</v>
      </c>
      <c r="T120" s="1718">
        <v>86.653816357398469</v>
      </c>
      <c r="U120" s="1265"/>
      <c r="V120" s="1135"/>
      <c r="W120" s="1718"/>
      <c r="X120" s="1718"/>
      <c r="Y120" s="1718"/>
      <c r="Z120" s="1718"/>
    </row>
    <row r="121" spans="1:28" ht="30">
      <c r="A121" s="1720"/>
      <c r="B121" s="1721"/>
      <c r="C121" s="1139"/>
      <c r="D121" s="1139" t="s">
        <v>2986</v>
      </c>
      <c r="E121" s="1720" t="s">
        <v>2985</v>
      </c>
      <c r="F121" s="1725">
        <v>0</v>
      </c>
      <c r="G121" s="1725">
        <v>0</v>
      </c>
      <c r="H121" s="1725">
        <v>0</v>
      </c>
      <c r="I121" s="1725">
        <v>0</v>
      </c>
      <c r="J121" s="1725">
        <v>0</v>
      </c>
      <c r="K121" s="1725">
        <v>0</v>
      </c>
      <c r="L121" s="1725">
        <v>0</v>
      </c>
      <c r="M121" s="1725">
        <v>0</v>
      </c>
      <c r="N121" s="1725">
        <v>0</v>
      </c>
      <c r="O121" s="1725">
        <v>0</v>
      </c>
      <c r="P121" s="1725">
        <v>0</v>
      </c>
      <c r="Q121" s="1725">
        <v>0</v>
      </c>
      <c r="R121" s="1725">
        <v>0</v>
      </c>
      <c r="S121" s="1725">
        <v>86.653816357398469</v>
      </c>
      <c r="T121" s="1725">
        <v>86.653816357398469</v>
      </c>
      <c r="U121" s="1725">
        <v>0</v>
      </c>
      <c r="V121" s="1725">
        <v>0</v>
      </c>
      <c r="W121" s="1725">
        <v>0</v>
      </c>
      <c r="X121" s="1725">
        <v>0</v>
      </c>
      <c r="Y121" s="1725">
        <v>0</v>
      </c>
      <c r="Z121" s="1725">
        <v>0</v>
      </c>
      <c r="AA121" s="1725">
        <v>0</v>
      </c>
      <c r="AB121" s="1725">
        <v>0</v>
      </c>
    </row>
    <row r="122" spans="1:28" ht="15">
      <c r="A122" s="1697"/>
      <c r="B122" s="1707"/>
      <c r="C122" s="1137"/>
      <c r="D122" s="1138"/>
      <c r="E122" s="1135"/>
      <c r="F122" s="1715"/>
      <c r="G122" s="1715"/>
      <c r="H122" s="1715"/>
      <c r="I122" s="1715"/>
      <c r="J122" s="1715"/>
      <c r="K122" s="1715"/>
      <c r="L122" s="1715"/>
      <c r="M122" s="1715"/>
      <c r="N122" s="1715"/>
      <c r="O122" s="1715"/>
      <c r="P122" s="1715"/>
      <c r="Q122" s="1715"/>
      <c r="R122" s="1718"/>
      <c r="S122" s="1724"/>
      <c r="T122" s="1135"/>
      <c r="U122" s="1135"/>
      <c r="V122" s="1135"/>
      <c r="W122" s="1135"/>
      <c r="X122" s="1135"/>
      <c r="Y122" s="1135"/>
      <c r="Z122" s="1135"/>
    </row>
    <row r="123" spans="1:28" ht="15">
      <c r="A123" s="1697">
        <v>6065</v>
      </c>
      <c r="B123" s="1707" t="s">
        <v>1822</v>
      </c>
      <c r="C123" s="1137" t="s">
        <v>527</v>
      </c>
      <c r="D123" s="1137" t="s">
        <v>527</v>
      </c>
      <c r="E123" s="1135" t="s">
        <v>2984</v>
      </c>
      <c r="F123" s="1323">
        <v>0</v>
      </c>
      <c r="G123" s="1323">
        <v>0</v>
      </c>
      <c r="H123" s="1323">
        <v>0</v>
      </c>
      <c r="I123" s="1323">
        <v>0</v>
      </c>
      <c r="J123" s="1323">
        <v>0</v>
      </c>
      <c r="K123" s="1323">
        <v>0</v>
      </c>
      <c r="L123" s="1323">
        <v>0</v>
      </c>
      <c r="M123" s="1323">
        <v>0</v>
      </c>
      <c r="N123" s="1323">
        <v>0</v>
      </c>
      <c r="O123" s="1323">
        <v>0</v>
      </c>
      <c r="P123" s="1323">
        <v>0</v>
      </c>
      <c r="Q123" s="1323">
        <v>0</v>
      </c>
      <c r="R123" s="1323">
        <v>0</v>
      </c>
      <c r="S123" s="1718">
        <v>32118</v>
      </c>
      <c r="T123" s="1718">
        <v>32118</v>
      </c>
      <c r="U123" s="1265"/>
      <c r="V123" s="1135"/>
      <c r="W123" s="1718"/>
      <c r="X123" s="1718"/>
      <c r="Y123" s="1718"/>
      <c r="Z123" s="1718"/>
    </row>
    <row r="124" spans="1:28" ht="30">
      <c r="A124" s="1720"/>
      <c r="B124" s="1721"/>
      <c r="C124" s="1139"/>
      <c r="D124" s="1139" t="s">
        <v>527</v>
      </c>
      <c r="E124" s="1720" t="s">
        <v>2983</v>
      </c>
      <c r="F124" s="1725">
        <v>0</v>
      </c>
      <c r="G124" s="1725">
        <v>0</v>
      </c>
      <c r="H124" s="1725">
        <v>0</v>
      </c>
      <c r="I124" s="1725">
        <v>0</v>
      </c>
      <c r="J124" s="1725">
        <v>0</v>
      </c>
      <c r="K124" s="1725">
        <v>0</v>
      </c>
      <c r="L124" s="1725">
        <v>0</v>
      </c>
      <c r="M124" s="1725">
        <v>0</v>
      </c>
      <c r="N124" s="1725">
        <v>0</v>
      </c>
      <c r="O124" s="1725">
        <v>0</v>
      </c>
      <c r="P124" s="1725">
        <v>0</v>
      </c>
      <c r="Q124" s="1725">
        <v>0</v>
      </c>
      <c r="R124" s="1725">
        <v>0</v>
      </c>
      <c r="S124" s="1725">
        <v>32118</v>
      </c>
      <c r="T124" s="1725">
        <v>32118</v>
      </c>
      <c r="U124" s="1725">
        <v>0</v>
      </c>
      <c r="V124" s="1731"/>
      <c r="W124" s="1725"/>
      <c r="X124" s="1725"/>
      <c r="Y124" s="1725"/>
      <c r="Z124" s="1725"/>
    </row>
    <row r="125" spans="1:28" ht="15">
      <c r="A125" s="1697"/>
      <c r="B125" s="1707"/>
      <c r="C125" s="1137"/>
      <c r="D125" s="1138"/>
      <c r="E125" s="1135"/>
      <c r="F125" s="1715"/>
      <c r="G125" s="1715"/>
      <c r="H125" s="1715"/>
      <c r="I125" s="1715"/>
      <c r="J125" s="1715"/>
      <c r="K125" s="1715"/>
      <c r="L125" s="1715"/>
      <c r="M125" s="1715"/>
      <c r="N125" s="1715"/>
      <c r="O125" s="1715"/>
      <c r="P125" s="1715"/>
      <c r="Q125" s="1715"/>
      <c r="R125" s="1718"/>
      <c r="S125" s="1724"/>
      <c r="T125" s="1135"/>
      <c r="U125" s="1135"/>
      <c r="V125" s="1135"/>
      <c r="W125" s="1135"/>
      <c r="X125" s="1135"/>
      <c r="Y125" s="1135"/>
      <c r="Z125" s="1135"/>
    </row>
    <row r="126" spans="1:28" ht="15">
      <c r="A126" s="1697">
        <v>6070</v>
      </c>
      <c r="B126" s="1707" t="s">
        <v>1822</v>
      </c>
      <c r="C126" s="1137"/>
      <c r="D126" s="1137" t="s">
        <v>528</v>
      </c>
      <c r="E126" s="1135" t="s">
        <v>2807</v>
      </c>
      <c r="F126" s="1323">
        <v>-294.18001399999997</v>
      </c>
      <c r="G126" s="1323">
        <v>19.153458000000001</v>
      </c>
      <c r="H126" s="1323">
        <v>17.991354000000001</v>
      </c>
      <c r="I126" s="1323">
        <v>17.006399999999999</v>
      </c>
      <c r="J126" s="1323">
        <v>53.201687999999997</v>
      </c>
      <c r="K126" s="1323">
        <v>148.66191799999999</v>
      </c>
      <c r="L126" s="1323">
        <v>18.666885999999998</v>
      </c>
      <c r="M126" s="1323">
        <v>17.823651999999999</v>
      </c>
      <c r="N126" s="1323">
        <v>0</v>
      </c>
      <c r="O126" s="1323">
        <v>213.47755999999998</v>
      </c>
      <c r="P126" s="1323">
        <v>5.9593259999999999</v>
      </c>
      <c r="Q126" s="1323">
        <v>187.55224799999999</v>
      </c>
      <c r="R126" s="1323">
        <v>405.31447599999996</v>
      </c>
      <c r="S126" s="1718">
        <v>1550.228109252223</v>
      </c>
      <c r="T126" s="1718">
        <v>1144.913633252223</v>
      </c>
      <c r="U126" s="1265"/>
      <c r="V126" s="1135"/>
      <c r="W126" s="1718"/>
      <c r="X126" s="1718"/>
      <c r="Y126" s="1718"/>
      <c r="Z126" s="1718"/>
    </row>
    <row r="127" spans="1:28" ht="30">
      <c r="A127" s="1720"/>
      <c r="B127" s="1721"/>
      <c r="C127" s="1139"/>
      <c r="D127" s="1139" t="s">
        <v>528</v>
      </c>
      <c r="E127" s="1720" t="s">
        <v>2982</v>
      </c>
      <c r="F127" s="1725">
        <v>-294.18001399999997</v>
      </c>
      <c r="G127" s="1725">
        <v>19.153458000000001</v>
      </c>
      <c r="H127" s="1725">
        <v>17.991354000000001</v>
      </c>
      <c r="I127" s="1725">
        <v>17.006399999999999</v>
      </c>
      <c r="J127" s="1725">
        <v>53.201687999999997</v>
      </c>
      <c r="K127" s="1725">
        <v>148.66191799999999</v>
      </c>
      <c r="L127" s="1725">
        <v>18.666885999999998</v>
      </c>
      <c r="M127" s="1725">
        <v>17.823651999999999</v>
      </c>
      <c r="N127" s="1725">
        <v>0</v>
      </c>
      <c r="O127" s="1725">
        <v>213.47755999999998</v>
      </c>
      <c r="P127" s="1725">
        <v>5.9593259999999999</v>
      </c>
      <c r="Q127" s="1725">
        <v>187.55224799999999</v>
      </c>
      <c r="R127" s="1725">
        <v>405.31447599999996</v>
      </c>
      <c r="S127" s="1725">
        <v>1550.228109252223</v>
      </c>
      <c r="T127" s="1725">
        <v>1144.913633252223</v>
      </c>
      <c r="U127" s="1725">
        <v>0</v>
      </c>
      <c r="V127" s="1731"/>
      <c r="W127" s="1725"/>
      <c r="X127" s="1725"/>
      <c r="Y127" s="1725">
        <v>0</v>
      </c>
      <c r="Z127" s="1723">
        <v>405.31447599999996</v>
      </c>
    </row>
    <row r="128" spans="1:28" ht="15">
      <c r="A128" s="1697"/>
      <c r="B128" s="1707"/>
      <c r="C128" s="1137"/>
      <c r="D128" s="1138"/>
      <c r="E128" s="1135"/>
      <c r="F128" s="1715"/>
      <c r="G128" s="1715"/>
      <c r="H128" s="1715"/>
      <c r="I128" s="1715"/>
      <c r="J128" s="1715"/>
      <c r="K128" s="1715"/>
      <c r="L128" s="1715"/>
      <c r="M128" s="1715"/>
      <c r="N128" s="1715"/>
      <c r="O128" s="1715"/>
      <c r="P128" s="1715"/>
      <c r="Q128" s="1715"/>
      <c r="R128" s="1718"/>
      <c r="S128" s="1724"/>
      <c r="T128" s="1135"/>
      <c r="U128" s="1135"/>
      <c r="V128" s="1135"/>
      <c r="W128" s="1135"/>
      <c r="X128" s="1135"/>
      <c r="Y128" s="1135"/>
      <c r="Z128" s="1135"/>
    </row>
    <row r="129" spans="1:26" ht="15">
      <c r="A129" s="1697">
        <v>5505</v>
      </c>
      <c r="B129" s="1707" t="s">
        <v>1822</v>
      </c>
      <c r="C129" s="1137" t="s">
        <v>529</v>
      </c>
      <c r="D129" s="1137" t="s">
        <v>529</v>
      </c>
      <c r="E129" s="1135" t="s">
        <v>2981</v>
      </c>
      <c r="F129" s="1323">
        <v>12.875261999999999</v>
      </c>
      <c r="G129" s="1323">
        <v>-10.7471</v>
      </c>
      <c r="H129" s="1323">
        <v>29.199044000000001</v>
      </c>
      <c r="I129" s="1323">
        <v>25.811935999999999</v>
      </c>
      <c r="J129" s="1323">
        <v>18.017336</v>
      </c>
      <c r="K129" s="1323">
        <v>16.394641999999997</v>
      </c>
      <c r="L129" s="1323">
        <v>14.382218</v>
      </c>
      <c r="M129" s="1323">
        <v>15.525426000000001</v>
      </c>
      <c r="N129" s="1323">
        <v>11.895031999999999</v>
      </c>
      <c r="O129" s="1323">
        <v>17.894512000000002</v>
      </c>
      <c r="P129" s="1323">
        <v>16.654462000000002</v>
      </c>
      <c r="Q129" s="1323">
        <v>14.644399999999999</v>
      </c>
      <c r="R129" s="1323">
        <v>182.54716999999997</v>
      </c>
      <c r="S129" s="1718">
        <v>477.34554547718312</v>
      </c>
      <c r="T129" s="1718">
        <v>294.79837547718319</v>
      </c>
      <c r="U129" s="1265"/>
      <c r="V129" s="1135"/>
      <c r="W129" s="1718"/>
      <c r="X129" s="1718"/>
      <c r="Y129" s="1718"/>
      <c r="Z129" s="1718"/>
    </row>
    <row r="130" spans="1:26" ht="15">
      <c r="A130" s="1697">
        <v>5510</v>
      </c>
      <c r="B130" s="1707" t="s">
        <v>1822</v>
      </c>
      <c r="C130" s="1137" t="s">
        <v>529</v>
      </c>
      <c r="D130" s="1137" t="s">
        <v>529</v>
      </c>
      <c r="E130" s="1135" t="s">
        <v>2980</v>
      </c>
      <c r="F130" s="1323">
        <v>533.99623600000007</v>
      </c>
      <c r="G130" s="1323">
        <v>398.20958000000002</v>
      </c>
      <c r="H130" s="1323">
        <v>755.61561000000006</v>
      </c>
      <c r="I130" s="1323">
        <v>418.99045599999999</v>
      </c>
      <c r="J130" s="1323">
        <v>416.23400199999998</v>
      </c>
      <c r="K130" s="1323">
        <v>148.88866999999999</v>
      </c>
      <c r="L130" s="1323">
        <v>174.43369999999999</v>
      </c>
      <c r="M130" s="1323">
        <v>599.78974599999992</v>
      </c>
      <c r="N130" s="1323">
        <v>364.80381399999999</v>
      </c>
      <c r="O130" s="1323">
        <v>234.95994999999999</v>
      </c>
      <c r="P130" s="1323">
        <v>624.77498200000002</v>
      </c>
      <c r="Q130" s="1323">
        <v>793.759548</v>
      </c>
      <c r="R130" s="1323">
        <v>5464.4562939999996</v>
      </c>
      <c r="S130" s="1718">
        <v>2731.9868605895163</v>
      </c>
      <c r="T130" s="1718">
        <v>-2732.4694334104834</v>
      </c>
      <c r="U130" s="1265"/>
      <c r="V130" s="1135"/>
      <c r="W130" s="1718"/>
      <c r="X130" s="1718"/>
      <c r="Y130" s="1718"/>
      <c r="Z130" s="1718"/>
    </row>
    <row r="131" spans="1:26" ht="15">
      <c r="A131" s="1697">
        <v>5515</v>
      </c>
      <c r="B131" s="1707" t="s">
        <v>1822</v>
      </c>
      <c r="C131" s="1137"/>
      <c r="D131" s="1137" t="s">
        <v>529</v>
      </c>
      <c r="E131" s="1135" t="s">
        <v>2870</v>
      </c>
      <c r="F131" s="1323">
        <v>-66.135999999999996</v>
      </c>
      <c r="G131" s="1323">
        <v>205.2578</v>
      </c>
      <c r="H131" s="1323">
        <v>-274.22820000000002</v>
      </c>
      <c r="I131" s="1323">
        <v>-4.4878</v>
      </c>
      <c r="J131" s="1323">
        <v>-71.096199999999996</v>
      </c>
      <c r="K131" s="1323">
        <v>63.537799999999997</v>
      </c>
      <c r="L131" s="1323">
        <v>-67.080799999999996</v>
      </c>
      <c r="M131" s="1323">
        <v>179.7482</v>
      </c>
      <c r="N131" s="1323">
        <v>-46.295200000000001</v>
      </c>
      <c r="O131" s="1323">
        <v>320.28719999999998</v>
      </c>
      <c r="P131" s="1323">
        <v>93.535200000000003</v>
      </c>
      <c r="Q131" s="1323">
        <v>-125.42219999999999</v>
      </c>
      <c r="R131" s="1323">
        <v>207.6198</v>
      </c>
      <c r="S131" s="1718">
        <v>980.92120116575074</v>
      </c>
      <c r="T131" s="1718">
        <v>773.3014011657508</v>
      </c>
      <c r="U131" s="1265"/>
      <c r="V131" s="1135"/>
      <c r="W131" s="1718"/>
      <c r="X131" s="1718"/>
      <c r="Y131" s="1718"/>
      <c r="Z131" s="1718"/>
    </row>
    <row r="132" spans="1:26" ht="15">
      <c r="A132" s="1720"/>
      <c r="B132" s="1721"/>
      <c r="C132" s="1139"/>
      <c r="D132" s="1139" t="s">
        <v>529</v>
      </c>
      <c r="E132" s="1720" t="s">
        <v>2979</v>
      </c>
      <c r="F132" s="1725">
        <v>480.73549800000012</v>
      </c>
      <c r="G132" s="1725">
        <v>592.72028</v>
      </c>
      <c r="H132" s="1725">
        <v>510.586454</v>
      </c>
      <c r="I132" s="1725">
        <v>440.314592</v>
      </c>
      <c r="J132" s="1725">
        <v>363.15513799999997</v>
      </c>
      <c r="K132" s="1725">
        <v>228.821112</v>
      </c>
      <c r="L132" s="1725">
        <v>121.73511799999999</v>
      </c>
      <c r="M132" s="1725">
        <v>795.06337199999996</v>
      </c>
      <c r="N132" s="1725">
        <v>330.40364599999998</v>
      </c>
      <c r="O132" s="1725">
        <v>573.141662</v>
      </c>
      <c r="P132" s="1725">
        <v>734.96464400000002</v>
      </c>
      <c r="Q132" s="1725">
        <v>682.98174800000004</v>
      </c>
      <c r="R132" s="1725">
        <v>5854.6232639999998</v>
      </c>
      <c r="S132" s="1725">
        <v>4190.2536072324501</v>
      </c>
      <c r="T132" s="1725">
        <v>-1664.3696567675495</v>
      </c>
      <c r="U132" s="1725">
        <v>0</v>
      </c>
      <c r="V132" s="1725">
        <v>0</v>
      </c>
      <c r="W132" s="1725">
        <v>0</v>
      </c>
      <c r="X132" s="1725">
        <v>0</v>
      </c>
      <c r="Y132" s="1725">
        <v>0</v>
      </c>
      <c r="Z132" s="1723">
        <v>5854.6232639999998</v>
      </c>
    </row>
    <row r="133" spans="1:26" ht="15">
      <c r="A133" s="1697"/>
      <c r="B133" s="1707"/>
      <c r="C133" s="1137"/>
      <c r="D133" s="1138"/>
      <c r="E133" s="1135"/>
      <c r="F133" s="1715"/>
      <c r="G133" s="1715"/>
      <c r="H133" s="1715"/>
      <c r="I133" s="1715"/>
      <c r="J133" s="1715"/>
      <c r="K133" s="1715"/>
      <c r="L133" s="1715"/>
      <c r="M133" s="1715"/>
      <c r="N133" s="1715"/>
      <c r="O133" s="1715"/>
      <c r="P133" s="1715"/>
      <c r="Q133" s="1715"/>
      <c r="R133" s="1718"/>
      <c r="S133" s="1724"/>
      <c r="T133" s="1135"/>
      <c r="U133" s="1135"/>
      <c r="V133" s="1135"/>
      <c r="W133" s="1135"/>
      <c r="X133" s="1135"/>
      <c r="Y133" s="1135"/>
      <c r="Z133" s="1135"/>
    </row>
    <row r="134" spans="1:26" ht="15">
      <c r="A134" s="1697">
        <v>5545</v>
      </c>
      <c r="B134" s="1707" t="s">
        <v>1822</v>
      </c>
      <c r="C134" s="1137" t="s">
        <v>530</v>
      </c>
      <c r="D134" s="1137" t="s">
        <v>530</v>
      </c>
      <c r="E134" s="1135" t="s">
        <v>2978</v>
      </c>
      <c r="F134" s="1323">
        <v>10.562863999999999</v>
      </c>
      <c r="G134" s="1323">
        <v>0</v>
      </c>
      <c r="H134" s="1323">
        <v>224.10892199999998</v>
      </c>
      <c r="I134" s="1323">
        <v>278.368786</v>
      </c>
      <c r="J134" s="1323">
        <v>24.413632</v>
      </c>
      <c r="K134" s="1323">
        <v>22.405932</v>
      </c>
      <c r="L134" s="1323">
        <v>26.201665999999999</v>
      </c>
      <c r="M134" s="1323">
        <v>38.604527999999995</v>
      </c>
      <c r="N134" s="1323">
        <v>180.66701799999998</v>
      </c>
      <c r="O134" s="1323">
        <v>1436.7455499999999</v>
      </c>
      <c r="P134" s="1323">
        <v>26.813423999999998</v>
      </c>
      <c r="Q134" s="1323">
        <v>1129.5532779999999</v>
      </c>
      <c r="R134" s="1323">
        <v>3398.4455999999996</v>
      </c>
      <c r="S134" s="1718">
        <v>3587.9142643505375</v>
      </c>
      <c r="T134" s="1718">
        <v>189.46866435053789</v>
      </c>
      <c r="U134" s="1265"/>
      <c r="V134" s="1135"/>
      <c r="W134" s="1718"/>
      <c r="X134" s="1718"/>
      <c r="Y134" s="1718"/>
      <c r="Z134" s="1718"/>
    </row>
    <row r="135" spans="1:26" ht="15">
      <c r="A135" s="1697">
        <v>5755</v>
      </c>
      <c r="B135" s="1707" t="s">
        <v>1822</v>
      </c>
      <c r="C135" s="1137" t="s">
        <v>530</v>
      </c>
      <c r="D135" s="1137" t="s">
        <v>530</v>
      </c>
      <c r="E135" s="1135" t="s">
        <v>2977</v>
      </c>
      <c r="F135" s="1323">
        <v>0</v>
      </c>
      <c r="G135" s="1323">
        <v>0</v>
      </c>
      <c r="H135" s="1323">
        <v>0</v>
      </c>
      <c r="I135" s="1323">
        <v>0</v>
      </c>
      <c r="J135" s="1323">
        <v>0</v>
      </c>
      <c r="K135" s="1323">
        <v>0</v>
      </c>
      <c r="L135" s="1323">
        <v>0</v>
      </c>
      <c r="M135" s="1323">
        <v>0</v>
      </c>
      <c r="N135" s="1323">
        <v>0</v>
      </c>
      <c r="O135" s="1323">
        <v>0</v>
      </c>
      <c r="P135" s="1323">
        <v>0</v>
      </c>
      <c r="Q135" s="1323">
        <v>0</v>
      </c>
      <c r="R135" s="1323">
        <v>0</v>
      </c>
      <c r="S135" s="1718">
        <v>0</v>
      </c>
      <c r="T135" s="1718">
        <v>0</v>
      </c>
      <c r="U135" s="1265"/>
      <c r="V135" s="1135"/>
      <c r="W135" s="1718"/>
      <c r="X135" s="1718"/>
      <c r="Y135" s="1718"/>
      <c r="Z135" s="1718"/>
    </row>
    <row r="136" spans="1:26" ht="15">
      <c r="A136" s="1697">
        <v>5760</v>
      </c>
      <c r="B136" s="1707" t="s">
        <v>1822</v>
      </c>
      <c r="C136" s="1137" t="s">
        <v>530</v>
      </c>
      <c r="D136" s="1137" t="s">
        <v>530</v>
      </c>
      <c r="E136" s="1135" t="s">
        <v>2976</v>
      </c>
      <c r="F136" s="1323">
        <v>0</v>
      </c>
      <c r="G136" s="1323">
        <v>0</v>
      </c>
      <c r="H136" s="1323">
        <v>0</v>
      </c>
      <c r="I136" s="1323">
        <v>0</v>
      </c>
      <c r="J136" s="1323">
        <v>0</v>
      </c>
      <c r="K136" s="1323">
        <v>0</v>
      </c>
      <c r="L136" s="1323">
        <v>0</v>
      </c>
      <c r="M136" s="1323">
        <v>0</v>
      </c>
      <c r="N136" s="1323">
        <v>0</v>
      </c>
      <c r="O136" s="1323">
        <v>0</v>
      </c>
      <c r="P136" s="1323">
        <v>0</v>
      </c>
      <c r="Q136" s="1323">
        <v>0</v>
      </c>
      <c r="R136" s="1323">
        <v>0</v>
      </c>
      <c r="S136" s="1718">
        <v>0</v>
      </c>
      <c r="T136" s="1718">
        <v>0</v>
      </c>
      <c r="U136" s="1265"/>
      <c r="V136" s="1135"/>
      <c r="W136" s="1718"/>
      <c r="X136" s="1718"/>
      <c r="Y136" s="1718"/>
      <c r="Z136" s="1718"/>
    </row>
    <row r="137" spans="1:26" ht="15">
      <c r="A137" s="1697">
        <v>5790</v>
      </c>
      <c r="B137" s="1707" t="s">
        <v>1822</v>
      </c>
      <c r="C137" s="1137" t="s">
        <v>530</v>
      </c>
      <c r="D137" s="1137" t="s">
        <v>530</v>
      </c>
      <c r="E137" s="1135" t="s">
        <v>2975</v>
      </c>
      <c r="F137" s="1323">
        <v>82.795185999999987</v>
      </c>
      <c r="G137" s="1323">
        <v>67.505960000000002</v>
      </c>
      <c r="H137" s="1323">
        <v>117.05599599999999</v>
      </c>
      <c r="I137" s="1323">
        <v>98.315888000000001</v>
      </c>
      <c r="J137" s="1323">
        <v>101.22351</v>
      </c>
      <c r="K137" s="1323">
        <v>92.843133999999992</v>
      </c>
      <c r="L137" s="1323">
        <v>105.288512</v>
      </c>
      <c r="M137" s="1323">
        <v>109.53775</v>
      </c>
      <c r="N137" s="1323">
        <v>106.663196</v>
      </c>
      <c r="O137" s="1323">
        <v>105.763274</v>
      </c>
      <c r="P137" s="1323">
        <v>102.76353399999999</v>
      </c>
      <c r="Q137" s="1323">
        <v>101.29673200000001</v>
      </c>
      <c r="R137" s="1323">
        <v>1191.0526719999998</v>
      </c>
      <c r="S137" s="1718">
        <v>3119.9836560205858</v>
      </c>
      <c r="T137" s="1718">
        <v>1928.930984020586</v>
      </c>
      <c r="U137" s="1265"/>
      <c r="V137" s="1135"/>
      <c r="W137" s="1718"/>
      <c r="X137" s="1718"/>
      <c r="Y137" s="1718"/>
      <c r="Z137" s="1718"/>
    </row>
    <row r="138" spans="1:26" ht="15">
      <c r="A138" s="1697">
        <v>5795</v>
      </c>
      <c r="B138" s="1707" t="s">
        <v>1822</v>
      </c>
      <c r="C138" s="1137"/>
      <c r="D138" s="1137" t="s">
        <v>530</v>
      </c>
      <c r="E138" s="1719" t="s">
        <v>3134</v>
      </c>
      <c r="F138" s="1323">
        <v>0</v>
      </c>
      <c r="G138" s="1323">
        <v>0</v>
      </c>
      <c r="H138" s="1323">
        <v>0</v>
      </c>
      <c r="I138" s="1323">
        <v>0</v>
      </c>
      <c r="J138" s="1323">
        <v>6.4506219999999992</v>
      </c>
      <c r="K138" s="1323">
        <v>0</v>
      </c>
      <c r="L138" s="1323">
        <v>0</v>
      </c>
      <c r="M138" s="1323">
        <v>0</v>
      </c>
      <c r="N138" s="1323">
        <v>0</v>
      </c>
      <c r="O138" s="1323">
        <v>0</v>
      </c>
      <c r="P138" s="1323">
        <v>0</v>
      </c>
      <c r="Q138" s="1323">
        <v>19.878591999999998</v>
      </c>
      <c r="R138" s="1323">
        <v>26.329213999999997</v>
      </c>
      <c r="S138" s="1718">
        <v>68.404522632530359</v>
      </c>
      <c r="T138" s="1718">
        <v>42.075308632530366</v>
      </c>
      <c r="U138" s="1265"/>
      <c r="V138" s="1135"/>
      <c r="W138" s="1718"/>
      <c r="X138" s="1718"/>
      <c r="Y138" s="1718"/>
      <c r="Z138" s="1718"/>
    </row>
    <row r="139" spans="1:26" ht="15">
      <c r="A139" s="1697">
        <v>5800</v>
      </c>
      <c r="B139" s="1707" t="s">
        <v>1822</v>
      </c>
      <c r="C139" s="1137"/>
      <c r="D139" s="1137" t="s">
        <v>530</v>
      </c>
      <c r="E139" s="1719" t="s">
        <v>2844</v>
      </c>
      <c r="F139" s="1323">
        <v>0</v>
      </c>
      <c r="G139" s="1323">
        <v>0</v>
      </c>
      <c r="H139" s="1323">
        <v>1.6675719999999998</v>
      </c>
      <c r="I139" s="1323">
        <v>0</v>
      </c>
      <c r="J139" s="1323">
        <v>0</v>
      </c>
      <c r="K139" s="1323">
        <v>0</v>
      </c>
      <c r="L139" s="1323">
        <v>0</v>
      </c>
      <c r="M139" s="1323">
        <v>0</v>
      </c>
      <c r="N139" s="1323">
        <v>0</v>
      </c>
      <c r="O139" s="1323">
        <v>0</v>
      </c>
      <c r="P139" s="1323">
        <v>0</v>
      </c>
      <c r="Q139" s="1323">
        <v>0</v>
      </c>
      <c r="R139" s="1323">
        <v>1.6675719999999998</v>
      </c>
      <c r="S139" s="1718">
        <v>4.4020138709558427</v>
      </c>
      <c r="T139" s="1718">
        <v>2.7344418709558429</v>
      </c>
      <c r="U139" s="1265"/>
      <c r="V139" s="1135"/>
      <c r="W139" s="1718"/>
      <c r="X139" s="1718"/>
      <c r="Y139" s="1718"/>
      <c r="Z139" s="1718"/>
    </row>
    <row r="140" spans="1:26" ht="15">
      <c r="A140" s="1697">
        <v>5805</v>
      </c>
      <c r="B140" s="1707" t="s">
        <v>1822</v>
      </c>
      <c r="C140" s="1137"/>
      <c r="D140" s="1137" t="s">
        <v>530</v>
      </c>
      <c r="E140" s="1719" t="s">
        <v>2843</v>
      </c>
      <c r="F140" s="1323">
        <v>30.706</v>
      </c>
      <c r="G140" s="1323">
        <v>0</v>
      </c>
      <c r="H140" s="1323">
        <v>0</v>
      </c>
      <c r="I140" s="1323">
        <v>256.46123599999999</v>
      </c>
      <c r="J140" s="1323">
        <v>0</v>
      </c>
      <c r="K140" s="1323">
        <v>0</v>
      </c>
      <c r="L140" s="1323">
        <v>48.451705999999994</v>
      </c>
      <c r="M140" s="1323">
        <v>2125.7999999999997</v>
      </c>
      <c r="N140" s="1323">
        <v>118.1</v>
      </c>
      <c r="O140" s="1323">
        <v>0</v>
      </c>
      <c r="P140" s="1323">
        <v>1.8730659999999999</v>
      </c>
      <c r="Q140" s="1323">
        <v>3.6870819999999997</v>
      </c>
      <c r="R140" s="1323">
        <v>2585.0790899999997</v>
      </c>
      <c r="S140" s="1718">
        <v>6105.7102216678359</v>
      </c>
      <c r="T140" s="1718">
        <v>3520.6311316678361</v>
      </c>
      <c r="U140" s="1265"/>
      <c r="V140" s="1135"/>
      <c r="W140" s="1718"/>
      <c r="X140" s="1718"/>
      <c r="Y140" s="1718"/>
      <c r="Z140" s="1718"/>
    </row>
    <row r="141" spans="1:26" ht="15">
      <c r="A141" s="1697">
        <v>5810</v>
      </c>
      <c r="B141" s="1707" t="s">
        <v>1822</v>
      </c>
      <c r="C141" s="1137" t="s">
        <v>530</v>
      </c>
      <c r="D141" s="1137" t="s">
        <v>530</v>
      </c>
      <c r="E141" s="1135" t="s">
        <v>2974</v>
      </c>
      <c r="F141" s="1323">
        <v>1267.7468120000001</v>
      </c>
      <c r="G141" s="1323">
        <v>83.822655999999995</v>
      </c>
      <c r="H141" s="1323">
        <v>631.95073799999989</v>
      </c>
      <c r="I141" s="1323">
        <v>552.63005399999997</v>
      </c>
      <c r="J141" s="1323">
        <v>32.272005999999998</v>
      </c>
      <c r="K141" s="1323">
        <v>87.063320000000004</v>
      </c>
      <c r="L141" s="1323">
        <v>55.117269999999998</v>
      </c>
      <c r="M141" s="1323">
        <v>-142.024698</v>
      </c>
      <c r="N141" s="1323">
        <v>210.777794</v>
      </c>
      <c r="O141" s="1323">
        <v>2.451756</v>
      </c>
      <c r="P141" s="1323">
        <v>181.982652</v>
      </c>
      <c r="Q141" s="1323">
        <v>647.69110599999999</v>
      </c>
      <c r="R141" s="1323">
        <v>3611.4814660000011</v>
      </c>
      <c r="S141" s="1718">
        <v>3516.0739178994368</v>
      </c>
      <c r="T141" s="1718">
        <v>-95.407548100564327</v>
      </c>
      <c r="U141" s="1265"/>
      <c r="V141" s="1135"/>
      <c r="W141" s="1718"/>
      <c r="X141" s="1718"/>
      <c r="Y141" s="1718"/>
      <c r="Z141" s="1718"/>
    </row>
    <row r="142" spans="1:26" ht="15">
      <c r="A142" s="1697">
        <v>5815</v>
      </c>
      <c r="B142" s="1707" t="s">
        <v>1822</v>
      </c>
      <c r="C142" s="1137"/>
      <c r="D142" s="1137" t="s">
        <v>530</v>
      </c>
      <c r="E142" s="1719" t="s">
        <v>2973</v>
      </c>
      <c r="F142" s="1323">
        <v>0</v>
      </c>
      <c r="G142" s="1323">
        <v>0</v>
      </c>
      <c r="H142" s="1323">
        <v>0</v>
      </c>
      <c r="I142" s="1323">
        <v>0</v>
      </c>
      <c r="J142" s="1323">
        <v>0</v>
      </c>
      <c r="K142" s="1323">
        <v>0</v>
      </c>
      <c r="L142" s="1323">
        <v>0</v>
      </c>
      <c r="M142" s="1323">
        <v>0</v>
      </c>
      <c r="N142" s="1323">
        <v>0</v>
      </c>
      <c r="O142" s="1323">
        <v>0</v>
      </c>
      <c r="P142" s="1323">
        <v>0</v>
      </c>
      <c r="Q142" s="1323">
        <v>0</v>
      </c>
      <c r="R142" s="1323">
        <v>0</v>
      </c>
      <c r="S142" s="1718">
        <v>433.26908178699239</v>
      </c>
      <c r="T142" s="1718">
        <v>433.26908178699239</v>
      </c>
      <c r="U142" s="1265"/>
      <c r="V142" s="1135"/>
      <c r="W142" s="1718"/>
      <c r="X142" s="1718"/>
      <c r="Y142" s="1718"/>
      <c r="Z142" s="1718"/>
    </row>
    <row r="143" spans="1:26" ht="15">
      <c r="A143" s="1697">
        <v>5825</v>
      </c>
      <c r="B143" s="1707" t="s">
        <v>1822</v>
      </c>
      <c r="C143" s="1137" t="s">
        <v>530</v>
      </c>
      <c r="D143" s="1137" t="s">
        <v>530</v>
      </c>
      <c r="E143" s="1135" t="s">
        <v>2971</v>
      </c>
      <c r="F143" s="1323">
        <v>28.986463999999998</v>
      </c>
      <c r="G143" s="1323">
        <v>14.214516</v>
      </c>
      <c r="H143" s="1323">
        <v>7.3410959999999994</v>
      </c>
      <c r="I143" s="1323">
        <v>61.407276000000003</v>
      </c>
      <c r="J143" s="1323">
        <v>1.4124760000000001</v>
      </c>
      <c r="K143" s="1323">
        <v>6.8190939999999998</v>
      </c>
      <c r="L143" s="1323">
        <v>-70.156123999999991</v>
      </c>
      <c r="M143" s="1323">
        <v>15.527787999999997</v>
      </c>
      <c r="N143" s="1323">
        <v>22.023287999999997</v>
      </c>
      <c r="O143" s="1323">
        <v>7.4946260000000002</v>
      </c>
      <c r="P143" s="1323">
        <v>26.168597999999999</v>
      </c>
      <c r="Q143" s="1323">
        <v>-42.799439999999997</v>
      </c>
      <c r="R143" s="1323">
        <v>78.439658000000009</v>
      </c>
      <c r="S143" s="1718">
        <v>209.55492409709672</v>
      </c>
      <c r="T143" s="1718">
        <v>131.11526609709671</v>
      </c>
      <c r="U143" s="1265"/>
      <c r="V143" s="1135"/>
      <c r="W143" s="1718"/>
      <c r="X143" s="1718"/>
      <c r="Y143" s="1718"/>
      <c r="Z143" s="1718"/>
    </row>
    <row r="144" spans="1:26" ht="15">
      <c r="A144" s="1697">
        <v>5855</v>
      </c>
      <c r="B144" s="1707" t="s">
        <v>1822</v>
      </c>
      <c r="C144" s="1137" t="s">
        <v>530</v>
      </c>
      <c r="D144" s="1137" t="s">
        <v>530</v>
      </c>
      <c r="E144" s="1135" t="s">
        <v>2970</v>
      </c>
      <c r="F144" s="1323">
        <v>0</v>
      </c>
      <c r="G144" s="1323">
        <v>52.939505999999994</v>
      </c>
      <c r="H144" s="1323">
        <v>14.727069999999999</v>
      </c>
      <c r="I144" s="1323">
        <v>41.831019999999995</v>
      </c>
      <c r="J144" s="1323">
        <v>0</v>
      </c>
      <c r="K144" s="1323">
        <v>39.865836000000002</v>
      </c>
      <c r="L144" s="1323">
        <v>27.434630000000002</v>
      </c>
      <c r="M144" s="1323">
        <v>0</v>
      </c>
      <c r="N144" s="1323">
        <v>27.314167999999999</v>
      </c>
      <c r="O144" s="1323">
        <v>56.258116000000001</v>
      </c>
      <c r="P144" s="1323">
        <v>28.707748000000002</v>
      </c>
      <c r="Q144" s="1323">
        <v>32.805817999999995</v>
      </c>
      <c r="R144" s="1323">
        <v>321.88391199999995</v>
      </c>
      <c r="S144" s="1718">
        <v>843.1502985391229</v>
      </c>
      <c r="T144" s="1718">
        <v>521.266386539123</v>
      </c>
      <c r="U144" s="1265"/>
      <c r="V144" s="1135"/>
      <c r="W144" s="1718"/>
      <c r="X144" s="1718"/>
      <c r="Y144" s="1718"/>
      <c r="Z144" s="1718"/>
    </row>
    <row r="145" spans="1:30" ht="15">
      <c r="A145" s="1697">
        <v>5865</v>
      </c>
      <c r="B145" s="1707" t="s">
        <v>1822</v>
      </c>
      <c r="C145" s="1137" t="s">
        <v>530</v>
      </c>
      <c r="D145" s="1137" t="s">
        <v>530</v>
      </c>
      <c r="E145" s="1135" t="s">
        <v>2969</v>
      </c>
      <c r="F145" s="1323">
        <v>0</v>
      </c>
      <c r="G145" s="1323">
        <v>8.7228659999999998</v>
      </c>
      <c r="H145" s="1323">
        <v>3.7390460000000001</v>
      </c>
      <c r="I145" s="1323">
        <v>13.973591999999998</v>
      </c>
      <c r="J145" s="1323">
        <v>5.295604</v>
      </c>
      <c r="K145" s="1323">
        <v>3.2713699999999997</v>
      </c>
      <c r="L145" s="1323">
        <v>4.8964259999999999</v>
      </c>
      <c r="M145" s="1323">
        <v>7.8678220000000003</v>
      </c>
      <c r="N145" s="1323">
        <v>77.558632000000003</v>
      </c>
      <c r="O145" s="1323">
        <v>16.311972000000001</v>
      </c>
      <c r="P145" s="1323">
        <v>17.176463999999999</v>
      </c>
      <c r="Q145" s="1323">
        <v>4.1122420000000002</v>
      </c>
      <c r="R145" s="1323">
        <v>162.92603600000001</v>
      </c>
      <c r="S145" s="1718">
        <v>457.0035620872838</v>
      </c>
      <c r="T145" s="1718">
        <v>294.07752608728379</v>
      </c>
      <c r="U145" s="1265"/>
      <c r="V145" s="1135"/>
      <c r="W145" s="1718"/>
      <c r="X145" s="1718"/>
      <c r="Y145" s="1718"/>
      <c r="Z145" s="1718"/>
    </row>
    <row r="146" spans="1:30" ht="15">
      <c r="A146" s="1697">
        <v>5870</v>
      </c>
      <c r="B146" s="1707" t="s">
        <v>1822</v>
      </c>
      <c r="C146" s="1137"/>
      <c r="D146" s="1137" t="s">
        <v>530</v>
      </c>
      <c r="E146" s="1719" t="s">
        <v>2835</v>
      </c>
      <c r="F146" s="1323">
        <v>100.02361400000001</v>
      </c>
      <c r="G146" s="1323">
        <v>30.767411999999997</v>
      </c>
      <c r="H146" s="1323">
        <v>0</v>
      </c>
      <c r="I146" s="1323">
        <v>0</v>
      </c>
      <c r="J146" s="1323">
        <v>2.2297279999999997</v>
      </c>
      <c r="K146" s="1323">
        <v>2.8651059999999999</v>
      </c>
      <c r="L146" s="1323">
        <v>0</v>
      </c>
      <c r="M146" s="1323">
        <v>0</v>
      </c>
      <c r="N146" s="1323">
        <v>0</v>
      </c>
      <c r="O146" s="1323">
        <v>1.9935279999999997</v>
      </c>
      <c r="P146" s="1323">
        <v>6.7529579999999996</v>
      </c>
      <c r="Q146" s="1323">
        <v>632.04758000000004</v>
      </c>
      <c r="R146" s="1323">
        <v>776.67992600000002</v>
      </c>
      <c r="S146" s="1718">
        <v>2025.3813131755637</v>
      </c>
      <c r="T146" s="1718">
        <v>1248.7013871755637</v>
      </c>
      <c r="U146" s="1265"/>
      <c r="V146" s="1135"/>
      <c r="W146" s="1718"/>
      <c r="X146" s="1718"/>
      <c r="Y146" s="1718"/>
      <c r="Z146" s="1718"/>
    </row>
    <row r="147" spans="1:30" ht="15">
      <c r="A147" s="1697">
        <v>5875</v>
      </c>
      <c r="B147" s="1707" t="s">
        <v>1822</v>
      </c>
      <c r="C147" s="1137"/>
      <c r="D147" s="1137" t="s">
        <v>530</v>
      </c>
      <c r="E147" s="1719" t="s">
        <v>2834</v>
      </c>
      <c r="F147" s="1323">
        <v>4.0933459999999995</v>
      </c>
      <c r="G147" s="1323">
        <v>2.0596640000000002</v>
      </c>
      <c r="H147" s="1323">
        <v>6.008928</v>
      </c>
      <c r="I147" s="1323">
        <v>0.677894</v>
      </c>
      <c r="J147" s="1323">
        <v>3.8618700000000001</v>
      </c>
      <c r="K147" s="1323">
        <v>2.9902919999999997</v>
      </c>
      <c r="L147" s="1323">
        <v>44.067833999999998</v>
      </c>
      <c r="M147" s="1323">
        <v>15.029406</v>
      </c>
      <c r="N147" s="1323">
        <v>4.0390199999999998</v>
      </c>
      <c r="O147" s="1323">
        <v>4.5870040000000003</v>
      </c>
      <c r="P147" s="1323">
        <v>5.0027159999999995</v>
      </c>
      <c r="Q147" s="1323">
        <v>4.4429219999999994</v>
      </c>
      <c r="R147" s="1323">
        <v>96.860895999999983</v>
      </c>
      <c r="S147" s="1718">
        <v>434.01863729848384</v>
      </c>
      <c r="T147" s="1718">
        <v>337.15774129848387</v>
      </c>
      <c r="U147" s="1265"/>
      <c r="V147" s="1135"/>
      <c r="X147" s="1718"/>
      <c r="Y147" s="1718"/>
      <c r="Z147" s="1718"/>
      <c r="AB147" s="1728"/>
      <c r="AD147" s="1718"/>
    </row>
    <row r="148" spans="1:30" ht="15">
      <c r="A148" s="1697">
        <v>5885</v>
      </c>
      <c r="B148" s="1707" t="s">
        <v>1822</v>
      </c>
      <c r="C148" s="1137" t="s">
        <v>530</v>
      </c>
      <c r="D148" s="1137" t="s">
        <v>530</v>
      </c>
      <c r="E148" s="1135" t="s">
        <v>2968</v>
      </c>
      <c r="F148" s="1323">
        <v>0.42752200000000001</v>
      </c>
      <c r="G148" s="1323">
        <v>6.826179999999999</v>
      </c>
      <c r="H148" s="1323">
        <v>83.17310599999999</v>
      </c>
      <c r="I148" s="1323">
        <v>0</v>
      </c>
      <c r="J148" s="1323">
        <v>2.1470579999999999</v>
      </c>
      <c r="K148" s="1323">
        <v>2.206108</v>
      </c>
      <c r="L148" s="1323">
        <v>62.467814000000004</v>
      </c>
      <c r="M148" s="1323">
        <v>58.823248</v>
      </c>
      <c r="N148" s="1323">
        <v>12.568201999999999</v>
      </c>
      <c r="O148" s="1323">
        <v>0</v>
      </c>
      <c r="P148" s="1323">
        <v>19.099132000000001</v>
      </c>
      <c r="Q148" s="1323">
        <v>0</v>
      </c>
      <c r="R148" s="1323">
        <v>247.73837000000003</v>
      </c>
      <c r="S148" s="1718">
        <v>648.46950201977359</v>
      </c>
      <c r="T148" s="1718">
        <v>400.73113201977355</v>
      </c>
      <c r="U148" s="1265"/>
      <c r="V148" s="1135"/>
      <c r="W148" s="1718"/>
      <c r="X148" s="1718"/>
      <c r="Y148" s="1718"/>
      <c r="Z148" s="1718"/>
    </row>
    <row r="149" spans="1:30" ht="15">
      <c r="A149" s="1697">
        <v>5890</v>
      </c>
      <c r="B149" s="1707" t="s">
        <v>1822</v>
      </c>
      <c r="C149" s="1137" t="s">
        <v>530</v>
      </c>
      <c r="D149" s="1137" t="s">
        <v>530</v>
      </c>
      <c r="E149" s="1135" t="s">
        <v>2967</v>
      </c>
      <c r="F149" s="1323">
        <v>23.468831999999999</v>
      </c>
      <c r="G149" s="1323">
        <v>3.7083399999999997</v>
      </c>
      <c r="H149" s="1323">
        <v>3.7555800000000001</v>
      </c>
      <c r="I149" s="1323">
        <v>3.7626659999999998</v>
      </c>
      <c r="J149" s="1323">
        <v>3.7744759999999999</v>
      </c>
      <c r="K149" s="1323">
        <v>3.7721140000000002</v>
      </c>
      <c r="L149" s="1323">
        <v>4.1831019999999999</v>
      </c>
      <c r="M149" s="1323">
        <v>3.7980959999999997</v>
      </c>
      <c r="N149" s="1323">
        <v>3.8004579999999999</v>
      </c>
      <c r="O149" s="1323">
        <v>30.021019999999996</v>
      </c>
      <c r="P149" s="1323">
        <v>3.8051819999999998</v>
      </c>
      <c r="Q149" s="1323">
        <v>3.8099059999999998</v>
      </c>
      <c r="R149" s="1323">
        <v>91.659772000000004</v>
      </c>
      <c r="S149" s="1718">
        <v>173.0563366473605</v>
      </c>
      <c r="T149" s="1718">
        <v>81.396564647360492</v>
      </c>
      <c r="U149" s="1265"/>
      <c r="V149" s="1135"/>
      <c r="W149" s="1718"/>
      <c r="X149" s="1718"/>
      <c r="Y149" s="1718"/>
      <c r="Z149" s="1718"/>
    </row>
    <row r="150" spans="1:30" ht="15">
      <c r="A150" s="1697">
        <v>5895</v>
      </c>
      <c r="B150" s="1707" t="s">
        <v>1822</v>
      </c>
      <c r="C150" s="1137" t="s">
        <v>530</v>
      </c>
      <c r="D150" s="1137" t="s">
        <v>530</v>
      </c>
      <c r="E150" s="1135" t="s">
        <v>2966</v>
      </c>
      <c r="F150" s="1323">
        <v>15.324655999999999</v>
      </c>
      <c r="G150" s="1323">
        <v>22.557099999999998</v>
      </c>
      <c r="H150" s="1323">
        <v>55.832955999999996</v>
      </c>
      <c r="I150" s="1323">
        <v>31.445305999999999</v>
      </c>
      <c r="J150" s="1323">
        <v>57.883172000000002</v>
      </c>
      <c r="K150" s="1323">
        <v>30.009209999999999</v>
      </c>
      <c r="L150" s="1323">
        <v>63.254359999999998</v>
      </c>
      <c r="M150" s="1323">
        <v>14.96327</v>
      </c>
      <c r="N150" s="1323">
        <v>16.890661999999999</v>
      </c>
      <c r="O150" s="1323">
        <v>207.435564</v>
      </c>
      <c r="P150" s="1323">
        <v>15.378981999999999</v>
      </c>
      <c r="Q150" s="1323">
        <v>60.025506</v>
      </c>
      <c r="R150" s="1323">
        <v>591.00074399999994</v>
      </c>
      <c r="S150" s="1718">
        <v>1274.2140406998194</v>
      </c>
      <c r="T150" s="1718">
        <v>683.21329669981947</v>
      </c>
      <c r="U150" s="1265"/>
      <c r="V150" s="1135"/>
      <c r="W150" s="1718"/>
      <c r="X150" s="1718"/>
      <c r="Y150" s="1718"/>
      <c r="Z150" s="1718"/>
    </row>
    <row r="151" spans="1:30" ht="15">
      <c r="A151" s="1697">
        <v>5900</v>
      </c>
      <c r="B151" s="1707" t="s">
        <v>1822</v>
      </c>
      <c r="C151" s="1137" t="s">
        <v>530</v>
      </c>
      <c r="D151" s="1137" t="s">
        <v>530</v>
      </c>
      <c r="E151" s="1135" t="s">
        <v>2965</v>
      </c>
      <c r="F151" s="1323">
        <v>26.943333999999997</v>
      </c>
      <c r="G151" s="1323">
        <v>84.587943999999993</v>
      </c>
      <c r="H151" s="1323">
        <v>235.12056599999997</v>
      </c>
      <c r="I151" s="1323">
        <v>9.1078720000000004</v>
      </c>
      <c r="J151" s="1323">
        <v>162.484342</v>
      </c>
      <c r="K151" s="1323">
        <v>32.607410000000002</v>
      </c>
      <c r="L151" s="1323">
        <v>-54.800761999999999</v>
      </c>
      <c r="M151" s="1323">
        <v>87.930173999999994</v>
      </c>
      <c r="N151" s="1323">
        <v>120.735992</v>
      </c>
      <c r="O151" s="1323">
        <v>30.939838000000002</v>
      </c>
      <c r="P151" s="1323">
        <v>89.309582000000006</v>
      </c>
      <c r="Q151" s="1323">
        <v>138.93284</v>
      </c>
      <c r="R151" s="1323">
        <v>963.89913200000001</v>
      </c>
      <c r="S151" s="1718">
        <v>1558.6465275113442</v>
      </c>
      <c r="T151" s="1718">
        <v>594.74739551134417</v>
      </c>
      <c r="U151" s="1265"/>
      <c r="V151" s="1135"/>
      <c r="W151" s="1718"/>
      <c r="X151" s="1718"/>
      <c r="Y151" s="1718"/>
      <c r="Z151" s="1718"/>
    </row>
    <row r="152" spans="1:30" ht="15">
      <c r="A152" s="1697">
        <v>5930</v>
      </c>
      <c r="B152" s="1707" t="s">
        <v>1822</v>
      </c>
      <c r="C152" s="1137" t="s">
        <v>530</v>
      </c>
      <c r="D152" s="1137" t="s">
        <v>530</v>
      </c>
      <c r="E152" s="1135" t="s">
        <v>2964</v>
      </c>
      <c r="F152" s="1323">
        <v>89.949683999999991</v>
      </c>
      <c r="G152" s="1323">
        <v>84.769818000000001</v>
      </c>
      <c r="H152" s="1323">
        <v>84.141525999999999</v>
      </c>
      <c r="I152" s="1323">
        <v>86.342910000000003</v>
      </c>
      <c r="J152" s="1323">
        <v>77.367310000000003</v>
      </c>
      <c r="K152" s="1323">
        <v>88.027016000000003</v>
      </c>
      <c r="L152" s="1323">
        <v>91.203905999999989</v>
      </c>
      <c r="M152" s="1323">
        <v>96.471165999999997</v>
      </c>
      <c r="N152" s="1323">
        <v>92.474661999999995</v>
      </c>
      <c r="O152" s="1323">
        <v>80.102505999999991</v>
      </c>
      <c r="P152" s="1323">
        <v>76.261893999999998</v>
      </c>
      <c r="Q152" s="1323">
        <v>76.387079999999997</v>
      </c>
      <c r="R152" s="1323">
        <v>1023.4994779999998</v>
      </c>
      <c r="S152" s="1718">
        <v>2684.5828903512015</v>
      </c>
      <c r="T152" s="1718">
        <v>1661.0834123512018</v>
      </c>
      <c r="U152" s="1265"/>
      <c r="V152" s="1135"/>
      <c r="W152" s="1718"/>
      <c r="X152" s="1718"/>
      <c r="Y152" s="1718"/>
      <c r="Z152" s="1718"/>
    </row>
    <row r="153" spans="1:30" ht="15">
      <c r="A153" s="1697">
        <v>5935</v>
      </c>
      <c r="B153" s="1707" t="s">
        <v>1822</v>
      </c>
      <c r="C153" s="1137" t="s">
        <v>530</v>
      </c>
      <c r="D153" s="1137" t="s">
        <v>530</v>
      </c>
      <c r="E153" s="1135" t="s">
        <v>2963</v>
      </c>
      <c r="F153" s="1323">
        <v>27.481869999999997</v>
      </c>
      <c r="G153" s="1323">
        <v>13.961781999999999</v>
      </c>
      <c r="H153" s="1323">
        <v>12.634338</v>
      </c>
      <c r="I153" s="1323">
        <v>6.7198899999999995</v>
      </c>
      <c r="J153" s="1323">
        <v>3.8217159999999999</v>
      </c>
      <c r="K153" s="1323">
        <v>2.8934500000000001</v>
      </c>
      <c r="L153" s="1323">
        <v>1.188086</v>
      </c>
      <c r="M153" s="1323">
        <v>1.2424119999999998</v>
      </c>
      <c r="N153" s="1323">
        <v>0</v>
      </c>
      <c r="O153" s="1323">
        <v>2.5674939999999999</v>
      </c>
      <c r="P153" s="1323">
        <v>0</v>
      </c>
      <c r="Q153" s="1323">
        <v>5.0594040000000007</v>
      </c>
      <c r="R153" s="1323">
        <v>77.570442</v>
      </c>
      <c r="S153" s="1718">
        <v>206.12343296934375</v>
      </c>
      <c r="T153" s="1718">
        <v>128.55299096934374</v>
      </c>
      <c r="U153" s="1265"/>
      <c r="V153" s="1135"/>
      <c r="W153" s="1718"/>
      <c r="X153" s="1718"/>
      <c r="Y153" s="1718"/>
      <c r="Z153" s="1718"/>
    </row>
    <row r="154" spans="1:30" ht="15">
      <c r="A154" s="1697">
        <v>5940</v>
      </c>
      <c r="B154" s="1707" t="s">
        <v>1822</v>
      </c>
      <c r="C154" s="1137" t="s">
        <v>530</v>
      </c>
      <c r="D154" s="1137" t="s">
        <v>530</v>
      </c>
      <c r="E154" s="1135" t="s">
        <v>2962</v>
      </c>
      <c r="F154" s="1323">
        <v>0</v>
      </c>
      <c r="G154" s="1323">
        <v>4.4145780000000006</v>
      </c>
      <c r="H154" s="1323">
        <v>0</v>
      </c>
      <c r="I154" s="1323">
        <v>0</v>
      </c>
      <c r="J154" s="1323">
        <v>6.1577339999999996</v>
      </c>
      <c r="K154" s="1323">
        <v>0</v>
      </c>
      <c r="L154" s="1323">
        <v>0</v>
      </c>
      <c r="M154" s="1323">
        <v>5.7514700000000003</v>
      </c>
      <c r="N154" s="1323">
        <v>0</v>
      </c>
      <c r="O154" s="1323">
        <v>0</v>
      </c>
      <c r="P154" s="1323">
        <v>4.844462</v>
      </c>
      <c r="Q154" s="1323">
        <v>-0.46059</v>
      </c>
      <c r="R154" s="1323">
        <v>20.707654000000002</v>
      </c>
      <c r="S154" s="1718">
        <v>54.284283257092262</v>
      </c>
      <c r="T154" s="1718">
        <v>33.576629257092264</v>
      </c>
      <c r="U154" s="1265"/>
      <c r="V154" s="1135"/>
      <c r="W154" s="1718"/>
      <c r="X154" s="1718"/>
      <c r="Y154" s="1718"/>
      <c r="Z154" s="1718"/>
    </row>
    <row r="155" spans="1:30" ht="15">
      <c r="A155" s="1697">
        <v>5945</v>
      </c>
      <c r="B155" s="1707" t="s">
        <v>1822</v>
      </c>
      <c r="C155" s="1137" t="s">
        <v>530</v>
      </c>
      <c r="D155" s="1137" t="s">
        <v>530</v>
      </c>
      <c r="E155" s="1135" t="s">
        <v>2961</v>
      </c>
      <c r="F155" s="1323">
        <v>1194.3193180000001</v>
      </c>
      <c r="G155" s="1323">
        <v>1305.2719059999999</v>
      </c>
      <c r="H155" s="1323">
        <v>1393.9342999999999</v>
      </c>
      <c r="I155" s="1323">
        <v>1387.5120220000001</v>
      </c>
      <c r="J155" s="1323">
        <v>1372.6928339999999</v>
      </c>
      <c r="K155" s="1323">
        <v>1378.0852799999998</v>
      </c>
      <c r="L155" s="1323">
        <v>1387.2451160000001</v>
      </c>
      <c r="M155" s="1323">
        <v>1309.3014779999999</v>
      </c>
      <c r="N155" s="1323">
        <v>1273.87384</v>
      </c>
      <c r="O155" s="1323">
        <v>1464.879332</v>
      </c>
      <c r="P155" s="1323">
        <v>1269.4757959999999</v>
      </c>
      <c r="Q155" s="1323">
        <v>2100.9210539999999</v>
      </c>
      <c r="R155" s="1323">
        <v>16837.512275999998</v>
      </c>
      <c r="S155" s="1718">
        <v>41738.045465424068</v>
      </c>
      <c r="T155" s="1718">
        <v>24900.53318942407</v>
      </c>
      <c r="U155" s="1265"/>
      <c r="V155" s="1135"/>
      <c r="W155" s="1718"/>
      <c r="X155" s="1718"/>
      <c r="Y155" s="1718"/>
      <c r="Z155" s="1718"/>
    </row>
    <row r="156" spans="1:30" ht="15">
      <c r="A156" s="1697">
        <v>5950</v>
      </c>
      <c r="B156" s="1707" t="s">
        <v>1822</v>
      </c>
      <c r="C156" s="1137" t="s">
        <v>530</v>
      </c>
      <c r="D156" s="1137" t="s">
        <v>530</v>
      </c>
      <c r="E156" s="1135" t="s">
        <v>2960</v>
      </c>
      <c r="F156" s="1323">
        <v>334.05057399999998</v>
      </c>
      <c r="G156" s="1323">
        <v>183.07153400000001</v>
      </c>
      <c r="H156" s="1323">
        <v>28.086541999999998</v>
      </c>
      <c r="I156" s="1323">
        <v>155.21646799999999</v>
      </c>
      <c r="J156" s="1323">
        <v>155.143246</v>
      </c>
      <c r="K156" s="1323">
        <v>158.45240799999999</v>
      </c>
      <c r="L156" s="1323">
        <v>212.06980799999999</v>
      </c>
      <c r="M156" s="1323">
        <v>131.76653200000001</v>
      </c>
      <c r="N156" s="1323">
        <v>195.41298399999999</v>
      </c>
      <c r="O156" s="1323">
        <v>334.76389799999998</v>
      </c>
      <c r="P156" s="1323">
        <v>167.47052399999998</v>
      </c>
      <c r="Q156" s="1323">
        <v>197.36399600000001</v>
      </c>
      <c r="R156" s="1323">
        <v>2252.8685140000002</v>
      </c>
      <c r="S156" s="1718">
        <v>6930.1389631829425</v>
      </c>
      <c r="T156" s="1718">
        <v>4677.2704491829427</v>
      </c>
      <c r="U156" s="1265"/>
      <c r="V156" s="1135"/>
      <c r="W156" s="1718"/>
      <c r="X156" s="1718"/>
      <c r="Y156" s="1718"/>
      <c r="Z156" s="1718"/>
    </row>
    <row r="157" spans="1:30" ht="15">
      <c r="A157" s="1697">
        <v>5955</v>
      </c>
      <c r="B157" s="1707" t="s">
        <v>1822</v>
      </c>
      <c r="C157" s="1137" t="s">
        <v>530</v>
      </c>
      <c r="D157" s="1137" t="s">
        <v>530</v>
      </c>
      <c r="E157" s="1135" t="s">
        <v>2959</v>
      </c>
      <c r="F157" s="1323">
        <v>607.19225400000005</v>
      </c>
      <c r="G157" s="1323">
        <v>704.34839999999997</v>
      </c>
      <c r="H157" s="1323">
        <v>661.8890879999999</v>
      </c>
      <c r="I157" s="1323">
        <v>639.19735400000002</v>
      </c>
      <c r="J157" s="1323">
        <v>631.67910800000004</v>
      </c>
      <c r="K157" s="1323">
        <v>728.98878400000001</v>
      </c>
      <c r="L157" s="1323">
        <v>668.38222599999995</v>
      </c>
      <c r="M157" s="1323">
        <v>618.35270400000002</v>
      </c>
      <c r="N157" s="1323">
        <v>607.81346000000008</v>
      </c>
      <c r="O157" s="1323">
        <v>1293.471354</v>
      </c>
      <c r="P157" s="1323">
        <v>640.72556799999995</v>
      </c>
      <c r="Q157" s="1323">
        <v>695.42003999999997</v>
      </c>
      <c r="R157" s="1323">
        <v>8497.4603399999996</v>
      </c>
      <c r="S157" s="1718">
        <v>19299.936586675034</v>
      </c>
      <c r="T157" s="1718">
        <v>10802.476246675034</v>
      </c>
      <c r="U157" s="1265"/>
      <c r="V157" s="1135"/>
      <c r="W157" s="1718"/>
      <c r="X157" s="1718"/>
      <c r="Y157" s="1718"/>
      <c r="Z157" s="1718"/>
    </row>
    <row r="158" spans="1:30" ht="15">
      <c r="A158" s="1697">
        <v>5960</v>
      </c>
      <c r="B158" s="1707" t="s">
        <v>1822</v>
      </c>
      <c r="C158" s="1137" t="s">
        <v>530</v>
      </c>
      <c r="D158" s="1137" t="s">
        <v>530</v>
      </c>
      <c r="E158" s="1135" t="s">
        <v>2958</v>
      </c>
      <c r="F158" s="1323">
        <v>72.019742000000008</v>
      </c>
      <c r="G158" s="1323">
        <v>4.6862079999999997</v>
      </c>
      <c r="H158" s="1323">
        <v>628.94155000000001</v>
      </c>
      <c r="I158" s="1323">
        <v>261.409626</v>
      </c>
      <c r="J158" s="1323">
        <v>209.26375200000001</v>
      </c>
      <c r="K158" s="1323">
        <v>209.26375200000001</v>
      </c>
      <c r="L158" s="1323">
        <v>256.82025999999996</v>
      </c>
      <c r="M158" s="1323">
        <v>209.26375200000001</v>
      </c>
      <c r="N158" s="1323">
        <v>0</v>
      </c>
      <c r="O158" s="1323">
        <v>466.11471799999998</v>
      </c>
      <c r="P158" s="1323">
        <v>209.26375200000001</v>
      </c>
      <c r="Q158" s="1323">
        <v>0</v>
      </c>
      <c r="R158" s="1323">
        <v>2527.0471119999997</v>
      </c>
      <c r="S158" s="1718">
        <v>9481.6259242999968</v>
      </c>
      <c r="T158" s="1718">
        <v>6954.5788122999966</v>
      </c>
      <c r="U158" s="1265"/>
      <c r="V158" s="1135"/>
      <c r="W158" s="1718"/>
      <c r="X158" s="1718"/>
      <c r="Y158" s="1718"/>
      <c r="Z158" s="1718"/>
    </row>
    <row r="159" spans="1:30" ht="15">
      <c r="A159" s="1697">
        <v>5965</v>
      </c>
      <c r="B159" s="1707" t="s">
        <v>1822</v>
      </c>
      <c r="C159" s="1137" t="s">
        <v>530</v>
      </c>
      <c r="D159" s="1137" t="s">
        <v>530</v>
      </c>
      <c r="E159" s="1135" t="s">
        <v>2957</v>
      </c>
      <c r="F159" s="1323">
        <v>139.459566</v>
      </c>
      <c r="G159" s="1323">
        <v>65.125064000000009</v>
      </c>
      <c r="H159" s="1323">
        <v>95.042155999999991</v>
      </c>
      <c r="I159" s="1323">
        <v>569.06012599999997</v>
      </c>
      <c r="J159" s="1323">
        <v>115.60336599999999</v>
      </c>
      <c r="K159" s="1323">
        <v>128.166844</v>
      </c>
      <c r="L159" s="1323">
        <v>49.580742000000001</v>
      </c>
      <c r="M159" s="1323">
        <v>132.13264199999998</v>
      </c>
      <c r="N159" s="1323">
        <v>434.41195399999998</v>
      </c>
      <c r="O159" s="1323">
        <v>377.01771600000001</v>
      </c>
      <c r="P159" s="1323">
        <v>362.55282799999998</v>
      </c>
      <c r="Q159" s="1323">
        <v>108.725222</v>
      </c>
      <c r="R159" s="1323">
        <v>2576.8782259999998</v>
      </c>
      <c r="S159" s="1718">
        <v>5274.8431015973747</v>
      </c>
      <c r="T159" s="1718">
        <v>2697.9648755973749</v>
      </c>
      <c r="U159" s="1265"/>
      <c r="V159" s="1135"/>
      <c r="W159" s="1718"/>
      <c r="X159" s="1718"/>
      <c r="Y159" s="1718"/>
      <c r="Z159" s="1718"/>
    </row>
    <row r="160" spans="1:30" ht="15">
      <c r="A160" s="1697">
        <v>5970</v>
      </c>
      <c r="B160" s="1707" t="s">
        <v>1822</v>
      </c>
      <c r="C160" s="1137" t="s">
        <v>530</v>
      </c>
      <c r="D160" s="1137" t="s">
        <v>530</v>
      </c>
      <c r="E160" s="1135" t="s">
        <v>2956</v>
      </c>
      <c r="F160" s="1323">
        <v>52.190752000000003</v>
      </c>
      <c r="G160" s="1323">
        <v>52.148235999999997</v>
      </c>
      <c r="H160" s="1323">
        <v>52.863922000000002</v>
      </c>
      <c r="I160" s="1323">
        <v>53.104846000000002</v>
      </c>
      <c r="J160" s="1323">
        <v>53.279633999999994</v>
      </c>
      <c r="K160" s="1323">
        <v>53.258375999999998</v>
      </c>
      <c r="L160" s="1323">
        <v>53.418991999999996</v>
      </c>
      <c r="M160" s="1323">
        <v>53.548901999999998</v>
      </c>
      <c r="N160" s="1323">
        <v>53.364666</v>
      </c>
      <c r="O160" s="1323">
        <v>53.388286000000001</v>
      </c>
      <c r="P160" s="1323">
        <v>85.494951999999998</v>
      </c>
      <c r="Q160" s="1323">
        <v>53.496938</v>
      </c>
      <c r="R160" s="1323">
        <v>669.55850200000009</v>
      </c>
      <c r="S160" s="1718">
        <v>1754.7657773822264</v>
      </c>
      <c r="T160" s="1718">
        <v>1085.2072753822263</v>
      </c>
      <c r="U160" s="1265"/>
      <c r="V160" s="1135"/>
      <c r="W160" s="1718"/>
      <c r="X160" s="1718"/>
      <c r="Y160" s="1718"/>
      <c r="Z160" s="1718"/>
    </row>
    <row r="161" spans="1:28" ht="15">
      <c r="A161" s="1697">
        <v>5975</v>
      </c>
      <c r="B161" s="1707" t="s">
        <v>1822</v>
      </c>
      <c r="C161" s="1137" t="s">
        <v>530</v>
      </c>
      <c r="D161" s="1137" t="s">
        <v>530</v>
      </c>
      <c r="E161" s="1135" t="s">
        <v>2955</v>
      </c>
      <c r="F161" s="1323">
        <v>89.637900000000002</v>
      </c>
      <c r="G161" s="1323">
        <v>15.903345999999999</v>
      </c>
      <c r="H161" s="1323">
        <v>-13.992488</v>
      </c>
      <c r="I161" s="1323">
        <v>0</v>
      </c>
      <c r="J161" s="1323">
        <v>34.546611999999996</v>
      </c>
      <c r="K161" s="1323">
        <v>0</v>
      </c>
      <c r="L161" s="1323">
        <v>22.384673999999997</v>
      </c>
      <c r="M161" s="1323">
        <v>19.833714000000001</v>
      </c>
      <c r="N161" s="1323">
        <v>0</v>
      </c>
      <c r="O161" s="1323">
        <v>0</v>
      </c>
      <c r="P161" s="1323">
        <v>127.599964</v>
      </c>
      <c r="Q161" s="1323">
        <v>363.45274999999998</v>
      </c>
      <c r="R161" s="1323">
        <v>659.36647199999993</v>
      </c>
      <c r="S161" s="1718">
        <v>2000.2257102870112</v>
      </c>
      <c r="T161" s="1718">
        <v>1340.8592382870113</v>
      </c>
      <c r="U161" s="1265"/>
      <c r="V161" s="1135"/>
      <c r="W161" s="1718"/>
      <c r="X161" s="1718"/>
      <c r="Y161" s="1718"/>
      <c r="Z161" s="1718"/>
    </row>
    <row r="162" spans="1:28" ht="15">
      <c r="A162" s="1697">
        <v>5980</v>
      </c>
      <c r="B162" s="1707" t="s">
        <v>1822</v>
      </c>
      <c r="C162" s="1137"/>
      <c r="D162" s="1137" t="s">
        <v>530</v>
      </c>
      <c r="E162" s="1719" t="s">
        <v>2818</v>
      </c>
      <c r="F162" s="1323">
        <v>0</v>
      </c>
      <c r="G162" s="1323">
        <v>0</v>
      </c>
      <c r="H162" s="1323">
        <v>0.70387599999999995</v>
      </c>
      <c r="I162" s="1323">
        <v>0</v>
      </c>
      <c r="J162" s="1323">
        <v>0</v>
      </c>
      <c r="K162" s="1323">
        <v>0.69442799999999993</v>
      </c>
      <c r="L162" s="1323">
        <v>0</v>
      </c>
      <c r="M162" s="1323">
        <v>0</v>
      </c>
      <c r="N162" s="1323">
        <v>0.56687999999999994</v>
      </c>
      <c r="O162" s="1323">
        <v>0</v>
      </c>
      <c r="P162" s="1323">
        <v>0</v>
      </c>
      <c r="Q162" s="1323">
        <v>-105.36882</v>
      </c>
      <c r="R162" s="1323">
        <v>-103.40363600000001</v>
      </c>
      <c r="S162" s="1718">
        <v>-267.82961559744717</v>
      </c>
      <c r="T162" s="1718">
        <v>-164.42597959744717</v>
      </c>
      <c r="U162" s="1265"/>
      <c r="V162" s="1135"/>
      <c r="W162" s="1718"/>
      <c r="X162" s="1718"/>
      <c r="Y162" s="1718"/>
      <c r="Z162" s="1718"/>
    </row>
    <row r="163" spans="1:28" ht="15">
      <c r="A163" s="1697">
        <v>5985</v>
      </c>
      <c r="B163" s="1707" t="s">
        <v>1822</v>
      </c>
      <c r="C163" s="1137"/>
      <c r="D163" s="1137" t="s">
        <v>530</v>
      </c>
      <c r="E163" s="1719" t="s">
        <v>2817</v>
      </c>
      <c r="F163" s="1323">
        <v>0</v>
      </c>
      <c r="G163" s="1323">
        <v>0</v>
      </c>
      <c r="H163" s="1323">
        <v>0</v>
      </c>
      <c r="I163" s="1323">
        <v>0</v>
      </c>
      <c r="J163" s="1323">
        <v>0</v>
      </c>
      <c r="K163" s="1323">
        <v>0</v>
      </c>
      <c r="L163" s="1323">
        <v>0</v>
      </c>
      <c r="M163" s="1323">
        <v>0</v>
      </c>
      <c r="N163" s="1323">
        <v>0</v>
      </c>
      <c r="O163" s="1323">
        <v>0</v>
      </c>
      <c r="P163" s="1323">
        <v>0</v>
      </c>
      <c r="Q163" s="1323">
        <v>0</v>
      </c>
      <c r="R163" s="1323">
        <v>0</v>
      </c>
      <c r="S163" s="1718">
        <v>0</v>
      </c>
      <c r="T163" s="1718">
        <v>0</v>
      </c>
      <c r="U163" s="1265"/>
      <c r="V163" s="1135"/>
      <c r="W163" s="1718"/>
      <c r="X163" s="1718"/>
      <c r="Y163" s="1718"/>
      <c r="Z163" s="1718"/>
    </row>
    <row r="164" spans="1:28" ht="15">
      <c r="A164" s="1697">
        <v>6185</v>
      </c>
      <c r="B164" s="1707" t="s">
        <v>1822</v>
      </c>
      <c r="C164" s="1137" t="s">
        <v>530</v>
      </c>
      <c r="D164" s="1137" t="s">
        <v>530</v>
      </c>
      <c r="E164" s="1135" t="s">
        <v>2954</v>
      </c>
      <c r="F164" s="1323">
        <v>5.2318299999999995</v>
      </c>
      <c r="G164" s="1323">
        <v>59.907405999999995</v>
      </c>
      <c r="H164" s="1323">
        <v>146.72035399999999</v>
      </c>
      <c r="I164" s="1323">
        <v>17.570917999999999</v>
      </c>
      <c r="J164" s="1323">
        <v>7.8418400000000004</v>
      </c>
      <c r="K164" s="1323">
        <v>36.693669999999997</v>
      </c>
      <c r="L164" s="1323">
        <v>91.529861999999994</v>
      </c>
      <c r="M164" s="1323">
        <v>68.228732000000008</v>
      </c>
      <c r="N164" s="1323">
        <v>40.182344000000001</v>
      </c>
      <c r="O164" s="1323">
        <v>36.830666000000001</v>
      </c>
      <c r="P164" s="1323">
        <v>144.85437399999998</v>
      </c>
      <c r="Q164" s="1323">
        <v>21.517819999999997</v>
      </c>
      <c r="R164" s="1323">
        <v>677.10981600000002</v>
      </c>
      <c r="S164" s="1718">
        <v>1798.2313316670975</v>
      </c>
      <c r="T164" s="1718">
        <v>1121.1215156670974</v>
      </c>
      <c r="U164" s="1265"/>
      <c r="V164" s="1135"/>
      <c r="W164" s="1718"/>
      <c r="X164" s="1718"/>
      <c r="Y164" s="1718"/>
      <c r="Z164" s="1718"/>
    </row>
    <row r="165" spans="1:28" ht="15">
      <c r="A165" s="1697">
        <v>6190</v>
      </c>
      <c r="B165" s="1707" t="s">
        <v>1822</v>
      </c>
      <c r="C165" s="1137"/>
      <c r="D165" s="1137" t="s">
        <v>530</v>
      </c>
      <c r="E165" s="1719" t="s">
        <v>2788</v>
      </c>
      <c r="F165" s="1323">
        <v>7.0387599999999999</v>
      </c>
      <c r="G165" s="1323">
        <v>23.676687999999999</v>
      </c>
      <c r="H165" s="1323">
        <v>50.265721999999997</v>
      </c>
      <c r="I165" s="1323">
        <v>10.116446</v>
      </c>
      <c r="J165" s="1323">
        <v>42.525447999999997</v>
      </c>
      <c r="K165" s="1323">
        <v>20.178566</v>
      </c>
      <c r="L165" s="1323">
        <v>76.344564000000005</v>
      </c>
      <c r="M165" s="1323">
        <v>7.7497220000000002</v>
      </c>
      <c r="N165" s="1323">
        <v>83.142399999999995</v>
      </c>
      <c r="O165" s="1323">
        <v>132.22003599999999</v>
      </c>
      <c r="P165" s="1323">
        <v>47.714761999999993</v>
      </c>
      <c r="Q165" s="1323">
        <v>31.983841999999999</v>
      </c>
      <c r="R165" s="1323">
        <v>532.95695599999999</v>
      </c>
      <c r="S165" s="1718">
        <v>1391.0320505312284</v>
      </c>
      <c r="T165" s="1718">
        <v>858.07509453122839</v>
      </c>
      <c r="U165" s="1265"/>
      <c r="V165" s="1135"/>
      <c r="W165" s="1718"/>
      <c r="X165" s="1718"/>
      <c r="Y165" s="1718"/>
      <c r="Z165" s="1718"/>
    </row>
    <row r="166" spans="1:28" ht="15">
      <c r="A166" s="1697">
        <v>6195</v>
      </c>
      <c r="B166" s="1707" t="s">
        <v>1822</v>
      </c>
      <c r="C166" s="1137"/>
      <c r="D166" s="1137" t="s">
        <v>530</v>
      </c>
      <c r="E166" s="1719" t="s">
        <v>2787</v>
      </c>
      <c r="F166" s="1323">
        <v>0.35193799999999997</v>
      </c>
      <c r="G166" s="1323">
        <v>5.4491339999999999</v>
      </c>
      <c r="H166" s="1323">
        <v>4.7617919999999998</v>
      </c>
      <c r="I166" s="1323">
        <v>8.6709019999999999</v>
      </c>
      <c r="J166" s="1323">
        <v>3.4201760000000001</v>
      </c>
      <c r="K166" s="1323">
        <v>3.7295979999999997</v>
      </c>
      <c r="L166" s="1323">
        <v>72.322077999999991</v>
      </c>
      <c r="M166" s="1323">
        <v>3.3823840000000001</v>
      </c>
      <c r="N166" s="1323">
        <v>12.251693999999999</v>
      </c>
      <c r="O166" s="1323">
        <v>11.450975999999999</v>
      </c>
      <c r="P166" s="1323">
        <v>13.087841999999998</v>
      </c>
      <c r="Q166" s="1323">
        <v>11.488768</v>
      </c>
      <c r="R166" s="1323">
        <v>150.36728199999999</v>
      </c>
      <c r="S166" s="1718">
        <v>474.29099845058494</v>
      </c>
      <c r="T166" s="1718">
        <v>323.92371645058495</v>
      </c>
      <c r="U166" s="1265"/>
      <c r="V166" s="1135"/>
      <c r="W166" s="1718"/>
      <c r="X166" s="1718"/>
      <c r="Y166" s="1718"/>
      <c r="Z166" s="1718"/>
    </row>
    <row r="167" spans="1:28" ht="15">
      <c r="A167" s="1697">
        <v>6200</v>
      </c>
      <c r="B167" s="1707" t="s">
        <v>1822</v>
      </c>
      <c r="C167" s="1137" t="s">
        <v>530</v>
      </c>
      <c r="D167" s="1137" t="s">
        <v>530</v>
      </c>
      <c r="E167" s="1135" t="s">
        <v>2953</v>
      </c>
      <c r="F167" s="1323">
        <v>6.9560899999999997</v>
      </c>
      <c r="G167" s="1323">
        <v>20.263598000000002</v>
      </c>
      <c r="H167" s="1323">
        <v>151.15619000000001</v>
      </c>
      <c r="I167" s="1323">
        <v>14.956184</v>
      </c>
      <c r="J167" s="1323">
        <v>53.907925999999996</v>
      </c>
      <c r="K167" s="1323">
        <v>23.414505999999999</v>
      </c>
      <c r="L167" s="1323">
        <v>45.279539999999997</v>
      </c>
      <c r="M167" s="1323">
        <v>5.7750899999999996</v>
      </c>
      <c r="N167" s="1323">
        <v>3.3091619999999997</v>
      </c>
      <c r="O167" s="1323">
        <v>16.885937999999999</v>
      </c>
      <c r="P167" s="1323">
        <v>52.261612</v>
      </c>
      <c r="Q167" s="1323">
        <v>40.635847999999996</v>
      </c>
      <c r="R167" s="1323">
        <v>434.80168400000002</v>
      </c>
      <c r="S167" s="1718">
        <v>1304.7161840576237</v>
      </c>
      <c r="T167" s="1718">
        <v>869.91450005762363</v>
      </c>
      <c r="U167" s="1265"/>
      <c r="V167" s="1135"/>
      <c r="W167" s="1718"/>
      <c r="X167" s="1718"/>
      <c r="Y167" s="1718"/>
      <c r="Z167" s="1718"/>
    </row>
    <row r="168" spans="1:28" ht="15">
      <c r="A168" s="1697">
        <v>6205</v>
      </c>
      <c r="B168" s="1707" t="s">
        <v>1822</v>
      </c>
      <c r="C168" s="1137"/>
      <c r="D168" s="1137" t="s">
        <v>530</v>
      </c>
      <c r="E168" s="1719" t="s">
        <v>2785</v>
      </c>
      <c r="F168" s="1323">
        <v>0</v>
      </c>
      <c r="G168" s="1323">
        <v>1.1715519999999999</v>
      </c>
      <c r="H168" s="1323">
        <v>0</v>
      </c>
      <c r="I168" s="1323">
        <v>9.1999899999999997</v>
      </c>
      <c r="J168" s="1323">
        <v>0.635378</v>
      </c>
      <c r="K168" s="1323">
        <v>2.312398</v>
      </c>
      <c r="L168" s="1323">
        <v>0.93298999999999999</v>
      </c>
      <c r="M168" s="1323">
        <v>3.7508560000000002</v>
      </c>
      <c r="N168" s="1323">
        <v>0.40862599999999999</v>
      </c>
      <c r="O168" s="1323">
        <v>0</v>
      </c>
      <c r="P168" s="1323">
        <v>15.837209999999999</v>
      </c>
      <c r="Q168" s="1323">
        <v>0</v>
      </c>
      <c r="R168" s="1323">
        <v>34.248999999999995</v>
      </c>
      <c r="S168" s="1718">
        <v>89.383411572656527</v>
      </c>
      <c r="T168" s="1718">
        <v>55.134411572656532</v>
      </c>
      <c r="U168" s="1265"/>
      <c r="V168" s="1135"/>
      <c r="W168" s="1718"/>
      <c r="X168" s="1718"/>
      <c r="Y168" s="1718"/>
      <c r="Z168" s="1718"/>
    </row>
    <row r="169" spans="1:28" ht="15">
      <c r="A169" s="1697">
        <v>6207</v>
      </c>
      <c r="B169" s="1707" t="s">
        <v>1822</v>
      </c>
      <c r="C169" s="1137"/>
      <c r="D169" s="1137" t="s">
        <v>530</v>
      </c>
      <c r="E169" s="1719" t="s">
        <v>2784</v>
      </c>
      <c r="F169" s="1323">
        <v>55.866024000000003</v>
      </c>
      <c r="G169" s="1323">
        <v>108.42288599999999</v>
      </c>
      <c r="H169" s="1323">
        <v>67.035921999999999</v>
      </c>
      <c r="I169" s="1323">
        <v>357.44146000000001</v>
      </c>
      <c r="J169" s="1323">
        <v>-258.54215799999997</v>
      </c>
      <c r="K169" s="1323">
        <v>6.3112639999999995</v>
      </c>
      <c r="L169" s="1323">
        <v>116.51509799999999</v>
      </c>
      <c r="M169" s="1323">
        <v>55.894367999999993</v>
      </c>
      <c r="N169" s="1323">
        <v>45.203955999999998</v>
      </c>
      <c r="O169" s="1323">
        <v>57.450925999999995</v>
      </c>
      <c r="P169" s="1323">
        <v>119.39437599999999</v>
      </c>
      <c r="Q169" s="1323">
        <v>42.934074000000003</v>
      </c>
      <c r="R169" s="1323">
        <v>773.92819599999996</v>
      </c>
      <c r="S169" s="1718">
        <v>2034.1376813184795</v>
      </c>
      <c r="T169" s="1718">
        <v>1260.2094853184794</v>
      </c>
      <c r="U169" s="1265"/>
      <c r="V169" s="1135"/>
      <c r="W169" s="1718"/>
      <c r="X169" s="1718"/>
      <c r="Y169" s="1718"/>
      <c r="Z169" s="1718"/>
    </row>
    <row r="170" spans="1:28" ht="15">
      <c r="A170" s="1697">
        <v>6305</v>
      </c>
      <c r="B170" s="1707" t="s">
        <v>2561</v>
      </c>
      <c r="C170" s="1137"/>
      <c r="D170" s="1137">
        <v>675</v>
      </c>
      <c r="E170" s="1719" t="s">
        <v>2949</v>
      </c>
      <c r="F170" s="1323"/>
      <c r="G170" s="1323"/>
      <c r="H170" s="1323"/>
      <c r="I170" s="1323"/>
      <c r="J170" s="1323"/>
      <c r="K170" s="1323"/>
      <c r="L170" s="1323"/>
      <c r="M170" s="1323"/>
      <c r="N170" s="1323"/>
      <c r="O170" s="1323"/>
      <c r="P170" s="1323"/>
      <c r="Q170" s="1323"/>
      <c r="R170" s="1323">
        <v>0</v>
      </c>
      <c r="S170" s="1724">
        <v>0</v>
      </c>
      <c r="T170" s="1718">
        <v>0</v>
      </c>
      <c r="U170" s="1265"/>
      <c r="V170" s="1135"/>
      <c r="W170" s="1135"/>
      <c r="X170" s="1135"/>
      <c r="Y170" s="1135"/>
      <c r="Z170" s="1135"/>
    </row>
    <row r="171" spans="1:28" ht="15">
      <c r="A171" s="1697">
        <v>6360</v>
      </c>
      <c r="B171" s="1707" t="s">
        <v>1822</v>
      </c>
      <c r="C171" s="1137" t="s">
        <v>530</v>
      </c>
      <c r="D171" s="1137" t="s">
        <v>530</v>
      </c>
      <c r="E171" s="1135" t="s">
        <v>2946</v>
      </c>
      <c r="F171" s="1323">
        <v>0</v>
      </c>
      <c r="G171" s="1323">
        <v>0</v>
      </c>
      <c r="H171" s="1323">
        <v>0</v>
      </c>
      <c r="I171" s="1323">
        <v>0</v>
      </c>
      <c r="J171" s="1323">
        <v>0</v>
      </c>
      <c r="K171" s="1323">
        <v>0</v>
      </c>
      <c r="L171" s="1323">
        <v>0</v>
      </c>
      <c r="M171" s="1323">
        <v>74.079405999999992</v>
      </c>
      <c r="N171" s="1323">
        <v>0</v>
      </c>
      <c r="O171" s="1323">
        <v>0</v>
      </c>
      <c r="P171" s="1323">
        <v>0</v>
      </c>
      <c r="Q171" s="1323">
        <v>-41.927861999999998</v>
      </c>
      <c r="R171" s="1323">
        <v>32.151543999999994</v>
      </c>
      <c r="S171" s="1718">
        <v>221.07988167263071</v>
      </c>
      <c r="T171" s="1718">
        <v>188.9283376726307</v>
      </c>
      <c r="U171" s="1265"/>
      <c r="V171" s="1135"/>
      <c r="W171" s="1718"/>
      <c r="X171" s="1718"/>
      <c r="Y171" s="1718"/>
      <c r="Z171" s="1718"/>
      <c r="AA171" s="1141"/>
    </row>
    <row r="172" spans="1:28" ht="15">
      <c r="A172" s="1697">
        <v>6385</v>
      </c>
      <c r="B172" s="1707" t="s">
        <v>1822</v>
      </c>
      <c r="C172" s="1137" t="s">
        <v>530</v>
      </c>
      <c r="D172" s="1137" t="s">
        <v>530</v>
      </c>
      <c r="E172" s="1135" t="s">
        <v>2943</v>
      </c>
      <c r="F172" s="1323">
        <v>113.62873399999999</v>
      </c>
      <c r="G172" s="1323">
        <v>0</v>
      </c>
      <c r="H172" s="1323">
        <v>27.498404000000001</v>
      </c>
      <c r="I172" s="1323">
        <v>32.883763999999999</v>
      </c>
      <c r="J172" s="1323">
        <v>45.655097999999995</v>
      </c>
      <c r="K172" s="1323">
        <v>214.09640399999998</v>
      </c>
      <c r="L172" s="1323">
        <v>12.80204</v>
      </c>
      <c r="M172" s="1323">
        <v>108.38037</v>
      </c>
      <c r="N172" s="1323">
        <v>83.768329999999992</v>
      </c>
      <c r="O172" s="1323">
        <v>138.12267399999999</v>
      </c>
      <c r="P172" s="1323">
        <v>30.817014</v>
      </c>
      <c r="Q172" s="1323">
        <v>52.778889999999997</v>
      </c>
      <c r="R172" s="1323">
        <v>860.43172199999992</v>
      </c>
      <c r="S172" s="1718">
        <v>2726.930610405062</v>
      </c>
      <c r="T172" s="1718">
        <v>1866.4988884050622</v>
      </c>
      <c r="U172" s="1265"/>
      <c r="V172" s="1135"/>
      <c r="W172" s="1718"/>
      <c r="X172" s="1718"/>
      <c r="Y172" s="1718"/>
      <c r="Z172" s="1718"/>
      <c r="AB172" s="1728"/>
    </row>
    <row r="173" spans="1:28" ht="15">
      <c r="A173" s="1697">
        <v>6390</v>
      </c>
      <c r="B173" s="1707" t="s">
        <v>1822</v>
      </c>
      <c r="C173" s="1137"/>
      <c r="D173" s="1137" t="s">
        <v>530</v>
      </c>
      <c r="E173" s="1719" t="s">
        <v>2761</v>
      </c>
      <c r="F173" s="1323">
        <v>7.7969619999999997</v>
      </c>
      <c r="G173" s="1323">
        <v>6.5285679999999999</v>
      </c>
      <c r="H173" s="1323">
        <v>14.150741999999999</v>
      </c>
      <c r="I173" s="1323">
        <v>9.7881279999999986</v>
      </c>
      <c r="J173" s="1323">
        <v>14.840446</v>
      </c>
      <c r="K173" s="1323">
        <v>2227.7982459999998</v>
      </c>
      <c r="L173" s="1323">
        <v>19.132200000000001</v>
      </c>
      <c r="M173" s="1323">
        <v>11.011643999999999</v>
      </c>
      <c r="N173" s="1323">
        <v>5.8813799999999992</v>
      </c>
      <c r="O173" s="1323">
        <v>7.0340360000000004</v>
      </c>
      <c r="P173" s="1323">
        <v>2029.4185900000002</v>
      </c>
      <c r="Q173" s="1323">
        <v>8.0520580000000006</v>
      </c>
      <c r="R173" s="1323">
        <v>4361.433</v>
      </c>
      <c r="S173" s="1718">
        <v>5343.9495201423997</v>
      </c>
      <c r="T173" s="1718">
        <v>982.51652014239971</v>
      </c>
      <c r="U173" s="1265"/>
      <c r="V173" s="1135"/>
      <c r="W173" s="1718"/>
      <c r="X173" s="1718"/>
      <c r="Y173" s="1718"/>
      <c r="Z173" s="1718"/>
      <c r="AB173" s="1728"/>
    </row>
    <row r="174" spans="1:28" ht="15">
      <c r="A174" s="1697"/>
      <c r="B174" s="1707"/>
      <c r="C174" s="1137"/>
      <c r="D174" s="1137"/>
      <c r="E174" s="1719" t="s">
        <v>2942</v>
      </c>
      <c r="F174" s="1323"/>
      <c r="G174" s="1323"/>
      <c r="H174" s="1323"/>
      <c r="I174" s="1323"/>
      <c r="J174" s="1323"/>
      <c r="K174" s="1323"/>
      <c r="L174" s="1323"/>
      <c r="M174" s="1323"/>
      <c r="N174" s="1323"/>
      <c r="O174" s="1323"/>
      <c r="P174" s="1323"/>
      <c r="Q174" s="1323"/>
      <c r="R174" s="1323"/>
      <c r="S174" s="1718">
        <v>0</v>
      </c>
      <c r="T174" s="1718">
        <v>0</v>
      </c>
      <c r="U174" s="1265"/>
      <c r="V174" s="1135"/>
      <c r="W174" s="1718"/>
      <c r="X174" s="1718"/>
      <c r="Y174" s="1718"/>
      <c r="Z174" s="1718"/>
      <c r="AB174" s="1729"/>
    </row>
    <row r="175" spans="1:28" ht="30">
      <c r="A175" s="1720"/>
      <c r="B175" s="1721"/>
      <c r="C175" s="1139"/>
      <c r="D175" s="1722" t="s">
        <v>530</v>
      </c>
      <c r="E175" s="1720" t="s">
        <v>2941</v>
      </c>
      <c r="F175" s="1725">
        <v>4394.2506279999998</v>
      </c>
      <c r="G175" s="1725">
        <v>3036.8328479999996</v>
      </c>
      <c r="H175" s="1725">
        <v>4790.3155120000001</v>
      </c>
      <c r="I175" s="1725">
        <v>4967.1726240000007</v>
      </c>
      <c r="J175" s="1725">
        <v>2973.2879619999994</v>
      </c>
      <c r="K175" s="1725">
        <v>5609.0839159999996</v>
      </c>
      <c r="L175" s="1725">
        <v>3493.5586159999993</v>
      </c>
      <c r="M175" s="1725">
        <v>5251.7747279999976</v>
      </c>
      <c r="N175" s="1725">
        <v>3833.2047679999991</v>
      </c>
      <c r="O175" s="1725">
        <v>6372.3028040000008</v>
      </c>
      <c r="P175" s="1725">
        <v>5921.9095580000003</v>
      </c>
      <c r="Q175" s="1725">
        <v>6397.9446760000001</v>
      </c>
      <c r="R175" s="1725">
        <v>57041.638639999997</v>
      </c>
      <c r="S175" s="1725">
        <v>128999.7470099513</v>
      </c>
      <c r="T175" s="1725">
        <v>71958.10836995134</v>
      </c>
      <c r="U175" s="1725">
        <v>0</v>
      </c>
      <c r="V175" s="1731"/>
      <c r="W175" s="1725"/>
      <c r="X175" s="1725"/>
      <c r="Y175" s="1725">
        <v>0</v>
      </c>
      <c r="Z175" s="1723">
        <v>57041.638639999997</v>
      </c>
      <c r="AB175" s="1733">
        <v>0</v>
      </c>
    </row>
    <row r="176" spans="1:28" ht="15">
      <c r="A176" s="1697"/>
      <c r="B176" s="1707"/>
      <c r="C176" s="1137"/>
      <c r="D176" s="1138"/>
      <c r="E176" s="1135"/>
      <c r="F176" s="1715"/>
      <c r="G176" s="1715"/>
      <c r="H176" s="1715"/>
      <c r="I176" s="1715"/>
      <c r="J176" s="1715"/>
      <c r="K176" s="1715"/>
      <c r="L176" s="1715"/>
      <c r="M176" s="1715"/>
      <c r="N176" s="1715"/>
      <c r="O176" s="1715"/>
      <c r="P176" s="1715"/>
      <c r="Q176" s="1715"/>
      <c r="R176" s="1718"/>
      <c r="S176" s="1724"/>
      <c r="T176" s="1135"/>
      <c r="U176" s="1135"/>
      <c r="V176" s="1135"/>
      <c r="W176" s="1135"/>
      <c r="X176" s="1135"/>
      <c r="Y176" s="1135"/>
      <c r="Z176" s="1135"/>
    </row>
    <row r="177" spans="1:30" ht="15">
      <c r="A177" s="1697">
        <v>5455</v>
      </c>
      <c r="B177" s="1707" t="s">
        <v>2675</v>
      </c>
      <c r="C177" s="1137"/>
      <c r="D177" s="1138">
        <v>710</v>
      </c>
      <c r="E177" s="1719" t="s">
        <v>2940</v>
      </c>
      <c r="F177" s="1323">
        <v>0</v>
      </c>
      <c r="G177" s="1323">
        <v>0</v>
      </c>
      <c r="H177" s="1323">
        <v>0</v>
      </c>
      <c r="I177" s="1323">
        <v>0</v>
      </c>
      <c r="J177" s="1323">
        <v>0</v>
      </c>
      <c r="K177" s="1323">
        <v>0</v>
      </c>
      <c r="L177" s="1323">
        <v>0</v>
      </c>
      <c r="M177" s="1323">
        <v>0</v>
      </c>
      <c r="N177" s="1323">
        <v>0</v>
      </c>
      <c r="O177" s="1323">
        <v>0</v>
      </c>
      <c r="P177" s="1323">
        <v>0</v>
      </c>
      <c r="Q177" s="1323">
        <v>0</v>
      </c>
      <c r="R177" s="1323">
        <v>0</v>
      </c>
      <c r="S177" s="1724">
        <v>0</v>
      </c>
      <c r="T177" s="1266"/>
      <c r="U177" s="1265"/>
      <c r="V177" s="1135"/>
      <c r="W177" s="1266"/>
      <c r="X177" s="1266"/>
      <c r="Y177" s="1266"/>
      <c r="Z177" s="1266"/>
    </row>
    <row r="178" spans="1:30" ht="15">
      <c r="A178" s="1720"/>
      <c r="B178" s="1721"/>
      <c r="C178" s="1139"/>
      <c r="D178" s="1722">
        <v>710</v>
      </c>
      <c r="E178" s="1693" t="s">
        <v>2939</v>
      </c>
      <c r="F178" s="1726">
        <v>0</v>
      </c>
      <c r="G178" s="1726">
        <v>0</v>
      </c>
      <c r="H178" s="1726">
        <v>0</v>
      </c>
      <c r="I178" s="1726">
        <v>0</v>
      </c>
      <c r="J178" s="1726">
        <v>0</v>
      </c>
      <c r="K178" s="1726">
        <v>0</v>
      </c>
      <c r="L178" s="1726">
        <v>0</v>
      </c>
      <c r="M178" s="1726">
        <v>0</v>
      </c>
      <c r="N178" s="1726">
        <v>0</v>
      </c>
      <c r="O178" s="1726">
        <v>0</v>
      </c>
      <c r="P178" s="1726">
        <v>0</v>
      </c>
      <c r="Q178" s="1726">
        <v>0</v>
      </c>
      <c r="R178" s="1725">
        <v>0</v>
      </c>
      <c r="S178" s="1726">
        <v>0</v>
      </c>
      <c r="T178" s="1726">
        <v>0</v>
      </c>
      <c r="U178" s="1726">
        <v>0</v>
      </c>
      <c r="V178" s="1135"/>
      <c r="W178" s="1726"/>
      <c r="X178" s="1726"/>
      <c r="Y178" s="1726"/>
      <c r="Z178" s="1726"/>
    </row>
    <row r="179" spans="1:30" ht="15">
      <c r="A179" s="1697"/>
      <c r="B179" s="1707"/>
      <c r="C179" s="1137"/>
      <c r="D179" s="1138"/>
      <c r="E179" s="1135"/>
      <c r="F179" s="1715"/>
      <c r="G179" s="1715"/>
      <c r="H179" s="1715"/>
      <c r="I179" s="1715"/>
      <c r="J179" s="1715"/>
      <c r="K179" s="1715"/>
      <c r="L179" s="1715"/>
      <c r="M179" s="1715"/>
      <c r="N179" s="1715"/>
      <c r="O179" s="1715"/>
      <c r="P179" s="1715"/>
      <c r="Q179" s="1715"/>
      <c r="R179" s="1718"/>
      <c r="S179" s="1724"/>
      <c r="T179" s="1135"/>
      <c r="U179" s="1135"/>
      <c r="V179" s="1135"/>
      <c r="W179" s="1135"/>
      <c r="X179" s="1135"/>
      <c r="Y179" s="1135"/>
      <c r="Z179" s="1135"/>
    </row>
    <row r="180" spans="1:30" ht="15">
      <c r="A180" s="1697">
        <v>6400</v>
      </c>
      <c r="B180" s="1707" t="s">
        <v>2675</v>
      </c>
      <c r="C180" s="1137">
        <v>711</v>
      </c>
      <c r="D180" s="1138">
        <v>711</v>
      </c>
      <c r="E180" s="1135" t="s">
        <v>2938</v>
      </c>
      <c r="F180" s="1323">
        <v>0</v>
      </c>
      <c r="G180" s="1323">
        <v>0</v>
      </c>
      <c r="H180" s="1323">
        <v>0</v>
      </c>
      <c r="I180" s="1323">
        <v>0</v>
      </c>
      <c r="J180" s="1323">
        <v>0</v>
      </c>
      <c r="K180" s="1323">
        <v>0</v>
      </c>
      <c r="L180" s="1323">
        <v>0</v>
      </c>
      <c r="M180" s="1323">
        <v>0</v>
      </c>
      <c r="N180" s="1323">
        <v>0</v>
      </c>
      <c r="O180" s="1323">
        <v>0</v>
      </c>
      <c r="P180" s="1323">
        <v>0</v>
      </c>
      <c r="Q180" s="1323">
        <v>3937.5</v>
      </c>
      <c r="R180" s="1323">
        <v>3937.5</v>
      </c>
      <c r="S180" s="1135">
        <v>5664.1</v>
      </c>
      <c r="T180" s="1718">
        <v>1726.6000000000004</v>
      </c>
      <c r="U180" s="1265"/>
      <c r="V180" s="1135"/>
      <c r="W180" s="1266"/>
      <c r="X180" s="1266"/>
      <c r="Y180" s="1266"/>
      <c r="Z180" s="1266"/>
    </row>
    <row r="181" spans="1:30" ht="15">
      <c r="A181" s="1697">
        <v>6410</v>
      </c>
      <c r="B181" s="1707" t="s">
        <v>2675</v>
      </c>
      <c r="C181" s="1137">
        <v>711</v>
      </c>
      <c r="D181" s="1138">
        <v>711</v>
      </c>
      <c r="E181" s="1135" t="s">
        <v>2937</v>
      </c>
      <c r="F181" s="1323">
        <v>2711.77</v>
      </c>
      <c r="G181" s="1323">
        <v>1983.22</v>
      </c>
      <c r="H181" s="1323">
        <v>4700</v>
      </c>
      <c r="I181" s="1323">
        <v>4375</v>
      </c>
      <c r="J181" s="1323">
        <v>1364.35</v>
      </c>
      <c r="K181" s="1323">
        <v>3239.35</v>
      </c>
      <c r="L181" s="1323">
        <v>2200</v>
      </c>
      <c r="M181" s="1323">
        <v>3125</v>
      </c>
      <c r="N181" s="1323">
        <v>3010.65</v>
      </c>
      <c r="O181" s="1323">
        <v>3750</v>
      </c>
      <c r="P181" s="1323">
        <v>3750</v>
      </c>
      <c r="Q181" s="1323">
        <v>7500</v>
      </c>
      <c r="R181" s="1323">
        <v>41709.339999999997</v>
      </c>
      <c r="S181" s="1135">
        <v>120509.86</v>
      </c>
      <c r="T181" s="1718">
        <v>78800.52</v>
      </c>
      <c r="U181" s="1265"/>
      <c r="V181" s="1135"/>
      <c r="W181" s="1266"/>
      <c r="X181" s="1266"/>
      <c r="Y181" s="1266"/>
      <c r="Z181" s="1266"/>
    </row>
    <row r="182" spans="1:30" ht="15">
      <c r="A182" s="1720"/>
      <c r="B182" s="1721"/>
      <c r="C182" s="1139"/>
      <c r="D182" s="1722">
        <v>711</v>
      </c>
      <c r="E182" s="1693" t="s">
        <v>2936</v>
      </c>
      <c r="F182" s="1725">
        <v>2711.77</v>
      </c>
      <c r="G182" s="1725">
        <v>1983.22</v>
      </c>
      <c r="H182" s="1725">
        <v>4700</v>
      </c>
      <c r="I182" s="1725">
        <v>4375</v>
      </c>
      <c r="J182" s="1725">
        <v>1364.35</v>
      </c>
      <c r="K182" s="1725">
        <v>3239.35</v>
      </c>
      <c r="L182" s="1725">
        <v>2200</v>
      </c>
      <c r="M182" s="1725">
        <v>3125</v>
      </c>
      <c r="N182" s="1725">
        <v>3010.65</v>
      </c>
      <c r="O182" s="1725">
        <v>3750</v>
      </c>
      <c r="P182" s="1725">
        <v>3750</v>
      </c>
      <c r="Q182" s="1725">
        <v>11437.5</v>
      </c>
      <c r="R182" s="1725">
        <v>45646.84</v>
      </c>
      <c r="S182" s="1725">
        <v>126173.96</v>
      </c>
      <c r="T182" s="1725">
        <v>80527.12000000001</v>
      </c>
      <c r="U182" s="1725">
        <v>0</v>
      </c>
      <c r="V182" s="1731"/>
      <c r="W182" s="1725"/>
      <c r="X182" s="1725"/>
      <c r="Y182" s="1725">
        <v>0</v>
      </c>
      <c r="Z182" s="1723">
        <v>45646.84</v>
      </c>
    </row>
    <row r="183" spans="1:30" ht="15">
      <c r="A183" s="1697"/>
      <c r="B183" s="1707"/>
      <c r="C183" s="1137"/>
      <c r="D183" s="1138"/>
      <c r="E183" s="1135"/>
      <c r="F183" s="1715"/>
      <c r="G183" s="1715"/>
      <c r="H183" s="1715"/>
      <c r="I183" s="1715"/>
      <c r="J183" s="1715"/>
      <c r="K183" s="1715"/>
      <c r="L183" s="1715"/>
      <c r="M183" s="1715"/>
      <c r="N183" s="1715"/>
      <c r="O183" s="1715"/>
      <c r="P183" s="1715"/>
      <c r="Q183" s="1715"/>
      <c r="R183" s="1718"/>
      <c r="S183" s="1724"/>
      <c r="T183" s="1135"/>
      <c r="U183" s="1135"/>
      <c r="V183" s="1135"/>
      <c r="W183" s="1135"/>
      <c r="X183" s="1135"/>
      <c r="Y183" s="1135"/>
      <c r="Z183" s="1135"/>
    </row>
    <row r="184" spans="1:30" ht="15">
      <c r="A184" s="1697">
        <v>5470</v>
      </c>
      <c r="B184" s="1707" t="s">
        <v>2675</v>
      </c>
      <c r="C184" s="1137">
        <v>715.1</v>
      </c>
      <c r="D184" s="1138">
        <v>715</v>
      </c>
      <c r="E184" s="1135" t="s">
        <v>2935</v>
      </c>
      <c r="F184" s="1323">
        <v>25221.1</v>
      </c>
      <c r="G184" s="1323">
        <v>9620.1</v>
      </c>
      <c r="H184" s="1323">
        <v>18026.62</v>
      </c>
      <c r="I184" s="1323">
        <v>12543.19</v>
      </c>
      <c r="J184" s="1323">
        <v>20488.400000000001</v>
      </c>
      <c r="K184" s="1323">
        <v>9748.44</v>
      </c>
      <c r="L184" s="1323">
        <v>14359.99</v>
      </c>
      <c r="M184" s="1323">
        <v>13789.65</v>
      </c>
      <c r="N184" s="1323">
        <v>11954.91</v>
      </c>
      <c r="O184" s="1323">
        <v>13725.12</v>
      </c>
      <c r="P184" s="1323">
        <v>12992.33</v>
      </c>
      <c r="Q184" s="1323">
        <v>13018.12</v>
      </c>
      <c r="R184" s="1323">
        <v>175487.96999999997</v>
      </c>
      <c r="S184" s="1135">
        <v>499187.55</v>
      </c>
      <c r="T184" s="1718">
        <v>323699.58</v>
      </c>
      <c r="U184" s="1265"/>
      <c r="V184" s="1135"/>
      <c r="W184" s="1266"/>
      <c r="X184" s="1266"/>
      <c r="Y184" s="1266"/>
      <c r="Z184" s="1266"/>
    </row>
    <row r="185" spans="1:30" ht="15">
      <c r="A185" s="1720"/>
      <c r="B185" s="1721"/>
      <c r="C185" s="1139"/>
      <c r="D185" s="1722">
        <v>715</v>
      </c>
      <c r="E185" s="1693" t="s">
        <v>2934</v>
      </c>
      <c r="F185" s="1725">
        <v>25221.1</v>
      </c>
      <c r="G185" s="1725">
        <v>9620.1</v>
      </c>
      <c r="H185" s="1725">
        <v>18026.62</v>
      </c>
      <c r="I185" s="1725">
        <v>12543.19</v>
      </c>
      <c r="J185" s="1725">
        <v>20488.400000000001</v>
      </c>
      <c r="K185" s="1725">
        <v>9748.44</v>
      </c>
      <c r="L185" s="1725">
        <v>14359.99</v>
      </c>
      <c r="M185" s="1725">
        <v>13789.65</v>
      </c>
      <c r="N185" s="1725">
        <v>11954.91</v>
      </c>
      <c r="O185" s="1725">
        <v>13725.12</v>
      </c>
      <c r="P185" s="1725">
        <v>12992.33</v>
      </c>
      <c r="Q185" s="1725">
        <v>13018.12</v>
      </c>
      <c r="R185" s="1725">
        <v>175487.96999999997</v>
      </c>
      <c r="S185" s="1725">
        <v>499187.55</v>
      </c>
      <c r="T185" s="1725">
        <v>323699.58</v>
      </c>
      <c r="U185" s="1725">
        <v>0</v>
      </c>
      <c r="V185" s="1731"/>
      <c r="W185" s="1725"/>
      <c r="X185" s="1725"/>
      <c r="Y185" s="1725">
        <v>0</v>
      </c>
      <c r="Z185" s="1723">
        <v>175487.96999999997</v>
      </c>
    </row>
    <row r="186" spans="1:30" ht="15">
      <c r="A186" s="1697"/>
      <c r="B186" s="1707"/>
      <c r="C186" s="1137"/>
      <c r="D186" s="1138"/>
      <c r="E186" s="1135"/>
      <c r="F186" s="1715"/>
      <c r="G186" s="1715"/>
      <c r="H186" s="1715"/>
      <c r="I186" s="1715"/>
      <c r="J186" s="1715"/>
      <c r="K186" s="1715"/>
      <c r="L186" s="1715"/>
      <c r="M186" s="1715"/>
      <c r="N186" s="1715"/>
      <c r="O186" s="1715"/>
      <c r="P186" s="1715"/>
      <c r="Q186" s="1715"/>
      <c r="R186" s="1718"/>
      <c r="S186" s="1724"/>
      <c r="T186" s="1135"/>
      <c r="U186" s="1135"/>
      <c r="V186" s="1135"/>
      <c r="W186" s="1135"/>
      <c r="X186" s="1135"/>
      <c r="Y186" s="1135"/>
      <c r="Z186" s="1135"/>
    </row>
    <row r="187" spans="1:30" ht="15">
      <c r="A187" s="1720"/>
      <c r="B187" s="1721"/>
      <c r="C187" s="1139"/>
      <c r="D187" s="1722">
        <v>718</v>
      </c>
      <c r="E187" s="1693" t="s">
        <v>2933</v>
      </c>
      <c r="F187" s="1726">
        <v>0</v>
      </c>
      <c r="G187" s="1726">
        <v>0</v>
      </c>
      <c r="H187" s="1726">
        <v>0</v>
      </c>
      <c r="I187" s="1726">
        <v>0</v>
      </c>
      <c r="J187" s="1726">
        <v>0</v>
      </c>
      <c r="K187" s="1726">
        <v>0</v>
      </c>
      <c r="L187" s="1726">
        <v>0</v>
      </c>
      <c r="M187" s="1726">
        <v>0</v>
      </c>
      <c r="N187" s="1726">
        <v>0</v>
      </c>
      <c r="O187" s="1726">
        <v>0</v>
      </c>
      <c r="P187" s="1726">
        <v>0</v>
      </c>
      <c r="Q187" s="1726">
        <v>0</v>
      </c>
      <c r="R187" s="1725">
        <v>0</v>
      </c>
      <c r="S187" s="1726" t="s">
        <v>2932</v>
      </c>
      <c r="T187" s="1726"/>
      <c r="U187" s="1726"/>
      <c r="V187" s="1693"/>
      <c r="W187" s="1726"/>
      <c r="X187" s="1726"/>
      <c r="Y187" s="1726"/>
      <c r="Z187" s="1726"/>
      <c r="AB187" s="1728"/>
      <c r="AD187" s="1693"/>
    </row>
    <row r="188" spans="1:30" ht="15">
      <c r="A188" s="1697"/>
      <c r="B188" s="1707"/>
      <c r="C188" s="1137"/>
      <c r="D188" s="1138"/>
      <c r="E188" s="1135"/>
      <c r="F188" s="1715"/>
      <c r="G188" s="1715"/>
      <c r="H188" s="1715"/>
      <c r="I188" s="1715"/>
      <c r="J188" s="1715"/>
      <c r="K188" s="1715"/>
      <c r="L188" s="1715"/>
      <c r="M188" s="1715"/>
      <c r="N188" s="1715"/>
      <c r="O188" s="1715"/>
      <c r="P188" s="1715"/>
      <c r="Q188" s="1715"/>
      <c r="R188" s="1718"/>
      <c r="S188" s="1724"/>
      <c r="T188" s="1135"/>
      <c r="U188" s="1135"/>
      <c r="V188" s="1135"/>
      <c r="W188" s="1135"/>
      <c r="X188" s="1135"/>
      <c r="Y188" s="1135"/>
      <c r="Z188" s="1135"/>
      <c r="AB188" s="1728"/>
      <c r="AD188" s="1135"/>
    </row>
    <row r="189" spans="1:30" ht="15">
      <c r="A189" s="1697">
        <v>6320</v>
      </c>
      <c r="B189" s="1707" t="s">
        <v>2675</v>
      </c>
      <c r="C189" s="1137">
        <v>775</v>
      </c>
      <c r="D189" s="1138">
        <v>720</v>
      </c>
      <c r="E189" s="1135" t="s">
        <v>2931</v>
      </c>
      <c r="F189" s="1323">
        <v>1138.3399999999999</v>
      </c>
      <c r="G189" s="1323">
        <v>344.48</v>
      </c>
      <c r="H189" s="1323">
        <v>1382.8</v>
      </c>
      <c r="I189" s="1323">
        <v>4446.71</v>
      </c>
      <c r="J189" s="1323">
        <v>958.05</v>
      </c>
      <c r="K189" s="1323">
        <v>2346.2399999999998</v>
      </c>
      <c r="L189" s="1323">
        <v>985.24</v>
      </c>
      <c r="M189" s="1323">
        <v>638.07000000000005</v>
      </c>
      <c r="N189" s="1323">
        <v>541.87</v>
      </c>
      <c r="O189" s="1323">
        <v>1275.6500000000001</v>
      </c>
      <c r="P189" s="1323">
        <v>0</v>
      </c>
      <c r="Q189" s="1323">
        <v>719.44</v>
      </c>
      <c r="R189" s="1323">
        <v>14776.89</v>
      </c>
      <c r="S189" s="1135">
        <v>6112.43</v>
      </c>
      <c r="T189" s="1718">
        <v>-8664.4599999999991</v>
      </c>
      <c r="U189" s="1265"/>
      <c r="V189" s="1135"/>
      <c r="W189" s="1266"/>
      <c r="X189" s="1266"/>
      <c r="Y189" s="1266"/>
      <c r="Z189" s="1266"/>
      <c r="AB189" s="1729"/>
      <c r="AD189" s="1135"/>
    </row>
    <row r="190" spans="1:30" ht="15">
      <c r="A190" s="1720"/>
      <c r="B190" s="1721"/>
      <c r="C190" s="1139"/>
      <c r="D190" s="1722">
        <v>720</v>
      </c>
      <c r="E190" s="1693" t="s">
        <v>2930</v>
      </c>
      <c r="F190" s="1725">
        <v>1138.3399999999999</v>
      </c>
      <c r="G190" s="1725">
        <v>344.48</v>
      </c>
      <c r="H190" s="1725">
        <v>1382.8</v>
      </c>
      <c r="I190" s="1725">
        <v>4446.71</v>
      </c>
      <c r="J190" s="1725">
        <v>958.05</v>
      </c>
      <c r="K190" s="1725">
        <v>2346.2399999999998</v>
      </c>
      <c r="L190" s="1725">
        <v>985.24</v>
      </c>
      <c r="M190" s="1725">
        <v>638.07000000000005</v>
      </c>
      <c r="N190" s="1725">
        <v>541.87</v>
      </c>
      <c r="O190" s="1725">
        <v>1275.6500000000001</v>
      </c>
      <c r="P190" s="1725">
        <v>0</v>
      </c>
      <c r="Q190" s="1725">
        <v>719.44</v>
      </c>
      <c r="R190" s="1725">
        <v>14776.89</v>
      </c>
      <c r="S190" s="1725">
        <v>6112.43</v>
      </c>
      <c r="T190" s="1725">
        <v>-8664.4599999999991</v>
      </c>
      <c r="U190" s="1725">
        <v>0</v>
      </c>
      <c r="V190" s="1731"/>
      <c r="W190" s="1725"/>
      <c r="X190" s="1725"/>
      <c r="Y190" s="1725">
        <v>0</v>
      </c>
      <c r="Z190" s="1723">
        <v>14776.89</v>
      </c>
      <c r="AB190" s="1733"/>
    </row>
    <row r="191" spans="1:30" ht="15">
      <c r="A191" s="1697"/>
      <c r="B191" s="1707"/>
      <c r="C191" s="1137"/>
      <c r="D191" s="1138"/>
      <c r="E191" s="1135"/>
      <c r="F191" s="1715"/>
      <c r="G191" s="1715"/>
      <c r="H191" s="1715"/>
      <c r="I191" s="1715"/>
      <c r="J191" s="1715"/>
      <c r="K191" s="1715"/>
      <c r="L191" s="1715"/>
      <c r="M191" s="1715"/>
      <c r="N191" s="1715"/>
      <c r="O191" s="1715"/>
      <c r="P191" s="1715"/>
      <c r="Q191" s="1715"/>
      <c r="R191" s="1718"/>
      <c r="S191" s="1724"/>
      <c r="T191" s="1135"/>
      <c r="U191" s="1135"/>
      <c r="V191" s="1135"/>
      <c r="W191" s="1135"/>
      <c r="X191" s="1135"/>
      <c r="Y191" s="1135"/>
      <c r="Z191" s="1135"/>
    </row>
    <row r="192" spans="1:30" ht="15">
      <c r="A192" s="1697">
        <v>6270</v>
      </c>
      <c r="B192" s="1707" t="s">
        <v>2675</v>
      </c>
      <c r="C192" s="1137">
        <v>775</v>
      </c>
      <c r="D192" s="1138">
        <v>735</v>
      </c>
      <c r="E192" s="1135" t="s">
        <v>2929</v>
      </c>
      <c r="F192" s="1323">
        <v>383.83</v>
      </c>
      <c r="G192" s="1323">
        <v>2432.42</v>
      </c>
      <c r="H192" s="1323">
        <v>0</v>
      </c>
      <c r="I192" s="1323">
        <v>2545</v>
      </c>
      <c r="J192" s="1323">
        <v>0</v>
      </c>
      <c r="K192" s="1323">
        <v>2865</v>
      </c>
      <c r="L192" s="1323">
        <v>1230</v>
      </c>
      <c r="M192" s="1323">
        <v>0</v>
      </c>
      <c r="N192" s="1323">
        <v>3195</v>
      </c>
      <c r="O192" s="1323">
        <v>1475</v>
      </c>
      <c r="P192" s="1323">
        <v>1830</v>
      </c>
      <c r="Q192" s="1323">
        <v>1635</v>
      </c>
      <c r="R192" s="1323">
        <v>17591.25</v>
      </c>
      <c r="S192" s="1135">
        <v>27337.14</v>
      </c>
      <c r="T192" s="1718">
        <v>9745.89</v>
      </c>
      <c r="U192" s="1265"/>
      <c r="V192" s="1135"/>
      <c r="W192" s="1266"/>
      <c r="X192" s="1266"/>
      <c r="Y192" s="1266"/>
      <c r="Z192" s="1266"/>
      <c r="AD192" s="1135"/>
    </row>
    <row r="193" spans="1:28" ht="15">
      <c r="A193" s="1720"/>
      <c r="B193" s="1721"/>
      <c r="C193" s="1139"/>
      <c r="D193" s="1722">
        <v>735</v>
      </c>
      <c r="E193" s="1693" t="s">
        <v>2926</v>
      </c>
      <c r="F193" s="1725">
        <v>383.83</v>
      </c>
      <c r="G193" s="1725">
        <v>2432.42</v>
      </c>
      <c r="H193" s="1725">
        <v>0</v>
      </c>
      <c r="I193" s="1725">
        <v>2545</v>
      </c>
      <c r="J193" s="1725">
        <v>0</v>
      </c>
      <c r="K193" s="1725">
        <v>2865</v>
      </c>
      <c r="L193" s="1725">
        <v>1230</v>
      </c>
      <c r="M193" s="1725">
        <v>0</v>
      </c>
      <c r="N193" s="1725">
        <v>3195</v>
      </c>
      <c r="O193" s="1725">
        <v>1475</v>
      </c>
      <c r="P193" s="1725">
        <v>1830</v>
      </c>
      <c r="Q193" s="1725">
        <v>1635</v>
      </c>
      <c r="R193" s="1725">
        <v>17591.25</v>
      </c>
      <c r="S193" s="1725">
        <v>27337.14</v>
      </c>
      <c r="T193" s="1725">
        <v>9745.89</v>
      </c>
      <c r="U193" s="1725">
        <v>0</v>
      </c>
      <c r="V193" s="1731"/>
      <c r="W193" s="1725"/>
      <c r="X193" s="1725"/>
      <c r="Y193" s="1725"/>
      <c r="Z193" s="1723">
        <v>17591.25</v>
      </c>
      <c r="AA193" s="1034">
        <v>635</v>
      </c>
      <c r="AB193" s="1733">
        <v>0</v>
      </c>
    </row>
    <row r="194" spans="1:28" ht="15">
      <c r="A194" s="1697"/>
      <c r="B194" s="1707"/>
      <c r="C194" s="1137"/>
      <c r="D194" s="1138"/>
      <c r="E194" s="1135"/>
      <c r="F194" s="1715"/>
      <c r="G194" s="1715"/>
      <c r="H194" s="1715"/>
      <c r="I194" s="1715"/>
      <c r="J194" s="1715"/>
      <c r="K194" s="1715"/>
      <c r="L194" s="1715"/>
      <c r="M194" s="1715"/>
      <c r="N194" s="1715"/>
      <c r="O194" s="1715"/>
      <c r="P194" s="1715"/>
      <c r="Q194" s="1715"/>
      <c r="R194" s="1718"/>
      <c r="S194" s="1724"/>
      <c r="T194" s="1135"/>
      <c r="U194" s="1135"/>
      <c r="V194" s="1135"/>
      <c r="W194" s="1135"/>
      <c r="X194" s="1135"/>
      <c r="Y194" s="1135"/>
      <c r="Z194" s="1135"/>
    </row>
    <row r="195" spans="1:28" ht="15">
      <c r="A195" s="1697">
        <v>6340</v>
      </c>
      <c r="B195" s="1707" t="s">
        <v>2675</v>
      </c>
      <c r="C195" s="1137"/>
      <c r="D195" s="1138">
        <v>775</v>
      </c>
      <c r="E195" s="1719" t="s">
        <v>2767</v>
      </c>
      <c r="F195" s="1323">
        <v>0</v>
      </c>
      <c r="G195" s="1323">
        <v>0</v>
      </c>
      <c r="H195" s="1323">
        <v>500</v>
      </c>
      <c r="I195" s="1323">
        <v>0</v>
      </c>
      <c r="J195" s="1323">
        <v>-500</v>
      </c>
      <c r="K195" s="1323">
        <v>0</v>
      </c>
      <c r="L195" s="1323">
        <v>0</v>
      </c>
      <c r="M195" s="1323">
        <v>1000</v>
      </c>
      <c r="N195" s="1323">
        <v>0</v>
      </c>
      <c r="O195" s="1323">
        <v>0</v>
      </c>
      <c r="P195" s="1323">
        <v>0</v>
      </c>
      <c r="Q195" s="1323">
        <v>0</v>
      </c>
      <c r="R195" s="1323">
        <v>1000</v>
      </c>
      <c r="S195" s="1135">
        <v>14156.2</v>
      </c>
      <c r="T195" s="1718">
        <v>13156.2</v>
      </c>
      <c r="U195" s="1265"/>
      <c r="V195" s="1135"/>
      <c r="W195" s="1266"/>
      <c r="X195" s="1266"/>
      <c r="Y195" s="1266"/>
      <c r="Z195" s="1266"/>
      <c r="AB195" s="1728"/>
    </row>
    <row r="196" spans="1:28" ht="15">
      <c r="A196" s="1720"/>
      <c r="B196" s="1721"/>
      <c r="C196" s="1139"/>
      <c r="D196" s="1722">
        <v>775</v>
      </c>
      <c r="E196" s="1693" t="s">
        <v>2920</v>
      </c>
      <c r="F196" s="1725">
        <v>0</v>
      </c>
      <c r="G196" s="1725">
        <v>0</v>
      </c>
      <c r="H196" s="1725">
        <v>500</v>
      </c>
      <c r="I196" s="1725">
        <v>0</v>
      </c>
      <c r="J196" s="1725">
        <v>-500</v>
      </c>
      <c r="K196" s="1725">
        <v>0</v>
      </c>
      <c r="L196" s="1725">
        <v>0</v>
      </c>
      <c r="M196" s="1725">
        <v>1000</v>
      </c>
      <c r="N196" s="1725">
        <v>0</v>
      </c>
      <c r="O196" s="1725">
        <v>0</v>
      </c>
      <c r="P196" s="1725">
        <v>0</v>
      </c>
      <c r="Q196" s="1725">
        <v>0</v>
      </c>
      <c r="R196" s="1725">
        <v>1000</v>
      </c>
      <c r="S196" s="1725">
        <v>14156.2</v>
      </c>
      <c r="T196" s="1725">
        <v>13156.2</v>
      </c>
      <c r="U196" s="1725">
        <v>0</v>
      </c>
      <c r="V196" s="1731"/>
      <c r="W196" s="1725"/>
      <c r="X196" s="1725"/>
      <c r="Y196" s="1725"/>
      <c r="Z196" s="1723">
        <v>1000</v>
      </c>
      <c r="AB196" s="1733">
        <v>0</v>
      </c>
    </row>
    <row r="197" spans="1:28" ht="15">
      <c r="A197" s="1720"/>
      <c r="B197" s="1721"/>
      <c r="C197" s="1139"/>
      <c r="D197" s="1722"/>
      <c r="E197" s="1693"/>
      <c r="F197" s="1734"/>
      <c r="G197" s="1734"/>
      <c r="H197" s="1734"/>
      <c r="I197" s="1734"/>
      <c r="J197" s="1734"/>
      <c r="K197" s="1734"/>
      <c r="L197" s="1734"/>
      <c r="M197" s="1734"/>
      <c r="N197" s="1734"/>
      <c r="O197" s="1734"/>
      <c r="P197" s="1734"/>
      <c r="Q197" s="1734"/>
      <c r="R197" s="1735"/>
      <c r="S197" s="1734"/>
      <c r="T197" s="1734"/>
      <c r="U197" s="1734"/>
      <c r="V197" s="1693"/>
      <c r="W197" s="1734"/>
      <c r="X197" s="1734"/>
      <c r="Y197" s="1734"/>
      <c r="Z197" s="1734"/>
      <c r="AB197" s="1728"/>
    </row>
    <row r="198" spans="1:28" ht="15.75" thickBot="1">
      <c r="A198" s="1736" t="s">
        <v>2919</v>
      </c>
      <c r="B198" s="1714"/>
      <c r="C198" s="1139"/>
      <c r="D198" s="1722"/>
      <c r="E198" s="1693"/>
      <c r="F198" s="1737">
        <v>70465.626403999981</v>
      </c>
      <c r="G198" s="1737">
        <v>50301.778794000005</v>
      </c>
      <c r="H198" s="1737">
        <v>63964.146585999988</v>
      </c>
      <c r="I198" s="1737">
        <v>66581.201541999966</v>
      </c>
      <c r="J198" s="1737">
        <v>61634.664436000021</v>
      </c>
      <c r="K198" s="1737">
        <v>63455.646332000026</v>
      </c>
      <c r="L198" s="1737">
        <v>61613.139908000012</v>
      </c>
      <c r="M198" s="1737">
        <v>59871.738937999988</v>
      </c>
      <c r="N198" s="1737">
        <v>56133.727713999993</v>
      </c>
      <c r="O198" s="1737">
        <v>65215.762725999979</v>
      </c>
      <c r="P198" s="1737">
        <v>66003.096038000018</v>
      </c>
      <c r="Q198" s="1737">
        <v>74478.975158000016</v>
      </c>
      <c r="R198" s="1737">
        <v>759719.50457600015</v>
      </c>
      <c r="S198" s="1737">
        <v>1896489.9200943483</v>
      </c>
      <c r="T198" s="1737">
        <v>1136770.415518349</v>
      </c>
      <c r="U198" s="1737">
        <v>0</v>
      </c>
      <c r="V198" s="1731"/>
      <c r="W198" s="1737">
        <v>0</v>
      </c>
      <c r="X198" s="1737">
        <v>0</v>
      </c>
      <c r="Y198" s="1737">
        <v>0</v>
      </c>
      <c r="Z198" s="1723">
        <v>759719.50457600015</v>
      </c>
    </row>
    <row r="199" spans="1:28" ht="13.5" thickTop="1"/>
    <row r="200" spans="1:28" s="1727" customFormat="1" ht="15">
      <c r="A200" s="1736" t="s">
        <v>2918</v>
      </c>
      <c r="B200" s="1714"/>
      <c r="C200" s="1139"/>
      <c r="D200" s="1722"/>
      <c r="E200" s="1693" t="s">
        <v>2917</v>
      </c>
      <c r="F200" s="2281"/>
      <c r="G200" s="2281"/>
      <c r="H200" s="2281"/>
      <c r="I200" s="2281"/>
      <c r="J200" s="2281"/>
      <c r="K200" s="2281"/>
      <c r="L200" s="2281"/>
      <c r="M200" s="2281"/>
      <c r="N200" s="2281"/>
      <c r="O200" s="2281"/>
      <c r="P200" s="2281"/>
      <c r="Q200" s="2281"/>
      <c r="R200" s="1739"/>
      <c r="S200" s="1740"/>
      <c r="T200" s="1741"/>
      <c r="U200" s="1742"/>
      <c r="W200" s="1741"/>
      <c r="X200" s="1741"/>
      <c r="Y200" s="1741"/>
      <c r="Z200" s="1741"/>
    </row>
    <row r="201" spans="1:28" ht="15">
      <c r="A201" s="1736" t="s">
        <v>2916</v>
      </c>
      <c r="B201" s="1714"/>
      <c r="F201" s="1743"/>
      <c r="G201" s="1743"/>
      <c r="H201" s="1743"/>
      <c r="I201" s="1743"/>
      <c r="J201" s="1743"/>
      <c r="K201" s="1743"/>
      <c r="L201" s="1743"/>
      <c r="M201" s="1743"/>
      <c r="N201" s="1743"/>
      <c r="O201" s="1743"/>
      <c r="P201" s="1743"/>
      <c r="Q201" s="1743"/>
      <c r="R201" s="1739"/>
      <c r="S201" s="1739"/>
      <c r="T201" s="1739"/>
      <c r="U201" s="1743"/>
      <c r="W201" s="1739"/>
      <c r="X201" s="1739"/>
      <c r="Y201" s="1739"/>
      <c r="Z201" s="1739"/>
    </row>
    <row r="202" spans="1:28" ht="15">
      <c r="R202" s="1140"/>
      <c r="S202" s="1140"/>
      <c r="T202" s="1140"/>
      <c r="W202" s="1140"/>
      <c r="X202" s="1140"/>
      <c r="Y202" s="1140"/>
      <c r="Z202" s="1140"/>
    </row>
    <row r="203" spans="1:28" ht="15">
      <c r="F203" s="1141"/>
      <c r="G203" s="1141"/>
      <c r="H203" s="1141"/>
      <c r="I203" s="1141"/>
      <c r="J203" s="1141"/>
      <c r="K203" s="1141"/>
      <c r="L203" s="1141"/>
      <c r="M203" s="1141"/>
      <c r="N203" s="1141"/>
      <c r="O203" s="1141"/>
      <c r="P203" s="1141"/>
      <c r="Q203" s="1141"/>
      <c r="R203" s="1141"/>
      <c r="S203" s="1140"/>
      <c r="T203" s="1140"/>
      <c r="W203" s="1140"/>
      <c r="X203" s="1140"/>
      <c r="Y203" s="1140"/>
      <c r="Z203" s="1140"/>
    </row>
    <row r="204" spans="1:28">
      <c r="F204" s="1744"/>
      <c r="G204" s="1744"/>
      <c r="H204" s="1744"/>
      <c r="I204" s="1744"/>
      <c r="J204" s="1744"/>
      <c r="K204" s="1744"/>
      <c r="L204" s="1744"/>
      <c r="M204" s="1744"/>
      <c r="N204" s="1744"/>
      <c r="O204" s="1744"/>
      <c r="P204" s="1744"/>
      <c r="Q204" s="1744"/>
      <c r="R204" s="1141"/>
    </row>
    <row r="205" spans="1:28">
      <c r="F205" s="1744"/>
      <c r="G205" s="1744"/>
      <c r="H205" s="1744"/>
      <c r="I205" s="1744"/>
      <c r="J205" s="1744"/>
      <c r="K205" s="1744"/>
      <c r="L205" s="1744"/>
      <c r="M205" s="1744"/>
      <c r="N205" s="1744"/>
      <c r="O205" s="1744"/>
      <c r="P205" s="1744"/>
      <c r="Q205" s="1744"/>
      <c r="R205" s="1744"/>
    </row>
    <row r="206" spans="1:28">
      <c r="R206" s="1745"/>
      <c r="S206" s="1677"/>
      <c r="T206" s="1677"/>
    </row>
  </sheetData>
  <mergeCells count="1">
    <mergeCell ref="F1:Q1"/>
  </mergeCells>
  <pageMargins left="0.7" right="0.7" top="0.75" bottom="0.75" header="0.3" footer="0.3"/>
</worksheet>
</file>

<file path=xl/worksheets/sheet127.xml><?xml version="1.0" encoding="utf-8"?>
<worksheet xmlns="http://schemas.openxmlformats.org/spreadsheetml/2006/main" xmlns:r="http://schemas.openxmlformats.org/officeDocument/2006/relationships">
  <sheetPr codeName="Sheet113">
    <pageSetUpPr fitToPage="1"/>
  </sheetPr>
  <dimension ref="A1:S39"/>
  <sheetViews>
    <sheetView workbookViewId="0"/>
  </sheetViews>
  <sheetFormatPr defaultRowHeight="12.75"/>
  <cols>
    <col min="1" max="1" width="9.140625" style="1592"/>
    <col min="2" max="2" width="42.140625" style="1592" customWidth="1"/>
    <col min="3" max="3" width="11" style="1592" bestFit="1" customWidth="1"/>
    <col min="4" max="4" width="1.7109375" style="1592" customWidth="1"/>
    <col min="5" max="5" width="10.28515625" style="1592" bestFit="1" customWidth="1"/>
    <col min="6" max="6" width="1.7109375" style="1592" customWidth="1"/>
    <col min="7" max="7" width="11" style="1592" bestFit="1" customWidth="1"/>
    <col min="8" max="8" width="1.7109375" style="1592" customWidth="1"/>
    <col min="9" max="9" width="14.28515625" style="1592" bestFit="1" customWidth="1"/>
    <col min="10" max="10" width="1.7109375" style="1592" customWidth="1"/>
    <col min="11" max="11" width="11" style="1592" bestFit="1" customWidth="1"/>
    <col min="12" max="12" width="1.7109375" style="1592" customWidth="1"/>
    <col min="13" max="13" width="9.140625" style="1592"/>
    <col min="14" max="14" width="1.7109375" style="1592" customWidth="1"/>
    <col min="15" max="15" width="10" style="1592" bestFit="1" customWidth="1"/>
    <col min="16" max="16" width="1.7109375" style="1592" customWidth="1"/>
    <col min="17" max="17" width="10" style="1592" bestFit="1" customWidth="1"/>
    <col min="18" max="16384" width="9.140625" style="1592"/>
  </cols>
  <sheetData>
    <row r="1" spans="1:18" ht="18.75">
      <c r="A1" s="1671" t="s">
        <v>3721</v>
      </c>
      <c r="B1" s="1672">
        <v>251</v>
      </c>
    </row>
    <row r="2" spans="1:18">
      <c r="A2" s="1592" t="s">
        <v>4138</v>
      </c>
      <c r="K2" s="1673"/>
      <c r="M2" s="1674"/>
      <c r="N2" s="1674"/>
    </row>
    <row r="3" spans="1:18">
      <c r="C3" s="1673"/>
      <c r="D3" s="1673"/>
      <c r="E3" s="1673" t="s">
        <v>3721</v>
      </c>
      <c r="F3" s="1673"/>
      <c r="G3" s="1673" t="s">
        <v>3721</v>
      </c>
      <c r="H3" s="1673"/>
      <c r="I3" s="1673"/>
      <c r="J3" s="1673"/>
      <c r="K3" s="2680" t="s">
        <v>2379</v>
      </c>
      <c r="L3" s="2680"/>
      <c r="M3" s="2680"/>
      <c r="O3" s="2680" t="s">
        <v>4128</v>
      </c>
      <c r="P3" s="2680"/>
      <c r="Q3" s="2680"/>
    </row>
    <row r="4" spans="1:18">
      <c r="C4" s="1675" t="s">
        <v>4125</v>
      </c>
      <c r="D4" s="1673"/>
      <c r="E4" s="1675" t="s">
        <v>1779</v>
      </c>
      <c r="F4" s="1673"/>
      <c r="G4" s="1675" t="s">
        <v>1243</v>
      </c>
      <c r="H4" s="1673"/>
      <c r="I4" s="1675" t="s">
        <v>1627</v>
      </c>
      <c r="J4" s="1673"/>
      <c r="K4" s="1675" t="s">
        <v>682</v>
      </c>
      <c r="M4" s="1675" t="s">
        <v>926</v>
      </c>
      <c r="O4" s="1675" t="s">
        <v>682</v>
      </c>
      <c r="Q4" s="1675" t="s">
        <v>926</v>
      </c>
    </row>
    <row r="5" spans="1:18" ht="15">
      <c r="A5" s="1676" t="s">
        <v>4124</v>
      </c>
      <c r="B5" s="1135" t="s">
        <v>3283</v>
      </c>
      <c r="C5" s="1677">
        <v>21866</v>
      </c>
      <c r="E5" s="1678">
        <v>1</v>
      </c>
      <c r="G5" s="1677">
        <v>21866</v>
      </c>
      <c r="I5" s="1673" t="s">
        <v>4126</v>
      </c>
      <c r="K5" s="1679">
        <v>0.64982332425532019</v>
      </c>
      <c r="M5" s="1679">
        <v>0.35017667574467981</v>
      </c>
      <c r="O5" s="1680">
        <v>14209.04</v>
      </c>
      <c r="Q5" s="1680">
        <v>7656.9599999999991</v>
      </c>
    </row>
    <row r="7" spans="1:18" ht="15">
      <c r="A7" s="1676" t="s">
        <v>2790</v>
      </c>
      <c r="B7" s="1135" t="s">
        <v>4134</v>
      </c>
      <c r="C7" s="1677">
        <v>27000</v>
      </c>
      <c r="E7" s="1678">
        <v>1</v>
      </c>
      <c r="G7" s="1677">
        <v>27000</v>
      </c>
      <c r="I7" s="1673" t="s">
        <v>2905</v>
      </c>
      <c r="K7" s="1679">
        <v>0.76380000000000003</v>
      </c>
      <c r="M7" s="1679">
        <v>0.23619999999999997</v>
      </c>
      <c r="O7" s="1680">
        <v>20622.599999999999</v>
      </c>
      <c r="Q7" s="1680">
        <v>6377.4000000000015</v>
      </c>
    </row>
    <row r="8" spans="1:18" ht="15">
      <c r="A8" s="1676" t="s">
        <v>2790</v>
      </c>
      <c r="B8" s="1135" t="s">
        <v>4134</v>
      </c>
      <c r="C8" s="1677">
        <v>45760</v>
      </c>
      <c r="E8" s="1679">
        <v>0.23619999999999999</v>
      </c>
      <c r="G8" s="1677">
        <v>10808.51</v>
      </c>
      <c r="I8" s="1673" t="s">
        <v>2905</v>
      </c>
      <c r="K8" s="1679">
        <v>0.76380000000000003</v>
      </c>
      <c r="M8" s="1679">
        <v>0.23619999999999997</v>
      </c>
      <c r="O8" s="1680">
        <v>8255.5400000000009</v>
      </c>
      <c r="Q8" s="1680">
        <v>2552.9699999999993</v>
      </c>
    </row>
    <row r="9" spans="1:18" ht="15">
      <c r="A9" s="1676" t="s">
        <v>2790</v>
      </c>
      <c r="B9" s="1135" t="s">
        <v>4136</v>
      </c>
      <c r="C9" s="1677">
        <v>10640</v>
      </c>
      <c r="E9" s="1679">
        <v>0.23619999999999999</v>
      </c>
      <c r="G9" s="1677">
        <v>2513.17</v>
      </c>
      <c r="I9" s="1673" t="s">
        <v>2905</v>
      </c>
      <c r="K9" s="1679">
        <v>0.76380000000000003</v>
      </c>
      <c r="M9" s="1679">
        <v>0.23619999999999997</v>
      </c>
      <c r="O9" s="1680">
        <v>1919.56</v>
      </c>
      <c r="Q9" s="1680">
        <v>593.61000000000013</v>
      </c>
    </row>
    <row r="10" spans="1:18" ht="15">
      <c r="A10" s="1676" t="s">
        <v>2790</v>
      </c>
      <c r="B10" s="1135" t="s">
        <v>4135</v>
      </c>
      <c r="C10" s="1677">
        <v>15000</v>
      </c>
      <c r="E10" s="1679">
        <v>0.23619999999999999</v>
      </c>
      <c r="G10" s="1677">
        <v>3543</v>
      </c>
      <c r="I10" s="1673" t="s">
        <v>2905</v>
      </c>
      <c r="K10" s="1679">
        <v>0.76380000000000003</v>
      </c>
      <c r="M10" s="1679">
        <v>0.23619999999999997</v>
      </c>
      <c r="O10" s="1680">
        <v>2706.14</v>
      </c>
      <c r="Q10" s="1680">
        <v>836.86000000000013</v>
      </c>
    </row>
    <row r="11" spans="1:18" ht="15">
      <c r="A11" s="1676" t="s">
        <v>2790</v>
      </c>
      <c r="B11" s="1135" t="s">
        <v>4134</v>
      </c>
      <c r="C11" s="1677">
        <v>66414</v>
      </c>
      <c r="E11" s="1679">
        <v>0.23619999999999999</v>
      </c>
      <c r="G11" s="1677">
        <v>15686.99</v>
      </c>
      <c r="I11" s="1673" t="s">
        <v>2905</v>
      </c>
      <c r="K11" s="1679">
        <v>0.76380000000000003</v>
      </c>
      <c r="M11" s="1679">
        <v>0.23619999999999997</v>
      </c>
      <c r="O11" s="1680">
        <v>11981.72</v>
      </c>
      <c r="Q11" s="1680">
        <v>3705.2700000000004</v>
      </c>
    </row>
    <row r="12" spans="1:18" ht="15">
      <c r="A12" s="1676"/>
      <c r="B12" s="1135"/>
      <c r="C12" s="1681">
        <v>164814</v>
      </c>
      <c r="E12" s="1679"/>
      <c r="G12" s="1681">
        <v>59551.67</v>
      </c>
      <c r="I12" s="1673"/>
      <c r="K12" s="1679"/>
      <c r="M12" s="1679"/>
      <c r="O12" s="1682">
        <v>45485.560000000005</v>
      </c>
      <c r="P12" s="1683"/>
      <c r="Q12" s="1682">
        <v>14066.110000000002</v>
      </c>
      <c r="R12" s="1683"/>
    </row>
    <row r="13" spans="1:18" ht="15">
      <c r="A13" s="1676"/>
      <c r="B13" s="1135"/>
      <c r="C13" s="1684"/>
      <c r="E13" s="1679"/>
      <c r="G13" s="1684"/>
      <c r="I13" s="1673"/>
      <c r="K13" s="1679"/>
      <c r="M13" s="1679"/>
      <c r="O13" s="1685"/>
      <c r="P13" s="1683"/>
      <c r="Q13" s="1685"/>
      <c r="R13" s="1683"/>
    </row>
    <row r="14" spans="1:18" ht="15">
      <c r="A14" s="1676" t="s">
        <v>519</v>
      </c>
      <c r="B14" s="1135" t="s">
        <v>4127</v>
      </c>
      <c r="C14" s="1677">
        <v>8100</v>
      </c>
      <c r="E14" s="1678">
        <v>1</v>
      </c>
      <c r="G14" s="1677">
        <v>8100</v>
      </c>
      <c r="I14" s="1673" t="s">
        <v>2905</v>
      </c>
      <c r="K14" s="1679">
        <v>0.76380000000000003</v>
      </c>
      <c r="M14" s="1679">
        <v>0.23619999999999997</v>
      </c>
      <c r="O14" s="1680">
        <v>6186.78</v>
      </c>
      <c r="Q14" s="1680">
        <v>1913.2200000000003</v>
      </c>
    </row>
    <row r="15" spans="1:18" ht="15">
      <c r="A15" s="1676" t="s">
        <v>519</v>
      </c>
      <c r="B15" s="1135" t="s">
        <v>4132</v>
      </c>
      <c r="C15" s="723">
        <v>7980</v>
      </c>
      <c r="E15" s="1679">
        <v>0.23619999999999999</v>
      </c>
      <c r="G15" s="1677">
        <v>1884.88</v>
      </c>
      <c r="I15" s="1673" t="s">
        <v>2905</v>
      </c>
      <c r="K15" s="1679">
        <v>0.76380000000000003</v>
      </c>
      <c r="M15" s="1679">
        <v>0.23619999999999997</v>
      </c>
      <c r="O15" s="1680">
        <v>1439.67</v>
      </c>
      <c r="Q15" s="1680">
        <v>445.21000000000004</v>
      </c>
    </row>
    <row r="16" spans="1:18" ht="15">
      <c r="A16" s="1676" t="s">
        <v>519</v>
      </c>
      <c r="B16" s="1135" t="s">
        <v>4133</v>
      </c>
      <c r="C16" s="723">
        <v>38152.199999999997</v>
      </c>
      <c r="E16" s="1679">
        <v>0.23619999999999999</v>
      </c>
      <c r="G16" s="1677">
        <v>9011.5499999999993</v>
      </c>
      <c r="I16" s="1673" t="s">
        <v>2905</v>
      </c>
      <c r="K16" s="1679">
        <v>0.76380000000000003</v>
      </c>
      <c r="M16" s="1679">
        <v>0.23619999999999997</v>
      </c>
      <c r="O16" s="1680">
        <v>6883.02</v>
      </c>
      <c r="Q16" s="1680">
        <v>2128.5299999999988</v>
      </c>
    </row>
    <row r="17" spans="1:19" ht="15">
      <c r="A17" s="1676"/>
      <c r="B17" s="1135"/>
      <c r="C17" s="1681">
        <v>54232.2</v>
      </c>
      <c r="E17" s="1679"/>
      <c r="G17" s="1681">
        <v>18996.43</v>
      </c>
      <c r="I17" s="1673"/>
      <c r="K17" s="1679"/>
      <c r="M17" s="1679"/>
      <c r="O17" s="1682">
        <v>14509.470000000001</v>
      </c>
      <c r="P17" s="1683"/>
      <c r="Q17" s="1682">
        <v>4486.9599999999991</v>
      </c>
    </row>
    <row r="18" spans="1:19" ht="15">
      <c r="A18" s="1676"/>
      <c r="I18" s="1673"/>
    </row>
    <row r="19" spans="1:19" ht="15">
      <c r="A19" s="1676" t="s">
        <v>39</v>
      </c>
      <c r="B19" s="1592" t="s">
        <v>4129</v>
      </c>
      <c r="I19" s="1673" t="s">
        <v>4130</v>
      </c>
      <c r="J19" s="1673"/>
      <c r="K19" s="1673"/>
      <c r="O19" s="1680">
        <v>1464.18</v>
      </c>
      <c r="Q19" s="1680">
        <v>452.79</v>
      </c>
      <c r="S19" s="1686"/>
    </row>
    <row r="20" spans="1:19" ht="15">
      <c r="A20" s="1676"/>
    </row>
    <row r="21" spans="1:19" ht="15">
      <c r="A21" s="1676">
        <v>408.12</v>
      </c>
      <c r="B21" s="2259" t="s">
        <v>2696</v>
      </c>
      <c r="C21" s="1687">
        <v>2065.5</v>
      </c>
      <c r="E21" s="1688">
        <v>1</v>
      </c>
      <c r="G21" s="1677">
        <v>2065.5</v>
      </c>
      <c r="I21" s="1673" t="s">
        <v>4131</v>
      </c>
      <c r="J21" s="1673"/>
      <c r="K21" s="1679">
        <v>0.76380000000000003</v>
      </c>
      <c r="M21" s="1679">
        <v>0.23619999999999997</v>
      </c>
      <c r="O21" s="1680">
        <v>1577.63</v>
      </c>
      <c r="Q21" s="1680">
        <v>487.86999999999989</v>
      </c>
    </row>
    <row r="22" spans="1:19" ht="15">
      <c r="A22" s="1676">
        <v>408.12</v>
      </c>
      <c r="B22" s="2259" t="s">
        <v>2696</v>
      </c>
      <c r="C22" s="1687">
        <v>10542.771000000001</v>
      </c>
      <c r="E22" s="1679">
        <v>0.23619999999999999</v>
      </c>
      <c r="G22" s="1677">
        <v>2490.1999999999998</v>
      </c>
      <c r="I22" s="1673" t="s">
        <v>4131</v>
      </c>
      <c r="K22" s="1679">
        <v>0.76380000000000003</v>
      </c>
      <c r="M22" s="1679">
        <v>0.23619999999999997</v>
      </c>
      <c r="O22" s="1680">
        <v>1902.01</v>
      </c>
      <c r="Q22" s="1680">
        <v>588.18999999999983</v>
      </c>
    </row>
    <row r="23" spans="1:19" ht="15">
      <c r="A23" s="1676"/>
      <c r="C23" s="1689">
        <v>12608.271000000001</v>
      </c>
      <c r="G23" s="1689">
        <v>4555.7</v>
      </c>
      <c r="O23" s="1690">
        <v>3479.6400000000003</v>
      </c>
      <c r="Q23" s="1690">
        <v>1076.0599999999997</v>
      </c>
    </row>
    <row r="24" spans="1:19" ht="15">
      <c r="A24" s="1676"/>
      <c r="C24" s="1691"/>
      <c r="G24" s="1691"/>
      <c r="O24" s="1692"/>
      <c r="Q24" s="1692"/>
    </row>
    <row r="25" spans="1:19" ht="15">
      <c r="A25" s="1693" t="s">
        <v>4170</v>
      </c>
    </row>
    <row r="26" spans="1:19">
      <c r="E26" s="1673">
        <v>2015</v>
      </c>
      <c r="G26" s="1673">
        <v>2015</v>
      </c>
      <c r="I26" s="1673">
        <v>2016</v>
      </c>
      <c r="K26" s="1673">
        <v>2016</v>
      </c>
    </row>
    <row r="27" spans="1:19" ht="15">
      <c r="A27" s="1676"/>
      <c r="E27" s="1694" t="s">
        <v>634</v>
      </c>
      <c r="G27" s="1673" t="s">
        <v>4169</v>
      </c>
      <c r="I27" s="1694" t="s">
        <v>634</v>
      </c>
      <c r="K27" s="1673" t="s">
        <v>4169</v>
      </c>
      <c r="O27" s="1596"/>
      <c r="Q27" s="1596"/>
    </row>
    <row r="28" spans="1:19">
      <c r="A28" s="2681" t="s">
        <v>682</v>
      </c>
      <c r="B28" s="2681"/>
      <c r="C28" s="1675" t="s">
        <v>4168</v>
      </c>
      <c r="E28" s="1695">
        <v>7.4999999999999997E-3</v>
      </c>
      <c r="G28" s="1675" t="s">
        <v>1243</v>
      </c>
      <c r="I28" s="1695">
        <v>0.03</v>
      </c>
      <c r="K28" s="1675" t="s">
        <v>1243</v>
      </c>
    </row>
    <row r="29" spans="1:19" ht="15">
      <c r="A29" s="1676">
        <v>601</v>
      </c>
      <c r="B29" s="1592" t="s">
        <v>3293</v>
      </c>
      <c r="C29" s="1680">
        <v>627322.03153200017</v>
      </c>
      <c r="E29" s="1596">
        <v>4704.915236490001</v>
      </c>
      <c r="G29" s="1596">
        <v>632026.94676849013</v>
      </c>
      <c r="I29" s="1596">
        <v>18960.808403054703</v>
      </c>
      <c r="K29" s="1596">
        <v>650987.75517154485</v>
      </c>
    </row>
    <row r="30" spans="1:19" ht="15">
      <c r="A30" s="1676">
        <v>603</v>
      </c>
      <c r="B30" s="1592" t="s">
        <v>3291</v>
      </c>
      <c r="C30" s="1680">
        <v>36039.093372000003</v>
      </c>
      <c r="E30" s="1596">
        <v>270.29320029000002</v>
      </c>
      <c r="G30" s="1596">
        <v>36309.386572290001</v>
      </c>
      <c r="I30" s="1596">
        <v>1089.2815971687</v>
      </c>
      <c r="K30" s="1596">
        <v>37398.668169458702</v>
      </c>
    </row>
    <row r="31" spans="1:19" ht="15">
      <c r="A31" s="1676">
        <v>604</v>
      </c>
      <c r="B31" s="1592" t="s">
        <v>3289</v>
      </c>
      <c r="C31" s="1680">
        <v>258600.30829800005</v>
      </c>
      <c r="E31" s="1596">
        <v>1939.5023122350003</v>
      </c>
      <c r="G31" s="1596">
        <v>260539.81061023506</v>
      </c>
      <c r="I31" s="1596">
        <v>7816.1943183070516</v>
      </c>
      <c r="K31" s="1596">
        <v>268356.00492854213</v>
      </c>
    </row>
    <row r="32" spans="1:19" ht="15">
      <c r="A32" s="1676"/>
      <c r="C32" s="1680"/>
      <c r="E32" s="1596"/>
      <c r="G32" s="1596"/>
      <c r="I32" s="1596"/>
      <c r="K32" s="1596"/>
    </row>
    <row r="33" spans="1:11">
      <c r="A33" s="2681" t="s">
        <v>926</v>
      </c>
      <c r="B33" s="2681"/>
      <c r="C33" s="1680"/>
      <c r="E33" s="1596"/>
      <c r="G33" s="1596"/>
      <c r="I33" s="1596"/>
      <c r="K33" s="1596"/>
    </row>
    <row r="34" spans="1:11" ht="15">
      <c r="A34" s="1676">
        <v>701</v>
      </c>
      <c r="B34" s="1592" t="s">
        <v>3293</v>
      </c>
      <c r="C34" s="1680">
        <v>193995.10846800002</v>
      </c>
      <c r="E34" s="1596">
        <v>1454.96331351</v>
      </c>
      <c r="G34" s="1596">
        <v>195450.07178151002</v>
      </c>
      <c r="I34" s="1596">
        <v>5863.5021534453008</v>
      </c>
      <c r="K34" s="1596">
        <v>201313.57393495532</v>
      </c>
    </row>
    <row r="35" spans="1:11" ht="15">
      <c r="A35" s="1676">
        <v>703</v>
      </c>
      <c r="B35" s="1592" t="s">
        <v>3291</v>
      </c>
      <c r="C35" s="1680">
        <v>11144.846627999999</v>
      </c>
      <c r="E35" s="1596">
        <v>83.586349709999993</v>
      </c>
      <c r="G35" s="1596">
        <v>11228.432977709999</v>
      </c>
      <c r="I35" s="1596">
        <v>336.85298933129997</v>
      </c>
      <c r="K35" s="1596">
        <v>11565.2859670413</v>
      </c>
    </row>
    <row r="36" spans="1:11" ht="15">
      <c r="A36" s="1676">
        <v>704</v>
      </c>
      <c r="B36" s="1592" t="s">
        <v>3289</v>
      </c>
      <c r="C36" s="1680">
        <v>79970.401702000003</v>
      </c>
      <c r="E36" s="1596">
        <v>599.77801276499997</v>
      </c>
      <c r="G36" s="1596">
        <v>80570.179714765007</v>
      </c>
      <c r="I36" s="1596">
        <v>2417.1053914429499</v>
      </c>
      <c r="K36" s="1596">
        <v>82987.285106207957</v>
      </c>
    </row>
    <row r="38" spans="1:11" ht="15">
      <c r="A38" s="1676">
        <v>408.12</v>
      </c>
      <c r="B38" s="2259" t="s">
        <v>4171</v>
      </c>
      <c r="E38" s="1596">
        <v>380.6</v>
      </c>
      <c r="I38" s="1596">
        <v>1533.83</v>
      </c>
    </row>
    <row r="39" spans="1:11" ht="15">
      <c r="A39" s="1676">
        <v>408.12</v>
      </c>
      <c r="B39" s="2259" t="s">
        <v>4172</v>
      </c>
      <c r="E39" s="1596">
        <v>117.7</v>
      </c>
      <c r="I39" s="1596">
        <v>474.33</v>
      </c>
    </row>
  </sheetData>
  <mergeCells count="4">
    <mergeCell ref="K3:M3"/>
    <mergeCell ref="O3:Q3"/>
    <mergeCell ref="A28:B28"/>
    <mergeCell ref="A33:B33"/>
  </mergeCells>
  <pageMargins left="0.7" right="0.7" top="0.75" bottom="0.75" header="0.3" footer="0.3"/>
  <pageSetup scale="83" orientation="landscape" r:id="rId1"/>
</worksheet>
</file>

<file path=xl/worksheets/sheet128.xml><?xml version="1.0" encoding="utf-8"?>
<worksheet xmlns="http://schemas.openxmlformats.org/spreadsheetml/2006/main" xmlns:r="http://schemas.openxmlformats.org/officeDocument/2006/relationships">
  <sheetPr codeName="Sheet114">
    <pageSetUpPr fitToPage="1"/>
  </sheetPr>
  <dimension ref="A1:Z50"/>
  <sheetViews>
    <sheetView workbookViewId="0"/>
  </sheetViews>
  <sheetFormatPr defaultRowHeight="15"/>
  <cols>
    <col min="1" max="1" width="3.42578125" style="1320" customWidth="1"/>
    <col min="2" max="2" width="31.42578125" style="1320" customWidth="1"/>
    <col min="3" max="3" width="1.7109375" style="1320" customWidth="1"/>
    <col min="4" max="4" width="34.5703125" style="1320" customWidth="1"/>
    <col min="5" max="5" width="1.7109375" style="1320" customWidth="1"/>
    <col min="6" max="6" width="12.28515625" style="1320" bestFit="1" customWidth="1"/>
    <col min="7" max="7" width="1.7109375" style="1320" customWidth="1"/>
    <col min="8" max="8" width="8.85546875" style="1320" bestFit="1" customWidth="1"/>
    <col min="9" max="9" width="1.7109375" style="1320" customWidth="1"/>
    <col min="10" max="10" width="11.5703125" style="1320" bestFit="1" customWidth="1"/>
    <col min="11" max="11" width="1.7109375" style="1320" customWidth="1"/>
    <col min="12" max="12" width="10" style="1320" bestFit="1" customWidth="1"/>
    <col min="13" max="13" width="1.7109375" style="1320" customWidth="1"/>
    <col min="14" max="14" width="12.28515625" style="1320" bestFit="1" customWidth="1"/>
    <col min="15" max="15" width="1.7109375" style="1320" customWidth="1"/>
    <col min="16" max="16" width="5.42578125" style="1320" bestFit="1" customWidth="1"/>
    <col min="17" max="17" width="1.7109375" style="1320" customWidth="1"/>
    <col min="18" max="18" width="4" style="1320" bestFit="1" customWidth="1"/>
    <col min="19" max="19" width="1.7109375" style="1320" customWidth="1"/>
    <col min="20" max="20" width="12.5703125" style="1320" bestFit="1" customWidth="1"/>
    <col min="21" max="21" width="1.7109375" style="1320" customWidth="1"/>
    <col min="22" max="22" width="12.5703125" style="1320" bestFit="1" customWidth="1"/>
    <col min="23" max="23" width="1.7109375" style="1320" customWidth="1"/>
    <col min="24" max="24" width="11" style="1320" bestFit="1" customWidth="1"/>
    <col min="25" max="25" width="1.7109375" style="1320" customWidth="1"/>
    <col min="26" max="26" width="12.28515625" style="1320" bestFit="1" customWidth="1"/>
    <col min="27" max="16384" width="9.140625" style="1320"/>
  </cols>
  <sheetData>
    <row r="1" spans="1:26">
      <c r="A1" s="2266" t="s">
        <v>3910</v>
      </c>
    </row>
    <row r="2" spans="1:26">
      <c r="F2" s="1321" t="s">
        <v>3974</v>
      </c>
      <c r="N2" s="1321" t="s">
        <v>3973</v>
      </c>
      <c r="P2" s="2682" t="s">
        <v>3890</v>
      </c>
      <c r="Q2" s="2682"/>
      <c r="R2" s="2682"/>
      <c r="S2" s="1321"/>
      <c r="T2" s="2682" t="s">
        <v>532</v>
      </c>
      <c r="U2" s="2682"/>
      <c r="V2" s="2682"/>
      <c r="X2" s="1320" t="s">
        <v>2602</v>
      </c>
      <c r="Z2" s="1321" t="s">
        <v>3891</v>
      </c>
    </row>
    <row r="3" spans="1:26">
      <c r="A3" s="2267"/>
      <c r="B3" s="2268" t="s">
        <v>3892</v>
      </c>
      <c r="C3" s="2269"/>
      <c r="D3" s="2268" t="s">
        <v>3893</v>
      </c>
      <c r="E3" s="1321"/>
      <c r="F3" s="2268" t="s">
        <v>866</v>
      </c>
      <c r="G3" s="1321"/>
      <c r="H3" s="2268" t="s">
        <v>3894</v>
      </c>
      <c r="I3" s="1321"/>
      <c r="J3" s="2268" t="s">
        <v>3895</v>
      </c>
      <c r="K3" s="1321"/>
      <c r="L3" s="2268" t="s">
        <v>1779</v>
      </c>
      <c r="M3" s="1321"/>
      <c r="N3" s="2268" t="s">
        <v>866</v>
      </c>
      <c r="O3" s="1321"/>
      <c r="P3" s="2268" t="s">
        <v>3896</v>
      </c>
      <c r="Q3" s="1321"/>
      <c r="R3" s="2268" t="s">
        <v>3897</v>
      </c>
      <c r="S3" s="1321"/>
      <c r="T3" s="2270" t="s">
        <v>3896</v>
      </c>
      <c r="U3" s="1321"/>
      <c r="V3" s="2270" t="s">
        <v>3897</v>
      </c>
      <c r="W3" s="1321"/>
      <c r="X3" s="2268" t="s">
        <v>914</v>
      </c>
      <c r="Y3" s="1321"/>
      <c r="Z3" s="2268" t="s">
        <v>634</v>
      </c>
    </row>
    <row r="4" spans="1:26">
      <c r="A4" s="2271"/>
      <c r="B4" s="2272"/>
      <c r="C4" s="2269"/>
      <c r="D4" s="2272"/>
      <c r="E4" s="1321"/>
      <c r="F4" s="1321"/>
      <c r="G4" s="1321"/>
      <c r="H4" s="2272"/>
      <c r="I4" s="1321"/>
      <c r="J4" s="2272"/>
      <c r="K4" s="1321"/>
      <c r="L4" s="2272"/>
      <c r="M4" s="1321"/>
      <c r="N4" s="2272"/>
      <c r="O4" s="1321"/>
      <c r="P4" s="2272"/>
      <c r="Q4" s="1321"/>
      <c r="R4" s="2272"/>
      <c r="S4" s="1321"/>
      <c r="T4" s="2272"/>
      <c r="U4" s="1321"/>
      <c r="V4" s="2272"/>
      <c r="W4" s="1321"/>
      <c r="X4" s="2272"/>
      <c r="Y4" s="1321"/>
      <c r="Z4" s="2272"/>
    </row>
    <row r="5" spans="1:26">
      <c r="A5" s="1320">
        <v>1</v>
      </c>
      <c r="B5" s="1320" t="s">
        <v>3898</v>
      </c>
      <c r="D5" s="1320" t="s">
        <v>3899</v>
      </c>
      <c r="F5" s="2273">
        <v>100000</v>
      </c>
      <c r="H5" s="1321">
        <v>331.4</v>
      </c>
      <c r="J5" s="1321" t="s">
        <v>682</v>
      </c>
      <c r="L5" s="2274">
        <v>1</v>
      </c>
      <c r="M5" s="2274"/>
      <c r="N5" s="2273">
        <v>100000</v>
      </c>
      <c r="P5" s="1321">
        <v>43</v>
      </c>
      <c r="Q5" s="1321"/>
      <c r="R5" s="1321">
        <v>25</v>
      </c>
      <c r="T5" s="1668">
        <v>2325.58</v>
      </c>
      <c r="V5" s="1668">
        <v>4000</v>
      </c>
      <c r="X5" s="1669">
        <v>0.37630000000000002</v>
      </c>
      <c r="Z5" s="2275">
        <v>630.08000000000004</v>
      </c>
    </row>
    <row r="6" spans="1:26">
      <c r="F6" s="2273"/>
      <c r="H6" s="1321"/>
      <c r="J6" s="1321"/>
      <c r="L6" s="2274"/>
      <c r="M6" s="2274"/>
      <c r="N6" s="2273"/>
      <c r="P6" s="1321"/>
      <c r="Q6" s="1321"/>
      <c r="R6" s="1321"/>
      <c r="T6" s="1668"/>
      <c r="V6" s="1668"/>
      <c r="X6" s="1669"/>
      <c r="Z6" s="2275"/>
    </row>
    <row r="7" spans="1:26">
      <c r="A7" s="1320">
        <v>2</v>
      </c>
      <c r="B7" s="1320" t="s">
        <v>3900</v>
      </c>
      <c r="D7" s="1320" t="s">
        <v>3978</v>
      </c>
      <c r="F7" s="1307">
        <v>470000</v>
      </c>
      <c r="H7" s="1321">
        <v>348.5</v>
      </c>
      <c r="J7" s="1321" t="s">
        <v>682</v>
      </c>
      <c r="L7" s="1325" t="s">
        <v>3985</v>
      </c>
      <c r="M7" s="1322"/>
      <c r="N7" s="1307">
        <v>423000</v>
      </c>
      <c r="P7" s="1321">
        <v>10</v>
      </c>
      <c r="Q7" s="1321"/>
      <c r="R7" s="1321">
        <v>25</v>
      </c>
      <c r="T7" s="1670">
        <v>42300</v>
      </c>
      <c r="V7" s="1670">
        <v>16920</v>
      </c>
      <c r="X7" s="1669">
        <v>0.37630000000000002</v>
      </c>
      <c r="Z7" s="1670">
        <v>-9550.49</v>
      </c>
    </row>
    <row r="8" spans="1:26">
      <c r="F8" s="1323"/>
      <c r="H8" s="1321">
        <v>398.7</v>
      </c>
      <c r="J8" s="1321" t="s">
        <v>926</v>
      </c>
      <c r="L8" s="1325" t="s">
        <v>3985</v>
      </c>
      <c r="M8" s="1322"/>
      <c r="N8" s="1323">
        <v>47000</v>
      </c>
      <c r="P8" s="1321">
        <v>10</v>
      </c>
      <c r="Q8" s="1321"/>
      <c r="R8" s="1321">
        <v>25</v>
      </c>
      <c r="T8" s="2276">
        <v>4700</v>
      </c>
      <c r="V8" s="2276">
        <v>1880</v>
      </c>
      <c r="X8" s="1669">
        <v>0.37630000000000002</v>
      </c>
      <c r="Z8" s="2276">
        <v>-1061.17</v>
      </c>
    </row>
    <row r="9" spans="1:26">
      <c r="F9" s="1323"/>
      <c r="H9" s="1321"/>
      <c r="J9" s="1321"/>
      <c r="L9" s="1322"/>
      <c r="M9" s="1322"/>
      <c r="N9" s="1323"/>
      <c r="P9" s="1321"/>
      <c r="Q9" s="1321"/>
      <c r="R9" s="1321"/>
      <c r="T9" s="2276"/>
      <c r="V9" s="2276"/>
      <c r="X9" s="1669"/>
      <c r="Z9" s="2276"/>
    </row>
    <row r="10" spans="1:26">
      <c r="A10" s="1320">
        <v>3</v>
      </c>
      <c r="B10" s="1320" t="s">
        <v>3901</v>
      </c>
      <c r="D10" s="1320" t="s">
        <v>3902</v>
      </c>
      <c r="F10" s="1307">
        <v>67819</v>
      </c>
      <c r="H10" s="1321">
        <v>320.3</v>
      </c>
      <c r="J10" s="1321" t="s">
        <v>682</v>
      </c>
      <c r="L10" s="2274">
        <v>1</v>
      </c>
      <c r="M10" s="2274"/>
      <c r="N10" s="1307">
        <v>67819</v>
      </c>
      <c r="P10" s="1321">
        <v>22</v>
      </c>
      <c r="Q10" s="1321"/>
      <c r="R10" s="1321">
        <v>25</v>
      </c>
      <c r="T10" s="1670">
        <v>3082.68</v>
      </c>
      <c r="V10" s="1670">
        <v>2712.76</v>
      </c>
      <c r="X10" s="1669">
        <v>0.37630000000000002</v>
      </c>
      <c r="Z10" s="1670">
        <v>-139.19999999999999</v>
      </c>
    </row>
    <row r="11" spans="1:26">
      <c r="F11" s="1307"/>
      <c r="J11" s="1321"/>
      <c r="L11" s="2274"/>
      <c r="M11" s="2274"/>
      <c r="N11" s="1307"/>
      <c r="P11" s="1321"/>
      <c r="Q11" s="1321"/>
      <c r="R11" s="1321"/>
      <c r="T11" s="1670"/>
      <c r="V11" s="1670"/>
      <c r="X11" s="1669"/>
      <c r="Z11" s="1670"/>
    </row>
    <row r="12" spans="1:26">
      <c r="A12" s="1320">
        <v>4</v>
      </c>
      <c r="B12" s="1320" t="s">
        <v>3903</v>
      </c>
      <c r="D12" s="1320" t="s">
        <v>3904</v>
      </c>
      <c r="F12" s="2277" t="s">
        <v>1575</v>
      </c>
      <c r="H12" s="1321">
        <v>320.3</v>
      </c>
      <c r="J12" s="1321" t="s">
        <v>682</v>
      </c>
      <c r="L12" s="2274">
        <v>1</v>
      </c>
      <c r="M12" s="2274"/>
      <c r="N12" s="1307">
        <v>0</v>
      </c>
      <c r="P12" s="1321">
        <v>22</v>
      </c>
      <c r="Q12" s="1321"/>
      <c r="R12" s="1321">
        <v>25</v>
      </c>
      <c r="T12" s="1670">
        <v>0</v>
      </c>
      <c r="V12" s="1670">
        <v>0</v>
      </c>
      <c r="X12" s="1669">
        <v>0.37630000000000002</v>
      </c>
      <c r="Z12" s="1670">
        <v>0</v>
      </c>
    </row>
    <row r="13" spans="1:26">
      <c r="F13" s="1307"/>
      <c r="J13" s="1321"/>
      <c r="L13" s="2274"/>
      <c r="M13" s="2274"/>
      <c r="N13" s="1307"/>
      <c r="P13" s="1321"/>
      <c r="Q13" s="1321"/>
      <c r="R13" s="1321"/>
      <c r="T13" s="1670"/>
      <c r="V13" s="1670"/>
      <c r="X13" s="1669"/>
      <c r="Z13" s="1670"/>
    </row>
    <row r="14" spans="1:26">
      <c r="A14" s="1320">
        <v>5</v>
      </c>
      <c r="B14" s="1320" t="s">
        <v>3909</v>
      </c>
      <c r="D14" s="1320" t="s">
        <v>3979</v>
      </c>
      <c r="F14" s="1307">
        <v>1806053</v>
      </c>
      <c r="H14" s="1321">
        <v>331.4</v>
      </c>
      <c r="J14" s="1321" t="s">
        <v>682</v>
      </c>
      <c r="L14" s="1325" t="s">
        <v>3985</v>
      </c>
      <c r="M14" s="1322"/>
      <c r="N14" s="1307">
        <v>1140122</v>
      </c>
      <c r="P14" s="1321">
        <v>43</v>
      </c>
      <c r="Q14" s="1321"/>
      <c r="R14" s="1321">
        <v>25</v>
      </c>
      <c r="T14" s="1670">
        <v>26514.47</v>
      </c>
      <c r="V14" s="1670">
        <v>45604.88</v>
      </c>
      <c r="X14" s="1669">
        <v>0.37630000000000002</v>
      </c>
      <c r="Z14" s="1670">
        <v>7183.72</v>
      </c>
    </row>
    <row r="15" spans="1:26">
      <c r="D15" s="1320" t="s">
        <v>3975</v>
      </c>
      <c r="F15" s="1307">
        <v>63000</v>
      </c>
      <c r="H15" s="1321">
        <v>361.2</v>
      </c>
      <c r="J15" s="1321" t="s">
        <v>926</v>
      </c>
      <c r="L15" s="1325" t="s">
        <v>3985</v>
      </c>
      <c r="M15" s="1322"/>
      <c r="N15" s="1307">
        <v>523335</v>
      </c>
      <c r="P15" s="1321">
        <v>45</v>
      </c>
      <c r="Q15" s="1321"/>
      <c r="R15" s="1321">
        <v>25</v>
      </c>
      <c r="T15" s="1670">
        <v>11629.67</v>
      </c>
      <c r="V15" s="1670">
        <v>20933.400000000001</v>
      </c>
      <c r="X15" s="1669">
        <v>0.37630000000000002</v>
      </c>
      <c r="Z15" s="1670">
        <v>3500.99</v>
      </c>
    </row>
    <row r="16" spans="1:26">
      <c r="F16" s="1307"/>
      <c r="H16" s="1321">
        <v>375.6</v>
      </c>
      <c r="J16" s="1321" t="s">
        <v>3980</v>
      </c>
      <c r="L16" s="1325" t="s">
        <v>3985</v>
      </c>
      <c r="M16" s="1322"/>
      <c r="N16" s="1307">
        <v>205596</v>
      </c>
      <c r="P16" s="1321">
        <v>43</v>
      </c>
      <c r="Q16" s="1321"/>
      <c r="R16" s="1321">
        <v>25</v>
      </c>
      <c r="T16" s="1670">
        <v>4781.3</v>
      </c>
      <c r="V16" s="1670">
        <v>8223.84</v>
      </c>
      <c r="X16" s="1669">
        <v>0.37630000000000002</v>
      </c>
      <c r="Z16" s="1670">
        <v>1295.43</v>
      </c>
    </row>
    <row r="17" spans="1:26">
      <c r="F17" s="1307"/>
      <c r="H17" s="1321"/>
      <c r="J17" s="1321"/>
      <c r="L17" s="1322"/>
      <c r="M17" s="1322"/>
      <c r="N17" s="1307"/>
      <c r="P17" s="1321"/>
      <c r="Q17" s="1321"/>
      <c r="R17" s="1321"/>
      <c r="T17" s="1670"/>
      <c r="V17" s="1670"/>
      <c r="X17" s="1669"/>
      <c r="Z17" s="1670"/>
    </row>
    <row r="18" spans="1:26">
      <c r="A18" s="1320">
        <v>6</v>
      </c>
      <c r="B18" s="1320" t="s">
        <v>3962</v>
      </c>
      <c r="D18" s="1320" t="s">
        <v>3963</v>
      </c>
      <c r="F18" s="1307">
        <v>245000</v>
      </c>
      <c r="H18" s="1321">
        <v>380.4</v>
      </c>
      <c r="J18" s="1321" t="s">
        <v>926</v>
      </c>
      <c r="L18" s="1322">
        <v>1</v>
      </c>
      <c r="M18" s="1322"/>
      <c r="N18" s="1307">
        <v>245000</v>
      </c>
      <c r="P18" s="1321">
        <v>18</v>
      </c>
      <c r="Q18" s="1321"/>
      <c r="R18" s="1321">
        <v>25</v>
      </c>
      <c r="T18" s="1670">
        <v>13611.11</v>
      </c>
      <c r="V18" s="1670">
        <v>9800</v>
      </c>
      <c r="X18" s="1669">
        <v>0.37630000000000002</v>
      </c>
      <c r="Z18" s="1670">
        <v>-1434.12</v>
      </c>
    </row>
    <row r="19" spans="1:26">
      <c r="F19" s="1323"/>
      <c r="N19" s="1323"/>
      <c r="P19" s="1321"/>
      <c r="Q19" s="1321"/>
      <c r="R19" s="1321"/>
    </row>
    <row r="20" spans="1:26">
      <c r="A20" s="1320">
        <v>7</v>
      </c>
      <c r="B20" s="1320" t="s">
        <v>3976</v>
      </c>
      <c r="D20" s="1320" t="s">
        <v>3977</v>
      </c>
      <c r="F20" s="1307">
        <v>84000</v>
      </c>
      <c r="H20" s="1321">
        <v>380.4</v>
      </c>
      <c r="J20" s="1321" t="s">
        <v>926</v>
      </c>
      <c r="L20" s="1322">
        <v>1</v>
      </c>
      <c r="M20" s="1322"/>
      <c r="N20" s="1307">
        <v>84000</v>
      </c>
      <c r="P20" s="1321">
        <v>18</v>
      </c>
      <c r="Q20" s="1321"/>
      <c r="R20" s="1321">
        <v>25</v>
      </c>
      <c r="T20" s="1670">
        <v>4666.67</v>
      </c>
      <c r="V20" s="1670">
        <v>3360</v>
      </c>
      <c r="X20" s="1669">
        <v>0.37630000000000002</v>
      </c>
      <c r="Z20" s="1670">
        <v>-491.7</v>
      </c>
    </row>
    <row r="21" spans="1:26">
      <c r="F21" s="1323"/>
      <c r="N21" s="1323"/>
      <c r="P21" s="1321"/>
      <c r="Q21" s="1321"/>
      <c r="R21" s="1321"/>
    </row>
    <row r="22" spans="1:26">
      <c r="A22" s="1320">
        <v>8</v>
      </c>
      <c r="B22" s="1320" t="s">
        <v>3906</v>
      </c>
      <c r="D22" s="1320" t="s">
        <v>3907</v>
      </c>
      <c r="F22" s="1307">
        <v>150746</v>
      </c>
      <c r="H22" s="1321">
        <v>340.5</v>
      </c>
      <c r="J22" s="1321" t="s">
        <v>682</v>
      </c>
      <c r="N22" s="1307">
        <v>115137</v>
      </c>
      <c r="P22" s="1321">
        <v>6</v>
      </c>
      <c r="Q22" s="1321"/>
      <c r="R22" s="1321">
        <v>3</v>
      </c>
      <c r="T22" s="1670">
        <v>19189.5</v>
      </c>
      <c r="V22" s="1670">
        <v>38379</v>
      </c>
      <c r="X22" s="1669">
        <v>0.37630000000000002</v>
      </c>
      <c r="Z22" s="1670">
        <v>7221.01</v>
      </c>
    </row>
    <row r="23" spans="1:26">
      <c r="F23" s="1307"/>
      <c r="H23" s="1321">
        <v>390.7</v>
      </c>
      <c r="J23" s="1321" t="s">
        <v>926</v>
      </c>
      <c r="N23" s="1307">
        <v>35609</v>
      </c>
      <c r="P23" s="1321">
        <v>6</v>
      </c>
      <c r="Q23" s="1321"/>
      <c r="R23" s="1321">
        <v>3</v>
      </c>
      <c r="T23" s="1670">
        <v>5934.83</v>
      </c>
      <c r="V23" s="1670">
        <v>11869.67</v>
      </c>
      <c r="X23" s="1669">
        <v>0.37630000000000002</v>
      </c>
      <c r="Z23" s="1670">
        <v>2233.2800000000002</v>
      </c>
    </row>
    <row r="24" spans="1:26">
      <c r="F24" s="1307"/>
      <c r="H24" s="1321"/>
      <c r="J24" s="1321"/>
      <c r="N24" s="1307"/>
      <c r="P24" s="1321"/>
      <c r="Q24" s="1321"/>
      <c r="R24" s="1321"/>
      <c r="T24" s="1670"/>
      <c r="V24" s="1670"/>
      <c r="X24" s="1669"/>
      <c r="Z24" s="1670"/>
    </row>
    <row r="25" spans="1:26">
      <c r="A25" s="1320">
        <v>9</v>
      </c>
      <c r="B25" s="1320" t="s">
        <v>3986</v>
      </c>
      <c r="D25" s="1320" t="s">
        <v>3474</v>
      </c>
      <c r="F25" s="1307">
        <v>146244</v>
      </c>
      <c r="H25" s="1321">
        <v>341.5</v>
      </c>
      <c r="J25" s="1321" t="s">
        <v>682</v>
      </c>
      <c r="N25" s="1307">
        <v>111699</v>
      </c>
      <c r="P25" s="1321">
        <v>5</v>
      </c>
      <c r="Q25" s="1321"/>
      <c r="R25" s="1321">
        <v>5</v>
      </c>
      <c r="T25" s="1670">
        <v>22339.8</v>
      </c>
      <c r="V25" s="1670">
        <v>22339.8</v>
      </c>
      <c r="X25" s="1669">
        <v>0.37630000000000002</v>
      </c>
      <c r="Z25" s="1670">
        <v>0</v>
      </c>
    </row>
    <row r="26" spans="1:26">
      <c r="F26" s="1307"/>
      <c r="H26" s="1321">
        <v>391.7</v>
      </c>
      <c r="J26" s="1321" t="s">
        <v>926</v>
      </c>
      <c r="N26" s="1307">
        <v>34545</v>
      </c>
      <c r="P26" s="1321">
        <v>5</v>
      </c>
      <c r="Q26" s="1321"/>
      <c r="R26" s="1321">
        <v>5</v>
      </c>
      <c r="T26" s="1670">
        <v>6909</v>
      </c>
      <c r="V26" s="1670">
        <v>6909</v>
      </c>
      <c r="X26" s="1669">
        <v>0.37630000000000002</v>
      </c>
      <c r="Z26" s="1670">
        <v>0</v>
      </c>
    </row>
    <row r="27" spans="1:26">
      <c r="F27" s="1323"/>
      <c r="H27" s="1321"/>
      <c r="N27" s="1323"/>
      <c r="P27" s="1321"/>
      <c r="Q27" s="1321"/>
      <c r="R27" s="1321"/>
    </row>
    <row r="28" spans="1:26">
      <c r="A28" s="1320">
        <v>10</v>
      </c>
      <c r="B28" s="1320" t="s">
        <v>3908</v>
      </c>
      <c r="D28" s="1320" t="s">
        <v>3474</v>
      </c>
      <c r="F28" s="1307">
        <v>9633</v>
      </c>
      <c r="H28" s="1321">
        <v>341.5</v>
      </c>
      <c r="J28" s="1321" t="s">
        <v>682</v>
      </c>
      <c r="N28" s="1307">
        <v>7358</v>
      </c>
      <c r="P28" s="1321">
        <v>5</v>
      </c>
      <c r="Q28" s="1321"/>
      <c r="R28" s="1321">
        <v>5</v>
      </c>
      <c r="T28" s="1670">
        <v>1471.6</v>
      </c>
      <c r="V28" s="1670">
        <v>1471.6</v>
      </c>
      <c r="X28" s="1669">
        <v>0.37630000000000002</v>
      </c>
      <c r="Z28" s="1670">
        <v>0</v>
      </c>
    </row>
    <row r="29" spans="1:26">
      <c r="F29" s="1307"/>
      <c r="H29" s="1321">
        <v>391.7</v>
      </c>
      <c r="J29" s="1321" t="s">
        <v>926</v>
      </c>
      <c r="N29" s="1307">
        <v>2275</v>
      </c>
      <c r="P29" s="1321">
        <v>5</v>
      </c>
      <c r="Q29" s="1321"/>
      <c r="R29" s="1321">
        <v>5</v>
      </c>
      <c r="T29" s="1670">
        <v>455</v>
      </c>
      <c r="V29" s="1670">
        <v>455</v>
      </c>
      <c r="X29" s="1669">
        <v>0.37630000000000002</v>
      </c>
      <c r="Z29" s="1670">
        <v>0</v>
      </c>
    </row>
    <row r="30" spans="1:26">
      <c r="F30" s="1324"/>
      <c r="N30" s="1324"/>
    </row>
    <row r="31" spans="1:26" ht="15.75" thickBot="1">
      <c r="F31" s="2278">
        <v>3142495</v>
      </c>
      <c r="N31" s="2278">
        <v>3142495</v>
      </c>
      <c r="T31" s="2279">
        <v>169911.21</v>
      </c>
      <c r="V31" s="2279">
        <v>194858.95</v>
      </c>
      <c r="Z31" s="2279">
        <v>9387.83</v>
      </c>
    </row>
    <row r="32" spans="1:26" ht="15.75" thickTop="1"/>
    <row r="33" spans="1:26">
      <c r="A33" s="2266" t="s">
        <v>3969</v>
      </c>
    </row>
    <row r="34" spans="1:26">
      <c r="P34" s="2682" t="s">
        <v>3890</v>
      </c>
      <c r="Q34" s="2682"/>
      <c r="R34" s="2682"/>
      <c r="S34" s="1321"/>
      <c r="T34" s="2268" t="s">
        <v>3970</v>
      </c>
    </row>
    <row r="35" spans="1:26">
      <c r="A35" s="2267"/>
      <c r="B35" s="2268" t="s">
        <v>3892</v>
      </c>
      <c r="C35" s="2269"/>
      <c r="D35" s="2268" t="s">
        <v>3893</v>
      </c>
      <c r="E35" s="1321"/>
      <c r="F35" s="1321"/>
      <c r="G35" s="1321"/>
      <c r="H35" s="2268" t="s">
        <v>3894</v>
      </c>
      <c r="I35" s="1321"/>
      <c r="J35" s="2268" t="s">
        <v>3895</v>
      </c>
      <c r="K35" s="1321"/>
      <c r="L35" s="2268" t="s">
        <v>1779</v>
      </c>
      <c r="M35" s="1321"/>
      <c r="N35" s="2268" t="s">
        <v>866</v>
      </c>
      <c r="O35" s="1321"/>
      <c r="P35" s="2268" t="s">
        <v>3896</v>
      </c>
      <c r="Q35" s="1321"/>
      <c r="R35" s="2268" t="s">
        <v>3897</v>
      </c>
      <c r="S35" s="1321"/>
      <c r="T35" s="2270" t="s">
        <v>3896</v>
      </c>
      <c r="U35" s="1321"/>
      <c r="V35" s="2249"/>
    </row>
    <row r="36" spans="1:26">
      <c r="A36" s="2266"/>
      <c r="V36" s="2249"/>
    </row>
    <row r="37" spans="1:26">
      <c r="A37" s="1320">
        <v>1</v>
      </c>
      <c r="B37" s="1320" t="s">
        <v>3898</v>
      </c>
      <c r="D37" s="1320" t="s">
        <v>3899</v>
      </c>
      <c r="F37" s="2273">
        <v>-75000</v>
      </c>
      <c r="H37" s="1321">
        <v>331.4</v>
      </c>
      <c r="J37" s="1321" t="s">
        <v>682</v>
      </c>
      <c r="L37" s="2274">
        <v>1</v>
      </c>
      <c r="M37" s="2274"/>
      <c r="N37" s="2273">
        <v>-75000</v>
      </c>
      <c r="P37" s="1321">
        <v>43</v>
      </c>
      <c r="Q37" s="1321"/>
      <c r="R37" s="1321">
        <v>25</v>
      </c>
      <c r="T37" s="1668">
        <v>-1744.19</v>
      </c>
      <c r="V37" s="2249"/>
      <c r="X37" s="1669"/>
      <c r="Z37" s="2275"/>
    </row>
    <row r="38" spans="1:26">
      <c r="F38" s="1324"/>
      <c r="H38" s="1321"/>
      <c r="J38" s="1321"/>
      <c r="L38" s="2274"/>
      <c r="M38" s="2274"/>
      <c r="N38" s="2273"/>
      <c r="P38" s="1321"/>
      <c r="Q38" s="1321"/>
      <c r="R38" s="1321"/>
      <c r="T38" s="1668"/>
      <c r="V38" s="2249"/>
      <c r="X38" s="1669"/>
      <c r="Z38" s="2275"/>
    </row>
    <row r="39" spans="1:26">
      <c r="A39" s="1320">
        <v>5</v>
      </c>
      <c r="B39" s="1320" t="s">
        <v>3909</v>
      </c>
      <c r="D39" s="1320" t="s">
        <v>3905</v>
      </c>
      <c r="F39" s="1307">
        <v>-1354540</v>
      </c>
      <c r="H39" s="1321">
        <v>331.4</v>
      </c>
      <c r="J39" s="1321" t="s">
        <v>682</v>
      </c>
      <c r="L39" s="1322" t="s">
        <v>3985</v>
      </c>
      <c r="M39" s="1322"/>
      <c r="N39" s="1307">
        <v>-826269.15249995422</v>
      </c>
      <c r="P39" s="1321">
        <v>43</v>
      </c>
      <c r="Q39" s="1321"/>
      <c r="R39" s="1321">
        <v>25</v>
      </c>
      <c r="T39" s="1670">
        <v>-19215.560000000001</v>
      </c>
      <c r="V39" s="2249"/>
      <c r="X39" s="1669"/>
      <c r="Z39" s="1670"/>
    </row>
    <row r="40" spans="1:26">
      <c r="F40" s="1323"/>
      <c r="H40" s="1321">
        <v>361.2</v>
      </c>
      <c r="J40" s="1321" t="s">
        <v>926</v>
      </c>
      <c r="L40" s="1322" t="s">
        <v>3985</v>
      </c>
      <c r="M40" s="1322"/>
      <c r="N40" s="1307">
        <v>-379271.32000002218</v>
      </c>
      <c r="P40" s="1321">
        <v>45</v>
      </c>
      <c r="Q40" s="1321"/>
      <c r="R40" s="1321">
        <v>25</v>
      </c>
      <c r="T40" s="1670">
        <v>-8428.25</v>
      </c>
      <c r="V40" s="2249"/>
      <c r="X40" s="1669"/>
      <c r="Z40" s="1670"/>
    </row>
    <row r="41" spans="1:26">
      <c r="F41" s="1323"/>
      <c r="H41" s="1321">
        <v>375.6</v>
      </c>
      <c r="J41" s="1321" t="s">
        <v>3980</v>
      </c>
      <c r="L41" s="1322" t="s">
        <v>3985</v>
      </c>
      <c r="M41" s="1322"/>
      <c r="N41" s="1307">
        <v>-148999.52750002354</v>
      </c>
      <c r="P41" s="1321">
        <v>43</v>
      </c>
      <c r="Q41" s="1321"/>
      <c r="R41" s="1321">
        <v>25</v>
      </c>
      <c r="T41" s="1670">
        <v>-3465.11</v>
      </c>
      <c r="V41" s="2249"/>
      <c r="X41" s="1669"/>
      <c r="Z41" s="1670"/>
    </row>
    <row r="42" spans="1:26">
      <c r="F42" s="1323"/>
      <c r="N42" s="1323"/>
    </row>
    <row r="43" spans="1:26">
      <c r="A43" s="1320">
        <v>7</v>
      </c>
      <c r="B43" s="1320" t="s">
        <v>3976</v>
      </c>
      <c r="D43" s="1320" t="s">
        <v>3977</v>
      </c>
      <c r="F43" s="1307">
        <v>-63000</v>
      </c>
      <c r="H43" s="1321">
        <v>380.4</v>
      </c>
      <c r="J43" s="1321" t="s">
        <v>926</v>
      </c>
      <c r="L43" s="1322">
        <v>1</v>
      </c>
      <c r="M43" s="1322"/>
      <c r="N43" s="1307">
        <v>-63000</v>
      </c>
      <c r="P43" s="1321">
        <v>18</v>
      </c>
      <c r="Q43" s="1321"/>
      <c r="R43" s="1321">
        <v>25</v>
      </c>
      <c r="T43" s="1670">
        <v>-3500</v>
      </c>
      <c r="V43" s="1670"/>
      <c r="X43" s="1669"/>
      <c r="Z43" s="1670"/>
    </row>
    <row r="44" spans="1:26">
      <c r="F44" s="1307"/>
      <c r="H44" s="1321"/>
      <c r="J44" s="1321"/>
      <c r="L44" s="1322"/>
      <c r="M44" s="1322"/>
      <c r="N44" s="1307"/>
      <c r="P44" s="1321"/>
      <c r="Q44" s="1321"/>
      <c r="R44" s="1321"/>
      <c r="T44" s="1670"/>
      <c r="V44" s="1670"/>
      <c r="X44" s="1669"/>
      <c r="Z44" s="1670"/>
    </row>
    <row r="45" spans="1:26">
      <c r="A45" s="1320">
        <v>9</v>
      </c>
      <c r="B45" s="1320" t="s">
        <v>3986</v>
      </c>
      <c r="D45" s="1320" t="s">
        <v>3474</v>
      </c>
      <c r="F45" s="1307">
        <v>-109683</v>
      </c>
      <c r="H45" s="1321">
        <v>341.5</v>
      </c>
      <c r="J45" s="1321" t="s">
        <v>682</v>
      </c>
      <c r="N45" s="1307">
        <v>-83774.25</v>
      </c>
      <c r="P45" s="1321">
        <v>5</v>
      </c>
      <c r="Q45" s="1321"/>
      <c r="R45" s="1321">
        <v>5</v>
      </c>
      <c r="T45" s="1670">
        <v>-16754.849999999999</v>
      </c>
      <c r="V45" s="1670"/>
      <c r="X45" s="1669"/>
      <c r="Z45" s="1670"/>
    </row>
    <row r="46" spans="1:26">
      <c r="F46" s="1307"/>
      <c r="H46" s="1321">
        <v>391.7</v>
      </c>
      <c r="J46" s="1321" t="s">
        <v>926</v>
      </c>
      <c r="N46" s="1307">
        <v>-25908.75</v>
      </c>
      <c r="P46" s="1321">
        <v>5</v>
      </c>
      <c r="Q46" s="1321"/>
      <c r="R46" s="1321">
        <v>5</v>
      </c>
      <c r="T46" s="1670">
        <v>-5181.75</v>
      </c>
      <c r="V46" s="1670"/>
      <c r="X46" s="1669"/>
      <c r="Z46" s="1670"/>
    </row>
    <row r="48" spans="1:26">
      <c r="F48" s="2280">
        <v>-1602223</v>
      </c>
      <c r="N48" s="2280">
        <v>-1602223</v>
      </c>
    </row>
    <row r="50" spans="2:2">
      <c r="B50" s="1320" t="s">
        <v>3923</v>
      </c>
    </row>
  </sheetData>
  <mergeCells count="3">
    <mergeCell ref="P2:R2"/>
    <mergeCell ref="T2:V2"/>
    <mergeCell ref="P34:R34"/>
  </mergeCells>
  <printOptions horizontalCentered="1"/>
  <pageMargins left="0.2" right="0.2" top="0.75" bottom="0.25" header="0.3" footer="0.3"/>
  <pageSetup scale="68" orientation="landscape" r:id="rId1"/>
</worksheet>
</file>

<file path=xl/worksheets/sheet129.xml><?xml version="1.0" encoding="utf-8"?>
<worksheet xmlns="http://schemas.openxmlformats.org/spreadsheetml/2006/main" xmlns:r="http://schemas.openxmlformats.org/officeDocument/2006/relationships">
  <sheetPr transitionEvaluation="1" transitionEntry="1" codeName="Sheet115"/>
  <dimension ref="A1:I439"/>
  <sheetViews>
    <sheetView workbookViewId="0"/>
  </sheetViews>
  <sheetFormatPr defaultColWidth="10.85546875" defaultRowHeight="12.75"/>
  <cols>
    <col min="1" max="1" width="6.85546875" style="340" customWidth="1"/>
    <col min="2" max="2" width="34.5703125" style="340" customWidth="1"/>
    <col min="3" max="3" width="5.7109375" style="1667" customWidth="1"/>
    <col min="4" max="4" width="13.140625" style="340" customWidth="1"/>
    <col min="5" max="5" width="2.5703125" style="340" customWidth="1"/>
    <col min="6" max="6" width="13.5703125" style="340" customWidth="1"/>
    <col min="7" max="7" width="14.42578125" style="340" customWidth="1"/>
    <col min="8" max="9" width="10.85546875" style="340"/>
    <col min="10" max="16384" width="10.85546875" style="978"/>
  </cols>
  <sheetData>
    <row r="1" spans="1:8">
      <c r="A1" s="1630"/>
      <c r="B1" s="1630"/>
      <c r="C1" s="1631"/>
      <c r="D1" s="1630" t="s">
        <v>3159</v>
      </c>
      <c r="E1" s="1630"/>
    </row>
    <row r="2" spans="1:8">
      <c r="A2" s="1632" t="s">
        <v>3837</v>
      </c>
      <c r="B2" s="1248"/>
      <c r="C2" s="1248"/>
      <c r="D2" s="1633"/>
      <c r="E2" s="1633"/>
    </row>
    <row r="3" spans="1:8">
      <c r="A3" s="1632" t="s">
        <v>492</v>
      </c>
      <c r="B3" s="1634"/>
      <c r="C3" s="1248"/>
      <c r="D3" s="1635"/>
      <c r="E3" s="1635"/>
    </row>
    <row r="4" spans="1:8" ht="47.25" customHeight="1">
      <c r="A4" s="1636"/>
      <c r="B4" s="1637"/>
      <c r="C4" s="1637"/>
      <c r="D4" s="1638" t="s">
        <v>493</v>
      </c>
      <c r="E4" s="1639"/>
      <c r="F4" s="1640" t="s">
        <v>682</v>
      </c>
      <c r="G4" s="1640" t="s">
        <v>683</v>
      </c>
    </row>
    <row r="5" spans="1:8">
      <c r="A5" s="1641"/>
      <c r="B5" s="1642" t="s">
        <v>494</v>
      </c>
      <c r="C5" s="1248"/>
      <c r="E5" s="1643"/>
    </row>
    <row r="6" spans="1:8">
      <c r="A6" s="1641"/>
      <c r="B6" s="1634" t="s">
        <v>1413</v>
      </c>
      <c r="C6" s="1248" t="s">
        <v>1821</v>
      </c>
      <c r="D6" s="1301">
        <v>0</v>
      </c>
      <c r="E6" s="1301"/>
      <c r="F6" s="1644">
        <v>0</v>
      </c>
      <c r="G6" s="1644">
        <v>0</v>
      </c>
      <c r="H6" s="1645">
        <v>0</v>
      </c>
    </row>
    <row r="7" spans="1:8">
      <c r="A7" s="1641"/>
      <c r="B7" s="1634" t="s">
        <v>1414</v>
      </c>
      <c r="C7" s="1248" t="s">
        <v>1821</v>
      </c>
      <c r="D7" s="1301">
        <v>925658</v>
      </c>
      <c r="E7" s="1301"/>
      <c r="F7" s="1644">
        <v>649732.0022898782</v>
      </c>
      <c r="G7" s="1644">
        <v>275925.99771012185</v>
      </c>
      <c r="H7" s="1645">
        <v>0</v>
      </c>
    </row>
    <row r="8" spans="1:8">
      <c r="A8" s="1641"/>
      <c r="B8" s="1634" t="s">
        <v>1326</v>
      </c>
      <c r="C8" s="1248" t="s">
        <v>1821</v>
      </c>
      <c r="D8" s="1301">
        <v>-9682</v>
      </c>
      <c r="E8" s="1301"/>
      <c r="F8" s="1644">
        <v>-6795.9281356295751</v>
      </c>
      <c r="G8" s="1644">
        <v>-2886.0718643704258</v>
      </c>
      <c r="H8" s="1645">
        <v>0</v>
      </c>
    </row>
    <row r="9" spans="1:8">
      <c r="A9" s="1641"/>
      <c r="B9" s="1634" t="s">
        <v>1327</v>
      </c>
      <c r="C9" s="1248" t="s">
        <v>1822</v>
      </c>
      <c r="D9" s="1301">
        <v>16821</v>
      </c>
      <c r="E9" s="1301"/>
      <c r="F9" s="1644">
        <v>12632.421592567302</v>
      </c>
      <c r="G9" s="1644">
        <v>4188.5784074326975</v>
      </c>
      <c r="H9" s="1645">
        <v>0</v>
      </c>
    </row>
    <row r="10" spans="1:8">
      <c r="A10" s="1641"/>
      <c r="B10" s="1634" t="s">
        <v>859</v>
      </c>
      <c r="C10" s="1248" t="s">
        <v>1823</v>
      </c>
      <c r="D10" s="1301">
        <v>18235</v>
      </c>
      <c r="E10" s="1301"/>
      <c r="F10" s="1644">
        <v>13927.60749347785</v>
      </c>
      <c r="G10" s="1644">
        <v>4307.3925065221492</v>
      </c>
      <c r="H10" s="1645">
        <v>0</v>
      </c>
    </row>
    <row r="11" spans="1:8">
      <c r="A11" s="1641"/>
      <c r="B11" s="1634"/>
      <c r="C11" s="1248"/>
      <c r="D11" s="1301"/>
      <c r="E11" s="1301"/>
      <c r="F11" s="1644"/>
      <c r="G11" s="1644"/>
    </row>
    <row r="12" spans="1:8">
      <c r="A12" s="1641"/>
      <c r="B12" s="1646" t="s">
        <v>495</v>
      </c>
      <c r="C12" s="1248"/>
      <c r="D12" s="1647"/>
      <c r="E12" s="1647"/>
      <c r="F12" s="1644"/>
      <c r="G12" s="1644"/>
      <c r="H12" s="1645"/>
    </row>
    <row r="13" spans="1:8">
      <c r="A13" s="1641"/>
      <c r="B13" s="1634" t="s">
        <v>1107</v>
      </c>
      <c r="C13" s="1248" t="s">
        <v>1823</v>
      </c>
      <c r="D13" s="1647">
        <v>-188951</v>
      </c>
      <c r="E13" s="1647"/>
      <c r="F13" s="1644">
        <v>-144317.81538251348</v>
      </c>
      <c r="G13" s="1644">
        <v>-44633.18461748652</v>
      </c>
      <c r="H13" s="1645">
        <v>0</v>
      </c>
    </row>
    <row r="14" spans="1:8">
      <c r="A14" s="1641"/>
      <c r="B14" s="1634" t="s">
        <v>1606</v>
      </c>
      <c r="C14" s="1248" t="s">
        <v>1823</v>
      </c>
      <c r="D14" s="1647">
        <v>-100776</v>
      </c>
      <c r="E14" s="1647"/>
      <c r="F14" s="1644">
        <v>-76971.130943938784</v>
      </c>
      <c r="G14" s="1644">
        <v>-23804.869056061209</v>
      </c>
      <c r="H14" s="1645">
        <v>0</v>
      </c>
    </row>
    <row r="15" spans="1:8">
      <c r="A15" s="1641"/>
      <c r="B15" s="1634" t="s">
        <v>1607</v>
      </c>
      <c r="C15" s="1248" t="s">
        <v>1823</v>
      </c>
      <c r="D15" s="1647">
        <v>-841104</v>
      </c>
      <c r="E15" s="1647"/>
      <c r="F15" s="1644">
        <v>-642422.06598268123</v>
      </c>
      <c r="G15" s="1644">
        <v>-198681.93401731868</v>
      </c>
      <c r="H15" s="1645">
        <v>0</v>
      </c>
    </row>
    <row r="16" spans="1:8">
      <c r="A16" s="1641"/>
      <c r="B16" s="1634" t="s">
        <v>973</v>
      </c>
      <c r="C16" s="1248" t="s">
        <v>1823</v>
      </c>
      <c r="D16" s="1647">
        <v>-18053</v>
      </c>
      <c r="E16" s="1647"/>
      <c r="F16" s="1644">
        <v>-13788.598743063099</v>
      </c>
      <c r="G16" s="1644">
        <v>-4264.4012569368997</v>
      </c>
      <c r="H16" s="1645">
        <v>0</v>
      </c>
    </row>
    <row r="17" spans="1:8" ht="15">
      <c r="A17" s="1641"/>
      <c r="B17" s="1634" t="s">
        <v>1408</v>
      </c>
      <c r="C17" s="1248" t="s">
        <v>1823</v>
      </c>
      <c r="D17" s="2264">
        <v>0</v>
      </c>
      <c r="E17" s="1648"/>
      <c r="F17" s="1644">
        <v>0</v>
      </c>
      <c r="G17" s="1644">
        <v>0</v>
      </c>
      <c r="H17" s="1645">
        <v>0</v>
      </c>
    </row>
    <row r="18" spans="1:8">
      <c r="A18" s="1641"/>
      <c r="B18" s="1634"/>
      <c r="C18" s="1248"/>
      <c r="D18" s="1649"/>
      <c r="E18" s="1649"/>
    </row>
    <row r="19" spans="1:8">
      <c r="A19" s="1641"/>
      <c r="B19" s="1650"/>
      <c r="C19" s="1651"/>
      <c r="D19" s="1652"/>
      <c r="E19" s="1652"/>
      <c r="F19" s="1653"/>
      <c r="G19" s="1654"/>
    </row>
    <row r="20" spans="1:8">
      <c r="A20" s="1641"/>
      <c r="B20" s="1655" t="s">
        <v>496</v>
      </c>
      <c r="C20" s="1631"/>
      <c r="D20" s="1656">
        <v>7783304.8099999987</v>
      </c>
      <c r="E20" s="1656"/>
      <c r="F20" s="1656">
        <v>5463208.0299999993</v>
      </c>
      <c r="G20" s="1657">
        <v>2320096.7799999998</v>
      </c>
    </row>
    <row r="21" spans="1:8">
      <c r="A21" s="1641"/>
      <c r="B21" s="1655"/>
      <c r="C21" s="1631"/>
      <c r="D21" s="1658">
        <v>1</v>
      </c>
      <c r="E21" s="1656"/>
      <c r="F21" s="1658">
        <v>0.70191366821210233</v>
      </c>
      <c r="G21" s="1659">
        <v>0.29808633178789773</v>
      </c>
    </row>
    <row r="22" spans="1:8">
      <c r="A22" s="1641"/>
      <c r="B22" s="1655"/>
      <c r="C22" s="1631"/>
      <c r="D22" s="1658"/>
      <c r="E22" s="1656"/>
      <c r="F22" s="1658"/>
      <c r="G22" s="1659"/>
    </row>
    <row r="23" spans="1:8">
      <c r="A23" s="1641"/>
      <c r="B23" s="1655" t="s">
        <v>497</v>
      </c>
      <c r="C23" s="1631"/>
      <c r="D23" s="1656">
        <v>66575093.079999998</v>
      </c>
      <c r="E23" s="1656"/>
      <c r="F23" s="1656">
        <v>49997303.569999993</v>
      </c>
      <c r="G23" s="1657">
        <v>16577789.510000002</v>
      </c>
    </row>
    <row r="24" spans="1:8">
      <c r="A24" s="1641"/>
      <c r="B24" s="1655"/>
      <c r="C24" s="1631"/>
      <c r="D24" s="1658">
        <v>1</v>
      </c>
      <c r="E24" s="1656"/>
      <c r="F24" s="1658">
        <v>0.75099111780318062</v>
      </c>
      <c r="G24" s="1659">
        <v>0.24900888219681933</v>
      </c>
    </row>
    <row r="25" spans="1:8">
      <c r="A25" s="1641"/>
      <c r="B25" s="1655"/>
      <c r="C25" s="1631"/>
      <c r="D25" s="1658"/>
      <c r="E25" s="1656"/>
      <c r="F25" s="1658"/>
      <c r="G25" s="1659"/>
    </row>
    <row r="26" spans="1:8">
      <c r="A26" s="1641"/>
      <c r="B26" s="1655" t="s">
        <v>498</v>
      </c>
      <c r="C26" s="1631"/>
      <c r="D26" s="1656">
        <v>15370.7</v>
      </c>
      <c r="E26" s="1656"/>
      <c r="F26" s="1656">
        <v>11739.9</v>
      </c>
      <c r="G26" s="1657">
        <v>3630.8</v>
      </c>
    </row>
    <row r="27" spans="1:8">
      <c r="A27" s="1634"/>
      <c r="B27" s="1655"/>
      <c r="C27" s="1631"/>
      <c r="D27" s="1658">
        <v>1</v>
      </c>
      <c r="E27" s="1656"/>
      <c r="F27" s="1658">
        <v>0.76378434293818753</v>
      </c>
      <c r="G27" s="1659">
        <v>0.23621565706181241</v>
      </c>
    </row>
    <row r="28" spans="1:8">
      <c r="A28" s="1634"/>
      <c r="B28" s="1660"/>
      <c r="C28" s="1661"/>
      <c r="D28" s="1662"/>
      <c r="E28" s="1662"/>
      <c r="F28" s="1662"/>
      <c r="G28" s="1663"/>
    </row>
    <row r="29" spans="1:8">
      <c r="A29" s="1641"/>
      <c r="B29" s="1641"/>
      <c r="C29" s="1248"/>
      <c r="D29" s="1641"/>
      <c r="E29" s="1641"/>
    </row>
    <row r="30" spans="1:8">
      <c r="A30" s="1641"/>
      <c r="B30" s="1641"/>
      <c r="C30" s="1248"/>
      <c r="D30" s="1641"/>
      <c r="E30" s="1641"/>
    </row>
    <row r="31" spans="1:8">
      <c r="A31" s="1641"/>
      <c r="B31" s="1641"/>
      <c r="C31" s="1248"/>
      <c r="D31" s="1641"/>
      <c r="E31" s="1641"/>
    </row>
    <row r="32" spans="1:8">
      <c r="A32" s="1641"/>
      <c r="B32" s="1641"/>
      <c r="C32" s="1248"/>
      <c r="D32" s="1641"/>
      <c r="E32" s="1641"/>
    </row>
    <row r="33" spans="1:7">
      <c r="A33" s="1641"/>
      <c r="B33" s="1641"/>
      <c r="C33" s="1248"/>
      <c r="D33" s="1641"/>
      <c r="E33" s="1641"/>
    </row>
    <row r="34" spans="1:7">
      <c r="A34" s="1641"/>
      <c r="B34" s="1641"/>
      <c r="C34" s="1248"/>
      <c r="D34" s="1641"/>
      <c r="E34" s="1641"/>
    </row>
    <row r="35" spans="1:7">
      <c r="A35" s="1641"/>
      <c r="B35" s="1641"/>
      <c r="C35" s="1248"/>
      <c r="D35" s="1641"/>
      <c r="E35" s="1641"/>
    </row>
    <row r="36" spans="1:7">
      <c r="A36" s="1641"/>
      <c r="B36" s="1641"/>
      <c r="C36" s="1248"/>
      <c r="D36" s="1641"/>
      <c r="E36" s="1641"/>
    </row>
    <row r="37" spans="1:7">
      <c r="A37" s="1641"/>
      <c r="B37" s="1641"/>
      <c r="C37" s="1248"/>
      <c r="D37" s="1641"/>
      <c r="E37" s="1641"/>
    </row>
    <row r="38" spans="1:7">
      <c r="A38" s="1641"/>
      <c r="B38" s="1641"/>
      <c r="C38" s="1248"/>
      <c r="D38" s="1641"/>
      <c r="E38" s="1641"/>
    </row>
    <row r="39" spans="1:7">
      <c r="A39" s="1641"/>
      <c r="B39" s="1641"/>
      <c r="C39" s="1248"/>
      <c r="D39" s="1641"/>
      <c r="E39" s="1641"/>
    </row>
    <row r="40" spans="1:7">
      <c r="A40" s="1634"/>
      <c r="B40" s="1634"/>
      <c r="C40" s="1248"/>
    </row>
    <row r="41" spans="1:7">
      <c r="A41" s="1641" t="s">
        <v>501</v>
      </c>
      <c r="B41" s="1641"/>
      <c r="C41" s="1641"/>
      <c r="D41" s="1664"/>
      <c r="E41" s="1664"/>
      <c r="F41" s="1664"/>
      <c r="G41" s="1664"/>
    </row>
    <row r="42" spans="1:7">
      <c r="A42" s="1634"/>
      <c r="B42" s="1634"/>
      <c r="C42" s="1248"/>
    </row>
    <row r="43" spans="1:7">
      <c r="A43" s="1634"/>
      <c r="B43" s="1634"/>
      <c r="C43" s="1248"/>
    </row>
    <row r="44" spans="1:7">
      <c r="A44" s="1634"/>
      <c r="B44" s="1634"/>
      <c r="C44" s="1248"/>
    </row>
    <row r="45" spans="1:7">
      <c r="A45" s="1634"/>
      <c r="B45" s="1634"/>
      <c r="C45" s="1248"/>
    </row>
    <row r="46" spans="1:7">
      <c r="A46" s="1634"/>
      <c r="B46" s="1634"/>
      <c r="C46" s="1248"/>
    </row>
    <row r="139" spans="2:3">
      <c r="B139" s="1665"/>
      <c r="C139" s="1666"/>
    </row>
    <row r="142" spans="2:3">
      <c r="B142" s="1665"/>
      <c r="C142" s="1666"/>
    </row>
    <row r="265" spans="1:1">
      <c r="A265" s="2265"/>
    </row>
    <row r="266" spans="1:1">
      <c r="A266" s="2265"/>
    </row>
    <row r="267" spans="1:1">
      <c r="A267" s="2265"/>
    </row>
    <row r="268" spans="1:1">
      <c r="A268" s="2265"/>
    </row>
    <row r="269" spans="1:1">
      <c r="A269" s="2265"/>
    </row>
    <row r="299" spans="1:1">
      <c r="A299" s="2265"/>
    </row>
    <row r="368" spans="1:1">
      <c r="A368" s="1634"/>
    </row>
    <row r="385" spans="1:1">
      <c r="A385" s="2265"/>
    </row>
    <row r="386" spans="1:1">
      <c r="A386" s="2265"/>
    </row>
    <row r="387" spans="1:1">
      <c r="A387" s="2265"/>
    </row>
    <row r="388" spans="1:1">
      <c r="A388" s="2265"/>
    </row>
    <row r="389" spans="1:1">
      <c r="A389" s="2265"/>
    </row>
    <row r="390" spans="1:1">
      <c r="A390" s="2265"/>
    </row>
    <row r="391" spans="1:1">
      <c r="A391" s="2265"/>
    </row>
    <row r="392" spans="1:1">
      <c r="A392" s="2265"/>
    </row>
    <row r="393" spans="1:1">
      <c r="A393" s="2265"/>
    </row>
    <row r="394" spans="1:1">
      <c r="A394" s="2265"/>
    </row>
    <row r="395" spans="1:1">
      <c r="A395" s="2265"/>
    </row>
    <row r="396" spans="1:1">
      <c r="A396" s="2265"/>
    </row>
    <row r="397" spans="1:1">
      <c r="A397" s="2265"/>
    </row>
    <row r="398" spans="1:1">
      <c r="A398" s="2265"/>
    </row>
    <row r="399" spans="1:1">
      <c r="A399" s="2265"/>
    </row>
    <row r="400" spans="1:1">
      <c r="A400" s="2265"/>
    </row>
    <row r="401" spans="1:1">
      <c r="A401" s="2265"/>
    </row>
    <row r="402" spans="1:1">
      <c r="A402" s="2265"/>
    </row>
    <row r="403" spans="1:1">
      <c r="A403" s="2265"/>
    </row>
    <row r="404" spans="1:1">
      <c r="A404" s="2265"/>
    </row>
    <row r="405" spans="1:1">
      <c r="A405" s="2265"/>
    </row>
    <row r="406" spans="1:1">
      <c r="A406" s="2265"/>
    </row>
    <row r="407" spans="1:1">
      <c r="A407" s="2265"/>
    </row>
    <row r="408" spans="1:1">
      <c r="A408" s="2265"/>
    </row>
    <row r="409" spans="1:1">
      <c r="A409" s="2265"/>
    </row>
    <row r="410" spans="1:1">
      <c r="A410" s="2265"/>
    </row>
    <row r="411" spans="1:1">
      <c r="A411" s="2265"/>
    </row>
    <row r="412" spans="1:1">
      <c r="A412" s="2265"/>
    </row>
    <row r="413" spans="1:1">
      <c r="A413" s="2265"/>
    </row>
    <row r="414" spans="1:1">
      <c r="A414" s="2265"/>
    </row>
    <row r="415" spans="1:1">
      <c r="A415" s="2265"/>
    </row>
    <row r="416" spans="1:1">
      <c r="A416" s="2265"/>
    </row>
    <row r="417" spans="1:1">
      <c r="A417" s="2265"/>
    </row>
    <row r="418" spans="1:1">
      <c r="A418" s="2265"/>
    </row>
    <row r="419" spans="1:1">
      <c r="A419" s="2265"/>
    </row>
    <row r="420" spans="1:1">
      <c r="A420" s="2265"/>
    </row>
    <row r="421" spans="1:1">
      <c r="A421" s="2265"/>
    </row>
    <row r="422" spans="1:1">
      <c r="A422" s="2265"/>
    </row>
    <row r="423" spans="1:1">
      <c r="A423" s="2265"/>
    </row>
    <row r="424" spans="1:1">
      <c r="A424" s="2265"/>
    </row>
    <row r="425" spans="1:1">
      <c r="A425" s="2265"/>
    </row>
    <row r="426" spans="1:1">
      <c r="A426" s="2265"/>
    </row>
    <row r="427" spans="1:1">
      <c r="A427" s="2265"/>
    </row>
    <row r="428" spans="1:1">
      <c r="A428" s="2265"/>
    </row>
    <row r="429" spans="1:1">
      <c r="A429" s="2265"/>
    </row>
    <row r="430" spans="1:1">
      <c r="A430" s="2265"/>
    </row>
    <row r="431" spans="1:1">
      <c r="A431" s="2265"/>
    </row>
    <row r="432" spans="1:1">
      <c r="A432" s="2265"/>
    </row>
    <row r="433" spans="1:1">
      <c r="A433" s="2265"/>
    </row>
    <row r="434" spans="1:1">
      <c r="A434" s="2265"/>
    </row>
    <row r="435" spans="1:1">
      <c r="A435" s="2265"/>
    </row>
    <row r="436" spans="1:1">
      <c r="A436" s="2265"/>
    </row>
    <row r="437" spans="1:1">
      <c r="A437" s="2265"/>
    </row>
    <row r="438" spans="1:1">
      <c r="A438" s="2265"/>
    </row>
    <row r="439" spans="1:1">
      <c r="A439" s="2265"/>
    </row>
  </sheetData>
  <phoneticPr fontId="29" type="noConversion"/>
  <printOptions horizontalCentered="1"/>
  <pageMargins left="0.5" right="0.25" top="0.5" bottom="0.25" header="0.25" footer="0.22"/>
  <pageSetup orientation="landscape" r:id="rId1"/>
  <headerFooter alignWithMargins="0"/>
</worksheet>
</file>

<file path=xl/worksheets/sheet13.xml><?xml version="1.0" encoding="utf-8"?>
<worksheet xmlns="http://schemas.openxmlformats.org/spreadsheetml/2006/main" xmlns:r="http://schemas.openxmlformats.org/officeDocument/2006/relationships">
  <sheetPr transitionEvaluation="1" transitionEntry="1" codeName="Sheet11">
    <pageSetUpPr fitToPage="1"/>
  </sheetPr>
  <dimension ref="A1:E293"/>
  <sheetViews>
    <sheetView view="pageBreakPreview" zoomScaleNormal="100" zoomScaleSheetLayoutView="100" workbookViewId="0"/>
  </sheetViews>
  <sheetFormatPr defaultColWidth="10.85546875" defaultRowHeight="12"/>
  <cols>
    <col min="1" max="1" width="7.85546875" style="327" customWidth="1"/>
    <col min="2" max="2" width="38.28515625" style="327" customWidth="1"/>
    <col min="3" max="5" width="15.7109375" style="327" customWidth="1"/>
    <col min="6" max="16384" width="10.85546875" style="327"/>
  </cols>
  <sheetData>
    <row r="1" spans="1:5">
      <c r="A1" s="414" t="s">
        <v>1760</v>
      </c>
      <c r="B1" s="414"/>
      <c r="C1" s="351" t="s">
        <v>1741</v>
      </c>
      <c r="E1" s="351"/>
    </row>
    <row r="2" spans="1:5">
      <c r="A2" s="414"/>
      <c r="B2" s="414"/>
      <c r="C2" s="351"/>
      <c r="E2" s="351"/>
    </row>
    <row r="3" spans="1:5">
      <c r="A3" s="414" t="s">
        <v>3808</v>
      </c>
      <c r="B3" s="414"/>
      <c r="C3" s="353" t="s">
        <v>1761</v>
      </c>
      <c r="E3" s="321"/>
    </row>
    <row r="4" spans="1:5">
      <c r="A4" s="414" t="s">
        <v>3807</v>
      </c>
      <c r="B4" s="414"/>
      <c r="C4" s="351" t="s">
        <v>1076</v>
      </c>
      <c r="E4" s="351"/>
    </row>
    <row r="5" spans="1:5">
      <c r="A5" s="414" t="s">
        <v>2631</v>
      </c>
      <c r="B5" s="414"/>
      <c r="C5" s="414" t="s">
        <v>4056</v>
      </c>
      <c r="E5" s="414"/>
    </row>
    <row r="6" spans="1:5">
      <c r="A6" s="414"/>
      <c r="B6" s="414"/>
      <c r="C6" s="414"/>
      <c r="D6" s="414"/>
      <c r="E6" s="414"/>
    </row>
    <row r="7" spans="1:5">
      <c r="A7" s="2574" t="s">
        <v>2048</v>
      </c>
      <c r="B7" s="2575"/>
      <c r="C7" s="2575"/>
      <c r="D7" s="2575"/>
      <c r="E7" s="2575"/>
    </row>
    <row r="8" spans="1:5">
      <c r="A8" s="2575"/>
      <c r="B8" s="2575"/>
      <c r="C8" s="2575"/>
      <c r="D8" s="2575"/>
      <c r="E8" s="2575"/>
    </row>
    <row r="9" spans="1:5" ht="12.75" thickBot="1">
      <c r="A9" s="905"/>
      <c r="B9" s="905"/>
      <c r="C9" s="905"/>
      <c r="D9" s="905"/>
      <c r="E9" s="905"/>
    </row>
    <row r="10" spans="1:5" s="889" customFormat="1">
      <c r="A10" s="906"/>
      <c r="B10" s="887" t="s">
        <v>1321</v>
      </c>
      <c r="C10" s="887" t="s">
        <v>1322</v>
      </c>
      <c r="D10" s="887">
        <v>-3</v>
      </c>
      <c r="E10" s="887">
        <v>-4</v>
      </c>
    </row>
    <row r="11" spans="1:5">
      <c r="A11" s="377" t="s">
        <v>119</v>
      </c>
      <c r="B11" s="414"/>
      <c r="C11" s="377" t="s">
        <v>630</v>
      </c>
      <c r="D11" s="377" t="s">
        <v>1027</v>
      </c>
      <c r="E11" s="377" t="s">
        <v>716</v>
      </c>
    </row>
    <row r="12" spans="1:5">
      <c r="A12" s="570" t="s">
        <v>1029</v>
      </c>
      <c r="B12" s="567" t="s">
        <v>1030</v>
      </c>
      <c r="C12" s="567" t="s">
        <v>1828</v>
      </c>
      <c r="D12" s="567" t="s">
        <v>1032</v>
      </c>
      <c r="E12" s="567" t="s">
        <v>1829</v>
      </c>
    </row>
    <row r="13" spans="1:5">
      <c r="A13" s="380">
        <v>1</v>
      </c>
      <c r="B13" s="414" t="s">
        <v>1830</v>
      </c>
      <c r="C13" s="414"/>
      <c r="D13" s="908"/>
      <c r="E13" s="908"/>
    </row>
    <row r="14" spans="1:5">
      <c r="A14" s="380">
        <v>2</v>
      </c>
      <c r="B14" s="909"/>
      <c r="C14" s="414"/>
      <c r="D14" s="908"/>
      <c r="E14" s="908"/>
    </row>
    <row r="15" spans="1:5">
      <c r="A15" s="380">
        <v>3</v>
      </c>
      <c r="B15" s="909" t="s">
        <v>1831</v>
      </c>
      <c r="C15" s="910">
        <v>0</v>
      </c>
      <c r="D15" s="332">
        <v>0</v>
      </c>
      <c r="E15" s="332">
        <v>0</v>
      </c>
    </row>
    <row r="16" spans="1:5">
      <c r="A16" s="380">
        <v>4</v>
      </c>
      <c r="B16" s="909"/>
      <c r="C16" s="414"/>
      <c r="D16" s="328"/>
      <c r="E16" s="328"/>
    </row>
    <row r="17" spans="1:5">
      <c r="A17" s="380">
        <v>5</v>
      </c>
      <c r="B17" s="909" t="s">
        <v>1832</v>
      </c>
      <c r="C17" s="330">
        <v>0</v>
      </c>
      <c r="D17" s="328">
        <v>0</v>
      </c>
      <c r="E17" s="328">
        <v>0</v>
      </c>
    </row>
    <row r="18" spans="1:5">
      <c r="A18" s="380">
        <v>6</v>
      </c>
      <c r="B18" s="909"/>
      <c r="C18" s="414"/>
      <c r="D18" s="328"/>
      <c r="E18" s="328"/>
    </row>
    <row r="19" spans="1:5">
      <c r="A19" s="380">
        <v>7</v>
      </c>
      <c r="B19" s="909" t="s">
        <v>686</v>
      </c>
      <c r="C19" s="330">
        <v>0</v>
      </c>
      <c r="D19" s="333">
        <v>0</v>
      </c>
      <c r="E19" s="328">
        <v>0</v>
      </c>
    </row>
    <row r="20" spans="1:5">
      <c r="A20" s="380">
        <v>8</v>
      </c>
      <c r="B20" s="909"/>
      <c r="C20" s="414"/>
      <c r="D20" s="328"/>
      <c r="E20" s="328"/>
    </row>
    <row r="21" spans="1:5">
      <c r="A21" s="380">
        <v>9</v>
      </c>
      <c r="B21" s="909" t="s">
        <v>1833</v>
      </c>
      <c r="C21" s="333">
        <v>0</v>
      </c>
      <c r="D21" s="328">
        <v>0</v>
      </c>
      <c r="E21" s="328">
        <v>0</v>
      </c>
    </row>
    <row r="22" spans="1:5">
      <c r="A22" s="380">
        <v>10</v>
      </c>
      <c r="B22" s="909"/>
      <c r="C22" s="333" t="s">
        <v>1318</v>
      </c>
      <c r="D22" s="333" t="s">
        <v>1318</v>
      </c>
      <c r="E22" s="333" t="s">
        <v>1318</v>
      </c>
    </row>
    <row r="23" spans="1:5">
      <c r="A23" s="380">
        <v>11</v>
      </c>
      <c r="B23" s="909"/>
      <c r="C23" s="624"/>
      <c r="D23" s="624"/>
      <c r="E23" s="624"/>
    </row>
    <row r="24" spans="1:5" ht="12.75" thickBot="1">
      <c r="A24" s="380">
        <v>12</v>
      </c>
      <c r="B24" s="909" t="s">
        <v>1834</v>
      </c>
      <c r="C24" s="911">
        <v>0</v>
      </c>
      <c r="D24" s="911">
        <v>0</v>
      </c>
      <c r="E24" s="911" t="s">
        <v>1259</v>
      </c>
    </row>
    <row r="25" spans="1:5" ht="12.75" thickTop="1">
      <c r="A25" s="380">
        <v>13</v>
      </c>
      <c r="B25" s="414" t="s">
        <v>1835</v>
      </c>
      <c r="C25" s="414"/>
      <c r="D25" s="337"/>
      <c r="E25" s="337"/>
    </row>
    <row r="26" spans="1:5">
      <c r="A26" s="380">
        <v>14</v>
      </c>
      <c r="B26" s="909"/>
      <c r="C26" s="414"/>
      <c r="D26" s="337"/>
      <c r="E26" s="337"/>
    </row>
    <row r="27" spans="1:5">
      <c r="A27" s="380">
        <v>15</v>
      </c>
      <c r="B27" s="909" t="s">
        <v>1831</v>
      </c>
      <c r="C27" s="910">
        <v>0</v>
      </c>
      <c r="D27" s="910">
        <v>-3084654</v>
      </c>
      <c r="E27" s="332">
        <v>-3084654</v>
      </c>
    </row>
    <row r="28" spans="1:5">
      <c r="A28" s="380">
        <v>16</v>
      </c>
      <c r="B28" s="909"/>
      <c r="C28" s="909"/>
      <c r="D28" s="909"/>
      <c r="E28" s="328"/>
    </row>
    <row r="29" spans="1:5">
      <c r="A29" s="380">
        <v>17</v>
      </c>
      <c r="B29" s="909" t="s">
        <v>1832</v>
      </c>
      <c r="C29" s="330">
        <v>0</v>
      </c>
      <c r="D29" s="330">
        <v>-7978</v>
      </c>
      <c r="E29" s="328">
        <v>-7978</v>
      </c>
    </row>
    <row r="30" spans="1:5">
      <c r="A30" s="380">
        <v>18</v>
      </c>
      <c r="B30" s="909"/>
      <c r="C30" s="909"/>
      <c r="D30" s="909"/>
      <c r="E30" s="328"/>
    </row>
    <row r="31" spans="1:5">
      <c r="A31" s="380">
        <v>19</v>
      </c>
      <c r="B31" s="909" t="s">
        <v>686</v>
      </c>
      <c r="C31" s="330">
        <v>0</v>
      </c>
      <c r="D31" s="330">
        <v>787590</v>
      </c>
      <c r="E31" s="328">
        <v>787590</v>
      </c>
    </row>
    <row r="32" spans="1:5">
      <c r="A32" s="380">
        <v>20</v>
      </c>
      <c r="B32" s="909"/>
      <c r="C32" s="909"/>
      <c r="D32" s="909"/>
      <c r="E32" s="328"/>
    </row>
    <row r="33" spans="1:5">
      <c r="A33" s="380">
        <v>21</v>
      </c>
      <c r="B33" s="909" t="s">
        <v>64</v>
      </c>
      <c r="C33" s="333">
        <v>0</v>
      </c>
      <c r="D33" s="333">
        <v>1656177</v>
      </c>
      <c r="E33" s="328">
        <v>1656177</v>
      </c>
    </row>
    <row r="34" spans="1:5">
      <c r="A34" s="380">
        <v>22</v>
      </c>
      <c r="B34" s="909"/>
      <c r="C34" s="328" t="s">
        <v>1318</v>
      </c>
      <c r="D34" s="328" t="s">
        <v>1318</v>
      </c>
      <c r="E34" s="328" t="s">
        <v>1318</v>
      </c>
    </row>
    <row r="35" spans="1:5">
      <c r="A35" s="380">
        <v>23</v>
      </c>
      <c r="B35" s="909" t="s">
        <v>4260</v>
      </c>
      <c r="C35" s="624"/>
      <c r="D35" s="624">
        <v>-573138</v>
      </c>
      <c r="E35" s="328">
        <v>-573138</v>
      </c>
    </row>
    <row r="36" spans="1:5" ht="12.75" thickBot="1">
      <c r="A36" s="380">
        <v>24</v>
      </c>
      <c r="B36" s="909" t="s">
        <v>1834</v>
      </c>
      <c r="C36" s="911">
        <v>0</v>
      </c>
      <c r="D36" s="911">
        <v>-1222003</v>
      </c>
      <c r="E36" s="911">
        <v>-1222003</v>
      </c>
    </row>
    <row r="37" spans="1:5" ht="12.75" thickTop="1">
      <c r="A37" s="414"/>
      <c r="B37" s="414"/>
      <c r="C37" s="414"/>
      <c r="D37" s="337"/>
      <c r="E37" s="337"/>
    </row>
    <row r="38" spans="1:5">
      <c r="A38" s="377"/>
      <c r="B38" s="414"/>
      <c r="C38" s="414"/>
      <c r="D38" s="337"/>
      <c r="E38" s="337"/>
    </row>
    <row r="39" spans="1:5">
      <c r="A39" s="414"/>
      <c r="B39" s="414"/>
      <c r="C39" s="414"/>
      <c r="D39" s="337"/>
      <c r="E39" s="337"/>
    </row>
    <row r="40" spans="1:5">
      <c r="A40" s="414"/>
      <c r="B40" s="414"/>
      <c r="C40" s="414"/>
      <c r="D40" s="337"/>
      <c r="E40" s="337"/>
    </row>
    <row r="41" spans="1:5">
      <c r="A41" s="414"/>
      <c r="B41" s="414"/>
      <c r="C41" s="414"/>
    </row>
    <row r="42" spans="1:5">
      <c r="A42" s="414"/>
      <c r="B42" s="414"/>
      <c r="C42" s="414"/>
    </row>
    <row r="43" spans="1:5">
      <c r="A43" s="414"/>
      <c r="B43" s="414"/>
      <c r="C43" s="414"/>
    </row>
    <row r="44" spans="1:5">
      <c r="A44" s="414"/>
      <c r="B44" s="414"/>
      <c r="C44" s="414"/>
    </row>
    <row r="45" spans="1:5">
      <c r="A45" s="414"/>
      <c r="B45" s="414"/>
      <c r="C45" s="414"/>
    </row>
    <row r="46" spans="1:5">
      <c r="A46" s="414"/>
      <c r="B46" s="414"/>
      <c r="C46" s="414"/>
    </row>
    <row r="47" spans="1:5">
      <c r="A47" s="414"/>
      <c r="B47" s="414"/>
      <c r="C47" s="414"/>
    </row>
    <row r="48" spans="1:5">
      <c r="A48" s="414"/>
      <c r="B48" s="414"/>
      <c r="C48" s="414"/>
    </row>
    <row r="49" spans="1:5">
      <c r="A49" s="414"/>
      <c r="B49" s="414"/>
      <c r="C49" s="414"/>
    </row>
    <row r="50" spans="1:5">
      <c r="A50" s="414"/>
      <c r="B50" s="414" t="s">
        <v>665</v>
      </c>
      <c r="C50" s="414"/>
    </row>
    <row r="51" spans="1:5">
      <c r="A51" s="414"/>
      <c r="B51" s="414" t="s">
        <v>666</v>
      </c>
      <c r="C51" s="414"/>
    </row>
    <row r="52" spans="1:5">
      <c r="A52" s="414"/>
      <c r="B52" s="414"/>
      <c r="C52" s="414"/>
    </row>
    <row r="53" spans="1:5">
      <c r="A53" s="912"/>
      <c r="B53" s="912"/>
      <c r="C53" s="912"/>
      <c r="D53" s="913"/>
      <c r="E53" s="913"/>
    </row>
    <row r="119" spans="1:3">
      <c r="A119" s="2108"/>
      <c r="B119" s="2108"/>
      <c r="C119" s="2108"/>
    </row>
    <row r="120" spans="1:3">
      <c r="A120" s="2108"/>
      <c r="B120" s="2108"/>
      <c r="C120" s="2108"/>
    </row>
    <row r="121" spans="1:3">
      <c r="A121" s="2108"/>
      <c r="B121" s="2108"/>
      <c r="C121" s="2108"/>
    </row>
    <row r="122" spans="1:3">
      <c r="A122" s="2108"/>
      <c r="B122" s="2108"/>
      <c r="C122" s="2108"/>
    </row>
    <row r="123" spans="1:3">
      <c r="A123" s="2108"/>
      <c r="B123" s="2108"/>
      <c r="C123" s="2108"/>
    </row>
    <row r="153" spans="1:1">
      <c r="A153" s="2108"/>
    </row>
    <row r="222" spans="1:1">
      <c r="A222" s="414"/>
    </row>
    <row r="239" spans="1:1">
      <c r="A239" s="2108"/>
    </row>
    <row r="240" spans="1:1">
      <c r="A240" s="2108"/>
    </row>
    <row r="241" spans="1:1">
      <c r="A241" s="2108"/>
    </row>
    <row r="242" spans="1:1">
      <c r="A242" s="2108"/>
    </row>
    <row r="243" spans="1:1">
      <c r="A243" s="2108"/>
    </row>
    <row r="244" spans="1:1">
      <c r="A244" s="2108"/>
    </row>
    <row r="245" spans="1:1">
      <c r="A245" s="2108"/>
    </row>
    <row r="246" spans="1:1">
      <c r="A246" s="2108"/>
    </row>
    <row r="247" spans="1:1">
      <c r="A247" s="2108"/>
    </row>
    <row r="248" spans="1:1">
      <c r="A248" s="2108"/>
    </row>
    <row r="249" spans="1:1">
      <c r="A249" s="2108"/>
    </row>
    <row r="250" spans="1:1">
      <c r="A250" s="2108"/>
    </row>
    <row r="251" spans="1:1">
      <c r="A251" s="2108"/>
    </row>
    <row r="252" spans="1:1">
      <c r="A252" s="2108"/>
    </row>
    <row r="253" spans="1:1">
      <c r="A253" s="2108"/>
    </row>
    <row r="254" spans="1:1">
      <c r="A254" s="2108"/>
    </row>
    <row r="255" spans="1:1">
      <c r="A255" s="2108"/>
    </row>
    <row r="256" spans="1:1">
      <c r="A256" s="2108"/>
    </row>
    <row r="257" spans="1:1">
      <c r="A257" s="2108"/>
    </row>
    <row r="258" spans="1:1">
      <c r="A258" s="2108"/>
    </row>
    <row r="259" spans="1:1">
      <c r="A259" s="2108"/>
    </row>
    <row r="260" spans="1:1">
      <c r="A260" s="2108"/>
    </row>
    <row r="261" spans="1:1">
      <c r="A261" s="2108"/>
    </row>
    <row r="262" spans="1:1">
      <c r="A262" s="2108"/>
    </row>
    <row r="263" spans="1:1">
      <c r="A263" s="2108"/>
    </row>
    <row r="264" spans="1:1">
      <c r="A264" s="2108"/>
    </row>
    <row r="265" spans="1:1">
      <c r="A265" s="2108"/>
    </row>
    <row r="266" spans="1:1">
      <c r="A266" s="2108"/>
    </row>
    <row r="267" spans="1:1">
      <c r="A267" s="2108"/>
    </row>
    <row r="268" spans="1:1">
      <c r="A268" s="2108"/>
    </row>
    <row r="269" spans="1:1">
      <c r="A269" s="2108"/>
    </row>
    <row r="270" spans="1:1">
      <c r="A270" s="2108"/>
    </row>
    <row r="271" spans="1:1">
      <c r="A271" s="2108"/>
    </row>
    <row r="272" spans="1:1">
      <c r="A272" s="2108"/>
    </row>
    <row r="273" spans="1:1">
      <c r="A273" s="2108"/>
    </row>
    <row r="274" spans="1:1">
      <c r="A274" s="2108"/>
    </row>
    <row r="275" spans="1:1">
      <c r="A275" s="2108"/>
    </row>
    <row r="276" spans="1:1">
      <c r="A276" s="2108"/>
    </row>
    <row r="277" spans="1:1">
      <c r="A277" s="2108"/>
    </row>
    <row r="278" spans="1:1">
      <c r="A278" s="2108"/>
    </row>
    <row r="279" spans="1:1">
      <c r="A279" s="2108"/>
    </row>
    <row r="280" spans="1:1">
      <c r="A280" s="2108"/>
    </row>
    <row r="281" spans="1:1">
      <c r="A281" s="2108"/>
    </row>
    <row r="282" spans="1:1">
      <c r="A282" s="2108"/>
    </row>
    <row r="283" spans="1:1">
      <c r="A283" s="2108"/>
    </row>
    <row r="284" spans="1:1">
      <c r="A284" s="2108"/>
    </row>
    <row r="285" spans="1:1">
      <c r="A285" s="2108"/>
    </row>
    <row r="286" spans="1:1">
      <c r="A286" s="2108"/>
    </row>
    <row r="287" spans="1:1">
      <c r="A287" s="2108"/>
    </row>
    <row r="288" spans="1:1">
      <c r="A288" s="2108"/>
    </row>
    <row r="289" spans="1:1">
      <c r="A289" s="2108"/>
    </row>
    <row r="290" spans="1:1">
      <c r="A290" s="2108"/>
    </row>
    <row r="291" spans="1:1">
      <c r="A291" s="2108"/>
    </row>
    <row r="292" spans="1:1">
      <c r="A292" s="2108"/>
    </row>
    <row r="293" spans="1:1">
      <c r="A293" s="2108"/>
    </row>
  </sheetData>
  <mergeCells count="1">
    <mergeCell ref="A7:E8"/>
  </mergeCells>
  <phoneticPr fontId="29" type="noConversion"/>
  <printOptions horizontalCentered="1"/>
  <pageMargins left="0.75" right="0.25" top="0.5" bottom="0.25" header="0.25" footer="0.24"/>
  <pageSetup fitToHeight="4" orientation="portrait" r:id="rId1"/>
  <headerFooter alignWithMargins="0"/>
</worksheet>
</file>

<file path=xl/worksheets/sheet130.xml><?xml version="1.0" encoding="utf-8"?>
<worksheet xmlns="http://schemas.openxmlformats.org/spreadsheetml/2006/main" xmlns:r="http://schemas.openxmlformats.org/officeDocument/2006/relationships">
  <sheetPr codeName="Sheet116">
    <tabColor indexed="13"/>
  </sheetPr>
  <dimension ref="A1:X318"/>
  <sheetViews>
    <sheetView workbookViewId="0"/>
  </sheetViews>
  <sheetFormatPr defaultColWidth="9.140625" defaultRowHeight="12.75"/>
  <cols>
    <col min="1" max="1" width="10.7109375" style="119" customWidth="1"/>
    <col min="2" max="2" width="7" style="245" customWidth="1"/>
    <col min="3" max="3" width="39" style="119" customWidth="1"/>
    <col min="4" max="4" width="14.7109375" style="120" bestFit="1" customWidth="1"/>
    <col min="5" max="5" width="13.85546875" style="121" bestFit="1" customWidth="1"/>
    <col min="6" max="6" width="12.85546875" style="121" customWidth="1"/>
    <col min="7" max="7" width="13.5703125" style="121" customWidth="1"/>
    <col min="8" max="8" width="14.140625" style="121" customWidth="1"/>
    <col min="9" max="9" width="14.28515625" style="121" customWidth="1"/>
    <col min="10" max="10" width="14" style="121" customWidth="1"/>
    <col min="11" max="11" width="11.7109375" style="121" customWidth="1"/>
    <col min="12" max="13" width="10.5703125" style="121" customWidth="1"/>
    <col min="14" max="14" width="10.85546875" style="121" customWidth="1"/>
    <col min="15" max="15" width="11.140625" style="121" customWidth="1"/>
    <col min="16" max="16" width="10.5703125" style="121" customWidth="1"/>
    <col min="17" max="18" width="12.85546875" style="121" bestFit="1" customWidth="1"/>
    <col min="19" max="19" width="4" style="121" customWidth="1"/>
    <col min="20" max="20" width="10.85546875" style="119" bestFit="1" customWidth="1"/>
    <col min="21" max="16384" width="9.140625" style="119"/>
  </cols>
  <sheetData>
    <row r="1" spans="1:24">
      <c r="A1" s="119" t="s">
        <v>2144</v>
      </c>
    </row>
    <row r="3" spans="1:24">
      <c r="A3" s="248" t="s">
        <v>738</v>
      </c>
      <c r="C3" s="292">
        <v>38717</v>
      </c>
    </row>
    <row r="4" spans="1:24">
      <c r="A4" s="248" t="s">
        <v>698</v>
      </c>
      <c r="C4" s="248" t="s">
        <v>697</v>
      </c>
    </row>
    <row r="5" spans="1:24">
      <c r="A5" s="119" t="s">
        <v>2145</v>
      </c>
    </row>
    <row r="7" spans="1:24">
      <c r="A7" s="149" t="s">
        <v>737</v>
      </c>
      <c r="B7" s="246"/>
      <c r="C7" s="149"/>
    </row>
    <row r="9" spans="1:24" s="128" customFormat="1" ht="60">
      <c r="A9" s="122" t="s">
        <v>2146</v>
      </c>
      <c r="B9" s="122" t="s">
        <v>2147</v>
      </c>
      <c r="C9" s="123"/>
      <c r="D9" s="124" t="s">
        <v>2148</v>
      </c>
      <c r="E9" s="125" t="s">
        <v>608</v>
      </c>
      <c r="F9" s="126" t="s">
        <v>609</v>
      </c>
      <c r="G9" s="126" t="s">
        <v>609</v>
      </c>
      <c r="H9" s="126" t="s">
        <v>609</v>
      </c>
      <c r="I9" s="126" t="s">
        <v>609</v>
      </c>
      <c r="J9" s="126" t="s">
        <v>609</v>
      </c>
      <c r="K9" s="126" t="s">
        <v>609</v>
      </c>
      <c r="L9" s="126" t="s">
        <v>609</v>
      </c>
      <c r="M9" s="126" t="s">
        <v>609</v>
      </c>
      <c r="N9" s="126" t="s">
        <v>609</v>
      </c>
      <c r="O9" s="126" t="s">
        <v>609</v>
      </c>
      <c r="P9" s="126" t="s">
        <v>609</v>
      </c>
      <c r="Q9" s="126" t="s">
        <v>609</v>
      </c>
      <c r="R9" s="127" t="s">
        <v>610</v>
      </c>
      <c r="S9" s="127"/>
    </row>
    <row r="10" spans="1:24">
      <c r="A10" s="129" t="s">
        <v>1345</v>
      </c>
      <c r="B10" s="129" t="s">
        <v>611</v>
      </c>
      <c r="C10" s="129" t="s">
        <v>612</v>
      </c>
      <c r="D10" s="130" t="s">
        <v>613</v>
      </c>
      <c r="E10" s="131" t="s">
        <v>613</v>
      </c>
      <c r="F10" s="131" t="s">
        <v>613</v>
      </c>
      <c r="G10" s="125" t="s">
        <v>614</v>
      </c>
      <c r="H10" s="125" t="s">
        <v>615</v>
      </c>
      <c r="I10" s="125" t="s">
        <v>616</v>
      </c>
      <c r="J10" s="125" t="s">
        <v>617</v>
      </c>
      <c r="K10" s="125" t="s">
        <v>618</v>
      </c>
      <c r="L10" s="125" t="s">
        <v>619</v>
      </c>
      <c r="M10" s="125" t="s">
        <v>620</v>
      </c>
      <c r="N10" s="125" t="s">
        <v>621</v>
      </c>
      <c r="O10" s="125" t="s">
        <v>622</v>
      </c>
      <c r="P10" s="125" t="s">
        <v>623</v>
      </c>
      <c r="Q10" s="125" t="s">
        <v>624</v>
      </c>
      <c r="R10" s="132" t="s">
        <v>625</v>
      </c>
      <c r="S10" s="132"/>
      <c r="T10" s="248" t="s">
        <v>626</v>
      </c>
    </row>
    <row r="13" spans="1:24">
      <c r="A13" s="2683" t="s">
        <v>627</v>
      </c>
      <c r="B13" s="2684"/>
      <c r="C13" s="2684"/>
      <c r="D13" s="2684"/>
      <c r="E13" s="2684"/>
      <c r="F13" s="2684"/>
      <c r="G13" s="2684"/>
      <c r="H13" s="2684"/>
      <c r="I13" s="2684"/>
      <c r="J13" s="2684"/>
      <c r="K13" s="2684"/>
      <c r="L13" s="2684"/>
      <c r="M13" s="2684"/>
      <c r="N13" s="2684"/>
      <c r="O13" s="2684"/>
      <c r="P13" s="2684"/>
      <c r="Q13" s="2684"/>
      <c r="R13" s="2685"/>
      <c r="T13" s="256"/>
    </row>
    <row r="14" spans="1:24">
      <c r="A14" s="267"/>
      <c r="B14" s="268"/>
      <c r="C14" s="268"/>
      <c r="D14" s="268"/>
      <c r="E14" s="268"/>
      <c r="F14" s="268"/>
      <c r="G14" s="268"/>
      <c r="H14" s="268"/>
      <c r="I14" s="268"/>
      <c r="J14" s="268"/>
      <c r="K14" s="268"/>
      <c r="L14" s="268"/>
      <c r="M14" s="268"/>
      <c r="N14" s="268"/>
      <c r="O14" s="268"/>
      <c r="P14" s="268"/>
      <c r="Q14" s="268"/>
      <c r="R14" s="290"/>
      <c r="T14" s="257"/>
    </row>
    <row r="15" spans="1:24">
      <c r="A15" s="260">
        <v>3011001</v>
      </c>
      <c r="B15" s="244">
        <v>301.10000000000002</v>
      </c>
      <c r="C15" s="134" t="s">
        <v>628</v>
      </c>
      <c r="D15" s="135">
        <v>35133.61</v>
      </c>
      <c r="E15" s="137">
        <v>-34700</v>
      </c>
      <c r="F15" s="136">
        <v>433.61000000000058</v>
      </c>
      <c r="G15" s="136">
        <v>433.61000000000058</v>
      </c>
      <c r="H15" s="136">
        <v>433.61000000000058</v>
      </c>
      <c r="I15" s="136">
        <v>433.61000000000058</v>
      </c>
      <c r="J15" s="136">
        <v>433.61000000000058</v>
      </c>
      <c r="K15" s="136">
        <v>433.61000000000058</v>
      </c>
      <c r="L15" s="136">
        <v>433.61000000000058</v>
      </c>
      <c r="M15" s="136">
        <v>433.61000000000058</v>
      </c>
      <c r="N15" s="136">
        <v>433.61000000000058</v>
      </c>
      <c r="O15" s="136">
        <v>433.61000000000058</v>
      </c>
      <c r="P15" s="136">
        <v>433.61000000000058</v>
      </c>
      <c r="Q15" s="136">
        <v>433.61000000000058</v>
      </c>
      <c r="R15" s="137">
        <v>433.61</v>
      </c>
      <c r="T15" s="255">
        <f>ROUND(SUM(F15:R15)/13,0)</f>
        <v>434</v>
      </c>
      <c r="X15" s="139"/>
    </row>
    <row r="16" spans="1:24">
      <c r="A16" s="260">
        <v>3021002</v>
      </c>
      <c r="B16" s="244">
        <v>302.10000000000002</v>
      </c>
      <c r="C16" s="134" t="s">
        <v>629</v>
      </c>
      <c r="D16" s="135">
        <v>5446.25</v>
      </c>
      <c r="E16" s="137">
        <v>0</v>
      </c>
      <c r="F16" s="136">
        <v>5446.25</v>
      </c>
      <c r="G16" s="136">
        <v>5446.25</v>
      </c>
      <c r="H16" s="136">
        <v>5446.25</v>
      </c>
      <c r="I16" s="136">
        <v>5446.25</v>
      </c>
      <c r="J16" s="136">
        <v>5446.25</v>
      </c>
      <c r="K16" s="136">
        <v>5446.25</v>
      </c>
      <c r="L16" s="136">
        <v>5446.25</v>
      </c>
      <c r="M16" s="136">
        <v>5446.25</v>
      </c>
      <c r="N16" s="136">
        <v>5446.25</v>
      </c>
      <c r="O16" s="136">
        <v>5446.25</v>
      </c>
      <c r="P16" s="136">
        <v>5446.25</v>
      </c>
      <c r="Q16" s="136">
        <v>5446.25</v>
      </c>
      <c r="R16" s="137">
        <v>5446.25</v>
      </c>
      <c r="T16" s="255">
        <f t="shared" ref="T16:T52" si="0">ROUND(SUM(F16:R16)/13,0)</f>
        <v>5446</v>
      </c>
    </row>
    <row r="17" spans="1:20">
      <c r="A17" s="260">
        <v>3033020</v>
      </c>
      <c r="B17" s="244">
        <v>303.2</v>
      </c>
      <c r="C17" s="134" t="s">
        <v>1751</v>
      </c>
      <c r="D17" s="135"/>
      <c r="E17" s="137">
        <v>-6905</v>
      </c>
      <c r="F17" s="136">
        <v>-6905</v>
      </c>
      <c r="G17" s="136">
        <v>-6905</v>
      </c>
      <c r="H17" s="136">
        <v>-6905</v>
      </c>
      <c r="I17" s="136">
        <v>-6905</v>
      </c>
      <c r="J17" s="136">
        <v>-6905</v>
      </c>
      <c r="K17" s="136">
        <v>-6905</v>
      </c>
      <c r="L17" s="136">
        <v>-6905</v>
      </c>
      <c r="M17" s="136">
        <v>-6905</v>
      </c>
      <c r="N17" s="136">
        <v>-6905</v>
      </c>
      <c r="O17" s="136">
        <v>-6905</v>
      </c>
      <c r="P17" s="136">
        <v>-6905</v>
      </c>
      <c r="Q17" s="136">
        <v>-6905</v>
      </c>
      <c r="R17" s="137">
        <v>-6905</v>
      </c>
      <c r="T17" s="255">
        <f t="shared" si="0"/>
        <v>-6905</v>
      </c>
    </row>
    <row r="18" spans="1:20">
      <c r="A18" s="260">
        <v>3036010</v>
      </c>
      <c r="B18" s="244">
        <v>303.5</v>
      </c>
      <c r="C18" s="134" t="s">
        <v>1752</v>
      </c>
      <c r="D18" s="135">
        <v>9623.0499999999993</v>
      </c>
      <c r="E18" s="137">
        <v>0</v>
      </c>
      <c r="F18" s="136">
        <v>9623.0499999999993</v>
      </c>
      <c r="G18" s="136">
        <v>9623.0499999999993</v>
      </c>
      <c r="H18" s="136">
        <v>9623.0499999999993</v>
      </c>
      <c r="I18" s="136">
        <v>9623.0499999999993</v>
      </c>
      <c r="J18" s="136">
        <v>9623.0499999999993</v>
      </c>
      <c r="K18" s="136">
        <v>9623.0499999999993</v>
      </c>
      <c r="L18" s="136">
        <v>9623.0499999999993</v>
      </c>
      <c r="M18" s="136">
        <v>9623.0499999999993</v>
      </c>
      <c r="N18" s="136">
        <v>9623.0499999999993</v>
      </c>
      <c r="O18" s="136">
        <v>9623.0499999999993</v>
      </c>
      <c r="P18" s="136">
        <v>9623.0499999999993</v>
      </c>
      <c r="Q18" s="136">
        <v>9623.0499999999993</v>
      </c>
      <c r="R18" s="137">
        <v>9623.0499999999993</v>
      </c>
      <c r="T18" s="255">
        <f t="shared" si="0"/>
        <v>9623</v>
      </c>
    </row>
    <row r="19" spans="1:20">
      <c r="A19" s="260"/>
      <c r="B19" s="244"/>
      <c r="C19" s="134"/>
      <c r="D19" s="135"/>
      <c r="E19" s="137"/>
      <c r="F19" s="136"/>
      <c r="G19" s="136"/>
      <c r="H19" s="136"/>
      <c r="I19" s="136"/>
      <c r="J19" s="136"/>
      <c r="K19" s="136"/>
      <c r="L19" s="136"/>
      <c r="M19" s="136"/>
      <c r="N19" s="136"/>
      <c r="O19" s="136"/>
      <c r="P19" s="136"/>
      <c r="Q19" s="136"/>
      <c r="R19" s="137"/>
      <c r="T19" s="255"/>
    </row>
    <row r="20" spans="1:20" s="144" customFormat="1">
      <c r="A20" s="261">
        <v>3042011</v>
      </c>
      <c r="B20" s="262">
        <v>304.2</v>
      </c>
      <c r="C20" s="140" t="s">
        <v>1753</v>
      </c>
      <c r="D20" s="141">
        <v>16379</v>
      </c>
      <c r="E20" s="142">
        <v>0</v>
      </c>
      <c r="F20" s="143">
        <v>16379</v>
      </c>
      <c r="G20" s="143">
        <v>16379</v>
      </c>
      <c r="H20" s="143">
        <v>16379</v>
      </c>
      <c r="I20" s="143">
        <v>16379</v>
      </c>
      <c r="J20" s="143">
        <v>16379</v>
      </c>
      <c r="K20" s="143">
        <v>16379</v>
      </c>
      <c r="L20" s="143">
        <v>16379</v>
      </c>
      <c r="M20" s="143">
        <v>16379</v>
      </c>
      <c r="N20" s="143">
        <v>16379</v>
      </c>
      <c r="O20" s="143">
        <v>16379</v>
      </c>
      <c r="P20" s="143">
        <v>16379</v>
      </c>
      <c r="Q20" s="143">
        <v>16379</v>
      </c>
      <c r="R20" s="142">
        <v>16379</v>
      </c>
      <c r="S20" s="250"/>
      <c r="T20" s="255">
        <f t="shared" si="0"/>
        <v>16379</v>
      </c>
    </row>
    <row r="21" spans="1:20" s="144" customFormat="1">
      <c r="A21" s="261">
        <v>3043021</v>
      </c>
      <c r="B21" s="262">
        <v>304.2</v>
      </c>
      <c r="C21" s="140" t="s">
        <v>1754</v>
      </c>
      <c r="D21" s="141">
        <v>50612.63</v>
      </c>
      <c r="E21" s="142">
        <v>-9001</v>
      </c>
      <c r="F21" s="143">
        <v>41611.629999999997</v>
      </c>
      <c r="G21" s="143">
        <v>41611.629999999997</v>
      </c>
      <c r="H21" s="143">
        <v>41611.629999999997</v>
      </c>
      <c r="I21" s="143">
        <v>41697.629999999997</v>
      </c>
      <c r="J21" s="143">
        <v>41697.629999999997</v>
      </c>
      <c r="K21" s="143">
        <v>41697.629999999997</v>
      </c>
      <c r="L21" s="143">
        <v>41611.629999999997</v>
      </c>
      <c r="M21" s="143">
        <v>41611.629999999997</v>
      </c>
      <c r="N21" s="143">
        <v>41611.629999999997</v>
      </c>
      <c r="O21" s="143">
        <v>41611.629999999997</v>
      </c>
      <c r="P21" s="143">
        <v>41611.629999999997</v>
      </c>
      <c r="Q21" s="143">
        <v>41611.629999999997</v>
      </c>
      <c r="R21" s="142">
        <v>41611.629999999997</v>
      </c>
      <c r="S21" s="250"/>
      <c r="T21" s="255">
        <f t="shared" si="0"/>
        <v>41631</v>
      </c>
    </row>
    <row r="22" spans="1:20">
      <c r="A22" s="260"/>
      <c r="B22" s="244"/>
      <c r="C22" s="156" t="s">
        <v>1755</v>
      </c>
      <c r="D22" s="135">
        <f>SUM(D20:D21)</f>
        <v>66991.63</v>
      </c>
      <c r="E22" s="145">
        <f t="shared" ref="E22:R22" si="1">SUM(E20:E21)</f>
        <v>-9001</v>
      </c>
      <c r="F22" s="135">
        <f t="shared" si="1"/>
        <v>57990.63</v>
      </c>
      <c r="G22" s="135">
        <f t="shared" si="1"/>
        <v>57990.63</v>
      </c>
      <c r="H22" s="135">
        <f t="shared" si="1"/>
        <v>57990.63</v>
      </c>
      <c r="I22" s="135">
        <f t="shared" si="1"/>
        <v>58076.63</v>
      </c>
      <c r="J22" s="135">
        <f t="shared" si="1"/>
        <v>58076.63</v>
      </c>
      <c r="K22" s="135">
        <f t="shared" si="1"/>
        <v>58076.63</v>
      </c>
      <c r="L22" s="135">
        <f t="shared" si="1"/>
        <v>57990.63</v>
      </c>
      <c r="M22" s="135">
        <f t="shared" si="1"/>
        <v>57990.63</v>
      </c>
      <c r="N22" s="135">
        <f t="shared" si="1"/>
        <v>57990.63</v>
      </c>
      <c r="O22" s="135">
        <f t="shared" si="1"/>
        <v>57990.63</v>
      </c>
      <c r="P22" s="135">
        <f t="shared" si="1"/>
        <v>57990.63</v>
      </c>
      <c r="Q22" s="135">
        <f t="shared" si="1"/>
        <v>57990.63</v>
      </c>
      <c r="R22" s="145">
        <f t="shared" si="1"/>
        <v>57990.63</v>
      </c>
      <c r="T22" s="255">
        <f t="shared" si="0"/>
        <v>58010</v>
      </c>
    </row>
    <row r="23" spans="1:20">
      <c r="A23" s="260"/>
      <c r="B23" s="244"/>
      <c r="C23" s="134"/>
      <c r="D23" s="135"/>
      <c r="E23" s="137"/>
      <c r="F23" s="136"/>
      <c r="G23" s="136"/>
      <c r="H23" s="136"/>
      <c r="I23" s="136"/>
      <c r="J23" s="136"/>
      <c r="K23" s="136"/>
      <c r="L23" s="136"/>
      <c r="M23" s="136"/>
      <c r="N23" s="136"/>
      <c r="O23" s="136"/>
      <c r="P23" s="136"/>
      <c r="Q23" s="136"/>
      <c r="R23" s="137"/>
      <c r="T23" s="255"/>
    </row>
    <row r="24" spans="1:20">
      <c r="A24" s="260">
        <v>3044031</v>
      </c>
      <c r="B24" s="244">
        <v>304.3</v>
      </c>
      <c r="C24" s="134" t="s">
        <v>754</v>
      </c>
      <c r="D24" s="135">
        <v>13346.38</v>
      </c>
      <c r="E24" s="137">
        <v>0</v>
      </c>
      <c r="F24" s="136">
        <v>13346.38</v>
      </c>
      <c r="G24" s="136">
        <v>13346.38</v>
      </c>
      <c r="H24" s="136">
        <v>13386.38</v>
      </c>
      <c r="I24" s="136">
        <v>13386.38</v>
      </c>
      <c r="J24" s="136">
        <v>13386.38</v>
      </c>
      <c r="K24" s="136">
        <v>13386.38</v>
      </c>
      <c r="L24" s="136">
        <v>13557.38</v>
      </c>
      <c r="M24" s="136">
        <v>13557.38</v>
      </c>
      <c r="N24" s="136">
        <v>13557.38</v>
      </c>
      <c r="O24" s="136">
        <v>13557.38</v>
      </c>
      <c r="P24" s="136">
        <v>13557.38</v>
      </c>
      <c r="Q24" s="136">
        <v>13557.38</v>
      </c>
      <c r="R24" s="137">
        <v>15061.88</v>
      </c>
      <c r="T24" s="255">
        <f t="shared" si="0"/>
        <v>13588</v>
      </c>
    </row>
    <row r="25" spans="1:20">
      <c r="A25" s="260">
        <v>3072014</v>
      </c>
      <c r="B25" s="244">
        <v>307.2</v>
      </c>
      <c r="C25" s="134" t="s">
        <v>755</v>
      </c>
      <c r="D25" s="135">
        <v>317445.03000000003</v>
      </c>
      <c r="E25" s="137">
        <v>23337</v>
      </c>
      <c r="F25" s="136">
        <v>340782.03</v>
      </c>
      <c r="G25" s="136">
        <v>340782.03</v>
      </c>
      <c r="H25" s="136">
        <v>340782.03</v>
      </c>
      <c r="I25" s="136">
        <v>341281.03</v>
      </c>
      <c r="J25" s="136">
        <v>341281.03</v>
      </c>
      <c r="K25" s="136">
        <v>341281.03</v>
      </c>
      <c r="L25" s="136">
        <v>341779.53</v>
      </c>
      <c r="M25" s="136">
        <v>341779.53</v>
      </c>
      <c r="N25" s="136">
        <v>342804.11</v>
      </c>
      <c r="O25" s="136">
        <v>342804.11</v>
      </c>
      <c r="P25" s="136">
        <v>344349.11</v>
      </c>
      <c r="Q25" s="136">
        <v>344349.11</v>
      </c>
      <c r="R25" s="137">
        <v>347838.11</v>
      </c>
      <c r="T25" s="255">
        <f t="shared" si="0"/>
        <v>342453</v>
      </c>
    </row>
    <row r="26" spans="1:20">
      <c r="A26" s="260">
        <v>3090000</v>
      </c>
      <c r="B26" s="244">
        <v>309.2</v>
      </c>
      <c r="C26" s="134" t="s">
        <v>756</v>
      </c>
      <c r="D26" s="135"/>
      <c r="E26" s="137">
        <v>53830</v>
      </c>
      <c r="F26" s="136">
        <v>53830</v>
      </c>
      <c r="G26" s="136">
        <v>53830</v>
      </c>
      <c r="H26" s="136">
        <v>53830</v>
      </c>
      <c r="I26" s="136">
        <v>53830</v>
      </c>
      <c r="J26" s="136">
        <v>53830</v>
      </c>
      <c r="K26" s="136">
        <v>53830</v>
      </c>
      <c r="L26" s="136">
        <v>53830</v>
      </c>
      <c r="M26" s="136">
        <v>53830</v>
      </c>
      <c r="N26" s="136">
        <v>53830</v>
      </c>
      <c r="O26" s="136">
        <v>53830</v>
      </c>
      <c r="P26" s="136">
        <v>53830</v>
      </c>
      <c r="Q26" s="136">
        <v>53830</v>
      </c>
      <c r="R26" s="137">
        <v>53830</v>
      </c>
      <c r="T26" s="255">
        <f t="shared" si="0"/>
        <v>53830</v>
      </c>
    </row>
    <row r="27" spans="1:20">
      <c r="A27" s="260">
        <v>3113025</v>
      </c>
      <c r="B27" s="244">
        <v>311.2</v>
      </c>
      <c r="C27" s="134" t="s">
        <v>757</v>
      </c>
      <c r="D27" s="135">
        <v>192292.63500000001</v>
      </c>
      <c r="E27" s="137">
        <v>-50643</v>
      </c>
      <c r="F27" s="136">
        <v>141649.63500000001</v>
      </c>
      <c r="G27" s="136">
        <v>141649.65</v>
      </c>
      <c r="H27" s="136">
        <v>141649.65</v>
      </c>
      <c r="I27" s="136">
        <v>145152.65</v>
      </c>
      <c r="J27" s="136">
        <v>145152.65</v>
      </c>
      <c r="K27" s="136">
        <v>145152.65</v>
      </c>
      <c r="L27" s="136">
        <v>145518.31</v>
      </c>
      <c r="M27" s="136">
        <v>145518.31</v>
      </c>
      <c r="N27" s="136">
        <v>145593.31</v>
      </c>
      <c r="O27" s="136">
        <v>145593.31</v>
      </c>
      <c r="P27" s="136">
        <v>145593.31</v>
      </c>
      <c r="Q27" s="136">
        <v>145593.31</v>
      </c>
      <c r="R27" s="137">
        <v>146356.06</v>
      </c>
      <c r="T27" s="255">
        <f t="shared" si="0"/>
        <v>144629</v>
      </c>
    </row>
    <row r="28" spans="1:20">
      <c r="A28" s="260">
        <v>3204032</v>
      </c>
      <c r="B28" s="244">
        <v>320.3</v>
      </c>
      <c r="C28" s="134" t="s">
        <v>758</v>
      </c>
      <c r="D28" s="135">
        <v>60703.18</v>
      </c>
      <c r="E28" s="137">
        <v>740</v>
      </c>
      <c r="F28" s="136">
        <v>61443.18</v>
      </c>
      <c r="G28" s="136">
        <v>61443.18</v>
      </c>
      <c r="H28" s="136">
        <v>62445.760000000002</v>
      </c>
      <c r="I28" s="136">
        <v>63899.02</v>
      </c>
      <c r="J28" s="136">
        <v>63899.02</v>
      </c>
      <c r="K28" s="136">
        <v>63899.02</v>
      </c>
      <c r="L28" s="136">
        <v>64541.02</v>
      </c>
      <c r="M28" s="136">
        <v>64562.17</v>
      </c>
      <c r="N28" s="136">
        <v>64692.28</v>
      </c>
      <c r="O28" s="136">
        <v>64692.28</v>
      </c>
      <c r="P28" s="136">
        <v>64692.28</v>
      </c>
      <c r="Q28" s="136">
        <v>64692.28</v>
      </c>
      <c r="R28" s="137">
        <v>79125.53</v>
      </c>
      <c r="T28" s="255">
        <f t="shared" si="0"/>
        <v>64925</v>
      </c>
    </row>
    <row r="29" spans="1:20">
      <c r="A29" s="260">
        <v>3305042</v>
      </c>
      <c r="B29" s="244">
        <v>330.4</v>
      </c>
      <c r="C29" s="134" t="s">
        <v>759</v>
      </c>
      <c r="D29" s="135">
        <v>282200.23</v>
      </c>
      <c r="E29" s="137">
        <v>66396</v>
      </c>
      <c r="F29" s="136">
        <v>348596.23</v>
      </c>
      <c r="G29" s="136">
        <v>348596.23</v>
      </c>
      <c r="H29" s="136">
        <v>348596.23</v>
      </c>
      <c r="I29" s="136">
        <v>349311.23</v>
      </c>
      <c r="J29" s="136">
        <v>349311.23</v>
      </c>
      <c r="K29" s="136">
        <v>349636.89</v>
      </c>
      <c r="L29" s="136">
        <v>350609.04</v>
      </c>
      <c r="M29" s="136">
        <v>350609.04</v>
      </c>
      <c r="N29" s="136">
        <v>350609.04</v>
      </c>
      <c r="O29" s="136">
        <v>350609.04</v>
      </c>
      <c r="P29" s="136">
        <v>350609.04</v>
      </c>
      <c r="Q29" s="136">
        <v>353260.88</v>
      </c>
      <c r="R29" s="137">
        <v>402900.52</v>
      </c>
      <c r="T29" s="255">
        <f t="shared" si="0"/>
        <v>354097</v>
      </c>
    </row>
    <row r="30" spans="1:20">
      <c r="A30" s="260">
        <v>3315043</v>
      </c>
      <c r="B30" s="244">
        <v>331.4</v>
      </c>
      <c r="C30" s="134" t="s">
        <v>760</v>
      </c>
      <c r="D30" s="135">
        <v>922016.63</v>
      </c>
      <c r="E30" s="137">
        <v>45416</v>
      </c>
      <c r="F30" s="136">
        <v>967432.63</v>
      </c>
      <c r="G30" s="136">
        <v>967432.63</v>
      </c>
      <c r="H30" s="136">
        <v>967432.63</v>
      </c>
      <c r="I30" s="136">
        <v>973314.63</v>
      </c>
      <c r="J30" s="136">
        <v>973314.63</v>
      </c>
      <c r="K30" s="136">
        <v>973650.23</v>
      </c>
      <c r="L30" s="136">
        <v>972293.73</v>
      </c>
      <c r="M30" s="136">
        <v>972293.73</v>
      </c>
      <c r="N30" s="136">
        <v>972660.42</v>
      </c>
      <c r="O30" s="136">
        <v>972753.18</v>
      </c>
      <c r="P30" s="136">
        <v>972753.18</v>
      </c>
      <c r="Q30" s="136">
        <v>972753.18</v>
      </c>
      <c r="R30" s="137">
        <v>1187413.78</v>
      </c>
      <c r="T30" s="255">
        <f t="shared" si="0"/>
        <v>988115</v>
      </c>
    </row>
    <row r="31" spans="1:20">
      <c r="A31" s="260">
        <v>3335045</v>
      </c>
      <c r="B31" s="244">
        <v>333.4</v>
      </c>
      <c r="C31" s="134" t="s">
        <v>761</v>
      </c>
      <c r="D31" s="135">
        <v>397473.22</v>
      </c>
      <c r="E31" s="137">
        <v>29908</v>
      </c>
      <c r="F31" s="136">
        <v>427381.22</v>
      </c>
      <c r="G31" s="136">
        <v>428289.82</v>
      </c>
      <c r="H31" s="136">
        <v>430580.49</v>
      </c>
      <c r="I31" s="136">
        <v>432898.49</v>
      </c>
      <c r="J31" s="136">
        <v>433205.86</v>
      </c>
      <c r="K31" s="136">
        <v>434879.4</v>
      </c>
      <c r="L31" s="136">
        <v>437792.78</v>
      </c>
      <c r="M31" s="136">
        <v>438067.24</v>
      </c>
      <c r="N31" s="136">
        <v>440483.8</v>
      </c>
      <c r="O31" s="136">
        <v>442244.08</v>
      </c>
      <c r="P31" s="136">
        <v>443204.24</v>
      </c>
      <c r="Q31" s="136">
        <v>443620.21</v>
      </c>
      <c r="R31" s="137">
        <v>446083.1</v>
      </c>
      <c r="T31" s="255">
        <f t="shared" si="0"/>
        <v>436825</v>
      </c>
    </row>
    <row r="32" spans="1:20">
      <c r="A32" s="260"/>
      <c r="B32" s="244"/>
      <c r="C32" s="134"/>
      <c r="D32" s="135"/>
      <c r="E32" s="137"/>
      <c r="F32" s="136"/>
      <c r="G32" s="136"/>
      <c r="H32" s="136"/>
      <c r="I32" s="136"/>
      <c r="J32" s="136"/>
      <c r="K32" s="136"/>
      <c r="L32" s="136"/>
      <c r="M32" s="136"/>
      <c r="N32" s="136"/>
      <c r="O32" s="136"/>
      <c r="P32" s="136"/>
      <c r="Q32" s="136"/>
      <c r="R32" s="137"/>
      <c r="T32" s="255"/>
    </row>
    <row r="33" spans="1:20" s="144" customFormat="1">
      <c r="A33" s="261">
        <v>3345046</v>
      </c>
      <c r="B33" s="262">
        <v>334.4</v>
      </c>
      <c r="C33" s="140" t="s">
        <v>762</v>
      </c>
      <c r="D33" s="141">
        <v>209208.58</v>
      </c>
      <c r="E33" s="142">
        <v>74003</v>
      </c>
      <c r="F33" s="143">
        <v>283211.58</v>
      </c>
      <c r="G33" s="143">
        <v>282968.58</v>
      </c>
      <c r="H33" s="143">
        <v>282968.58</v>
      </c>
      <c r="I33" s="143">
        <v>282887.58</v>
      </c>
      <c r="J33" s="143">
        <v>282158.58</v>
      </c>
      <c r="K33" s="143">
        <v>282158.58</v>
      </c>
      <c r="L33" s="143">
        <v>282769.90999999997</v>
      </c>
      <c r="M33" s="143">
        <v>282067.90999999997</v>
      </c>
      <c r="N33" s="143">
        <v>285041.78999999998</v>
      </c>
      <c r="O33" s="143">
        <v>284717.78999999998</v>
      </c>
      <c r="P33" s="143">
        <v>283936.43</v>
      </c>
      <c r="Q33" s="143">
        <v>283936.43</v>
      </c>
      <c r="R33" s="142">
        <v>288818.21000000002</v>
      </c>
      <c r="S33" s="250"/>
      <c r="T33" s="255">
        <f t="shared" si="0"/>
        <v>283665</v>
      </c>
    </row>
    <row r="34" spans="1:20" s="144" customFormat="1">
      <c r="A34" s="261">
        <v>3345047</v>
      </c>
      <c r="B34" s="262">
        <v>334.4</v>
      </c>
      <c r="C34" s="140" t="s">
        <v>763</v>
      </c>
      <c r="D34" s="141">
        <v>51973.27</v>
      </c>
      <c r="E34" s="142">
        <v>0</v>
      </c>
      <c r="F34" s="143">
        <v>51973.27</v>
      </c>
      <c r="G34" s="143">
        <v>52527.73</v>
      </c>
      <c r="H34" s="143">
        <v>52681.52</v>
      </c>
      <c r="I34" s="143">
        <v>56178.14</v>
      </c>
      <c r="J34" s="143">
        <v>56698.14</v>
      </c>
      <c r="K34" s="143">
        <v>56898.14</v>
      </c>
      <c r="L34" s="143">
        <v>60074.82</v>
      </c>
      <c r="M34" s="143">
        <v>60074.82</v>
      </c>
      <c r="N34" s="143">
        <v>60152.19</v>
      </c>
      <c r="O34" s="143">
        <v>60458.26</v>
      </c>
      <c r="P34" s="143">
        <v>60870.28</v>
      </c>
      <c r="Q34" s="143">
        <v>60870.28</v>
      </c>
      <c r="R34" s="142">
        <v>63790.78</v>
      </c>
      <c r="S34" s="250"/>
      <c r="T34" s="255">
        <f t="shared" si="0"/>
        <v>57942</v>
      </c>
    </row>
    <row r="35" spans="1:20" s="251" customFormat="1">
      <c r="A35" s="263"/>
      <c r="B35" s="264"/>
      <c r="C35" s="156" t="s">
        <v>764</v>
      </c>
      <c r="D35" s="265">
        <f>SUM(D33:D34)</f>
        <v>261181.84999999998</v>
      </c>
      <c r="E35" s="266">
        <f t="shared" ref="E35:R35" si="2">SUM(E33:E34)</f>
        <v>74003</v>
      </c>
      <c r="F35" s="265">
        <f t="shared" si="2"/>
        <v>335184.85000000003</v>
      </c>
      <c r="G35" s="265">
        <f t="shared" si="2"/>
        <v>335496.31</v>
      </c>
      <c r="H35" s="265">
        <f t="shared" si="2"/>
        <v>335650.10000000003</v>
      </c>
      <c r="I35" s="265">
        <f t="shared" si="2"/>
        <v>339065.72000000003</v>
      </c>
      <c r="J35" s="265">
        <f t="shared" si="2"/>
        <v>338856.72000000003</v>
      </c>
      <c r="K35" s="265">
        <f t="shared" si="2"/>
        <v>339056.72000000003</v>
      </c>
      <c r="L35" s="265">
        <f t="shared" si="2"/>
        <v>342844.73</v>
      </c>
      <c r="M35" s="265">
        <f t="shared" si="2"/>
        <v>342142.73</v>
      </c>
      <c r="N35" s="265">
        <f t="shared" si="2"/>
        <v>345193.98</v>
      </c>
      <c r="O35" s="265">
        <f t="shared" si="2"/>
        <v>345176.05</v>
      </c>
      <c r="P35" s="265">
        <f t="shared" si="2"/>
        <v>344806.70999999996</v>
      </c>
      <c r="Q35" s="265">
        <f t="shared" si="2"/>
        <v>344806.70999999996</v>
      </c>
      <c r="R35" s="266">
        <f t="shared" si="2"/>
        <v>352608.99</v>
      </c>
      <c r="S35" s="252"/>
      <c r="T35" s="255">
        <f t="shared" si="0"/>
        <v>341607</v>
      </c>
    </row>
    <row r="36" spans="1:20" s="144" customFormat="1">
      <c r="A36" s="261"/>
      <c r="B36" s="262"/>
      <c r="C36" s="140"/>
      <c r="D36" s="141"/>
      <c r="E36" s="142"/>
      <c r="F36" s="143"/>
      <c r="G36" s="143"/>
      <c r="H36" s="143"/>
      <c r="I36" s="143"/>
      <c r="J36" s="143"/>
      <c r="K36" s="143"/>
      <c r="L36" s="143"/>
      <c r="M36" s="143"/>
      <c r="N36" s="143"/>
      <c r="O36" s="143"/>
      <c r="P36" s="143"/>
      <c r="Q36" s="143"/>
      <c r="R36" s="142"/>
      <c r="S36" s="250"/>
      <c r="T36" s="255"/>
    </row>
    <row r="37" spans="1:20">
      <c r="A37" s="260">
        <v>3355048</v>
      </c>
      <c r="B37" s="244">
        <v>335.4</v>
      </c>
      <c r="C37" s="134" t="s">
        <v>765</v>
      </c>
      <c r="D37" s="135">
        <v>55880.29</v>
      </c>
      <c r="E37" s="137">
        <v>1199</v>
      </c>
      <c r="F37" s="136">
        <v>57079.29</v>
      </c>
      <c r="G37" s="136">
        <v>57079.29</v>
      </c>
      <c r="H37" s="136">
        <v>57079.29</v>
      </c>
      <c r="I37" s="136">
        <v>57093.29</v>
      </c>
      <c r="J37" s="136">
        <v>57093.29</v>
      </c>
      <c r="K37" s="136">
        <v>57093.29</v>
      </c>
      <c r="L37" s="136">
        <v>57107.79</v>
      </c>
      <c r="M37" s="136">
        <v>57107.79</v>
      </c>
      <c r="N37" s="136">
        <v>57107.79</v>
      </c>
      <c r="O37" s="136">
        <v>57107.79</v>
      </c>
      <c r="P37" s="136">
        <v>57107.79</v>
      </c>
      <c r="Q37" s="136">
        <v>57107.79</v>
      </c>
      <c r="R37" s="137">
        <v>58012.04</v>
      </c>
      <c r="T37" s="255">
        <f t="shared" si="0"/>
        <v>57167</v>
      </c>
    </row>
    <row r="38" spans="1:20">
      <c r="A38" s="260"/>
      <c r="B38" s="244"/>
      <c r="C38" s="134"/>
      <c r="D38" s="135"/>
      <c r="E38" s="137"/>
      <c r="F38" s="136"/>
      <c r="G38" s="136"/>
      <c r="H38" s="136"/>
      <c r="I38" s="136"/>
      <c r="J38" s="136"/>
      <c r="K38" s="136"/>
      <c r="L38" s="136"/>
      <c r="M38" s="136"/>
      <c r="N38" s="136"/>
      <c r="O38" s="136"/>
      <c r="P38" s="136"/>
      <c r="Q38" s="136"/>
      <c r="R38" s="137"/>
      <c r="T38" s="255"/>
    </row>
    <row r="39" spans="1:20" s="144" customFormat="1">
      <c r="A39" s="261">
        <v>3406050</v>
      </c>
      <c r="B39" s="262">
        <v>340.5</v>
      </c>
      <c r="C39" s="140" t="s">
        <v>1936</v>
      </c>
      <c r="D39" s="141">
        <v>5550</v>
      </c>
      <c r="E39" s="142">
        <v>0</v>
      </c>
      <c r="F39" s="143">
        <v>5550</v>
      </c>
      <c r="G39" s="143">
        <v>0</v>
      </c>
      <c r="H39" s="143">
        <v>0</v>
      </c>
      <c r="I39" s="143">
        <v>0</v>
      </c>
      <c r="J39" s="143">
        <v>0</v>
      </c>
      <c r="K39" s="143">
        <v>0</v>
      </c>
      <c r="L39" s="143">
        <v>0</v>
      </c>
      <c r="M39" s="143">
        <v>0</v>
      </c>
      <c r="N39" s="143">
        <v>0</v>
      </c>
      <c r="O39" s="143">
        <v>0</v>
      </c>
      <c r="P39" s="143">
        <v>0</v>
      </c>
      <c r="Q39" s="143">
        <v>0</v>
      </c>
      <c r="R39" s="142">
        <v>0</v>
      </c>
      <c r="S39" s="250"/>
      <c r="T39" s="255">
        <f t="shared" si="0"/>
        <v>427</v>
      </c>
    </row>
    <row r="40" spans="1:20" s="144" customFormat="1">
      <c r="A40" s="261">
        <v>3406091</v>
      </c>
      <c r="B40" s="262">
        <v>340.5</v>
      </c>
      <c r="C40" s="140" t="s">
        <v>1276</v>
      </c>
      <c r="D40" s="141">
        <v>254</v>
      </c>
      <c r="E40" s="142">
        <v>18574</v>
      </c>
      <c r="F40" s="143">
        <v>18828</v>
      </c>
      <c r="G40" s="143">
        <v>18828</v>
      </c>
      <c r="H40" s="143">
        <v>18828</v>
      </c>
      <c r="I40" s="143">
        <v>18828</v>
      </c>
      <c r="J40" s="143">
        <v>18828</v>
      </c>
      <c r="K40" s="143">
        <v>18828</v>
      </c>
      <c r="L40" s="143">
        <v>18828</v>
      </c>
      <c r="M40" s="143">
        <v>18828</v>
      </c>
      <c r="N40" s="143">
        <v>18828</v>
      </c>
      <c r="O40" s="143">
        <v>18828</v>
      </c>
      <c r="P40" s="143">
        <v>18828</v>
      </c>
      <c r="Q40" s="143">
        <v>18828</v>
      </c>
      <c r="R40" s="142">
        <v>18828</v>
      </c>
      <c r="S40" s="250"/>
      <c r="T40" s="255">
        <f t="shared" si="0"/>
        <v>18828</v>
      </c>
    </row>
    <row r="41" spans="1:20" s="251" customFormat="1">
      <c r="A41" s="263"/>
      <c r="B41" s="264"/>
      <c r="C41" s="156" t="s">
        <v>1951</v>
      </c>
      <c r="D41" s="265">
        <f>SUM(D39:D40)</f>
        <v>5804</v>
      </c>
      <c r="E41" s="266">
        <f t="shared" ref="E41:R41" si="3">SUM(E39:E40)</f>
        <v>18574</v>
      </c>
      <c r="F41" s="265">
        <f t="shared" si="3"/>
        <v>24378</v>
      </c>
      <c r="G41" s="265">
        <f t="shared" si="3"/>
        <v>18828</v>
      </c>
      <c r="H41" s="265">
        <f t="shared" si="3"/>
        <v>18828</v>
      </c>
      <c r="I41" s="265">
        <f t="shared" si="3"/>
        <v>18828</v>
      </c>
      <c r="J41" s="265">
        <f t="shared" si="3"/>
        <v>18828</v>
      </c>
      <c r="K41" s="265">
        <f t="shared" si="3"/>
        <v>18828</v>
      </c>
      <c r="L41" s="265">
        <f t="shared" si="3"/>
        <v>18828</v>
      </c>
      <c r="M41" s="265">
        <f t="shared" si="3"/>
        <v>18828</v>
      </c>
      <c r="N41" s="265">
        <f t="shared" si="3"/>
        <v>18828</v>
      </c>
      <c r="O41" s="265">
        <f t="shared" si="3"/>
        <v>18828</v>
      </c>
      <c r="P41" s="265">
        <f t="shared" si="3"/>
        <v>18828</v>
      </c>
      <c r="Q41" s="265">
        <f t="shared" si="3"/>
        <v>18828</v>
      </c>
      <c r="R41" s="266">
        <f t="shared" si="3"/>
        <v>18828</v>
      </c>
      <c r="S41" s="252"/>
      <c r="T41" s="255">
        <f t="shared" si="0"/>
        <v>19255</v>
      </c>
    </row>
    <row r="42" spans="1:20" s="144" customFormat="1">
      <c r="A42" s="261"/>
      <c r="B42" s="262"/>
      <c r="C42" s="140"/>
      <c r="D42" s="141"/>
      <c r="E42" s="142"/>
      <c r="F42" s="143"/>
      <c r="G42" s="143"/>
      <c r="H42" s="143"/>
      <c r="I42" s="143"/>
      <c r="J42" s="143"/>
      <c r="K42" s="143"/>
      <c r="L42" s="143"/>
      <c r="M42" s="143"/>
      <c r="N42" s="143"/>
      <c r="O42" s="143"/>
      <c r="P42" s="143"/>
      <c r="Q42" s="143"/>
      <c r="R42" s="142"/>
      <c r="S42" s="250"/>
      <c r="T42" s="255"/>
    </row>
    <row r="43" spans="1:20">
      <c r="A43" s="260">
        <v>3917050</v>
      </c>
      <c r="B43" s="244">
        <v>341.5</v>
      </c>
      <c r="C43" s="134" t="s">
        <v>1346</v>
      </c>
      <c r="D43" s="135">
        <v>179417</v>
      </c>
      <c r="E43" s="137">
        <v>0</v>
      </c>
      <c r="F43" s="136">
        <v>179417</v>
      </c>
      <c r="G43" s="136">
        <v>0</v>
      </c>
      <c r="H43" s="136">
        <v>0</v>
      </c>
      <c r="I43" s="136">
        <v>0</v>
      </c>
      <c r="J43" s="136">
        <v>0</v>
      </c>
      <c r="K43" s="136">
        <v>0</v>
      </c>
      <c r="L43" s="136">
        <v>0</v>
      </c>
      <c r="M43" s="136">
        <v>0</v>
      </c>
      <c r="N43" s="136">
        <v>0</v>
      </c>
      <c r="O43" s="136">
        <v>0</v>
      </c>
      <c r="P43" s="136">
        <v>0</v>
      </c>
      <c r="Q43" s="136">
        <v>0</v>
      </c>
      <c r="R43" s="137">
        <v>0</v>
      </c>
      <c r="T43" s="255">
        <f t="shared" si="0"/>
        <v>13801</v>
      </c>
    </row>
    <row r="44" spans="1:20">
      <c r="A44" s="260">
        <v>3466094</v>
      </c>
      <c r="B44" s="244">
        <v>343.5</v>
      </c>
      <c r="C44" s="134" t="s">
        <v>1952</v>
      </c>
      <c r="D44" s="135">
        <v>28230.82</v>
      </c>
      <c r="E44" s="137">
        <v>-1817</v>
      </c>
      <c r="F44" s="136">
        <v>26413.82</v>
      </c>
      <c r="G44" s="136">
        <v>26413.82</v>
      </c>
      <c r="H44" s="136">
        <v>26413.82</v>
      </c>
      <c r="I44" s="136">
        <v>26413.82</v>
      </c>
      <c r="J44" s="136">
        <v>26413.82</v>
      </c>
      <c r="K44" s="136">
        <v>26413.82</v>
      </c>
      <c r="L44" s="136">
        <v>26433.599999999999</v>
      </c>
      <c r="M44" s="136">
        <v>26433.599999999999</v>
      </c>
      <c r="N44" s="136">
        <v>26433.599999999999</v>
      </c>
      <c r="O44" s="136">
        <v>26433.599999999999</v>
      </c>
      <c r="P44" s="136">
        <v>26433.599999999999</v>
      </c>
      <c r="Q44" s="136">
        <v>26433.599999999999</v>
      </c>
      <c r="R44" s="137">
        <v>26433.599999999999</v>
      </c>
      <c r="T44" s="255">
        <f t="shared" si="0"/>
        <v>26424</v>
      </c>
    </row>
    <row r="45" spans="1:20">
      <c r="A45" s="260"/>
      <c r="B45" s="244"/>
      <c r="C45" s="134"/>
      <c r="D45" s="135"/>
      <c r="E45" s="137"/>
      <c r="F45" s="136"/>
      <c r="G45" s="136"/>
      <c r="H45" s="136"/>
      <c r="I45" s="136"/>
      <c r="J45" s="136"/>
      <c r="K45" s="136"/>
      <c r="L45" s="136"/>
      <c r="M45" s="136"/>
      <c r="N45" s="136"/>
      <c r="O45" s="136"/>
      <c r="P45" s="136"/>
      <c r="Q45" s="136"/>
      <c r="R45" s="137"/>
      <c r="T45" s="255"/>
    </row>
    <row r="46" spans="1:20" s="144" customFormat="1">
      <c r="A46" s="261">
        <v>3011000</v>
      </c>
      <c r="B46" s="262">
        <v>348.5</v>
      </c>
      <c r="C46" s="140" t="s">
        <v>627</v>
      </c>
      <c r="D46" s="141">
        <v>0</v>
      </c>
      <c r="E46" s="142">
        <v>-812</v>
      </c>
      <c r="F46" s="143">
        <v>-812</v>
      </c>
      <c r="G46" s="143">
        <v>-812</v>
      </c>
      <c r="H46" s="143">
        <v>-812</v>
      </c>
      <c r="I46" s="143">
        <v>-812</v>
      </c>
      <c r="J46" s="143">
        <v>-812</v>
      </c>
      <c r="K46" s="143">
        <v>-812</v>
      </c>
      <c r="L46" s="143">
        <v>-812</v>
      </c>
      <c r="M46" s="143">
        <v>-812</v>
      </c>
      <c r="N46" s="143">
        <v>-812</v>
      </c>
      <c r="O46" s="143">
        <v>-812</v>
      </c>
      <c r="P46" s="143">
        <v>-812</v>
      </c>
      <c r="Q46" s="143">
        <v>-812</v>
      </c>
      <c r="R46" s="142">
        <v>-812</v>
      </c>
      <c r="S46" s="250"/>
      <c r="T46" s="255">
        <f t="shared" si="0"/>
        <v>-812</v>
      </c>
    </row>
    <row r="47" spans="1:20" s="144" customFormat="1">
      <c r="A47" s="261">
        <v>3486000</v>
      </c>
      <c r="B47" s="262">
        <v>348.5</v>
      </c>
      <c r="C47" s="140" t="s">
        <v>1953</v>
      </c>
      <c r="D47" s="141"/>
      <c r="E47" s="142">
        <v>3300</v>
      </c>
      <c r="F47" s="143">
        <v>3300</v>
      </c>
      <c r="G47" s="143">
        <v>3300</v>
      </c>
      <c r="H47" s="143">
        <v>3300</v>
      </c>
      <c r="I47" s="143">
        <v>3300</v>
      </c>
      <c r="J47" s="143">
        <v>3300</v>
      </c>
      <c r="K47" s="143">
        <v>3300</v>
      </c>
      <c r="L47" s="143">
        <v>3300</v>
      </c>
      <c r="M47" s="143">
        <v>3300</v>
      </c>
      <c r="N47" s="143">
        <v>3300</v>
      </c>
      <c r="O47" s="143">
        <v>3300</v>
      </c>
      <c r="P47" s="143">
        <v>3300</v>
      </c>
      <c r="Q47" s="143">
        <v>3300</v>
      </c>
      <c r="R47" s="142">
        <v>3300</v>
      </c>
      <c r="S47" s="250"/>
      <c r="T47" s="255">
        <f t="shared" si="0"/>
        <v>3300</v>
      </c>
    </row>
    <row r="48" spans="1:20" s="144" customFormat="1">
      <c r="A48" s="261">
        <v>3486050</v>
      </c>
      <c r="B48" s="262">
        <v>348.5</v>
      </c>
      <c r="C48" s="140" t="s">
        <v>1954</v>
      </c>
      <c r="D48" s="141">
        <v>98084</v>
      </c>
      <c r="E48" s="142">
        <v>0</v>
      </c>
      <c r="F48" s="143">
        <v>98084</v>
      </c>
      <c r="G48" s="143">
        <v>0</v>
      </c>
      <c r="H48" s="143">
        <v>0</v>
      </c>
      <c r="I48" s="143">
        <v>0</v>
      </c>
      <c r="J48" s="143">
        <v>0</v>
      </c>
      <c r="K48" s="143">
        <v>0</v>
      </c>
      <c r="L48" s="143">
        <v>0</v>
      </c>
      <c r="M48" s="143">
        <v>0</v>
      </c>
      <c r="N48" s="143">
        <v>0</v>
      </c>
      <c r="O48" s="143">
        <v>0</v>
      </c>
      <c r="P48" s="143">
        <v>0</v>
      </c>
      <c r="Q48" s="143">
        <v>0</v>
      </c>
      <c r="R48" s="142">
        <v>0</v>
      </c>
      <c r="S48" s="250"/>
      <c r="T48" s="255">
        <f t="shared" si="0"/>
        <v>7545</v>
      </c>
    </row>
    <row r="49" spans="1:20" s="144" customFormat="1">
      <c r="A49" s="261">
        <v>3486098</v>
      </c>
      <c r="B49" s="262">
        <v>348.5</v>
      </c>
      <c r="C49" s="140" t="s">
        <v>1955</v>
      </c>
      <c r="D49" s="141"/>
      <c r="E49" s="142">
        <v>-5757</v>
      </c>
      <c r="F49" s="143">
        <v>-5757</v>
      </c>
      <c r="G49" s="143">
        <v>-5757</v>
      </c>
      <c r="H49" s="143">
        <v>-5757</v>
      </c>
      <c r="I49" s="143">
        <v>-5757</v>
      </c>
      <c r="J49" s="143">
        <v>-5757</v>
      </c>
      <c r="K49" s="143">
        <v>-5757</v>
      </c>
      <c r="L49" s="143">
        <v>-5757</v>
      </c>
      <c r="M49" s="143">
        <v>-5757</v>
      </c>
      <c r="N49" s="143">
        <v>-5757</v>
      </c>
      <c r="O49" s="143">
        <v>-5757</v>
      </c>
      <c r="P49" s="143">
        <v>-5757</v>
      </c>
      <c r="Q49" s="143">
        <v>-5757</v>
      </c>
      <c r="R49" s="142">
        <v>-5757</v>
      </c>
      <c r="S49" s="250"/>
      <c r="T49" s="255">
        <f t="shared" si="0"/>
        <v>-5757</v>
      </c>
    </row>
    <row r="50" spans="1:20">
      <c r="A50" s="260"/>
      <c r="B50" s="244"/>
      <c r="C50" s="156" t="s">
        <v>729</v>
      </c>
      <c r="D50" s="135">
        <f>SUM(D46:D49)</f>
        <v>98084</v>
      </c>
      <c r="E50" s="145">
        <f t="shared" ref="E50:R50" si="4">SUM(E46:E49)</f>
        <v>-3269</v>
      </c>
      <c r="F50" s="135">
        <f t="shared" si="4"/>
        <v>94815</v>
      </c>
      <c r="G50" s="135">
        <f t="shared" si="4"/>
        <v>-3269</v>
      </c>
      <c r="H50" s="135">
        <f t="shared" si="4"/>
        <v>-3269</v>
      </c>
      <c r="I50" s="135">
        <f t="shared" si="4"/>
        <v>-3269</v>
      </c>
      <c r="J50" s="135">
        <f t="shared" si="4"/>
        <v>-3269</v>
      </c>
      <c r="K50" s="135">
        <f t="shared" si="4"/>
        <v>-3269</v>
      </c>
      <c r="L50" s="135">
        <f t="shared" si="4"/>
        <v>-3269</v>
      </c>
      <c r="M50" s="135">
        <f t="shared" si="4"/>
        <v>-3269</v>
      </c>
      <c r="N50" s="135">
        <f t="shared" si="4"/>
        <v>-3269</v>
      </c>
      <c r="O50" s="135">
        <f t="shared" si="4"/>
        <v>-3269</v>
      </c>
      <c r="P50" s="135">
        <f t="shared" si="4"/>
        <v>-3269</v>
      </c>
      <c r="Q50" s="135">
        <f t="shared" si="4"/>
        <v>-3269</v>
      </c>
      <c r="R50" s="145">
        <f t="shared" si="4"/>
        <v>-3269</v>
      </c>
      <c r="T50" s="255">
        <f t="shared" si="0"/>
        <v>4276</v>
      </c>
    </row>
    <row r="51" spans="1:20">
      <c r="A51" s="260"/>
      <c r="B51" s="244"/>
      <c r="C51" s="134"/>
      <c r="D51" s="135"/>
      <c r="E51" s="137"/>
      <c r="F51" s="136"/>
      <c r="G51" s="136"/>
      <c r="H51" s="136"/>
      <c r="I51" s="136"/>
      <c r="J51" s="136"/>
      <c r="K51" s="136"/>
      <c r="L51" s="136"/>
      <c r="M51" s="136"/>
      <c r="N51" s="136"/>
      <c r="O51" s="136"/>
      <c r="P51" s="136"/>
      <c r="Q51" s="136"/>
      <c r="R51" s="137"/>
      <c r="T51" s="255"/>
    </row>
    <row r="52" spans="1:20" s="149" customFormat="1">
      <c r="A52" s="267"/>
      <c r="B52" s="268"/>
      <c r="C52" s="163" t="s">
        <v>1073</v>
      </c>
      <c r="D52" s="147">
        <f>+SUM(D15:D18)+D22+SUM(D24:D31)+D35+D37+D41+SUM(D43:D44)+D50</f>
        <v>2931269.8049999997</v>
      </c>
      <c r="E52" s="148">
        <f t="shared" ref="E52:R52" si="5">+SUM(E15:E18)+E22+SUM(E24:E31)+E35+E37+E41+SUM(E43:E44)+E50</f>
        <v>207068</v>
      </c>
      <c r="F52" s="147">
        <f t="shared" si="5"/>
        <v>3138337.8049999997</v>
      </c>
      <c r="G52" s="147">
        <f t="shared" si="5"/>
        <v>2856506.88</v>
      </c>
      <c r="H52" s="147">
        <f t="shared" si="5"/>
        <v>2859993.92</v>
      </c>
      <c r="I52" s="147">
        <f t="shared" si="5"/>
        <v>2877879.8</v>
      </c>
      <c r="J52" s="147">
        <f t="shared" si="5"/>
        <v>2877978.17</v>
      </c>
      <c r="K52" s="147">
        <f t="shared" si="5"/>
        <v>2880512.97</v>
      </c>
      <c r="L52" s="147">
        <f t="shared" si="5"/>
        <v>2888455.45</v>
      </c>
      <c r="M52" s="147">
        <f t="shared" si="5"/>
        <v>2888049.06</v>
      </c>
      <c r="N52" s="147">
        <f t="shared" si="5"/>
        <v>2895113.25</v>
      </c>
      <c r="O52" s="147">
        <f t="shared" si="5"/>
        <v>2896948.3600000003</v>
      </c>
      <c r="P52" s="147">
        <f t="shared" si="5"/>
        <v>2899084.18</v>
      </c>
      <c r="Q52" s="147">
        <f t="shared" si="5"/>
        <v>2902151.99</v>
      </c>
      <c r="R52" s="148">
        <f t="shared" si="5"/>
        <v>3197811.15</v>
      </c>
      <c r="S52" s="254"/>
      <c r="T52" s="276">
        <f t="shared" si="0"/>
        <v>2927602</v>
      </c>
    </row>
    <row r="53" spans="1:20">
      <c r="A53" s="260"/>
      <c r="B53" s="244"/>
      <c r="C53" s="134"/>
      <c r="D53" s="135"/>
      <c r="E53" s="173"/>
      <c r="F53" s="136"/>
      <c r="G53" s="136"/>
      <c r="H53" s="136"/>
      <c r="I53" s="136"/>
      <c r="J53" s="136"/>
      <c r="K53" s="136"/>
      <c r="L53" s="136"/>
      <c r="M53" s="136"/>
      <c r="N53" s="136"/>
      <c r="O53" s="136"/>
      <c r="P53" s="136"/>
      <c r="Q53" s="136"/>
      <c r="R53" s="137"/>
      <c r="T53" s="257"/>
    </row>
    <row r="54" spans="1:20">
      <c r="A54" s="260"/>
      <c r="B54" s="244"/>
      <c r="C54" s="269" t="s">
        <v>730</v>
      </c>
      <c r="D54" s="135"/>
      <c r="E54" s="137"/>
      <c r="F54" s="136"/>
      <c r="G54" s="136"/>
      <c r="H54" s="136"/>
      <c r="I54" s="136"/>
      <c r="J54" s="136"/>
      <c r="K54" s="136"/>
      <c r="L54" s="136"/>
      <c r="M54" s="136"/>
      <c r="N54" s="136"/>
      <c r="O54" s="136"/>
      <c r="P54" s="136"/>
      <c r="Q54" s="136"/>
      <c r="R54" s="137"/>
      <c r="T54" s="257"/>
    </row>
    <row r="55" spans="1:20">
      <c r="A55" s="260">
        <v>101.1</v>
      </c>
      <c r="B55" s="275" t="s">
        <v>1259</v>
      </c>
      <c r="C55" s="269" t="s">
        <v>1340</v>
      </c>
      <c r="D55" s="135">
        <v>2648218.8049999997</v>
      </c>
      <c r="E55" s="137">
        <v>203768</v>
      </c>
      <c r="F55" s="136">
        <v>2851986.8049999997</v>
      </c>
      <c r="G55" s="136">
        <v>2853206.88</v>
      </c>
      <c r="H55" s="136">
        <v>2856693.92</v>
      </c>
      <c r="I55" s="136">
        <v>2874579.8</v>
      </c>
      <c r="J55" s="136">
        <v>2874678.17</v>
      </c>
      <c r="K55" s="136">
        <v>2877212.97</v>
      </c>
      <c r="L55" s="136">
        <v>2885155.45</v>
      </c>
      <c r="M55" s="136">
        <v>2884749.06</v>
      </c>
      <c r="N55" s="136">
        <v>2891813.25</v>
      </c>
      <c r="O55" s="136">
        <v>2893648.36</v>
      </c>
      <c r="P55" s="136">
        <v>2895784.18</v>
      </c>
      <c r="Q55" s="136">
        <v>2898851.99</v>
      </c>
      <c r="R55" s="137">
        <v>3194511.15</v>
      </c>
      <c r="T55" s="255">
        <f>ROUND(SUM(F55:R55)/13,0)</f>
        <v>2902529</v>
      </c>
    </row>
    <row r="56" spans="1:20">
      <c r="A56" s="260">
        <v>101.3</v>
      </c>
      <c r="B56" s="275" t="s">
        <v>1259</v>
      </c>
      <c r="C56" s="134" t="s">
        <v>1341</v>
      </c>
      <c r="D56" s="135">
        <v>179417</v>
      </c>
      <c r="E56" s="145">
        <v>0</v>
      </c>
      <c r="F56" s="136">
        <v>179417</v>
      </c>
      <c r="G56" s="136">
        <v>0</v>
      </c>
      <c r="H56" s="136">
        <v>0</v>
      </c>
      <c r="I56" s="136">
        <v>0</v>
      </c>
      <c r="J56" s="136">
        <v>0</v>
      </c>
      <c r="K56" s="136">
        <v>0</v>
      </c>
      <c r="L56" s="136">
        <v>0</v>
      </c>
      <c r="M56" s="136">
        <v>0</v>
      </c>
      <c r="N56" s="136">
        <v>0</v>
      </c>
      <c r="O56" s="136">
        <v>0</v>
      </c>
      <c r="P56" s="136">
        <v>0</v>
      </c>
      <c r="Q56" s="136">
        <v>0</v>
      </c>
      <c r="R56" s="145">
        <v>0</v>
      </c>
      <c r="S56" s="120"/>
      <c r="T56" s="255">
        <f>ROUND(SUM(F56:R56)/13,0)</f>
        <v>13801</v>
      </c>
    </row>
    <row r="57" spans="1:20">
      <c r="A57" s="260">
        <v>101.4</v>
      </c>
      <c r="B57" s="275" t="s">
        <v>1259</v>
      </c>
      <c r="C57" s="134" t="s">
        <v>1342</v>
      </c>
      <c r="D57" s="135">
        <v>5550</v>
      </c>
      <c r="E57" s="145">
        <v>0</v>
      </c>
      <c r="F57" s="136">
        <v>5550</v>
      </c>
      <c r="G57" s="136">
        <v>0</v>
      </c>
      <c r="H57" s="136">
        <v>0</v>
      </c>
      <c r="I57" s="136">
        <v>0</v>
      </c>
      <c r="J57" s="136">
        <v>0</v>
      </c>
      <c r="K57" s="136">
        <v>0</v>
      </c>
      <c r="L57" s="136">
        <v>0</v>
      </c>
      <c r="M57" s="136">
        <v>0</v>
      </c>
      <c r="N57" s="136">
        <v>0</v>
      </c>
      <c r="O57" s="136">
        <v>0</v>
      </c>
      <c r="P57" s="136">
        <v>0</v>
      </c>
      <c r="Q57" s="136">
        <v>0</v>
      </c>
      <c r="R57" s="145">
        <v>0</v>
      </c>
      <c r="T57" s="255">
        <f>ROUND(SUM(F57:R57)/13,0)</f>
        <v>427</v>
      </c>
    </row>
    <row r="58" spans="1:20">
      <c r="A58" s="270">
        <v>101.5</v>
      </c>
      <c r="B58" s="275" t="s">
        <v>1259</v>
      </c>
      <c r="C58" s="272" t="s">
        <v>1953</v>
      </c>
      <c r="D58" s="135">
        <v>98084</v>
      </c>
      <c r="E58" s="145">
        <v>3300</v>
      </c>
      <c r="F58" s="135">
        <v>101384</v>
      </c>
      <c r="G58" s="135">
        <v>3300</v>
      </c>
      <c r="H58" s="135">
        <v>3300</v>
      </c>
      <c r="I58" s="135">
        <v>3300</v>
      </c>
      <c r="J58" s="135">
        <v>3300</v>
      </c>
      <c r="K58" s="135">
        <v>3300</v>
      </c>
      <c r="L58" s="135">
        <v>3300</v>
      </c>
      <c r="M58" s="135">
        <v>3300</v>
      </c>
      <c r="N58" s="135">
        <v>3300</v>
      </c>
      <c r="O58" s="135">
        <v>3300</v>
      </c>
      <c r="P58" s="135">
        <v>3300</v>
      </c>
      <c r="Q58" s="135">
        <v>3300</v>
      </c>
      <c r="R58" s="145">
        <v>3300</v>
      </c>
      <c r="T58" s="255">
        <f>ROUND(SUM(F58:R58)/13,0)</f>
        <v>10845</v>
      </c>
    </row>
    <row r="59" spans="1:20" s="149" customFormat="1">
      <c r="A59" s="267"/>
      <c r="B59" s="268"/>
      <c r="C59" s="163" t="s">
        <v>1073</v>
      </c>
      <c r="D59" s="147">
        <f>SUM(D55:D58)</f>
        <v>2931269.8049999997</v>
      </c>
      <c r="E59" s="148">
        <f t="shared" ref="E59:T59" si="6">SUM(E55:E58)</f>
        <v>207068</v>
      </c>
      <c r="F59" s="147">
        <f t="shared" si="6"/>
        <v>3138337.8049999997</v>
      </c>
      <c r="G59" s="147">
        <f t="shared" si="6"/>
        <v>2856506.88</v>
      </c>
      <c r="H59" s="147">
        <f t="shared" si="6"/>
        <v>2859993.92</v>
      </c>
      <c r="I59" s="147">
        <f t="shared" si="6"/>
        <v>2877879.8</v>
      </c>
      <c r="J59" s="147">
        <f t="shared" si="6"/>
        <v>2877978.17</v>
      </c>
      <c r="K59" s="147">
        <f t="shared" si="6"/>
        <v>2880512.97</v>
      </c>
      <c r="L59" s="147">
        <f t="shared" si="6"/>
        <v>2888455.45</v>
      </c>
      <c r="M59" s="147">
        <f t="shared" si="6"/>
        <v>2888049.06</v>
      </c>
      <c r="N59" s="147">
        <f t="shared" si="6"/>
        <v>2895113.25</v>
      </c>
      <c r="O59" s="147">
        <f t="shared" si="6"/>
        <v>2896948.36</v>
      </c>
      <c r="P59" s="147">
        <f t="shared" si="6"/>
        <v>2899084.18</v>
      </c>
      <c r="Q59" s="147">
        <f t="shared" si="6"/>
        <v>2902151.99</v>
      </c>
      <c r="R59" s="148">
        <f t="shared" si="6"/>
        <v>3197811.15</v>
      </c>
      <c r="S59" s="253"/>
      <c r="T59" s="293">
        <f t="shared" si="6"/>
        <v>2927602</v>
      </c>
    </row>
    <row r="60" spans="1:20">
      <c r="A60" s="273"/>
      <c r="B60" s="274"/>
      <c r="C60" s="151"/>
      <c r="D60" s="152"/>
      <c r="E60" s="153"/>
      <c r="F60" s="153"/>
      <c r="G60" s="153"/>
      <c r="H60" s="153"/>
      <c r="I60" s="153"/>
      <c r="J60" s="153"/>
      <c r="K60" s="153"/>
      <c r="L60" s="153"/>
      <c r="M60" s="153"/>
      <c r="N60" s="153"/>
      <c r="O60" s="153"/>
      <c r="P60" s="153"/>
      <c r="Q60" s="153"/>
      <c r="R60" s="154"/>
      <c r="S60" s="120"/>
      <c r="T60" s="259"/>
    </row>
    <row r="61" spans="1:20">
      <c r="A61" s="245"/>
    </row>
    <row r="62" spans="1:20">
      <c r="A62" s="245"/>
    </row>
    <row r="63" spans="1:20">
      <c r="A63" s="2683" t="s">
        <v>1343</v>
      </c>
      <c r="B63" s="2684"/>
      <c r="C63" s="2684"/>
      <c r="D63" s="2684"/>
      <c r="E63" s="2684"/>
      <c r="F63" s="2684"/>
      <c r="G63" s="2684"/>
      <c r="H63" s="2684"/>
      <c r="I63" s="2684"/>
      <c r="J63" s="2684"/>
      <c r="K63" s="2684"/>
      <c r="L63" s="2684"/>
      <c r="M63" s="2684"/>
      <c r="N63" s="2684"/>
      <c r="O63" s="2684"/>
      <c r="P63" s="2684"/>
      <c r="Q63" s="2684"/>
      <c r="R63" s="2685"/>
      <c r="T63" s="256"/>
    </row>
    <row r="64" spans="1:20">
      <c r="A64" s="267"/>
      <c r="B64" s="268"/>
      <c r="C64" s="268"/>
      <c r="D64" s="268"/>
      <c r="E64" s="268"/>
      <c r="F64" s="268"/>
      <c r="G64" s="268"/>
      <c r="H64" s="268"/>
      <c r="I64" s="268"/>
      <c r="J64" s="268"/>
      <c r="K64" s="268"/>
      <c r="L64" s="268"/>
      <c r="M64" s="268"/>
      <c r="N64" s="268"/>
      <c r="O64" s="268"/>
      <c r="P64" s="268"/>
      <c r="Q64" s="268"/>
      <c r="R64" s="290"/>
      <c r="T64" s="257"/>
    </row>
    <row r="65" spans="1:23">
      <c r="A65" s="260">
        <v>3511001</v>
      </c>
      <c r="B65" s="244">
        <v>351.1</v>
      </c>
      <c r="C65" s="134" t="s">
        <v>628</v>
      </c>
      <c r="D65" s="135">
        <v>3348.96</v>
      </c>
      <c r="E65" s="137">
        <v>0</v>
      </c>
      <c r="F65" s="136">
        <v>3348.96</v>
      </c>
      <c r="G65" s="136">
        <v>3348.96</v>
      </c>
      <c r="H65" s="136">
        <v>3348.96</v>
      </c>
      <c r="I65" s="136">
        <v>3348.96</v>
      </c>
      <c r="J65" s="136">
        <v>3348.96</v>
      </c>
      <c r="K65" s="136">
        <v>3348.96</v>
      </c>
      <c r="L65" s="136">
        <v>3348.96</v>
      </c>
      <c r="M65" s="136">
        <v>3348.96</v>
      </c>
      <c r="N65" s="136">
        <v>3348.96</v>
      </c>
      <c r="O65" s="136">
        <v>3348.96</v>
      </c>
      <c r="P65" s="136">
        <v>3348.96</v>
      </c>
      <c r="Q65" s="136">
        <v>3348.96</v>
      </c>
      <c r="R65" s="137">
        <v>3348.96</v>
      </c>
      <c r="T65" s="255">
        <f>ROUND(SUM(F65:R65)/13,0)</f>
        <v>3349</v>
      </c>
    </row>
    <row r="66" spans="1:23">
      <c r="A66" s="260">
        <v>3537002</v>
      </c>
      <c r="B66" s="244">
        <v>353.4</v>
      </c>
      <c r="C66" s="134" t="s">
        <v>1344</v>
      </c>
      <c r="D66" s="135">
        <v>10000</v>
      </c>
      <c r="E66" s="137">
        <v>500</v>
      </c>
      <c r="F66" s="136">
        <v>10500</v>
      </c>
      <c r="G66" s="136">
        <v>10500</v>
      </c>
      <c r="H66" s="136">
        <v>10500</v>
      </c>
      <c r="I66" s="136">
        <v>10500</v>
      </c>
      <c r="J66" s="136">
        <v>10500</v>
      </c>
      <c r="K66" s="136">
        <v>10500</v>
      </c>
      <c r="L66" s="136">
        <v>10500</v>
      </c>
      <c r="M66" s="136">
        <v>10500</v>
      </c>
      <c r="N66" s="136">
        <v>10500</v>
      </c>
      <c r="O66" s="136">
        <v>10500</v>
      </c>
      <c r="P66" s="136">
        <v>10500</v>
      </c>
      <c r="Q66" s="136">
        <v>10500</v>
      </c>
      <c r="R66" s="137">
        <v>10500</v>
      </c>
      <c r="T66" s="255">
        <f>ROUND(SUM(F66:R66)/13,0)</f>
        <v>10500</v>
      </c>
    </row>
    <row r="67" spans="1:23">
      <c r="A67" s="260">
        <v>3547003</v>
      </c>
      <c r="B67" s="244">
        <v>354.3</v>
      </c>
      <c r="C67" s="134" t="s">
        <v>1509</v>
      </c>
      <c r="D67" s="135">
        <v>30087</v>
      </c>
      <c r="E67" s="137">
        <v>0</v>
      </c>
      <c r="F67" s="136">
        <v>30087</v>
      </c>
      <c r="G67" s="136">
        <v>30087</v>
      </c>
      <c r="H67" s="136">
        <v>30087</v>
      </c>
      <c r="I67" s="136">
        <v>30087</v>
      </c>
      <c r="J67" s="136">
        <v>30087</v>
      </c>
      <c r="K67" s="136">
        <v>30087</v>
      </c>
      <c r="L67" s="136">
        <v>30087</v>
      </c>
      <c r="M67" s="136">
        <v>30087</v>
      </c>
      <c r="N67" s="136">
        <v>30087</v>
      </c>
      <c r="O67" s="136">
        <v>30087</v>
      </c>
      <c r="P67" s="136">
        <v>30087</v>
      </c>
      <c r="Q67" s="136">
        <v>30087</v>
      </c>
      <c r="R67" s="137">
        <v>30087</v>
      </c>
      <c r="T67" s="255">
        <f>ROUND(SUM(F67:R67)/13,0)</f>
        <v>30087</v>
      </c>
    </row>
    <row r="68" spans="1:23">
      <c r="A68" s="260">
        <v>3602007</v>
      </c>
      <c r="B68" s="244">
        <v>360.2</v>
      </c>
      <c r="C68" s="134" t="s">
        <v>1510</v>
      </c>
      <c r="D68" s="135">
        <v>137431.97</v>
      </c>
      <c r="E68" s="137">
        <v>0</v>
      </c>
      <c r="F68" s="136">
        <v>137431.97</v>
      </c>
      <c r="G68" s="136">
        <v>137431.97</v>
      </c>
      <c r="H68" s="136">
        <v>139087.07</v>
      </c>
      <c r="I68" s="136">
        <v>139087.07</v>
      </c>
      <c r="J68" s="136">
        <v>139087.07</v>
      </c>
      <c r="K68" s="136">
        <v>139087.07</v>
      </c>
      <c r="L68" s="136">
        <v>139087.07</v>
      </c>
      <c r="M68" s="136">
        <v>139087.07</v>
      </c>
      <c r="N68" s="136">
        <v>139087.07</v>
      </c>
      <c r="O68" s="136">
        <v>139087.07</v>
      </c>
      <c r="P68" s="136">
        <v>139087.07</v>
      </c>
      <c r="Q68" s="136">
        <v>139087.07</v>
      </c>
      <c r="R68" s="137">
        <v>139087.07</v>
      </c>
      <c r="T68" s="255">
        <f>ROUND(SUM(F68:R68)/13,0)</f>
        <v>138832</v>
      </c>
    </row>
    <row r="69" spans="1:23">
      <c r="A69" s="260"/>
      <c r="B69" s="244"/>
      <c r="C69" s="134"/>
      <c r="D69" s="135"/>
      <c r="E69" s="137"/>
      <c r="F69" s="136"/>
      <c r="G69" s="136"/>
      <c r="H69" s="136"/>
      <c r="I69" s="136"/>
      <c r="J69" s="136"/>
      <c r="K69" s="136"/>
      <c r="L69" s="136"/>
      <c r="M69" s="136"/>
      <c r="N69" s="136"/>
      <c r="O69" s="136"/>
      <c r="P69" s="136"/>
      <c r="Q69" s="136"/>
      <c r="R69" s="137"/>
      <c r="T69" s="257"/>
    </row>
    <row r="70" spans="1:23" s="144" customFormat="1">
      <c r="A70" s="261">
        <v>3612008</v>
      </c>
      <c r="B70" s="262">
        <v>361.2</v>
      </c>
      <c r="C70" s="140" t="s">
        <v>1511</v>
      </c>
      <c r="D70" s="141">
        <v>356393.1</v>
      </c>
      <c r="E70" s="142">
        <v>24500</v>
      </c>
      <c r="F70" s="143">
        <v>380893.1</v>
      </c>
      <c r="G70" s="143">
        <v>380893.1</v>
      </c>
      <c r="H70" s="143">
        <v>380893.1</v>
      </c>
      <c r="I70" s="143">
        <v>383724.1</v>
      </c>
      <c r="J70" s="143">
        <v>383724.1</v>
      </c>
      <c r="K70" s="143">
        <v>383724.1</v>
      </c>
      <c r="L70" s="143">
        <v>385481.6</v>
      </c>
      <c r="M70" s="143">
        <v>385481.6</v>
      </c>
      <c r="N70" s="143">
        <v>385481.6</v>
      </c>
      <c r="O70" s="143">
        <v>385481.6</v>
      </c>
      <c r="P70" s="143">
        <v>385481.6</v>
      </c>
      <c r="Q70" s="143">
        <v>385481.6</v>
      </c>
      <c r="R70" s="142">
        <v>391987.85</v>
      </c>
      <c r="S70" s="250"/>
      <c r="T70" s="255">
        <f>ROUND(SUM(F70:R70)/13,0)</f>
        <v>384518</v>
      </c>
    </row>
    <row r="71" spans="1:23" s="144" customFormat="1">
      <c r="A71" s="261">
        <v>3612010</v>
      </c>
      <c r="B71" s="262">
        <v>361.2</v>
      </c>
      <c r="C71" s="140" t="s">
        <v>1512</v>
      </c>
      <c r="D71" s="141">
        <v>23158.62</v>
      </c>
      <c r="E71" s="142">
        <v>0</v>
      </c>
      <c r="F71" s="143">
        <v>23158.62</v>
      </c>
      <c r="G71" s="143">
        <v>23158.62</v>
      </c>
      <c r="H71" s="143">
        <v>23158.62</v>
      </c>
      <c r="I71" s="143">
        <v>23458.62</v>
      </c>
      <c r="J71" s="143">
        <v>23458.62</v>
      </c>
      <c r="K71" s="143">
        <v>23458.62</v>
      </c>
      <c r="L71" s="143">
        <v>23757.119999999999</v>
      </c>
      <c r="M71" s="143">
        <v>23757.119999999999</v>
      </c>
      <c r="N71" s="143">
        <v>23757.119999999999</v>
      </c>
      <c r="O71" s="143">
        <v>23757.119999999999</v>
      </c>
      <c r="P71" s="143">
        <v>23757.119999999999</v>
      </c>
      <c r="Q71" s="143">
        <v>23757.119999999999</v>
      </c>
      <c r="R71" s="142">
        <v>24612.62</v>
      </c>
      <c r="S71" s="250"/>
      <c r="T71" s="255">
        <f>ROUND(SUM(F71:R71)/13,0)</f>
        <v>23616</v>
      </c>
    </row>
    <row r="72" spans="1:23" s="144" customFormat="1">
      <c r="A72" s="261"/>
      <c r="B72" s="262"/>
      <c r="C72" s="156" t="s">
        <v>1513</v>
      </c>
      <c r="D72" s="265">
        <f>SUM(D70:D71)</f>
        <v>379551.72</v>
      </c>
      <c r="E72" s="266">
        <f t="shared" ref="E72:R72" si="7">SUM(E70:E71)</f>
        <v>24500</v>
      </c>
      <c r="F72" s="265">
        <f t="shared" si="7"/>
        <v>404051.72</v>
      </c>
      <c r="G72" s="265">
        <f t="shared" si="7"/>
        <v>404051.72</v>
      </c>
      <c r="H72" s="265">
        <f t="shared" si="7"/>
        <v>404051.72</v>
      </c>
      <c r="I72" s="265">
        <f t="shared" si="7"/>
        <v>407182.72</v>
      </c>
      <c r="J72" s="265">
        <f t="shared" si="7"/>
        <v>407182.72</v>
      </c>
      <c r="K72" s="265">
        <f t="shared" si="7"/>
        <v>407182.72</v>
      </c>
      <c r="L72" s="265">
        <f t="shared" si="7"/>
        <v>409238.72</v>
      </c>
      <c r="M72" s="265">
        <f t="shared" si="7"/>
        <v>409238.72</v>
      </c>
      <c r="N72" s="265">
        <f t="shared" si="7"/>
        <v>409238.72</v>
      </c>
      <c r="O72" s="265">
        <f t="shared" si="7"/>
        <v>409238.72</v>
      </c>
      <c r="P72" s="265">
        <f t="shared" si="7"/>
        <v>409238.72</v>
      </c>
      <c r="Q72" s="265">
        <f t="shared" si="7"/>
        <v>409238.72</v>
      </c>
      <c r="R72" s="266">
        <f t="shared" si="7"/>
        <v>416600.47</v>
      </c>
      <c r="S72" s="252"/>
      <c r="T72" s="255">
        <f>ROUND(SUM(F72:R72)/13,0)</f>
        <v>408134</v>
      </c>
      <c r="U72" s="251"/>
      <c r="V72" s="251"/>
      <c r="W72" s="251"/>
    </row>
    <row r="73" spans="1:23" s="144" customFormat="1">
      <c r="A73" s="261"/>
      <c r="B73" s="262"/>
      <c r="C73" s="140"/>
      <c r="D73" s="141"/>
      <c r="E73" s="142"/>
      <c r="F73" s="143"/>
      <c r="G73" s="143"/>
      <c r="H73" s="143"/>
      <c r="I73" s="143"/>
      <c r="J73" s="143"/>
      <c r="K73" s="143"/>
      <c r="L73" s="143"/>
      <c r="M73" s="143"/>
      <c r="N73" s="143"/>
      <c r="O73" s="143"/>
      <c r="P73" s="143"/>
      <c r="Q73" s="143"/>
      <c r="R73" s="142"/>
      <c r="S73" s="250"/>
      <c r="T73" s="280"/>
    </row>
    <row r="74" spans="1:23">
      <c r="A74" s="260">
        <v>3602006</v>
      </c>
      <c r="B74" s="244">
        <v>363.2</v>
      </c>
      <c r="C74" s="134" t="s">
        <v>1514</v>
      </c>
      <c r="D74" s="135">
        <v>86417.11</v>
      </c>
      <c r="E74" s="137">
        <v>0</v>
      </c>
      <c r="F74" s="136">
        <v>86417.11</v>
      </c>
      <c r="G74" s="136">
        <v>86417.11</v>
      </c>
      <c r="H74" s="136">
        <v>86417.11</v>
      </c>
      <c r="I74" s="136">
        <v>86417.11</v>
      </c>
      <c r="J74" s="136">
        <v>86417.11</v>
      </c>
      <c r="K74" s="136">
        <v>86417.11</v>
      </c>
      <c r="L74" s="136">
        <v>87640.13</v>
      </c>
      <c r="M74" s="136">
        <v>87640.13</v>
      </c>
      <c r="N74" s="136">
        <v>87640.13</v>
      </c>
      <c r="O74" s="136">
        <v>87640.13</v>
      </c>
      <c r="P74" s="136">
        <v>87640.13</v>
      </c>
      <c r="Q74" s="136">
        <v>87640.13</v>
      </c>
      <c r="R74" s="137">
        <v>88112.13</v>
      </c>
      <c r="T74" s="255">
        <f>ROUND(SUM(F74:R74)/13,0)</f>
        <v>87112</v>
      </c>
    </row>
    <row r="75" spans="1:23">
      <c r="A75" s="260">
        <v>3542011</v>
      </c>
      <c r="B75" s="244">
        <v>371.3</v>
      </c>
      <c r="C75" s="134" t="s">
        <v>1515</v>
      </c>
      <c r="D75" s="135">
        <v>232434.89</v>
      </c>
      <c r="E75" s="137">
        <v>3318</v>
      </c>
      <c r="F75" s="136">
        <v>235752.89</v>
      </c>
      <c r="G75" s="136">
        <v>239587.99</v>
      </c>
      <c r="H75" s="136">
        <v>240094.24</v>
      </c>
      <c r="I75" s="136">
        <v>240423.24</v>
      </c>
      <c r="J75" s="136">
        <v>240423.24</v>
      </c>
      <c r="K75" s="136">
        <v>241663.84</v>
      </c>
      <c r="L75" s="136">
        <v>241990.34</v>
      </c>
      <c r="M75" s="136">
        <v>241990.34</v>
      </c>
      <c r="N75" s="136">
        <v>248190.34</v>
      </c>
      <c r="O75" s="136">
        <v>248190.34</v>
      </c>
      <c r="P75" s="136">
        <v>248443.94</v>
      </c>
      <c r="Q75" s="136">
        <v>248443.94</v>
      </c>
      <c r="R75" s="137">
        <v>250007.44</v>
      </c>
      <c r="T75" s="255">
        <f>ROUND(SUM(F75:R75)/13,0)</f>
        <v>243477</v>
      </c>
    </row>
    <row r="76" spans="1:23">
      <c r="A76" s="260"/>
      <c r="B76" s="244"/>
      <c r="C76" s="134"/>
      <c r="D76" s="135"/>
      <c r="E76" s="137"/>
      <c r="F76" s="136"/>
      <c r="G76" s="136"/>
      <c r="H76" s="136"/>
      <c r="I76" s="136"/>
      <c r="J76" s="136"/>
      <c r="K76" s="136"/>
      <c r="L76" s="136"/>
      <c r="M76" s="136"/>
      <c r="N76" s="136"/>
      <c r="O76" s="136"/>
      <c r="P76" s="136"/>
      <c r="Q76" s="136"/>
      <c r="R76" s="137"/>
      <c r="T76" s="257"/>
    </row>
    <row r="77" spans="1:23" s="144" customFormat="1">
      <c r="A77" s="261">
        <v>3804004</v>
      </c>
      <c r="B77" s="262">
        <v>380.4</v>
      </c>
      <c r="C77" s="140" t="s">
        <v>1516</v>
      </c>
      <c r="D77" s="141">
        <v>114849</v>
      </c>
      <c r="E77" s="142">
        <v>0</v>
      </c>
      <c r="F77" s="143">
        <v>114849</v>
      </c>
      <c r="G77" s="143">
        <v>114849</v>
      </c>
      <c r="H77" s="143">
        <v>114849</v>
      </c>
      <c r="I77" s="143">
        <v>114849</v>
      </c>
      <c r="J77" s="143">
        <v>114849</v>
      </c>
      <c r="K77" s="143">
        <v>114849</v>
      </c>
      <c r="L77" s="143">
        <v>114849</v>
      </c>
      <c r="M77" s="143">
        <v>114849</v>
      </c>
      <c r="N77" s="143">
        <v>114849</v>
      </c>
      <c r="O77" s="143">
        <v>114849</v>
      </c>
      <c r="P77" s="143">
        <v>114849</v>
      </c>
      <c r="Q77" s="143">
        <v>114849</v>
      </c>
      <c r="R77" s="142">
        <v>114849</v>
      </c>
      <c r="S77" s="250"/>
      <c r="T77" s="255">
        <f>ROUND(SUM(F77:R77)/13,0)</f>
        <v>114849</v>
      </c>
    </row>
    <row r="78" spans="1:23" s="144" customFormat="1">
      <c r="A78" s="261">
        <v>3804005</v>
      </c>
      <c r="B78" s="262">
        <v>380.4</v>
      </c>
      <c r="C78" s="140" t="s">
        <v>1517</v>
      </c>
      <c r="D78" s="141">
        <v>234608.72</v>
      </c>
      <c r="E78" s="142">
        <v>-168812</v>
      </c>
      <c r="F78" s="143">
        <v>65796.72</v>
      </c>
      <c r="G78" s="143">
        <v>65796.72</v>
      </c>
      <c r="H78" s="143">
        <v>65796.72</v>
      </c>
      <c r="I78" s="143">
        <v>66038.720000000001</v>
      </c>
      <c r="J78" s="143">
        <v>66291.87</v>
      </c>
      <c r="K78" s="143">
        <v>66291.87</v>
      </c>
      <c r="L78" s="143">
        <v>66078.37</v>
      </c>
      <c r="M78" s="143">
        <v>66078.37</v>
      </c>
      <c r="N78" s="143">
        <v>66078.37</v>
      </c>
      <c r="O78" s="143">
        <v>66078.37</v>
      </c>
      <c r="P78" s="143">
        <v>66078.37</v>
      </c>
      <c r="Q78" s="143">
        <v>66124.2</v>
      </c>
      <c r="R78" s="142">
        <v>69539.7</v>
      </c>
      <c r="S78" s="250"/>
      <c r="T78" s="255">
        <f>ROUND(SUM(F78:R78)/13,0)</f>
        <v>66313</v>
      </c>
    </row>
    <row r="79" spans="1:23" s="144" customFormat="1">
      <c r="A79" s="261"/>
      <c r="B79" s="262"/>
      <c r="C79" s="156" t="s">
        <v>1518</v>
      </c>
      <c r="D79" s="265">
        <f>SUM(D77:D78)</f>
        <v>349457.72</v>
      </c>
      <c r="E79" s="266">
        <f t="shared" ref="E79:R79" si="8">SUM(E77:E78)</f>
        <v>-168812</v>
      </c>
      <c r="F79" s="265">
        <f t="shared" si="8"/>
        <v>180645.72</v>
      </c>
      <c r="G79" s="265">
        <f t="shared" si="8"/>
        <v>180645.72</v>
      </c>
      <c r="H79" s="265">
        <f t="shared" si="8"/>
        <v>180645.72</v>
      </c>
      <c r="I79" s="265">
        <f t="shared" si="8"/>
        <v>180887.72</v>
      </c>
      <c r="J79" s="265">
        <f t="shared" si="8"/>
        <v>181140.87</v>
      </c>
      <c r="K79" s="265">
        <f t="shared" si="8"/>
        <v>181140.87</v>
      </c>
      <c r="L79" s="265">
        <f t="shared" si="8"/>
        <v>180927.37</v>
      </c>
      <c r="M79" s="265">
        <f t="shared" si="8"/>
        <v>180927.37</v>
      </c>
      <c r="N79" s="265">
        <f t="shared" si="8"/>
        <v>180927.37</v>
      </c>
      <c r="O79" s="265">
        <f t="shared" si="8"/>
        <v>180927.37</v>
      </c>
      <c r="P79" s="265">
        <f t="shared" si="8"/>
        <v>180927.37</v>
      </c>
      <c r="Q79" s="265">
        <f t="shared" si="8"/>
        <v>180973.2</v>
      </c>
      <c r="R79" s="266">
        <f t="shared" si="8"/>
        <v>184388.7</v>
      </c>
      <c r="S79" s="252"/>
      <c r="T79" s="255">
        <f>ROUND(SUM(F79:R79)/13,0)</f>
        <v>181162</v>
      </c>
    </row>
    <row r="80" spans="1:23" s="144" customFormat="1">
      <c r="A80" s="261"/>
      <c r="B80" s="262"/>
      <c r="C80" s="140"/>
      <c r="D80" s="141"/>
      <c r="E80" s="142"/>
      <c r="F80" s="143"/>
      <c r="G80" s="143"/>
      <c r="H80" s="143"/>
      <c r="I80" s="143"/>
      <c r="J80" s="143"/>
      <c r="K80" s="143"/>
      <c r="L80" s="143"/>
      <c r="M80" s="143"/>
      <c r="N80" s="143"/>
      <c r="O80" s="143"/>
      <c r="P80" s="143"/>
      <c r="Q80" s="143"/>
      <c r="R80" s="142"/>
      <c r="S80" s="250"/>
      <c r="T80" s="280"/>
    </row>
    <row r="81" spans="1:20">
      <c r="A81" s="260">
        <v>3937094</v>
      </c>
      <c r="B81" s="244">
        <v>393.7</v>
      </c>
      <c r="C81" s="134" t="s">
        <v>1952</v>
      </c>
      <c r="D81" s="135"/>
      <c r="E81" s="137">
        <v>0</v>
      </c>
      <c r="F81" s="136">
        <v>0</v>
      </c>
      <c r="G81" s="136">
        <v>0</v>
      </c>
      <c r="H81" s="136">
        <v>0</v>
      </c>
      <c r="I81" s="136">
        <v>0</v>
      </c>
      <c r="J81" s="136">
        <v>0</v>
      </c>
      <c r="K81" s="136">
        <v>0</v>
      </c>
      <c r="L81" s="136">
        <v>0</v>
      </c>
      <c r="M81" s="136">
        <v>0</v>
      </c>
      <c r="N81" s="136">
        <v>44.87</v>
      </c>
      <c r="O81" s="136">
        <v>44.87</v>
      </c>
      <c r="P81" s="136">
        <v>44.87</v>
      </c>
      <c r="Q81" s="136">
        <v>44.87</v>
      </c>
      <c r="R81" s="137">
        <v>44.87</v>
      </c>
      <c r="T81" s="255">
        <f>ROUND(SUM(F81:R81)/13,0)</f>
        <v>17</v>
      </c>
    </row>
    <row r="82" spans="1:20">
      <c r="A82" s="260">
        <v>3547050</v>
      </c>
      <c r="B82" s="244">
        <v>398.7</v>
      </c>
      <c r="C82" s="134" t="s">
        <v>1519</v>
      </c>
      <c r="D82" s="135">
        <v>41334</v>
      </c>
      <c r="E82" s="137">
        <v>0</v>
      </c>
      <c r="F82" s="136">
        <v>41334</v>
      </c>
      <c r="G82" s="136">
        <v>0</v>
      </c>
      <c r="H82" s="136">
        <v>0</v>
      </c>
      <c r="I82" s="136">
        <v>0</v>
      </c>
      <c r="J82" s="136">
        <v>0</v>
      </c>
      <c r="K82" s="136">
        <v>0</v>
      </c>
      <c r="L82" s="136">
        <v>0</v>
      </c>
      <c r="M82" s="136">
        <v>0</v>
      </c>
      <c r="N82" s="136">
        <v>0</v>
      </c>
      <c r="O82" s="136">
        <v>0</v>
      </c>
      <c r="P82" s="136">
        <v>0</v>
      </c>
      <c r="Q82" s="136">
        <v>0</v>
      </c>
      <c r="R82" s="137"/>
      <c r="T82" s="255">
        <f>ROUND(SUM(F82:R82)/13,0)</f>
        <v>3180</v>
      </c>
    </row>
    <row r="83" spans="1:20">
      <c r="A83" s="260"/>
      <c r="B83" s="244"/>
      <c r="C83" s="134"/>
      <c r="D83" s="135"/>
      <c r="E83" s="137"/>
      <c r="F83" s="136">
        <v>0</v>
      </c>
      <c r="G83" s="136">
        <v>0</v>
      </c>
      <c r="H83" s="136">
        <v>0</v>
      </c>
      <c r="I83" s="136">
        <v>0</v>
      </c>
      <c r="J83" s="136">
        <v>0</v>
      </c>
      <c r="K83" s="136">
        <v>0</v>
      </c>
      <c r="L83" s="136">
        <v>0</v>
      </c>
      <c r="M83" s="136">
        <v>0</v>
      </c>
      <c r="N83" s="136">
        <v>0</v>
      </c>
      <c r="O83" s="136">
        <v>0</v>
      </c>
      <c r="P83" s="136">
        <v>0</v>
      </c>
      <c r="Q83" s="136">
        <v>0</v>
      </c>
      <c r="R83" s="137"/>
      <c r="T83" s="257"/>
    </row>
    <row r="84" spans="1:20">
      <c r="A84" s="260"/>
      <c r="B84" s="244"/>
      <c r="C84" s="278" t="s">
        <v>1073</v>
      </c>
      <c r="D84" s="157">
        <f>+SUM(D65:D68)+D72+D74+D75+D79+D81+D82</f>
        <v>1270063.3699999999</v>
      </c>
      <c r="E84" s="158">
        <f t="shared" ref="E84:R84" si="9">+SUM(E65:E68)+E72+E74+E75+E79+E81+E82</f>
        <v>-140494</v>
      </c>
      <c r="F84" s="157">
        <f t="shared" si="9"/>
        <v>1129569.3699999999</v>
      </c>
      <c r="G84" s="157">
        <f t="shared" si="9"/>
        <v>1092070.47</v>
      </c>
      <c r="H84" s="157">
        <f t="shared" si="9"/>
        <v>1094231.82</v>
      </c>
      <c r="I84" s="157">
        <f t="shared" si="9"/>
        <v>1097933.82</v>
      </c>
      <c r="J84" s="157">
        <f t="shared" si="9"/>
        <v>1098186.97</v>
      </c>
      <c r="K84" s="157">
        <f t="shared" si="9"/>
        <v>1099427.5699999998</v>
      </c>
      <c r="L84" s="157">
        <f t="shared" si="9"/>
        <v>1102819.5899999999</v>
      </c>
      <c r="M84" s="157">
        <f t="shared" si="9"/>
        <v>1102819.5899999999</v>
      </c>
      <c r="N84" s="157">
        <f t="shared" si="9"/>
        <v>1109064.46</v>
      </c>
      <c r="O84" s="157">
        <f t="shared" si="9"/>
        <v>1109064.46</v>
      </c>
      <c r="P84" s="157">
        <f t="shared" si="9"/>
        <v>1109318.06</v>
      </c>
      <c r="Q84" s="157">
        <f t="shared" si="9"/>
        <v>1109363.8900000001</v>
      </c>
      <c r="R84" s="158">
        <f t="shared" si="9"/>
        <v>1122176.6400000001</v>
      </c>
      <c r="T84" s="258">
        <f>+SUM(T65:T68)+T72+T74+T75+T79+T81+T82</f>
        <v>1105850</v>
      </c>
    </row>
    <row r="85" spans="1:20">
      <c r="A85" s="260"/>
      <c r="B85" s="244"/>
      <c r="C85" s="134"/>
      <c r="D85" s="135"/>
      <c r="E85" s="137"/>
      <c r="F85" s="136"/>
      <c r="G85" s="136"/>
      <c r="H85" s="136"/>
      <c r="I85" s="136"/>
      <c r="J85" s="136"/>
      <c r="K85" s="136"/>
      <c r="L85" s="136"/>
      <c r="M85" s="136"/>
      <c r="N85" s="136"/>
      <c r="O85" s="136"/>
      <c r="P85" s="136"/>
      <c r="Q85" s="136"/>
      <c r="R85" s="137"/>
      <c r="T85" s="257"/>
    </row>
    <row r="86" spans="1:20">
      <c r="A86" s="260"/>
      <c r="B86" s="244"/>
      <c r="C86" s="146" t="s">
        <v>730</v>
      </c>
      <c r="D86" s="135"/>
      <c r="E86" s="137"/>
      <c r="F86" s="136"/>
      <c r="G86" s="136"/>
      <c r="H86" s="136"/>
      <c r="I86" s="136"/>
      <c r="J86" s="136"/>
      <c r="K86" s="136"/>
      <c r="L86" s="136"/>
      <c r="M86" s="136"/>
      <c r="N86" s="136"/>
      <c r="O86" s="136"/>
      <c r="P86" s="136"/>
      <c r="Q86" s="136"/>
      <c r="R86" s="137"/>
      <c r="T86" s="257"/>
    </row>
    <row r="87" spans="1:20">
      <c r="A87" s="260">
        <v>101.2</v>
      </c>
      <c r="B87" s="275" t="s">
        <v>1259</v>
      </c>
      <c r="C87" s="269" t="s">
        <v>1520</v>
      </c>
      <c r="D87" s="135">
        <v>1270063.3700000001</v>
      </c>
      <c r="E87" s="137">
        <v>-140494</v>
      </c>
      <c r="F87" s="136">
        <v>1129569.3700000001</v>
      </c>
      <c r="G87" s="136">
        <v>1092070.47</v>
      </c>
      <c r="H87" s="136">
        <v>1094231.82</v>
      </c>
      <c r="I87" s="136">
        <v>1097933.82</v>
      </c>
      <c r="J87" s="136">
        <v>1098186.97</v>
      </c>
      <c r="K87" s="136">
        <v>1099427.57</v>
      </c>
      <c r="L87" s="136">
        <v>1102819.5900000001</v>
      </c>
      <c r="M87" s="136">
        <v>1102819.5900000001</v>
      </c>
      <c r="N87" s="136">
        <v>1109064.46</v>
      </c>
      <c r="O87" s="136">
        <v>1109064.46</v>
      </c>
      <c r="P87" s="136">
        <v>1109318.06</v>
      </c>
      <c r="Q87" s="136">
        <v>1109363.8899999999</v>
      </c>
      <c r="R87" s="137">
        <v>1122176.6399999999</v>
      </c>
      <c r="T87" s="138">
        <f>ROUND(SUM(F87:R87)/13,0)</f>
        <v>1105850</v>
      </c>
    </row>
    <row r="88" spans="1:20">
      <c r="A88" s="260"/>
      <c r="B88" s="244"/>
      <c r="C88" s="269" t="s">
        <v>1073</v>
      </c>
      <c r="D88" s="157">
        <f>SUM(D87)</f>
        <v>1270063.3700000001</v>
      </c>
      <c r="E88" s="158">
        <f t="shared" ref="E88:R88" si="10">SUM(E87)</f>
        <v>-140494</v>
      </c>
      <c r="F88" s="157">
        <f t="shared" si="10"/>
        <v>1129569.3700000001</v>
      </c>
      <c r="G88" s="157">
        <f t="shared" si="10"/>
        <v>1092070.47</v>
      </c>
      <c r="H88" s="157">
        <f t="shared" si="10"/>
        <v>1094231.82</v>
      </c>
      <c r="I88" s="157">
        <f t="shared" si="10"/>
        <v>1097933.82</v>
      </c>
      <c r="J88" s="157">
        <f t="shared" si="10"/>
        <v>1098186.97</v>
      </c>
      <c r="K88" s="157">
        <f t="shared" si="10"/>
        <v>1099427.57</v>
      </c>
      <c r="L88" s="157">
        <f t="shared" si="10"/>
        <v>1102819.5900000001</v>
      </c>
      <c r="M88" s="157">
        <f t="shared" si="10"/>
        <v>1102819.5900000001</v>
      </c>
      <c r="N88" s="157">
        <f t="shared" si="10"/>
        <v>1109064.46</v>
      </c>
      <c r="O88" s="157">
        <f t="shared" si="10"/>
        <v>1109064.46</v>
      </c>
      <c r="P88" s="157">
        <f t="shared" si="10"/>
        <v>1109318.06</v>
      </c>
      <c r="Q88" s="157">
        <f t="shared" si="10"/>
        <v>1109363.8899999999</v>
      </c>
      <c r="R88" s="158">
        <f t="shared" si="10"/>
        <v>1122176.6399999999</v>
      </c>
      <c r="T88" s="258">
        <f>ROUND(SUM(F88:R88)/13,0)</f>
        <v>1105850</v>
      </c>
    </row>
    <row r="89" spans="1:20">
      <c r="A89" s="273"/>
      <c r="B89" s="274"/>
      <c r="C89" s="151"/>
      <c r="D89" s="151"/>
      <c r="E89" s="151"/>
      <c r="F89" s="151"/>
      <c r="G89" s="151"/>
      <c r="H89" s="151"/>
      <c r="I89" s="151"/>
      <c r="J89" s="151"/>
      <c r="K89" s="151"/>
      <c r="L89" s="151"/>
      <c r="M89" s="151"/>
      <c r="N89" s="151"/>
      <c r="O89" s="151"/>
      <c r="P89" s="151"/>
      <c r="Q89" s="151"/>
      <c r="R89" s="279"/>
      <c r="S89" s="119"/>
      <c r="T89" s="259"/>
    </row>
    <row r="90" spans="1:20">
      <c r="A90" s="245"/>
      <c r="D90" s="119"/>
      <c r="E90" s="119"/>
      <c r="F90" s="119"/>
      <c r="G90" s="119"/>
      <c r="H90" s="119"/>
      <c r="I90" s="119"/>
      <c r="J90" s="119"/>
      <c r="K90" s="119"/>
      <c r="L90" s="119"/>
      <c r="M90" s="119"/>
      <c r="N90" s="119"/>
      <c r="O90" s="119"/>
      <c r="P90" s="119"/>
      <c r="Q90" s="119"/>
      <c r="R90" s="119"/>
      <c r="S90" s="119"/>
    </row>
    <row r="91" spans="1:20">
      <c r="A91" s="245"/>
      <c r="D91" s="119"/>
      <c r="E91" s="119"/>
      <c r="F91" s="119"/>
      <c r="G91" s="119"/>
      <c r="H91" s="119"/>
      <c r="I91" s="119"/>
      <c r="J91" s="119"/>
      <c r="K91" s="119"/>
      <c r="L91" s="119"/>
      <c r="M91" s="119"/>
      <c r="N91" s="119"/>
      <c r="O91" s="119"/>
      <c r="P91" s="119"/>
      <c r="Q91" s="119"/>
      <c r="R91" s="119"/>
      <c r="S91" s="119"/>
    </row>
    <row r="92" spans="1:20">
      <c r="A92" s="2683" t="s">
        <v>1347</v>
      </c>
      <c r="B92" s="2684"/>
      <c r="C92" s="2684"/>
      <c r="D92" s="2684"/>
      <c r="E92" s="2684"/>
      <c r="F92" s="2684"/>
      <c r="G92" s="2684"/>
      <c r="H92" s="2684"/>
      <c r="I92" s="2684"/>
      <c r="J92" s="2684"/>
      <c r="K92" s="2684"/>
      <c r="L92" s="2684"/>
      <c r="M92" s="2684"/>
      <c r="N92" s="2684"/>
      <c r="O92" s="2684"/>
      <c r="P92" s="2684"/>
      <c r="Q92" s="2684"/>
      <c r="R92" s="2685"/>
      <c r="S92" s="120"/>
      <c r="T92" s="256"/>
    </row>
    <row r="93" spans="1:20">
      <c r="A93" s="260"/>
      <c r="B93" s="244"/>
      <c r="C93" s="134"/>
      <c r="D93" s="134"/>
      <c r="E93" s="134"/>
      <c r="F93" s="134"/>
      <c r="G93" s="134"/>
      <c r="H93" s="134"/>
      <c r="I93" s="134"/>
      <c r="J93" s="134"/>
      <c r="K93" s="134"/>
      <c r="L93" s="134"/>
      <c r="M93" s="134"/>
      <c r="N93" s="134"/>
      <c r="O93" s="134"/>
      <c r="P93" s="134"/>
      <c r="Q93" s="134"/>
      <c r="R93" s="282"/>
      <c r="S93" s="119"/>
      <c r="T93" s="257"/>
    </row>
    <row r="94" spans="1:20">
      <c r="A94" s="260"/>
      <c r="B94" s="244"/>
      <c r="C94" s="134"/>
      <c r="D94" s="135"/>
      <c r="E94" s="136"/>
      <c r="F94" s="136">
        <v>0</v>
      </c>
      <c r="G94" s="136">
        <v>0</v>
      </c>
      <c r="H94" s="136">
        <v>0</v>
      </c>
      <c r="I94" s="136">
        <v>0</v>
      </c>
      <c r="J94" s="136">
        <v>0</v>
      </c>
      <c r="K94" s="136">
        <v>0</v>
      </c>
      <c r="L94" s="136">
        <v>0</v>
      </c>
      <c r="M94" s="136">
        <v>0</v>
      </c>
      <c r="N94" s="136">
        <v>0</v>
      </c>
      <c r="O94" s="136">
        <v>0</v>
      </c>
      <c r="P94" s="136">
        <v>0</v>
      </c>
      <c r="Q94" s="136">
        <v>0</v>
      </c>
      <c r="R94" s="137"/>
      <c r="T94" s="257"/>
    </row>
    <row r="95" spans="1:20">
      <c r="A95" s="260">
        <v>1083001</v>
      </c>
      <c r="B95" s="244">
        <v>301.10000000000002</v>
      </c>
      <c r="C95" s="134" t="s">
        <v>1521</v>
      </c>
      <c r="D95" s="135">
        <v>-8075.09</v>
      </c>
      <c r="E95" s="137">
        <v>28093</v>
      </c>
      <c r="F95" s="136">
        <v>20017.91</v>
      </c>
      <c r="G95" s="136">
        <v>19933.37</v>
      </c>
      <c r="H95" s="136">
        <v>19848.830000000002</v>
      </c>
      <c r="I95" s="136">
        <v>19764.29</v>
      </c>
      <c r="J95" s="136">
        <v>19679.75</v>
      </c>
      <c r="K95" s="136">
        <v>19595.21</v>
      </c>
      <c r="L95" s="136">
        <v>19510.669999999998</v>
      </c>
      <c r="M95" s="136">
        <v>19426.13</v>
      </c>
      <c r="N95" s="136">
        <v>19341.59</v>
      </c>
      <c r="O95" s="136">
        <v>19257.05</v>
      </c>
      <c r="P95" s="136">
        <v>19172.509999999998</v>
      </c>
      <c r="Q95" s="136">
        <v>19087.97</v>
      </c>
      <c r="R95" s="137">
        <v>19003.43</v>
      </c>
      <c r="T95" s="138">
        <f>ROUND(SUM(F95:R95)/13,0)</f>
        <v>19511</v>
      </c>
    </row>
    <row r="96" spans="1:20">
      <c r="A96" s="260"/>
      <c r="B96" s="244"/>
      <c r="C96" s="134"/>
      <c r="D96" s="135"/>
      <c r="E96" s="137"/>
      <c r="F96" s="136"/>
      <c r="G96" s="136"/>
      <c r="H96" s="136"/>
      <c r="I96" s="136"/>
      <c r="J96" s="136"/>
      <c r="K96" s="136"/>
      <c r="L96" s="136"/>
      <c r="M96" s="136"/>
      <c r="N96" s="136"/>
      <c r="O96" s="136"/>
      <c r="P96" s="136"/>
      <c r="Q96" s="136"/>
      <c r="R96" s="137"/>
      <c r="T96" s="138"/>
    </row>
    <row r="97" spans="1:20" s="144" customFormat="1">
      <c r="A97" s="261">
        <v>1083011</v>
      </c>
      <c r="B97" s="262">
        <v>304.2</v>
      </c>
      <c r="C97" s="140" t="s">
        <v>1522</v>
      </c>
      <c r="D97" s="141">
        <v>-8892.25</v>
      </c>
      <c r="E97" s="142">
        <v>0</v>
      </c>
      <c r="F97" s="143">
        <v>-8892.25</v>
      </c>
      <c r="G97" s="143">
        <v>-8934.9699999999993</v>
      </c>
      <c r="H97" s="143">
        <v>-8977.69</v>
      </c>
      <c r="I97" s="143">
        <v>-9020.41</v>
      </c>
      <c r="J97" s="143">
        <v>-9063.1299999999992</v>
      </c>
      <c r="K97" s="143">
        <v>-9105.85</v>
      </c>
      <c r="L97" s="143">
        <v>-9148.57</v>
      </c>
      <c r="M97" s="143">
        <v>-9191.2900000000009</v>
      </c>
      <c r="N97" s="143">
        <v>-9234.01</v>
      </c>
      <c r="O97" s="143">
        <v>-9276.73</v>
      </c>
      <c r="P97" s="143">
        <v>-9319.4500000000007</v>
      </c>
      <c r="Q97" s="143">
        <v>-9362.17</v>
      </c>
      <c r="R97" s="142">
        <v>-9404.89</v>
      </c>
      <c r="S97" s="250"/>
      <c r="T97" s="167">
        <f>ROUND(SUM(F97:R97)/13,0)</f>
        <v>-9149</v>
      </c>
    </row>
    <row r="98" spans="1:20" s="159" customFormat="1">
      <c r="A98" s="261">
        <v>1083021</v>
      </c>
      <c r="B98" s="262">
        <v>304.2</v>
      </c>
      <c r="C98" s="140" t="s">
        <v>1523</v>
      </c>
      <c r="D98" s="141">
        <v>-16313.41</v>
      </c>
      <c r="E98" s="142">
        <v>0</v>
      </c>
      <c r="F98" s="143">
        <v>-16313.41</v>
      </c>
      <c r="G98" s="143">
        <v>-16445.43</v>
      </c>
      <c r="H98" s="143">
        <v>-16577.45</v>
      </c>
      <c r="I98" s="143">
        <v>-16709.47</v>
      </c>
      <c r="J98" s="143">
        <v>-16841.490000000002</v>
      </c>
      <c r="K98" s="143">
        <v>-16973.509999999998</v>
      </c>
      <c r="L98" s="143">
        <v>-17105.53</v>
      </c>
      <c r="M98" s="143">
        <v>-17237.55</v>
      </c>
      <c r="N98" s="143">
        <v>-17369.57</v>
      </c>
      <c r="O98" s="143">
        <v>-17501.59</v>
      </c>
      <c r="P98" s="143">
        <v>-17633.61</v>
      </c>
      <c r="Q98" s="143">
        <v>-17765.63</v>
      </c>
      <c r="R98" s="142">
        <v>-17897.650000000001</v>
      </c>
      <c r="S98" s="249"/>
      <c r="T98" s="167">
        <f>ROUND(SUM(F98:R98)/13,0)</f>
        <v>-17106</v>
      </c>
    </row>
    <row r="99" spans="1:20" s="159" customFormat="1">
      <c r="A99" s="261"/>
      <c r="B99" s="262"/>
      <c r="C99" s="156" t="s">
        <v>1755</v>
      </c>
      <c r="D99" s="281">
        <f>SUM(D97:D98)</f>
        <v>-25205.66</v>
      </c>
      <c r="E99" s="283">
        <f t="shared" ref="E99:R99" si="11">SUM(E97:E98)</f>
        <v>0</v>
      </c>
      <c r="F99" s="281">
        <f t="shared" si="11"/>
        <v>-25205.66</v>
      </c>
      <c r="G99" s="281">
        <f t="shared" si="11"/>
        <v>-25380.400000000001</v>
      </c>
      <c r="H99" s="281">
        <f t="shared" si="11"/>
        <v>-25555.14</v>
      </c>
      <c r="I99" s="281">
        <f t="shared" si="11"/>
        <v>-25729.88</v>
      </c>
      <c r="J99" s="281">
        <f t="shared" si="11"/>
        <v>-25904.620000000003</v>
      </c>
      <c r="K99" s="281">
        <f t="shared" si="11"/>
        <v>-26079.360000000001</v>
      </c>
      <c r="L99" s="281">
        <f t="shared" si="11"/>
        <v>-26254.1</v>
      </c>
      <c r="M99" s="281">
        <f t="shared" si="11"/>
        <v>-26428.84</v>
      </c>
      <c r="N99" s="281">
        <f t="shared" si="11"/>
        <v>-26603.58</v>
      </c>
      <c r="O99" s="281">
        <f t="shared" si="11"/>
        <v>-26778.32</v>
      </c>
      <c r="P99" s="281">
        <f t="shared" si="11"/>
        <v>-26953.06</v>
      </c>
      <c r="Q99" s="281">
        <f t="shared" si="11"/>
        <v>-27127.800000000003</v>
      </c>
      <c r="R99" s="283">
        <f t="shared" si="11"/>
        <v>-27302.54</v>
      </c>
      <c r="S99" s="249"/>
      <c r="T99" s="287">
        <f>ROUND(SUM(F99:R99)/13,0)</f>
        <v>-26254</v>
      </c>
    </row>
    <row r="100" spans="1:20" s="159" customFormat="1">
      <c r="A100" s="261"/>
      <c r="B100" s="262"/>
      <c r="C100" s="140"/>
      <c r="D100" s="141"/>
      <c r="E100" s="142"/>
      <c r="F100" s="143"/>
      <c r="G100" s="143"/>
      <c r="H100" s="143"/>
      <c r="I100" s="143"/>
      <c r="J100" s="143"/>
      <c r="K100" s="143"/>
      <c r="L100" s="143"/>
      <c r="M100" s="143"/>
      <c r="N100" s="143"/>
      <c r="O100" s="143"/>
      <c r="P100" s="143"/>
      <c r="Q100" s="143"/>
      <c r="R100" s="142"/>
      <c r="S100" s="249"/>
      <c r="T100" s="167"/>
    </row>
    <row r="101" spans="1:20" s="160" customFormat="1">
      <c r="A101" s="260">
        <v>1083031</v>
      </c>
      <c r="B101" s="244">
        <v>304.3</v>
      </c>
      <c r="C101" s="134" t="s">
        <v>1524</v>
      </c>
      <c r="D101" s="135">
        <v>-1190.1600000000001</v>
      </c>
      <c r="E101" s="137">
        <v>0</v>
      </c>
      <c r="F101" s="136">
        <v>-1190.1600000000001</v>
      </c>
      <c r="G101" s="136">
        <v>-1224.98</v>
      </c>
      <c r="H101" s="136">
        <v>-1011.8</v>
      </c>
      <c r="I101" s="136">
        <v>-1046.6199999999999</v>
      </c>
      <c r="J101" s="136">
        <v>-1081.44</v>
      </c>
      <c r="K101" s="136">
        <v>-1116.26</v>
      </c>
      <c r="L101" s="136">
        <v>-1151.08</v>
      </c>
      <c r="M101" s="136">
        <v>-1186</v>
      </c>
      <c r="N101" s="136">
        <v>-1220.92</v>
      </c>
      <c r="O101" s="136">
        <v>-1255.8399999999999</v>
      </c>
      <c r="P101" s="136">
        <v>-1290.76</v>
      </c>
      <c r="Q101" s="136">
        <v>-1325.68</v>
      </c>
      <c r="R101" s="137">
        <v>-1360.6</v>
      </c>
      <c r="S101" s="120"/>
      <c r="T101" s="138">
        <f t="shared" ref="T101:T107" si="12">ROUND(SUM(F101:R101)/13,0)</f>
        <v>-1189</v>
      </c>
    </row>
    <row r="102" spans="1:20" s="160" customFormat="1">
      <c r="A102" s="260">
        <v>1083014</v>
      </c>
      <c r="B102" s="244">
        <v>307.2</v>
      </c>
      <c r="C102" s="134" t="s">
        <v>1525</v>
      </c>
      <c r="D102" s="135">
        <v>-103691.23</v>
      </c>
      <c r="E102" s="137">
        <v>12206</v>
      </c>
      <c r="F102" s="136">
        <v>-91485.23</v>
      </c>
      <c r="G102" s="136">
        <v>-92366.13</v>
      </c>
      <c r="H102" s="136">
        <v>-93247.03</v>
      </c>
      <c r="I102" s="136">
        <v>-94127.93</v>
      </c>
      <c r="J102" s="136">
        <v>-95008.83</v>
      </c>
      <c r="K102" s="136">
        <v>-95889.73</v>
      </c>
      <c r="L102" s="136">
        <v>-96770.63</v>
      </c>
      <c r="M102" s="136">
        <v>-97651.74</v>
      </c>
      <c r="N102" s="136">
        <v>-98532.85</v>
      </c>
      <c r="O102" s="136">
        <v>-99413.96</v>
      </c>
      <c r="P102" s="136">
        <v>-100295.07</v>
      </c>
      <c r="Q102" s="136">
        <v>-101176.18</v>
      </c>
      <c r="R102" s="137">
        <v>-102057.29</v>
      </c>
      <c r="S102" s="121"/>
      <c r="T102" s="138">
        <f t="shared" si="12"/>
        <v>-96771</v>
      </c>
    </row>
    <row r="103" spans="1:20" s="160" customFormat="1">
      <c r="A103" s="260">
        <v>1083025</v>
      </c>
      <c r="B103" s="244">
        <v>311.2</v>
      </c>
      <c r="C103" s="134" t="s">
        <v>1526</v>
      </c>
      <c r="D103" s="135">
        <v>-93263.47</v>
      </c>
      <c r="E103" s="137">
        <v>0</v>
      </c>
      <c r="F103" s="136">
        <v>-93263.47</v>
      </c>
      <c r="G103" s="136">
        <v>-94064.68</v>
      </c>
      <c r="H103" s="136">
        <v>-94865.89</v>
      </c>
      <c r="I103" s="136">
        <v>-95667.1</v>
      </c>
      <c r="J103" s="136">
        <v>-96468.31</v>
      </c>
      <c r="K103" s="136">
        <v>-97269.52</v>
      </c>
      <c r="L103" s="136">
        <v>-98070.73</v>
      </c>
      <c r="M103" s="136">
        <v>-98885.32</v>
      </c>
      <c r="N103" s="136">
        <v>-99474.91</v>
      </c>
      <c r="O103" s="136">
        <v>-100289.5</v>
      </c>
      <c r="P103" s="136">
        <v>-101104.09</v>
      </c>
      <c r="Q103" s="136">
        <v>-101918.68</v>
      </c>
      <c r="R103" s="137">
        <v>-102733.27</v>
      </c>
      <c r="S103" s="120"/>
      <c r="T103" s="138">
        <f t="shared" si="12"/>
        <v>-98006</v>
      </c>
    </row>
    <row r="104" spans="1:20" s="160" customFormat="1">
      <c r="A104" s="260">
        <v>1083032</v>
      </c>
      <c r="B104" s="244">
        <v>320.3</v>
      </c>
      <c r="C104" s="134" t="s">
        <v>1527</v>
      </c>
      <c r="D104" s="162">
        <v>-33952.370000000003</v>
      </c>
      <c r="E104" s="137">
        <v>0</v>
      </c>
      <c r="F104" s="136">
        <v>-33952.370000000003</v>
      </c>
      <c r="G104" s="136">
        <v>-34182.54</v>
      </c>
      <c r="H104" s="136">
        <v>-34412.71</v>
      </c>
      <c r="I104" s="136">
        <v>-34486.879999999997</v>
      </c>
      <c r="J104" s="136">
        <v>-34717.050000000003</v>
      </c>
      <c r="K104" s="136">
        <v>-34947.22</v>
      </c>
      <c r="L104" s="136">
        <v>-35177.39</v>
      </c>
      <c r="M104" s="136">
        <v>-35173.43</v>
      </c>
      <c r="N104" s="136">
        <v>-35410.47</v>
      </c>
      <c r="O104" s="136">
        <v>-35647.51</v>
      </c>
      <c r="P104" s="136">
        <v>-35884.550000000003</v>
      </c>
      <c r="Q104" s="136">
        <v>-36121.589999999997</v>
      </c>
      <c r="R104" s="137">
        <v>-19171.63</v>
      </c>
      <c r="S104" s="120"/>
      <c r="T104" s="138">
        <f t="shared" si="12"/>
        <v>-33791</v>
      </c>
    </row>
    <row r="105" spans="1:20">
      <c r="A105" s="260">
        <v>1083042</v>
      </c>
      <c r="B105" s="244">
        <v>330.4</v>
      </c>
      <c r="C105" s="134" t="s">
        <v>1528</v>
      </c>
      <c r="D105" s="135">
        <v>-22424.560000000001</v>
      </c>
      <c r="E105" s="137">
        <v>49077</v>
      </c>
      <c r="F105" s="136">
        <v>26652.44</v>
      </c>
      <c r="G105" s="136">
        <v>26017.49</v>
      </c>
      <c r="H105" s="136">
        <v>25382.54</v>
      </c>
      <c r="I105" s="136">
        <v>24747.59</v>
      </c>
      <c r="J105" s="136">
        <v>24112.639999999999</v>
      </c>
      <c r="K105" s="136">
        <v>23755.1</v>
      </c>
      <c r="L105" s="136">
        <v>23120.15</v>
      </c>
      <c r="M105" s="136">
        <v>22483.88</v>
      </c>
      <c r="N105" s="136">
        <v>21847.61</v>
      </c>
      <c r="O105" s="136">
        <v>21211.34</v>
      </c>
      <c r="P105" s="136">
        <v>20575.07</v>
      </c>
      <c r="Q105" s="136">
        <v>21034.799999999999</v>
      </c>
      <c r="R105" s="137">
        <v>28658.53</v>
      </c>
      <c r="T105" s="138">
        <f t="shared" si="12"/>
        <v>23815</v>
      </c>
    </row>
    <row r="106" spans="1:20">
      <c r="A106" s="260">
        <v>1083043</v>
      </c>
      <c r="B106" s="244">
        <v>331.4</v>
      </c>
      <c r="C106" s="134" t="s">
        <v>1529</v>
      </c>
      <c r="D106" s="135">
        <v>-272858.90000000002</v>
      </c>
      <c r="E106" s="137">
        <v>0</v>
      </c>
      <c r="F106" s="136">
        <v>-272858.90000000002</v>
      </c>
      <c r="G106" s="136">
        <v>-274649.15000000002</v>
      </c>
      <c r="H106" s="136">
        <v>-276439.40000000002</v>
      </c>
      <c r="I106" s="136">
        <v>-278229.65000000002</v>
      </c>
      <c r="J106" s="136">
        <v>-280019.90000000002</v>
      </c>
      <c r="K106" s="136">
        <v>-281810.15000000002</v>
      </c>
      <c r="L106" s="136">
        <v>-283600.40000000002</v>
      </c>
      <c r="M106" s="136">
        <v>-285391.3</v>
      </c>
      <c r="N106" s="136">
        <v>-286284.2</v>
      </c>
      <c r="O106" s="136">
        <v>-287797.09999999998</v>
      </c>
      <c r="P106" s="136">
        <v>-289588</v>
      </c>
      <c r="Q106" s="136">
        <v>-291378.90000000002</v>
      </c>
      <c r="R106" s="137">
        <v>-241967.8</v>
      </c>
      <c r="T106" s="138">
        <f t="shared" si="12"/>
        <v>-279232</v>
      </c>
    </row>
    <row r="107" spans="1:20">
      <c r="A107" s="260">
        <v>1083045</v>
      </c>
      <c r="B107" s="244">
        <v>333.4</v>
      </c>
      <c r="C107" s="134" t="s">
        <v>1530</v>
      </c>
      <c r="D107" s="135">
        <v>-41698.5</v>
      </c>
      <c r="E107" s="137">
        <v>0</v>
      </c>
      <c r="F107" s="136">
        <v>-41698.5</v>
      </c>
      <c r="G107" s="136">
        <v>-42526.57</v>
      </c>
      <c r="H107" s="136">
        <v>-42836.639999999999</v>
      </c>
      <c r="I107" s="136">
        <v>-43664.71</v>
      </c>
      <c r="J107" s="136">
        <v>-44001.78</v>
      </c>
      <c r="K107" s="136">
        <v>-42489.85</v>
      </c>
      <c r="L107" s="136">
        <v>-43317.919999999998</v>
      </c>
      <c r="M107" s="136">
        <v>-44164.88</v>
      </c>
      <c r="N107" s="136">
        <v>-44308.84</v>
      </c>
      <c r="O107" s="136">
        <v>-44921.8</v>
      </c>
      <c r="P107" s="136">
        <v>-44961.760000000002</v>
      </c>
      <c r="Q107" s="136">
        <v>-45499.72</v>
      </c>
      <c r="R107" s="137">
        <v>-46285.68</v>
      </c>
      <c r="T107" s="138">
        <f t="shared" si="12"/>
        <v>-43898</v>
      </c>
    </row>
    <row r="108" spans="1:20">
      <c r="A108" s="260"/>
      <c r="B108" s="244"/>
      <c r="C108" s="134"/>
      <c r="D108" s="135"/>
      <c r="E108" s="137"/>
      <c r="F108" s="136"/>
      <c r="G108" s="136"/>
      <c r="H108" s="136"/>
      <c r="I108" s="136"/>
      <c r="J108" s="136"/>
      <c r="K108" s="136"/>
      <c r="L108" s="136"/>
      <c r="M108" s="136"/>
      <c r="N108" s="136"/>
      <c r="O108" s="136"/>
      <c r="P108" s="136"/>
      <c r="Q108" s="136"/>
      <c r="R108" s="137"/>
      <c r="T108" s="138"/>
    </row>
    <row r="109" spans="1:20" s="144" customFormat="1">
      <c r="A109" s="261">
        <v>1083046</v>
      </c>
      <c r="B109" s="262">
        <v>334.4</v>
      </c>
      <c r="C109" s="140" t="s">
        <v>1531</v>
      </c>
      <c r="D109" s="141">
        <v>-152857.59</v>
      </c>
      <c r="E109" s="142">
        <v>0</v>
      </c>
      <c r="F109" s="143">
        <v>-152857.59</v>
      </c>
      <c r="G109" s="143">
        <v>-153486.29999999999</v>
      </c>
      <c r="H109" s="143">
        <v>-154358.01</v>
      </c>
      <c r="I109" s="143">
        <v>-155148.72</v>
      </c>
      <c r="J109" s="143">
        <v>-155291.43</v>
      </c>
      <c r="K109" s="143">
        <v>-156163.14000000001</v>
      </c>
      <c r="L109" s="143">
        <v>-155738.85</v>
      </c>
      <c r="M109" s="143">
        <v>-155906.71</v>
      </c>
      <c r="N109" s="143">
        <v>-156776.57</v>
      </c>
      <c r="O109" s="143">
        <v>-157322.43</v>
      </c>
      <c r="P109" s="143">
        <v>-158192.29</v>
      </c>
      <c r="Q109" s="143">
        <v>-159062.15</v>
      </c>
      <c r="R109" s="142">
        <v>-151032.01</v>
      </c>
      <c r="S109" s="250"/>
      <c r="T109" s="167">
        <f>ROUND(SUM(F109:R109)/13,0)</f>
        <v>-155487</v>
      </c>
    </row>
    <row r="110" spans="1:20" s="144" customFormat="1">
      <c r="A110" s="261">
        <v>1083047</v>
      </c>
      <c r="B110" s="262">
        <v>334.4</v>
      </c>
      <c r="C110" s="140" t="s">
        <v>1532</v>
      </c>
      <c r="D110" s="141">
        <v>-820.28</v>
      </c>
      <c r="E110" s="142">
        <v>0</v>
      </c>
      <c r="F110" s="143">
        <v>-820.28</v>
      </c>
      <c r="G110" s="143">
        <v>-1036.8399999999999</v>
      </c>
      <c r="H110" s="143">
        <v>-790.4</v>
      </c>
      <c r="I110" s="143">
        <v>-1006.96</v>
      </c>
      <c r="J110" s="143">
        <v>-1223.52</v>
      </c>
      <c r="K110" s="143">
        <v>-1440.08</v>
      </c>
      <c r="L110" s="143">
        <v>-1502.64</v>
      </c>
      <c r="M110" s="143">
        <v>-1726.83</v>
      </c>
      <c r="N110" s="143">
        <v>-1718.02</v>
      </c>
      <c r="O110" s="143">
        <v>-1942.21</v>
      </c>
      <c r="P110" s="143">
        <v>-2166.4</v>
      </c>
      <c r="Q110" s="143">
        <v>-2390.59</v>
      </c>
      <c r="R110" s="142">
        <v>-2614.7800000000002</v>
      </c>
      <c r="S110" s="250"/>
      <c r="T110" s="167">
        <f>ROUND(SUM(F110:R110)/13,0)</f>
        <v>-1568</v>
      </c>
    </row>
    <row r="111" spans="1:20" s="144" customFormat="1">
      <c r="A111" s="261"/>
      <c r="B111" s="262"/>
      <c r="C111" s="156" t="s">
        <v>764</v>
      </c>
      <c r="D111" s="281">
        <f>SUM(D109:D110)</f>
        <v>-153677.87</v>
      </c>
      <c r="E111" s="283">
        <f t="shared" ref="E111:R111" si="13">SUM(E109:E110)</f>
        <v>0</v>
      </c>
      <c r="F111" s="281">
        <f t="shared" si="13"/>
        <v>-153677.87</v>
      </c>
      <c r="G111" s="281">
        <f t="shared" si="13"/>
        <v>-154523.13999999998</v>
      </c>
      <c r="H111" s="281">
        <f t="shared" si="13"/>
        <v>-155148.41</v>
      </c>
      <c r="I111" s="281">
        <f t="shared" si="13"/>
        <v>-156155.68</v>
      </c>
      <c r="J111" s="281">
        <f t="shared" si="13"/>
        <v>-156514.94999999998</v>
      </c>
      <c r="K111" s="281">
        <f t="shared" si="13"/>
        <v>-157603.22</v>
      </c>
      <c r="L111" s="281">
        <f t="shared" si="13"/>
        <v>-157241.49000000002</v>
      </c>
      <c r="M111" s="281">
        <f t="shared" si="13"/>
        <v>-157633.53999999998</v>
      </c>
      <c r="N111" s="281">
        <f t="shared" si="13"/>
        <v>-158494.59</v>
      </c>
      <c r="O111" s="281">
        <f t="shared" si="13"/>
        <v>-159264.63999999998</v>
      </c>
      <c r="P111" s="281">
        <f t="shared" si="13"/>
        <v>-160358.69</v>
      </c>
      <c r="Q111" s="281">
        <f t="shared" si="13"/>
        <v>-161452.74</v>
      </c>
      <c r="R111" s="283">
        <f t="shared" si="13"/>
        <v>-153646.79</v>
      </c>
      <c r="S111" s="250"/>
      <c r="T111" s="287">
        <f>ROUND(SUM(F111:R111)/13,0)</f>
        <v>-157055</v>
      </c>
    </row>
    <row r="112" spans="1:20" s="144" customFormat="1">
      <c r="A112" s="261"/>
      <c r="B112" s="262"/>
      <c r="C112" s="140"/>
      <c r="D112" s="141"/>
      <c r="E112" s="142"/>
      <c r="F112" s="143"/>
      <c r="G112" s="143"/>
      <c r="H112" s="143"/>
      <c r="I112" s="143"/>
      <c r="J112" s="143"/>
      <c r="K112" s="143"/>
      <c r="L112" s="143"/>
      <c r="M112" s="143"/>
      <c r="N112" s="143"/>
      <c r="O112" s="143"/>
      <c r="P112" s="143"/>
      <c r="Q112" s="143"/>
      <c r="R112" s="142"/>
      <c r="S112" s="250"/>
      <c r="T112" s="167"/>
    </row>
    <row r="113" spans="1:20">
      <c r="A113" s="260">
        <v>1083048</v>
      </c>
      <c r="B113" s="244">
        <v>335.4</v>
      </c>
      <c r="C113" s="134" t="s">
        <v>740</v>
      </c>
      <c r="D113" s="135">
        <v>-21063.49</v>
      </c>
      <c r="E113" s="137">
        <v>0</v>
      </c>
      <c r="F113" s="136">
        <v>-21063.49</v>
      </c>
      <c r="G113" s="136">
        <v>-21166.87</v>
      </c>
      <c r="H113" s="136">
        <v>-21270.25</v>
      </c>
      <c r="I113" s="136">
        <v>-21373.63</v>
      </c>
      <c r="J113" s="136">
        <v>-21477.01</v>
      </c>
      <c r="K113" s="136">
        <v>-21580.39</v>
      </c>
      <c r="L113" s="136">
        <v>-21683.77</v>
      </c>
      <c r="M113" s="136">
        <v>-21787.15</v>
      </c>
      <c r="N113" s="136">
        <v>-21890.53</v>
      </c>
      <c r="O113" s="136">
        <v>-21993.91</v>
      </c>
      <c r="P113" s="136">
        <v>-22097.29</v>
      </c>
      <c r="Q113" s="136">
        <v>-22200.67</v>
      </c>
      <c r="R113" s="137">
        <v>-22304.05</v>
      </c>
      <c r="T113" s="138">
        <f>ROUND(SUM(F113:R113)/13,0)</f>
        <v>-21684</v>
      </c>
    </row>
    <row r="114" spans="1:20">
      <c r="A114" s="260"/>
      <c r="B114" s="244"/>
      <c r="C114" s="134"/>
      <c r="D114" s="135"/>
      <c r="E114" s="137"/>
      <c r="F114" s="136"/>
      <c r="G114" s="136"/>
      <c r="H114" s="136"/>
      <c r="I114" s="136"/>
      <c r="J114" s="136"/>
      <c r="K114" s="136"/>
      <c r="L114" s="136"/>
      <c r="M114" s="136"/>
      <c r="N114" s="136"/>
      <c r="O114" s="136"/>
      <c r="P114" s="136"/>
      <c r="Q114" s="136"/>
      <c r="R114" s="137"/>
      <c r="T114" s="138"/>
    </row>
    <row r="115" spans="1:20" s="144" customFormat="1">
      <c r="A115" s="261">
        <v>1081050</v>
      </c>
      <c r="B115" s="262">
        <v>340.5</v>
      </c>
      <c r="C115" s="140" t="s">
        <v>741</v>
      </c>
      <c r="D115" s="141">
        <v>-4499</v>
      </c>
      <c r="E115" s="142">
        <v>0</v>
      </c>
      <c r="F115" s="143">
        <v>-4499</v>
      </c>
      <c r="G115" s="143">
        <v>0</v>
      </c>
      <c r="H115" s="143">
        <v>0</v>
      </c>
      <c r="I115" s="143">
        <v>0</v>
      </c>
      <c r="J115" s="143">
        <v>0</v>
      </c>
      <c r="K115" s="143">
        <v>0</v>
      </c>
      <c r="L115" s="143">
        <v>0</v>
      </c>
      <c r="M115" s="143">
        <v>0</v>
      </c>
      <c r="N115" s="143">
        <v>0</v>
      </c>
      <c r="O115" s="143">
        <v>0</v>
      </c>
      <c r="P115" s="143">
        <v>0</v>
      </c>
      <c r="Q115" s="143">
        <v>0</v>
      </c>
      <c r="R115" s="142">
        <v>0</v>
      </c>
      <c r="S115" s="250"/>
      <c r="T115" s="167">
        <f>ROUND(SUM(F115:R115)/13,0)</f>
        <v>-346</v>
      </c>
    </row>
    <row r="116" spans="1:20" s="144" customFormat="1">
      <c r="A116" s="261">
        <v>1083091</v>
      </c>
      <c r="B116" s="262">
        <v>340.5</v>
      </c>
      <c r="C116" s="140" t="s">
        <v>742</v>
      </c>
      <c r="D116" s="141">
        <v>-279.52999999999997</v>
      </c>
      <c r="E116" s="142">
        <v>0</v>
      </c>
      <c r="F116" s="143">
        <v>-279.52999999999997</v>
      </c>
      <c r="G116" s="143">
        <v>-280.94</v>
      </c>
      <c r="H116" s="143">
        <v>-282.35000000000002</v>
      </c>
      <c r="I116" s="143">
        <v>-283.76</v>
      </c>
      <c r="J116" s="143">
        <v>-285.17</v>
      </c>
      <c r="K116" s="143">
        <v>-286.58</v>
      </c>
      <c r="L116" s="143">
        <v>-287.99</v>
      </c>
      <c r="M116" s="143">
        <v>-289.39999999999998</v>
      </c>
      <c r="N116" s="143">
        <v>-290.81</v>
      </c>
      <c r="O116" s="143">
        <v>-292.22000000000003</v>
      </c>
      <c r="P116" s="143">
        <v>-293.63</v>
      </c>
      <c r="Q116" s="143">
        <v>-295.04000000000002</v>
      </c>
      <c r="R116" s="142">
        <v>-296.45</v>
      </c>
      <c r="S116" s="250"/>
      <c r="T116" s="167">
        <f>ROUND(SUM(F116:R116)/13,0)</f>
        <v>-288</v>
      </c>
    </row>
    <row r="117" spans="1:20" s="144" customFormat="1">
      <c r="A117" s="261"/>
      <c r="B117" s="262"/>
      <c r="C117" s="156" t="s">
        <v>1951</v>
      </c>
      <c r="D117" s="265">
        <f>SUM(D115:D116)</f>
        <v>-4778.53</v>
      </c>
      <c r="E117" s="266">
        <f t="shared" ref="E117:R117" si="14">SUM(E115:E116)</f>
        <v>0</v>
      </c>
      <c r="F117" s="265">
        <f t="shared" si="14"/>
        <v>-4778.53</v>
      </c>
      <c r="G117" s="265">
        <f t="shared" si="14"/>
        <v>-280.94</v>
      </c>
      <c r="H117" s="265">
        <f t="shared" si="14"/>
        <v>-282.35000000000002</v>
      </c>
      <c r="I117" s="265">
        <f t="shared" si="14"/>
        <v>-283.76</v>
      </c>
      <c r="J117" s="265">
        <f t="shared" si="14"/>
        <v>-285.17</v>
      </c>
      <c r="K117" s="265">
        <f t="shared" si="14"/>
        <v>-286.58</v>
      </c>
      <c r="L117" s="265">
        <f t="shared" si="14"/>
        <v>-287.99</v>
      </c>
      <c r="M117" s="265">
        <f t="shared" si="14"/>
        <v>-289.39999999999998</v>
      </c>
      <c r="N117" s="265">
        <f t="shared" si="14"/>
        <v>-290.81</v>
      </c>
      <c r="O117" s="265">
        <f t="shared" si="14"/>
        <v>-292.22000000000003</v>
      </c>
      <c r="P117" s="265">
        <f t="shared" si="14"/>
        <v>-293.63</v>
      </c>
      <c r="Q117" s="265">
        <f t="shared" si="14"/>
        <v>-295.04000000000002</v>
      </c>
      <c r="R117" s="266">
        <f t="shared" si="14"/>
        <v>-296.45</v>
      </c>
      <c r="S117" s="250"/>
      <c r="T117" s="288">
        <f>ROUND(SUM(F117:R117)/13,0)</f>
        <v>-634</v>
      </c>
    </row>
    <row r="118" spans="1:20" s="144" customFormat="1">
      <c r="A118" s="261"/>
      <c r="B118" s="262"/>
      <c r="C118" s="140"/>
      <c r="D118" s="141"/>
      <c r="E118" s="142"/>
      <c r="F118" s="143"/>
      <c r="G118" s="143"/>
      <c r="H118" s="143"/>
      <c r="I118" s="143"/>
      <c r="J118" s="143"/>
      <c r="K118" s="143"/>
      <c r="L118" s="143"/>
      <c r="M118" s="143"/>
      <c r="N118" s="143"/>
      <c r="O118" s="143"/>
      <c r="P118" s="143"/>
      <c r="Q118" s="143"/>
      <c r="R118" s="142"/>
      <c r="S118" s="250"/>
      <c r="T118" s="167"/>
    </row>
    <row r="119" spans="1:20">
      <c r="A119" s="270">
        <v>1082050</v>
      </c>
      <c r="B119" s="271">
        <v>341.5</v>
      </c>
      <c r="C119" s="150" t="s">
        <v>743</v>
      </c>
      <c r="D119" s="135">
        <v>-131204</v>
      </c>
      <c r="E119" s="137">
        <v>0</v>
      </c>
      <c r="F119" s="135">
        <v>-131204</v>
      </c>
      <c r="G119" s="135">
        <v>0</v>
      </c>
      <c r="H119" s="135">
        <v>0</v>
      </c>
      <c r="I119" s="135">
        <v>0</v>
      </c>
      <c r="J119" s="135">
        <v>0</v>
      </c>
      <c r="K119" s="135">
        <v>0</v>
      </c>
      <c r="L119" s="135">
        <v>0</v>
      </c>
      <c r="M119" s="135">
        <v>0</v>
      </c>
      <c r="N119" s="135">
        <v>0</v>
      </c>
      <c r="O119" s="135">
        <v>0</v>
      </c>
      <c r="P119" s="135">
        <v>0</v>
      </c>
      <c r="Q119" s="135">
        <v>0</v>
      </c>
      <c r="R119" s="137">
        <v>0</v>
      </c>
      <c r="T119" s="138">
        <f>ROUND(SUM(F119:R119)/13,0)</f>
        <v>-10093</v>
      </c>
    </row>
    <row r="120" spans="1:20">
      <c r="A120" s="260">
        <v>1083094</v>
      </c>
      <c r="B120" s="244">
        <v>343.5</v>
      </c>
      <c r="C120" s="134" t="s">
        <v>744</v>
      </c>
      <c r="D120" s="135">
        <v>-29087.18</v>
      </c>
      <c r="E120" s="137">
        <v>0</v>
      </c>
      <c r="F120" s="136">
        <v>-29087.18</v>
      </c>
      <c r="G120" s="136">
        <v>-29234.22</v>
      </c>
      <c r="H120" s="136">
        <v>-29381.26</v>
      </c>
      <c r="I120" s="136">
        <v>-29528.3</v>
      </c>
      <c r="J120" s="136">
        <v>-29675.34</v>
      </c>
      <c r="K120" s="136">
        <v>-29822.38</v>
      </c>
      <c r="L120" s="136">
        <v>-29969.42</v>
      </c>
      <c r="M120" s="136">
        <v>-30116.560000000001</v>
      </c>
      <c r="N120" s="136">
        <v>-30263.7</v>
      </c>
      <c r="O120" s="136">
        <v>-30410.84</v>
      </c>
      <c r="P120" s="136">
        <v>-30557.98</v>
      </c>
      <c r="Q120" s="136">
        <v>-30705.119999999999</v>
      </c>
      <c r="R120" s="137">
        <v>-30852.26</v>
      </c>
      <c r="T120" s="138">
        <f>ROUND(SUM(F120:R120)/13,0)</f>
        <v>-29970</v>
      </c>
    </row>
    <row r="121" spans="1:20">
      <c r="A121" s="260"/>
      <c r="B121" s="244"/>
      <c r="C121" s="134"/>
      <c r="D121" s="135"/>
      <c r="E121" s="137"/>
      <c r="F121" s="136"/>
      <c r="G121" s="136"/>
      <c r="H121" s="136"/>
      <c r="I121" s="136"/>
      <c r="J121" s="136"/>
      <c r="K121" s="136"/>
      <c r="L121" s="136"/>
      <c r="M121" s="136"/>
      <c r="N121" s="136"/>
      <c r="O121" s="136"/>
      <c r="P121" s="136"/>
      <c r="Q121" s="136"/>
      <c r="R121" s="137"/>
      <c r="T121" s="138"/>
    </row>
    <row r="122" spans="1:20" s="144" customFormat="1">
      <c r="A122" s="261">
        <v>1083010</v>
      </c>
      <c r="B122" s="262">
        <v>348.5</v>
      </c>
      <c r="C122" s="140" t="s">
        <v>745</v>
      </c>
      <c r="D122" s="141">
        <v>-1639</v>
      </c>
      <c r="E122" s="142">
        <v>-244556</v>
      </c>
      <c r="F122" s="143">
        <v>-246195</v>
      </c>
      <c r="G122" s="143">
        <v>-246195</v>
      </c>
      <c r="H122" s="143">
        <v>-246195</v>
      </c>
      <c r="I122" s="143">
        <v>-246195</v>
      </c>
      <c r="J122" s="143">
        <v>-246195</v>
      </c>
      <c r="K122" s="143">
        <v>-246195</v>
      </c>
      <c r="L122" s="143">
        <v>-246195</v>
      </c>
      <c r="M122" s="143">
        <v>-246195</v>
      </c>
      <c r="N122" s="143">
        <v>-246195</v>
      </c>
      <c r="O122" s="143">
        <v>-246195</v>
      </c>
      <c r="P122" s="143">
        <v>-246195</v>
      </c>
      <c r="Q122" s="143">
        <v>-246195</v>
      </c>
      <c r="R122" s="142">
        <v>-244556</v>
      </c>
      <c r="S122" s="250"/>
      <c r="T122" s="167">
        <f>ROUND(SUM(F122:R122)/13,0)</f>
        <v>-246069</v>
      </c>
    </row>
    <row r="123" spans="1:20" s="144" customFormat="1">
      <c r="A123" s="261">
        <v>1083050</v>
      </c>
      <c r="B123" s="262">
        <v>348.5</v>
      </c>
      <c r="C123" s="140" t="s">
        <v>746</v>
      </c>
      <c r="D123" s="141">
        <v>-48369</v>
      </c>
      <c r="E123" s="142">
        <v>0</v>
      </c>
      <c r="F123" s="143">
        <v>-48369</v>
      </c>
      <c r="G123" s="143">
        <v>0</v>
      </c>
      <c r="H123" s="143">
        <v>0</v>
      </c>
      <c r="I123" s="143">
        <v>0</v>
      </c>
      <c r="J123" s="143">
        <v>0</v>
      </c>
      <c r="K123" s="143">
        <v>0</v>
      </c>
      <c r="L123" s="143">
        <v>0</v>
      </c>
      <c r="M123" s="143">
        <v>0</v>
      </c>
      <c r="N123" s="143">
        <v>0</v>
      </c>
      <c r="O123" s="143">
        <v>0</v>
      </c>
      <c r="P123" s="143">
        <v>0</v>
      </c>
      <c r="Q123" s="143">
        <v>0</v>
      </c>
      <c r="R123" s="142">
        <v>0</v>
      </c>
      <c r="S123" s="250"/>
      <c r="T123" s="167">
        <f>ROUND(SUM(F123:R123)/13,0)</f>
        <v>-3721</v>
      </c>
    </row>
    <row r="124" spans="1:20">
      <c r="A124" s="260"/>
      <c r="B124" s="244"/>
      <c r="C124" s="156" t="s">
        <v>729</v>
      </c>
      <c r="D124" s="135">
        <f>SUM(D122:D123)</f>
        <v>-50008</v>
      </c>
      <c r="E124" s="145">
        <f t="shared" ref="E124:R124" si="15">SUM(E122:E123)</f>
        <v>-244556</v>
      </c>
      <c r="F124" s="135">
        <f t="shared" si="15"/>
        <v>-294564</v>
      </c>
      <c r="G124" s="135">
        <f t="shared" si="15"/>
        <v>-246195</v>
      </c>
      <c r="H124" s="135">
        <f t="shared" si="15"/>
        <v>-246195</v>
      </c>
      <c r="I124" s="135">
        <f t="shared" si="15"/>
        <v>-246195</v>
      </c>
      <c r="J124" s="135">
        <f t="shared" si="15"/>
        <v>-246195</v>
      </c>
      <c r="K124" s="135">
        <f t="shared" si="15"/>
        <v>-246195</v>
      </c>
      <c r="L124" s="135">
        <f t="shared" si="15"/>
        <v>-246195</v>
      </c>
      <c r="M124" s="135">
        <f t="shared" si="15"/>
        <v>-246195</v>
      </c>
      <c r="N124" s="135">
        <f t="shared" si="15"/>
        <v>-246195</v>
      </c>
      <c r="O124" s="135">
        <f t="shared" si="15"/>
        <v>-246195</v>
      </c>
      <c r="P124" s="135">
        <f t="shared" si="15"/>
        <v>-246195</v>
      </c>
      <c r="Q124" s="135">
        <f t="shared" si="15"/>
        <v>-246195</v>
      </c>
      <c r="R124" s="145">
        <f t="shared" si="15"/>
        <v>-244556</v>
      </c>
      <c r="T124" s="161">
        <f>ROUND(SUM(F124:R124)/13,0)</f>
        <v>-249790</v>
      </c>
    </row>
    <row r="125" spans="1:20">
      <c r="A125" s="260"/>
      <c r="B125" s="244"/>
      <c r="C125" s="134"/>
      <c r="D125" s="135"/>
      <c r="E125" s="137"/>
      <c r="F125" s="136"/>
      <c r="G125" s="136"/>
      <c r="H125" s="136"/>
      <c r="I125" s="136"/>
      <c r="J125" s="136"/>
      <c r="K125" s="136"/>
      <c r="L125" s="136"/>
      <c r="M125" s="136"/>
      <c r="N125" s="136"/>
      <c r="O125" s="136"/>
      <c r="P125" s="136"/>
      <c r="Q125" s="136"/>
      <c r="R125" s="137"/>
      <c r="T125" s="138"/>
    </row>
    <row r="126" spans="1:20">
      <c r="A126" s="260"/>
      <c r="B126" s="244"/>
      <c r="C126" s="163" t="s">
        <v>1073</v>
      </c>
      <c r="D126" s="157">
        <f>+D95+D99+SUM(D101:D107)+D111+D113+D117+SUM(D119:D120)+D124</f>
        <v>-992179.01</v>
      </c>
      <c r="E126" s="158">
        <f t="shared" ref="E126:R126" si="16">+E95+E99+SUM(E101:E107)+E111+E113+E117+SUM(E119:E120)+E124</f>
        <v>-155180</v>
      </c>
      <c r="F126" s="157">
        <f t="shared" si="16"/>
        <v>-1147359.01</v>
      </c>
      <c r="G126" s="157">
        <f t="shared" si="16"/>
        <v>-969843.75999999989</v>
      </c>
      <c r="H126" s="157">
        <f t="shared" si="16"/>
        <v>-975414.51</v>
      </c>
      <c r="I126" s="157">
        <f t="shared" si="16"/>
        <v>-981977.26000000013</v>
      </c>
      <c r="J126" s="157">
        <f t="shared" si="16"/>
        <v>-987557.01</v>
      </c>
      <c r="K126" s="157">
        <f t="shared" si="16"/>
        <v>-991739.35</v>
      </c>
      <c r="L126" s="157">
        <f t="shared" si="16"/>
        <v>-997089.10000000021</v>
      </c>
      <c r="M126" s="157">
        <f t="shared" si="16"/>
        <v>-1002993.1499999999</v>
      </c>
      <c r="N126" s="157">
        <f t="shared" si="16"/>
        <v>-1007781.2</v>
      </c>
      <c r="O126" s="157">
        <f t="shared" si="16"/>
        <v>-1013792.25</v>
      </c>
      <c r="P126" s="157">
        <f t="shared" si="16"/>
        <v>-1019832.2999999999</v>
      </c>
      <c r="Q126" s="157">
        <f t="shared" si="16"/>
        <v>-1025274.35</v>
      </c>
      <c r="R126" s="158">
        <f t="shared" si="16"/>
        <v>-944872.4</v>
      </c>
      <c r="T126" s="258">
        <f>ROUND(SUM(F126:R126)/13,0)</f>
        <v>-1005040</v>
      </c>
    </row>
    <row r="127" spans="1:20">
      <c r="A127" s="260"/>
      <c r="B127" s="244"/>
      <c r="C127" s="134"/>
      <c r="D127" s="135"/>
      <c r="E127" s="137"/>
      <c r="F127" s="136"/>
      <c r="G127" s="136"/>
      <c r="H127" s="136"/>
      <c r="I127" s="136"/>
      <c r="J127" s="136"/>
      <c r="K127" s="136"/>
      <c r="L127" s="136"/>
      <c r="M127" s="136"/>
      <c r="N127" s="136"/>
      <c r="O127" s="136"/>
      <c r="P127" s="136"/>
      <c r="Q127" s="136"/>
      <c r="R127" s="137"/>
      <c r="T127" s="138"/>
    </row>
    <row r="128" spans="1:20">
      <c r="A128" s="260"/>
      <c r="B128" s="244"/>
      <c r="C128" s="134"/>
      <c r="D128" s="135"/>
      <c r="E128" s="137"/>
      <c r="F128" s="136"/>
      <c r="G128" s="136"/>
      <c r="H128" s="136"/>
      <c r="I128" s="136"/>
      <c r="J128" s="136"/>
      <c r="K128" s="136"/>
      <c r="L128" s="136"/>
      <c r="M128" s="136"/>
      <c r="N128" s="136"/>
      <c r="O128" s="136"/>
      <c r="P128" s="136"/>
      <c r="Q128" s="136"/>
      <c r="R128" s="137"/>
      <c r="T128" s="257"/>
    </row>
    <row r="129" spans="1:20">
      <c r="A129" s="260"/>
      <c r="B129" s="244"/>
      <c r="C129" s="146" t="s">
        <v>730</v>
      </c>
      <c r="D129" s="135"/>
      <c r="E129" s="137"/>
      <c r="F129" s="136"/>
      <c r="G129" s="136"/>
      <c r="H129" s="136"/>
      <c r="I129" s="136"/>
      <c r="J129" s="136"/>
      <c r="K129" s="136"/>
      <c r="L129" s="136"/>
      <c r="M129" s="136"/>
      <c r="N129" s="136"/>
      <c r="O129" s="136"/>
      <c r="P129" s="136"/>
      <c r="Q129" s="136"/>
      <c r="R129" s="137"/>
      <c r="T129" s="257"/>
    </row>
    <row r="130" spans="1:20">
      <c r="A130" s="270">
        <v>108.1</v>
      </c>
      <c r="B130" s="284" t="s">
        <v>1259</v>
      </c>
      <c r="C130" s="150" t="s">
        <v>747</v>
      </c>
      <c r="D130" s="135">
        <v>-4499</v>
      </c>
      <c r="E130" s="145">
        <v>0</v>
      </c>
      <c r="F130" s="135">
        <v>-4499</v>
      </c>
      <c r="G130" s="135">
        <v>0</v>
      </c>
      <c r="H130" s="135">
        <v>0</v>
      </c>
      <c r="I130" s="135">
        <v>0</v>
      </c>
      <c r="J130" s="135">
        <v>0</v>
      </c>
      <c r="K130" s="135">
        <v>0</v>
      </c>
      <c r="L130" s="135">
        <v>0</v>
      </c>
      <c r="M130" s="135">
        <v>0</v>
      </c>
      <c r="N130" s="135">
        <v>0</v>
      </c>
      <c r="O130" s="135">
        <v>0</v>
      </c>
      <c r="P130" s="135">
        <v>0</v>
      </c>
      <c r="Q130" s="135">
        <v>0</v>
      </c>
      <c r="R130" s="145">
        <v>0</v>
      </c>
      <c r="T130" s="161">
        <f>ROUND(SUM(F130:R130)/13,0)</f>
        <v>-346</v>
      </c>
    </row>
    <row r="131" spans="1:20">
      <c r="A131" s="270">
        <v>108.2</v>
      </c>
      <c r="B131" s="284" t="s">
        <v>1259</v>
      </c>
      <c r="C131" s="150" t="s">
        <v>748</v>
      </c>
      <c r="D131" s="135">
        <v>-131204</v>
      </c>
      <c r="E131" s="145">
        <v>0</v>
      </c>
      <c r="F131" s="135">
        <v>-131204</v>
      </c>
      <c r="G131" s="135">
        <v>0</v>
      </c>
      <c r="H131" s="135">
        <v>0</v>
      </c>
      <c r="I131" s="135">
        <v>0</v>
      </c>
      <c r="J131" s="135">
        <v>0</v>
      </c>
      <c r="K131" s="135">
        <v>0</v>
      </c>
      <c r="L131" s="135">
        <v>0</v>
      </c>
      <c r="M131" s="135">
        <v>0</v>
      </c>
      <c r="N131" s="135">
        <v>0</v>
      </c>
      <c r="O131" s="135">
        <v>0</v>
      </c>
      <c r="P131" s="135">
        <v>0</v>
      </c>
      <c r="Q131" s="135">
        <v>0</v>
      </c>
      <c r="R131" s="145">
        <v>0</v>
      </c>
      <c r="T131" s="161">
        <f>ROUND(SUM(F131:R131)/13,0)</f>
        <v>-10093</v>
      </c>
    </row>
    <row r="132" spans="1:20">
      <c r="A132" s="260">
        <v>108.3</v>
      </c>
      <c r="B132" s="284" t="s">
        <v>1259</v>
      </c>
      <c r="C132" s="269" t="s">
        <v>749</v>
      </c>
      <c r="D132" s="135">
        <v>-856476.01</v>
      </c>
      <c r="E132" s="137">
        <v>-155180</v>
      </c>
      <c r="F132" s="136">
        <v>-1011656.01</v>
      </c>
      <c r="G132" s="136">
        <v>-969843.76</v>
      </c>
      <c r="H132" s="136">
        <v>-975414.51</v>
      </c>
      <c r="I132" s="136">
        <v>-981977.26</v>
      </c>
      <c r="J132" s="136">
        <v>-987557.01</v>
      </c>
      <c r="K132" s="136">
        <v>-991739.35</v>
      </c>
      <c r="L132" s="136">
        <v>-997089.1</v>
      </c>
      <c r="M132" s="136">
        <v>-1002993.15</v>
      </c>
      <c r="N132" s="136">
        <v>-1007781.2</v>
      </c>
      <c r="O132" s="136">
        <v>-1013792.25</v>
      </c>
      <c r="P132" s="136">
        <v>-1019832.3</v>
      </c>
      <c r="Q132" s="136">
        <v>-1025274.35</v>
      </c>
      <c r="R132" s="137">
        <v>-944872.4</v>
      </c>
      <c r="T132" s="161">
        <f>ROUND(SUM(F132:R132)/13,0)</f>
        <v>-994602</v>
      </c>
    </row>
    <row r="133" spans="1:20">
      <c r="A133" s="260"/>
      <c r="B133" s="244"/>
      <c r="C133" s="163" t="s">
        <v>1073</v>
      </c>
      <c r="D133" s="157">
        <f>SUM(D130:D132)</f>
        <v>-992179.01</v>
      </c>
      <c r="E133" s="158">
        <f t="shared" ref="E133:R133" si="17">SUM(E130:E132)</f>
        <v>-155180</v>
      </c>
      <c r="F133" s="157">
        <f t="shared" si="17"/>
        <v>-1147359.01</v>
      </c>
      <c r="G133" s="157">
        <f t="shared" si="17"/>
        <v>-969843.76</v>
      </c>
      <c r="H133" s="157">
        <f t="shared" si="17"/>
        <v>-975414.51</v>
      </c>
      <c r="I133" s="157">
        <f t="shared" si="17"/>
        <v>-981977.26</v>
      </c>
      <c r="J133" s="157">
        <f t="shared" si="17"/>
        <v>-987557.01</v>
      </c>
      <c r="K133" s="157">
        <f t="shared" si="17"/>
        <v>-991739.35</v>
      </c>
      <c r="L133" s="157">
        <f t="shared" si="17"/>
        <v>-997089.1</v>
      </c>
      <c r="M133" s="157">
        <f t="shared" si="17"/>
        <v>-1002993.15</v>
      </c>
      <c r="N133" s="157">
        <f t="shared" si="17"/>
        <v>-1007781.2</v>
      </c>
      <c r="O133" s="157">
        <f t="shared" si="17"/>
        <v>-1013792.25</v>
      </c>
      <c r="P133" s="157">
        <f t="shared" si="17"/>
        <v>-1019832.3</v>
      </c>
      <c r="Q133" s="157">
        <f t="shared" si="17"/>
        <v>-1025274.35</v>
      </c>
      <c r="R133" s="158">
        <f t="shared" si="17"/>
        <v>-944872.4</v>
      </c>
      <c r="T133" s="258">
        <f>SUM(T130:T132)</f>
        <v>-1005041</v>
      </c>
    </row>
    <row r="134" spans="1:20">
      <c r="A134" s="285"/>
      <c r="B134" s="286"/>
      <c r="C134" s="165"/>
      <c r="D134" s="152"/>
      <c r="E134" s="152"/>
      <c r="F134" s="152"/>
      <c r="G134" s="152"/>
      <c r="H134" s="152"/>
      <c r="I134" s="152"/>
      <c r="J134" s="152"/>
      <c r="K134" s="152"/>
      <c r="L134" s="152"/>
      <c r="M134" s="152"/>
      <c r="N134" s="152"/>
      <c r="O134" s="152"/>
      <c r="P134" s="152"/>
      <c r="Q134" s="152"/>
      <c r="R134" s="166"/>
      <c r="T134" s="259"/>
    </row>
    <row r="135" spans="1:20">
      <c r="A135" s="247"/>
      <c r="B135" s="247"/>
      <c r="C135" s="160"/>
      <c r="E135" s="120"/>
      <c r="F135" s="120"/>
      <c r="G135" s="120"/>
      <c r="H135" s="120"/>
      <c r="I135" s="120"/>
      <c r="J135" s="120"/>
      <c r="K135" s="120"/>
      <c r="L135" s="120"/>
      <c r="M135" s="120"/>
      <c r="N135" s="120"/>
      <c r="O135" s="120"/>
      <c r="P135" s="120"/>
      <c r="Q135" s="120"/>
      <c r="R135" s="120"/>
    </row>
    <row r="136" spans="1:20">
      <c r="A136" s="245"/>
    </row>
    <row r="137" spans="1:20">
      <c r="A137" s="2683" t="s">
        <v>1348</v>
      </c>
      <c r="B137" s="2684"/>
      <c r="C137" s="2684"/>
      <c r="D137" s="2684"/>
      <c r="E137" s="2684"/>
      <c r="F137" s="2684"/>
      <c r="G137" s="2684"/>
      <c r="H137" s="2684"/>
      <c r="I137" s="2684"/>
      <c r="J137" s="2684"/>
      <c r="K137" s="2684"/>
      <c r="L137" s="2684"/>
      <c r="M137" s="2684"/>
      <c r="N137" s="2684"/>
      <c r="O137" s="2684"/>
      <c r="P137" s="2684"/>
      <c r="Q137" s="2684"/>
      <c r="R137" s="2685"/>
      <c r="T137" s="256"/>
    </row>
    <row r="138" spans="1:20">
      <c r="A138" s="260"/>
      <c r="B138" s="244"/>
      <c r="C138" s="134"/>
      <c r="D138" s="135"/>
      <c r="E138" s="136"/>
      <c r="F138" s="136"/>
      <c r="G138" s="136"/>
      <c r="H138" s="136"/>
      <c r="I138" s="136"/>
      <c r="J138" s="136"/>
      <c r="K138" s="136"/>
      <c r="L138" s="136"/>
      <c r="M138" s="136"/>
      <c r="N138" s="136"/>
      <c r="O138" s="136"/>
      <c r="P138" s="136"/>
      <c r="Q138" s="136"/>
      <c r="R138" s="137"/>
      <c r="T138" s="257"/>
    </row>
    <row r="139" spans="1:20">
      <c r="A139" s="260">
        <v>1084001</v>
      </c>
      <c r="B139" s="244">
        <v>351.1</v>
      </c>
      <c r="C139" s="134" t="s">
        <v>750</v>
      </c>
      <c r="D139" s="135">
        <v>-1514.41</v>
      </c>
      <c r="E139" s="137">
        <v>0</v>
      </c>
      <c r="F139" s="136">
        <v>-1514.41</v>
      </c>
      <c r="G139" s="136">
        <v>-1521.39</v>
      </c>
      <c r="H139" s="136">
        <v>-1528.37</v>
      </c>
      <c r="I139" s="136">
        <v>-1535.35</v>
      </c>
      <c r="J139" s="136">
        <v>-1542.33</v>
      </c>
      <c r="K139" s="136">
        <v>-1549.31</v>
      </c>
      <c r="L139" s="136">
        <v>-1556.29</v>
      </c>
      <c r="M139" s="136">
        <v>-1563.27</v>
      </c>
      <c r="N139" s="136">
        <v>-1570.25</v>
      </c>
      <c r="O139" s="136">
        <v>-1577.23</v>
      </c>
      <c r="P139" s="136">
        <v>-1584.21</v>
      </c>
      <c r="Q139" s="136">
        <v>-1591.19</v>
      </c>
      <c r="R139" s="137">
        <v>-1598.17</v>
      </c>
      <c r="T139" s="138">
        <f>ROUND(SUM(F139:R139)/13,0)</f>
        <v>-1556</v>
      </c>
    </row>
    <row r="140" spans="1:20">
      <c r="A140" s="260">
        <v>1084003</v>
      </c>
      <c r="B140" s="244">
        <v>354.3</v>
      </c>
      <c r="C140" s="134" t="s">
        <v>751</v>
      </c>
      <c r="D140" s="135">
        <v>-15499.2</v>
      </c>
      <c r="E140" s="137">
        <v>0</v>
      </c>
      <c r="F140" s="136">
        <v>-15499.2</v>
      </c>
      <c r="G140" s="136">
        <v>-15577.68</v>
      </c>
      <c r="H140" s="136">
        <v>-15656.16</v>
      </c>
      <c r="I140" s="136">
        <v>-15734.64</v>
      </c>
      <c r="J140" s="136">
        <v>-15813.12</v>
      </c>
      <c r="K140" s="136">
        <v>-15891.6</v>
      </c>
      <c r="L140" s="136">
        <v>-15970.08</v>
      </c>
      <c r="M140" s="136">
        <v>-16048.56</v>
      </c>
      <c r="N140" s="136">
        <v>-16127.04</v>
      </c>
      <c r="O140" s="136">
        <v>-16205.52</v>
      </c>
      <c r="P140" s="136">
        <v>-16284</v>
      </c>
      <c r="Q140" s="136">
        <v>-16362.48</v>
      </c>
      <c r="R140" s="137">
        <v>-16440.96</v>
      </c>
      <c r="T140" s="138">
        <f>ROUND(SUM(F140:R140)/13,0)</f>
        <v>-15970</v>
      </c>
    </row>
    <row r="141" spans="1:20">
      <c r="A141" s="260">
        <v>1084007</v>
      </c>
      <c r="B141" s="244">
        <v>360.2</v>
      </c>
      <c r="C141" s="134" t="s">
        <v>752</v>
      </c>
      <c r="D141" s="135">
        <v>-61582.94</v>
      </c>
      <c r="E141" s="137">
        <v>0</v>
      </c>
      <c r="F141" s="136">
        <v>-61582.94</v>
      </c>
      <c r="G141" s="136">
        <v>-61964.32</v>
      </c>
      <c r="H141" s="136">
        <v>-60935.7</v>
      </c>
      <c r="I141" s="136">
        <v>-61317.08</v>
      </c>
      <c r="J141" s="136">
        <v>-61698.46</v>
      </c>
      <c r="K141" s="136">
        <v>-62079.839999999997</v>
      </c>
      <c r="L141" s="136">
        <v>-62461.22</v>
      </c>
      <c r="M141" s="136">
        <v>-62847.19</v>
      </c>
      <c r="N141" s="136">
        <v>-63233.16</v>
      </c>
      <c r="O141" s="136">
        <v>-63619.13</v>
      </c>
      <c r="P141" s="136">
        <v>-64005.1</v>
      </c>
      <c r="Q141" s="136">
        <v>-64391.07</v>
      </c>
      <c r="R141" s="137">
        <v>-64777.04</v>
      </c>
      <c r="T141" s="138">
        <f>ROUND(SUM(F141:R141)/13,0)</f>
        <v>-62686</v>
      </c>
    </row>
    <row r="142" spans="1:20">
      <c r="A142" s="260"/>
      <c r="B142" s="244"/>
      <c r="C142" s="134"/>
      <c r="D142" s="135"/>
      <c r="E142" s="137"/>
      <c r="F142" s="136"/>
      <c r="G142" s="136"/>
      <c r="H142" s="136"/>
      <c r="I142" s="136"/>
      <c r="J142" s="136"/>
      <c r="K142" s="136"/>
      <c r="L142" s="136"/>
      <c r="M142" s="136"/>
      <c r="N142" s="136"/>
      <c r="O142" s="136"/>
      <c r="P142" s="136"/>
      <c r="Q142" s="136"/>
      <c r="R142" s="137"/>
      <c r="T142" s="257"/>
    </row>
    <row r="143" spans="1:20" s="144" customFormat="1">
      <c r="A143" s="261">
        <v>1084008</v>
      </c>
      <c r="B143" s="262">
        <v>361.2</v>
      </c>
      <c r="C143" s="140" t="s">
        <v>753</v>
      </c>
      <c r="D143" s="141">
        <v>-121565.49</v>
      </c>
      <c r="E143" s="142">
        <v>0</v>
      </c>
      <c r="F143" s="143">
        <v>-121565.49</v>
      </c>
      <c r="G143" s="143">
        <v>-122224.85</v>
      </c>
      <c r="H143" s="143">
        <v>-122884.21</v>
      </c>
      <c r="I143" s="143">
        <v>-123543.57</v>
      </c>
      <c r="J143" s="143">
        <v>-124202.93</v>
      </c>
      <c r="K143" s="143">
        <v>-124862.29</v>
      </c>
      <c r="L143" s="143">
        <v>-125521.65</v>
      </c>
      <c r="M143" s="143">
        <v>-126180.77</v>
      </c>
      <c r="N143" s="143">
        <v>-126839.89</v>
      </c>
      <c r="O143" s="143">
        <v>-127499.01</v>
      </c>
      <c r="P143" s="143">
        <v>-128158.13</v>
      </c>
      <c r="Q143" s="143">
        <v>-128817.25</v>
      </c>
      <c r="R143" s="142">
        <v>-129476.37</v>
      </c>
      <c r="S143" s="250"/>
      <c r="T143" s="167">
        <f>ROUND(SUM(F143:R143)/13,0)</f>
        <v>-125521</v>
      </c>
    </row>
    <row r="144" spans="1:20" s="144" customFormat="1">
      <c r="A144" s="261">
        <v>1084010</v>
      </c>
      <c r="B144" s="262">
        <v>361.2</v>
      </c>
      <c r="C144" s="140" t="s">
        <v>1277</v>
      </c>
      <c r="D144" s="141">
        <v>-4857.03</v>
      </c>
      <c r="E144" s="142">
        <v>0</v>
      </c>
      <c r="F144" s="143">
        <v>-4857.03</v>
      </c>
      <c r="G144" s="143">
        <v>-4919.62</v>
      </c>
      <c r="H144" s="143">
        <v>-4982.21</v>
      </c>
      <c r="I144" s="143">
        <v>-5044.8</v>
      </c>
      <c r="J144" s="143">
        <v>-5107.3900000000003</v>
      </c>
      <c r="K144" s="143">
        <v>-5169.9799999999996</v>
      </c>
      <c r="L144" s="143">
        <v>-5232.57</v>
      </c>
      <c r="M144" s="143">
        <v>-5296.83</v>
      </c>
      <c r="N144" s="143">
        <v>-5361.09</v>
      </c>
      <c r="O144" s="143">
        <v>-5425.35</v>
      </c>
      <c r="P144" s="143">
        <v>-5489.61</v>
      </c>
      <c r="Q144" s="143">
        <v>-5553.87</v>
      </c>
      <c r="R144" s="142">
        <v>-5618.13</v>
      </c>
      <c r="S144" s="250"/>
      <c r="T144" s="167">
        <f>ROUND(SUM(F144:R144)/13,0)</f>
        <v>-5235</v>
      </c>
    </row>
    <row r="145" spans="1:20">
      <c r="A145" s="260"/>
      <c r="B145" s="244"/>
      <c r="C145" s="156" t="s">
        <v>1513</v>
      </c>
      <c r="D145" s="135">
        <f>SUM(D143:D144)</f>
        <v>-126422.52</v>
      </c>
      <c r="E145" s="145">
        <f t="shared" ref="E145:R145" si="18">SUM(E143:E144)</f>
        <v>0</v>
      </c>
      <c r="F145" s="135">
        <f t="shared" si="18"/>
        <v>-126422.52</v>
      </c>
      <c r="G145" s="135">
        <f t="shared" si="18"/>
        <v>-127144.47</v>
      </c>
      <c r="H145" s="135">
        <f t="shared" si="18"/>
        <v>-127866.42000000001</v>
      </c>
      <c r="I145" s="135">
        <f t="shared" si="18"/>
        <v>-128588.37000000001</v>
      </c>
      <c r="J145" s="135">
        <f t="shared" si="18"/>
        <v>-129310.31999999999</v>
      </c>
      <c r="K145" s="135">
        <f t="shared" si="18"/>
        <v>-130032.26999999999</v>
      </c>
      <c r="L145" s="135">
        <f t="shared" si="18"/>
        <v>-130754.22</v>
      </c>
      <c r="M145" s="135">
        <f t="shared" si="18"/>
        <v>-131477.6</v>
      </c>
      <c r="N145" s="135">
        <f t="shared" si="18"/>
        <v>-132200.98000000001</v>
      </c>
      <c r="O145" s="135">
        <f t="shared" si="18"/>
        <v>-132924.35999999999</v>
      </c>
      <c r="P145" s="135">
        <f t="shared" si="18"/>
        <v>-133647.74</v>
      </c>
      <c r="Q145" s="135">
        <f t="shared" si="18"/>
        <v>-134371.12</v>
      </c>
      <c r="R145" s="145">
        <f t="shared" si="18"/>
        <v>-135094.5</v>
      </c>
      <c r="T145" s="138">
        <f>ROUND(SUM(F145:R145)/13,0)</f>
        <v>-130757</v>
      </c>
    </row>
    <row r="146" spans="1:20">
      <c r="A146" s="260"/>
      <c r="B146" s="244"/>
      <c r="C146" s="134"/>
      <c r="D146" s="135"/>
      <c r="E146" s="137"/>
      <c r="F146" s="136"/>
      <c r="G146" s="136"/>
      <c r="H146" s="136"/>
      <c r="I146" s="136"/>
      <c r="J146" s="136"/>
      <c r="K146" s="136"/>
      <c r="L146" s="136"/>
      <c r="M146" s="136"/>
      <c r="N146" s="136"/>
      <c r="O146" s="136"/>
      <c r="P146" s="136"/>
      <c r="Q146" s="136"/>
      <c r="R146" s="137"/>
      <c r="T146" s="257"/>
    </row>
    <row r="147" spans="1:20">
      <c r="A147" s="260">
        <v>1084006</v>
      </c>
      <c r="B147" s="244">
        <v>363.2</v>
      </c>
      <c r="C147" s="134" t="s">
        <v>1278</v>
      </c>
      <c r="D147" s="135">
        <v>-29113.07</v>
      </c>
      <c r="E147" s="137">
        <v>0</v>
      </c>
      <c r="F147" s="136">
        <v>-29113.07</v>
      </c>
      <c r="G147" s="136">
        <v>-29352.880000000001</v>
      </c>
      <c r="H147" s="136">
        <v>-29592.69</v>
      </c>
      <c r="I147" s="136">
        <v>-29832.5</v>
      </c>
      <c r="J147" s="136">
        <v>-30072.31</v>
      </c>
      <c r="K147" s="136">
        <v>-30312.12</v>
      </c>
      <c r="L147" s="136">
        <v>-30130.93</v>
      </c>
      <c r="M147" s="136">
        <v>-30371.13</v>
      </c>
      <c r="N147" s="136">
        <v>-30611.33</v>
      </c>
      <c r="O147" s="136">
        <v>-30851.53</v>
      </c>
      <c r="P147" s="136">
        <v>-31091.73</v>
      </c>
      <c r="Q147" s="136">
        <v>-31331.93</v>
      </c>
      <c r="R147" s="137">
        <v>-31572.13</v>
      </c>
      <c r="T147" s="138">
        <f>ROUND(SUM(F147:R147)/13,0)</f>
        <v>-30326</v>
      </c>
    </row>
    <row r="148" spans="1:20">
      <c r="A148" s="260">
        <v>1084011</v>
      </c>
      <c r="B148" s="244">
        <v>371.3</v>
      </c>
      <c r="C148" s="134" t="s">
        <v>1279</v>
      </c>
      <c r="D148" s="135">
        <v>-59275.18</v>
      </c>
      <c r="E148" s="137">
        <v>0</v>
      </c>
      <c r="F148" s="136">
        <v>-59275.18</v>
      </c>
      <c r="G148" s="136">
        <v>-59911.27</v>
      </c>
      <c r="H148" s="136">
        <v>-60491.360000000001</v>
      </c>
      <c r="I148" s="136">
        <v>-61127.45</v>
      </c>
      <c r="J148" s="136">
        <v>-61763.54</v>
      </c>
      <c r="K148" s="136">
        <v>-62399.63</v>
      </c>
      <c r="L148" s="136">
        <v>-63035.72</v>
      </c>
      <c r="M148" s="136">
        <v>-63696.22</v>
      </c>
      <c r="N148" s="136">
        <v>-64356.72</v>
      </c>
      <c r="O148" s="136">
        <v>-65017.22</v>
      </c>
      <c r="P148" s="136">
        <v>-65677.72</v>
      </c>
      <c r="Q148" s="136">
        <v>-66338.22</v>
      </c>
      <c r="R148" s="137">
        <v>-66998.720000000001</v>
      </c>
      <c r="T148" s="138">
        <f>ROUND(SUM(F148:R148)/13,0)</f>
        <v>-63084</v>
      </c>
    </row>
    <row r="149" spans="1:20">
      <c r="A149" s="260"/>
      <c r="B149" s="244"/>
      <c r="C149" s="134"/>
      <c r="D149" s="135"/>
      <c r="E149" s="137"/>
      <c r="F149" s="136"/>
      <c r="G149" s="136"/>
      <c r="H149" s="136"/>
      <c r="I149" s="136"/>
      <c r="J149" s="136"/>
      <c r="K149" s="136"/>
      <c r="L149" s="136"/>
      <c r="M149" s="136"/>
      <c r="N149" s="136"/>
      <c r="O149" s="136"/>
      <c r="P149" s="136"/>
      <c r="Q149" s="136"/>
      <c r="R149" s="137"/>
      <c r="T149" s="257"/>
    </row>
    <row r="150" spans="1:20" s="144" customFormat="1">
      <c r="A150" s="261">
        <v>1084004</v>
      </c>
      <c r="B150" s="262">
        <v>380.4</v>
      </c>
      <c r="C150" s="140" t="s">
        <v>1280</v>
      </c>
      <c r="D150" s="141">
        <v>-56062.05</v>
      </c>
      <c r="E150" s="142">
        <v>0</v>
      </c>
      <c r="F150" s="143">
        <v>-56062.05</v>
      </c>
      <c r="G150" s="143">
        <v>-56335.77</v>
      </c>
      <c r="H150" s="143">
        <v>-56609.49</v>
      </c>
      <c r="I150" s="143">
        <v>-56883.21</v>
      </c>
      <c r="J150" s="143">
        <v>-57156.93</v>
      </c>
      <c r="K150" s="143">
        <v>-57430.65</v>
      </c>
      <c r="L150" s="143">
        <v>-57704.37</v>
      </c>
      <c r="M150" s="143">
        <v>-57978.09</v>
      </c>
      <c r="N150" s="143">
        <v>-58251.81</v>
      </c>
      <c r="O150" s="143">
        <v>-58525.53</v>
      </c>
      <c r="P150" s="143">
        <v>-58799.25</v>
      </c>
      <c r="Q150" s="143">
        <v>-59072.97</v>
      </c>
      <c r="R150" s="142">
        <v>-59346.69</v>
      </c>
      <c r="S150" s="250"/>
      <c r="T150" s="167">
        <f>ROUND(SUM(F150:R150)/13,0)</f>
        <v>-57704</v>
      </c>
    </row>
    <row r="151" spans="1:20" s="144" customFormat="1">
      <c r="A151" s="261">
        <v>1084005</v>
      </c>
      <c r="B151" s="262">
        <v>380.4</v>
      </c>
      <c r="C151" s="140" t="s">
        <v>1281</v>
      </c>
      <c r="D151" s="141">
        <v>-47477.88</v>
      </c>
      <c r="E151" s="142">
        <v>166311</v>
      </c>
      <c r="F151" s="143">
        <v>118833.12</v>
      </c>
      <c r="G151" s="143">
        <v>118274.27</v>
      </c>
      <c r="H151" s="143">
        <v>117715.42</v>
      </c>
      <c r="I151" s="143">
        <v>117156.57</v>
      </c>
      <c r="J151" s="143">
        <v>116597.72</v>
      </c>
      <c r="K151" s="143">
        <v>116038.87</v>
      </c>
      <c r="L151" s="143">
        <v>115480.02</v>
      </c>
      <c r="M151" s="143">
        <v>114920.57</v>
      </c>
      <c r="N151" s="143">
        <v>114361.12</v>
      </c>
      <c r="O151" s="143">
        <v>113801.67</v>
      </c>
      <c r="P151" s="143">
        <v>113242.22</v>
      </c>
      <c r="Q151" s="143">
        <v>112962.77</v>
      </c>
      <c r="R151" s="142">
        <v>106065.27</v>
      </c>
      <c r="S151" s="250"/>
      <c r="T151" s="167">
        <f>ROUND(SUM(F151:R151)/13,0)</f>
        <v>115035</v>
      </c>
    </row>
    <row r="152" spans="1:20">
      <c r="A152" s="260"/>
      <c r="B152" s="244"/>
      <c r="C152" s="156" t="s">
        <v>1518</v>
      </c>
      <c r="D152" s="135">
        <f>SUM(D150:D151)</f>
        <v>-103539.93</v>
      </c>
      <c r="E152" s="145">
        <f t="shared" ref="E152:R152" si="19">SUM(E150:E151)</f>
        <v>166311</v>
      </c>
      <c r="F152" s="135">
        <f t="shared" si="19"/>
        <v>62771.069999999992</v>
      </c>
      <c r="G152" s="135">
        <f t="shared" si="19"/>
        <v>61938.500000000007</v>
      </c>
      <c r="H152" s="135">
        <f t="shared" si="19"/>
        <v>61105.93</v>
      </c>
      <c r="I152" s="135">
        <f t="shared" si="19"/>
        <v>60273.360000000008</v>
      </c>
      <c r="J152" s="135">
        <f t="shared" si="19"/>
        <v>59440.79</v>
      </c>
      <c r="K152" s="135">
        <f t="shared" si="19"/>
        <v>58608.219999999994</v>
      </c>
      <c r="L152" s="135">
        <f t="shared" si="19"/>
        <v>57775.65</v>
      </c>
      <c r="M152" s="135">
        <f t="shared" si="19"/>
        <v>56942.48000000001</v>
      </c>
      <c r="N152" s="135">
        <f t="shared" si="19"/>
        <v>56109.31</v>
      </c>
      <c r="O152" s="135">
        <f t="shared" si="19"/>
        <v>55276.14</v>
      </c>
      <c r="P152" s="135">
        <f t="shared" si="19"/>
        <v>54442.97</v>
      </c>
      <c r="Q152" s="135">
        <f t="shared" si="19"/>
        <v>53889.8</v>
      </c>
      <c r="R152" s="145">
        <f t="shared" si="19"/>
        <v>46718.58</v>
      </c>
      <c r="T152" s="138">
        <f>ROUND(SUM(F152:R152)/13,0)</f>
        <v>57330</v>
      </c>
    </row>
    <row r="153" spans="1:20">
      <c r="A153" s="260"/>
      <c r="B153" s="244"/>
      <c r="C153" s="134"/>
      <c r="D153" s="135"/>
      <c r="E153" s="137"/>
      <c r="F153" s="136"/>
      <c r="G153" s="136"/>
      <c r="H153" s="136"/>
      <c r="I153" s="136"/>
      <c r="J153" s="136"/>
      <c r="K153" s="136"/>
      <c r="L153" s="136"/>
      <c r="M153" s="136"/>
      <c r="N153" s="136"/>
      <c r="O153" s="136"/>
      <c r="P153" s="136"/>
      <c r="Q153" s="136"/>
      <c r="R153" s="137"/>
      <c r="T153" s="257"/>
    </row>
    <row r="154" spans="1:20" s="144" customFormat="1">
      <c r="A154" s="261">
        <v>1084000</v>
      </c>
      <c r="B154" s="262">
        <v>398.7</v>
      </c>
      <c r="C154" s="140" t="s">
        <v>1282</v>
      </c>
      <c r="D154" s="141"/>
      <c r="E154" s="142">
        <v>-10401</v>
      </c>
      <c r="F154" s="143">
        <v>-10401</v>
      </c>
      <c r="G154" s="143">
        <v>-10401</v>
      </c>
      <c r="H154" s="143">
        <v>-10401</v>
      </c>
      <c r="I154" s="143">
        <v>-10401</v>
      </c>
      <c r="J154" s="143">
        <v>-10401</v>
      </c>
      <c r="K154" s="143">
        <v>-10401</v>
      </c>
      <c r="L154" s="143">
        <v>-10401</v>
      </c>
      <c r="M154" s="143">
        <v>-10401</v>
      </c>
      <c r="N154" s="143">
        <v>-10401</v>
      </c>
      <c r="O154" s="143">
        <v>-10401</v>
      </c>
      <c r="P154" s="143">
        <v>-10401</v>
      </c>
      <c r="Q154" s="143">
        <v>-10401</v>
      </c>
      <c r="R154" s="142">
        <v>-9777</v>
      </c>
      <c r="S154" s="250"/>
      <c r="T154" s="167">
        <f>ROUND(SUM(F154:R154)/13,0)</f>
        <v>-10353</v>
      </c>
    </row>
    <row r="155" spans="1:20" s="144" customFormat="1">
      <c r="A155" s="261">
        <v>1084050</v>
      </c>
      <c r="B155" s="262">
        <v>398.7</v>
      </c>
      <c r="C155" s="140" t="s">
        <v>1283</v>
      </c>
      <c r="D155" s="141">
        <v>-20375</v>
      </c>
      <c r="E155" s="142">
        <v>0</v>
      </c>
      <c r="F155" s="143">
        <v>-20375</v>
      </c>
      <c r="G155" s="143">
        <v>0</v>
      </c>
      <c r="H155" s="143">
        <v>0</v>
      </c>
      <c r="I155" s="143">
        <v>0</v>
      </c>
      <c r="J155" s="143">
        <v>0</v>
      </c>
      <c r="K155" s="143">
        <v>0</v>
      </c>
      <c r="L155" s="143">
        <v>0</v>
      </c>
      <c r="M155" s="143">
        <v>0</v>
      </c>
      <c r="N155" s="143">
        <v>0</v>
      </c>
      <c r="O155" s="143">
        <v>0</v>
      </c>
      <c r="P155" s="143">
        <v>0</v>
      </c>
      <c r="Q155" s="143">
        <v>0</v>
      </c>
      <c r="R155" s="142">
        <v>0</v>
      </c>
      <c r="S155" s="250"/>
      <c r="T155" s="167">
        <f>ROUND(SUM(F155:R155)/13,0)</f>
        <v>-1567</v>
      </c>
    </row>
    <row r="156" spans="1:20">
      <c r="A156" s="260"/>
      <c r="B156" s="244"/>
      <c r="C156" s="156" t="s">
        <v>1284</v>
      </c>
      <c r="D156" s="135">
        <f>SUM(D154:D155)</f>
        <v>-20375</v>
      </c>
      <c r="E156" s="145">
        <f t="shared" ref="E156:R156" si="20">SUM(E154:E155)</f>
        <v>-10401</v>
      </c>
      <c r="F156" s="135">
        <f t="shared" si="20"/>
        <v>-30776</v>
      </c>
      <c r="G156" s="135">
        <f t="shared" si="20"/>
        <v>-10401</v>
      </c>
      <c r="H156" s="135">
        <f t="shared" si="20"/>
        <v>-10401</v>
      </c>
      <c r="I156" s="135">
        <f t="shared" si="20"/>
        <v>-10401</v>
      </c>
      <c r="J156" s="135">
        <f t="shared" si="20"/>
        <v>-10401</v>
      </c>
      <c r="K156" s="135">
        <f t="shared" si="20"/>
        <v>-10401</v>
      </c>
      <c r="L156" s="135">
        <f t="shared" si="20"/>
        <v>-10401</v>
      </c>
      <c r="M156" s="135">
        <f t="shared" si="20"/>
        <v>-10401</v>
      </c>
      <c r="N156" s="135">
        <f t="shared" si="20"/>
        <v>-10401</v>
      </c>
      <c r="O156" s="135">
        <f t="shared" si="20"/>
        <v>-10401</v>
      </c>
      <c r="P156" s="135">
        <f t="shared" si="20"/>
        <v>-10401</v>
      </c>
      <c r="Q156" s="135">
        <f t="shared" si="20"/>
        <v>-10401</v>
      </c>
      <c r="R156" s="145">
        <f t="shared" si="20"/>
        <v>-9777</v>
      </c>
      <c r="T156" s="138">
        <f>ROUND(SUM(F156:R156)/13,0)</f>
        <v>-11920</v>
      </c>
    </row>
    <row r="157" spans="1:20">
      <c r="A157" s="260"/>
      <c r="B157" s="244"/>
      <c r="C157" s="134"/>
      <c r="D157" s="135"/>
      <c r="E157" s="137"/>
      <c r="F157" s="136"/>
      <c r="G157" s="136"/>
      <c r="H157" s="136"/>
      <c r="I157" s="136"/>
      <c r="J157" s="136"/>
      <c r="K157" s="136"/>
      <c r="L157" s="136"/>
      <c r="M157" s="136"/>
      <c r="N157" s="136"/>
      <c r="O157" s="136"/>
      <c r="P157" s="136"/>
      <c r="Q157" s="136"/>
      <c r="R157" s="137"/>
      <c r="T157" s="257"/>
    </row>
    <row r="158" spans="1:20">
      <c r="A158" s="260"/>
      <c r="B158" s="244"/>
      <c r="C158" s="163" t="s">
        <v>1073</v>
      </c>
      <c r="D158" s="157">
        <f>+SUM(D139:D141)+D145+SUM(D147:D148)+D152+D156</f>
        <v>-417322.25</v>
      </c>
      <c r="E158" s="158">
        <f t="shared" ref="E158:R158" si="21">+SUM(E139:E141)+E145+SUM(E147:E148)+E152+E156</f>
        <v>155910</v>
      </c>
      <c r="F158" s="157">
        <f t="shared" si="21"/>
        <v>-261412.25</v>
      </c>
      <c r="G158" s="157">
        <f t="shared" si="21"/>
        <v>-243934.51</v>
      </c>
      <c r="H158" s="157">
        <f t="shared" si="21"/>
        <v>-245365.77000000002</v>
      </c>
      <c r="I158" s="157">
        <f t="shared" si="21"/>
        <v>-248263.03</v>
      </c>
      <c r="J158" s="157">
        <f t="shared" si="21"/>
        <v>-251160.28999999995</v>
      </c>
      <c r="K158" s="157">
        <f t="shared" si="21"/>
        <v>-254057.55000000002</v>
      </c>
      <c r="L158" s="157">
        <f t="shared" si="21"/>
        <v>-256533.80999999997</v>
      </c>
      <c r="M158" s="157">
        <f t="shared" si="21"/>
        <v>-259462.48999999996</v>
      </c>
      <c r="N158" s="157">
        <f t="shared" si="21"/>
        <v>-262391.17000000004</v>
      </c>
      <c r="O158" s="157">
        <f t="shared" si="21"/>
        <v>-265319.84999999998</v>
      </c>
      <c r="P158" s="157">
        <f t="shared" si="21"/>
        <v>-268248.53000000003</v>
      </c>
      <c r="Q158" s="157">
        <f t="shared" si="21"/>
        <v>-270897.21000000002</v>
      </c>
      <c r="R158" s="158">
        <f t="shared" si="21"/>
        <v>-279539.94</v>
      </c>
      <c r="T158" s="164">
        <f>ROUND(SUM(F158:R158)/13,0)</f>
        <v>-258968</v>
      </c>
    </row>
    <row r="159" spans="1:20">
      <c r="A159" s="260"/>
      <c r="B159" s="244"/>
      <c r="C159" s="134"/>
      <c r="D159" s="135"/>
      <c r="E159" s="137"/>
      <c r="F159" s="136"/>
      <c r="G159" s="136"/>
      <c r="H159" s="136"/>
      <c r="I159" s="136"/>
      <c r="J159" s="136"/>
      <c r="K159" s="136"/>
      <c r="L159" s="136"/>
      <c r="M159" s="136"/>
      <c r="N159" s="136"/>
      <c r="O159" s="136"/>
      <c r="P159" s="136"/>
      <c r="Q159" s="136"/>
      <c r="R159" s="137"/>
      <c r="T159" s="257"/>
    </row>
    <row r="160" spans="1:20">
      <c r="A160" s="260"/>
      <c r="B160" s="244"/>
      <c r="C160" s="146" t="s">
        <v>730</v>
      </c>
      <c r="D160" s="135"/>
      <c r="E160" s="137"/>
      <c r="F160" s="136"/>
      <c r="G160" s="136"/>
      <c r="H160" s="136"/>
      <c r="I160" s="136"/>
      <c r="J160" s="136"/>
      <c r="K160" s="136"/>
      <c r="L160" s="136"/>
      <c r="M160" s="136"/>
      <c r="N160" s="136"/>
      <c r="O160" s="136"/>
      <c r="P160" s="136"/>
      <c r="Q160" s="136"/>
      <c r="R160" s="137"/>
      <c r="T160" s="257"/>
    </row>
    <row r="161" spans="1:20">
      <c r="A161" s="260">
        <v>108.4</v>
      </c>
      <c r="B161" s="275" t="s">
        <v>1259</v>
      </c>
      <c r="C161" s="269" t="s">
        <v>1285</v>
      </c>
      <c r="D161" s="152">
        <v>-417322.25</v>
      </c>
      <c r="E161" s="154">
        <v>155910</v>
      </c>
      <c r="F161" s="153">
        <v>-261412.25</v>
      </c>
      <c r="G161" s="153">
        <v>-243934.51</v>
      </c>
      <c r="H161" s="153">
        <v>-245365.77</v>
      </c>
      <c r="I161" s="153">
        <v>-248263.03</v>
      </c>
      <c r="J161" s="153">
        <v>-251160.29</v>
      </c>
      <c r="K161" s="153">
        <v>-254057.55</v>
      </c>
      <c r="L161" s="153">
        <v>-256533.81</v>
      </c>
      <c r="M161" s="153">
        <v>-259462.49</v>
      </c>
      <c r="N161" s="153">
        <v>-262391.17</v>
      </c>
      <c r="O161" s="153">
        <v>-265319.84999999998</v>
      </c>
      <c r="P161" s="153">
        <v>-268248.53000000003</v>
      </c>
      <c r="Q161" s="153">
        <v>-270897.21000000002</v>
      </c>
      <c r="R161" s="154">
        <v>-279539.94</v>
      </c>
      <c r="T161" s="138">
        <f>ROUND(SUM(F161:R161)/13,0)</f>
        <v>-258968</v>
      </c>
    </row>
    <row r="162" spans="1:20">
      <c r="A162" s="260"/>
      <c r="B162" s="244"/>
      <c r="C162" s="163" t="s">
        <v>1073</v>
      </c>
      <c r="D162" s="157">
        <f>SUM(D161)</f>
        <v>-417322.25</v>
      </c>
      <c r="E162" s="158">
        <f t="shared" ref="E162:R162" si="22">SUM(E161)</f>
        <v>155910</v>
      </c>
      <c r="F162" s="157">
        <f t="shared" si="22"/>
        <v>-261412.25</v>
      </c>
      <c r="G162" s="157">
        <f t="shared" si="22"/>
        <v>-243934.51</v>
      </c>
      <c r="H162" s="157">
        <f t="shared" si="22"/>
        <v>-245365.77</v>
      </c>
      <c r="I162" s="157">
        <f t="shared" si="22"/>
        <v>-248263.03</v>
      </c>
      <c r="J162" s="157">
        <f t="shared" si="22"/>
        <v>-251160.29</v>
      </c>
      <c r="K162" s="157">
        <f t="shared" si="22"/>
        <v>-254057.55</v>
      </c>
      <c r="L162" s="157">
        <f t="shared" si="22"/>
        <v>-256533.81</v>
      </c>
      <c r="M162" s="157">
        <f t="shared" si="22"/>
        <v>-259462.49</v>
      </c>
      <c r="N162" s="157">
        <f t="shared" si="22"/>
        <v>-262391.17</v>
      </c>
      <c r="O162" s="157">
        <f t="shared" si="22"/>
        <v>-265319.84999999998</v>
      </c>
      <c r="P162" s="157">
        <f t="shared" si="22"/>
        <v>-268248.53000000003</v>
      </c>
      <c r="Q162" s="157">
        <f t="shared" si="22"/>
        <v>-270897.21000000002</v>
      </c>
      <c r="R162" s="158">
        <f t="shared" si="22"/>
        <v>-279539.94</v>
      </c>
      <c r="T162" s="164">
        <f>ROUND(SUM(F162:R162)/13,0)</f>
        <v>-258968</v>
      </c>
    </row>
    <row r="163" spans="1:20">
      <c r="A163" s="273"/>
      <c r="B163" s="274"/>
      <c r="C163" s="151"/>
      <c r="D163" s="152"/>
      <c r="E163" s="153"/>
      <c r="F163" s="153"/>
      <c r="G163" s="153"/>
      <c r="H163" s="153"/>
      <c r="I163" s="153"/>
      <c r="J163" s="153"/>
      <c r="K163" s="153"/>
      <c r="L163" s="153"/>
      <c r="M163" s="153"/>
      <c r="N163" s="153"/>
      <c r="O163" s="153"/>
      <c r="P163" s="153"/>
      <c r="Q163" s="153"/>
      <c r="R163" s="154"/>
      <c r="T163" s="259"/>
    </row>
    <row r="164" spans="1:20">
      <c r="A164" s="245"/>
    </row>
    <row r="165" spans="1:20">
      <c r="A165" s="245"/>
    </row>
    <row r="166" spans="1:20">
      <c r="A166" s="245"/>
    </row>
    <row r="167" spans="1:20">
      <c r="A167" s="242">
        <v>1032020</v>
      </c>
      <c r="B167" s="243"/>
      <c r="C167" s="170" t="s">
        <v>1286</v>
      </c>
      <c r="D167" s="171"/>
      <c r="E167" s="173">
        <v>9000</v>
      </c>
      <c r="F167" s="172">
        <v>9000</v>
      </c>
      <c r="G167" s="172">
        <v>9000</v>
      </c>
      <c r="H167" s="172">
        <v>9000</v>
      </c>
      <c r="I167" s="172">
        <v>9000</v>
      </c>
      <c r="J167" s="172">
        <v>9000</v>
      </c>
      <c r="K167" s="172">
        <v>9000</v>
      </c>
      <c r="L167" s="172">
        <v>9000</v>
      </c>
      <c r="M167" s="172">
        <v>9000</v>
      </c>
      <c r="N167" s="172">
        <v>9000</v>
      </c>
      <c r="O167" s="172">
        <v>9000</v>
      </c>
      <c r="P167" s="172">
        <v>9000</v>
      </c>
      <c r="Q167" s="172">
        <v>9000</v>
      </c>
      <c r="R167" s="173">
        <v>9000</v>
      </c>
      <c r="T167" s="164">
        <f>ROUND(SUM(F167:R167)/13,0)</f>
        <v>9000</v>
      </c>
    </row>
    <row r="168" spans="1:20">
      <c r="A168" s="260"/>
      <c r="B168" s="244"/>
      <c r="C168" s="134"/>
      <c r="D168" s="135"/>
      <c r="E168" s="137"/>
      <c r="F168" s="136">
        <v>0</v>
      </c>
      <c r="G168" s="136">
        <v>0</v>
      </c>
      <c r="H168" s="136">
        <v>0</v>
      </c>
      <c r="I168" s="136">
        <v>0</v>
      </c>
      <c r="J168" s="136">
        <v>0</v>
      </c>
      <c r="K168" s="136">
        <v>0</v>
      </c>
      <c r="L168" s="136">
        <v>0</v>
      </c>
      <c r="M168" s="136">
        <v>0</v>
      </c>
      <c r="N168" s="136">
        <v>0</v>
      </c>
      <c r="O168" s="136">
        <v>0</v>
      </c>
      <c r="P168" s="136">
        <v>0</v>
      </c>
      <c r="Q168" s="136">
        <v>0</v>
      </c>
      <c r="R168" s="137"/>
      <c r="T168" s="257"/>
    </row>
    <row r="169" spans="1:20">
      <c r="A169" s="273">
        <v>103.1</v>
      </c>
      <c r="B169" s="274"/>
      <c r="C169" s="289" t="s">
        <v>1287</v>
      </c>
      <c r="D169" s="157">
        <v>0</v>
      </c>
      <c r="E169" s="169">
        <v>9000</v>
      </c>
      <c r="F169" s="168">
        <v>9000</v>
      </c>
      <c r="G169" s="168">
        <v>9000</v>
      </c>
      <c r="H169" s="168">
        <v>9000</v>
      </c>
      <c r="I169" s="168">
        <v>9000</v>
      </c>
      <c r="J169" s="168">
        <v>9000</v>
      </c>
      <c r="K169" s="168">
        <v>9000</v>
      </c>
      <c r="L169" s="168">
        <v>9000</v>
      </c>
      <c r="M169" s="168">
        <v>9000</v>
      </c>
      <c r="N169" s="168">
        <v>9000</v>
      </c>
      <c r="O169" s="168">
        <v>9000</v>
      </c>
      <c r="P169" s="168">
        <v>9000</v>
      </c>
      <c r="Q169" s="168">
        <v>9000</v>
      </c>
      <c r="R169" s="169">
        <v>9000</v>
      </c>
      <c r="T169" s="164">
        <f>ROUND(SUM(F169:R169)/13,0)</f>
        <v>9000</v>
      </c>
    </row>
    <row r="170" spans="1:20">
      <c r="A170" s="244"/>
      <c r="B170" s="244"/>
      <c r="C170" s="269"/>
      <c r="D170" s="135"/>
      <c r="E170" s="136"/>
      <c r="F170" s="136"/>
      <c r="G170" s="136"/>
      <c r="H170" s="136"/>
      <c r="I170" s="136"/>
      <c r="J170" s="136"/>
      <c r="K170" s="136"/>
      <c r="L170" s="136"/>
      <c r="M170" s="136"/>
      <c r="N170" s="136"/>
      <c r="O170" s="136"/>
      <c r="P170" s="136"/>
      <c r="Q170" s="136"/>
      <c r="R170" s="136"/>
      <c r="T170" s="136"/>
    </row>
    <row r="171" spans="1:20">
      <c r="A171" s="245"/>
    </row>
    <row r="172" spans="1:20">
      <c r="A172" s="2683" t="s">
        <v>1288</v>
      </c>
      <c r="B172" s="2684"/>
      <c r="C172" s="2684"/>
      <c r="D172" s="2684"/>
      <c r="E172" s="2684"/>
      <c r="F172" s="2684"/>
      <c r="G172" s="2684"/>
      <c r="H172" s="2684"/>
      <c r="I172" s="2684"/>
      <c r="J172" s="2684"/>
      <c r="K172" s="2684"/>
      <c r="L172" s="2684"/>
      <c r="M172" s="2684"/>
      <c r="N172" s="2684"/>
      <c r="O172" s="2684"/>
      <c r="P172" s="2684"/>
      <c r="Q172" s="2684"/>
      <c r="R172" s="2685"/>
      <c r="T172" s="256"/>
    </row>
    <row r="173" spans="1:20">
      <c r="A173" s="260"/>
      <c r="B173" s="244"/>
      <c r="C173" s="134"/>
      <c r="D173" s="135"/>
      <c r="E173" s="136"/>
      <c r="F173" s="136"/>
      <c r="G173" s="136"/>
      <c r="H173" s="136"/>
      <c r="I173" s="136"/>
      <c r="J173" s="136"/>
      <c r="K173" s="136"/>
      <c r="L173" s="136"/>
      <c r="M173" s="136"/>
      <c r="N173" s="136"/>
      <c r="O173" s="136"/>
      <c r="P173" s="136"/>
      <c r="Q173" s="136"/>
      <c r="R173" s="137"/>
      <c r="T173" s="257"/>
    </row>
    <row r="174" spans="1:20">
      <c r="A174" s="260">
        <v>1051092</v>
      </c>
      <c r="B174" s="244"/>
      <c r="C174" s="134" t="s">
        <v>1289</v>
      </c>
      <c r="D174" s="135"/>
      <c r="E174" s="137">
        <v>0</v>
      </c>
      <c r="F174" s="136">
        <v>0</v>
      </c>
      <c r="G174" s="136">
        <v>0</v>
      </c>
      <c r="H174" s="136">
        <v>0</v>
      </c>
      <c r="I174" s="136">
        <v>0</v>
      </c>
      <c r="J174" s="136">
        <v>0</v>
      </c>
      <c r="K174" s="136">
        <v>0</v>
      </c>
      <c r="L174" s="136">
        <v>7506</v>
      </c>
      <c r="M174" s="136">
        <v>7506</v>
      </c>
      <c r="N174" s="136">
        <v>7506</v>
      </c>
      <c r="O174" s="136">
        <v>7506</v>
      </c>
      <c r="P174" s="136">
        <v>7506</v>
      </c>
      <c r="Q174" s="136">
        <v>44556</v>
      </c>
      <c r="R174" s="137">
        <v>46283</v>
      </c>
      <c r="T174" s="138">
        <f>ROUND(SUM(F174:R174)/13,0)</f>
        <v>9875</v>
      </c>
    </row>
    <row r="175" spans="1:20">
      <c r="A175" s="260">
        <v>1052091</v>
      </c>
      <c r="B175" s="244"/>
      <c r="C175" s="134" t="s">
        <v>1290</v>
      </c>
      <c r="D175" s="135">
        <v>159860.70000000001</v>
      </c>
      <c r="E175" s="137">
        <v>0</v>
      </c>
      <c r="F175" s="136">
        <v>159860.70000000001</v>
      </c>
      <c r="G175" s="136">
        <v>161976.70000000001</v>
      </c>
      <c r="H175" s="136">
        <v>169267.63</v>
      </c>
      <c r="I175" s="136">
        <v>280905.46000000002</v>
      </c>
      <c r="J175" s="136">
        <v>293402.21999999997</v>
      </c>
      <c r="K175" s="136">
        <v>298808.7</v>
      </c>
      <c r="L175" s="136">
        <v>305213.92</v>
      </c>
      <c r="M175" s="136">
        <v>334825.83</v>
      </c>
      <c r="N175" s="136">
        <v>339225.92</v>
      </c>
      <c r="O175" s="136">
        <v>339225.92</v>
      </c>
      <c r="P175" s="136">
        <v>339225.92</v>
      </c>
      <c r="Q175" s="136">
        <v>351864.12</v>
      </c>
      <c r="R175" s="137">
        <v>30605.040000000001</v>
      </c>
      <c r="T175" s="138">
        <f>ROUND(SUM(F175:R175)/13,0)</f>
        <v>261878</v>
      </c>
    </row>
    <row r="176" spans="1:20">
      <c r="A176" s="260"/>
      <c r="B176" s="244"/>
      <c r="C176" s="134"/>
      <c r="D176" s="135"/>
      <c r="E176" s="137"/>
      <c r="F176" s="136">
        <v>0</v>
      </c>
      <c r="G176" s="136">
        <v>0</v>
      </c>
      <c r="H176" s="136">
        <v>0</v>
      </c>
      <c r="I176" s="136">
        <v>0</v>
      </c>
      <c r="J176" s="136">
        <v>0</v>
      </c>
      <c r="K176" s="136">
        <v>0</v>
      </c>
      <c r="L176" s="136">
        <v>0</v>
      </c>
      <c r="M176" s="136">
        <v>0</v>
      </c>
      <c r="N176" s="136">
        <v>0</v>
      </c>
      <c r="O176" s="136">
        <v>0</v>
      </c>
      <c r="P176" s="136">
        <v>0</v>
      </c>
      <c r="Q176" s="136">
        <v>0</v>
      </c>
      <c r="R176" s="137"/>
      <c r="T176" s="257"/>
    </row>
    <row r="177" spans="1:20">
      <c r="A177" s="260">
        <v>105.1</v>
      </c>
      <c r="B177" s="275" t="s">
        <v>1259</v>
      </c>
      <c r="C177" s="269" t="s">
        <v>1291</v>
      </c>
      <c r="D177" s="157">
        <v>159860.70000000001</v>
      </c>
      <c r="E177" s="169">
        <v>0</v>
      </c>
      <c r="F177" s="168">
        <v>159860.70000000001</v>
      </c>
      <c r="G177" s="168">
        <v>161976.70000000001</v>
      </c>
      <c r="H177" s="168">
        <v>169267.63</v>
      </c>
      <c r="I177" s="168">
        <v>280905.46000000002</v>
      </c>
      <c r="J177" s="168">
        <v>293402.21999999997</v>
      </c>
      <c r="K177" s="168">
        <v>298808.7</v>
      </c>
      <c r="L177" s="168">
        <v>312719.92</v>
      </c>
      <c r="M177" s="168">
        <v>342331.83</v>
      </c>
      <c r="N177" s="168">
        <v>346731.92</v>
      </c>
      <c r="O177" s="168">
        <v>346731.92</v>
      </c>
      <c r="P177" s="168">
        <v>346731.92</v>
      </c>
      <c r="Q177" s="168">
        <v>396420.12</v>
      </c>
      <c r="R177" s="169">
        <v>76888.039999999994</v>
      </c>
      <c r="S177" s="174"/>
      <c r="T177" s="164">
        <f>ROUND(SUM(F177:R177)/13,0)</f>
        <v>271752</v>
      </c>
    </row>
    <row r="178" spans="1:20">
      <c r="A178" s="273"/>
      <c r="B178" s="274"/>
      <c r="C178" s="151"/>
      <c r="D178" s="152"/>
      <c r="E178" s="153"/>
      <c r="F178" s="153"/>
      <c r="G178" s="153"/>
      <c r="H178" s="153"/>
      <c r="I178" s="153"/>
      <c r="J178" s="153"/>
      <c r="K178" s="153"/>
      <c r="L178" s="153"/>
      <c r="M178" s="153"/>
      <c r="N178" s="153"/>
      <c r="O178" s="153"/>
      <c r="P178" s="153"/>
      <c r="Q178" s="153"/>
      <c r="R178" s="154"/>
      <c r="T178" s="259"/>
    </row>
    <row r="179" spans="1:20">
      <c r="A179" s="245"/>
    </row>
    <row r="180" spans="1:20">
      <c r="A180" s="245"/>
    </row>
    <row r="181" spans="1:20">
      <c r="A181" s="2683" t="s">
        <v>731</v>
      </c>
      <c r="B181" s="2684"/>
      <c r="C181" s="2684"/>
      <c r="D181" s="2684"/>
      <c r="E181" s="2684"/>
      <c r="F181" s="2684"/>
      <c r="G181" s="2684"/>
      <c r="H181" s="2684"/>
      <c r="I181" s="2684"/>
      <c r="J181" s="2684"/>
      <c r="K181" s="2684"/>
      <c r="L181" s="2684"/>
      <c r="M181" s="2684"/>
      <c r="N181" s="2684"/>
      <c r="O181" s="2684"/>
      <c r="P181" s="2684"/>
      <c r="Q181" s="2684"/>
      <c r="R181" s="2685"/>
      <c r="T181" s="256"/>
    </row>
    <row r="182" spans="1:20">
      <c r="A182" s="260"/>
      <c r="B182" s="244"/>
      <c r="C182" s="134"/>
      <c r="D182" s="135"/>
      <c r="E182" s="136"/>
      <c r="F182" s="136"/>
      <c r="G182" s="136"/>
      <c r="H182" s="136"/>
      <c r="I182" s="136"/>
      <c r="J182" s="136"/>
      <c r="K182" s="136"/>
      <c r="L182" s="136"/>
      <c r="M182" s="136"/>
      <c r="N182" s="136"/>
      <c r="O182" s="136"/>
      <c r="P182" s="136"/>
      <c r="Q182" s="136"/>
      <c r="R182" s="137"/>
      <c r="T182" s="257"/>
    </row>
    <row r="183" spans="1:20">
      <c r="A183" s="260">
        <v>2711043</v>
      </c>
      <c r="B183" s="275" t="s">
        <v>732</v>
      </c>
      <c r="C183" s="134" t="s">
        <v>1293</v>
      </c>
      <c r="D183" s="135">
        <v>-173616.42</v>
      </c>
      <c r="E183" s="137">
        <v>0</v>
      </c>
      <c r="F183" s="136">
        <v>-173616.42</v>
      </c>
      <c r="G183" s="136">
        <v>-173616.42</v>
      </c>
      <c r="H183" s="136">
        <v>-173616.42</v>
      </c>
      <c r="I183" s="136">
        <v>-173616.42</v>
      </c>
      <c r="J183" s="136">
        <v>-173616.42</v>
      </c>
      <c r="K183" s="136">
        <v>-173616.42</v>
      </c>
      <c r="L183" s="136">
        <v>-173616.42</v>
      </c>
      <c r="M183" s="136">
        <v>-173616.42</v>
      </c>
      <c r="N183" s="136">
        <v>-173616.42</v>
      </c>
      <c r="O183" s="136">
        <v>-173616.42</v>
      </c>
      <c r="P183" s="136">
        <v>-173616.42</v>
      </c>
      <c r="Q183" s="136">
        <v>-173616.42</v>
      </c>
      <c r="R183" s="137">
        <v>-173616.42</v>
      </c>
      <c r="T183" s="138">
        <f>ROUND(SUM(F183:R183)/13,0)</f>
        <v>-173616</v>
      </c>
    </row>
    <row r="184" spans="1:20">
      <c r="A184" s="260"/>
      <c r="B184" s="275"/>
      <c r="C184" s="146" t="s">
        <v>767</v>
      </c>
      <c r="D184" s="157">
        <f>SUM(D183)</f>
        <v>-173616.42</v>
      </c>
      <c r="E184" s="158">
        <f t="shared" ref="E184:R184" si="23">SUM(E183)</f>
        <v>0</v>
      </c>
      <c r="F184" s="157">
        <f t="shared" si="23"/>
        <v>-173616.42</v>
      </c>
      <c r="G184" s="157">
        <f t="shared" si="23"/>
        <v>-173616.42</v>
      </c>
      <c r="H184" s="157">
        <f t="shared" si="23"/>
        <v>-173616.42</v>
      </c>
      <c r="I184" s="157">
        <f t="shared" si="23"/>
        <v>-173616.42</v>
      </c>
      <c r="J184" s="157">
        <f t="shared" si="23"/>
        <v>-173616.42</v>
      </c>
      <c r="K184" s="157">
        <f t="shared" si="23"/>
        <v>-173616.42</v>
      </c>
      <c r="L184" s="157">
        <f t="shared" si="23"/>
        <v>-173616.42</v>
      </c>
      <c r="M184" s="157">
        <f t="shared" si="23"/>
        <v>-173616.42</v>
      </c>
      <c r="N184" s="157">
        <f t="shared" si="23"/>
        <v>-173616.42</v>
      </c>
      <c r="O184" s="157">
        <f t="shared" si="23"/>
        <v>-173616.42</v>
      </c>
      <c r="P184" s="157">
        <f t="shared" si="23"/>
        <v>-173616.42</v>
      </c>
      <c r="Q184" s="157">
        <f t="shared" si="23"/>
        <v>-173616.42</v>
      </c>
      <c r="R184" s="158">
        <f t="shared" si="23"/>
        <v>-173616.42</v>
      </c>
      <c r="T184" s="258">
        <f>ROUND(SUM(F184:R184)/13,0)</f>
        <v>-173616</v>
      </c>
    </row>
    <row r="185" spans="1:20">
      <c r="A185" s="260"/>
      <c r="B185" s="275"/>
      <c r="C185" s="134"/>
      <c r="D185" s="135"/>
      <c r="E185" s="137"/>
      <c r="F185" s="136"/>
      <c r="G185" s="136"/>
      <c r="H185" s="136"/>
      <c r="I185" s="136"/>
      <c r="J185" s="136"/>
      <c r="K185" s="136"/>
      <c r="L185" s="136"/>
      <c r="M185" s="136"/>
      <c r="N185" s="136"/>
      <c r="O185" s="136"/>
      <c r="P185" s="136"/>
      <c r="Q185" s="136"/>
      <c r="R185" s="137"/>
      <c r="T185" s="138"/>
    </row>
    <row r="186" spans="1:20">
      <c r="A186" s="260">
        <v>2711000</v>
      </c>
      <c r="B186" s="275" t="s">
        <v>1294</v>
      </c>
      <c r="C186" s="134" t="s">
        <v>1295</v>
      </c>
      <c r="D186" s="135">
        <v>-3800.02</v>
      </c>
      <c r="E186" s="137">
        <v>-110859</v>
      </c>
      <c r="F186" s="136">
        <v>-114659.02</v>
      </c>
      <c r="G186" s="136">
        <v>-114659.02</v>
      </c>
      <c r="H186" s="136">
        <v>-114659.02</v>
      </c>
      <c r="I186" s="136">
        <v>-114659.02</v>
      </c>
      <c r="J186" s="136">
        <v>-114659.02</v>
      </c>
      <c r="K186" s="136">
        <v>-114659.02</v>
      </c>
      <c r="L186" s="136">
        <v>-114659.02</v>
      </c>
      <c r="M186" s="136">
        <v>-114659.02</v>
      </c>
      <c r="N186" s="136">
        <v>-114659.02</v>
      </c>
      <c r="O186" s="136">
        <v>-114659.02</v>
      </c>
      <c r="P186" s="136">
        <v>-114659.02</v>
      </c>
      <c r="Q186" s="136">
        <v>-114659.02</v>
      </c>
      <c r="R186" s="137">
        <v>-114659.02</v>
      </c>
      <c r="T186" s="138">
        <f t="shared" ref="T186:T195" si="24">ROUND(SUM(F186:R186)/13,0)</f>
        <v>-114659</v>
      </c>
    </row>
    <row r="187" spans="1:20">
      <c r="A187" s="260">
        <v>2711011</v>
      </c>
      <c r="B187" s="275" t="s">
        <v>1294</v>
      </c>
      <c r="C187" s="134" t="s">
        <v>1296</v>
      </c>
      <c r="D187" s="135">
        <v>-6650.91</v>
      </c>
      <c r="E187" s="137">
        <v>0</v>
      </c>
      <c r="F187" s="136">
        <v>-6650.91</v>
      </c>
      <c r="G187" s="136">
        <v>-6650.91</v>
      </c>
      <c r="H187" s="136">
        <v>-6650.91</v>
      </c>
      <c r="I187" s="136">
        <v>-6650.91</v>
      </c>
      <c r="J187" s="136">
        <v>-6650.91</v>
      </c>
      <c r="K187" s="136">
        <v>-6650.91</v>
      </c>
      <c r="L187" s="136">
        <v>-6650.91</v>
      </c>
      <c r="M187" s="136">
        <v>-6650.91</v>
      </c>
      <c r="N187" s="136">
        <v>-6650.91</v>
      </c>
      <c r="O187" s="136">
        <v>-6650.91</v>
      </c>
      <c r="P187" s="136">
        <v>-6650.91</v>
      </c>
      <c r="Q187" s="136">
        <v>-6650.91</v>
      </c>
      <c r="R187" s="137">
        <v>-6650.91</v>
      </c>
      <c r="T187" s="138">
        <f t="shared" si="24"/>
        <v>-6651</v>
      </c>
    </row>
    <row r="188" spans="1:20">
      <c r="A188" s="260">
        <v>2711014</v>
      </c>
      <c r="B188" s="275" t="s">
        <v>1294</v>
      </c>
      <c r="C188" s="134" t="s">
        <v>1297</v>
      </c>
      <c r="D188" s="135">
        <v>-102618.56</v>
      </c>
      <c r="E188" s="137">
        <v>0</v>
      </c>
      <c r="F188" s="136">
        <v>-102618.56</v>
      </c>
      <c r="G188" s="136">
        <v>-102618.56</v>
      </c>
      <c r="H188" s="136">
        <v>-102618.56</v>
      </c>
      <c r="I188" s="136">
        <v>-102618.56</v>
      </c>
      <c r="J188" s="136">
        <v>-102618.56</v>
      </c>
      <c r="K188" s="136">
        <v>-102618.56</v>
      </c>
      <c r="L188" s="136">
        <v>-102618.56</v>
      </c>
      <c r="M188" s="136">
        <v>-102618.56</v>
      </c>
      <c r="N188" s="136">
        <v>-102618.56</v>
      </c>
      <c r="O188" s="136">
        <v>-102618.56</v>
      </c>
      <c r="P188" s="136">
        <v>-102618.56</v>
      </c>
      <c r="Q188" s="136">
        <v>-102618.56</v>
      </c>
      <c r="R188" s="137">
        <v>-102618.56</v>
      </c>
      <c r="T188" s="138">
        <f t="shared" si="24"/>
        <v>-102619</v>
      </c>
    </row>
    <row r="189" spans="1:20">
      <c r="A189" s="260">
        <v>2711021</v>
      </c>
      <c r="B189" s="275" t="s">
        <v>1294</v>
      </c>
      <c r="C189" s="134" t="s">
        <v>1937</v>
      </c>
      <c r="D189" s="135">
        <v>-4867.53</v>
      </c>
      <c r="E189" s="137">
        <v>0</v>
      </c>
      <c r="F189" s="136">
        <v>-4867.53</v>
      </c>
      <c r="G189" s="136">
        <v>-4867.53</v>
      </c>
      <c r="H189" s="136">
        <v>-4867.53</v>
      </c>
      <c r="I189" s="136">
        <v>-4867.53</v>
      </c>
      <c r="J189" s="136">
        <v>-4867.53</v>
      </c>
      <c r="K189" s="136">
        <v>-4867.53</v>
      </c>
      <c r="L189" s="136">
        <v>-4867.53</v>
      </c>
      <c r="M189" s="136">
        <v>-4867.53</v>
      </c>
      <c r="N189" s="136">
        <v>-4867.53</v>
      </c>
      <c r="O189" s="136">
        <v>-4867.53</v>
      </c>
      <c r="P189" s="136">
        <v>-4867.53</v>
      </c>
      <c r="Q189" s="136">
        <v>-4867.53</v>
      </c>
      <c r="R189" s="137">
        <v>-4867.53</v>
      </c>
      <c r="T189" s="138">
        <f t="shared" si="24"/>
        <v>-4868</v>
      </c>
    </row>
    <row r="190" spans="1:20">
      <c r="A190" s="260">
        <v>2711025</v>
      </c>
      <c r="B190" s="275" t="s">
        <v>1294</v>
      </c>
      <c r="C190" s="134" t="s">
        <v>1938</v>
      </c>
      <c r="D190" s="135">
        <v>-43027.86</v>
      </c>
      <c r="E190" s="137">
        <v>0</v>
      </c>
      <c r="F190" s="136">
        <v>-43027.86</v>
      </c>
      <c r="G190" s="136">
        <v>-43027.86</v>
      </c>
      <c r="H190" s="136">
        <v>-43027.86</v>
      </c>
      <c r="I190" s="136">
        <v>-43027.86</v>
      </c>
      <c r="J190" s="136">
        <v>-43027.86</v>
      </c>
      <c r="K190" s="136">
        <v>-43027.86</v>
      </c>
      <c r="L190" s="136">
        <v>-43027.86</v>
      </c>
      <c r="M190" s="136">
        <v>-43027.86</v>
      </c>
      <c r="N190" s="136">
        <v>-43027.86</v>
      </c>
      <c r="O190" s="136">
        <v>-43027.86</v>
      </c>
      <c r="P190" s="136">
        <v>-43027.86</v>
      </c>
      <c r="Q190" s="136">
        <v>-43027.86</v>
      </c>
      <c r="R190" s="137">
        <v>-43027.86</v>
      </c>
      <c r="T190" s="138">
        <f t="shared" si="24"/>
        <v>-43028</v>
      </c>
    </row>
    <row r="191" spans="1:20">
      <c r="A191" s="260">
        <v>2711031</v>
      </c>
      <c r="B191" s="275" t="s">
        <v>1294</v>
      </c>
      <c r="C191" s="134" t="s">
        <v>1939</v>
      </c>
      <c r="D191" s="135">
        <v>-983.21</v>
      </c>
      <c r="E191" s="137">
        <v>0</v>
      </c>
      <c r="F191" s="136">
        <v>-983.21</v>
      </c>
      <c r="G191" s="136">
        <v>-983.21</v>
      </c>
      <c r="H191" s="136">
        <v>-983.21</v>
      </c>
      <c r="I191" s="136">
        <v>-983.21</v>
      </c>
      <c r="J191" s="136">
        <v>-983.21</v>
      </c>
      <c r="K191" s="136">
        <v>-983.21</v>
      </c>
      <c r="L191" s="136">
        <v>-983.21</v>
      </c>
      <c r="M191" s="136">
        <v>-983.21</v>
      </c>
      <c r="N191" s="136">
        <v>-983.21</v>
      </c>
      <c r="O191" s="136">
        <v>-983.21</v>
      </c>
      <c r="P191" s="136">
        <v>-983.21</v>
      </c>
      <c r="Q191" s="136">
        <v>-983.21</v>
      </c>
      <c r="R191" s="137">
        <v>-983.21</v>
      </c>
      <c r="T191" s="138">
        <f t="shared" si="24"/>
        <v>-983</v>
      </c>
    </row>
    <row r="192" spans="1:20">
      <c r="A192" s="260">
        <v>2711032</v>
      </c>
      <c r="B192" s="275" t="s">
        <v>1294</v>
      </c>
      <c r="C192" s="134" t="s">
        <v>1940</v>
      </c>
      <c r="D192" s="135">
        <v>-11306.36</v>
      </c>
      <c r="E192" s="137">
        <v>0</v>
      </c>
      <c r="F192" s="136">
        <v>-11306.36</v>
      </c>
      <c r="G192" s="136">
        <v>-11306.36</v>
      </c>
      <c r="H192" s="136">
        <v>-11306.36</v>
      </c>
      <c r="I192" s="136">
        <v>-11306.36</v>
      </c>
      <c r="J192" s="136">
        <v>-11306.36</v>
      </c>
      <c r="K192" s="136">
        <v>-11306.36</v>
      </c>
      <c r="L192" s="136">
        <v>-11306.36</v>
      </c>
      <c r="M192" s="136">
        <v>-11306.36</v>
      </c>
      <c r="N192" s="136">
        <v>-11306.36</v>
      </c>
      <c r="O192" s="136">
        <v>-11306.36</v>
      </c>
      <c r="P192" s="136">
        <v>-11306.36</v>
      </c>
      <c r="Q192" s="136">
        <v>-11306.36</v>
      </c>
      <c r="R192" s="137">
        <v>-11306.36</v>
      </c>
      <c r="T192" s="138">
        <f t="shared" si="24"/>
        <v>-11306</v>
      </c>
    </row>
    <row r="193" spans="1:20">
      <c r="A193" s="260">
        <v>2711042</v>
      </c>
      <c r="B193" s="275" t="s">
        <v>1294</v>
      </c>
      <c r="C193" s="134" t="s">
        <v>1941</v>
      </c>
      <c r="D193" s="135">
        <v>-20711.71</v>
      </c>
      <c r="E193" s="137">
        <v>0</v>
      </c>
      <c r="F193" s="136">
        <v>-20711.71</v>
      </c>
      <c r="G193" s="136">
        <v>-20711.71</v>
      </c>
      <c r="H193" s="136">
        <v>-20711.71</v>
      </c>
      <c r="I193" s="136">
        <v>-20711.71</v>
      </c>
      <c r="J193" s="136">
        <v>-20711.71</v>
      </c>
      <c r="K193" s="136">
        <v>-20711.71</v>
      </c>
      <c r="L193" s="136">
        <v>-20711.71</v>
      </c>
      <c r="M193" s="136">
        <v>-20711.71</v>
      </c>
      <c r="N193" s="136">
        <v>-20711.71</v>
      </c>
      <c r="O193" s="136">
        <v>-20711.71</v>
      </c>
      <c r="P193" s="136">
        <v>-20711.71</v>
      </c>
      <c r="Q193" s="136">
        <v>-20711.71</v>
      </c>
      <c r="R193" s="137">
        <v>-20711.71</v>
      </c>
      <c r="T193" s="138">
        <f t="shared" si="24"/>
        <v>-20712</v>
      </c>
    </row>
    <row r="194" spans="1:20">
      <c r="A194" s="260">
        <v>2711048</v>
      </c>
      <c r="B194" s="275" t="s">
        <v>1294</v>
      </c>
      <c r="C194" s="134" t="s">
        <v>1383</v>
      </c>
      <c r="D194" s="135">
        <v>-21029.29</v>
      </c>
      <c r="E194" s="137">
        <v>0</v>
      </c>
      <c r="F194" s="136">
        <v>-21029.29</v>
      </c>
      <c r="G194" s="136">
        <v>-21029.29</v>
      </c>
      <c r="H194" s="136">
        <v>-21029.29</v>
      </c>
      <c r="I194" s="136">
        <v>-21029.29</v>
      </c>
      <c r="J194" s="136">
        <v>-21029.29</v>
      </c>
      <c r="K194" s="136">
        <v>-21029.29</v>
      </c>
      <c r="L194" s="136">
        <v>-21029.29</v>
      </c>
      <c r="M194" s="136">
        <v>-21029.29</v>
      </c>
      <c r="N194" s="136">
        <v>-21029.29</v>
      </c>
      <c r="O194" s="136">
        <v>-21029.29</v>
      </c>
      <c r="P194" s="136">
        <v>-21029.29</v>
      </c>
      <c r="Q194" s="136">
        <v>-21029.29</v>
      </c>
      <c r="R194" s="137">
        <v>-21029.29</v>
      </c>
      <c r="T194" s="138">
        <f t="shared" si="24"/>
        <v>-21029</v>
      </c>
    </row>
    <row r="195" spans="1:20">
      <c r="A195" s="260"/>
      <c r="B195" s="275"/>
      <c r="C195" s="146" t="s">
        <v>1907</v>
      </c>
      <c r="D195" s="157">
        <f>SUM(D186:D194)</f>
        <v>-214995.45</v>
      </c>
      <c r="E195" s="158">
        <f t="shared" ref="E195:R195" si="25">SUM(E186:E194)</f>
        <v>-110859</v>
      </c>
      <c r="F195" s="157">
        <f t="shared" si="25"/>
        <v>-325854.45</v>
      </c>
      <c r="G195" s="157">
        <f t="shared" si="25"/>
        <v>-325854.45</v>
      </c>
      <c r="H195" s="157">
        <f t="shared" si="25"/>
        <v>-325854.45</v>
      </c>
      <c r="I195" s="157">
        <f t="shared" si="25"/>
        <v>-325854.45</v>
      </c>
      <c r="J195" s="157">
        <f t="shared" si="25"/>
        <v>-325854.45</v>
      </c>
      <c r="K195" s="157">
        <f t="shared" si="25"/>
        <v>-325854.45</v>
      </c>
      <c r="L195" s="157">
        <f t="shared" si="25"/>
        <v>-325854.45</v>
      </c>
      <c r="M195" s="157">
        <f t="shared" si="25"/>
        <v>-325854.45</v>
      </c>
      <c r="N195" s="157">
        <f t="shared" si="25"/>
        <v>-325854.45</v>
      </c>
      <c r="O195" s="157">
        <f t="shared" si="25"/>
        <v>-325854.45</v>
      </c>
      <c r="P195" s="157">
        <f t="shared" si="25"/>
        <v>-325854.45</v>
      </c>
      <c r="Q195" s="157">
        <f t="shared" si="25"/>
        <v>-325854.45</v>
      </c>
      <c r="R195" s="158">
        <f t="shared" si="25"/>
        <v>-325854.45</v>
      </c>
      <c r="T195" s="258">
        <f t="shared" si="24"/>
        <v>-325854</v>
      </c>
    </row>
    <row r="196" spans="1:20">
      <c r="A196" s="260"/>
      <c r="B196" s="275"/>
      <c r="C196" s="134"/>
      <c r="D196" s="135"/>
      <c r="E196" s="137"/>
      <c r="F196" s="136"/>
      <c r="G196" s="136"/>
      <c r="H196" s="136"/>
      <c r="I196" s="136"/>
      <c r="J196" s="136"/>
      <c r="K196" s="136"/>
      <c r="L196" s="136"/>
      <c r="M196" s="136"/>
      <c r="N196" s="136"/>
      <c r="O196" s="136"/>
      <c r="P196" s="136"/>
      <c r="Q196" s="136"/>
      <c r="R196" s="137"/>
      <c r="T196" s="138"/>
    </row>
    <row r="197" spans="1:20">
      <c r="A197" s="260">
        <v>2711010</v>
      </c>
      <c r="B197" s="275" t="s">
        <v>1908</v>
      </c>
      <c r="C197" s="134" t="s">
        <v>1909</v>
      </c>
      <c r="D197" s="135">
        <v>-4700</v>
      </c>
      <c r="E197" s="137">
        <v>0</v>
      </c>
      <c r="F197" s="136">
        <v>-4700</v>
      </c>
      <c r="G197" s="136">
        <v>-4700</v>
      </c>
      <c r="H197" s="136">
        <v>-5340</v>
      </c>
      <c r="I197" s="136">
        <v>-5340</v>
      </c>
      <c r="J197" s="136">
        <v>-5340</v>
      </c>
      <c r="K197" s="136">
        <v>-5340</v>
      </c>
      <c r="L197" s="136">
        <v>-5340</v>
      </c>
      <c r="M197" s="136">
        <v>-5340</v>
      </c>
      <c r="N197" s="136">
        <v>-5340</v>
      </c>
      <c r="O197" s="136">
        <v>-5340</v>
      </c>
      <c r="P197" s="136">
        <v>-5340</v>
      </c>
      <c r="Q197" s="136">
        <v>-5340</v>
      </c>
      <c r="R197" s="137">
        <v>-5340</v>
      </c>
      <c r="T197" s="138">
        <f>ROUND(SUM(F197:R197)/13,0)</f>
        <v>-5242</v>
      </c>
    </row>
    <row r="198" spans="1:20">
      <c r="A198" s="260">
        <v>2711045</v>
      </c>
      <c r="B198" s="275" t="s">
        <v>1908</v>
      </c>
      <c r="C198" s="134" t="s">
        <v>1910</v>
      </c>
      <c r="D198" s="135">
        <v>-51878.35</v>
      </c>
      <c r="E198" s="137">
        <v>0</v>
      </c>
      <c r="F198" s="136">
        <v>-51878.35</v>
      </c>
      <c r="G198" s="136">
        <v>-51878.35</v>
      </c>
      <c r="H198" s="136">
        <v>-51878.35</v>
      </c>
      <c r="I198" s="136">
        <v>-51878.35</v>
      </c>
      <c r="J198" s="136">
        <v>-51878.35</v>
      </c>
      <c r="K198" s="136">
        <v>-51878.35</v>
      </c>
      <c r="L198" s="136">
        <v>-51878.35</v>
      </c>
      <c r="M198" s="136">
        <v>-51878.35</v>
      </c>
      <c r="N198" s="136">
        <v>-51878.35</v>
      </c>
      <c r="O198" s="136">
        <v>-51878.35</v>
      </c>
      <c r="P198" s="136">
        <v>-51878.35</v>
      </c>
      <c r="Q198" s="136">
        <v>-51878.35</v>
      </c>
      <c r="R198" s="137">
        <v>-51878.35</v>
      </c>
      <c r="T198" s="138">
        <f>ROUND(SUM(F198:R198)/13,0)</f>
        <v>-51878</v>
      </c>
    </row>
    <row r="199" spans="1:20">
      <c r="A199" s="260">
        <v>2711046</v>
      </c>
      <c r="B199" s="275" t="s">
        <v>1908</v>
      </c>
      <c r="C199" s="134" t="s">
        <v>1911</v>
      </c>
      <c r="D199" s="135">
        <v>-38083.39</v>
      </c>
      <c r="E199" s="137">
        <v>0</v>
      </c>
      <c r="F199" s="136">
        <v>-38083.39</v>
      </c>
      <c r="G199" s="136">
        <v>-38083.39</v>
      </c>
      <c r="H199" s="136">
        <v>-38083.39</v>
      </c>
      <c r="I199" s="136">
        <v>-38083.39</v>
      </c>
      <c r="J199" s="136">
        <v>-38083.39</v>
      </c>
      <c r="K199" s="136">
        <v>-38083.39</v>
      </c>
      <c r="L199" s="136">
        <v>-38083.39</v>
      </c>
      <c r="M199" s="136">
        <v>-38083.39</v>
      </c>
      <c r="N199" s="136">
        <v>-38083.39</v>
      </c>
      <c r="O199" s="136">
        <v>-38083.39</v>
      </c>
      <c r="P199" s="136">
        <v>-38083.39</v>
      </c>
      <c r="Q199" s="136">
        <v>-38083.39</v>
      </c>
      <c r="R199" s="137">
        <v>-38083.39</v>
      </c>
      <c r="T199" s="138">
        <f>ROUND(SUM(F199:R199)/13,0)</f>
        <v>-38083</v>
      </c>
    </row>
    <row r="200" spans="1:20">
      <c r="A200" s="260">
        <v>2711047</v>
      </c>
      <c r="B200" s="275" t="s">
        <v>1908</v>
      </c>
      <c r="C200" s="134" t="s">
        <v>1094</v>
      </c>
      <c r="D200" s="135">
        <v>-761.24</v>
      </c>
      <c r="E200" s="137">
        <v>0</v>
      </c>
      <c r="F200" s="136">
        <v>-761.24</v>
      </c>
      <c r="G200" s="136">
        <v>-761.24</v>
      </c>
      <c r="H200" s="136">
        <v>-761.24</v>
      </c>
      <c r="I200" s="136">
        <v>-761.24</v>
      </c>
      <c r="J200" s="136">
        <v>-761.24</v>
      </c>
      <c r="K200" s="136">
        <v>-761.24</v>
      </c>
      <c r="L200" s="136">
        <v>-761.24</v>
      </c>
      <c r="M200" s="136">
        <v>-761.24</v>
      </c>
      <c r="N200" s="136">
        <v>-761.24</v>
      </c>
      <c r="O200" s="136">
        <v>-761.24</v>
      </c>
      <c r="P200" s="136">
        <v>-761.24</v>
      </c>
      <c r="Q200" s="136">
        <v>-761.24</v>
      </c>
      <c r="R200" s="137">
        <v>-761.24</v>
      </c>
      <c r="T200" s="138">
        <f>ROUND(SUM(F200:R200)/13,0)</f>
        <v>-761</v>
      </c>
    </row>
    <row r="201" spans="1:20">
      <c r="A201" s="260"/>
      <c r="B201" s="275"/>
      <c r="C201" s="146" t="s">
        <v>1095</v>
      </c>
      <c r="D201" s="157">
        <f>SUM(D197:D200)</f>
        <v>-95422.98</v>
      </c>
      <c r="E201" s="158">
        <f t="shared" ref="E201:R201" si="26">SUM(E197:E200)</f>
        <v>0</v>
      </c>
      <c r="F201" s="157">
        <f t="shared" si="26"/>
        <v>-95422.98</v>
      </c>
      <c r="G201" s="157">
        <f t="shared" si="26"/>
        <v>-95422.98</v>
      </c>
      <c r="H201" s="157">
        <f t="shared" si="26"/>
        <v>-96062.98</v>
      </c>
      <c r="I201" s="157">
        <f t="shared" si="26"/>
        <v>-96062.98</v>
      </c>
      <c r="J201" s="157">
        <f t="shared" si="26"/>
        <v>-96062.98</v>
      </c>
      <c r="K201" s="157">
        <f t="shared" si="26"/>
        <v>-96062.98</v>
      </c>
      <c r="L201" s="157">
        <f t="shared" si="26"/>
        <v>-96062.98</v>
      </c>
      <c r="M201" s="157">
        <f t="shared" si="26"/>
        <v>-96062.98</v>
      </c>
      <c r="N201" s="157">
        <f t="shared" si="26"/>
        <v>-96062.98</v>
      </c>
      <c r="O201" s="157">
        <f t="shared" si="26"/>
        <v>-96062.98</v>
      </c>
      <c r="P201" s="157">
        <f t="shared" si="26"/>
        <v>-96062.98</v>
      </c>
      <c r="Q201" s="157">
        <f t="shared" si="26"/>
        <v>-96062.98</v>
      </c>
      <c r="R201" s="158">
        <f t="shared" si="26"/>
        <v>-96062.98</v>
      </c>
      <c r="T201" s="258">
        <f>ROUND(SUM(F201:R201)/13,0)</f>
        <v>-95965</v>
      </c>
    </row>
    <row r="202" spans="1:20">
      <c r="A202" s="260"/>
      <c r="B202" s="275"/>
      <c r="C202" s="134"/>
      <c r="D202" s="135"/>
      <c r="E202" s="137"/>
      <c r="F202" s="136"/>
      <c r="G202" s="136"/>
      <c r="H202" s="136"/>
      <c r="I202" s="136"/>
      <c r="J202" s="136"/>
      <c r="K202" s="136"/>
      <c r="L202" s="136"/>
      <c r="M202" s="136"/>
      <c r="N202" s="136"/>
      <c r="O202" s="136"/>
      <c r="P202" s="136"/>
      <c r="Q202" s="136"/>
      <c r="R202" s="137"/>
      <c r="T202" s="138"/>
    </row>
    <row r="203" spans="1:20">
      <c r="A203" s="260"/>
      <c r="B203" s="275"/>
      <c r="C203" s="163" t="s">
        <v>1073</v>
      </c>
      <c r="D203" s="157">
        <f>+D184+D195+D201</f>
        <v>-484034.85</v>
      </c>
      <c r="E203" s="158">
        <f t="shared" ref="E203:R203" si="27">+E184+E195+E201</f>
        <v>-110859</v>
      </c>
      <c r="F203" s="157">
        <f t="shared" si="27"/>
        <v>-594893.85</v>
      </c>
      <c r="G203" s="157">
        <f t="shared" si="27"/>
        <v>-594893.85</v>
      </c>
      <c r="H203" s="157">
        <f t="shared" si="27"/>
        <v>-595533.85</v>
      </c>
      <c r="I203" s="157">
        <f t="shared" si="27"/>
        <v>-595533.85</v>
      </c>
      <c r="J203" s="157">
        <f t="shared" si="27"/>
        <v>-595533.85</v>
      </c>
      <c r="K203" s="157">
        <f t="shared" si="27"/>
        <v>-595533.85</v>
      </c>
      <c r="L203" s="157">
        <f t="shared" si="27"/>
        <v>-595533.85</v>
      </c>
      <c r="M203" s="157">
        <f t="shared" si="27"/>
        <v>-595533.85</v>
      </c>
      <c r="N203" s="157">
        <f t="shared" si="27"/>
        <v>-595533.85</v>
      </c>
      <c r="O203" s="157">
        <f t="shared" si="27"/>
        <v>-595533.85</v>
      </c>
      <c r="P203" s="157">
        <f t="shared" si="27"/>
        <v>-595533.85</v>
      </c>
      <c r="Q203" s="157">
        <f t="shared" si="27"/>
        <v>-595533.85</v>
      </c>
      <c r="R203" s="158">
        <f t="shared" si="27"/>
        <v>-595533.85</v>
      </c>
      <c r="T203" s="258">
        <f>ROUND(SUM(F203:R203)/13,0)</f>
        <v>-595435</v>
      </c>
    </row>
    <row r="204" spans="1:20">
      <c r="A204" s="260"/>
      <c r="B204" s="244"/>
      <c r="C204" s="134"/>
      <c r="D204" s="135"/>
      <c r="E204" s="137"/>
      <c r="F204" s="136"/>
      <c r="G204" s="136"/>
      <c r="H204" s="136"/>
      <c r="I204" s="136"/>
      <c r="J204" s="136"/>
      <c r="K204" s="136"/>
      <c r="L204" s="136"/>
      <c r="M204" s="136"/>
      <c r="N204" s="136"/>
      <c r="O204" s="136"/>
      <c r="P204" s="136"/>
      <c r="Q204" s="136"/>
      <c r="R204" s="137"/>
      <c r="T204" s="138"/>
    </row>
    <row r="205" spans="1:20">
      <c r="A205" s="260"/>
      <c r="B205" s="244"/>
      <c r="C205" s="134"/>
      <c r="D205" s="135"/>
      <c r="E205" s="137"/>
      <c r="F205" s="136"/>
      <c r="G205" s="136"/>
      <c r="H205" s="136"/>
      <c r="I205" s="136"/>
      <c r="J205" s="136"/>
      <c r="K205" s="136"/>
      <c r="L205" s="136"/>
      <c r="M205" s="136"/>
      <c r="N205" s="136"/>
      <c r="O205" s="136"/>
      <c r="P205" s="136"/>
      <c r="Q205" s="136"/>
      <c r="R205" s="137"/>
      <c r="T205" s="138"/>
    </row>
    <row r="206" spans="1:20">
      <c r="A206" s="260"/>
      <c r="B206" s="244"/>
      <c r="C206" s="146" t="s">
        <v>730</v>
      </c>
      <c r="D206" s="135"/>
      <c r="E206" s="137"/>
      <c r="F206" s="136"/>
      <c r="G206" s="136"/>
      <c r="H206" s="136"/>
      <c r="I206" s="136"/>
      <c r="J206" s="136"/>
      <c r="K206" s="136"/>
      <c r="L206" s="136"/>
      <c r="M206" s="136"/>
      <c r="N206" s="136"/>
      <c r="O206" s="136"/>
      <c r="P206" s="136"/>
      <c r="Q206" s="136"/>
      <c r="R206" s="137"/>
      <c r="T206" s="138"/>
    </row>
    <row r="207" spans="1:20">
      <c r="A207" s="260">
        <v>271.10000000000002</v>
      </c>
      <c r="B207" s="275" t="s">
        <v>1259</v>
      </c>
      <c r="C207" s="269" t="s">
        <v>1096</v>
      </c>
      <c r="D207" s="135">
        <v>-484034.85</v>
      </c>
      <c r="E207" s="137">
        <v>-110859</v>
      </c>
      <c r="F207" s="136">
        <v>-594893.85</v>
      </c>
      <c r="G207" s="136">
        <v>-594893.85</v>
      </c>
      <c r="H207" s="136">
        <v>-595533.85</v>
      </c>
      <c r="I207" s="136">
        <v>-595533.85</v>
      </c>
      <c r="J207" s="136">
        <v>-595533.85</v>
      </c>
      <c r="K207" s="136">
        <v>-595533.85</v>
      </c>
      <c r="L207" s="136">
        <v>-595533.85</v>
      </c>
      <c r="M207" s="136">
        <v>-595533.85</v>
      </c>
      <c r="N207" s="136">
        <v>-595533.85</v>
      </c>
      <c r="O207" s="136">
        <v>-595533.85</v>
      </c>
      <c r="P207" s="136">
        <v>-595533.85</v>
      </c>
      <c r="Q207" s="136">
        <v>-595533.85</v>
      </c>
      <c r="R207" s="137">
        <v>-595533.85</v>
      </c>
      <c r="T207" s="258">
        <f>ROUND(SUM(F207:R207)/13,0)</f>
        <v>-595435</v>
      </c>
    </row>
    <row r="208" spans="1:20">
      <c r="A208" s="260"/>
      <c r="B208" s="244"/>
      <c r="C208" s="277" t="s">
        <v>1073</v>
      </c>
      <c r="D208" s="157">
        <f>SUM(D207)</f>
        <v>-484034.85</v>
      </c>
      <c r="E208" s="158">
        <f t="shared" ref="E208:T208" si="28">SUM(E207)</f>
        <v>-110859</v>
      </c>
      <c r="F208" s="157">
        <f t="shared" si="28"/>
        <v>-594893.85</v>
      </c>
      <c r="G208" s="157">
        <f t="shared" si="28"/>
        <v>-594893.85</v>
      </c>
      <c r="H208" s="157">
        <f t="shared" si="28"/>
        <v>-595533.85</v>
      </c>
      <c r="I208" s="157">
        <f t="shared" si="28"/>
        <v>-595533.85</v>
      </c>
      <c r="J208" s="157">
        <f t="shared" si="28"/>
        <v>-595533.85</v>
      </c>
      <c r="K208" s="157">
        <f t="shared" si="28"/>
        <v>-595533.85</v>
      </c>
      <c r="L208" s="157">
        <f t="shared" si="28"/>
        <v>-595533.85</v>
      </c>
      <c r="M208" s="157">
        <f t="shared" si="28"/>
        <v>-595533.85</v>
      </c>
      <c r="N208" s="157">
        <f t="shared" si="28"/>
        <v>-595533.85</v>
      </c>
      <c r="O208" s="157">
        <f t="shared" si="28"/>
        <v>-595533.85</v>
      </c>
      <c r="P208" s="157">
        <f t="shared" si="28"/>
        <v>-595533.85</v>
      </c>
      <c r="Q208" s="157">
        <f t="shared" si="28"/>
        <v>-595533.85</v>
      </c>
      <c r="R208" s="158">
        <f t="shared" si="28"/>
        <v>-595533.85</v>
      </c>
      <c r="T208" s="258">
        <f t="shared" si="28"/>
        <v>-595435</v>
      </c>
    </row>
    <row r="209" spans="1:20">
      <c r="A209" s="273"/>
      <c r="B209" s="274"/>
      <c r="C209" s="151"/>
      <c r="D209" s="152"/>
      <c r="E209" s="153"/>
      <c r="F209" s="153"/>
      <c r="G209" s="153"/>
      <c r="H209" s="153"/>
      <c r="I209" s="153"/>
      <c r="J209" s="153"/>
      <c r="K209" s="153"/>
      <c r="L209" s="153"/>
      <c r="M209" s="153"/>
      <c r="N209" s="153"/>
      <c r="O209" s="153"/>
      <c r="P209" s="153"/>
      <c r="Q209" s="153"/>
      <c r="R209" s="154"/>
      <c r="T209" s="155"/>
    </row>
    <row r="210" spans="1:20">
      <c r="A210" s="245"/>
      <c r="T210" s="121"/>
    </row>
    <row r="211" spans="1:20">
      <c r="A211" s="245"/>
      <c r="T211" s="121"/>
    </row>
    <row r="212" spans="1:20">
      <c r="A212" s="2683" t="s">
        <v>733</v>
      </c>
      <c r="B212" s="2684"/>
      <c r="C212" s="2684"/>
      <c r="D212" s="2684"/>
      <c r="E212" s="2684"/>
      <c r="F212" s="2684"/>
      <c r="G212" s="2684"/>
      <c r="H212" s="2684"/>
      <c r="I212" s="2684"/>
      <c r="J212" s="2684"/>
      <c r="K212" s="2684"/>
      <c r="L212" s="2684"/>
      <c r="M212" s="2684"/>
      <c r="N212" s="2684"/>
      <c r="O212" s="2684"/>
      <c r="P212" s="2684"/>
      <c r="Q212" s="2684"/>
      <c r="R212" s="2685"/>
      <c r="T212" s="256"/>
    </row>
    <row r="213" spans="1:20">
      <c r="A213" s="267"/>
      <c r="B213" s="268"/>
      <c r="C213" s="268"/>
      <c r="D213" s="268"/>
      <c r="E213" s="268"/>
      <c r="F213" s="268"/>
      <c r="G213" s="268"/>
      <c r="H213" s="268"/>
      <c r="I213" s="268"/>
      <c r="J213" s="268"/>
      <c r="K213" s="268"/>
      <c r="L213" s="268"/>
      <c r="M213" s="268"/>
      <c r="N213" s="268"/>
      <c r="O213" s="268"/>
      <c r="P213" s="268"/>
      <c r="Q213" s="268"/>
      <c r="R213" s="290"/>
      <c r="T213" s="257"/>
    </row>
    <row r="214" spans="1:20">
      <c r="A214" s="260">
        <v>2721007</v>
      </c>
      <c r="B214" s="275" t="s">
        <v>1292</v>
      </c>
      <c r="C214" s="134" t="s">
        <v>1097</v>
      </c>
      <c r="D214" s="135">
        <v>-55179.53</v>
      </c>
      <c r="E214" s="137">
        <v>0</v>
      </c>
      <c r="F214" s="136">
        <v>-55179.53</v>
      </c>
      <c r="G214" s="136">
        <v>-55179.53</v>
      </c>
      <c r="H214" s="136">
        <v>-55179.53</v>
      </c>
      <c r="I214" s="136">
        <v>-55179.53</v>
      </c>
      <c r="J214" s="136">
        <v>-55179.53</v>
      </c>
      <c r="K214" s="136">
        <v>-55179.53</v>
      </c>
      <c r="L214" s="136">
        <v>-55179.53</v>
      </c>
      <c r="M214" s="136">
        <v>-55179.53</v>
      </c>
      <c r="N214" s="136">
        <v>-55179.53</v>
      </c>
      <c r="O214" s="136">
        <v>-55179.53</v>
      </c>
      <c r="P214" s="136">
        <v>-55179.53</v>
      </c>
      <c r="Q214" s="136">
        <v>-55179.53</v>
      </c>
      <c r="R214" s="137">
        <v>-55179.53</v>
      </c>
      <c r="T214" s="138">
        <f>ROUND(SUM(F214:R214)/13,0)</f>
        <v>-55180</v>
      </c>
    </row>
    <row r="215" spans="1:20">
      <c r="A215" s="260">
        <v>2721008</v>
      </c>
      <c r="B215" s="275" t="s">
        <v>1292</v>
      </c>
      <c r="C215" s="134" t="s">
        <v>1098</v>
      </c>
      <c r="D215" s="135">
        <v>-167260.65</v>
      </c>
      <c r="E215" s="137">
        <v>0</v>
      </c>
      <c r="F215" s="136">
        <v>-167260.65</v>
      </c>
      <c r="G215" s="136">
        <v>-167260.65</v>
      </c>
      <c r="H215" s="136">
        <v>-167260.65</v>
      </c>
      <c r="I215" s="136">
        <v>-167260.65</v>
      </c>
      <c r="J215" s="136">
        <v>-167260.65</v>
      </c>
      <c r="K215" s="136">
        <v>-167260.65</v>
      </c>
      <c r="L215" s="136">
        <v>-167260.65</v>
      </c>
      <c r="M215" s="136">
        <v>-167260.65</v>
      </c>
      <c r="N215" s="136">
        <v>-167260.65</v>
      </c>
      <c r="O215" s="136">
        <v>-167260.65</v>
      </c>
      <c r="P215" s="136">
        <v>-167260.65</v>
      </c>
      <c r="Q215" s="136">
        <v>-167260.65</v>
      </c>
      <c r="R215" s="137">
        <v>-167260.65</v>
      </c>
      <c r="T215" s="138">
        <f>ROUND(SUM(F215:R215)/13,0)</f>
        <v>-167261</v>
      </c>
    </row>
    <row r="216" spans="1:20">
      <c r="A216" s="260">
        <v>2721098</v>
      </c>
      <c r="B216" s="275" t="s">
        <v>1292</v>
      </c>
      <c r="C216" s="134" t="s">
        <v>766</v>
      </c>
      <c r="D216" s="135">
        <v>-8685.39</v>
      </c>
      <c r="E216" s="137">
        <v>0</v>
      </c>
      <c r="F216" s="136">
        <v>-8685.39</v>
      </c>
      <c r="G216" s="136">
        <v>-8685.39</v>
      </c>
      <c r="H216" s="136">
        <v>-8685.39</v>
      </c>
      <c r="I216" s="136">
        <v>-8685.39</v>
      </c>
      <c r="J216" s="136">
        <v>-8685.39</v>
      </c>
      <c r="K216" s="136">
        <v>-8685.39</v>
      </c>
      <c r="L216" s="136">
        <v>-8685.39</v>
      </c>
      <c r="M216" s="136">
        <v>-8685.39</v>
      </c>
      <c r="N216" s="136">
        <v>-8685.39</v>
      </c>
      <c r="O216" s="136">
        <v>-8685.39</v>
      </c>
      <c r="P216" s="136">
        <v>-8685.39</v>
      </c>
      <c r="Q216" s="136">
        <v>-8685.39</v>
      </c>
      <c r="R216" s="137">
        <v>-8685.39</v>
      </c>
      <c r="T216" s="138">
        <f>ROUND(SUM(F216:R216)/13,0)</f>
        <v>-8685</v>
      </c>
    </row>
    <row r="217" spans="1:20">
      <c r="A217" s="260"/>
      <c r="B217" s="275"/>
      <c r="C217" s="163" t="s">
        <v>767</v>
      </c>
      <c r="D217" s="157">
        <f>SUM(D214:D216)</f>
        <v>-231125.57</v>
      </c>
      <c r="E217" s="158">
        <f t="shared" ref="E217:R217" si="29">SUM(E214:E216)</f>
        <v>0</v>
      </c>
      <c r="F217" s="157">
        <f t="shared" si="29"/>
        <v>-231125.57</v>
      </c>
      <c r="G217" s="157">
        <f t="shared" si="29"/>
        <v>-231125.57</v>
      </c>
      <c r="H217" s="157">
        <f t="shared" si="29"/>
        <v>-231125.57</v>
      </c>
      <c r="I217" s="157">
        <f t="shared" si="29"/>
        <v>-231125.57</v>
      </c>
      <c r="J217" s="157">
        <f t="shared" si="29"/>
        <v>-231125.57</v>
      </c>
      <c r="K217" s="157">
        <f t="shared" si="29"/>
        <v>-231125.57</v>
      </c>
      <c r="L217" s="157">
        <f t="shared" si="29"/>
        <v>-231125.57</v>
      </c>
      <c r="M217" s="157">
        <f t="shared" si="29"/>
        <v>-231125.57</v>
      </c>
      <c r="N217" s="157">
        <f t="shared" si="29"/>
        <v>-231125.57</v>
      </c>
      <c r="O217" s="157">
        <f t="shared" si="29"/>
        <v>-231125.57</v>
      </c>
      <c r="P217" s="157">
        <f t="shared" si="29"/>
        <v>-231125.57</v>
      </c>
      <c r="Q217" s="157">
        <f t="shared" si="29"/>
        <v>-231125.57</v>
      </c>
      <c r="R217" s="158">
        <f t="shared" si="29"/>
        <v>-231125.57</v>
      </c>
      <c r="T217" s="258">
        <f>ROUND(SUM(F217:R217)/13,0)</f>
        <v>-231126</v>
      </c>
    </row>
    <row r="218" spans="1:20">
      <c r="A218" s="260"/>
      <c r="B218" s="275"/>
      <c r="C218" s="134"/>
      <c r="D218" s="135"/>
      <c r="E218" s="137"/>
      <c r="F218" s="136"/>
      <c r="G218" s="136"/>
      <c r="H218" s="136"/>
      <c r="I218" s="136"/>
      <c r="J218" s="136"/>
      <c r="K218" s="136"/>
      <c r="L218" s="136"/>
      <c r="M218" s="136"/>
      <c r="N218" s="136"/>
      <c r="O218" s="136"/>
      <c r="P218" s="136"/>
      <c r="Q218" s="136"/>
      <c r="R218" s="137"/>
      <c r="T218" s="138"/>
    </row>
    <row r="219" spans="1:20">
      <c r="A219" s="260">
        <v>2721000</v>
      </c>
      <c r="B219" s="275" t="s">
        <v>1294</v>
      </c>
      <c r="C219" s="134" t="s">
        <v>768</v>
      </c>
      <c r="D219" s="135">
        <v>-0.01</v>
      </c>
      <c r="E219" s="137">
        <v>-105691</v>
      </c>
      <c r="F219" s="136">
        <v>-105691.01</v>
      </c>
      <c r="G219" s="136">
        <v>-105691.01</v>
      </c>
      <c r="H219" s="136">
        <v>-105691.01</v>
      </c>
      <c r="I219" s="136">
        <v>-105691.01</v>
      </c>
      <c r="J219" s="136">
        <v>-105691.01</v>
      </c>
      <c r="K219" s="136">
        <v>-105691.01</v>
      </c>
      <c r="L219" s="136">
        <v>-105691.01</v>
      </c>
      <c r="M219" s="136">
        <v>-105691.01</v>
      </c>
      <c r="N219" s="136">
        <v>-105691.01</v>
      </c>
      <c r="O219" s="136">
        <v>-105691.01</v>
      </c>
      <c r="P219" s="136">
        <v>-105691.01</v>
      </c>
      <c r="Q219" s="136">
        <v>-105691.01</v>
      </c>
      <c r="R219" s="137">
        <v>-105691.01</v>
      </c>
      <c r="T219" s="138">
        <f t="shared" ref="T219:T224" si="30">ROUND(SUM(F219:R219)/13,0)</f>
        <v>-105691</v>
      </c>
    </row>
    <row r="220" spans="1:20">
      <c r="A220" s="260">
        <v>2721003</v>
      </c>
      <c r="B220" s="275" t="s">
        <v>1294</v>
      </c>
      <c r="C220" s="134" t="s">
        <v>769</v>
      </c>
      <c r="D220" s="135">
        <v>-14354.5</v>
      </c>
      <c r="E220" s="137">
        <v>0</v>
      </c>
      <c r="F220" s="136">
        <v>-14354.5</v>
      </c>
      <c r="G220" s="136">
        <v>-14354.5</v>
      </c>
      <c r="H220" s="136">
        <v>-14354.5</v>
      </c>
      <c r="I220" s="136">
        <v>-14354.5</v>
      </c>
      <c r="J220" s="136">
        <v>-14354.5</v>
      </c>
      <c r="K220" s="136">
        <v>-14354.5</v>
      </c>
      <c r="L220" s="136">
        <v>-14354.5</v>
      </c>
      <c r="M220" s="136">
        <v>-14354.5</v>
      </c>
      <c r="N220" s="136">
        <v>-14354.5</v>
      </c>
      <c r="O220" s="136">
        <v>-14354.5</v>
      </c>
      <c r="P220" s="136">
        <v>-14354.5</v>
      </c>
      <c r="Q220" s="136">
        <v>-14354.5</v>
      </c>
      <c r="R220" s="137">
        <v>0</v>
      </c>
      <c r="T220" s="138">
        <f t="shared" si="30"/>
        <v>-13250</v>
      </c>
    </row>
    <row r="221" spans="1:20">
      <c r="A221" s="260">
        <v>2721004</v>
      </c>
      <c r="B221" s="275" t="s">
        <v>1294</v>
      </c>
      <c r="C221" s="134" t="s">
        <v>1068</v>
      </c>
      <c r="D221" s="135">
        <v>-54794.41</v>
      </c>
      <c r="E221" s="137">
        <v>0</v>
      </c>
      <c r="F221" s="136">
        <v>-54794.41</v>
      </c>
      <c r="G221" s="136">
        <v>-54794.41</v>
      </c>
      <c r="H221" s="136">
        <v>-54794.41</v>
      </c>
      <c r="I221" s="136">
        <v>-54794.41</v>
      </c>
      <c r="J221" s="136">
        <v>-54794.41</v>
      </c>
      <c r="K221" s="136">
        <v>-54794.41</v>
      </c>
      <c r="L221" s="136">
        <v>-54794.41</v>
      </c>
      <c r="M221" s="136">
        <v>-54794.41</v>
      </c>
      <c r="N221" s="136">
        <v>-54794.41</v>
      </c>
      <c r="O221" s="136">
        <v>-54794.41</v>
      </c>
      <c r="P221" s="136">
        <v>-54794.41</v>
      </c>
      <c r="Q221" s="136">
        <v>-54794.41</v>
      </c>
      <c r="R221" s="137">
        <v>-54794.41</v>
      </c>
      <c r="T221" s="138">
        <f t="shared" si="30"/>
        <v>-54794</v>
      </c>
    </row>
    <row r="222" spans="1:20">
      <c r="A222" s="260">
        <v>2721005</v>
      </c>
      <c r="B222" s="275" t="s">
        <v>1294</v>
      </c>
      <c r="C222" s="134" t="s">
        <v>1069</v>
      </c>
      <c r="D222" s="135">
        <v>-70922.59</v>
      </c>
      <c r="E222" s="137">
        <v>0</v>
      </c>
      <c r="F222" s="136">
        <v>-70922.59</v>
      </c>
      <c r="G222" s="136">
        <v>-70922.59</v>
      </c>
      <c r="H222" s="136">
        <v>-70922.59</v>
      </c>
      <c r="I222" s="136">
        <v>-70922.59</v>
      </c>
      <c r="J222" s="136">
        <v>-70922.59</v>
      </c>
      <c r="K222" s="136">
        <v>-70922.59</v>
      </c>
      <c r="L222" s="136">
        <v>-70922.59</v>
      </c>
      <c r="M222" s="136">
        <v>-70922.59</v>
      </c>
      <c r="N222" s="136">
        <v>-70922.59</v>
      </c>
      <c r="O222" s="136">
        <v>-70922.59</v>
      </c>
      <c r="P222" s="136">
        <v>-70922.59</v>
      </c>
      <c r="Q222" s="136">
        <v>-70922.59</v>
      </c>
      <c r="R222" s="137">
        <v>-85277.09</v>
      </c>
      <c r="T222" s="138">
        <f t="shared" si="30"/>
        <v>-72027</v>
      </c>
    </row>
    <row r="223" spans="1:20">
      <c r="A223" s="260">
        <v>2721011</v>
      </c>
      <c r="B223" s="275" t="s">
        <v>1294</v>
      </c>
      <c r="C223" s="134" t="s">
        <v>1070</v>
      </c>
      <c r="D223" s="135">
        <v>-72330.75</v>
      </c>
      <c r="E223" s="137">
        <v>0</v>
      </c>
      <c r="F223" s="136">
        <v>-72330.75</v>
      </c>
      <c r="G223" s="136">
        <v>-72330.75</v>
      </c>
      <c r="H223" s="136">
        <v>-72330.75</v>
      </c>
      <c r="I223" s="136">
        <v>-72330.75</v>
      </c>
      <c r="J223" s="136">
        <v>-72330.75</v>
      </c>
      <c r="K223" s="136">
        <v>-72330.75</v>
      </c>
      <c r="L223" s="136">
        <v>-72330.75</v>
      </c>
      <c r="M223" s="136">
        <v>-72330.75</v>
      </c>
      <c r="N223" s="136">
        <v>-72330.75</v>
      </c>
      <c r="O223" s="136">
        <v>-72330.75</v>
      </c>
      <c r="P223" s="136">
        <v>-72330.75</v>
      </c>
      <c r="Q223" s="136">
        <v>-72330.75</v>
      </c>
      <c r="R223" s="137">
        <v>-72330.75</v>
      </c>
      <c r="T223" s="138">
        <f t="shared" si="30"/>
        <v>-72331</v>
      </c>
    </row>
    <row r="224" spans="1:20">
      <c r="A224" s="260"/>
      <c r="B224" s="275"/>
      <c r="C224" s="163" t="s">
        <v>1907</v>
      </c>
      <c r="D224" s="157">
        <f>SUM(D219:D223)</f>
        <v>-212402.26</v>
      </c>
      <c r="E224" s="158">
        <f t="shared" ref="E224:R224" si="31">SUM(E219:E223)</f>
        <v>-105691</v>
      </c>
      <c r="F224" s="157">
        <f t="shared" si="31"/>
        <v>-318093.26</v>
      </c>
      <c r="G224" s="157">
        <f t="shared" si="31"/>
        <v>-318093.26</v>
      </c>
      <c r="H224" s="157">
        <f t="shared" si="31"/>
        <v>-318093.26</v>
      </c>
      <c r="I224" s="157">
        <f t="shared" si="31"/>
        <v>-318093.26</v>
      </c>
      <c r="J224" s="157">
        <f t="shared" si="31"/>
        <v>-318093.26</v>
      </c>
      <c r="K224" s="157">
        <f t="shared" si="31"/>
        <v>-318093.26</v>
      </c>
      <c r="L224" s="157">
        <f t="shared" si="31"/>
        <v>-318093.26</v>
      </c>
      <c r="M224" s="157">
        <f t="shared" si="31"/>
        <v>-318093.26</v>
      </c>
      <c r="N224" s="157">
        <f t="shared" si="31"/>
        <v>-318093.26</v>
      </c>
      <c r="O224" s="157">
        <f t="shared" si="31"/>
        <v>-318093.26</v>
      </c>
      <c r="P224" s="157">
        <f t="shared" si="31"/>
        <v>-318093.26</v>
      </c>
      <c r="Q224" s="157">
        <f t="shared" si="31"/>
        <v>-318093.26</v>
      </c>
      <c r="R224" s="158">
        <f t="shared" si="31"/>
        <v>-318093.26</v>
      </c>
      <c r="T224" s="258">
        <f t="shared" si="30"/>
        <v>-318093</v>
      </c>
    </row>
    <row r="225" spans="1:20">
      <c r="A225" s="260"/>
      <c r="B225" s="275"/>
      <c r="C225" s="134"/>
      <c r="D225" s="135"/>
      <c r="E225" s="137"/>
      <c r="F225" s="136"/>
      <c r="G225" s="136"/>
      <c r="H225" s="136"/>
      <c r="I225" s="136"/>
      <c r="J225" s="136"/>
      <c r="K225" s="136"/>
      <c r="L225" s="136"/>
      <c r="M225" s="136"/>
      <c r="N225" s="136"/>
      <c r="O225" s="136"/>
      <c r="P225" s="136"/>
      <c r="Q225" s="136"/>
      <c r="R225" s="137"/>
      <c r="T225" s="138"/>
    </row>
    <row r="226" spans="1:20">
      <c r="A226" s="260">
        <v>2721006</v>
      </c>
      <c r="B226" s="275" t="s">
        <v>1908</v>
      </c>
      <c r="C226" s="134" t="s">
        <v>1667</v>
      </c>
      <c r="D226" s="135">
        <v>-36736.17</v>
      </c>
      <c r="E226" s="137">
        <v>0</v>
      </c>
      <c r="F226" s="136">
        <v>-36736.17</v>
      </c>
      <c r="G226" s="136">
        <v>-36736.17</v>
      </c>
      <c r="H226" s="136">
        <v>-36736.17</v>
      </c>
      <c r="I226" s="136">
        <v>-36736.17</v>
      </c>
      <c r="J226" s="136">
        <v>-36736.17</v>
      </c>
      <c r="K226" s="136">
        <v>-36736.17</v>
      </c>
      <c r="L226" s="136">
        <v>-36736.17</v>
      </c>
      <c r="M226" s="136">
        <v>-36736.17</v>
      </c>
      <c r="N226" s="136">
        <v>-36736.17</v>
      </c>
      <c r="O226" s="136">
        <v>-36736.17</v>
      </c>
      <c r="P226" s="136">
        <v>-36736.17</v>
      </c>
      <c r="Q226" s="136">
        <v>-36736.17</v>
      </c>
      <c r="R226" s="137">
        <v>-36736.17</v>
      </c>
      <c r="T226" s="138">
        <f>ROUND(SUM(F226:R226)/13,0)</f>
        <v>-36736</v>
      </c>
    </row>
    <row r="227" spans="1:20">
      <c r="A227" s="260">
        <v>2721010</v>
      </c>
      <c r="B227" s="275" t="s">
        <v>1908</v>
      </c>
      <c r="C227" s="134" t="s">
        <v>1668</v>
      </c>
      <c r="D227" s="135">
        <v>-1300</v>
      </c>
      <c r="E227" s="137">
        <v>0</v>
      </c>
      <c r="F227" s="136">
        <v>-1300</v>
      </c>
      <c r="G227" s="136">
        <v>-1300</v>
      </c>
      <c r="H227" s="136">
        <v>-1300</v>
      </c>
      <c r="I227" s="136">
        <v>-1300</v>
      </c>
      <c r="J227" s="136">
        <v>-1300</v>
      </c>
      <c r="K227" s="136">
        <v>-1300</v>
      </c>
      <c r="L227" s="136">
        <v>-1300</v>
      </c>
      <c r="M227" s="136">
        <v>-1300</v>
      </c>
      <c r="N227" s="136">
        <v>-1300</v>
      </c>
      <c r="O227" s="136">
        <v>-1300</v>
      </c>
      <c r="P227" s="136">
        <v>-1300</v>
      </c>
      <c r="Q227" s="136">
        <v>-1300</v>
      </c>
      <c r="R227" s="137">
        <v>-1300</v>
      </c>
      <c r="T227" s="138">
        <f>ROUND(SUM(F227:R227)/13,0)</f>
        <v>-1300</v>
      </c>
    </row>
    <row r="228" spans="1:20">
      <c r="A228" s="260"/>
      <c r="B228" s="244"/>
      <c r="C228" s="163" t="s">
        <v>734</v>
      </c>
      <c r="D228" s="157">
        <f>SUM(D226:D227)</f>
        <v>-38036.17</v>
      </c>
      <c r="E228" s="158">
        <f t="shared" ref="E228:R228" si="32">SUM(E226:E227)</f>
        <v>0</v>
      </c>
      <c r="F228" s="157">
        <f t="shared" si="32"/>
        <v>-38036.17</v>
      </c>
      <c r="G228" s="157">
        <f t="shared" si="32"/>
        <v>-38036.17</v>
      </c>
      <c r="H228" s="157">
        <f t="shared" si="32"/>
        <v>-38036.17</v>
      </c>
      <c r="I228" s="157">
        <f t="shared" si="32"/>
        <v>-38036.17</v>
      </c>
      <c r="J228" s="157">
        <f t="shared" si="32"/>
        <v>-38036.17</v>
      </c>
      <c r="K228" s="157">
        <f t="shared" si="32"/>
        <v>-38036.17</v>
      </c>
      <c r="L228" s="157">
        <f t="shared" si="32"/>
        <v>-38036.17</v>
      </c>
      <c r="M228" s="157">
        <f t="shared" si="32"/>
        <v>-38036.17</v>
      </c>
      <c r="N228" s="157">
        <f t="shared" si="32"/>
        <v>-38036.17</v>
      </c>
      <c r="O228" s="157">
        <f t="shared" si="32"/>
        <v>-38036.17</v>
      </c>
      <c r="P228" s="157">
        <f t="shared" si="32"/>
        <v>-38036.17</v>
      </c>
      <c r="Q228" s="157">
        <f t="shared" si="32"/>
        <v>-38036.17</v>
      </c>
      <c r="R228" s="158">
        <f t="shared" si="32"/>
        <v>-38036.17</v>
      </c>
      <c r="T228" s="258">
        <f>ROUND(SUM(F228:R228)/13,0)</f>
        <v>-38036</v>
      </c>
    </row>
    <row r="229" spans="1:20">
      <c r="A229" s="260"/>
      <c r="B229" s="244"/>
      <c r="C229" s="134"/>
      <c r="D229" s="135"/>
      <c r="E229" s="137"/>
      <c r="F229" s="136"/>
      <c r="G229" s="136"/>
      <c r="H229" s="136"/>
      <c r="I229" s="136"/>
      <c r="J229" s="136"/>
      <c r="K229" s="136"/>
      <c r="L229" s="136"/>
      <c r="M229" s="136"/>
      <c r="N229" s="136"/>
      <c r="O229" s="136"/>
      <c r="P229" s="136"/>
      <c r="Q229" s="136"/>
      <c r="R229" s="137"/>
      <c r="T229" s="138"/>
    </row>
    <row r="230" spans="1:20">
      <c r="A230" s="260"/>
      <c r="B230" s="244"/>
      <c r="C230" s="163" t="s">
        <v>1073</v>
      </c>
      <c r="D230" s="157">
        <f>+D228+D224+D217</f>
        <v>-481564</v>
      </c>
      <c r="E230" s="158">
        <f t="shared" ref="E230:R230" si="33">+E228+E224+E217</f>
        <v>-105691</v>
      </c>
      <c r="F230" s="157">
        <f t="shared" si="33"/>
        <v>-587255</v>
      </c>
      <c r="G230" s="157">
        <f t="shared" si="33"/>
        <v>-587255</v>
      </c>
      <c r="H230" s="157">
        <f t="shared" si="33"/>
        <v>-587255</v>
      </c>
      <c r="I230" s="157">
        <f t="shared" si="33"/>
        <v>-587255</v>
      </c>
      <c r="J230" s="157">
        <f t="shared" si="33"/>
        <v>-587255</v>
      </c>
      <c r="K230" s="157">
        <f t="shared" si="33"/>
        <v>-587255</v>
      </c>
      <c r="L230" s="157">
        <f t="shared" si="33"/>
        <v>-587255</v>
      </c>
      <c r="M230" s="157">
        <f t="shared" si="33"/>
        <v>-587255</v>
      </c>
      <c r="N230" s="157">
        <f t="shared" si="33"/>
        <v>-587255</v>
      </c>
      <c r="O230" s="157">
        <f t="shared" si="33"/>
        <v>-587255</v>
      </c>
      <c r="P230" s="157">
        <f t="shared" si="33"/>
        <v>-587255</v>
      </c>
      <c r="Q230" s="157">
        <f t="shared" si="33"/>
        <v>-587255</v>
      </c>
      <c r="R230" s="158">
        <f t="shared" si="33"/>
        <v>-587255</v>
      </c>
      <c r="T230" s="258">
        <f>+T228+T224+T217</f>
        <v>-587255</v>
      </c>
    </row>
    <row r="231" spans="1:20">
      <c r="A231" s="260"/>
      <c r="B231" s="244"/>
      <c r="C231" s="134"/>
      <c r="D231" s="135"/>
      <c r="E231" s="137"/>
      <c r="F231" s="136"/>
      <c r="G231" s="136"/>
      <c r="H231" s="136"/>
      <c r="I231" s="136"/>
      <c r="J231" s="136"/>
      <c r="K231" s="136"/>
      <c r="L231" s="136"/>
      <c r="M231" s="136"/>
      <c r="N231" s="136"/>
      <c r="O231" s="136"/>
      <c r="P231" s="136"/>
      <c r="Q231" s="136"/>
      <c r="R231" s="137"/>
      <c r="T231" s="138"/>
    </row>
    <row r="232" spans="1:20">
      <c r="A232" s="260"/>
      <c r="B232" s="244"/>
      <c r="C232" s="134"/>
      <c r="D232" s="135"/>
      <c r="E232" s="137"/>
      <c r="F232" s="136"/>
      <c r="G232" s="136"/>
      <c r="H232" s="136"/>
      <c r="I232" s="136"/>
      <c r="J232" s="136"/>
      <c r="K232" s="136"/>
      <c r="L232" s="136"/>
      <c r="M232" s="136"/>
      <c r="N232" s="136"/>
      <c r="O232" s="136"/>
      <c r="P232" s="136"/>
      <c r="Q232" s="136"/>
      <c r="R232" s="137"/>
      <c r="T232" s="138"/>
    </row>
    <row r="233" spans="1:20">
      <c r="A233" s="260"/>
      <c r="B233" s="244"/>
      <c r="C233" s="146" t="s">
        <v>730</v>
      </c>
      <c r="D233" s="135"/>
      <c r="E233" s="137"/>
      <c r="F233" s="136"/>
      <c r="G233" s="136"/>
      <c r="H233" s="136"/>
      <c r="I233" s="136"/>
      <c r="J233" s="136"/>
      <c r="K233" s="136"/>
      <c r="L233" s="136"/>
      <c r="M233" s="136"/>
      <c r="N233" s="136"/>
      <c r="O233" s="136"/>
      <c r="P233" s="136"/>
      <c r="Q233" s="136"/>
      <c r="R233" s="137"/>
      <c r="T233" s="138"/>
    </row>
    <row r="234" spans="1:20">
      <c r="A234" s="260">
        <v>271.2</v>
      </c>
      <c r="B234" s="275" t="s">
        <v>1259</v>
      </c>
      <c r="C234" s="269" t="s">
        <v>1669</v>
      </c>
      <c r="D234" s="135">
        <v>-481564</v>
      </c>
      <c r="E234" s="137">
        <v>-105691</v>
      </c>
      <c r="F234" s="136">
        <v>-587255</v>
      </c>
      <c r="G234" s="136">
        <v>-587255</v>
      </c>
      <c r="H234" s="136">
        <v>-587255</v>
      </c>
      <c r="I234" s="136">
        <v>-587255</v>
      </c>
      <c r="J234" s="136">
        <v>-587255</v>
      </c>
      <c r="K234" s="136">
        <v>-587255</v>
      </c>
      <c r="L234" s="136">
        <v>-587255</v>
      </c>
      <c r="M234" s="136">
        <v>-587255</v>
      </c>
      <c r="N234" s="136">
        <v>-587255</v>
      </c>
      <c r="O234" s="136">
        <v>-587255</v>
      </c>
      <c r="P234" s="136">
        <v>-587255</v>
      </c>
      <c r="Q234" s="136">
        <v>-587255</v>
      </c>
      <c r="R234" s="137">
        <v>-587255</v>
      </c>
      <c r="T234" s="138">
        <f>ROUND(SUM(F234:R234)/13,0)</f>
        <v>-587255</v>
      </c>
    </row>
    <row r="235" spans="1:20">
      <c r="A235" s="260"/>
      <c r="B235" s="244"/>
      <c r="C235" s="163" t="s">
        <v>1073</v>
      </c>
      <c r="D235" s="157">
        <f>SUM(D234)</f>
        <v>-481564</v>
      </c>
      <c r="E235" s="158">
        <f t="shared" ref="E235:R235" si="34">SUM(E234)</f>
        <v>-105691</v>
      </c>
      <c r="F235" s="157">
        <f t="shared" si="34"/>
        <v>-587255</v>
      </c>
      <c r="G235" s="157">
        <f t="shared" si="34"/>
        <v>-587255</v>
      </c>
      <c r="H235" s="157">
        <f t="shared" si="34"/>
        <v>-587255</v>
      </c>
      <c r="I235" s="157">
        <f t="shared" si="34"/>
        <v>-587255</v>
      </c>
      <c r="J235" s="157">
        <f t="shared" si="34"/>
        <v>-587255</v>
      </c>
      <c r="K235" s="157">
        <f t="shared" si="34"/>
        <v>-587255</v>
      </c>
      <c r="L235" s="157">
        <f t="shared" si="34"/>
        <v>-587255</v>
      </c>
      <c r="M235" s="157">
        <f t="shared" si="34"/>
        <v>-587255</v>
      </c>
      <c r="N235" s="157">
        <f t="shared" si="34"/>
        <v>-587255</v>
      </c>
      <c r="O235" s="157">
        <f t="shared" si="34"/>
        <v>-587255</v>
      </c>
      <c r="P235" s="157">
        <f t="shared" si="34"/>
        <v>-587255</v>
      </c>
      <c r="Q235" s="157">
        <f t="shared" si="34"/>
        <v>-587255</v>
      </c>
      <c r="R235" s="158">
        <f t="shared" si="34"/>
        <v>-587255</v>
      </c>
      <c r="T235" s="258">
        <f>SUM(T234)</f>
        <v>-587255</v>
      </c>
    </row>
    <row r="236" spans="1:20">
      <c r="A236" s="273"/>
      <c r="B236" s="274"/>
      <c r="C236" s="289"/>
      <c r="D236" s="152"/>
      <c r="E236" s="153"/>
      <c r="F236" s="153"/>
      <c r="G236" s="153"/>
      <c r="H236" s="153"/>
      <c r="I236" s="153"/>
      <c r="J236" s="153"/>
      <c r="K236" s="153"/>
      <c r="L236" s="153"/>
      <c r="M236" s="153"/>
      <c r="N236" s="153"/>
      <c r="O236" s="153"/>
      <c r="P236" s="153"/>
      <c r="Q236" s="153"/>
      <c r="R236" s="154"/>
      <c r="T236" s="155"/>
    </row>
    <row r="237" spans="1:20">
      <c r="A237" s="244"/>
      <c r="B237" s="244"/>
      <c r="C237" s="269"/>
      <c r="D237" s="135"/>
      <c r="E237" s="136"/>
      <c r="F237" s="136"/>
      <c r="G237" s="136"/>
      <c r="H237" s="136"/>
      <c r="I237" s="136"/>
      <c r="J237" s="136"/>
      <c r="K237" s="136"/>
      <c r="L237" s="136"/>
      <c r="M237" s="136"/>
      <c r="N237" s="136"/>
      <c r="O237" s="136"/>
      <c r="P237" s="136"/>
      <c r="Q237" s="136"/>
      <c r="R237" s="136"/>
      <c r="T237" s="136"/>
    </row>
    <row r="238" spans="1:20">
      <c r="A238" s="245"/>
      <c r="C238" s="248"/>
      <c r="T238" s="121"/>
    </row>
    <row r="239" spans="1:20">
      <c r="A239" s="2683" t="s">
        <v>735</v>
      </c>
      <c r="B239" s="2684"/>
      <c r="C239" s="2684"/>
      <c r="D239" s="2684"/>
      <c r="E239" s="2684"/>
      <c r="F239" s="2684"/>
      <c r="G239" s="2684"/>
      <c r="H239" s="2684"/>
      <c r="I239" s="2684"/>
      <c r="J239" s="2684"/>
      <c r="K239" s="2684"/>
      <c r="L239" s="2684"/>
      <c r="M239" s="2684"/>
      <c r="N239" s="2684"/>
      <c r="O239" s="2684"/>
      <c r="P239" s="2684"/>
      <c r="Q239" s="2684"/>
      <c r="R239" s="2685"/>
      <c r="T239" s="133"/>
    </row>
    <row r="240" spans="1:20">
      <c r="A240" s="260"/>
      <c r="B240" s="244"/>
      <c r="C240" s="134"/>
      <c r="D240" s="135"/>
      <c r="E240" s="136"/>
      <c r="F240" s="136"/>
      <c r="G240" s="136"/>
      <c r="H240" s="136"/>
      <c r="I240" s="136"/>
      <c r="J240" s="136"/>
      <c r="K240" s="136"/>
      <c r="L240" s="136"/>
      <c r="M240" s="136"/>
      <c r="N240" s="136"/>
      <c r="O240" s="136"/>
      <c r="P240" s="136"/>
      <c r="Q240" s="136"/>
      <c r="R240" s="137"/>
      <c r="T240" s="138"/>
    </row>
    <row r="241" spans="1:20">
      <c r="A241" s="260">
        <v>2722043</v>
      </c>
      <c r="B241" s="275" t="s">
        <v>1292</v>
      </c>
      <c r="C241" s="134" t="s">
        <v>1670</v>
      </c>
      <c r="D241" s="135">
        <v>8082.9</v>
      </c>
      <c r="E241" s="137">
        <v>0</v>
      </c>
      <c r="F241" s="136">
        <v>8082.9</v>
      </c>
      <c r="G241" s="136">
        <v>8420.01</v>
      </c>
      <c r="H241" s="136">
        <v>8757.1200000000008</v>
      </c>
      <c r="I241" s="136">
        <v>9094.23</v>
      </c>
      <c r="J241" s="136">
        <v>9431.34</v>
      </c>
      <c r="K241" s="136">
        <v>9768.4500000000007</v>
      </c>
      <c r="L241" s="136">
        <v>10105.56</v>
      </c>
      <c r="M241" s="136">
        <v>10442.67</v>
      </c>
      <c r="N241" s="136">
        <v>10779.78</v>
      </c>
      <c r="O241" s="136">
        <v>11116.89</v>
      </c>
      <c r="P241" s="136">
        <v>11454</v>
      </c>
      <c r="Q241" s="136">
        <v>11791.11</v>
      </c>
      <c r="R241" s="137">
        <v>12128.22</v>
      </c>
      <c r="T241" s="138">
        <f>ROUND(SUM(F241:R241)/13,0)</f>
        <v>10106</v>
      </c>
    </row>
    <row r="242" spans="1:20">
      <c r="A242" s="260"/>
      <c r="B242" s="275"/>
      <c r="C242" s="163" t="s">
        <v>767</v>
      </c>
      <c r="D242" s="157">
        <f>SUM(D241)</f>
        <v>8082.9</v>
      </c>
      <c r="E242" s="158">
        <f t="shared" ref="E242:R242" si="35">SUM(E241)</f>
        <v>0</v>
      </c>
      <c r="F242" s="157">
        <f t="shared" si="35"/>
        <v>8082.9</v>
      </c>
      <c r="G242" s="157">
        <f t="shared" si="35"/>
        <v>8420.01</v>
      </c>
      <c r="H242" s="157">
        <f t="shared" si="35"/>
        <v>8757.1200000000008</v>
      </c>
      <c r="I242" s="157">
        <f t="shared" si="35"/>
        <v>9094.23</v>
      </c>
      <c r="J242" s="157">
        <f t="shared" si="35"/>
        <v>9431.34</v>
      </c>
      <c r="K242" s="157">
        <f t="shared" si="35"/>
        <v>9768.4500000000007</v>
      </c>
      <c r="L242" s="157">
        <f t="shared" si="35"/>
        <v>10105.56</v>
      </c>
      <c r="M242" s="157">
        <f t="shared" si="35"/>
        <v>10442.67</v>
      </c>
      <c r="N242" s="157">
        <f t="shared" si="35"/>
        <v>10779.78</v>
      </c>
      <c r="O242" s="157">
        <f t="shared" si="35"/>
        <v>11116.89</v>
      </c>
      <c r="P242" s="157">
        <f t="shared" si="35"/>
        <v>11454</v>
      </c>
      <c r="Q242" s="157">
        <f t="shared" si="35"/>
        <v>11791.11</v>
      </c>
      <c r="R242" s="158">
        <f t="shared" si="35"/>
        <v>12128.22</v>
      </c>
      <c r="T242" s="258">
        <f>ROUND(SUM(F242:R242)/13,0)</f>
        <v>10106</v>
      </c>
    </row>
    <row r="243" spans="1:20">
      <c r="A243" s="260"/>
      <c r="B243" s="275"/>
      <c r="C243" s="134"/>
      <c r="D243" s="135"/>
      <c r="E243" s="137"/>
      <c r="F243" s="136"/>
      <c r="G243" s="136"/>
      <c r="H243" s="136"/>
      <c r="I243" s="136"/>
      <c r="J243" s="136"/>
      <c r="K243" s="136"/>
      <c r="L243" s="136"/>
      <c r="M243" s="136"/>
      <c r="N243" s="136"/>
      <c r="O243" s="136"/>
      <c r="P243" s="136"/>
      <c r="Q243" s="136"/>
      <c r="R243" s="137"/>
      <c r="T243" s="138"/>
    </row>
    <row r="244" spans="1:20">
      <c r="A244" s="260">
        <v>2722000</v>
      </c>
      <c r="B244" s="275" t="s">
        <v>1294</v>
      </c>
      <c r="C244" s="134" t="s">
        <v>1671</v>
      </c>
      <c r="D244" s="135">
        <v>189449.45</v>
      </c>
      <c r="E244" s="137">
        <v>112483</v>
      </c>
      <c r="F244" s="136">
        <v>301932.45</v>
      </c>
      <c r="G244" s="136">
        <v>301940.37</v>
      </c>
      <c r="H244" s="136">
        <v>301948.28999999998</v>
      </c>
      <c r="I244" s="136">
        <v>301956.21000000002</v>
      </c>
      <c r="J244" s="136">
        <v>301964.13</v>
      </c>
      <c r="K244" s="136">
        <v>301972.05</v>
      </c>
      <c r="L244" s="136">
        <v>301979.96999999997</v>
      </c>
      <c r="M244" s="136">
        <v>301987.89</v>
      </c>
      <c r="N244" s="136">
        <v>301995.81</v>
      </c>
      <c r="O244" s="136">
        <v>302003.73</v>
      </c>
      <c r="P244" s="136">
        <v>302011.65000000002</v>
      </c>
      <c r="Q244" s="136">
        <v>302019.57</v>
      </c>
      <c r="R244" s="137">
        <v>302027.49</v>
      </c>
      <c r="T244" s="138">
        <f t="shared" ref="T244:T253" si="36">ROUND(SUM(F244:R244)/13,0)</f>
        <v>301980</v>
      </c>
    </row>
    <row r="245" spans="1:20">
      <c r="A245" s="260">
        <v>2722011</v>
      </c>
      <c r="B245" s="275" t="s">
        <v>1294</v>
      </c>
      <c r="C245" s="134" t="s">
        <v>1672</v>
      </c>
      <c r="D245" s="135">
        <v>412.68</v>
      </c>
      <c r="E245" s="137">
        <v>0</v>
      </c>
      <c r="F245" s="136">
        <v>412.68</v>
      </c>
      <c r="G245" s="136">
        <v>430.03</v>
      </c>
      <c r="H245" s="136">
        <v>447.38</v>
      </c>
      <c r="I245" s="136">
        <v>464.73</v>
      </c>
      <c r="J245" s="136">
        <v>482.08</v>
      </c>
      <c r="K245" s="136">
        <v>499.43</v>
      </c>
      <c r="L245" s="136">
        <v>516.78</v>
      </c>
      <c r="M245" s="136">
        <v>534.13</v>
      </c>
      <c r="N245" s="136">
        <v>551.48</v>
      </c>
      <c r="O245" s="136">
        <v>568.83000000000004</v>
      </c>
      <c r="P245" s="136">
        <v>586.17999999999995</v>
      </c>
      <c r="Q245" s="136">
        <v>603.53</v>
      </c>
      <c r="R245" s="137">
        <v>620.88</v>
      </c>
      <c r="T245" s="138">
        <f t="shared" si="36"/>
        <v>517</v>
      </c>
    </row>
    <row r="246" spans="1:20">
      <c r="A246" s="260">
        <v>2722014</v>
      </c>
      <c r="B246" s="275" t="s">
        <v>1294</v>
      </c>
      <c r="C246" s="134" t="s">
        <v>1673</v>
      </c>
      <c r="D246" s="135">
        <v>6837.84</v>
      </c>
      <c r="E246" s="137">
        <v>0</v>
      </c>
      <c r="F246" s="136">
        <v>6837.84</v>
      </c>
      <c r="G246" s="136">
        <v>7122.61</v>
      </c>
      <c r="H246" s="136">
        <v>7407.38</v>
      </c>
      <c r="I246" s="136">
        <v>7692.15</v>
      </c>
      <c r="J246" s="136">
        <v>7976.92</v>
      </c>
      <c r="K246" s="136">
        <v>8261.69</v>
      </c>
      <c r="L246" s="136">
        <v>8546.4599999999991</v>
      </c>
      <c r="M246" s="136">
        <v>8831.23</v>
      </c>
      <c r="N246" s="136">
        <v>9116</v>
      </c>
      <c r="O246" s="136">
        <v>9400.77</v>
      </c>
      <c r="P246" s="136">
        <v>9685.5400000000009</v>
      </c>
      <c r="Q246" s="136">
        <v>9970.31</v>
      </c>
      <c r="R246" s="137">
        <v>10255.08</v>
      </c>
      <c r="T246" s="138">
        <f t="shared" si="36"/>
        <v>8546</v>
      </c>
    </row>
    <row r="247" spans="1:20">
      <c r="A247" s="260">
        <v>2722021</v>
      </c>
      <c r="B247" s="275" t="s">
        <v>1294</v>
      </c>
      <c r="C247" s="134" t="s">
        <v>1672</v>
      </c>
      <c r="D247" s="135">
        <v>302.06</v>
      </c>
      <c r="E247" s="137">
        <v>0</v>
      </c>
      <c r="F247" s="136">
        <v>302.06</v>
      </c>
      <c r="G247" s="136">
        <v>314.76</v>
      </c>
      <c r="H247" s="136">
        <v>327.45999999999998</v>
      </c>
      <c r="I247" s="136">
        <v>340.16</v>
      </c>
      <c r="J247" s="136">
        <v>352.86</v>
      </c>
      <c r="K247" s="136">
        <v>365.56</v>
      </c>
      <c r="L247" s="136">
        <v>378.26</v>
      </c>
      <c r="M247" s="136">
        <v>390.96</v>
      </c>
      <c r="N247" s="136">
        <v>403.66</v>
      </c>
      <c r="O247" s="136">
        <v>416.36</v>
      </c>
      <c r="P247" s="136">
        <v>429.06</v>
      </c>
      <c r="Q247" s="136">
        <v>441.76</v>
      </c>
      <c r="R247" s="137">
        <v>454.46</v>
      </c>
      <c r="T247" s="138">
        <f t="shared" si="36"/>
        <v>378</v>
      </c>
    </row>
    <row r="248" spans="1:20">
      <c r="A248" s="260">
        <v>2722025</v>
      </c>
      <c r="B248" s="275" t="s">
        <v>1294</v>
      </c>
      <c r="C248" s="134" t="s">
        <v>1674</v>
      </c>
      <c r="D248" s="135">
        <v>4302.74</v>
      </c>
      <c r="E248" s="137">
        <v>0</v>
      </c>
      <c r="F248" s="136">
        <v>4302.74</v>
      </c>
      <c r="G248" s="136">
        <v>4482.0200000000004</v>
      </c>
      <c r="H248" s="136">
        <v>4661.3</v>
      </c>
      <c r="I248" s="136">
        <v>4840.58</v>
      </c>
      <c r="J248" s="136">
        <v>5019.8599999999997</v>
      </c>
      <c r="K248" s="136">
        <v>5199.1400000000003</v>
      </c>
      <c r="L248" s="136">
        <v>5378.42</v>
      </c>
      <c r="M248" s="136">
        <v>5557.7</v>
      </c>
      <c r="N248" s="136">
        <v>5736.98</v>
      </c>
      <c r="O248" s="136">
        <v>5916.26</v>
      </c>
      <c r="P248" s="136">
        <v>6095.54</v>
      </c>
      <c r="Q248" s="136">
        <v>6274.82</v>
      </c>
      <c r="R248" s="137">
        <v>6454.1</v>
      </c>
      <c r="T248" s="138">
        <f t="shared" si="36"/>
        <v>5378</v>
      </c>
    </row>
    <row r="249" spans="1:20">
      <c r="A249" s="260">
        <v>2722031</v>
      </c>
      <c r="B249" s="275" t="s">
        <v>1294</v>
      </c>
      <c r="C249" s="134" t="s">
        <v>1672</v>
      </c>
      <c r="D249" s="135">
        <v>61.02</v>
      </c>
      <c r="E249" s="137">
        <v>0</v>
      </c>
      <c r="F249" s="136">
        <v>61.02</v>
      </c>
      <c r="G249" s="136">
        <v>63.58</v>
      </c>
      <c r="H249" s="136">
        <v>66.14</v>
      </c>
      <c r="I249" s="136">
        <v>68.7</v>
      </c>
      <c r="J249" s="136">
        <v>71.260000000000005</v>
      </c>
      <c r="K249" s="136">
        <v>73.819999999999993</v>
      </c>
      <c r="L249" s="136">
        <v>76.38</v>
      </c>
      <c r="M249" s="136">
        <v>78.94</v>
      </c>
      <c r="N249" s="136">
        <v>81.5</v>
      </c>
      <c r="O249" s="136">
        <v>84.06</v>
      </c>
      <c r="P249" s="136">
        <v>86.62</v>
      </c>
      <c r="Q249" s="136">
        <v>89.18</v>
      </c>
      <c r="R249" s="137">
        <v>91.74</v>
      </c>
      <c r="T249" s="138">
        <f t="shared" si="36"/>
        <v>76</v>
      </c>
    </row>
    <row r="250" spans="1:20">
      <c r="A250" s="260">
        <v>2722032</v>
      </c>
      <c r="B250" s="275" t="s">
        <v>1294</v>
      </c>
      <c r="C250" s="134" t="s">
        <v>1675</v>
      </c>
      <c r="D250" s="135">
        <v>1028.3800000000001</v>
      </c>
      <c r="E250" s="137">
        <v>0</v>
      </c>
      <c r="F250" s="136">
        <v>1028.3800000000001</v>
      </c>
      <c r="G250" s="136">
        <v>1071.25</v>
      </c>
      <c r="H250" s="136">
        <v>1114.1199999999999</v>
      </c>
      <c r="I250" s="136">
        <v>1156.99</v>
      </c>
      <c r="J250" s="136">
        <v>1199.8599999999999</v>
      </c>
      <c r="K250" s="136">
        <v>1242.73</v>
      </c>
      <c r="L250" s="136">
        <v>1285.5999999999999</v>
      </c>
      <c r="M250" s="136">
        <v>1328.47</v>
      </c>
      <c r="N250" s="136">
        <v>1371.34</v>
      </c>
      <c r="O250" s="136">
        <v>1414.21</v>
      </c>
      <c r="P250" s="136">
        <v>1457.08</v>
      </c>
      <c r="Q250" s="136">
        <v>1499.95</v>
      </c>
      <c r="R250" s="137">
        <v>1542.82</v>
      </c>
      <c r="T250" s="138">
        <f t="shared" si="36"/>
        <v>1286</v>
      </c>
    </row>
    <row r="251" spans="1:20">
      <c r="A251" s="260">
        <v>2722042</v>
      </c>
      <c r="B251" s="275" t="s">
        <v>1294</v>
      </c>
      <c r="C251" s="134" t="s">
        <v>1676</v>
      </c>
      <c r="D251" s="135">
        <v>1118.98</v>
      </c>
      <c r="E251" s="137">
        <v>0</v>
      </c>
      <c r="F251" s="136">
        <v>1118.98</v>
      </c>
      <c r="G251" s="136">
        <v>1165.58</v>
      </c>
      <c r="H251" s="136">
        <v>1212.18</v>
      </c>
      <c r="I251" s="136">
        <v>1258.78</v>
      </c>
      <c r="J251" s="136">
        <v>1305.3800000000001</v>
      </c>
      <c r="K251" s="136">
        <v>1351.98</v>
      </c>
      <c r="L251" s="136">
        <v>1398.58</v>
      </c>
      <c r="M251" s="136">
        <v>1445.18</v>
      </c>
      <c r="N251" s="136">
        <v>1491.78</v>
      </c>
      <c r="O251" s="136">
        <v>1538.38</v>
      </c>
      <c r="P251" s="136">
        <v>1584.98</v>
      </c>
      <c r="Q251" s="136">
        <v>1631.58</v>
      </c>
      <c r="R251" s="137">
        <v>1678.18</v>
      </c>
      <c r="T251" s="138">
        <f t="shared" si="36"/>
        <v>1399</v>
      </c>
    </row>
    <row r="252" spans="1:20">
      <c r="A252" s="260">
        <v>2722048</v>
      </c>
      <c r="B252" s="275" t="s">
        <v>1294</v>
      </c>
      <c r="C252" s="134" t="s">
        <v>1677</v>
      </c>
      <c r="D252" s="135">
        <v>934.12</v>
      </c>
      <c r="E252" s="137">
        <v>0</v>
      </c>
      <c r="F252" s="136">
        <v>934.12</v>
      </c>
      <c r="G252" s="136">
        <v>973.02</v>
      </c>
      <c r="H252" s="136">
        <v>1011.92</v>
      </c>
      <c r="I252" s="136">
        <v>1050.82</v>
      </c>
      <c r="J252" s="136">
        <v>1089.72</v>
      </c>
      <c r="K252" s="136">
        <v>1128.6199999999999</v>
      </c>
      <c r="L252" s="136">
        <v>1167.52</v>
      </c>
      <c r="M252" s="136">
        <v>1206.42</v>
      </c>
      <c r="N252" s="136">
        <v>1245.32</v>
      </c>
      <c r="O252" s="136">
        <v>1284.22</v>
      </c>
      <c r="P252" s="136">
        <v>1323.12</v>
      </c>
      <c r="Q252" s="136">
        <v>1362.02</v>
      </c>
      <c r="R252" s="137">
        <v>1400.92</v>
      </c>
      <c r="T252" s="138">
        <f t="shared" si="36"/>
        <v>1168</v>
      </c>
    </row>
    <row r="253" spans="1:20">
      <c r="A253" s="260"/>
      <c r="B253" s="275"/>
      <c r="C253" s="163" t="s">
        <v>1907</v>
      </c>
      <c r="D253" s="157">
        <f>SUM(D244:D252)</f>
        <v>204447.27</v>
      </c>
      <c r="E253" s="158">
        <f t="shared" ref="E253:R253" si="37">SUM(E244:E252)</f>
        <v>112483</v>
      </c>
      <c r="F253" s="157">
        <f t="shared" si="37"/>
        <v>316930.27</v>
      </c>
      <c r="G253" s="157">
        <f t="shared" si="37"/>
        <v>317563.22000000009</v>
      </c>
      <c r="H253" s="157">
        <f t="shared" si="37"/>
        <v>318196.17</v>
      </c>
      <c r="I253" s="157">
        <f t="shared" si="37"/>
        <v>318829.12000000005</v>
      </c>
      <c r="J253" s="157">
        <f t="shared" si="37"/>
        <v>319462.06999999995</v>
      </c>
      <c r="K253" s="157">
        <f t="shared" si="37"/>
        <v>320095.01999999996</v>
      </c>
      <c r="L253" s="157">
        <f t="shared" si="37"/>
        <v>320727.97000000003</v>
      </c>
      <c r="M253" s="157">
        <f t="shared" si="37"/>
        <v>321360.92</v>
      </c>
      <c r="N253" s="157">
        <f t="shared" si="37"/>
        <v>321993.87</v>
      </c>
      <c r="O253" s="157">
        <f t="shared" si="37"/>
        <v>322626.82</v>
      </c>
      <c r="P253" s="157">
        <f t="shared" si="37"/>
        <v>323259.76999999996</v>
      </c>
      <c r="Q253" s="157">
        <f t="shared" si="37"/>
        <v>323892.72000000009</v>
      </c>
      <c r="R253" s="158">
        <f t="shared" si="37"/>
        <v>324525.67</v>
      </c>
      <c r="T253" s="258">
        <f t="shared" si="36"/>
        <v>320728</v>
      </c>
    </row>
    <row r="254" spans="1:20">
      <c r="A254" s="260"/>
      <c r="B254" s="275"/>
      <c r="C254" s="134"/>
      <c r="D254" s="135"/>
      <c r="E254" s="137"/>
      <c r="F254" s="136"/>
      <c r="G254" s="136"/>
      <c r="H254" s="136"/>
      <c r="I254" s="136"/>
      <c r="J254" s="136"/>
      <c r="K254" s="136"/>
      <c r="L254" s="136"/>
      <c r="M254" s="136"/>
      <c r="N254" s="136"/>
      <c r="O254" s="136"/>
      <c r="P254" s="136"/>
      <c r="Q254" s="136"/>
      <c r="R254" s="137"/>
      <c r="T254" s="138"/>
    </row>
    <row r="255" spans="1:20">
      <c r="A255" s="260">
        <v>2722010</v>
      </c>
      <c r="B255" s="275" t="s">
        <v>1908</v>
      </c>
      <c r="C255" s="134" t="s">
        <v>1678</v>
      </c>
      <c r="D255" s="135">
        <v>102.66</v>
      </c>
      <c r="E255" s="137">
        <v>0</v>
      </c>
      <c r="F255" s="136">
        <v>102.66</v>
      </c>
      <c r="G255" s="136">
        <v>112.45</v>
      </c>
      <c r="H255" s="136">
        <v>122.24</v>
      </c>
      <c r="I255" s="136">
        <v>132.03</v>
      </c>
      <c r="J255" s="136">
        <v>141.82</v>
      </c>
      <c r="K255" s="136">
        <v>151.61000000000001</v>
      </c>
      <c r="L255" s="136">
        <v>161.4</v>
      </c>
      <c r="M255" s="136">
        <v>172.52</v>
      </c>
      <c r="N255" s="136">
        <v>183.64</v>
      </c>
      <c r="O255" s="136">
        <v>194.76</v>
      </c>
      <c r="P255" s="136">
        <v>205.88</v>
      </c>
      <c r="Q255" s="136">
        <v>217</v>
      </c>
      <c r="R255" s="137">
        <v>228.12</v>
      </c>
      <c r="T255" s="138">
        <f>ROUND(SUM(F255:R255)/13,0)</f>
        <v>164</v>
      </c>
    </row>
    <row r="256" spans="1:20">
      <c r="A256" s="260">
        <v>2722045</v>
      </c>
      <c r="B256" s="275" t="s">
        <v>1908</v>
      </c>
      <c r="C256" s="134" t="s">
        <v>1679</v>
      </c>
      <c r="D256" s="135">
        <v>2594.04</v>
      </c>
      <c r="E256" s="137">
        <v>0</v>
      </c>
      <c r="F256" s="136">
        <v>2594.04</v>
      </c>
      <c r="G256" s="136">
        <v>2702.13</v>
      </c>
      <c r="H256" s="136">
        <v>2810.22</v>
      </c>
      <c r="I256" s="136">
        <v>2918.31</v>
      </c>
      <c r="J256" s="136">
        <v>3026.4</v>
      </c>
      <c r="K256" s="136">
        <v>3134.49</v>
      </c>
      <c r="L256" s="136">
        <v>3242.58</v>
      </c>
      <c r="M256" s="136">
        <v>3350.67</v>
      </c>
      <c r="N256" s="136">
        <v>3458.76</v>
      </c>
      <c r="O256" s="136">
        <v>3566.85</v>
      </c>
      <c r="P256" s="136">
        <v>3674.94</v>
      </c>
      <c r="Q256" s="136">
        <v>3783.03</v>
      </c>
      <c r="R256" s="137">
        <v>3891.12</v>
      </c>
      <c r="T256" s="138">
        <f>ROUND(SUM(F256:R256)/13,0)</f>
        <v>3243</v>
      </c>
    </row>
    <row r="257" spans="1:20">
      <c r="A257" s="260">
        <v>2722046</v>
      </c>
      <c r="B257" s="275" t="s">
        <v>1908</v>
      </c>
      <c r="C257" s="134" t="s">
        <v>1680</v>
      </c>
      <c r="D257" s="135">
        <v>3808.44</v>
      </c>
      <c r="E257" s="137">
        <v>0</v>
      </c>
      <c r="F257" s="136">
        <v>3808.44</v>
      </c>
      <c r="G257" s="136">
        <v>3967.13</v>
      </c>
      <c r="H257" s="136">
        <v>4125.82</v>
      </c>
      <c r="I257" s="136">
        <v>4284.51</v>
      </c>
      <c r="J257" s="136">
        <v>4443.2</v>
      </c>
      <c r="K257" s="136">
        <v>4601.8900000000003</v>
      </c>
      <c r="L257" s="136">
        <v>4760.58</v>
      </c>
      <c r="M257" s="136">
        <v>4919.2700000000004</v>
      </c>
      <c r="N257" s="136">
        <v>5077.96</v>
      </c>
      <c r="O257" s="136">
        <v>5236.6499999999996</v>
      </c>
      <c r="P257" s="136">
        <v>5395.34</v>
      </c>
      <c r="Q257" s="136">
        <v>5554.03</v>
      </c>
      <c r="R257" s="137">
        <v>5712.72</v>
      </c>
      <c r="T257" s="138">
        <f>ROUND(SUM(F257:R257)/13,0)</f>
        <v>4761</v>
      </c>
    </row>
    <row r="258" spans="1:20">
      <c r="A258" s="260">
        <v>2722047</v>
      </c>
      <c r="B258" s="275" t="s">
        <v>1908</v>
      </c>
      <c r="C258" s="134" t="s">
        <v>1681</v>
      </c>
      <c r="D258" s="135">
        <v>76.099999999999994</v>
      </c>
      <c r="E258" s="137">
        <v>0</v>
      </c>
      <c r="F258" s="136">
        <v>76.099999999999994</v>
      </c>
      <c r="G258" s="136">
        <v>79.27</v>
      </c>
      <c r="H258" s="136">
        <v>82.44</v>
      </c>
      <c r="I258" s="136">
        <v>85.61</v>
      </c>
      <c r="J258" s="136">
        <v>88.78</v>
      </c>
      <c r="K258" s="136">
        <v>91.95</v>
      </c>
      <c r="L258" s="136">
        <v>95.12</v>
      </c>
      <c r="M258" s="136">
        <v>98.29</v>
      </c>
      <c r="N258" s="136">
        <v>101.46</v>
      </c>
      <c r="O258" s="136">
        <v>104.63</v>
      </c>
      <c r="P258" s="136">
        <v>107.8</v>
      </c>
      <c r="Q258" s="136">
        <v>110.97</v>
      </c>
      <c r="R258" s="137">
        <v>114.14</v>
      </c>
      <c r="T258" s="138">
        <f>ROUND(SUM(F258:R258)/13,0)</f>
        <v>95</v>
      </c>
    </row>
    <row r="259" spans="1:20">
      <c r="A259" s="260"/>
      <c r="B259" s="275"/>
      <c r="C259" s="146" t="s">
        <v>1095</v>
      </c>
      <c r="D259" s="157">
        <f>SUM(D255:D258)</f>
        <v>6581.24</v>
      </c>
      <c r="E259" s="158">
        <f t="shared" ref="E259:R259" si="38">SUM(E255:E258)</f>
        <v>0</v>
      </c>
      <c r="F259" s="157">
        <f t="shared" si="38"/>
        <v>6581.24</v>
      </c>
      <c r="G259" s="157">
        <f t="shared" si="38"/>
        <v>6860.9800000000005</v>
      </c>
      <c r="H259" s="157">
        <f t="shared" si="38"/>
        <v>7140.7199999999984</v>
      </c>
      <c r="I259" s="157">
        <f t="shared" si="38"/>
        <v>7420.46</v>
      </c>
      <c r="J259" s="157">
        <f t="shared" si="38"/>
        <v>7700.2</v>
      </c>
      <c r="K259" s="157">
        <f t="shared" si="38"/>
        <v>7979.94</v>
      </c>
      <c r="L259" s="157">
        <f t="shared" si="38"/>
        <v>8259.68</v>
      </c>
      <c r="M259" s="157">
        <f t="shared" si="38"/>
        <v>8540.7500000000018</v>
      </c>
      <c r="N259" s="157">
        <f t="shared" si="38"/>
        <v>8821.82</v>
      </c>
      <c r="O259" s="157">
        <f t="shared" si="38"/>
        <v>9102.8899999999976</v>
      </c>
      <c r="P259" s="157">
        <f t="shared" si="38"/>
        <v>9383.9599999999991</v>
      </c>
      <c r="Q259" s="157">
        <f t="shared" si="38"/>
        <v>9665.0299999999988</v>
      </c>
      <c r="R259" s="158">
        <f t="shared" si="38"/>
        <v>9946.0999999999985</v>
      </c>
      <c r="T259" s="258">
        <f>ROUND(SUM(F259:R259)/13,0)</f>
        <v>8262</v>
      </c>
    </row>
    <row r="260" spans="1:20">
      <c r="A260" s="260"/>
      <c r="B260" s="275"/>
      <c r="C260" s="134"/>
      <c r="D260" s="135"/>
      <c r="E260" s="137"/>
      <c r="F260" s="136"/>
      <c r="G260" s="136"/>
      <c r="H260" s="136"/>
      <c r="I260" s="136"/>
      <c r="J260" s="136"/>
      <c r="K260" s="136"/>
      <c r="L260" s="136"/>
      <c r="M260" s="136"/>
      <c r="N260" s="136"/>
      <c r="O260" s="136"/>
      <c r="P260" s="136"/>
      <c r="Q260" s="136"/>
      <c r="R260" s="137"/>
      <c r="T260" s="138"/>
    </row>
    <row r="261" spans="1:20">
      <c r="A261" s="260"/>
      <c r="B261" s="275"/>
      <c r="C261" s="163" t="s">
        <v>1073</v>
      </c>
      <c r="D261" s="157">
        <f>+D242+D253+D259</f>
        <v>219111.40999999997</v>
      </c>
      <c r="E261" s="158">
        <f t="shared" ref="E261:R261" si="39">+E242+E253+E259</f>
        <v>112483</v>
      </c>
      <c r="F261" s="157">
        <f t="shared" si="39"/>
        <v>331594.41000000003</v>
      </c>
      <c r="G261" s="157">
        <f t="shared" si="39"/>
        <v>332844.21000000008</v>
      </c>
      <c r="H261" s="157">
        <f t="shared" si="39"/>
        <v>334094.00999999995</v>
      </c>
      <c r="I261" s="157">
        <f t="shared" si="39"/>
        <v>335343.81000000006</v>
      </c>
      <c r="J261" s="157">
        <f t="shared" si="39"/>
        <v>336593.61</v>
      </c>
      <c r="K261" s="157">
        <f t="shared" si="39"/>
        <v>337843.41</v>
      </c>
      <c r="L261" s="157">
        <f t="shared" si="39"/>
        <v>339093.21</v>
      </c>
      <c r="M261" s="157">
        <f t="shared" si="39"/>
        <v>340344.33999999997</v>
      </c>
      <c r="N261" s="157">
        <f t="shared" si="39"/>
        <v>341595.47000000003</v>
      </c>
      <c r="O261" s="157">
        <f t="shared" si="39"/>
        <v>342846.60000000003</v>
      </c>
      <c r="P261" s="157">
        <f t="shared" si="39"/>
        <v>344097.73</v>
      </c>
      <c r="Q261" s="157">
        <f t="shared" si="39"/>
        <v>345348.8600000001</v>
      </c>
      <c r="R261" s="158">
        <f t="shared" si="39"/>
        <v>346599.98999999993</v>
      </c>
      <c r="T261" s="258">
        <f>ROUND(SUM(F261:R261)/13,0)</f>
        <v>339095</v>
      </c>
    </row>
    <row r="262" spans="1:20">
      <c r="A262" s="260"/>
      <c r="B262" s="275"/>
      <c r="C262" s="134"/>
      <c r="D262" s="135"/>
      <c r="E262" s="137"/>
      <c r="F262" s="136"/>
      <c r="G262" s="136"/>
      <c r="H262" s="136"/>
      <c r="I262" s="136"/>
      <c r="J262" s="136"/>
      <c r="K262" s="136"/>
      <c r="L262" s="136"/>
      <c r="M262" s="136"/>
      <c r="N262" s="136"/>
      <c r="O262" s="136"/>
      <c r="P262" s="136"/>
      <c r="Q262" s="136"/>
      <c r="R262" s="137"/>
      <c r="T262" s="138"/>
    </row>
    <row r="263" spans="1:20">
      <c r="A263" s="260"/>
      <c r="B263" s="275"/>
      <c r="C263" s="134"/>
      <c r="D263" s="135"/>
      <c r="E263" s="137"/>
      <c r="F263" s="136"/>
      <c r="G263" s="136"/>
      <c r="H263" s="136"/>
      <c r="I263" s="136"/>
      <c r="J263" s="136"/>
      <c r="K263" s="136"/>
      <c r="L263" s="136"/>
      <c r="M263" s="136"/>
      <c r="N263" s="136"/>
      <c r="O263" s="136"/>
      <c r="P263" s="136"/>
      <c r="Q263" s="136"/>
      <c r="R263" s="137"/>
      <c r="T263" s="138"/>
    </row>
    <row r="264" spans="1:20">
      <c r="A264" s="260"/>
      <c r="B264" s="244"/>
      <c r="C264" s="146" t="s">
        <v>730</v>
      </c>
      <c r="D264" s="135"/>
      <c r="E264" s="137"/>
      <c r="F264" s="136">
        <v>0</v>
      </c>
      <c r="G264" s="136">
        <v>0</v>
      </c>
      <c r="H264" s="136">
        <v>0</v>
      </c>
      <c r="I264" s="136">
        <v>0</v>
      </c>
      <c r="J264" s="136">
        <v>0</v>
      </c>
      <c r="K264" s="136">
        <v>0</v>
      </c>
      <c r="L264" s="136">
        <v>0</v>
      </c>
      <c r="M264" s="136">
        <v>0</v>
      </c>
      <c r="N264" s="136">
        <v>0</v>
      </c>
      <c r="O264" s="136">
        <v>0</v>
      </c>
      <c r="P264" s="136">
        <v>0</v>
      </c>
      <c r="Q264" s="136">
        <v>0</v>
      </c>
      <c r="R264" s="137"/>
      <c r="T264" s="138"/>
    </row>
    <row r="265" spans="1:20">
      <c r="A265" s="260">
        <v>272.10000000000002</v>
      </c>
      <c r="B265" s="275" t="s">
        <v>1259</v>
      </c>
      <c r="C265" s="269" t="s">
        <v>1682</v>
      </c>
      <c r="D265" s="135">
        <v>219111.41</v>
      </c>
      <c r="E265" s="137">
        <v>112483</v>
      </c>
      <c r="F265" s="136">
        <v>331594.40999999997</v>
      </c>
      <c r="G265" s="136">
        <v>332844.21000000002</v>
      </c>
      <c r="H265" s="136">
        <v>334094.01</v>
      </c>
      <c r="I265" s="136">
        <v>335343.81</v>
      </c>
      <c r="J265" s="136">
        <v>336593.61</v>
      </c>
      <c r="K265" s="136">
        <v>337843.41</v>
      </c>
      <c r="L265" s="136">
        <v>339093.21</v>
      </c>
      <c r="M265" s="136">
        <v>340344.34</v>
      </c>
      <c r="N265" s="136">
        <v>341595.47</v>
      </c>
      <c r="O265" s="136">
        <v>342846.6</v>
      </c>
      <c r="P265" s="136">
        <v>344097.73</v>
      </c>
      <c r="Q265" s="136">
        <v>345348.86</v>
      </c>
      <c r="R265" s="137">
        <v>346599.99</v>
      </c>
      <c r="T265" s="291">
        <f>ROUND(SUM(F265:R265)/13,0)</f>
        <v>339095</v>
      </c>
    </row>
    <row r="266" spans="1:20">
      <c r="A266" s="260"/>
      <c r="B266" s="244"/>
      <c r="C266" s="163" t="s">
        <v>1073</v>
      </c>
      <c r="D266" s="157">
        <f>SUM(D265)</f>
        <v>219111.41</v>
      </c>
      <c r="E266" s="158">
        <f t="shared" ref="E266:R266" si="40">SUM(E265)</f>
        <v>112483</v>
      </c>
      <c r="F266" s="157">
        <f t="shared" si="40"/>
        <v>331594.40999999997</v>
      </c>
      <c r="G266" s="157">
        <f t="shared" si="40"/>
        <v>332844.21000000002</v>
      </c>
      <c r="H266" s="157">
        <f t="shared" si="40"/>
        <v>334094.01</v>
      </c>
      <c r="I266" s="157">
        <f t="shared" si="40"/>
        <v>335343.81</v>
      </c>
      <c r="J266" s="157">
        <f t="shared" si="40"/>
        <v>336593.61</v>
      </c>
      <c r="K266" s="157">
        <f t="shared" si="40"/>
        <v>337843.41</v>
      </c>
      <c r="L266" s="157">
        <f t="shared" si="40"/>
        <v>339093.21</v>
      </c>
      <c r="M266" s="157">
        <f t="shared" si="40"/>
        <v>340344.34</v>
      </c>
      <c r="N266" s="157">
        <f t="shared" si="40"/>
        <v>341595.47</v>
      </c>
      <c r="O266" s="157">
        <f t="shared" si="40"/>
        <v>342846.6</v>
      </c>
      <c r="P266" s="157">
        <f t="shared" si="40"/>
        <v>344097.73</v>
      </c>
      <c r="Q266" s="157">
        <f t="shared" si="40"/>
        <v>345348.86</v>
      </c>
      <c r="R266" s="158">
        <f t="shared" si="40"/>
        <v>346599.99</v>
      </c>
      <c r="T266" s="258">
        <f>ROUND(SUM(F266:R266)/13,0)</f>
        <v>339095</v>
      </c>
    </row>
    <row r="267" spans="1:20">
      <c r="A267" s="273"/>
      <c r="B267" s="274"/>
      <c r="C267" s="151"/>
      <c r="D267" s="152"/>
      <c r="E267" s="153"/>
      <c r="F267" s="153"/>
      <c r="G267" s="153"/>
      <c r="H267" s="153"/>
      <c r="I267" s="153"/>
      <c r="J267" s="153"/>
      <c r="K267" s="153"/>
      <c r="L267" s="153"/>
      <c r="M267" s="153"/>
      <c r="N267" s="153"/>
      <c r="O267" s="153"/>
      <c r="P267" s="153"/>
      <c r="Q267" s="153"/>
      <c r="R267" s="154"/>
      <c r="T267" s="155"/>
    </row>
    <row r="268" spans="1:20">
      <c r="A268" s="245"/>
      <c r="T268" s="121"/>
    </row>
    <row r="269" spans="1:20">
      <c r="A269" s="245"/>
      <c r="T269" s="121"/>
    </row>
    <row r="270" spans="1:20">
      <c r="A270" s="2683" t="s">
        <v>736</v>
      </c>
      <c r="B270" s="2684"/>
      <c r="C270" s="2684"/>
      <c r="D270" s="2684"/>
      <c r="E270" s="2684"/>
      <c r="F270" s="2684"/>
      <c r="G270" s="2684"/>
      <c r="H270" s="2684"/>
      <c r="I270" s="2684"/>
      <c r="J270" s="2684"/>
      <c r="K270" s="2684"/>
      <c r="L270" s="2684"/>
      <c r="M270" s="2684"/>
      <c r="N270" s="2684"/>
      <c r="O270" s="2684"/>
      <c r="P270" s="2684"/>
      <c r="Q270" s="2684"/>
      <c r="R270" s="2685"/>
      <c r="T270" s="256"/>
    </row>
    <row r="271" spans="1:20">
      <c r="A271" s="260"/>
      <c r="B271" s="244"/>
      <c r="C271" s="134"/>
      <c r="D271" s="135"/>
      <c r="E271" s="136"/>
      <c r="F271" s="136"/>
      <c r="G271" s="136"/>
      <c r="H271" s="136"/>
      <c r="I271" s="136"/>
      <c r="J271" s="136"/>
      <c r="K271" s="136"/>
      <c r="L271" s="136"/>
      <c r="M271" s="136"/>
      <c r="N271" s="136"/>
      <c r="O271" s="136"/>
      <c r="P271" s="136"/>
      <c r="Q271" s="136"/>
      <c r="R271" s="137"/>
      <c r="T271" s="257"/>
    </row>
    <row r="272" spans="1:20">
      <c r="A272" s="260">
        <v>2723007</v>
      </c>
      <c r="B272" s="275" t="s">
        <v>1292</v>
      </c>
      <c r="C272" s="134" t="s">
        <v>1685</v>
      </c>
      <c r="D272" s="135">
        <v>3676.76</v>
      </c>
      <c r="E272" s="137">
        <v>0</v>
      </c>
      <c r="F272" s="136">
        <v>3676.76</v>
      </c>
      <c r="G272" s="136">
        <v>3829.88</v>
      </c>
      <c r="H272" s="136">
        <v>3983</v>
      </c>
      <c r="I272" s="136">
        <v>4136.12</v>
      </c>
      <c r="J272" s="136">
        <v>4289.24</v>
      </c>
      <c r="K272" s="136">
        <v>4442.3599999999997</v>
      </c>
      <c r="L272" s="136">
        <v>4595.4799999999996</v>
      </c>
      <c r="M272" s="136">
        <v>4748.6000000000004</v>
      </c>
      <c r="N272" s="136">
        <v>4901.72</v>
      </c>
      <c r="O272" s="136">
        <v>5054.84</v>
      </c>
      <c r="P272" s="136">
        <v>5207.96</v>
      </c>
      <c r="Q272" s="136">
        <v>5361.08</v>
      </c>
      <c r="R272" s="137">
        <v>5514.2</v>
      </c>
      <c r="T272" s="138">
        <f>ROUND(SUM(F272:R272)/13,0)</f>
        <v>4595</v>
      </c>
    </row>
    <row r="273" spans="1:20">
      <c r="A273" s="260">
        <v>2723008</v>
      </c>
      <c r="B273" s="275" t="s">
        <v>1292</v>
      </c>
      <c r="C273" s="134" t="s">
        <v>1686</v>
      </c>
      <c r="D273" s="135">
        <v>7430.32</v>
      </c>
      <c r="E273" s="137">
        <v>0</v>
      </c>
      <c r="F273" s="136">
        <v>7430.32</v>
      </c>
      <c r="G273" s="136">
        <v>7739.77</v>
      </c>
      <c r="H273" s="136">
        <v>8049.22</v>
      </c>
      <c r="I273" s="136">
        <v>8358.67</v>
      </c>
      <c r="J273" s="136">
        <v>8668.1200000000008</v>
      </c>
      <c r="K273" s="136">
        <v>8977.57</v>
      </c>
      <c r="L273" s="136">
        <v>9287.02</v>
      </c>
      <c r="M273" s="136">
        <v>9596.4500000000007</v>
      </c>
      <c r="N273" s="136">
        <v>9905.8799999999992</v>
      </c>
      <c r="O273" s="136">
        <v>10215.31</v>
      </c>
      <c r="P273" s="136">
        <v>10524.74</v>
      </c>
      <c r="Q273" s="136">
        <v>10834.17</v>
      </c>
      <c r="R273" s="137">
        <v>11143.6</v>
      </c>
      <c r="T273" s="138">
        <f>ROUND(SUM(F273:R273)/13,0)</f>
        <v>9287</v>
      </c>
    </row>
    <row r="274" spans="1:20">
      <c r="A274" s="260">
        <v>2723098</v>
      </c>
      <c r="B274" s="275" t="s">
        <v>1292</v>
      </c>
      <c r="C274" s="134" t="s">
        <v>1687</v>
      </c>
      <c r="D274" s="135">
        <v>482.2</v>
      </c>
      <c r="E274" s="137">
        <v>0</v>
      </c>
      <c r="F274" s="136">
        <v>482.2</v>
      </c>
      <c r="G274" s="136">
        <v>506.3</v>
      </c>
      <c r="H274" s="136">
        <v>530.4</v>
      </c>
      <c r="I274" s="136">
        <v>554.5</v>
      </c>
      <c r="J274" s="136">
        <v>578.6</v>
      </c>
      <c r="K274" s="136">
        <v>602.70000000000005</v>
      </c>
      <c r="L274" s="136">
        <v>626.79999999999995</v>
      </c>
      <c r="M274" s="136">
        <v>650.9</v>
      </c>
      <c r="N274" s="136">
        <v>675</v>
      </c>
      <c r="O274" s="136">
        <v>699.1</v>
      </c>
      <c r="P274" s="136">
        <v>723.2</v>
      </c>
      <c r="Q274" s="136">
        <v>747.3</v>
      </c>
      <c r="R274" s="137">
        <v>771.4</v>
      </c>
      <c r="T274" s="138">
        <f>ROUND(SUM(F274:R274)/13,0)</f>
        <v>627</v>
      </c>
    </row>
    <row r="275" spans="1:20">
      <c r="A275" s="260"/>
      <c r="B275" s="275"/>
      <c r="C275" s="163" t="s">
        <v>767</v>
      </c>
      <c r="D275" s="157">
        <f>SUM(D272:D274)</f>
        <v>11589.28</v>
      </c>
      <c r="E275" s="158">
        <f t="shared" ref="E275:R275" si="41">SUM(E272:E274)</f>
        <v>0</v>
      </c>
      <c r="F275" s="157">
        <f t="shared" si="41"/>
        <v>11589.28</v>
      </c>
      <c r="G275" s="157">
        <f t="shared" si="41"/>
        <v>12075.95</v>
      </c>
      <c r="H275" s="157">
        <f t="shared" si="41"/>
        <v>12562.62</v>
      </c>
      <c r="I275" s="157">
        <f t="shared" si="41"/>
        <v>13049.29</v>
      </c>
      <c r="J275" s="157">
        <f t="shared" si="41"/>
        <v>13535.960000000001</v>
      </c>
      <c r="K275" s="157">
        <f t="shared" si="41"/>
        <v>14022.630000000001</v>
      </c>
      <c r="L275" s="157">
        <f t="shared" si="41"/>
        <v>14509.3</v>
      </c>
      <c r="M275" s="157">
        <f t="shared" si="41"/>
        <v>14995.95</v>
      </c>
      <c r="N275" s="157">
        <f t="shared" si="41"/>
        <v>15482.599999999999</v>
      </c>
      <c r="O275" s="157">
        <f t="shared" si="41"/>
        <v>15969.25</v>
      </c>
      <c r="P275" s="157">
        <f t="shared" si="41"/>
        <v>16455.900000000001</v>
      </c>
      <c r="Q275" s="157">
        <f t="shared" si="41"/>
        <v>16942.55</v>
      </c>
      <c r="R275" s="158">
        <f t="shared" si="41"/>
        <v>17429.2</v>
      </c>
      <c r="T275" s="258">
        <f>ROUND(SUM(F275:R275)/13,0)</f>
        <v>14509</v>
      </c>
    </row>
    <row r="276" spans="1:20">
      <c r="A276" s="260"/>
      <c r="B276" s="275"/>
      <c r="C276" s="134"/>
      <c r="D276" s="135"/>
      <c r="E276" s="137"/>
      <c r="F276" s="136"/>
      <c r="G276" s="136"/>
      <c r="H276" s="136"/>
      <c r="I276" s="136"/>
      <c r="J276" s="136"/>
      <c r="K276" s="136"/>
      <c r="L276" s="136"/>
      <c r="M276" s="136"/>
      <c r="N276" s="136"/>
      <c r="O276" s="136"/>
      <c r="P276" s="136"/>
      <c r="Q276" s="136"/>
      <c r="R276" s="137"/>
      <c r="T276" s="257"/>
    </row>
    <row r="277" spans="1:20">
      <c r="A277" s="260">
        <v>2723000</v>
      </c>
      <c r="B277" s="275" t="s">
        <v>1294</v>
      </c>
      <c r="C277" s="134" t="s">
        <v>1688</v>
      </c>
      <c r="D277" s="135">
        <v>147472.44</v>
      </c>
      <c r="E277" s="137">
        <v>128906</v>
      </c>
      <c r="F277" s="136">
        <v>276378.44</v>
      </c>
      <c r="G277" s="136">
        <v>276378.44</v>
      </c>
      <c r="H277" s="136">
        <v>276378.44</v>
      </c>
      <c r="I277" s="136">
        <v>276378.44</v>
      </c>
      <c r="J277" s="136">
        <v>276378.44</v>
      </c>
      <c r="K277" s="136">
        <v>276378.44</v>
      </c>
      <c r="L277" s="136">
        <v>276378.44</v>
      </c>
      <c r="M277" s="136">
        <v>276378.44</v>
      </c>
      <c r="N277" s="136">
        <v>276378.44</v>
      </c>
      <c r="O277" s="136">
        <v>276378.44</v>
      </c>
      <c r="P277" s="136">
        <v>276378.44</v>
      </c>
      <c r="Q277" s="136">
        <v>276378.44</v>
      </c>
      <c r="R277" s="137">
        <v>276378.44</v>
      </c>
      <c r="T277" s="138">
        <f t="shared" ref="T277:T282" si="42">ROUND(SUM(F277:R277)/13,0)</f>
        <v>276378</v>
      </c>
    </row>
    <row r="278" spans="1:20">
      <c r="A278" s="260">
        <v>2723003</v>
      </c>
      <c r="B278" s="275" t="s">
        <v>1294</v>
      </c>
      <c r="C278" s="134" t="s">
        <v>1868</v>
      </c>
      <c r="D278" s="135">
        <v>897.86</v>
      </c>
      <c r="E278" s="137">
        <v>0</v>
      </c>
      <c r="F278" s="136">
        <v>897.86</v>
      </c>
      <c r="G278" s="136">
        <v>935.3</v>
      </c>
      <c r="H278" s="136">
        <v>972.74</v>
      </c>
      <c r="I278" s="136">
        <v>1010.18</v>
      </c>
      <c r="J278" s="136">
        <v>1047.6199999999999</v>
      </c>
      <c r="K278" s="136">
        <v>1085.06</v>
      </c>
      <c r="L278" s="136">
        <v>1122.5</v>
      </c>
      <c r="M278" s="136">
        <v>1159.94</v>
      </c>
      <c r="N278" s="136">
        <v>1197.3800000000001</v>
      </c>
      <c r="O278" s="136">
        <v>1234.82</v>
      </c>
      <c r="P278" s="136">
        <v>1272.26</v>
      </c>
      <c r="Q278" s="136">
        <v>1309.7</v>
      </c>
      <c r="R278" s="137">
        <v>448.58</v>
      </c>
      <c r="T278" s="138">
        <f t="shared" si="42"/>
        <v>1053</v>
      </c>
    </row>
    <row r="279" spans="1:20">
      <c r="A279" s="260">
        <v>2723004</v>
      </c>
      <c r="B279" s="275" t="s">
        <v>1294</v>
      </c>
      <c r="C279" s="134" t="s">
        <v>1869</v>
      </c>
      <c r="D279" s="135">
        <v>3132.64</v>
      </c>
      <c r="E279" s="137">
        <v>0</v>
      </c>
      <c r="F279" s="136">
        <v>3132.64</v>
      </c>
      <c r="G279" s="136">
        <v>3263.23</v>
      </c>
      <c r="H279" s="136">
        <v>3393.82</v>
      </c>
      <c r="I279" s="136">
        <v>3524.41</v>
      </c>
      <c r="J279" s="136">
        <v>3655</v>
      </c>
      <c r="K279" s="136">
        <v>3785.59</v>
      </c>
      <c r="L279" s="136">
        <v>3916.18</v>
      </c>
      <c r="M279" s="136">
        <v>4046.77</v>
      </c>
      <c r="N279" s="136">
        <v>4177.3599999999997</v>
      </c>
      <c r="O279" s="136">
        <v>4307.95</v>
      </c>
      <c r="P279" s="136">
        <v>4438.54</v>
      </c>
      <c r="Q279" s="136">
        <v>4569.13</v>
      </c>
      <c r="R279" s="137">
        <v>4699.72</v>
      </c>
      <c r="T279" s="138">
        <f t="shared" si="42"/>
        <v>3916</v>
      </c>
    </row>
    <row r="280" spans="1:20">
      <c r="A280" s="260">
        <v>2723005</v>
      </c>
      <c r="B280" s="275" t="s">
        <v>1294</v>
      </c>
      <c r="C280" s="134" t="s">
        <v>1870</v>
      </c>
      <c r="D280" s="135">
        <v>4054.36</v>
      </c>
      <c r="E280" s="137">
        <v>0</v>
      </c>
      <c r="F280" s="136">
        <v>4054.36</v>
      </c>
      <c r="G280" s="136">
        <v>4223.3599999999997</v>
      </c>
      <c r="H280" s="136">
        <v>4392.3599999999997</v>
      </c>
      <c r="I280" s="136">
        <v>4561.3599999999997</v>
      </c>
      <c r="J280" s="136">
        <v>4730.3599999999997</v>
      </c>
      <c r="K280" s="136">
        <v>4899.3599999999997</v>
      </c>
      <c r="L280" s="136">
        <v>5068.3599999999997</v>
      </c>
      <c r="M280" s="136">
        <v>5237.3599999999997</v>
      </c>
      <c r="N280" s="136">
        <v>5406.36</v>
      </c>
      <c r="O280" s="136">
        <v>5575.36</v>
      </c>
      <c r="P280" s="136">
        <v>5744.36</v>
      </c>
      <c r="Q280" s="136">
        <v>5913.36</v>
      </c>
      <c r="R280" s="137">
        <v>9241.26</v>
      </c>
      <c r="T280" s="138">
        <f t="shared" si="42"/>
        <v>5311</v>
      </c>
    </row>
    <row r="281" spans="1:20">
      <c r="A281" s="260">
        <v>2723011</v>
      </c>
      <c r="B281" s="275" t="s">
        <v>1294</v>
      </c>
      <c r="C281" s="134" t="s">
        <v>1871</v>
      </c>
      <c r="D281" s="135">
        <v>4885.9399999999996</v>
      </c>
      <c r="E281" s="137">
        <v>0</v>
      </c>
      <c r="F281" s="136">
        <v>4885.9399999999996</v>
      </c>
      <c r="G281" s="136">
        <v>5085.42</v>
      </c>
      <c r="H281" s="136">
        <v>5284.9</v>
      </c>
      <c r="I281" s="136">
        <v>5484.38</v>
      </c>
      <c r="J281" s="136">
        <v>5683.86</v>
      </c>
      <c r="K281" s="136">
        <v>5883.34</v>
      </c>
      <c r="L281" s="136">
        <v>6082.82</v>
      </c>
      <c r="M281" s="136">
        <v>6283.54</v>
      </c>
      <c r="N281" s="136">
        <v>6484.26</v>
      </c>
      <c r="O281" s="136">
        <v>6684.98</v>
      </c>
      <c r="P281" s="136">
        <v>6885.7</v>
      </c>
      <c r="Q281" s="136">
        <v>7086.42</v>
      </c>
      <c r="R281" s="137">
        <v>7287.14</v>
      </c>
      <c r="T281" s="138">
        <f t="shared" si="42"/>
        <v>6085</v>
      </c>
    </row>
    <row r="282" spans="1:20">
      <c r="A282" s="260"/>
      <c r="B282" s="275"/>
      <c r="C282" s="163" t="s">
        <v>1907</v>
      </c>
      <c r="D282" s="157">
        <f>SUM(D277:D281)</f>
        <v>160443.24</v>
      </c>
      <c r="E282" s="158">
        <f t="shared" ref="E282:R282" si="43">SUM(E277:E281)</f>
        <v>128906</v>
      </c>
      <c r="F282" s="157">
        <f t="shared" si="43"/>
        <v>289349.24</v>
      </c>
      <c r="G282" s="157">
        <f t="shared" si="43"/>
        <v>289885.74999999994</v>
      </c>
      <c r="H282" s="157">
        <f t="shared" si="43"/>
        <v>290422.26</v>
      </c>
      <c r="I282" s="157">
        <f t="shared" si="43"/>
        <v>290958.76999999996</v>
      </c>
      <c r="J282" s="157">
        <f t="shared" si="43"/>
        <v>291495.27999999997</v>
      </c>
      <c r="K282" s="157">
        <f t="shared" si="43"/>
        <v>292031.79000000004</v>
      </c>
      <c r="L282" s="157">
        <f t="shared" si="43"/>
        <v>292568.3</v>
      </c>
      <c r="M282" s="157">
        <f t="shared" si="43"/>
        <v>293106.05</v>
      </c>
      <c r="N282" s="157">
        <f t="shared" si="43"/>
        <v>293643.8</v>
      </c>
      <c r="O282" s="157">
        <f t="shared" si="43"/>
        <v>294181.55</v>
      </c>
      <c r="P282" s="157">
        <f t="shared" si="43"/>
        <v>294719.3</v>
      </c>
      <c r="Q282" s="157">
        <f t="shared" si="43"/>
        <v>295257.05</v>
      </c>
      <c r="R282" s="158">
        <f t="shared" si="43"/>
        <v>298055.14</v>
      </c>
      <c r="T282" s="258">
        <f t="shared" si="42"/>
        <v>292744</v>
      </c>
    </row>
    <row r="283" spans="1:20">
      <c r="A283" s="260"/>
      <c r="B283" s="275"/>
      <c r="C283" s="134"/>
      <c r="D283" s="135"/>
      <c r="E283" s="137"/>
      <c r="F283" s="136"/>
      <c r="G283" s="136"/>
      <c r="H283" s="136"/>
      <c r="I283" s="136"/>
      <c r="J283" s="136"/>
      <c r="K283" s="136"/>
      <c r="L283" s="136"/>
      <c r="M283" s="136"/>
      <c r="N283" s="136"/>
      <c r="O283" s="136"/>
      <c r="P283" s="136"/>
      <c r="Q283" s="136"/>
      <c r="R283" s="137"/>
      <c r="T283" s="257"/>
    </row>
    <row r="284" spans="1:20">
      <c r="A284" s="260">
        <v>2723006</v>
      </c>
      <c r="B284" s="275" t="s">
        <v>1908</v>
      </c>
      <c r="C284" s="134" t="s">
        <v>1872</v>
      </c>
      <c r="D284" s="135">
        <v>2319.3000000000002</v>
      </c>
      <c r="E284" s="137">
        <v>0</v>
      </c>
      <c r="F284" s="136">
        <v>2319.3000000000002</v>
      </c>
      <c r="G284" s="136">
        <v>2421.25</v>
      </c>
      <c r="H284" s="136">
        <v>2523.1999999999998</v>
      </c>
      <c r="I284" s="136">
        <v>2625.15</v>
      </c>
      <c r="J284" s="136">
        <v>2727.1</v>
      </c>
      <c r="K284" s="136">
        <v>2829.05</v>
      </c>
      <c r="L284" s="136">
        <v>2931</v>
      </c>
      <c r="M284" s="136">
        <v>3032.95</v>
      </c>
      <c r="N284" s="136">
        <v>3134.9</v>
      </c>
      <c r="O284" s="136">
        <v>3236.85</v>
      </c>
      <c r="P284" s="136">
        <v>3338.8</v>
      </c>
      <c r="Q284" s="136">
        <v>3440.75</v>
      </c>
      <c r="R284" s="137">
        <v>3542.7</v>
      </c>
      <c r="T284" s="138">
        <f>ROUND(SUM(F284:R284)/13,0)</f>
        <v>2931</v>
      </c>
    </row>
    <row r="285" spans="1:20">
      <c r="A285" s="260">
        <v>2723010</v>
      </c>
      <c r="B285" s="275" t="s">
        <v>1908</v>
      </c>
      <c r="C285" s="134" t="s">
        <v>1873</v>
      </c>
      <c r="D285" s="135">
        <v>21.66</v>
      </c>
      <c r="E285" s="137">
        <v>0</v>
      </c>
      <c r="F285" s="136">
        <v>21.66</v>
      </c>
      <c r="G285" s="136">
        <v>25.27</v>
      </c>
      <c r="H285" s="136">
        <v>28.88</v>
      </c>
      <c r="I285" s="136">
        <v>32.49</v>
      </c>
      <c r="J285" s="136">
        <v>36.1</v>
      </c>
      <c r="K285" s="136">
        <v>39.71</v>
      </c>
      <c r="L285" s="136">
        <v>43.32</v>
      </c>
      <c r="M285" s="136">
        <v>46.93</v>
      </c>
      <c r="N285" s="136">
        <v>50.54</v>
      </c>
      <c r="O285" s="136">
        <v>54.15</v>
      </c>
      <c r="P285" s="136">
        <v>57.76</v>
      </c>
      <c r="Q285" s="136">
        <v>61.37</v>
      </c>
      <c r="R285" s="137">
        <v>64.98</v>
      </c>
      <c r="T285" s="138">
        <f>ROUND(SUM(F285:R285)/13,0)</f>
        <v>43</v>
      </c>
    </row>
    <row r="286" spans="1:20">
      <c r="A286" s="260"/>
      <c r="B286" s="275"/>
      <c r="C286" s="163" t="s">
        <v>734</v>
      </c>
      <c r="D286" s="157">
        <f>SUM(D284:D285)</f>
        <v>2340.96</v>
      </c>
      <c r="E286" s="158">
        <f t="shared" ref="E286:R286" si="44">SUM(E284:E285)</f>
        <v>0</v>
      </c>
      <c r="F286" s="157">
        <f t="shared" si="44"/>
        <v>2340.96</v>
      </c>
      <c r="G286" s="157">
        <f t="shared" si="44"/>
        <v>2446.52</v>
      </c>
      <c r="H286" s="157">
        <f t="shared" si="44"/>
        <v>2552.08</v>
      </c>
      <c r="I286" s="157">
        <f t="shared" si="44"/>
        <v>2657.64</v>
      </c>
      <c r="J286" s="157">
        <f t="shared" si="44"/>
        <v>2763.2</v>
      </c>
      <c r="K286" s="157">
        <f t="shared" si="44"/>
        <v>2868.76</v>
      </c>
      <c r="L286" s="157">
        <f t="shared" si="44"/>
        <v>2974.32</v>
      </c>
      <c r="M286" s="157">
        <f t="shared" si="44"/>
        <v>3079.8799999999997</v>
      </c>
      <c r="N286" s="157">
        <f t="shared" si="44"/>
        <v>3185.44</v>
      </c>
      <c r="O286" s="157">
        <f t="shared" si="44"/>
        <v>3291</v>
      </c>
      <c r="P286" s="157">
        <f t="shared" si="44"/>
        <v>3396.5600000000004</v>
      </c>
      <c r="Q286" s="157">
        <f t="shared" si="44"/>
        <v>3502.12</v>
      </c>
      <c r="R286" s="158">
        <f t="shared" si="44"/>
        <v>3607.68</v>
      </c>
      <c r="T286" s="258">
        <f>ROUND(SUM(F286:R286)/13,0)</f>
        <v>2974</v>
      </c>
    </row>
    <row r="287" spans="1:20">
      <c r="A287" s="260"/>
      <c r="B287" s="275"/>
      <c r="C287" s="134"/>
      <c r="D287" s="135"/>
      <c r="E287" s="137"/>
      <c r="F287" s="136"/>
      <c r="G287" s="136"/>
      <c r="H287" s="136"/>
      <c r="I287" s="136"/>
      <c r="J287" s="136"/>
      <c r="K287" s="136"/>
      <c r="L287" s="136"/>
      <c r="M287" s="136"/>
      <c r="N287" s="136"/>
      <c r="O287" s="136"/>
      <c r="P287" s="136"/>
      <c r="Q287" s="136"/>
      <c r="R287" s="137"/>
      <c r="T287" s="257"/>
    </row>
    <row r="288" spans="1:20">
      <c r="A288" s="260"/>
      <c r="B288" s="275"/>
      <c r="C288" s="163" t="s">
        <v>1073</v>
      </c>
      <c r="D288" s="157">
        <f>+D275+D282+D286</f>
        <v>174373.47999999998</v>
      </c>
      <c r="E288" s="158">
        <f t="shared" ref="E288:R288" si="45">+E275+E282+E286</f>
        <v>128906</v>
      </c>
      <c r="F288" s="157">
        <f t="shared" si="45"/>
        <v>303279.48000000004</v>
      </c>
      <c r="G288" s="157">
        <f t="shared" si="45"/>
        <v>304408.21999999997</v>
      </c>
      <c r="H288" s="157">
        <f t="shared" si="45"/>
        <v>305536.96000000002</v>
      </c>
      <c r="I288" s="157">
        <f t="shared" si="45"/>
        <v>306665.69999999995</v>
      </c>
      <c r="J288" s="157">
        <f t="shared" si="45"/>
        <v>307794.44</v>
      </c>
      <c r="K288" s="157">
        <f t="shared" si="45"/>
        <v>308923.18000000005</v>
      </c>
      <c r="L288" s="157">
        <f t="shared" si="45"/>
        <v>310051.92</v>
      </c>
      <c r="M288" s="157">
        <f t="shared" si="45"/>
        <v>311181.88</v>
      </c>
      <c r="N288" s="157">
        <f t="shared" si="45"/>
        <v>312311.83999999997</v>
      </c>
      <c r="O288" s="157">
        <f t="shared" si="45"/>
        <v>313441.8</v>
      </c>
      <c r="P288" s="157">
        <f t="shared" si="45"/>
        <v>314571.76</v>
      </c>
      <c r="Q288" s="157">
        <f t="shared" si="45"/>
        <v>315701.71999999997</v>
      </c>
      <c r="R288" s="158">
        <f t="shared" si="45"/>
        <v>319092.02</v>
      </c>
      <c r="T288" s="258">
        <f>ROUND(SUM(F288:R288)/13,0)</f>
        <v>310228</v>
      </c>
    </row>
    <row r="289" spans="1:20">
      <c r="A289" s="260"/>
      <c r="B289" s="275"/>
      <c r="C289" s="134"/>
      <c r="D289" s="135"/>
      <c r="E289" s="137"/>
      <c r="F289" s="136"/>
      <c r="G289" s="136"/>
      <c r="H289" s="136"/>
      <c r="I289" s="136"/>
      <c r="J289" s="136"/>
      <c r="K289" s="136"/>
      <c r="L289" s="136"/>
      <c r="M289" s="136"/>
      <c r="N289" s="136"/>
      <c r="O289" s="136"/>
      <c r="P289" s="136"/>
      <c r="Q289" s="136"/>
      <c r="R289" s="137"/>
      <c r="T289" s="257"/>
    </row>
    <row r="290" spans="1:20">
      <c r="A290" s="260"/>
      <c r="B290" s="275"/>
      <c r="C290" s="134"/>
      <c r="D290" s="135"/>
      <c r="E290" s="137"/>
      <c r="F290" s="136"/>
      <c r="G290" s="136"/>
      <c r="H290" s="136"/>
      <c r="I290" s="136"/>
      <c r="J290" s="136"/>
      <c r="K290" s="136"/>
      <c r="L290" s="136"/>
      <c r="M290" s="136"/>
      <c r="N290" s="136"/>
      <c r="O290" s="136"/>
      <c r="P290" s="136"/>
      <c r="Q290" s="136"/>
      <c r="R290" s="137"/>
      <c r="T290" s="257"/>
    </row>
    <row r="291" spans="1:20">
      <c r="A291" s="260"/>
      <c r="B291" s="244"/>
      <c r="C291" s="146" t="s">
        <v>730</v>
      </c>
      <c r="D291" s="135"/>
      <c r="E291" s="137"/>
      <c r="F291" s="136">
        <v>0</v>
      </c>
      <c r="G291" s="136">
        <v>0</v>
      </c>
      <c r="H291" s="136">
        <v>0</v>
      </c>
      <c r="I291" s="136">
        <v>0</v>
      </c>
      <c r="J291" s="136">
        <v>0</v>
      </c>
      <c r="K291" s="136">
        <v>0</v>
      </c>
      <c r="L291" s="136">
        <v>0</v>
      </c>
      <c r="M291" s="136">
        <v>0</v>
      </c>
      <c r="N291" s="136">
        <v>0</v>
      </c>
      <c r="O291" s="136">
        <v>0</v>
      </c>
      <c r="P291" s="136">
        <v>0</v>
      </c>
      <c r="Q291" s="136">
        <v>0</v>
      </c>
      <c r="R291" s="137"/>
      <c r="T291" s="257"/>
    </row>
    <row r="292" spans="1:20">
      <c r="A292" s="260">
        <v>272.2</v>
      </c>
      <c r="B292" s="275" t="s">
        <v>1259</v>
      </c>
      <c r="C292" s="269" t="s">
        <v>1874</v>
      </c>
      <c r="D292" s="135">
        <v>174373.48</v>
      </c>
      <c r="E292" s="137">
        <v>128906</v>
      </c>
      <c r="F292" s="136">
        <v>303279.48</v>
      </c>
      <c r="G292" s="136">
        <v>304408.21999999997</v>
      </c>
      <c r="H292" s="136">
        <v>305536.96000000002</v>
      </c>
      <c r="I292" s="136">
        <v>306665.7</v>
      </c>
      <c r="J292" s="136">
        <v>307794.44</v>
      </c>
      <c r="K292" s="136">
        <v>308923.18</v>
      </c>
      <c r="L292" s="136">
        <v>310051.92</v>
      </c>
      <c r="M292" s="136">
        <v>311181.88</v>
      </c>
      <c r="N292" s="136">
        <v>312311.84000000003</v>
      </c>
      <c r="O292" s="136">
        <v>313441.8</v>
      </c>
      <c r="P292" s="136">
        <v>314571.76</v>
      </c>
      <c r="Q292" s="136">
        <v>315701.71999999997</v>
      </c>
      <c r="R292" s="137">
        <v>319092.02</v>
      </c>
      <c r="T292" s="138">
        <f>ROUND(SUM(F292:R292)/13,0)</f>
        <v>310228</v>
      </c>
    </row>
    <row r="293" spans="1:20">
      <c r="A293" s="260"/>
      <c r="B293" s="244"/>
      <c r="C293" s="163" t="s">
        <v>1073</v>
      </c>
      <c r="D293" s="157">
        <f>SUM(D292)</f>
        <v>174373.48</v>
      </c>
      <c r="E293" s="158">
        <f t="shared" ref="E293:R293" si="46">SUM(E292)</f>
        <v>128906</v>
      </c>
      <c r="F293" s="157">
        <f t="shared" si="46"/>
        <v>303279.48</v>
      </c>
      <c r="G293" s="157">
        <f t="shared" si="46"/>
        <v>304408.21999999997</v>
      </c>
      <c r="H293" s="157">
        <f t="shared" si="46"/>
        <v>305536.96000000002</v>
      </c>
      <c r="I293" s="157">
        <f t="shared" si="46"/>
        <v>306665.7</v>
      </c>
      <c r="J293" s="157">
        <f t="shared" si="46"/>
        <v>307794.44</v>
      </c>
      <c r="K293" s="157">
        <f t="shared" si="46"/>
        <v>308923.18</v>
      </c>
      <c r="L293" s="157">
        <f t="shared" si="46"/>
        <v>310051.92</v>
      </c>
      <c r="M293" s="157">
        <f t="shared" si="46"/>
        <v>311181.88</v>
      </c>
      <c r="N293" s="157">
        <f t="shared" si="46"/>
        <v>312311.84000000003</v>
      </c>
      <c r="O293" s="157">
        <f t="shared" si="46"/>
        <v>313441.8</v>
      </c>
      <c r="P293" s="157">
        <f t="shared" si="46"/>
        <v>314571.76</v>
      </c>
      <c r="Q293" s="157">
        <f t="shared" si="46"/>
        <v>315701.71999999997</v>
      </c>
      <c r="R293" s="158">
        <f t="shared" si="46"/>
        <v>319092.02</v>
      </c>
      <c r="T293" s="258">
        <f>ROUND(SUM(F293:R293)/13,0)</f>
        <v>310228</v>
      </c>
    </row>
    <row r="294" spans="1:20">
      <c r="A294" s="273"/>
      <c r="B294" s="274"/>
      <c r="C294" s="151"/>
      <c r="D294" s="152"/>
      <c r="E294" s="153"/>
      <c r="F294" s="153"/>
      <c r="G294" s="153"/>
      <c r="H294" s="153"/>
      <c r="I294" s="153"/>
      <c r="J294" s="153"/>
      <c r="K294" s="153"/>
      <c r="L294" s="153"/>
      <c r="M294" s="153"/>
      <c r="N294" s="153"/>
      <c r="O294" s="153"/>
      <c r="P294" s="153"/>
      <c r="Q294" s="153"/>
      <c r="R294" s="154"/>
      <c r="T294" s="259"/>
    </row>
    <row r="295" spans="1:20">
      <c r="A295" s="245"/>
    </row>
    <row r="296" spans="1:20">
      <c r="A296" s="245"/>
    </row>
    <row r="297" spans="1:20">
      <c r="A297" s="245"/>
    </row>
    <row r="298" spans="1:20">
      <c r="A298" s="245"/>
    </row>
    <row r="299" spans="1:20">
      <c r="A299" s="245"/>
    </row>
    <row r="300" spans="1:20">
      <c r="A300" s="245"/>
    </row>
    <row r="301" spans="1:20">
      <c r="A301" s="245"/>
    </row>
    <row r="302" spans="1:20">
      <c r="A302" s="245"/>
    </row>
    <row r="303" spans="1:20">
      <c r="A303" s="245"/>
    </row>
    <row r="304" spans="1:20">
      <c r="A304" s="245"/>
    </row>
    <row r="305" spans="1:1">
      <c r="A305" s="245"/>
    </row>
    <row r="306" spans="1:1">
      <c r="A306" s="245"/>
    </row>
    <row r="307" spans="1:1">
      <c r="A307" s="245"/>
    </row>
    <row r="308" spans="1:1">
      <c r="A308" s="245"/>
    </row>
    <row r="309" spans="1:1">
      <c r="A309" s="245"/>
    </row>
    <row r="310" spans="1:1">
      <c r="A310" s="245"/>
    </row>
    <row r="311" spans="1:1">
      <c r="A311" s="245"/>
    </row>
    <row r="312" spans="1:1">
      <c r="A312" s="245"/>
    </row>
    <row r="313" spans="1:1">
      <c r="A313" s="245"/>
    </row>
    <row r="314" spans="1:1">
      <c r="A314" s="245"/>
    </row>
    <row r="315" spans="1:1">
      <c r="A315" s="245"/>
    </row>
    <row r="316" spans="1:1">
      <c r="A316" s="245"/>
    </row>
    <row r="317" spans="1:1">
      <c r="A317" s="245"/>
    </row>
    <row r="318" spans="1:1">
      <c r="A318" s="245"/>
    </row>
  </sheetData>
  <mergeCells count="9">
    <mergeCell ref="A13:R13"/>
    <mergeCell ref="A63:R63"/>
    <mergeCell ref="A92:R92"/>
    <mergeCell ref="A137:R137"/>
    <mergeCell ref="A270:R270"/>
    <mergeCell ref="A172:R172"/>
    <mergeCell ref="A181:R181"/>
    <mergeCell ref="A212:R212"/>
    <mergeCell ref="A239:R239"/>
  </mergeCells>
  <phoneticPr fontId="29" type="noConversion"/>
  <printOptions horizontalCentered="1"/>
  <pageMargins left="0.25" right="0.25" top="0.5" bottom="0.5" header="0.25" footer="0.25"/>
  <pageSetup scale="52" fitToHeight="0" orientation="landscape" r:id="rId1"/>
  <headerFooter alignWithMargins="0"/>
  <rowBreaks count="6" manualBreakCount="6">
    <brk id="61" max="16383" man="1"/>
    <brk id="90" max="16383" man="1"/>
    <brk id="135" max="16383" man="1"/>
    <brk id="164" max="16383" man="1"/>
    <brk id="179" max="16383" man="1"/>
    <brk id="237" max="16383" man="1"/>
  </rowBreaks>
</worksheet>
</file>

<file path=xl/worksheets/sheet131.xml><?xml version="1.0" encoding="utf-8"?>
<worksheet xmlns="http://schemas.openxmlformats.org/spreadsheetml/2006/main" xmlns:r="http://schemas.openxmlformats.org/officeDocument/2006/relationships">
  <sheetPr codeName="Sheet117" enableFormatConditionsCalculation="0">
    <tabColor indexed="13"/>
  </sheetPr>
  <dimension ref="A1:AL233"/>
  <sheetViews>
    <sheetView workbookViewId="0">
      <selection sqref="A1:AF1"/>
    </sheetView>
  </sheetViews>
  <sheetFormatPr defaultColWidth="9.140625" defaultRowHeight="12"/>
  <cols>
    <col min="1" max="1" width="28" style="86" customWidth="1"/>
    <col min="2" max="2" width="27.85546875" style="106" customWidth="1"/>
    <col min="3" max="14" width="10.7109375" style="207" customWidth="1"/>
    <col min="15" max="15" width="11.85546875" style="207" customWidth="1"/>
    <col min="16" max="17" width="10.7109375" style="207" customWidth="1"/>
    <col min="18" max="18" width="3" style="182" customWidth="1"/>
    <col min="19" max="19" width="30.42578125" style="108" customWidth="1"/>
    <col min="20" max="20" width="35.140625" style="108" customWidth="1"/>
    <col min="21" max="32" width="10.7109375" style="184" customWidth="1"/>
    <col min="33" max="33" width="12" style="184" customWidth="1"/>
    <col min="34" max="34" width="11.42578125" style="184" bestFit="1" customWidth="1"/>
    <col min="35" max="35" width="12.85546875" style="184" bestFit="1" customWidth="1"/>
    <col min="36" max="16384" width="9.140625" style="184"/>
  </cols>
  <sheetData>
    <row r="1" spans="1:35" s="175" customFormat="1">
      <c r="A1" s="2686"/>
      <c r="B1" s="2686"/>
      <c r="C1" s="2686"/>
      <c r="D1" s="2686"/>
      <c r="E1" s="2686"/>
      <c r="F1" s="2686"/>
      <c r="G1" s="2686"/>
      <c r="H1" s="2686"/>
      <c r="I1" s="2686"/>
      <c r="J1" s="2686"/>
      <c r="K1" s="2686"/>
      <c r="L1" s="2686"/>
      <c r="M1" s="2686"/>
      <c r="N1" s="2686"/>
      <c r="O1" s="2686"/>
      <c r="P1" s="2686"/>
      <c r="Q1" s="2686"/>
      <c r="R1" s="2686"/>
      <c r="S1" s="2686"/>
      <c r="T1" s="2686"/>
      <c r="U1" s="2686"/>
      <c r="V1" s="2686"/>
      <c r="W1" s="2686"/>
      <c r="X1" s="2686"/>
      <c r="Y1" s="2686"/>
      <c r="Z1" s="2686"/>
      <c r="AA1" s="2686"/>
      <c r="AB1" s="2686"/>
      <c r="AC1" s="2686"/>
      <c r="AD1" s="2686"/>
      <c r="AE1" s="2686"/>
      <c r="AF1" s="2686"/>
    </row>
    <row r="2" spans="1:35" s="180" customFormat="1" ht="33.75">
      <c r="A2" s="64" t="s">
        <v>943</v>
      </c>
      <c r="B2" s="65" t="s">
        <v>944</v>
      </c>
      <c r="C2" s="176" t="s">
        <v>1424</v>
      </c>
      <c r="D2" s="176" t="s">
        <v>1425</v>
      </c>
      <c r="E2" s="176" t="s">
        <v>1503</v>
      </c>
      <c r="F2" s="176" t="s">
        <v>1504</v>
      </c>
      <c r="G2" s="176" t="s">
        <v>1505</v>
      </c>
      <c r="H2" s="176" t="s">
        <v>1506</v>
      </c>
      <c r="I2" s="176" t="s">
        <v>1507</v>
      </c>
      <c r="J2" s="176" t="s">
        <v>1508</v>
      </c>
      <c r="K2" s="177" t="s">
        <v>1422</v>
      </c>
      <c r="L2" s="177" t="s">
        <v>1862</v>
      </c>
      <c r="M2" s="177" t="s">
        <v>1423</v>
      </c>
      <c r="N2" s="178" t="s">
        <v>1253</v>
      </c>
      <c r="O2" s="36" t="s">
        <v>1073</v>
      </c>
      <c r="P2" s="36" t="s">
        <v>1249</v>
      </c>
      <c r="Q2" s="36" t="s">
        <v>1252</v>
      </c>
      <c r="R2" s="179"/>
      <c r="S2" s="64" t="s">
        <v>943</v>
      </c>
      <c r="T2" s="65" t="s">
        <v>944</v>
      </c>
      <c r="U2" s="176" t="s">
        <v>1424</v>
      </c>
      <c r="V2" s="176" t="s">
        <v>1425</v>
      </c>
      <c r="W2" s="176" t="s">
        <v>1503</v>
      </c>
      <c r="X2" s="176" t="s">
        <v>1504</v>
      </c>
      <c r="Y2" s="176" t="s">
        <v>1505</v>
      </c>
      <c r="Z2" s="176" t="s">
        <v>1506</v>
      </c>
      <c r="AA2" s="176" t="s">
        <v>1507</v>
      </c>
      <c r="AB2" s="176" t="s">
        <v>1508</v>
      </c>
      <c r="AC2" s="177" t="s">
        <v>1422</v>
      </c>
      <c r="AD2" s="177" t="s">
        <v>1862</v>
      </c>
      <c r="AE2" s="177" t="s">
        <v>1423</v>
      </c>
      <c r="AF2" s="178" t="s">
        <v>1253</v>
      </c>
      <c r="AG2" s="36" t="s">
        <v>1073</v>
      </c>
      <c r="AH2" s="36" t="s">
        <v>1249</v>
      </c>
      <c r="AI2" s="36" t="s">
        <v>1252</v>
      </c>
    </row>
    <row r="3" spans="1:35" hidden="1">
      <c r="A3" s="66" t="s">
        <v>945</v>
      </c>
      <c r="B3" s="67" t="s">
        <v>946</v>
      </c>
      <c r="C3" s="181"/>
      <c r="D3" s="181"/>
      <c r="E3" s="181"/>
      <c r="F3" s="181"/>
      <c r="G3" s="181"/>
      <c r="H3" s="181"/>
      <c r="I3" s="181"/>
      <c r="J3" s="181"/>
      <c r="K3" s="181"/>
      <c r="L3" s="181"/>
      <c r="M3" s="181"/>
      <c r="N3" s="181"/>
      <c r="O3" s="198"/>
      <c r="P3" s="198"/>
      <c r="Q3" s="198"/>
      <c r="S3" s="66" t="s">
        <v>947</v>
      </c>
      <c r="T3" s="67" t="s">
        <v>948</v>
      </c>
      <c r="U3" s="183"/>
      <c r="V3" s="183"/>
      <c r="W3" s="183"/>
      <c r="X3" s="183"/>
      <c r="Y3" s="183"/>
      <c r="Z3" s="183"/>
      <c r="AA3" s="183"/>
      <c r="AB3" s="183"/>
      <c r="AC3" s="183"/>
      <c r="AD3" s="183"/>
      <c r="AE3" s="183"/>
      <c r="AF3" s="183"/>
    </row>
    <row r="4" spans="1:35" hidden="1">
      <c r="A4" s="66"/>
      <c r="B4" s="67" t="s">
        <v>949</v>
      </c>
      <c r="C4" s="181"/>
      <c r="D4" s="181"/>
      <c r="E4" s="181"/>
      <c r="F4" s="181"/>
      <c r="G4" s="181"/>
      <c r="H4" s="181"/>
      <c r="I4" s="181"/>
      <c r="J4" s="181"/>
      <c r="K4" s="181"/>
      <c r="L4" s="181"/>
      <c r="M4" s="181"/>
      <c r="N4" s="181"/>
      <c r="O4" s="198"/>
      <c r="P4" s="198"/>
      <c r="Q4" s="198"/>
      <c r="S4" s="66"/>
      <c r="T4" s="67" t="s">
        <v>950</v>
      </c>
      <c r="U4" s="183"/>
      <c r="V4" s="183"/>
      <c r="W4" s="183"/>
      <c r="X4" s="183"/>
      <c r="Y4" s="183"/>
      <c r="Z4" s="183"/>
      <c r="AA4" s="183"/>
      <c r="AB4" s="183"/>
      <c r="AC4" s="183"/>
      <c r="AD4" s="183"/>
      <c r="AE4" s="183"/>
      <c r="AF4" s="183"/>
    </row>
    <row r="5" spans="1:35" ht="22.5" hidden="1">
      <c r="A5" s="66"/>
      <c r="B5" s="67" t="s">
        <v>951</v>
      </c>
      <c r="C5" s="181"/>
      <c r="D5" s="181"/>
      <c r="E5" s="181"/>
      <c r="F5" s="181"/>
      <c r="G5" s="181"/>
      <c r="H5" s="181"/>
      <c r="I5" s="181"/>
      <c r="J5" s="181"/>
      <c r="K5" s="181"/>
      <c r="L5" s="181"/>
      <c r="M5" s="181"/>
      <c r="N5" s="181"/>
      <c r="O5" s="198"/>
      <c r="P5" s="198"/>
      <c r="Q5" s="198"/>
      <c r="S5" s="66"/>
      <c r="T5" s="67" t="s">
        <v>952</v>
      </c>
      <c r="U5" s="183"/>
      <c r="V5" s="183"/>
      <c r="W5" s="183"/>
      <c r="X5" s="183"/>
      <c r="Y5" s="183"/>
      <c r="Z5" s="183"/>
      <c r="AA5" s="183"/>
      <c r="AB5" s="183"/>
      <c r="AC5" s="183"/>
      <c r="AD5" s="183"/>
      <c r="AE5" s="183"/>
      <c r="AF5" s="183"/>
    </row>
    <row r="6" spans="1:35" hidden="1">
      <c r="A6" s="66"/>
      <c r="B6" s="67"/>
      <c r="C6" s="185"/>
      <c r="D6" s="185"/>
      <c r="E6" s="185"/>
      <c r="F6" s="185"/>
      <c r="G6" s="185"/>
      <c r="H6" s="185"/>
      <c r="I6" s="185"/>
      <c r="J6" s="185"/>
      <c r="K6" s="185"/>
      <c r="L6" s="185"/>
      <c r="M6" s="185"/>
      <c r="N6" s="185"/>
      <c r="O6" s="210"/>
      <c r="P6" s="210"/>
      <c r="Q6" s="210"/>
      <c r="S6" s="66"/>
      <c r="T6" s="67"/>
      <c r="U6" s="185"/>
      <c r="V6" s="185"/>
      <c r="W6" s="185"/>
      <c r="X6" s="185"/>
      <c r="Y6" s="185"/>
      <c r="Z6" s="185"/>
      <c r="AA6" s="185"/>
      <c r="AB6" s="185"/>
      <c r="AC6" s="185"/>
      <c r="AD6" s="185"/>
      <c r="AE6" s="185"/>
      <c r="AF6" s="185"/>
    </row>
    <row r="7" spans="1:35" s="188" customFormat="1" hidden="1">
      <c r="A7" s="68"/>
      <c r="B7" s="69" t="s">
        <v>1073</v>
      </c>
      <c r="C7" s="186">
        <f t="shared" ref="C7:N7" si="0">SUM(C3:C6)</f>
        <v>0</v>
      </c>
      <c r="D7" s="186">
        <f t="shared" si="0"/>
        <v>0</v>
      </c>
      <c r="E7" s="186">
        <f t="shared" si="0"/>
        <v>0</v>
      </c>
      <c r="F7" s="186">
        <f t="shared" si="0"/>
        <v>0</v>
      </c>
      <c r="G7" s="186">
        <f t="shared" si="0"/>
        <v>0</v>
      </c>
      <c r="H7" s="186">
        <f t="shared" si="0"/>
        <v>0</v>
      </c>
      <c r="I7" s="186">
        <f t="shared" si="0"/>
        <v>0</v>
      </c>
      <c r="J7" s="186">
        <f t="shared" si="0"/>
        <v>0</v>
      </c>
      <c r="K7" s="186">
        <f t="shared" si="0"/>
        <v>0</v>
      </c>
      <c r="L7" s="186">
        <f t="shared" si="0"/>
        <v>0</v>
      </c>
      <c r="M7" s="186">
        <f t="shared" si="0"/>
        <v>0</v>
      </c>
      <c r="N7" s="186">
        <f t="shared" si="0"/>
        <v>0</v>
      </c>
      <c r="O7" s="210"/>
      <c r="P7" s="210"/>
      <c r="Q7" s="210"/>
      <c r="R7" s="187"/>
      <c r="S7" s="68"/>
      <c r="T7" s="69" t="s">
        <v>1073</v>
      </c>
      <c r="U7" s="186">
        <f t="shared" ref="U7:AF7" si="1">SUM(U3:U6)</f>
        <v>0</v>
      </c>
      <c r="V7" s="186">
        <f t="shared" si="1"/>
        <v>0</v>
      </c>
      <c r="W7" s="186">
        <f t="shared" si="1"/>
        <v>0</v>
      </c>
      <c r="X7" s="186">
        <f t="shared" si="1"/>
        <v>0</v>
      </c>
      <c r="Y7" s="186">
        <f t="shared" si="1"/>
        <v>0</v>
      </c>
      <c r="Z7" s="186">
        <f t="shared" si="1"/>
        <v>0</v>
      </c>
      <c r="AA7" s="186">
        <f t="shared" si="1"/>
        <v>0</v>
      </c>
      <c r="AB7" s="186">
        <f t="shared" si="1"/>
        <v>0</v>
      </c>
      <c r="AC7" s="186">
        <f t="shared" si="1"/>
        <v>0</v>
      </c>
      <c r="AD7" s="186">
        <f t="shared" si="1"/>
        <v>0</v>
      </c>
      <c r="AE7" s="186">
        <f t="shared" si="1"/>
        <v>0</v>
      </c>
      <c r="AF7" s="186">
        <f t="shared" si="1"/>
        <v>0</v>
      </c>
    </row>
    <row r="8" spans="1:35" hidden="1">
      <c r="A8" s="66" t="s">
        <v>953</v>
      </c>
      <c r="B8" s="67" t="s">
        <v>954</v>
      </c>
      <c r="C8" s="189"/>
      <c r="D8" s="189"/>
      <c r="E8" s="189"/>
      <c r="F8" s="189"/>
      <c r="G8" s="189"/>
      <c r="H8" s="189"/>
      <c r="I8" s="189"/>
      <c r="J8" s="189"/>
      <c r="K8" s="189"/>
      <c r="L8" s="189"/>
      <c r="M8" s="189"/>
      <c r="N8" s="189"/>
      <c r="O8" s="211"/>
      <c r="P8" s="211"/>
      <c r="Q8" s="211"/>
      <c r="S8" s="66" t="s">
        <v>955</v>
      </c>
      <c r="T8" s="67" t="s">
        <v>954</v>
      </c>
      <c r="U8" s="189"/>
      <c r="V8" s="189"/>
      <c r="W8" s="189"/>
      <c r="X8" s="189"/>
      <c r="Y8" s="189"/>
      <c r="Z8" s="189"/>
      <c r="AA8" s="189"/>
      <c r="AB8" s="189"/>
      <c r="AC8" s="189"/>
      <c r="AD8" s="189"/>
      <c r="AE8" s="189"/>
      <c r="AF8" s="189"/>
    </row>
    <row r="9" spans="1:35" hidden="1">
      <c r="A9" s="66"/>
      <c r="B9" s="67" t="s">
        <v>1174</v>
      </c>
      <c r="C9" s="181"/>
      <c r="D9" s="181"/>
      <c r="E9" s="181"/>
      <c r="F9" s="181"/>
      <c r="G9" s="181"/>
      <c r="H9" s="181"/>
      <c r="I9" s="181"/>
      <c r="J9" s="181"/>
      <c r="K9" s="181"/>
      <c r="L9" s="181"/>
      <c r="M9" s="181"/>
      <c r="N9" s="181"/>
      <c r="O9" s="198"/>
      <c r="P9" s="198"/>
      <c r="Q9" s="198"/>
      <c r="S9" s="66"/>
      <c r="T9" s="67" t="s">
        <v>1174</v>
      </c>
      <c r="U9" s="181"/>
      <c r="V9" s="181"/>
      <c r="W9" s="181"/>
      <c r="X9" s="181"/>
      <c r="Y9" s="181"/>
      <c r="Z9" s="181"/>
      <c r="AA9" s="181"/>
      <c r="AB9" s="181"/>
      <c r="AC9" s="181"/>
      <c r="AD9" s="181"/>
      <c r="AE9" s="181"/>
      <c r="AF9" s="181"/>
    </row>
    <row r="10" spans="1:35" hidden="1">
      <c r="A10" s="66"/>
      <c r="B10" s="67"/>
      <c r="C10" s="185"/>
      <c r="D10" s="185"/>
      <c r="E10" s="185"/>
      <c r="F10" s="185"/>
      <c r="G10" s="185"/>
      <c r="H10" s="185"/>
      <c r="I10" s="185"/>
      <c r="J10" s="185"/>
      <c r="K10" s="185"/>
      <c r="L10" s="185"/>
      <c r="M10" s="185"/>
      <c r="N10" s="185"/>
      <c r="O10" s="210"/>
      <c r="P10" s="210"/>
      <c r="Q10" s="210"/>
      <c r="S10" s="66"/>
      <c r="T10" s="67"/>
      <c r="U10" s="185"/>
      <c r="V10" s="185"/>
      <c r="W10" s="185"/>
      <c r="X10" s="185"/>
      <c r="Y10" s="185"/>
      <c r="Z10" s="185"/>
      <c r="AA10" s="185"/>
      <c r="AB10" s="185"/>
      <c r="AC10" s="185"/>
      <c r="AD10" s="185"/>
      <c r="AE10" s="185"/>
      <c r="AF10" s="185"/>
    </row>
    <row r="11" spans="1:35" s="188" customFormat="1" hidden="1">
      <c r="A11" s="68"/>
      <c r="B11" s="69" t="s">
        <v>1073</v>
      </c>
      <c r="C11" s="186">
        <f t="shared" ref="C11:N11" si="2">SUM(C8:C10)</f>
        <v>0</v>
      </c>
      <c r="D11" s="186">
        <f t="shared" si="2"/>
        <v>0</v>
      </c>
      <c r="E11" s="186">
        <f t="shared" si="2"/>
        <v>0</v>
      </c>
      <c r="F11" s="186">
        <f t="shared" si="2"/>
        <v>0</v>
      </c>
      <c r="G11" s="186">
        <f t="shared" si="2"/>
        <v>0</v>
      </c>
      <c r="H11" s="186">
        <f t="shared" si="2"/>
        <v>0</v>
      </c>
      <c r="I11" s="186">
        <f t="shared" si="2"/>
        <v>0</v>
      </c>
      <c r="J11" s="186">
        <f t="shared" si="2"/>
        <v>0</v>
      </c>
      <c r="K11" s="186">
        <f t="shared" si="2"/>
        <v>0</v>
      </c>
      <c r="L11" s="186">
        <f t="shared" si="2"/>
        <v>0</v>
      </c>
      <c r="M11" s="186">
        <f t="shared" si="2"/>
        <v>0</v>
      </c>
      <c r="N11" s="186">
        <f t="shared" si="2"/>
        <v>0</v>
      </c>
      <c r="O11" s="210"/>
      <c r="P11" s="210"/>
      <c r="Q11" s="210"/>
      <c r="R11" s="187"/>
      <c r="S11" s="68"/>
      <c r="T11" s="69" t="s">
        <v>1073</v>
      </c>
      <c r="U11" s="186">
        <f t="shared" ref="U11:AF11" si="3">SUM(U8:U10)</f>
        <v>0</v>
      </c>
      <c r="V11" s="186">
        <f t="shared" si="3"/>
        <v>0</v>
      </c>
      <c r="W11" s="186">
        <f t="shared" si="3"/>
        <v>0</v>
      </c>
      <c r="X11" s="186">
        <f t="shared" si="3"/>
        <v>0</v>
      </c>
      <c r="Y11" s="186">
        <f t="shared" si="3"/>
        <v>0</v>
      </c>
      <c r="Z11" s="186">
        <f t="shared" si="3"/>
        <v>0</v>
      </c>
      <c r="AA11" s="186">
        <f t="shared" si="3"/>
        <v>0</v>
      </c>
      <c r="AB11" s="186">
        <f t="shared" si="3"/>
        <v>0</v>
      </c>
      <c r="AC11" s="186">
        <f t="shared" si="3"/>
        <v>0</v>
      </c>
      <c r="AD11" s="186">
        <f t="shared" si="3"/>
        <v>0</v>
      </c>
      <c r="AE11" s="186">
        <f t="shared" si="3"/>
        <v>0</v>
      </c>
      <c r="AF11" s="186">
        <f t="shared" si="3"/>
        <v>0</v>
      </c>
    </row>
    <row r="12" spans="1:35" s="188" customFormat="1" ht="22.5" hidden="1">
      <c r="A12" s="66" t="s">
        <v>1175</v>
      </c>
      <c r="B12" s="67" t="s">
        <v>1176</v>
      </c>
      <c r="C12" s="181"/>
      <c r="D12" s="181"/>
      <c r="E12" s="181"/>
      <c r="F12" s="181"/>
      <c r="G12" s="181"/>
      <c r="H12" s="181"/>
      <c r="I12" s="181"/>
      <c r="J12" s="181"/>
      <c r="K12" s="181"/>
      <c r="L12" s="181"/>
      <c r="M12" s="181"/>
      <c r="N12" s="181"/>
      <c r="O12" s="198"/>
      <c r="P12" s="198"/>
      <c r="Q12" s="198"/>
      <c r="R12" s="187"/>
      <c r="S12" s="66" t="s">
        <v>955</v>
      </c>
      <c r="T12" s="67" t="s">
        <v>1177</v>
      </c>
      <c r="U12" s="185"/>
      <c r="V12" s="185"/>
      <c r="W12" s="185"/>
      <c r="X12" s="185"/>
      <c r="Y12" s="185"/>
      <c r="Z12" s="185"/>
      <c r="AA12" s="185"/>
      <c r="AB12" s="185"/>
      <c r="AC12" s="185"/>
      <c r="AD12" s="185"/>
      <c r="AE12" s="185"/>
      <c r="AF12" s="185"/>
    </row>
    <row r="13" spans="1:35" s="188" customFormat="1" ht="22.5" hidden="1">
      <c r="A13" s="66"/>
      <c r="B13" s="67" t="s">
        <v>1178</v>
      </c>
      <c r="C13" s="181"/>
      <c r="D13" s="181"/>
      <c r="E13" s="181"/>
      <c r="F13" s="181"/>
      <c r="G13" s="181"/>
      <c r="H13" s="181"/>
      <c r="I13" s="181"/>
      <c r="J13" s="181"/>
      <c r="K13" s="181"/>
      <c r="L13" s="181"/>
      <c r="M13" s="181"/>
      <c r="N13" s="181"/>
      <c r="O13" s="198"/>
      <c r="P13" s="198"/>
      <c r="Q13" s="198"/>
      <c r="R13" s="187"/>
      <c r="S13" s="66"/>
      <c r="T13" s="67" t="s">
        <v>1179</v>
      </c>
      <c r="U13" s="185"/>
      <c r="V13" s="185"/>
      <c r="W13" s="185"/>
      <c r="X13" s="185"/>
      <c r="Y13" s="185"/>
      <c r="Z13" s="185"/>
      <c r="AA13" s="185"/>
      <c r="AB13" s="185"/>
      <c r="AC13" s="185"/>
      <c r="AD13" s="185"/>
      <c r="AE13" s="185"/>
      <c r="AF13" s="185"/>
    </row>
    <row r="14" spans="1:35" hidden="1">
      <c r="A14" s="66"/>
      <c r="B14" s="67" t="s">
        <v>1180</v>
      </c>
      <c r="C14" s="189"/>
      <c r="D14" s="189"/>
      <c r="E14" s="189"/>
      <c r="F14" s="189"/>
      <c r="G14" s="189"/>
      <c r="H14" s="189"/>
      <c r="I14" s="189"/>
      <c r="J14" s="189"/>
      <c r="K14" s="189"/>
      <c r="L14" s="189"/>
      <c r="M14" s="189"/>
      <c r="N14" s="189"/>
      <c r="O14" s="211"/>
      <c r="P14" s="211"/>
      <c r="Q14" s="211"/>
      <c r="S14" s="66"/>
      <c r="T14" s="67" t="s">
        <v>1180</v>
      </c>
      <c r="U14" s="189"/>
      <c r="V14" s="189"/>
      <c r="W14" s="189"/>
      <c r="X14" s="189"/>
      <c r="Y14" s="189"/>
      <c r="Z14" s="189"/>
      <c r="AA14" s="189"/>
      <c r="AB14" s="189"/>
      <c r="AC14" s="189"/>
      <c r="AD14" s="189"/>
      <c r="AE14" s="189"/>
      <c r="AF14" s="189"/>
    </row>
    <row r="15" spans="1:35" hidden="1">
      <c r="A15" s="66"/>
      <c r="B15" s="67" t="s">
        <v>1181</v>
      </c>
      <c r="C15" s="189"/>
      <c r="D15" s="189"/>
      <c r="E15" s="189"/>
      <c r="F15" s="189"/>
      <c r="G15" s="189"/>
      <c r="H15" s="189"/>
      <c r="I15" s="189"/>
      <c r="J15" s="189"/>
      <c r="K15" s="189"/>
      <c r="L15" s="189"/>
      <c r="M15" s="189"/>
      <c r="N15" s="189"/>
      <c r="O15" s="211"/>
      <c r="P15" s="211"/>
      <c r="Q15" s="211"/>
      <c r="S15" s="66"/>
      <c r="T15" s="67" t="s">
        <v>1181</v>
      </c>
      <c r="U15" s="189"/>
      <c r="V15" s="189"/>
      <c r="W15" s="189"/>
      <c r="X15" s="189"/>
      <c r="Y15" s="189"/>
      <c r="Z15" s="189"/>
      <c r="AA15" s="189"/>
      <c r="AB15" s="189"/>
      <c r="AC15" s="189"/>
      <c r="AD15" s="189"/>
      <c r="AE15" s="189"/>
      <c r="AF15" s="189"/>
    </row>
    <row r="16" spans="1:35" hidden="1">
      <c r="A16" s="66"/>
      <c r="B16" s="67" t="s">
        <v>1182</v>
      </c>
      <c r="C16" s="181"/>
      <c r="D16" s="181"/>
      <c r="E16" s="181"/>
      <c r="F16" s="181"/>
      <c r="G16" s="181"/>
      <c r="H16" s="181"/>
      <c r="I16" s="181"/>
      <c r="J16" s="181"/>
      <c r="K16" s="181"/>
      <c r="L16" s="181"/>
      <c r="M16" s="181"/>
      <c r="N16" s="181"/>
      <c r="O16" s="198"/>
      <c r="P16" s="198"/>
      <c r="Q16" s="198"/>
      <c r="S16" s="66"/>
      <c r="T16" s="67" t="s">
        <v>1182</v>
      </c>
      <c r="U16" s="181"/>
      <c r="V16" s="181"/>
      <c r="W16" s="181"/>
      <c r="X16" s="181"/>
      <c r="Y16" s="181"/>
      <c r="Z16" s="181"/>
      <c r="AA16" s="181"/>
      <c r="AB16" s="181"/>
      <c r="AC16" s="181"/>
      <c r="AD16" s="181"/>
      <c r="AE16" s="181"/>
      <c r="AF16" s="181"/>
    </row>
    <row r="17" spans="1:35" hidden="1">
      <c r="A17" s="66"/>
      <c r="B17" s="67"/>
      <c r="C17" s="181"/>
      <c r="D17" s="181"/>
      <c r="E17" s="181"/>
      <c r="F17" s="181"/>
      <c r="G17" s="181"/>
      <c r="H17" s="181"/>
      <c r="I17" s="181"/>
      <c r="J17" s="181"/>
      <c r="K17" s="181"/>
      <c r="L17" s="181"/>
      <c r="M17" s="181"/>
      <c r="N17" s="181"/>
      <c r="O17" s="198"/>
      <c r="P17" s="198"/>
      <c r="Q17" s="198"/>
      <c r="S17" s="66"/>
      <c r="T17" s="67"/>
      <c r="U17" s="181"/>
      <c r="V17" s="181"/>
      <c r="W17" s="181"/>
      <c r="X17" s="181"/>
      <c r="Y17" s="181"/>
      <c r="Z17" s="181"/>
      <c r="AA17" s="181"/>
      <c r="AB17" s="181"/>
      <c r="AC17" s="181"/>
      <c r="AD17" s="181"/>
      <c r="AE17" s="181"/>
      <c r="AF17" s="181"/>
    </row>
    <row r="18" spans="1:35" hidden="1">
      <c r="A18" s="66"/>
      <c r="B18" s="67"/>
      <c r="C18" s="185"/>
      <c r="D18" s="185"/>
      <c r="E18" s="185"/>
      <c r="F18" s="185"/>
      <c r="G18" s="185"/>
      <c r="H18" s="185"/>
      <c r="I18" s="185"/>
      <c r="J18" s="185"/>
      <c r="K18" s="185"/>
      <c r="L18" s="185"/>
      <c r="M18" s="185"/>
      <c r="N18" s="185"/>
      <c r="O18" s="210"/>
      <c r="P18" s="210"/>
      <c r="Q18" s="210"/>
      <c r="S18" s="66"/>
      <c r="T18" s="67"/>
      <c r="U18" s="185"/>
      <c r="V18" s="185"/>
      <c r="W18" s="185"/>
      <c r="X18" s="185"/>
      <c r="Y18" s="185"/>
      <c r="Z18" s="185"/>
      <c r="AA18" s="185"/>
      <c r="AB18" s="185"/>
      <c r="AC18" s="185"/>
      <c r="AD18" s="185"/>
      <c r="AE18" s="185"/>
      <c r="AF18" s="185"/>
    </row>
    <row r="19" spans="1:35" s="188" customFormat="1" ht="12.75" hidden="1" thickBot="1">
      <c r="A19" s="71"/>
      <c r="B19" s="69" t="s">
        <v>1073</v>
      </c>
      <c r="C19" s="185">
        <f t="shared" ref="C19:N19" si="4">SUM(C12:C18)</f>
        <v>0</v>
      </c>
      <c r="D19" s="185">
        <f t="shared" si="4"/>
        <v>0</v>
      </c>
      <c r="E19" s="185">
        <f t="shared" si="4"/>
        <v>0</v>
      </c>
      <c r="F19" s="185">
        <f t="shared" si="4"/>
        <v>0</v>
      </c>
      <c r="G19" s="185">
        <f t="shared" si="4"/>
        <v>0</v>
      </c>
      <c r="H19" s="185">
        <f t="shared" si="4"/>
        <v>0</v>
      </c>
      <c r="I19" s="185">
        <f t="shared" si="4"/>
        <v>0</v>
      </c>
      <c r="J19" s="185">
        <f t="shared" si="4"/>
        <v>0</v>
      </c>
      <c r="K19" s="185">
        <f t="shared" si="4"/>
        <v>0</v>
      </c>
      <c r="L19" s="185">
        <f t="shared" si="4"/>
        <v>0</v>
      </c>
      <c r="M19" s="185">
        <f t="shared" si="4"/>
        <v>0</v>
      </c>
      <c r="N19" s="185">
        <f t="shared" si="4"/>
        <v>0</v>
      </c>
      <c r="O19" s="210"/>
      <c r="P19" s="210"/>
      <c r="Q19" s="210"/>
      <c r="R19" s="187"/>
      <c r="S19" s="71"/>
      <c r="T19" s="69" t="s">
        <v>1073</v>
      </c>
      <c r="U19" s="185">
        <f t="shared" ref="U19:AF19" si="5">SUM(U12:U18)</f>
        <v>0</v>
      </c>
      <c r="V19" s="185">
        <f t="shared" si="5"/>
        <v>0</v>
      </c>
      <c r="W19" s="185">
        <f t="shared" si="5"/>
        <v>0</v>
      </c>
      <c r="X19" s="185">
        <f t="shared" si="5"/>
        <v>0</v>
      </c>
      <c r="Y19" s="185">
        <f t="shared" si="5"/>
        <v>0</v>
      </c>
      <c r="Z19" s="185">
        <f t="shared" si="5"/>
        <v>0</v>
      </c>
      <c r="AA19" s="185">
        <f t="shared" si="5"/>
        <v>0</v>
      </c>
      <c r="AB19" s="185">
        <f t="shared" si="5"/>
        <v>0</v>
      </c>
      <c r="AC19" s="185">
        <f t="shared" si="5"/>
        <v>0</v>
      </c>
      <c r="AD19" s="185">
        <f t="shared" si="5"/>
        <v>0</v>
      </c>
      <c r="AE19" s="185">
        <f t="shared" si="5"/>
        <v>0</v>
      </c>
      <c r="AF19" s="185">
        <f t="shared" si="5"/>
        <v>0</v>
      </c>
    </row>
    <row r="20" spans="1:35" s="188" customFormat="1" ht="12.75" hidden="1" thickBot="1">
      <c r="A20" s="72" t="s">
        <v>1183</v>
      </c>
      <c r="B20" s="73"/>
      <c r="C20" s="190">
        <f t="shared" ref="C20:N20" si="6">+C7+C11+C19</f>
        <v>0</v>
      </c>
      <c r="D20" s="190">
        <f t="shared" si="6"/>
        <v>0</v>
      </c>
      <c r="E20" s="190">
        <f t="shared" si="6"/>
        <v>0</v>
      </c>
      <c r="F20" s="190">
        <f t="shared" si="6"/>
        <v>0</v>
      </c>
      <c r="G20" s="190">
        <f t="shared" si="6"/>
        <v>0</v>
      </c>
      <c r="H20" s="190">
        <f t="shared" si="6"/>
        <v>0</v>
      </c>
      <c r="I20" s="190">
        <f t="shared" si="6"/>
        <v>0</v>
      </c>
      <c r="J20" s="190">
        <f t="shared" si="6"/>
        <v>0</v>
      </c>
      <c r="K20" s="190">
        <f t="shared" si="6"/>
        <v>0</v>
      </c>
      <c r="L20" s="190">
        <f t="shared" si="6"/>
        <v>0</v>
      </c>
      <c r="M20" s="190">
        <f t="shared" si="6"/>
        <v>0</v>
      </c>
      <c r="N20" s="190">
        <f t="shared" si="6"/>
        <v>0</v>
      </c>
      <c r="O20" s="191"/>
      <c r="P20" s="191"/>
      <c r="Q20" s="191"/>
      <c r="R20" s="187"/>
      <c r="S20" s="72" t="s">
        <v>1183</v>
      </c>
      <c r="T20" s="73"/>
      <c r="U20" s="190">
        <f t="shared" ref="U20:AF20" si="7">+U7+U11+U19</f>
        <v>0</v>
      </c>
      <c r="V20" s="190">
        <f t="shared" si="7"/>
        <v>0</v>
      </c>
      <c r="W20" s="190">
        <f t="shared" si="7"/>
        <v>0</v>
      </c>
      <c r="X20" s="190">
        <f t="shared" si="7"/>
        <v>0</v>
      </c>
      <c r="Y20" s="190">
        <f t="shared" si="7"/>
        <v>0</v>
      </c>
      <c r="Z20" s="190">
        <f t="shared" si="7"/>
        <v>0</v>
      </c>
      <c r="AA20" s="190">
        <f t="shared" si="7"/>
        <v>0</v>
      </c>
      <c r="AB20" s="190">
        <f t="shared" si="7"/>
        <v>0</v>
      </c>
      <c r="AC20" s="190">
        <f t="shared" si="7"/>
        <v>0</v>
      </c>
      <c r="AD20" s="190">
        <f t="shared" si="7"/>
        <v>0</v>
      </c>
      <c r="AE20" s="190">
        <f t="shared" si="7"/>
        <v>0</v>
      </c>
      <c r="AF20" s="190">
        <f t="shared" si="7"/>
        <v>0</v>
      </c>
    </row>
    <row r="21" spans="1:35" s="188" customFormat="1" ht="12.75" hidden="1" thickTop="1">
      <c r="A21" s="74"/>
      <c r="B21" s="70"/>
      <c r="C21" s="191"/>
      <c r="D21" s="191"/>
      <c r="E21" s="191"/>
      <c r="F21" s="191"/>
      <c r="G21" s="191"/>
      <c r="H21" s="191"/>
      <c r="I21" s="191"/>
      <c r="J21" s="191"/>
      <c r="K21" s="191"/>
      <c r="L21" s="191"/>
      <c r="M21" s="191"/>
      <c r="N21" s="191"/>
      <c r="O21" s="191"/>
      <c r="P21" s="191"/>
      <c r="Q21" s="191"/>
      <c r="R21" s="192"/>
      <c r="S21" s="74"/>
      <c r="T21" s="70"/>
      <c r="U21" s="191"/>
      <c r="V21" s="191"/>
      <c r="W21" s="191"/>
      <c r="X21" s="191"/>
      <c r="Y21" s="191"/>
      <c r="Z21" s="191"/>
      <c r="AA21" s="191"/>
      <c r="AB21" s="191"/>
      <c r="AC21" s="191"/>
      <c r="AD21" s="191"/>
      <c r="AE21" s="191"/>
      <c r="AF21" s="191"/>
    </row>
    <row r="22" spans="1:35" s="188" customFormat="1">
      <c r="A22" s="74"/>
      <c r="B22" s="75"/>
      <c r="C22" s="191"/>
      <c r="D22" s="191"/>
      <c r="E22" s="191"/>
      <c r="F22" s="191"/>
      <c r="G22" s="191"/>
      <c r="H22" s="191"/>
      <c r="I22" s="191"/>
      <c r="J22" s="191"/>
      <c r="K22" s="191"/>
      <c r="L22" s="191"/>
      <c r="M22" s="191"/>
      <c r="N22" s="191"/>
      <c r="O22" s="191"/>
      <c r="P22" s="191"/>
      <c r="Q22" s="191"/>
      <c r="R22" s="192"/>
      <c r="S22" s="74"/>
      <c r="T22" s="75"/>
      <c r="U22" s="191"/>
      <c r="V22" s="191"/>
      <c r="W22" s="191"/>
      <c r="X22" s="191"/>
      <c r="Y22" s="191"/>
      <c r="Z22" s="191"/>
      <c r="AA22" s="191"/>
      <c r="AB22" s="191"/>
      <c r="AC22" s="191"/>
      <c r="AD22" s="191"/>
      <c r="AE22" s="191"/>
      <c r="AF22" s="191"/>
    </row>
    <row r="23" spans="1:35">
      <c r="A23" s="76" t="s">
        <v>986</v>
      </c>
      <c r="B23" s="77" t="s">
        <v>1184</v>
      </c>
      <c r="C23" s="193"/>
      <c r="D23" s="193"/>
      <c r="E23" s="193"/>
      <c r="F23" s="193"/>
      <c r="G23" s="193"/>
      <c r="H23" s="193"/>
      <c r="I23" s="193"/>
      <c r="J23" s="193"/>
      <c r="K23" s="193"/>
      <c r="L23" s="193"/>
      <c r="M23" s="193"/>
      <c r="N23" s="193"/>
      <c r="O23" s="193">
        <f>SUM(C23:N23)</f>
        <v>0</v>
      </c>
      <c r="P23" s="193"/>
      <c r="Q23" s="193">
        <v>-33716</v>
      </c>
      <c r="S23" s="76" t="s">
        <v>1642</v>
      </c>
      <c r="T23" s="77" t="s">
        <v>1184</v>
      </c>
      <c r="U23" s="193"/>
      <c r="V23" s="193"/>
      <c r="W23" s="193"/>
      <c r="X23" s="193"/>
      <c r="Y23" s="193"/>
      <c r="Z23" s="193"/>
      <c r="AA23" s="193"/>
      <c r="AB23" s="193"/>
      <c r="AC23" s="193"/>
      <c r="AD23" s="193"/>
      <c r="AE23" s="193"/>
      <c r="AF23" s="193"/>
      <c r="AG23" s="193">
        <f>SUM(U23:AF23)</f>
        <v>0</v>
      </c>
      <c r="AH23" s="193"/>
      <c r="AI23" s="193">
        <v>-12846</v>
      </c>
    </row>
    <row r="24" spans="1:35">
      <c r="A24" s="76"/>
      <c r="B24" s="77" t="s">
        <v>1185</v>
      </c>
      <c r="C24" s="193"/>
      <c r="D24" s="193"/>
      <c r="E24" s="193"/>
      <c r="F24" s="193"/>
      <c r="G24" s="193"/>
      <c r="H24" s="193"/>
      <c r="I24" s="193"/>
      <c r="J24" s="193"/>
      <c r="K24" s="193"/>
      <c r="L24" s="193"/>
      <c r="M24" s="193"/>
      <c r="N24" s="193"/>
      <c r="O24" s="193">
        <f t="shared" ref="O24:O87" si="8">SUM(C24:N24)</f>
        <v>0</v>
      </c>
      <c r="P24" s="193"/>
      <c r="Q24" s="193">
        <v>95182</v>
      </c>
      <c r="S24" s="76"/>
      <c r="T24" s="77" t="s">
        <v>1185</v>
      </c>
      <c r="U24" s="193"/>
      <c r="V24" s="193"/>
      <c r="W24" s="193"/>
      <c r="X24" s="193"/>
      <c r="Y24" s="193"/>
      <c r="Z24" s="193"/>
      <c r="AA24" s="193"/>
      <c r="AB24" s="193"/>
      <c r="AC24" s="193"/>
      <c r="AD24" s="193"/>
      <c r="AE24" s="193"/>
      <c r="AF24" s="193"/>
      <c r="AG24" s="193">
        <f t="shared" ref="AG24:AG87" si="9">SUM(U24:AF24)</f>
        <v>0</v>
      </c>
      <c r="AH24" s="193"/>
      <c r="AI24" s="193">
        <v>36264</v>
      </c>
    </row>
    <row r="25" spans="1:35" ht="22.5">
      <c r="A25" s="76"/>
      <c r="B25" s="77" t="s">
        <v>1186</v>
      </c>
      <c r="C25" s="193"/>
      <c r="D25" s="193"/>
      <c r="E25" s="193"/>
      <c r="F25" s="193"/>
      <c r="G25" s="193"/>
      <c r="H25" s="193"/>
      <c r="I25" s="193"/>
      <c r="J25" s="193"/>
      <c r="K25" s="193"/>
      <c r="L25" s="193"/>
      <c r="M25" s="193"/>
      <c r="N25" s="193"/>
      <c r="O25" s="193">
        <f t="shared" si="8"/>
        <v>0</v>
      </c>
      <c r="P25" s="193"/>
      <c r="Q25" s="193">
        <v>3066</v>
      </c>
      <c r="S25" s="76"/>
      <c r="T25" s="77" t="s">
        <v>1186</v>
      </c>
      <c r="U25" s="193"/>
      <c r="V25" s="193"/>
      <c r="W25" s="193"/>
      <c r="X25" s="193"/>
      <c r="Y25" s="193"/>
      <c r="Z25" s="193"/>
      <c r="AA25" s="193"/>
      <c r="AB25" s="193"/>
      <c r="AC25" s="193"/>
      <c r="AD25" s="193"/>
      <c r="AE25" s="193"/>
      <c r="AF25" s="193"/>
      <c r="AG25" s="193">
        <f t="shared" si="9"/>
        <v>0</v>
      </c>
      <c r="AH25" s="193"/>
      <c r="AI25" s="193">
        <v>1168</v>
      </c>
    </row>
    <row r="26" spans="1:35">
      <c r="A26" s="76"/>
      <c r="B26" s="77" t="s">
        <v>1187</v>
      </c>
      <c r="C26" s="193"/>
      <c r="D26" s="193"/>
      <c r="E26" s="193"/>
      <c r="F26" s="193"/>
      <c r="G26" s="193"/>
      <c r="H26" s="193"/>
      <c r="I26" s="193"/>
      <c r="J26" s="193"/>
      <c r="K26" s="193"/>
      <c r="L26" s="193"/>
      <c r="M26" s="193"/>
      <c r="N26" s="193"/>
      <c r="O26" s="193">
        <f t="shared" si="8"/>
        <v>0</v>
      </c>
      <c r="P26" s="193"/>
      <c r="Q26" s="193">
        <v>42640</v>
      </c>
      <c r="S26" s="76"/>
      <c r="T26" s="77" t="s">
        <v>1187</v>
      </c>
      <c r="U26" s="193"/>
      <c r="V26" s="193"/>
      <c r="W26" s="193"/>
      <c r="X26" s="193"/>
      <c r="Y26" s="193"/>
      <c r="Z26" s="193"/>
      <c r="AA26" s="193"/>
      <c r="AB26" s="193"/>
      <c r="AC26" s="193"/>
      <c r="AD26" s="193"/>
      <c r="AE26" s="193"/>
      <c r="AF26" s="193"/>
      <c r="AG26" s="193">
        <f t="shared" si="9"/>
        <v>0</v>
      </c>
      <c r="AH26" s="193"/>
      <c r="AI26" s="193">
        <v>16246</v>
      </c>
    </row>
    <row r="27" spans="1:35">
      <c r="A27" s="76"/>
      <c r="B27" s="77" t="s">
        <v>1188</v>
      </c>
      <c r="C27" s="193"/>
      <c r="D27" s="193"/>
      <c r="E27" s="193"/>
      <c r="F27" s="193"/>
      <c r="G27" s="193"/>
      <c r="H27" s="193"/>
      <c r="I27" s="193"/>
      <c r="J27" s="193"/>
      <c r="K27" s="193"/>
      <c r="L27" s="193"/>
      <c r="M27" s="193"/>
      <c r="N27" s="193"/>
      <c r="O27" s="193">
        <f t="shared" si="8"/>
        <v>0</v>
      </c>
      <c r="P27" s="193"/>
      <c r="Q27" s="193"/>
      <c r="S27" s="76"/>
      <c r="T27" s="77" t="s">
        <v>1188</v>
      </c>
      <c r="U27" s="194"/>
      <c r="V27" s="194"/>
      <c r="W27" s="194"/>
      <c r="X27" s="194"/>
      <c r="Y27" s="194"/>
      <c r="Z27" s="194"/>
      <c r="AA27" s="194"/>
      <c r="AB27" s="194"/>
      <c r="AC27" s="194"/>
      <c r="AD27" s="194"/>
      <c r="AE27" s="194"/>
      <c r="AF27" s="194"/>
      <c r="AG27" s="193">
        <f t="shared" si="9"/>
        <v>0</v>
      </c>
      <c r="AH27" s="193"/>
      <c r="AI27" s="193"/>
    </row>
    <row r="28" spans="1:35">
      <c r="A28" s="76"/>
      <c r="B28" s="77"/>
      <c r="C28" s="194"/>
      <c r="D28" s="194"/>
      <c r="E28" s="194"/>
      <c r="F28" s="194"/>
      <c r="G28" s="194"/>
      <c r="H28" s="194"/>
      <c r="I28" s="194"/>
      <c r="J28" s="194"/>
      <c r="K28" s="194"/>
      <c r="L28" s="194"/>
      <c r="M28" s="194"/>
      <c r="N28" s="194"/>
      <c r="O28" s="193">
        <f t="shared" si="8"/>
        <v>0</v>
      </c>
      <c r="P28" s="194"/>
      <c r="Q28" s="194"/>
      <c r="S28" s="76"/>
      <c r="T28" s="77"/>
      <c r="U28" s="194"/>
      <c r="V28" s="194"/>
      <c r="W28" s="194"/>
      <c r="X28" s="194"/>
      <c r="Y28" s="194"/>
      <c r="Z28" s="194"/>
      <c r="AA28" s="194"/>
      <c r="AB28" s="194"/>
      <c r="AC28" s="194"/>
      <c r="AD28" s="194"/>
      <c r="AE28" s="194"/>
      <c r="AF28" s="194"/>
      <c r="AG28" s="193">
        <f t="shared" si="9"/>
        <v>0</v>
      </c>
      <c r="AH28" s="194"/>
      <c r="AI28" s="194"/>
    </row>
    <row r="29" spans="1:35" s="188" customFormat="1">
      <c r="A29" s="78"/>
      <c r="B29" s="79" t="s">
        <v>1073</v>
      </c>
      <c r="C29" s="194">
        <f t="shared" ref="C29:N29" si="10">SUM(C23:C28)</f>
        <v>0</v>
      </c>
      <c r="D29" s="194">
        <f t="shared" si="10"/>
        <v>0</v>
      </c>
      <c r="E29" s="194">
        <f t="shared" si="10"/>
        <v>0</v>
      </c>
      <c r="F29" s="194">
        <f t="shared" si="10"/>
        <v>0</v>
      </c>
      <c r="G29" s="194">
        <f t="shared" si="10"/>
        <v>0</v>
      </c>
      <c r="H29" s="194">
        <f t="shared" si="10"/>
        <v>0</v>
      </c>
      <c r="I29" s="194">
        <f t="shared" si="10"/>
        <v>0</v>
      </c>
      <c r="J29" s="194">
        <f t="shared" si="10"/>
        <v>0</v>
      </c>
      <c r="K29" s="194">
        <f t="shared" si="10"/>
        <v>0</v>
      </c>
      <c r="L29" s="194">
        <f t="shared" si="10"/>
        <v>0</v>
      </c>
      <c r="M29" s="194">
        <f t="shared" si="10"/>
        <v>0</v>
      </c>
      <c r="N29" s="194">
        <f t="shared" si="10"/>
        <v>0</v>
      </c>
      <c r="O29" s="193">
        <f t="shared" si="8"/>
        <v>0</v>
      </c>
      <c r="P29" s="194">
        <f>SUM(P23:P28)</f>
        <v>0</v>
      </c>
      <c r="Q29" s="194">
        <f>SUM(Q23:Q28)</f>
        <v>107172</v>
      </c>
      <c r="R29" s="187"/>
      <c r="S29" s="78"/>
      <c r="T29" s="79" t="s">
        <v>1073</v>
      </c>
      <c r="U29" s="194">
        <f t="shared" ref="U29:AF29" si="11">SUM(U23:U28)</f>
        <v>0</v>
      </c>
      <c r="V29" s="194">
        <f t="shared" si="11"/>
        <v>0</v>
      </c>
      <c r="W29" s="194">
        <f t="shared" si="11"/>
        <v>0</v>
      </c>
      <c r="X29" s="194">
        <f t="shared" si="11"/>
        <v>0</v>
      </c>
      <c r="Y29" s="194">
        <f t="shared" si="11"/>
        <v>0</v>
      </c>
      <c r="Z29" s="194">
        <f t="shared" si="11"/>
        <v>0</v>
      </c>
      <c r="AA29" s="194">
        <f t="shared" si="11"/>
        <v>0</v>
      </c>
      <c r="AB29" s="194">
        <f t="shared" si="11"/>
        <v>0</v>
      </c>
      <c r="AC29" s="194">
        <f t="shared" si="11"/>
        <v>0</v>
      </c>
      <c r="AD29" s="194">
        <f t="shared" si="11"/>
        <v>0</v>
      </c>
      <c r="AE29" s="194">
        <f t="shared" si="11"/>
        <v>0</v>
      </c>
      <c r="AF29" s="194">
        <f t="shared" si="11"/>
        <v>0</v>
      </c>
      <c r="AG29" s="193">
        <f t="shared" si="9"/>
        <v>0</v>
      </c>
      <c r="AH29" s="194">
        <f>SUM(AH23:AH28)</f>
        <v>0</v>
      </c>
      <c r="AI29" s="194">
        <f>SUM(AI23:AI28)</f>
        <v>40832</v>
      </c>
    </row>
    <row r="30" spans="1:35">
      <c r="A30" s="76" t="s">
        <v>988</v>
      </c>
      <c r="B30" s="77" t="s">
        <v>1189</v>
      </c>
      <c r="C30" s="193"/>
      <c r="D30" s="193"/>
      <c r="E30" s="193"/>
      <c r="F30" s="193"/>
      <c r="G30" s="193"/>
      <c r="H30" s="193"/>
      <c r="I30" s="193"/>
      <c r="J30" s="193"/>
      <c r="K30" s="193"/>
      <c r="L30" s="193"/>
      <c r="M30" s="193"/>
      <c r="N30" s="193"/>
      <c r="O30" s="193">
        <f t="shared" si="8"/>
        <v>0</v>
      </c>
      <c r="P30" s="193"/>
      <c r="Q30" s="193">
        <v>17684</v>
      </c>
      <c r="S30" s="76" t="s">
        <v>1644</v>
      </c>
      <c r="T30" s="77" t="s">
        <v>1189</v>
      </c>
      <c r="U30" s="193"/>
      <c r="V30" s="193"/>
      <c r="W30" s="193"/>
      <c r="X30" s="193"/>
      <c r="Y30" s="193"/>
      <c r="Z30" s="193"/>
      <c r="AA30" s="193"/>
      <c r="AB30" s="193"/>
      <c r="AC30" s="193"/>
      <c r="AD30" s="193"/>
      <c r="AE30" s="193"/>
      <c r="AF30" s="193"/>
      <c r="AG30" s="193">
        <f t="shared" si="9"/>
        <v>0</v>
      </c>
      <c r="AH30" s="193"/>
      <c r="AI30" s="193">
        <v>6738</v>
      </c>
    </row>
    <row r="31" spans="1:35">
      <c r="A31" s="76"/>
      <c r="B31" s="80" t="s">
        <v>1190</v>
      </c>
      <c r="C31" s="193"/>
      <c r="D31" s="193"/>
      <c r="E31" s="193"/>
      <c r="F31" s="193"/>
      <c r="G31" s="193"/>
      <c r="H31" s="193"/>
      <c r="I31" s="193"/>
      <c r="J31" s="193"/>
      <c r="K31" s="193"/>
      <c r="L31" s="193"/>
      <c r="M31" s="193"/>
      <c r="N31" s="193"/>
      <c r="O31" s="193">
        <f t="shared" si="8"/>
        <v>0</v>
      </c>
      <c r="P31" s="193"/>
      <c r="Q31" s="193">
        <v>2178</v>
      </c>
      <c r="S31" s="76"/>
      <c r="T31" s="77"/>
      <c r="U31" s="193"/>
      <c r="V31" s="193"/>
      <c r="W31" s="193"/>
      <c r="X31" s="193"/>
      <c r="Y31" s="193"/>
      <c r="Z31" s="193"/>
      <c r="AA31" s="193"/>
      <c r="AB31" s="193"/>
      <c r="AC31" s="193"/>
      <c r="AD31" s="193"/>
      <c r="AE31" s="193"/>
      <c r="AF31" s="193"/>
      <c r="AG31" s="193">
        <f t="shared" si="9"/>
        <v>0</v>
      </c>
      <c r="AH31" s="193"/>
      <c r="AI31" s="193">
        <v>830</v>
      </c>
    </row>
    <row r="32" spans="1:35">
      <c r="A32" s="76"/>
      <c r="B32" s="77" t="s">
        <v>1191</v>
      </c>
      <c r="C32" s="193"/>
      <c r="D32" s="193"/>
      <c r="E32" s="193"/>
      <c r="F32" s="193"/>
      <c r="G32" s="193"/>
      <c r="H32" s="193"/>
      <c r="I32" s="193"/>
      <c r="J32" s="193"/>
      <c r="K32" s="193"/>
      <c r="L32" s="193"/>
      <c r="M32" s="193"/>
      <c r="N32" s="193"/>
      <c r="O32" s="193">
        <f t="shared" si="8"/>
        <v>0</v>
      </c>
      <c r="P32" s="193"/>
      <c r="Q32" s="193">
        <v>-878</v>
      </c>
      <c r="S32" s="76"/>
      <c r="T32" s="77" t="s">
        <v>1191</v>
      </c>
      <c r="U32" s="193"/>
      <c r="V32" s="193"/>
      <c r="W32" s="193"/>
      <c r="X32" s="193"/>
      <c r="Y32" s="193"/>
      <c r="Z32" s="193"/>
      <c r="AA32" s="193"/>
      <c r="AB32" s="193"/>
      <c r="AC32" s="193"/>
      <c r="AD32" s="193"/>
      <c r="AE32" s="193"/>
      <c r="AF32" s="193"/>
      <c r="AG32" s="193">
        <f t="shared" si="9"/>
        <v>0</v>
      </c>
      <c r="AH32" s="193"/>
      <c r="AI32" s="193">
        <v>-335</v>
      </c>
    </row>
    <row r="33" spans="1:35">
      <c r="A33" s="76"/>
      <c r="B33" s="77" t="s">
        <v>1192</v>
      </c>
      <c r="C33" s="193"/>
      <c r="D33" s="193"/>
      <c r="E33" s="193"/>
      <c r="F33" s="193"/>
      <c r="G33" s="193"/>
      <c r="H33" s="193"/>
      <c r="I33" s="193"/>
      <c r="J33" s="193"/>
      <c r="K33" s="193"/>
      <c r="L33" s="193"/>
      <c r="M33" s="193"/>
      <c r="N33" s="193"/>
      <c r="O33" s="193">
        <f t="shared" si="8"/>
        <v>0</v>
      </c>
      <c r="P33" s="193"/>
      <c r="Q33" s="193">
        <v>91</v>
      </c>
      <c r="S33" s="76"/>
      <c r="T33" s="77" t="s">
        <v>1192</v>
      </c>
      <c r="U33" s="193"/>
      <c r="V33" s="193"/>
      <c r="W33" s="193"/>
      <c r="X33" s="193"/>
      <c r="Y33" s="193"/>
      <c r="Z33" s="193"/>
      <c r="AA33" s="193"/>
      <c r="AB33" s="193"/>
      <c r="AC33" s="193"/>
      <c r="AD33" s="193"/>
      <c r="AE33" s="193"/>
      <c r="AF33" s="193"/>
      <c r="AG33" s="193">
        <f t="shared" si="9"/>
        <v>0</v>
      </c>
      <c r="AH33" s="193"/>
      <c r="AI33" s="193">
        <v>35</v>
      </c>
    </row>
    <row r="34" spans="1:35">
      <c r="A34" s="76"/>
      <c r="B34" s="77" t="s">
        <v>1193</v>
      </c>
      <c r="C34" s="193"/>
      <c r="D34" s="193"/>
      <c r="E34" s="193"/>
      <c r="F34" s="193"/>
      <c r="G34" s="193"/>
      <c r="H34" s="193"/>
      <c r="I34" s="193"/>
      <c r="J34" s="193"/>
      <c r="K34" s="193"/>
      <c r="L34" s="193"/>
      <c r="M34" s="193"/>
      <c r="N34" s="193"/>
      <c r="O34" s="193">
        <f t="shared" si="8"/>
        <v>0</v>
      </c>
      <c r="P34" s="193"/>
      <c r="Q34" s="193">
        <v>290</v>
      </c>
      <c r="S34" s="76"/>
      <c r="T34" s="77" t="s">
        <v>1193</v>
      </c>
      <c r="U34" s="193"/>
      <c r="V34" s="193"/>
      <c r="W34" s="193"/>
      <c r="X34" s="193"/>
      <c r="Y34" s="193"/>
      <c r="Z34" s="193"/>
      <c r="AA34" s="193"/>
      <c r="AB34" s="193"/>
      <c r="AC34" s="193"/>
      <c r="AD34" s="193"/>
      <c r="AE34" s="193"/>
      <c r="AF34" s="193"/>
      <c r="AG34" s="193">
        <f t="shared" si="9"/>
        <v>0</v>
      </c>
      <c r="AH34" s="193"/>
      <c r="AI34" s="193">
        <v>111</v>
      </c>
    </row>
    <row r="35" spans="1:35">
      <c r="A35" s="76"/>
      <c r="B35" s="77" t="s">
        <v>1194</v>
      </c>
      <c r="C35" s="193"/>
      <c r="D35" s="193"/>
      <c r="E35" s="193"/>
      <c r="F35" s="193"/>
      <c r="G35" s="193"/>
      <c r="H35" s="193"/>
      <c r="I35" s="193"/>
      <c r="J35" s="193"/>
      <c r="K35" s="193"/>
      <c r="L35" s="193"/>
      <c r="M35" s="193"/>
      <c r="N35" s="193"/>
      <c r="O35" s="193">
        <f t="shared" si="8"/>
        <v>0</v>
      </c>
      <c r="P35" s="193"/>
      <c r="Q35" s="193">
        <v>3529</v>
      </c>
      <c r="S35" s="76"/>
      <c r="T35" s="77" t="s">
        <v>1194</v>
      </c>
      <c r="U35" s="193"/>
      <c r="V35" s="193"/>
      <c r="W35" s="193"/>
      <c r="X35" s="193"/>
      <c r="Y35" s="193"/>
      <c r="Z35" s="193"/>
      <c r="AA35" s="193"/>
      <c r="AB35" s="193"/>
      <c r="AC35" s="193"/>
      <c r="AD35" s="193"/>
      <c r="AE35" s="193"/>
      <c r="AF35" s="193"/>
      <c r="AG35" s="193">
        <f t="shared" si="9"/>
        <v>0</v>
      </c>
      <c r="AH35" s="193"/>
      <c r="AI35" s="193">
        <v>1344</v>
      </c>
    </row>
    <row r="36" spans="1:35">
      <c r="A36" s="76"/>
      <c r="B36" s="77" t="s">
        <v>1195</v>
      </c>
      <c r="C36" s="193"/>
      <c r="D36" s="193"/>
      <c r="E36" s="193"/>
      <c r="F36" s="193"/>
      <c r="G36" s="193"/>
      <c r="H36" s="193"/>
      <c r="I36" s="193"/>
      <c r="J36" s="193"/>
      <c r="K36" s="193"/>
      <c r="L36" s="193"/>
      <c r="M36" s="193"/>
      <c r="N36" s="193"/>
      <c r="O36" s="193">
        <f t="shared" si="8"/>
        <v>0</v>
      </c>
      <c r="P36" s="193"/>
      <c r="Q36" s="193">
        <v>543</v>
      </c>
      <c r="S36" s="76"/>
      <c r="T36" s="77" t="s">
        <v>1195</v>
      </c>
      <c r="U36" s="193"/>
      <c r="V36" s="193"/>
      <c r="W36" s="193"/>
      <c r="X36" s="193"/>
      <c r="Y36" s="193"/>
      <c r="Z36" s="193"/>
      <c r="AA36" s="193"/>
      <c r="AB36" s="193"/>
      <c r="AC36" s="193"/>
      <c r="AD36" s="193"/>
      <c r="AE36" s="193"/>
      <c r="AF36" s="193"/>
      <c r="AG36" s="193">
        <f t="shared" si="9"/>
        <v>0</v>
      </c>
      <c r="AH36" s="193"/>
      <c r="AI36" s="193">
        <v>207</v>
      </c>
    </row>
    <row r="37" spans="1:35">
      <c r="A37" s="76"/>
      <c r="B37" s="77" t="s">
        <v>1196</v>
      </c>
      <c r="C37" s="193"/>
      <c r="D37" s="193"/>
      <c r="E37" s="193"/>
      <c r="F37" s="193"/>
      <c r="G37" s="193"/>
      <c r="H37" s="193"/>
      <c r="I37" s="193"/>
      <c r="J37" s="193"/>
      <c r="K37" s="193"/>
      <c r="L37" s="193"/>
      <c r="M37" s="193"/>
      <c r="N37" s="193"/>
      <c r="O37" s="193">
        <f t="shared" si="8"/>
        <v>0</v>
      </c>
      <c r="P37" s="193"/>
      <c r="Q37" s="193">
        <v>45</v>
      </c>
      <c r="S37" s="76"/>
      <c r="T37" s="77" t="s">
        <v>1196</v>
      </c>
      <c r="U37" s="193"/>
      <c r="V37" s="193"/>
      <c r="W37" s="193"/>
      <c r="X37" s="193"/>
      <c r="Y37" s="193"/>
      <c r="Z37" s="193"/>
      <c r="AA37" s="193"/>
      <c r="AB37" s="193"/>
      <c r="AC37" s="193"/>
      <c r="AD37" s="193"/>
      <c r="AE37" s="193"/>
      <c r="AF37" s="193"/>
      <c r="AG37" s="193">
        <f t="shared" si="9"/>
        <v>0</v>
      </c>
      <c r="AH37" s="193"/>
      <c r="AI37" s="193">
        <v>17</v>
      </c>
    </row>
    <row r="38" spans="1:35">
      <c r="A38" s="76"/>
      <c r="B38" s="77" t="s">
        <v>1197</v>
      </c>
      <c r="C38" s="193"/>
      <c r="D38" s="193"/>
      <c r="E38" s="193"/>
      <c r="F38" s="193"/>
      <c r="G38" s="193"/>
      <c r="H38" s="193"/>
      <c r="I38" s="193"/>
      <c r="J38" s="193"/>
      <c r="K38" s="193"/>
      <c r="L38" s="193"/>
      <c r="M38" s="193"/>
      <c r="N38" s="193"/>
      <c r="O38" s="193">
        <f t="shared" si="8"/>
        <v>0</v>
      </c>
      <c r="P38" s="193"/>
      <c r="Q38" s="193">
        <v>120</v>
      </c>
      <c r="S38" s="76"/>
      <c r="T38" s="77" t="s">
        <v>1197</v>
      </c>
      <c r="U38" s="193"/>
      <c r="V38" s="193"/>
      <c r="W38" s="193"/>
      <c r="X38" s="193"/>
      <c r="Y38" s="193"/>
      <c r="Z38" s="193"/>
      <c r="AA38" s="193"/>
      <c r="AB38" s="193"/>
      <c r="AC38" s="193"/>
      <c r="AD38" s="193"/>
      <c r="AE38" s="193"/>
      <c r="AF38" s="193"/>
      <c r="AG38" s="193">
        <f t="shared" si="9"/>
        <v>0</v>
      </c>
      <c r="AH38" s="193"/>
      <c r="AI38" s="193">
        <v>46</v>
      </c>
    </row>
    <row r="39" spans="1:35">
      <c r="A39" s="76"/>
      <c r="B39" s="77" t="s">
        <v>1198</v>
      </c>
      <c r="C39" s="193"/>
      <c r="D39" s="193"/>
      <c r="E39" s="193"/>
      <c r="F39" s="193"/>
      <c r="G39" s="193"/>
      <c r="H39" s="193"/>
      <c r="I39" s="193"/>
      <c r="J39" s="193"/>
      <c r="K39" s="193"/>
      <c r="L39" s="193"/>
      <c r="M39" s="193"/>
      <c r="N39" s="193"/>
      <c r="O39" s="193">
        <f t="shared" si="8"/>
        <v>0</v>
      </c>
      <c r="P39" s="193"/>
      <c r="Q39" s="193">
        <v>2</v>
      </c>
      <c r="S39" s="76"/>
      <c r="T39" s="77" t="s">
        <v>1198</v>
      </c>
      <c r="U39" s="193"/>
      <c r="V39" s="193"/>
      <c r="W39" s="193"/>
      <c r="X39" s="193"/>
      <c r="Y39" s="193"/>
      <c r="Z39" s="193"/>
      <c r="AA39" s="193"/>
      <c r="AB39" s="193"/>
      <c r="AC39" s="193"/>
      <c r="AD39" s="193"/>
      <c r="AE39" s="193"/>
      <c r="AF39" s="193"/>
      <c r="AG39" s="193">
        <f t="shared" si="9"/>
        <v>0</v>
      </c>
      <c r="AH39" s="193"/>
      <c r="AI39" s="193">
        <v>1</v>
      </c>
    </row>
    <row r="40" spans="1:35" ht="22.5">
      <c r="A40" s="76"/>
      <c r="B40" s="77" t="s">
        <v>1199</v>
      </c>
      <c r="C40" s="193"/>
      <c r="D40" s="193"/>
      <c r="E40" s="193"/>
      <c r="F40" s="193"/>
      <c r="G40" s="193"/>
      <c r="H40" s="193"/>
      <c r="I40" s="193"/>
      <c r="J40" s="193"/>
      <c r="K40" s="193"/>
      <c r="L40" s="193"/>
      <c r="M40" s="193"/>
      <c r="N40" s="193"/>
      <c r="O40" s="193">
        <f t="shared" si="8"/>
        <v>0</v>
      </c>
      <c r="P40" s="193"/>
      <c r="Q40" s="193">
        <v>1</v>
      </c>
      <c r="S40" s="76"/>
      <c r="T40" s="77" t="s">
        <v>1199</v>
      </c>
      <c r="U40" s="193"/>
      <c r="V40" s="193"/>
      <c r="W40" s="193"/>
      <c r="X40" s="193"/>
      <c r="Y40" s="193"/>
      <c r="Z40" s="193"/>
      <c r="AA40" s="193"/>
      <c r="AB40" s="193"/>
      <c r="AC40" s="193"/>
      <c r="AD40" s="193"/>
      <c r="AE40" s="193"/>
      <c r="AF40" s="193"/>
      <c r="AG40" s="193">
        <f t="shared" si="9"/>
        <v>0</v>
      </c>
      <c r="AH40" s="193"/>
      <c r="AI40" s="193">
        <v>0</v>
      </c>
    </row>
    <row r="41" spans="1:35">
      <c r="A41" s="76"/>
      <c r="B41" s="77" t="s">
        <v>1200</v>
      </c>
      <c r="C41" s="193"/>
      <c r="D41" s="193"/>
      <c r="E41" s="193"/>
      <c r="F41" s="193"/>
      <c r="G41" s="193"/>
      <c r="H41" s="193"/>
      <c r="I41" s="193"/>
      <c r="J41" s="193"/>
      <c r="K41" s="193"/>
      <c r="L41" s="193"/>
      <c r="M41" s="193"/>
      <c r="N41" s="193"/>
      <c r="O41" s="193">
        <f t="shared" si="8"/>
        <v>0</v>
      </c>
      <c r="P41" s="193"/>
      <c r="Q41" s="193">
        <v>3</v>
      </c>
      <c r="S41" s="76"/>
      <c r="T41" s="77" t="s">
        <v>1200</v>
      </c>
      <c r="U41" s="193"/>
      <c r="V41" s="193"/>
      <c r="W41" s="193"/>
      <c r="X41" s="193"/>
      <c r="Y41" s="193"/>
      <c r="Z41" s="193"/>
      <c r="AA41" s="193"/>
      <c r="AB41" s="193"/>
      <c r="AC41" s="193"/>
      <c r="AD41" s="193"/>
      <c r="AE41" s="193"/>
      <c r="AF41" s="193"/>
      <c r="AG41" s="193">
        <f t="shared" si="9"/>
        <v>0</v>
      </c>
      <c r="AH41" s="193"/>
      <c r="AI41" s="193">
        <v>1</v>
      </c>
    </row>
    <row r="42" spans="1:35">
      <c r="A42" s="76"/>
      <c r="B42" s="77" t="s">
        <v>1201</v>
      </c>
      <c r="C42" s="193"/>
      <c r="D42" s="193"/>
      <c r="E42" s="193"/>
      <c r="F42" s="193"/>
      <c r="G42" s="193"/>
      <c r="H42" s="193"/>
      <c r="I42" s="193"/>
      <c r="J42" s="193"/>
      <c r="K42" s="193"/>
      <c r="L42" s="193"/>
      <c r="M42" s="193"/>
      <c r="N42" s="193"/>
      <c r="O42" s="193">
        <f t="shared" si="8"/>
        <v>0</v>
      </c>
      <c r="P42" s="193"/>
      <c r="Q42" s="193">
        <v>4570</v>
      </c>
      <c r="S42" s="76"/>
      <c r="T42" s="77" t="s">
        <v>1201</v>
      </c>
      <c r="U42" s="193"/>
      <c r="V42" s="193"/>
      <c r="W42" s="193"/>
      <c r="X42" s="193"/>
      <c r="Y42" s="193"/>
      <c r="Z42" s="193"/>
      <c r="AA42" s="193"/>
      <c r="AB42" s="193"/>
      <c r="AC42" s="193"/>
      <c r="AD42" s="193"/>
      <c r="AE42" s="193"/>
      <c r="AF42" s="193"/>
      <c r="AG42" s="193">
        <f t="shared" si="9"/>
        <v>0</v>
      </c>
      <c r="AH42" s="193"/>
      <c r="AI42" s="193">
        <v>1741</v>
      </c>
    </row>
    <row r="43" spans="1:35">
      <c r="A43" s="76"/>
      <c r="B43" s="77" t="s">
        <v>1202</v>
      </c>
      <c r="C43" s="193"/>
      <c r="D43" s="193"/>
      <c r="E43" s="193"/>
      <c r="F43" s="193"/>
      <c r="G43" s="193"/>
      <c r="H43" s="193"/>
      <c r="I43" s="193"/>
      <c r="J43" s="193"/>
      <c r="K43" s="193"/>
      <c r="L43" s="193"/>
      <c r="M43" s="193"/>
      <c r="N43" s="193"/>
      <c r="O43" s="193">
        <f t="shared" si="8"/>
        <v>0</v>
      </c>
      <c r="P43" s="193"/>
      <c r="Q43" s="193">
        <v>64</v>
      </c>
      <c r="S43" s="76"/>
      <c r="T43" s="77" t="s">
        <v>1202</v>
      </c>
      <c r="U43" s="193"/>
      <c r="V43" s="193"/>
      <c r="W43" s="193"/>
      <c r="X43" s="193"/>
      <c r="Y43" s="193"/>
      <c r="Z43" s="193"/>
      <c r="AA43" s="193"/>
      <c r="AB43" s="193"/>
      <c r="AC43" s="193"/>
      <c r="AD43" s="193"/>
      <c r="AE43" s="193"/>
      <c r="AF43" s="193"/>
      <c r="AG43" s="193">
        <f t="shared" si="9"/>
        <v>0</v>
      </c>
      <c r="AH43" s="193"/>
      <c r="AI43" s="193">
        <v>25</v>
      </c>
    </row>
    <row r="44" spans="1:35">
      <c r="A44" s="76"/>
      <c r="B44" s="77" t="s">
        <v>1203</v>
      </c>
      <c r="C44" s="193"/>
      <c r="D44" s="193"/>
      <c r="E44" s="193"/>
      <c r="F44" s="193"/>
      <c r="G44" s="193"/>
      <c r="H44" s="193"/>
      <c r="I44" s="193"/>
      <c r="J44" s="193"/>
      <c r="K44" s="193"/>
      <c r="L44" s="193"/>
      <c r="M44" s="193"/>
      <c r="N44" s="193"/>
      <c r="O44" s="193">
        <f t="shared" si="8"/>
        <v>0</v>
      </c>
      <c r="P44" s="193"/>
      <c r="Q44" s="193">
        <v>1183</v>
      </c>
      <c r="S44" s="76"/>
      <c r="T44" s="77" t="s">
        <v>1203</v>
      </c>
      <c r="U44" s="193"/>
      <c r="V44" s="193"/>
      <c r="W44" s="193"/>
      <c r="X44" s="193"/>
      <c r="Y44" s="193"/>
      <c r="Z44" s="193"/>
      <c r="AA44" s="193"/>
      <c r="AB44" s="193"/>
      <c r="AC44" s="193"/>
      <c r="AD44" s="193"/>
      <c r="AE44" s="193"/>
      <c r="AF44" s="193"/>
      <c r="AG44" s="193">
        <f t="shared" si="9"/>
        <v>0</v>
      </c>
      <c r="AH44" s="193"/>
      <c r="AI44" s="193">
        <v>451</v>
      </c>
    </row>
    <row r="45" spans="1:35">
      <c r="A45" s="76"/>
      <c r="B45" s="77"/>
      <c r="C45" s="194"/>
      <c r="D45" s="194"/>
      <c r="E45" s="194"/>
      <c r="F45" s="194"/>
      <c r="G45" s="194"/>
      <c r="H45" s="194"/>
      <c r="I45" s="194"/>
      <c r="J45" s="194"/>
      <c r="K45" s="194"/>
      <c r="L45" s="194"/>
      <c r="M45" s="194"/>
      <c r="N45" s="194"/>
      <c r="O45" s="193">
        <f t="shared" si="8"/>
        <v>0</v>
      </c>
      <c r="P45" s="194"/>
      <c r="Q45" s="194"/>
      <c r="S45" s="76"/>
      <c r="T45" s="77"/>
      <c r="U45" s="194"/>
      <c r="V45" s="194"/>
      <c r="W45" s="194"/>
      <c r="X45" s="194"/>
      <c r="Y45" s="194"/>
      <c r="Z45" s="194"/>
      <c r="AA45" s="194"/>
      <c r="AB45" s="194"/>
      <c r="AC45" s="194"/>
      <c r="AD45" s="194"/>
      <c r="AE45" s="194"/>
      <c r="AF45" s="194"/>
      <c r="AG45" s="193">
        <f t="shared" si="9"/>
        <v>0</v>
      </c>
      <c r="AH45" s="194"/>
      <c r="AI45" s="194"/>
    </row>
    <row r="46" spans="1:35" s="188" customFormat="1">
      <c r="A46" s="78"/>
      <c r="B46" s="79" t="s">
        <v>1073</v>
      </c>
      <c r="C46" s="194">
        <f t="shared" ref="C46:N46" si="12">SUM(C30:C45)</f>
        <v>0</v>
      </c>
      <c r="D46" s="194">
        <f t="shared" si="12"/>
        <v>0</v>
      </c>
      <c r="E46" s="194">
        <f t="shared" si="12"/>
        <v>0</v>
      </c>
      <c r="F46" s="194">
        <f t="shared" si="12"/>
        <v>0</v>
      </c>
      <c r="G46" s="194">
        <f t="shared" si="12"/>
        <v>0</v>
      </c>
      <c r="H46" s="194">
        <f t="shared" si="12"/>
        <v>0</v>
      </c>
      <c r="I46" s="194">
        <f t="shared" si="12"/>
        <v>0</v>
      </c>
      <c r="J46" s="194">
        <f t="shared" si="12"/>
        <v>0</v>
      </c>
      <c r="K46" s="194">
        <f t="shared" si="12"/>
        <v>0</v>
      </c>
      <c r="L46" s="194">
        <f t="shared" si="12"/>
        <v>0</v>
      </c>
      <c r="M46" s="194">
        <f t="shared" si="12"/>
        <v>0</v>
      </c>
      <c r="N46" s="194">
        <f t="shared" si="12"/>
        <v>0</v>
      </c>
      <c r="O46" s="193">
        <f t="shared" si="8"/>
        <v>0</v>
      </c>
      <c r="P46" s="194">
        <f>SUM(P30:P45)</f>
        <v>0</v>
      </c>
      <c r="Q46" s="194">
        <f>SUM(Q30:Q45)</f>
        <v>29425</v>
      </c>
      <c r="R46" s="187"/>
      <c r="S46" s="78"/>
      <c r="T46" s="79" t="s">
        <v>1073</v>
      </c>
      <c r="U46" s="194">
        <f t="shared" ref="U46:AF46" si="13">SUM(U30:U45)</f>
        <v>0</v>
      </c>
      <c r="V46" s="194">
        <f t="shared" si="13"/>
        <v>0</v>
      </c>
      <c r="W46" s="194">
        <f t="shared" si="13"/>
        <v>0</v>
      </c>
      <c r="X46" s="194">
        <f t="shared" si="13"/>
        <v>0</v>
      </c>
      <c r="Y46" s="194">
        <f t="shared" si="13"/>
        <v>0</v>
      </c>
      <c r="Z46" s="194">
        <f t="shared" si="13"/>
        <v>0</v>
      </c>
      <c r="AA46" s="194">
        <f t="shared" si="13"/>
        <v>0</v>
      </c>
      <c r="AB46" s="194">
        <f t="shared" si="13"/>
        <v>0</v>
      </c>
      <c r="AC46" s="194">
        <f t="shared" si="13"/>
        <v>0</v>
      </c>
      <c r="AD46" s="194">
        <f t="shared" si="13"/>
        <v>0</v>
      </c>
      <c r="AE46" s="194">
        <f t="shared" si="13"/>
        <v>0</v>
      </c>
      <c r="AF46" s="194">
        <f t="shared" si="13"/>
        <v>0</v>
      </c>
      <c r="AG46" s="193">
        <f t="shared" si="9"/>
        <v>0</v>
      </c>
      <c r="AH46" s="194">
        <f>SUM(AH30:AH45)</f>
        <v>0</v>
      </c>
      <c r="AI46" s="194">
        <f>SUM(AI30:AI45)</f>
        <v>11212</v>
      </c>
    </row>
    <row r="47" spans="1:35" s="188" customFormat="1">
      <c r="A47" s="78"/>
      <c r="B47" s="79"/>
      <c r="C47" s="194"/>
      <c r="D47" s="194"/>
      <c r="E47" s="194"/>
      <c r="F47" s="194"/>
      <c r="G47" s="194"/>
      <c r="H47" s="194"/>
      <c r="I47" s="194"/>
      <c r="J47" s="194"/>
      <c r="K47" s="194"/>
      <c r="L47" s="194"/>
      <c r="M47" s="194"/>
      <c r="N47" s="194"/>
      <c r="O47" s="193">
        <f t="shared" si="8"/>
        <v>0</v>
      </c>
      <c r="P47" s="194"/>
      <c r="Q47" s="194"/>
      <c r="R47" s="187"/>
      <c r="S47" s="76" t="s">
        <v>827</v>
      </c>
      <c r="T47" s="117" t="s">
        <v>828</v>
      </c>
      <c r="U47" s="193">
        <v>13776.45</v>
      </c>
      <c r="V47" s="193">
        <v>6100</v>
      </c>
      <c r="W47" s="193">
        <v>18933.95</v>
      </c>
      <c r="X47" s="193">
        <v>16411.7</v>
      </c>
      <c r="Y47" s="193">
        <v>11656.5</v>
      </c>
      <c r="Z47" s="193">
        <v>-9600</v>
      </c>
      <c r="AA47" s="193">
        <v>23389.55</v>
      </c>
      <c r="AB47" s="193">
        <v>11303</v>
      </c>
      <c r="AC47" s="193">
        <v>15898.55</v>
      </c>
      <c r="AD47" s="193">
        <v>9228.7000000000007</v>
      </c>
      <c r="AE47" s="193">
        <v>11817.24</v>
      </c>
      <c r="AF47" s="193">
        <v>29562.26</v>
      </c>
      <c r="AG47" s="193">
        <f t="shared" si="9"/>
        <v>158477.90000000002</v>
      </c>
      <c r="AH47" s="194"/>
      <c r="AI47" s="194"/>
    </row>
    <row r="48" spans="1:35" s="188" customFormat="1">
      <c r="A48" s="78"/>
      <c r="B48" s="79"/>
      <c r="C48" s="194"/>
      <c r="D48" s="194"/>
      <c r="E48" s="194"/>
      <c r="F48" s="194"/>
      <c r="G48" s="194"/>
      <c r="H48" s="194"/>
      <c r="I48" s="194"/>
      <c r="J48" s="194"/>
      <c r="K48" s="194"/>
      <c r="L48" s="194"/>
      <c r="M48" s="194"/>
      <c r="N48" s="194"/>
      <c r="O48" s="193">
        <f t="shared" si="8"/>
        <v>0</v>
      </c>
      <c r="P48" s="194"/>
      <c r="Q48" s="194"/>
      <c r="R48" s="187"/>
      <c r="S48" s="78"/>
      <c r="T48" s="79"/>
      <c r="U48" s="194"/>
      <c r="V48" s="194"/>
      <c r="W48" s="194"/>
      <c r="X48" s="194"/>
      <c r="Y48" s="194"/>
      <c r="Z48" s="194"/>
      <c r="AA48" s="194"/>
      <c r="AB48" s="194"/>
      <c r="AC48" s="194"/>
      <c r="AD48" s="194"/>
      <c r="AE48" s="194"/>
      <c r="AF48" s="194"/>
      <c r="AG48" s="193">
        <f t="shared" si="9"/>
        <v>0</v>
      </c>
      <c r="AH48" s="194"/>
      <c r="AI48" s="194"/>
    </row>
    <row r="49" spans="1:35" s="188" customFormat="1">
      <c r="A49" s="78"/>
      <c r="B49" s="79"/>
      <c r="C49" s="194"/>
      <c r="D49" s="194"/>
      <c r="E49" s="194"/>
      <c r="F49" s="194"/>
      <c r="G49" s="194"/>
      <c r="H49" s="194"/>
      <c r="I49" s="194"/>
      <c r="J49" s="194"/>
      <c r="K49" s="194"/>
      <c r="L49" s="194"/>
      <c r="M49" s="194"/>
      <c r="N49" s="194"/>
      <c r="O49" s="193">
        <f t="shared" si="8"/>
        <v>0</v>
      </c>
      <c r="P49" s="194"/>
      <c r="Q49" s="194"/>
      <c r="R49" s="187"/>
      <c r="S49" s="78"/>
      <c r="T49" s="79" t="s">
        <v>1073</v>
      </c>
      <c r="U49" s="194">
        <f t="shared" ref="U49:AF49" si="14">SUM(U47:U48)</f>
        <v>13776.45</v>
      </c>
      <c r="V49" s="194">
        <f t="shared" si="14"/>
        <v>6100</v>
      </c>
      <c r="W49" s="194">
        <f t="shared" si="14"/>
        <v>18933.95</v>
      </c>
      <c r="X49" s="194">
        <f t="shared" si="14"/>
        <v>16411.7</v>
      </c>
      <c r="Y49" s="194">
        <f t="shared" si="14"/>
        <v>11656.5</v>
      </c>
      <c r="Z49" s="194">
        <f t="shared" si="14"/>
        <v>-9600</v>
      </c>
      <c r="AA49" s="194">
        <f t="shared" si="14"/>
        <v>23389.55</v>
      </c>
      <c r="AB49" s="194">
        <f t="shared" si="14"/>
        <v>11303</v>
      </c>
      <c r="AC49" s="194">
        <f t="shared" si="14"/>
        <v>15898.55</v>
      </c>
      <c r="AD49" s="194">
        <f t="shared" si="14"/>
        <v>9228.7000000000007</v>
      </c>
      <c r="AE49" s="194">
        <f t="shared" si="14"/>
        <v>11817.24</v>
      </c>
      <c r="AF49" s="194">
        <f t="shared" si="14"/>
        <v>29562.26</v>
      </c>
      <c r="AG49" s="193">
        <f t="shared" si="9"/>
        <v>158477.90000000002</v>
      </c>
      <c r="AH49" s="194"/>
      <c r="AI49" s="194"/>
    </row>
    <row r="50" spans="1:35">
      <c r="A50" s="76" t="s">
        <v>1891</v>
      </c>
      <c r="B50" s="80" t="s">
        <v>1892</v>
      </c>
      <c r="C50" s="193"/>
      <c r="D50" s="193"/>
      <c r="E50" s="193"/>
      <c r="F50" s="193"/>
      <c r="G50" s="193"/>
      <c r="H50" s="193"/>
      <c r="I50" s="193"/>
      <c r="J50" s="193"/>
      <c r="K50" s="193"/>
      <c r="L50" s="193"/>
      <c r="M50" s="193"/>
      <c r="N50" s="193"/>
      <c r="O50" s="193">
        <f t="shared" si="8"/>
        <v>0</v>
      </c>
      <c r="P50" s="193"/>
      <c r="Q50" s="193"/>
      <c r="S50" s="76" t="s">
        <v>1622</v>
      </c>
      <c r="T50" s="81" t="s">
        <v>1893</v>
      </c>
      <c r="U50" s="193">
        <v>0</v>
      </c>
      <c r="V50" s="193">
        <v>396</v>
      </c>
      <c r="W50" s="193">
        <v>0</v>
      </c>
      <c r="X50" s="193">
        <v>0</v>
      </c>
      <c r="Y50" s="193">
        <v>0</v>
      </c>
      <c r="Z50" s="193">
        <v>0</v>
      </c>
      <c r="AA50" s="193">
        <v>0</v>
      </c>
      <c r="AB50" s="193">
        <v>0</v>
      </c>
      <c r="AC50" s="193">
        <v>0</v>
      </c>
      <c r="AD50" s="193">
        <v>0</v>
      </c>
      <c r="AE50" s="193">
        <v>0</v>
      </c>
      <c r="AF50" s="193">
        <v>0</v>
      </c>
      <c r="AG50" s="193">
        <f t="shared" si="9"/>
        <v>396</v>
      </c>
      <c r="AH50" s="193"/>
      <c r="AI50" s="193"/>
    </row>
    <row r="51" spans="1:35">
      <c r="A51" s="76"/>
      <c r="B51" s="80"/>
      <c r="C51" s="194"/>
      <c r="D51" s="194"/>
      <c r="E51" s="194"/>
      <c r="F51" s="194"/>
      <c r="G51" s="194"/>
      <c r="H51" s="194"/>
      <c r="I51" s="194"/>
      <c r="J51" s="194"/>
      <c r="K51" s="194"/>
      <c r="L51" s="194"/>
      <c r="M51" s="194"/>
      <c r="N51" s="194"/>
      <c r="O51" s="193">
        <f t="shared" si="8"/>
        <v>0</v>
      </c>
      <c r="P51" s="194"/>
      <c r="Q51" s="194"/>
      <c r="S51" s="76"/>
      <c r="T51" s="81" t="s">
        <v>1894</v>
      </c>
      <c r="U51" s="193">
        <v>0</v>
      </c>
      <c r="V51" s="193">
        <v>0</v>
      </c>
      <c r="W51" s="193">
        <v>0</v>
      </c>
      <c r="X51" s="193">
        <v>0</v>
      </c>
      <c r="Y51" s="193">
        <v>0</v>
      </c>
      <c r="Z51" s="193">
        <v>0</v>
      </c>
      <c r="AA51" s="193">
        <v>700</v>
      </c>
      <c r="AB51" s="193">
        <v>0</v>
      </c>
      <c r="AC51" s="193">
        <v>0</v>
      </c>
      <c r="AD51" s="193">
        <v>0</v>
      </c>
      <c r="AE51" s="193">
        <v>600</v>
      </c>
      <c r="AF51" s="193">
        <v>6900</v>
      </c>
      <c r="AG51" s="193">
        <f t="shared" si="9"/>
        <v>8200</v>
      </c>
      <c r="AH51" s="194"/>
      <c r="AI51" s="194"/>
    </row>
    <row r="52" spans="1:35">
      <c r="A52" s="76"/>
      <c r="B52" s="79" t="s">
        <v>1073</v>
      </c>
      <c r="C52" s="194">
        <f t="shared" ref="C52:M52" si="15">SUM(C50:C51)</f>
        <v>0</v>
      </c>
      <c r="D52" s="194">
        <f t="shared" si="15"/>
        <v>0</v>
      </c>
      <c r="E52" s="194">
        <f t="shared" si="15"/>
        <v>0</v>
      </c>
      <c r="F52" s="194">
        <f t="shared" si="15"/>
        <v>0</v>
      </c>
      <c r="G52" s="194">
        <f t="shared" si="15"/>
        <v>0</v>
      </c>
      <c r="H52" s="194">
        <f t="shared" si="15"/>
        <v>0</v>
      </c>
      <c r="I52" s="194">
        <f t="shared" si="15"/>
        <v>0</v>
      </c>
      <c r="J52" s="194">
        <f t="shared" si="15"/>
        <v>0</v>
      </c>
      <c r="K52" s="194">
        <f t="shared" si="15"/>
        <v>0</v>
      </c>
      <c r="L52" s="194">
        <f t="shared" si="15"/>
        <v>0</v>
      </c>
      <c r="M52" s="194">
        <f t="shared" si="15"/>
        <v>0</v>
      </c>
      <c r="N52" s="194">
        <v>0</v>
      </c>
      <c r="O52" s="193">
        <f t="shared" si="8"/>
        <v>0</v>
      </c>
      <c r="P52" s="194">
        <v>0</v>
      </c>
      <c r="Q52" s="194">
        <v>0</v>
      </c>
      <c r="S52" s="76"/>
      <c r="T52" s="79" t="s">
        <v>1073</v>
      </c>
      <c r="U52" s="194">
        <f t="shared" ref="U52:AF52" si="16">SUM(U50:U51)</f>
        <v>0</v>
      </c>
      <c r="V52" s="194">
        <f t="shared" si="16"/>
        <v>396</v>
      </c>
      <c r="W52" s="194">
        <f t="shared" si="16"/>
        <v>0</v>
      </c>
      <c r="X52" s="194">
        <f t="shared" si="16"/>
        <v>0</v>
      </c>
      <c r="Y52" s="194">
        <f t="shared" si="16"/>
        <v>0</v>
      </c>
      <c r="Z52" s="194">
        <f t="shared" si="16"/>
        <v>0</v>
      </c>
      <c r="AA52" s="194">
        <f t="shared" si="16"/>
        <v>700</v>
      </c>
      <c r="AB52" s="194">
        <f t="shared" si="16"/>
        <v>0</v>
      </c>
      <c r="AC52" s="194">
        <f t="shared" si="16"/>
        <v>0</v>
      </c>
      <c r="AD52" s="194">
        <f t="shared" si="16"/>
        <v>0</v>
      </c>
      <c r="AE52" s="194">
        <f t="shared" si="16"/>
        <v>600</v>
      </c>
      <c r="AF52" s="194">
        <f t="shared" si="16"/>
        <v>6900</v>
      </c>
      <c r="AG52" s="193">
        <f t="shared" si="9"/>
        <v>8596</v>
      </c>
      <c r="AH52" s="194">
        <v>0</v>
      </c>
      <c r="AI52" s="194">
        <v>0</v>
      </c>
    </row>
    <row r="53" spans="1:35">
      <c r="A53" s="76" t="s">
        <v>990</v>
      </c>
      <c r="B53" s="77" t="s">
        <v>1895</v>
      </c>
      <c r="C53" s="193">
        <v>983.52</v>
      </c>
      <c r="D53" s="193">
        <v>2014.26</v>
      </c>
      <c r="E53" s="193">
        <v>2187.9499999999998</v>
      </c>
      <c r="F53" s="193">
        <v>1477.43</v>
      </c>
      <c r="G53" s="193">
        <v>1315.56</v>
      </c>
      <c r="H53" s="193">
        <v>1682.53</v>
      </c>
      <c r="I53" s="193">
        <v>1540.95</v>
      </c>
      <c r="J53" s="193">
        <v>1401.89</v>
      </c>
      <c r="K53" s="193">
        <v>2216.4299999999998</v>
      </c>
      <c r="L53" s="193">
        <v>1597.68</v>
      </c>
      <c r="M53" s="193">
        <v>1164.07</v>
      </c>
      <c r="N53" s="193">
        <v>2303.91</v>
      </c>
      <c r="O53" s="193">
        <f t="shared" si="8"/>
        <v>19886.18</v>
      </c>
      <c r="P53" s="193"/>
      <c r="Q53" s="193"/>
      <c r="R53" s="195"/>
      <c r="S53" s="76" t="s">
        <v>1307</v>
      </c>
      <c r="T53" s="77" t="s">
        <v>1896</v>
      </c>
      <c r="U53" s="193">
        <v>65.3</v>
      </c>
      <c r="V53" s="193">
        <v>595.29</v>
      </c>
      <c r="W53" s="193">
        <v>353.33</v>
      </c>
      <c r="X53" s="193">
        <v>399.19</v>
      </c>
      <c r="Y53" s="193">
        <v>240.82</v>
      </c>
      <c r="Z53" s="193">
        <v>319.02</v>
      </c>
      <c r="AA53" s="193">
        <v>399.19</v>
      </c>
      <c r="AB53" s="193">
        <v>340.13</v>
      </c>
      <c r="AC53" s="193">
        <v>316.62</v>
      </c>
      <c r="AD53" s="193">
        <v>353.88</v>
      </c>
      <c r="AE53" s="193">
        <v>256.38</v>
      </c>
      <c r="AF53" s="193">
        <v>226.83</v>
      </c>
      <c r="AG53" s="193">
        <f t="shared" si="9"/>
        <v>3865.98</v>
      </c>
      <c r="AH53" s="193"/>
      <c r="AI53" s="193"/>
    </row>
    <row r="54" spans="1:35">
      <c r="A54" s="76"/>
      <c r="B54" s="77"/>
      <c r="C54" s="194"/>
      <c r="D54" s="194"/>
      <c r="E54" s="194"/>
      <c r="F54" s="194"/>
      <c r="G54" s="194"/>
      <c r="H54" s="194"/>
      <c r="I54" s="194"/>
      <c r="J54" s="194"/>
      <c r="K54" s="194"/>
      <c r="L54" s="194"/>
      <c r="M54" s="194"/>
      <c r="N54" s="194"/>
      <c r="O54" s="193">
        <f t="shared" si="8"/>
        <v>0</v>
      </c>
      <c r="P54" s="194"/>
      <c r="Q54" s="194"/>
      <c r="R54" s="195"/>
      <c r="S54" s="76"/>
      <c r="T54" s="77"/>
      <c r="U54" s="194"/>
      <c r="V54" s="194"/>
      <c r="W54" s="194"/>
      <c r="X54" s="194"/>
      <c r="Y54" s="194"/>
      <c r="Z54" s="194"/>
      <c r="AA54" s="194"/>
      <c r="AB54" s="194"/>
      <c r="AC54" s="194"/>
      <c r="AD54" s="194"/>
      <c r="AE54" s="194"/>
      <c r="AF54" s="194"/>
      <c r="AG54" s="193">
        <f t="shared" si="9"/>
        <v>0</v>
      </c>
      <c r="AH54" s="194"/>
      <c r="AI54" s="194"/>
    </row>
    <row r="55" spans="1:35" s="188" customFormat="1">
      <c r="A55" s="78"/>
      <c r="B55" s="79" t="s">
        <v>1073</v>
      </c>
      <c r="C55" s="194">
        <f t="shared" ref="C55:N55" si="17">SUM(C53:C54)</f>
        <v>983.52</v>
      </c>
      <c r="D55" s="194">
        <f t="shared" si="17"/>
        <v>2014.26</v>
      </c>
      <c r="E55" s="194">
        <f t="shared" si="17"/>
        <v>2187.9499999999998</v>
      </c>
      <c r="F55" s="194">
        <f t="shared" si="17"/>
        <v>1477.43</v>
      </c>
      <c r="G55" s="194">
        <f t="shared" si="17"/>
        <v>1315.56</v>
      </c>
      <c r="H55" s="194">
        <f t="shared" si="17"/>
        <v>1682.53</v>
      </c>
      <c r="I55" s="194">
        <f t="shared" si="17"/>
        <v>1540.95</v>
      </c>
      <c r="J55" s="194">
        <f t="shared" si="17"/>
        <v>1401.89</v>
      </c>
      <c r="K55" s="194">
        <f t="shared" si="17"/>
        <v>2216.4299999999998</v>
      </c>
      <c r="L55" s="194">
        <f t="shared" si="17"/>
        <v>1597.68</v>
      </c>
      <c r="M55" s="194">
        <f t="shared" si="17"/>
        <v>1164.07</v>
      </c>
      <c r="N55" s="194">
        <f t="shared" si="17"/>
        <v>2303.91</v>
      </c>
      <c r="O55" s="193">
        <f t="shared" si="8"/>
        <v>19886.18</v>
      </c>
      <c r="P55" s="194">
        <f>SUM(P53:P54)</f>
        <v>0</v>
      </c>
      <c r="Q55" s="194">
        <f>SUM(Q53:Q54)</f>
        <v>0</v>
      </c>
      <c r="R55" s="187"/>
      <c r="S55" s="78"/>
      <c r="T55" s="79" t="s">
        <v>1073</v>
      </c>
      <c r="U55" s="194">
        <f t="shared" ref="U55:AF55" si="18">SUM(U53:U54)</f>
        <v>65.3</v>
      </c>
      <c r="V55" s="194">
        <f t="shared" si="18"/>
        <v>595.29</v>
      </c>
      <c r="W55" s="194">
        <f t="shared" si="18"/>
        <v>353.33</v>
      </c>
      <c r="X55" s="194">
        <f t="shared" si="18"/>
        <v>399.19</v>
      </c>
      <c r="Y55" s="194">
        <f t="shared" si="18"/>
        <v>240.82</v>
      </c>
      <c r="Z55" s="194">
        <f t="shared" si="18"/>
        <v>319.02</v>
      </c>
      <c r="AA55" s="194">
        <f t="shared" si="18"/>
        <v>399.19</v>
      </c>
      <c r="AB55" s="194">
        <f t="shared" si="18"/>
        <v>340.13</v>
      </c>
      <c r="AC55" s="194">
        <f t="shared" si="18"/>
        <v>316.62</v>
      </c>
      <c r="AD55" s="194">
        <f t="shared" si="18"/>
        <v>353.88</v>
      </c>
      <c r="AE55" s="194">
        <f t="shared" si="18"/>
        <v>256.38</v>
      </c>
      <c r="AF55" s="194">
        <f t="shared" si="18"/>
        <v>226.83</v>
      </c>
      <c r="AG55" s="193">
        <f t="shared" si="9"/>
        <v>3865.98</v>
      </c>
      <c r="AH55" s="194">
        <f>SUM(AH53:AH54)</f>
        <v>0</v>
      </c>
      <c r="AI55" s="194">
        <f>SUM(AI53:AI54)</f>
        <v>0</v>
      </c>
    </row>
    <row r="56" spans="1:35">
      <c r="A56" s="76" t="s">
        <v>2121</v>
      </c>
      <c r="B56" s="77" t="s">
        <v>1897</v>
      </c>
      <c r="C56" s="193">
        <v>139.4</v>
      </c>
      <c r="D56" s="193">
        <v>207.55</v>
      </c>
      <c r="E56" s="193">
        <v>564.15</v>
      </c>
      <c r="F56" s="193">
        <v>72.2</v>
      </c>
      <c r="G56" s="193">
        <v>882.35</v>
      </c>
      <c r="H56" s="193">
        <v>260.25</v>
      </c>
      <c r="I56" s="193">
        <v>441.78</v>
      </c>
      <c r="J56" s="193">
        <v>634.94000000000005</v>
      </c>
      <c r="K56" s="193">
        <v>388.1</v>
      </c>
      <c r="L56" s="193">
        <v>518</v>
      </c>
      <c r="M56" s="193">
        <v>597.29999999999995</v>
      </c>
      <c r="N56" s="193">
        <v>472.4</v>
      </c>
      <c r="O56" s="193">
        <f t="shared" si="8"/>
        <v>5178.42</v>
      </c>
      <c r="P56" s="193"/>
      <c r="Q56" s="193"/>
      <c r="S56" s="76" t="s">
        <v>2056</v>
      </c>
      <c r="T56" s="77" t="s">
        <v>1897</v>
      </c>
      <c r="U56" s="193"/>
      <c r="V56" s="193"/>
      <c r="W56" s="193"/>
      <c r="X56" s="193"/>
      <c r="Y56" s="193"/>
      <c r="Z56" s="193"/>
      <c r="AA56" s="193"/>
      <c r="AB56" s="193"/>
      <c r="AC56" s="193"/>
      <c r="AD56" s="193"/>
      <c r="AE56" s="193"/>
      <c r="AF56" s="193"/>
      <c r="AG56" s="193">
        <f t="shared" si="9"/>
        <v>0</v>
      </c>
      <c r="AH56" s="193"/>
      <c r="AI56" s="193"/>
    </row>
    <row r="57" spans="1:35">
      <c r="A57" s="76"/>
      <c r="B57" s="77" t="s">
        <v>1898</v>
      </c>
      <c r="C57" s="193">
        <v>0</v>
      </c>
      <c r="D57" s="193">
        <v>0</v>
      </c>
      <c r="E57" s="193">
        <v>0</v>
      </c>
      <c r="F57" s="193">
        <v>0</v>
      </c>
      <c r="G57" s="193">
        <v>0</v>
      </c>
      <c r="H57" s="193">
        <v>0</v>
      </c>
      <c r="I57" s="193">
        <v>0</v>
      </c>
      <c r="J57" s="193">
        <v>0</v>
      </c>
      <c r="K57" s="193">
        <v>250.99</v>
      </c>
      <c r="L57" s="193">
        <v>0</v>
      </c>
      <c r="M57" s="193">
        <v>0</v>
      </c>
      <c r="N57" s="193">
        <v>0</v>
      </c>
      <c r="O57" s="193">
        <f t="shared" si="8"/>
        <v>250.99</v>
      </c>
      <c r="P57" s="193">
        <v>0</v>
      </c>
      <c r="Q57" s="193">
        <v>0</v>
      </c>
      <c r="S57" s="76"/>
      <c r="T57" s="77" t="s">
        <v>1898</v>
      </c>
      <c r="U57" s="193"/>
      <c r="V57" s="193"/>
      <c r="W57" s="193"/>
      <c r="X57" s="193"/>
      <c r="Y57" s="193"/>
      <c r="Z57" s="193"/>
      <c r="AA57" s="193"/>
      <c r="AB57" s="193"/>
      <c r="AC57" s="193"/>
      <c r="AD57" s="193"/>
      <c r="AE57" s="193"/>
      <c r="AF57" s="193"/>
      <c r="AG57" s="193">
        <f t="shared" si="9"/>
        <v>0</v>
      </c>
      <c r="AH57" s="193">
        <v>0</v>
      </c>
      <c r="AI57" s="193">
        <v>0</v>
      </c>
    </row>
    <row r="58" spans="1:35">
      <c r="A58" s="76"/>
      <c r="B58" s="77" t="s">
        <v>1716</v>
      </c>
      <c r="C58" s="193"/>
      <c r="D58" s="193"/>
      <c r="E58" s="193"/>
      <c r="F58" s="193"/>
      <c r="G58" s="193"/>
      <c r="H58" s="193"/>
      <c r="I58" s="193"/>
      <c r="J58" s="193"/>
      <c r="K58" s="193"/>
      <c r="L58" s="193"/>
      <c r="M58" s="193"/>
      <c r="N58" s="193"/>
      <c r="O58" s="193">
        <f t="shared" si="8"/>
        <v>0</v>
      </c>
      <c r="P58" s="193"/>
      <c r="Q58" s="193"/>
      <c r="S58" s="76"/>
      <c r="T58" s="77" t="s">
        <v>1716</v>
      </c>
      <c r="U58" s="193"/>
      <c r="V58" s="193"/>
      <c r="W58" s="193"/>
      <c r="X58" s="193"/>
      <c r="Y58" s="193"/>
      <c r="Z58" s="193"/>
      <c r="AA58" s="193"/>
      <c r="AB58" s="193"/>
      <c r="AC58" s="193"/>
      <c r="AD58" s="193"/>
      <c r="AE58" s="193"/>
      <c r="AF58" s="193"/>
      <c r="AG58" s="193">
        <f t="shared" si="9"/>
        <v>0</v>
      </c>
      <c r="AH58" s="193"/>
      <c r="AI58" s="193"/>
    </row>
    <row r="59" spans="1:35">
      <c r="A59" s="76"/>
      <c r="B59" s="77"/>
      <c r="C59" s="194"/>
      <c r="D59" s="194"/>
      <c r="E59" s="194"/>
      <c r="F59" s="194"/>
      <c r="G59" s="194"/>
      <c r="H59" s="194"/>
      <c r="I59" s="194"/>
      <c r="J59" s="194"/>
      <c r="K59" s="194"/>
      <c r="L59" s="194"/>
      <c r="M59" s="194"/>
      <c r="N59" s="194"/>
      <c r="O59" s="193">
        <f t="shared" si="8"/>
        <v>0</v>
      </c>
      <c r="P59" s="194"/>
      <c r="Q59" s="194"/>
      <c r="S59" s="76"/>
      <c r="T59" s="77"/>
      <c r="U59" s="194"/>
      <c r="V59" s="194"/>
      <c r="W59" s="194"/>
      <c r="X59" s="194"/>
      <c r="Y59" s="194"/>
      <c r="Z59" s="194"/>
      <c r="AA59" s="194"/>
      <c r="AB59" s="194"/>
      <c r="AC59" s="194"/>
      <c r="AD59" s="194"/>
      <c r="AE59" s="194"/>
      <c r="AF59" s="194"/>
      <c r="AG59" s="193">
        <f t="shared" si="9"/>
        <v>0</v>
      </c>
      <c r="AH59" s="194"/>
      <c r="AI59" s="194"/>
    </row>
    <row r="60" spans="1:35" s="188" customFormat="1">
      <c r="A60" s="78"/>
      <c r="B60" s="79" t="s">
        <v>1073</v>
      </c>
      <c r="C60" s="196">
        <f t="shared" ref="C60:N60" si="19">SUM(C56:C59)</f>
        <v>139.4</v>
      </c>
      <c r="D60" s="196">
        <f t="shared" si="19"/>
        <v>207.55</v>
      </c>
      <c r="E60" s="196">
        <f t="shared" si="19"/>
        <v>564.15</v>
      </c>
      <c r="F60" s="196">
        <f t="shared" si="19"/>
        <v>72.2</v>
      </c>
      <c r="G60" s="196">
        <f t="shared" si="19"/>
        <v>882.35</v>
      </c>
      <c r="H60" s="196">
        <f t="shared" si="19"/>
        <v>260.25</v>
      </c>
      <c r="I60" s="196">
        <f t="shared" si="19"/>
        <v>441.78</v>
      </c>
      <c r="J60" s="196">
        <f t="shared" si="19"/>
        <v>634.94000000000005</v>
      </c>
      <c r="K60" s="196">
        <f t="shared" si="19"/>
        <v>639.09</v>
      </c>
      <c r="L60" s="196">
        <f t="shared" si="19"/>
        <v>518</v>
      </c>
      <c r="M60" s="196">
        <f t="shared" si="19"/>
        <v>597.29999999999995</v>
      </c>
      <c r="N60" s="196">
        <f t="shared" si="19"/>
        <v>472.4</v>
      </c>
      <c r="O60" s="193">
        <f t="shared" si="8"/>
        <v>5429.4100000000008</v>
      </c>
      <c r="P60" s="196">
        <f>SUM(P56:P59)</f>
        <v>0</v>
      </c>
      <c r="Q60" s="196">
        <f>SUM(Q56:Q59)</f>
        <v>0</v>
      </c>
      <c r="R60" s="187"/>
      <c r="S60" s="78"/>
      <c r="T60" s="79" t="s">
        <v>1073</v>
      </c>
      <c r="U60" s="196">
        <f t="shared" ref="U60:AF60" si="20">SUM(U56:U59)</f>
        <v>0</v>
      </c>
      <c r="V60" s="196">
        <f t="shared" si="20"/>
        <v>0</v>
      </c>
      <c r="W60" s="196">
        <f t="shared" si="20"/>
        <v>0</v>
      </c>
      <c r="X60" s="196">
        <f t="shared" si="20"/>
        <v>0</v>
      </c>
      <c r="Y60" s="196">
        <f t="shared" si="20"/>
        <v>0</v>
      </c>
      <c r="Z60" s="196">
        <f t="shared" si="20"/>
        <v>0</v>
      </c>
      <c r="AA60" s="196">
        <f t="shared" si="20"/>
        <v>0</v>
      </c>
      <c r="AB60" s="196">
        <f t="shared" si="20"/>
        <v>0</v>
      </c>
      <c r="AC60" s="196">
        <f t="shared" si="20"/>
        <v>0</v>
      </c>
      <c r="AD60" s="196">
        <f t="shared" si="20"/>
        <v>0</v>
      </c>
      <c r="AE60" s="196">
        <f t="shared" si="20"/>
        <v>0</v>
      </c>
      <c r="AF60" s="196">
        <f t="shared" si="20"/>
        <v>0</v>
      </c>
      <c r="AG60" s="193">
        <f t="shared" si="9"/>
        <v>0</v>
      </c>
      <c r="AH60" s="196">
        <f>SUM(AH56:AH59)</f>
        <v>0</v>
      </c>
      <c r="AI60" s="196">
        <f>SUM(AI56:AI59)</f>
        <v>0</v>
      </c>
    </row>
    <row r="61" spans="1:35">
      <c r="A61" s="76" t="s">
        <v>2122</v>
      </c>
      <c r="B61" s="77" t="s">
        <v>1717</v>
      </c>
      <c r="C61" s="193">
        <v>121.58</v>
      </c>
      <c r="D61" s="193">
        <v>0</v>
      </c>
      <c r="E61" s="193">
        <v>0</v>
      </c>
      <c r="F61" s="193">
        <v>0</v>
      </c>
      <c r="G61" s="193">
        <v>0</v>
      </c>
      <c r="H61" s="193">
        <v>0</v>
      </c>
      <c r="I61" s="193">
        <v>0</v>
      </c>
      <c r="J61" s="193">
        <v>0</v>
      </c>
      <c r="K61" s="193">
        <v>0</v>
      </c>
      <c r="L61" s="193">
        <v>0</v>
      </c>
      <c r="M61" s="193">
        <v>0</v>
      </c>
      <c r="N61" s="193">
        <v>0</v>
      </c>
      <c r="O61" s="193">
        <f t="shared" si="8"/>
        <v>121.58</v>
      </c>
      <c r="P61" s="193">
        <v>1299</v>
      </c>
      <c r="Q61" s="193">
        <v>5</v>
      </c>
      <c r="S61" s="76" t="s">
        <v>1651</v>
      </c>
      <c r="T61" s="77" t="s">
        <v>1717</v>
      </c>
      <c r="U61" s="193"/>
      <c r="V61" s="193"/>
      <c r="W61" s="193"/>
      <c r="X61" s="193"/>
      <c r="Y61" s="193"/>
      <c r="Z61" s="193"/>
      <c r="AA61" s="193"/>
      <c r="AB61" s="193"/>
      <c r="AC61" s="193"/>
      <c r="AD61" s="193"/>
      <c r="AE61" s="193"/>
      <c r="AF61" s="193"/>
      <c r="AG61" s="193">
        <f t="shared" si="9"/>
        <v>0</v>
      </c>
      <c r="AH61" s="193">
        <v>495</v>
      </c>
      <c r="AI61" s="193">
        <v>2</v>
      </c>
    </row>
    <row r="62" spans="1:35">
      <c r="A62" s="76"/>
      <c r="B62" s="81" t="s">
        <v>1718</v>
      </c>
      <c r="C62" s="193"/>
      <c r="D62" s="193"/>
      <c r="E62" s="193"/>
      <c r="F62" s="193"/>
      <c r="G62" s="193"/>
      <c r="H62" s="193"/>
      <c r="I62" s="193"/>
      <c r="J62" s="193"/>
      <c r="K62" s="193"/>
      <c r="L62" s="193"/>
      <c r="M62" s="193"/>
      <c r="N62" s="193"/>
      <c r="O62" s="193">
        <f t="shared" si="8"/>
        <v>0</v>
      </c>
      <c r="P62" s="193"/>
      <c r="Q62" s="193">
        <v>717</v>
      </c>
      <c r="S62" s="76"/>
      <c r="T62" s="81" t="s">
        <v>1718</v>
      </c>
      <c r="U62" s="193"/>
      <c r="V62" s="193"/>
      <c r="W62" s="193"/>
      <c r="X62" s="193"/>
      <c r="Y62" s="193"/>
      <c r="Z62" s="193"/>
      <c r="AA62" s="193"/>
      <c r="AB62" s="193"/>
      <c r="AC62" s="193"/>
      <c r="AD62" s="193"/>
      <c r="AE62" s="193"/>
      <c r="AF62" s="193"/>
      <c r="AG62" s="193">
        <f t="shared" si="9"/>
        <v>0</v>
      </c>
      <c r="AH62" s="193"/>
      <c r="AI62" s="193">
        <v>273</v>
      </c>
    </row>
    <row r="63" spans="1:35">
      <c r="A63" s="76"/>
      <c r="B63" s="81" t="s">
        <v>1719</v>
      </c>
      <c r="C63" s="193"/>
      <c r="D63" s="193"/>
      <c r="E63" s="193"/>
      <c r="F63" s="193"/>
      <c r="G63" s="193"/>
      <c r="H63" s="193"/>
      <c r="I63" s="193"/>
      <c r="J63" s="193"/>
      <c r="K63" s="193"/>
      <c r="L63" s="193"/>
      <c r="M63" s="193"/>
      <c r="N63" s="193"/>
      <c r="O63" s="193">
        <f t="shared" si="8"/>
        <v>0</v>
      </c>
      <c r="P63" s="193"/>
      <c r="Q63" s="193">
        <v>11725</v>
      </c>
      <c r="S63" s="76"/>
      <c r="T63" s="81" t="s">
        <v>1719</v>
      </c>
      <c r="U63" s="193"/>
      <c r="V63" s="193"/>
      <c r="W63" s="193"/>
      <c r="X63" s="193"/>
      <c r="Y63" s="193"/>
      <c r="Z63" s="193"/>
      <c r="AA63" s="193"/>
      <c r="AB63" s="193"/>
      <c r="AC63" s="193"/>
      <c r="AD63" s="193"/>
      <c r="AE63" s="193"/>
      <c r="AF63" s="193"/>
      <c r="AG63" s="193">
        <f t="shared" si="9"/>
        <v>0</v>
      </c>
      <c r="AH63" s="193"/>
      <c r="AI63" s="193">
        <v>4467</v>
      </c>
    </row>
    <row r="64" spans="1:35">
      <c r="A64" s="76"/>
      <c r="B64" s="81" t="s">
        <v>1720</v>
      </c>
      <c r="C64" s="193"/>
      <c r="D64" s="193"/>
      <c r="E64" s="193"/>
      <c r="F64" s="193"/>
      <c r="G64" s="193"/>
      <c r="H64" s="193"/>
      <c r="I64" s="193"/>
      <c r="J64" s="193"/>
      <c r="K64" s="193"/>
      <c r="L64" s="193"/>
      <c r="M64" s="193"/>
      <c r="N64" s="193"/>
      <c r="O64" s="193">
        <f t="shared" si="8"/>
        <v>0</v>
      </c>
      <c r="P64" s="193"/>
      <c r="Q64" s="193">
        <v>1493</v>
      </c>
      <c r="S64" s="76"/>
      <c r="T64" s="81" t="s">
        <v>1720</v>
      </c>
      <c r="U64" s="193"/>
      <c r="V64" s="193"/>
      <c r="W64" s="193"/>
      <c r="X64" s="193"/>
      <c r="Y64" s="193"/>
      <c r="Z64" s="193"/>
      <c r="AA64" s="193"/>
      <c r="AB64" s="193"/>
      <c r="AC64" s="193"/>
      <c r="AD64" s="193"/>
      <c r="AE64" s="193"/>
      <c r="AF64" s="193"/>
      <c r="AG64" s="193">
        <f t="shared" si="9"/>
        <v>0</v>
      </c>
      <c r="AH64" s="193"/>
      <c r="AI64" s="193">
        <v>569</v>
      </c>
    </row>
    <row r="65" spans="1:35">
      <c r="A65" s="76"/>
      <c r="B65" s="81" t="s">
        <v>1721</v>
      </c>
      <c r="C65" s="193"/>
      <c r="D65" s="193"/>
      <c r="E65" s="193"/>
      <c r="F65" s="193"/>
      <c r="G65" s="193"/>
      <c r="H65" s="193"/>
      <c r="I65" s="193"/>
      <c r="J65" s="193"/>
      <c r="K65" s="193"/>
      <c r="L65" s="193"/>
      <c r="M65" s="193"/>
      <c r="N65" s="193"/>
      <c r="O65" s="193">
        <f t="shared" si="8"/>
        <v>0</v>
      </c>
      <c r="P65" s="193"/>
      <c r="Q65" s="193">
        <v>1617</v>
      </c>
      <c r="S65" s="76"/>
      <c r="T65" s="81" t="s">
        <v>1721</v>
      </c>
      <c r="U65" s="193"/>
      <c r="V65" s="193"/>
      <c r="W65" s="193"/>
      <c r="X65" s="193"/>
      <c r="Y65" s="193"/>
      <c r="Z65" s="193"/>
      <c r="AA65" s="193"/>
      <c r="AB65" s="193"/>
      <c r="AC65" s="193"/>
      <c r="AD65" s="193"/>
      <c r="AE65" s="193"/>
      <c r="AF65" s="193"/>
      <c r="AG65" s="193">
        <f t="shared" si="9"/>
        <v>0</v>
      </c>
      <c r="AH65" s="193"/>
      <c r="AI65" s="193">
        <v>616</v>
      </c>
    </row>
    <row r="66" spans="1:35">
      <c r="A66" s="76"/>
      <c r="B66" s="81" t="s">
        <v>1722</v>
      </c>
      <c r="C66" s="193"/>
      <c r="D66" s="193"/>
      <c r="E66" s="193"/>
      <c r="F66" s="193"/>
      <c r="G66" s="193"/>
      <c r="H66" s="193"/>
      <c r="I66" s="193"/>
      <c r="J66" s="193"/>
      <c r="K66" s="193"/>
      <c r="L66" s="193"/>
      <c r="M66" s="193"/>
      <c r="N66" s="193"/>
      <c r="O66" s="193">
        <f t="shared" si="8"/>
        <v>0</v>
      </c>
      <c r="P66" s="193"/>
      <c r="Q66" s="193">
        <v>279</v>
      </c>
      <c r="S66" s="76"/>
      <c r="T66" s="81" t="s">
        <v>1722</v>
      </c>
      <c r="U66" s="193"/>
      <c r="V66" s="193"/>
      <c r="W66" s="193"/>
      <c r="X66" s="193"/>
      <c r="Y66" s="193"/>
      <c r="Z66" s="193"/>
      <c r="AA66" s="193"/>
      <c r="AB66" s="193"/>
      <c r="AC66" s="193"/>
      <c r="AD66" s="193"/>
      <c r="AE66" s="193"/>
      <c r="AF66" s="193"/>
      <c r="AG66" s="193">
        <f t="shared" si="9"/>
        <v>0</v>
      </c>
      <c r="AH66" s="193"/>
      <c r="AI66" s="193">
        <v>106</v>
      </c>
    </row>
    <row r="67" spans="1:35">
      <c r="A67" s="76"/>
      <c r="B67" s="81" t="s">
        <v>1723</v>
      </c>
      <c r="C67" s="193"/>
      <c r="D67" s="193"/>
      <c r="E67" s="193"/>
      <c r="F67" s="193"/>
      <c r="G67" s="193"/>
      <c r="H67" s="193"/>
      <c r="I67" s="193"/>
      <c r="J67" s="193"/>
      <c r="K67" s="193"/>
      <c r="L67" s="193"/>
      <c r="M67" s="193"/>
      <c r="N67" s="193"/>
      <c r="O67" s="193">
        <f t="shared" si="8"/>
        <v>0</v>
      </c>
      <c r="P67" s="193"/>
      <c r="Q67" s="193">
        <v>55</v>
      </c>
      <c r="S67" s="76"/>
      <c r="T67" s="81" t="s">
        <v>1723</v>
      </c>
      <c r="U67" s="193"/>
      <c r="V67" s="193"/>
      <c r="W67" s="193"/>
      <c r="X67" s="193"/>
      <c r="Y67" s="193"/>
      <c r="Z67" s="193"/>
      <c r="AA67" s="193"/>
      <c r="AB67" s="193"/>
      <c r="AC67" s="193"/>
      <c r="AD67" s="193"/>
      <c r="AE67" s="193"/>
      <c r="AF67" s="193"/>
      <c r="AG67" s="193">
        <f t="shared" si="9"/>
        <v>0</v>
      </c>
      <c r="AH67" s="193"/>
      <c r="AI67" s="193">
        <v>21</v>
      </c>
    </row>
    <row r="68" spans="1:35">
      <c r="A68" s="76"/>
      <c r="B68" s="77" t="s">
        <v>1724</v>
      </c>
      <c r="C68" s="193"/>
      <c r="D68" s="193"/>
      <c r="E68" s="193"/>
      <c r="F68" s="193"/>
      <c r="G68" s="193"/>
      <c r="H68" s="193"/>
      <c r="I68" s="193"/>
      <c r="J68" s="193"/>
      <c r="K68" s="193"/>
      <c r="L68" s="193"/>
      <c r="M68" s="193"/>
      <c r="N68" s="193"/>
      <c r="O68" s="193">
        <f t="shared" si="8"/>
        <v>0</v>
      </c>
      <c r="P68" s="193">
        <v>72</v>
      </c>
      <c r="Q68" s="193">
        <v>212</v>
      </c>
      <c r="S68" s="76"/>
      <c r="T68" s="77" t="s">
        <v>1724</v>
      </c>
      <c r="U68" s="193"/>
      <c r="V68" s="193"/>
      <c r="W68" s="193"/>
      <c r="X68" s="193"/>
      <c r="Y68" s="193"/>
      <c r="Z68" s="193"/>
      <c r="AA68" s="193"/>
      <c r="AB68" s="193"/>
      <c r="AC68" s="193"/>
      <c r="AD68" s="193"/>
      <c r="AE68" s="193"/>
      <c r="AF68" s="193"/>
      <c r="AG68" s="193">
        <f t="shared" si="9"/>
        <v>0</v>
      </c>
      <c r="AH68" s="193">
        <v>28</v>
      </c>
      <c r="AI68" s="193">
        <v>81</v>
      </c>
    </row>
    <row r="69" spans="1:35">
      <c r="A69" s="76"/>
      <c r="B69" s="81" t="s">
        <v>2096</v>
      </c>
      <c r="C69" s="193"/>
      <c r="D69" s="193"/>
      <c r="E69" s="193"/>
      <c r="F69" s="193"/>
      <c r="G69" s="193"/>
      <c r="H69" s="193"/>
      <c r="I69" s="193"/>
      <c r="J69" s="193"/>
      <c r="K69" s="193"/>
      <c r="L69" s="193"/>
      <c r="M69" s="193"/>
      <c r="N69" s="193"/>
      <c r="O69" s="193">
        <f t="shared" si="8"/>
        <v>0</v>
      </c>
      <c r="P69" s="193"/>
      <c r="Q69" s="193">
        <v>515</v>
      </c>
      <c r="S69" s="76"/>
      <c r="T69" s="81" t="s">
        <v>2096</v>
      </c>
      <c r="U69" s="193"/>
      <c r="V69" s="193"/>
      <c r="W69" s="193"/>
      <c r="X69" s="193"/>
      <c r="Y69" s="193"/>
      <c r="Z69" s="193"/>
      <c r="AA69" s="193"/>
      <c r="AB69" s="193"/>
      <c r="AC69" s="193"/>
      <c r="AD69" s="193"/>
      <c r="AE69" s="193"/>
      <c r="AF69" s="193"/>
      <c r="AG69" s="193">
        <f t="shared" si="9"/>
        <v>0</v>
      </c>
      <c r="AH69" s="193"/>
      <c r="AI69" s="193">
        <v>196</v>
      </c>
    </row>
    <row r="70" spans="1:35">
      <c r="A70" s="76"/>
      <c r="B70" s="77" t="s">
        <v>2097</v>
      </c>
      <c r="C70" s="193">
        <v>3.06</v>
      </c>
      <c r="D70" s="193">
        <v>0</v>
      </c>
      <c r="E70" s="193">
        <v>0</v>
      </c>
      <c r="F70" s="193">
        <v>0</v>
      </c>
      <c r="G70" s="193">
        <v>74.89</v>
      </c>
      <c r="H70" s="193">
        <v>0</v>
      </c>
      <c r="I70" s="193">
        <v>0</v>
      </c>
      <c r="J70" s="193">
        <v>55.5</v>
      </c>
      <c r="K70" s="193">
        <v>0</v>
      </c>
      <c r="L70" s="193">
        <v>0</v>
      </c>
      <c r="M70" s="193">
        <v>0</v>
      </c>
      <c r="N70" s="193">
        <v>45.82</v>
      </c>
      <c r="O70" s="193">
        <f t="shared" si="8"/>
        <v>179.26999999999998</v>
      </c>
      <c r="P70" s="193">
        <v>314</v>
      </c>
      <c r="Q70" s="193">
        <v>20</v>
      </c>
      <c r="S70" s="76"/>
      <c r="T70" s="77" t="s">
        <v>2097</v>
      </c>
      <c r="U70" s="193"/>
      <c r="V70" s="193"/>
      <c r="W70" s="193"/>
      <c r="X70" s="193"/>
      <c r="Y70" s="193"/>
      <c r="Z70" s="193"/>
      <c r="AA70" s="193"/>
      <c r="AB70" s="193"/>
      <c r="AC70" s="193"/>
      <c r="AD70" s="193"/>
      <c r="AE70" s="193"/>
      <c r="AF70" s="193"/>
      <c r="AG70" s="193">
        <f t="shared" si="9"/>
        <v>0</v>
      </c>
      <c r="AH70" s="193">
        <v>120</v>
      </c>
      <c r="AI70" s="193">
        <v>8</v>
      </c>
    </row>
    <row r="71" spans="1:35" ht="22.5">
      <c r="A71" s="76"/>
      <c r="B71" s="77" t="s">
        <v>2098</v>
      </c>
      <c r="C71" s="193"/>
      <c r="D71" s="193"/>
      <c r="E71" s="193"/>
      <c r="F71" s="193"/>
      <c r="G71" s="193"/>
      <c r="H71" s="193"/>
      <c r="I71" s="193"/>
      <c r="J71" s="193"/>
      <c r="K71" s="193"/>
      <c r="L71" s="193"/>
      <c r="M71" s="193"/>
      <c r="N71" s="193"/>
      <c r="O71" s="193">
        <f t="shared" si="8"/>
        <v>0</v>
      </c>
      <c r="P71" s="193">
        <v>1150</v>
      </c>
      <c r="Q71" s="193">
        <v>612</v>
      </c>
      <c r="S71" s="76"/>
      <c r="T71" s="77" t="s">
        <v>2098</v>
      </c>
      <c r="U71" s="193"/>
      <c r="V71" s="193"/>
      <c r="W71" s="193"/>
      <c r="X71" s="193"/>
      <c r="Y71" s="193"/>
      <c r="Z71" s="193"/>
      <c r="AA71" s="193"/>
      <c r="AB71" s="193"/>
      <c r="AC71" s="193"/>
      <c r="AD71" s="193"/>
      <c r="AE71" s="193"/>
      <c r="AF71" s="193"/>
      <c r="AG71" s="193">
        <f t="shared" si="9"/>
        <v>0</v>
      </c>
      <c r="AH71" s="193">
        <v>438</v>
      </c>
      <c r="AI71" s="193">
        <v>233</v>
      </c>
    </row>
    <row r="72" spans="1:35">
      <c r="A72" s="76"/>
      <c r="B72" s="77" t="s">
        <v>2099</v>
      </c>
      <c r="C72" s="193">
        <v>169.44</v>
      </c>
      <c r="D72" s="193">
        <v>1179</v>
      </c>
      <c r="E72" s="193">
        <v>257.56</v>
      </c>
      <c r="F72" s="193">
        <v>679.75</v>
      </c>
      <c r="G72" s="193">
        <v>301.7</v>
      </c>
      <c r="H72" s="193">
        <v>768.89</v>
      </c>
      <c r="I72" s="193">
        <v>151.52000000000001</v>
      </c>
      <c r="J72" s="193">
        <v>387.46</v>
      </c>
      <c r="K72" s="193">
        <v>363.31</v>
      </c>
      <c r="L72" s="193">
        <v>97.2</v>
      </c>
      <c r="M72" s="193">
        <v>708.04</v>
      </c>
      <c r="N72" s="193">
        <v>485.61</v>
      </c>
      <c r="O72" s="193">
        <f t="shared" si="8"/>
        <v>5549.48</v>
      </c>
      <c r="P72" s="193"/>
      <c r="Q72" s="193"/>
      <c r="S72" s="76"/>
      <c r="T72" s="77" t="s">
        <v>2099</v>
      </c>
      <c r="U72" s="193"/>
      <c r="V72" s="193"/>
      <c r="W72" s="193"/>
      <c r="X72" s="193"/>
      <c r="Y72" s="193"/>
      <c r="Z72" s="193"/>
      <c r="AA72" s="193"/>
      <c r="AB72" s="193"/>
      <c r="AC72" s="193"/>
      <c r="AD72" s="193"/>
      <c r="AE72" s="193"/>
      <c r="AF72" s="193"/>
      <c r="AG72" s="193">
        <f t="shared" si="9"/>
        <v>0</v>
      </c>
      <c r="AH72" s="193"/>
      <c r="AI72" s="193"/>
    </row>
    <row r="73" spans="1:35">
      <c r="A73" s="76"/>
      <c r="B73" s="77" t="s">
        <v>2100</v>
      </c>
      <c r="C73" s="194"/>
      <c r="D73" s="194"/>
      <c r="E73" s="194"/>
      <c r="F73" s="194"/>
      <c r="G73" s="194"/>
      <c r="H73" s="194"/>
      <c r="I73" s="194"/>
      <c r="J73" s="194"/>
      <c r="K73" s="194"/>
      <c r="L73" s="194"/>
      <c r="M73" s="194"/>
      <c r="N73" s="194"/>
      <c r="O73" s="193">
        <f t="shared" si="8"/>
        <v>0</v>
      </c>
      <c r="P73" s="194"/>
      <c r="Q73" s="194"/>
      <c r="S73" s="76"/>
      <c r="T73" s="77" t="s">
        <v>2100</v>
      </c>
      <c r="U73" s="193">
        <v>0</v>
      </c>
      <c r="V73" s="193">
        <v>1067.6500000000001</v>
      </c>
      <c r="W73" s="193">
        <v>0</v>
      </c>
      <c r="X73" s="193">
        <v>0</v>
      </c>
      <c r="Y73" s="193">
        <v>0</v>
      </c>
      <c r="Z73" s="193">
        <v>0</v>
      </c>
      <c r="AA73" s="193">
        <v>0</v>
      </c>
      <c r="AB73" s="193">
        <v>0</v>
      </c>
      <c r="AC73" s="193">
        <v>0</v>
      </c>
      <c r="AD73" s="193">
        <v>0</v>
      </c>
      <c r="AE73" s="193">
        <v>190.7</v>
      </c>
      <c r="AF73" s="193">
        <v>40.86</v>
      </c>
      <c r="AG73" s="193">
        <f t="shared" si="9"/>
        <v>1299.21</v>
      </c>
      <c r="AH73" s="194"/>
      <c r="AI73" s="194"/>
    </row>
    <row r="74" spans="1:35" s="188" customFormat="1">
      <c r="A74" s="78"/>
      <c r="B74" s="79" t="s">
        <v>1073</v>
      </c>
      <c r="C74" s="194">
        <f t="shared" ref="C74:N74" si="21">SUM(C61:C73)</f>
        <v>294.08</v>
      </c>
      <c r="D74" s="194">
        <f t="shared" si="21"/>
        <v>1179</v>
      </c>
      <c r="E74" s="194">
        <f t="shared" si="21"/>
        <v>257.56</v>
      </c>
      <c r="F74" s="194">
        <f t="shared" si="21"/>
        <v>679.75</v>
      </c>
      <c r="G74" s="194">
        <f t="shared" si="21"/>
        <v>376.59</v>
      </c>
      <c r="H74" s="194">
        <f t="shared" si="21"/>
        <v>768.89</v>
      </c>
      <c r="I74" s="194">
        <f t="shared" si="21"/>
        <v>151.52000000000001</v>
      </c>
      <c r="J74" s="194">
        <f t="shared" si="21"/>
        <v>442.96</v>
      </c>
      <c r="K74" s="194">
        <f t="shared" si="21"/>
        <v>363.31</v>
      </c>
      <c r="L74" s="194">
        <f t="shared" si="21"/>
        <v>97.2</v>
      </c>
      <c r="M74" s="194">
        <f t="shared" si="21"/>
        <v>708.04</v>
      </c>
      <c r="N74" s="194">
        <f t="shared" si="21"/>
        <v>531.43000000000006</v>
      </c>
      <c r="O74" s="193">
        <f t="shared" si="8"/>
        <v>5850.33</v>
      </c>
      <c r="P74" s="194">
        <f>SUM(P61:P73)</f>
        <v>2835</v>
      </c>
      <c r="Q74" s="194">
        <f>SUM(Q61:Q73)</f>
        <v>17250</v>
      </c>
      <c r="R74" s="187"/>
      <c r="S74" s="78"/>
      <c r="T74" s="79" t="s">
        <v>1073</v>
      </c>
      <c r="U74" s="194">
        <f t="shared" ref="U74:AF74" si="22">SUM(U61:U73)</f>
        <v>0</v>
      </c>
      <c r="V74" s="194">
        <f t="shared" si="22"/>
        <v>1067.6500000000001</v>
      </c>
      <c r="W74" s="194">
        <f t="shared" si="22"/>
        <v>0</v>
      </c>
      <c r="X74" s="194">
        <f t="shared" si="22"/>
        <v>0</v>
      </c>
      <c r="Y74" s="194">
        <f t="shared" si="22"/>
        <v>0</v>
      </c>
      <c r="Z74" s="194">
        <f t="shared" si="22"/>
        <v>0</v>
      </c>
      <c r="AA74" s="194">
        <f t="shared" si="22"/>
        <v>0</v>
      </c>
      <c r="AB74" s="194">
        <f t="shared" si="22"/>
        <v>0</v>
      </c>
      <c r="AC74" s="194">
        <f t="shared" si="22"/>
        <v>0</v>
      </c>
      <c r="AD74" s="194">
        <f t="shared" si="22"/>
        <v>0</v>
      </c>
      <c r="AE74" s="194">
        <f t="shared" si="22"/>
        <v>190.7</v>
      </c>
      <c r="AF74" s="194">
        <f t="shared" si="22"/>
        <v>40.86</v>
      </c>
      <c r="AG74" s="193">
        <f t="shared" si="9"/>
        <v>1299.21</v>
      </c>
      <c r="AH74" s="194">
        <f>SUM(AH61:AH73)</f>
        <v>1081</v>
      </c>
      <c r="AI74" s="194">
        <f>SUM(AI61:AI73)</f>
        <v>6572</v>
      </c>
    </row>
    <row r="75" spans="1:35">
      <c r="A75" s="76" t="s">
        <v>2123</v>
      </c>
      <c r="B75" s="77" t="s">
        <v>2101</v>
      </c>
      <c r="C75" s="193"/>
      <c r="D75" s="193"/>
      <c r="E75" s="193"/>
      <c r="F75" s="193"/>
      <c r="G75" s="193"/>
      <c r="H75" s="193"/>
      <c r="I75" s="193"/>
      <c r="J75" s="193"/>
      <c r="K75" s="193"/>
      <c r="L75" s="193"/>
      <c r="M75" s="193"/>
      <c r="N75" s="193"/>
      <c r="O75" s="193">
        <f t="shared" si="8"/>
        <v>0</v>
      </c>
      <c r="P75" s="193"/>
      <c r="Q75" s="193">
        <v>226</v>
      </c>
      <c r="S75" s="76" t="s">
        <v>1652</v>
      </c>
      <c r="T75" s="77" t="s">
        <v>2101</v>
      </c>
      <c r="U75" s="193"/>
      <c r="V75" s="193"/>
      <c r="W75" s="193"/>
      <c r="X75" s="193"/>
      <c r="Y75" s="193"/>
      <c r="Z75" s="193"/>
      <c r="AA75" s="193"/>
      <c r="AB75" s="193"/>
      <c r="AC75" s="193"/>
      <c r="AD75" s="193"/>
      <c r="AE75" s="193"/>
      <c r="AF75" s="193"/>
      <c r="AG75" s="193">
        <f t="shared" si="9"/>
        <v>0</v>
      </c>
      <c r="AH75" s="193"/>
      <c r="AI75" s="193">
        <v>86</v>
      </c>
    </row>
    <row r="76" spans="1:35" s="188" customFormat="1">
      <c r="A76" s="78"/>
      <c r="B76" s="79" t="s">
        <v>1073</v>
      </c>
      <c r="C76" s="194">
        <f t="shared" ref="C76:N76" si="23">SUM(C75)</f>
        <v>0</v>
      </c>
      <c r="D76" s="194">
        <f t="shared" si="23"/>
        <v>0</v>
      </c>
      <c r="E76" s="194">
        <f t="shared" si="23"/>
        <v>0</v>
      </c>
      <c r="F76" s="194">
        <f t="shared" si="23"/>
        <v>0</v>
      </c>
      <c r="G76" s="194">
        <f t="shared" si="23"/>
        <v>0</v>
      </c>
      <c r="H76" s="194">
        <f t="shared" si="23"/>
        <v>0</v>
      </c>
      <c r="I76" s="194">
        <f t="shared" si="23"/>
        <v>0</v>
      </c>
      <c r="J76" s="194">
        <f t="shared" si="23"/>
        <v>0</v>
      </c>
      <c r="K76" s="194">
        <f t="shared" si="23"/>
        <v>0</v>
      </c>
      <c r="L76" s="194">
        <f t="shared" si="23"/>
        <v>0</v>
      </c>
      <c r="M76" s="194">
        <f t="shared" si="23"/>
        <v>0</v>
      </c>
      <c r="N76" s="194">
        <f t="shared" si="23"/>
        <v>0</v>
      </c>
      <c r="O76" s="193">
        <f t="shared" si="8"/>
        <v>0</v>
      </c>
      <c r="P76" s="194">
        <f>SUM(P75)</f>
        <v>0</v>
      </c>
      <c r="Q76" s="194">
        <f>SUM(Q75)</f>
        <v>226</v>
      </c>
      <c r="R76" s="187"/>
      <c r="S76" s="78"/>
      <c r="T76" s="79" t="s">
        <v>1073</v>
      </c>
      <c r="U76" s="194">
        <f t="shared" ref="U76:AF76" si="24">SUM(U75)</f>
        <v>0</v>
      </c>
      <c r="V76" s="194">
        <f t="shared" si="24"/>
        <v>0</v>
      </c>
      <c r="W76" s="194">
        <f t="shared" si="24"/>
        <v>0</v>
      </c>
      <c r="X76" s="194">
        <f t="shared" si="24"/>
        <v>0</v>
      </c>
      <c r="Y76" s="194">
        <f t="shared" si="24"/>
        <v>0</v>
      </c>
      <c r="Z76" s="194">
        <f t="shared" si="24"/>
        <v>0</v>
      </c>
      <c r="AA76" s="194">
        <f t="shared" si="24"/>
        <v>0</v>
      </c>
      <c r="AB76" s="194">
        <f t="shared" si="24"/>
        <v>0</v>
      </c>
      <c r="AC76" s="194">
        <f t="shared" si="24"/>
        <v>0</v>
      </c>
      <c r="AD76" s="194">
        <f t="shared" si="24"/>
        <v>0</v>
      </c>
      <c r="AE76" s="194">
        <f t="shared" si="24"/>
        <v>0</v>
      </c>
      <c r="AF76" s="194">
        <f t="shared" si="24"/>
        <v>0</v>
      </c>
      <c r="AG76" s="193">
        <f t="shared" si="9"/>
        <v>0</v>
      </c>
      <c r="AH76" s="194">
        <f>SUM(AH75)</f>
        <v>0</v>
      </c>
      <c r="AI76" s="194">
        <f>SUM(AI75)</f>
        <v>86</v>
      </c>
    </row>
    <row r="77" spans="1:35">
      <c r="A77" s="76" t="s">
        <v>2124</v>
      </c>
      <c r="B77" s="77" t="s">
        <v>2102</v>
      </c>
      <c r="C77" s="193"/>
      <c r="D77" s="193"/>
      <c r="E77" s="193"/>
      <c r="F77" s="193"/>
      <c r="G77" s="193"/>
      <c r="H77" s="193"/>
      <c r="I77" s="193"/>
      <c r="J77" s="193"/>
      <c r="K77" s="193"/>
      <c r="L77" s="193"/>
      <c r="M77" s="193"/>
      <c r="N77" s="193"/>
      <c r="O77" s="193">
        <f t="shared" si="8"/>
        <v>0</v>
      </c>
      <c r="P77" s="193"/>
      <c r="Q77" s="193">
        <v>2526</v>
      </c>
      <c r="S77" s="76" t="s">
        <v>1653</v>
      </c>
      <c r="T77" s="77" t="s">
        <v>2102</v>
      </c>
      <c r="U77" s="193"/>
      <c r="V77" s="193"/>
      <c r="W77" s="193"/>
      <c r="X77" s="193"/>
      <c r="Y77" s="193"/>
      <c r="Z77" s="193"/>
      <c r="AA77" s="193"/>
      <c r="AB77" s="193"/>
      <c r="AC77" s="193"/>
      <c r="AD77" s="193"/>
      <c r="AE77" s="193"/>
      <c r="AF77" s="193"/>
      <c r="AG77" s="193">
        <f t="shared" si="9"/>
        <v>0</v>
      </c>
      <c r="AH77" s="193"/>
      <c r="AI77" s="193">
        <v>962</v>
      </c>
    </row>
    <row r="78" spans="1:35">
      <c r="A78" s="76"/>
      <c r="B78" s="77" t="s">
        <v>2103</v>
      </c>
      <c r="C78" s="193"/>
      <c r="D78" s="193"/>
      <c r="E78" s="193"/>
      <c r="F78" s="193"/>
      <c r="G78" s="193"/>
      <c r="H78" s="193"/>
      <c r="I78" s="193"/>
      <c r="J78" s="193"/>
      <c r="K78" s="193"/>
      <c r="L78" s="193"/>
      <c r="M78" s="193"/>
      <c r="N78" s="193"/>
      <c r="O78" s="193">
        <f t="shared" si="8"/>
        <v>0</v>
      </c>
      <c r="P78" s="193"/>
      <c r="Q78" s="193">
        <v>568</v>
      </c>
      <c r="S78" s="76"/>
      <c r="T78" s="77" t="s">
        <v>2103</v>
      </c>
      <c r="U78" s="193"/>
      <c r="V78" s="193"/>
      <c r="W78" s="193"/>
      <c r="X78" s="193"/>
      <c r="Y78" s="193"/>
      <c r="Z78" s="193"/>
      <c r="AA78" s="193"/>
      <c r="AB78" s="193"/>
      <c r="AC78" s="193"/>
      <c r="AD78" s="193"/>
      <c r="AE78" s="193"/>
      <c r="AF78" s="193"/>
      <c r="AG78" s="193">
        <f t="shared" si="9"/>
        <v>0</v>
      </c>
      <c r="AH78" s="193"/>
      <c r="AI78" s="193">
        <v>217</v>
      </c>
    </row>
    <row r="79" spans="1:35">
      <c r="A79" s="76"/>
      <c r="B79" s="77"/>
      <c r="C79" s="194"/>
      <c r="D79" s="194"/>
      <c r="E79" s="194"/>
      <c r="F79" s="194"/>
      <c r="G79" s="194"/>
      <c r="H79" s="194"/>
      <c r="I79" s="194"/>
      <c r="J79" s="194"/>
      <c r="K79" s="194"/>
      <c r="L79" s="194"/>
      <c r="M79" s="194"/>
      <c r="N79" s="194"/>
      <c r="O79" s="193">
        <f t="shared" si="8"/>
        <v>0</v>
      </c>
      <c r="P79" s="194"/>
      <c r="Q79" s="194"/>
      <c r="S79" s="76"/>
      <c r="T79" s="77"/>
      <c r="U79" s="194"/>
      <c r="V79" s="194"/>
      <c r="W79" s="194"/>
      <c r="X79" s="194"/>
      <c r="Y79" s="194"/>
      <c r="Z79" s="194"/>
      <c r="AA79" s="194"/>
      <c r="AB79" s="194"/>
      <c r="AC79" s="194"/>
      <c r="AD79" s="194"/>
      <c r="AE79" s="194"/>
      <c r="AF79" s="194"/>
      <c r="AG79" s="193">
        <f t="shared" si="9"/>
        <v>0</v>
      </c>
      <c r="AH79" s="194"/>
      <c r="AI79" s="194"/>
    </row>
    <row r="80" spans="1:35" s="188" customFormat="1">
      <c r="A80" s="78"/>
      <c r="B80" s="79" t="s">
        <v>1073</v>
      </c>
      <c r="C80" s="194">
        <f t="shared" ref="C80:N80" si="25">SUM(C77:C79)</f>
        <v>0</v>
      </c>
      <c r="D80" s="194">
        <f t="shared" si="25"/>
        <v>0</v>
      </c>
      <c r="E80" s="194">
        <f t="shared" si="25"/>
        <v>0</v>
      </c>
      <c r="F80" s="194">
        <f t="shared" si="25"/>
        <v>0</v>
      </c>
      <c r="G80" s="194">
        <f t="shared" si="25"/>
        <v>0</v>
      </c>
      <c r="H80" s="194">
        <f t="shared" si="25"/>
        <v>0</v>
      </c>
      <c r="I80" s="194">
        <f t="shared" si="25"/>
        <v>0</v>
      </c>
      <c r="J80" s="194">
        <f t="shared" si="25"/>
        <v>0</v>
      </c>
      <c r="K80" s="194">
        <f t="shared" si="25"/>
        <v>0</v>
      </c>
      <c r="L80" s="194">
        <f t="shared" si="25"/>
        <v>0</v>
      </c>
      <c r="M80" s="194">
        <f t="shared" si="25"/>
        <v>0</v>
      </c>
      <c r="N80" s="194">
        <f t="shared" si="25"/>
        <v>0</v>
      </c>
      <c r="O80" s="193">
        <f t="shared" si="8"/>
        <v>0</v>
      </c>
      <c r="P80" s="194">
        <f>SUM(P77:P79)</f>
        <v>0</v>
      </c>
      <c r="Q80" s="194">
        <f>SUM(Q77:Q79)</f>
        <v>3094</v>
      </c>
      <c r="R80" s="187"/>
      <c r="S80" s="78"/>
      <c r="T80" s="79" t="s">
        <v>1073</v>
      </c>
      <c r="U80" s="194">
        <f t="shared" ref="U80:AF80" si="26">SUM(U77:U79)</f>
        <v>0</v>
      </c>
      <c r="V80" s="194">
        <f t="shared" si="26"/>
        <v>0</v>
      </c>
      <c r="W80" s="194">
        <f t="shared" si="26"/>
        <v>0</v>
      </c>
      <c r="X80" s="194">
        <f t="shared" si="26"/>
        <v>0</v>
      </c>
      <c r="Y80" s="194">
        <f t="shared" si="26"/>
        <v>0</v>
      </c>
      <c r="Z80" s="194">
        <f t="shared" si="26"/>
        <v>0</v>
      </c>
      <c r="AA80" s="194">
        <f t="shared" si="26"/>
        <v>0</v>
      </c>
      <c r="AB80" s="194">
        <f t="shared" si="26"/>
        <v>0</v>
      </c>
      <c r="AC80" s="194">
        <f t="shared" si="26"/>
        <v>0</v>
      </c>
      <c r="AD80" s="194">
        <f t="shared" si="26"/>
        <v>0</v>
      </c>
      <c r="AE80" s="194">
        <f t="shared" si="26"/>
        <v>0</v>
      </c>
      <c r="AF80" s="194">
        <f t="shared" si="26"/>
        <v>0</v>
      </c>
      <c r="AG80" s="193">
        <f t="shared" si="9"/>
        <v>0</v>
      </c>
      <c r="AH80" s="194">
        <f>SUM(AH77:AH79)</f>
        <v>0</v>
      </c>
      <c r="AI80" s="194">
        <f>SUM(AI77:AI79)</f>
        <v>1179</v>
      </c>
    </row>
    <row r="81" spans="1:35">
      <c r="A81" s="76" t="s">
        <v>2125</v>
      </c>
      <c r="B81" s="77" t="s">
        <v>2104</v>
      </c>
      <c r="C81" s="193"/>
      <c r="D81" s="193"/>
      <c r="E81" s="193"/>
      <c r="F81" s="193"/>
      <c r="G81" s="193"/>
      <c r="H81" s="193"/>
      <c r="I81" s="193"/>
      <c r="J81" s="193"/>
      <c r="K81" s="193"/>
      <c r="L81" s="193"/>
      <c r="M81" s="193"/>
      <c r="N81" s="193"/>
      <c r="O81" s="193">
        <f t="shared" si="8"/>
        <v>0</v>
      </c>
      <c r="P81" s="193"/>
      <c r="Q81" s="193">
        <v>3283</v>
      </c>
      <c r="S81" s="76" t="s">
        <v>65</v>
      </c>
      <c r="T81" s="77" t="s">
        <v>2104</v>
      </c>
      <c r="U81" s="193"/>
      <c r="V81" s="193"/>
      <c r="W81" s="193"/>
      <c r="X81" s="193"/>
      <c r="Y81" s="193"/>
      <c r="Z81" s="193"/>
      <c r="AA81" s="193"/>
      <c r="AB81" s="193"/>
      <c r="AC81" s="193"/>
      <c r="AD81" s="193"/>
      <c r="AE81" s="193"/>
      <c r="AF81" s="193"/>
      <c r="AG81" s="193">
        <f t="shared" si="9"/>
        <v>0</v>
      </c>
      <c r="AH81" s="193"/>
      <c r="AI81" s="193">
        <v>1251</v>
      </c>
    </row>
    <row r="82" spans="1:35">
      <c r="A82" s="76"/>
      <c r="B82" s="77"/>
      <c r="C82" s="194"/>
      <c r="D82" s="194"/>
      <c r="E82" s="194"/>
      <c r="F82" s="194"/>
      <c r="G82" s="194"/>
      <c r="H82" s="194"/>
      <c r="I82" s="194"/>
      <c r="J82" s="194"/>
      <c r="K82" s="194"/>
      <c r="L82" s="194"/>
      <c r="M82" s="194"/>
      <c r="N82" s="194"/>
      <c r="O82" s="193">
        <f t="shared" si="8"/>
        <v>0</v>
      </c>
      <c r="P82" s="194"/>
      <c r="Q82" s="194"/>
      <c r="S82" s="76"/>
      <c r="T82" s="77"/>
      <c r="U82" s="194"/>
      <c r="V82" s="194"/>
      <c r="W82" s="194"/>
      <c r="X82" s="194"/>
      <c r="Y82" s="194"/>
      <c r="Z82" s="194"/>
      <c r="AA82" s="194"/>
      <c r="AB82" s="194"/>
      <c r="AC82" s="194"/>
      <c r="AD82" s="194"/>
      <c r="AE82" s="194"/>
      <c r="AF82" s="194"/>
      <c r="AG82" s="193">
        <f t="shared" si="9"/>
        <v>0</v>
      </c>
      <c r="AH82" s="194"/>
      <c r="AI82" s="194"/>
    </row>
    <row r="83" spans="1:35" s="188" customFormat="1">
      <c r="A83" s="78"/>
      <c r="B83" s="79" t="s">
        <v>1073</v>
      </c>
      <c r="C83" s="194">
        <f t="shared" ref="C83:N83" si="27">SUM(C81:C82)</f>
        <v>0</v>
      </c>
      <c r="D83" s="194">
        <f t="shared" si="27"/>
        <v>0</v>
      </c>
      <c r="E83" s="194">
        <f t="shared" si="27"/>
        <v>0</v>
      </c>
      <c r="F83" s="194">
        <f t="shared" si="27"/>
        <v>0</v>
      </c>
      <c r="G83" s="194">
        <f t="shared" si="27"/>
        <v>0</v>
      </c>
      <c r="H83" s="194">
        <f t="shared" si="27"/>
        <v>0</v>
      </c>
      <c r="I83" s="194">
        <f t="shared" si="27"/>
        <v>0</v>
      </c>
      <c r="J83" s="194">
        <f t="shared" si="27"/>
        <v>0</v>
      </c>
      <c r="K83" s="194">
        <f t="shared" si="27"/>
        <v>0</v>
      </c>
      <c r="L83" s="194">
        <f t="shared" si="27"/>
        <v>0</v>
      </c>
      <c r="M83" s="194">
        <f t="shared" si="27"/>
        <v>0</v>
      </c>
      <c r="N83" s="194">
        <f t="shared" si="27"/>
        <v>0</v>
      </c>
      <c r="O83" s="193">
        <f t="shared" si="8"/>
        <v>0</v>
      </c>
      <c r="P83" s="194">
        <f>SUM(P81:P82)</f>
        <v>0</v>
      </c>
      <c r="Q83" s="194">
        <f>SUM(Q81:Q82)</f>
        <v>3283</v>
      </c>
      <c r="R83" s="187"/>
      <c r="S83" s="78"/>
      <c r="T83" s="79" t="s">
        <v>1073</v>
      </c>
      <c r="U83" s="194">
        <f t="shared" ref="U83:AF83" si="28">SUM(U81:U82)</f>
        <v>0</v>
      </c>
      <c r="V83" s="194">
        <f t="shared" si="28"/>
        <v>0</v>
      </c>
      <c r="W83" s="194">
        <f t="shared" si="28"/>
        <v>0</v>
      </c>
      <c r="X83" s="194">
        <f t="shared" si="28"/>
        <v>0</v>
      </c>
      <c r="Y83" s="194">
        <f t="shared" si="28"/>
        <v>0</v>
      </c>
      <c r="Z83" s="194">
        <f t="shared" si="28"/>
        <v>0</v>
      </c>
      <c r="AA83" s="194">
        <f t="shared" si="28"/>
        <v>0</v>
      </c>
      <c r="AB83" s="194">
        <f t="shared" si="28"/>
        <v>0</v>
      </c>
      <c r="AC83" s="194">
        <f t="shared" si="28"/>
        <v>0</v>
      </c>
      <c r="AD83" s="194">
        <f t="shared" si="28"/>
        <v>0</v>
      </c>
      <c r="AE83" s="194">
        <f t="shared" si="28"/>
        <v>0</v>
      </c>
      <c r="AF83" s="194">
        <f t="shared" si="28"/>
        <v>0</v>
      </c>
      <c r="AG83" s="193">
        <f t="shared" si="9"/>
        <v>0</v>
      </c>
      <c r="AH83" s="194">
        <f>SUM(AH81:AH82)</f>
        <v>0</v>
      </c>
      <c r="AI83" s="194">
        <f>SUM(AI81:AI82)</f>
        <v>1251</v>
      </c>
    </row>
    <row r="84" spans="1:35">
      <c r="A84" s="76" t="s">
        <v>2105</v>
      </c>
      <c r="B84" s="77" t="s">
        <v>2106</v>
      </c>
      <c r="C84" s="193">
        <v>369</v>
      </c>
      <c r="D84" s="193">
        <v>1174</v>
      </c>
      <c r="E84" s="193">
        <v>214</v>
      </c>
      <c r="F84" s="193">
        <v>124.5</v>
      </c>
      <c r="G84" s="193">
        <v>880.5</v>
      </c>
      <c r="H84" s="193">
        <v>250.5</v>
      </c>
      <c r="I84" s="193">
        <v>0</v>
      </c>
      <c r="J84" s="193">
        <v>942</v>
      </c>
      <c r="K84" s="193">
        <v>153</v>
      </c>
      <c r="L84" s="193">
        <v>0</v>
      </c>
      <c r="M84" s="193">
        <v>2373</v>
      </c>
      <c r="N84" s="193">
        <v>267.5</v>
      </c>
      <c r="O84" s="193">
        <f t="shared" si="8"/>
        <v>6748</v>
      </c>
      <c r="P84" s="193"/>
      <c r="Q84" s="193">
        <v>174</v>
      </c>
      <c r="S84" s="76" t="s">
        <v>2107</v>
      </c>
      <c r="T84" s="77" t="s">
        <v>2106</v>
      </c>
      <c r="U84" s="193"/>
      <c r="V84" s="193"/>
      <c r="W84" s="193"/>
      <c r="X84" s="193"/>
      <c r="Y84" s="193"/>
      <c r="Z84" s="193"/>
      <c r="AA84" s="193"/>
      <c r="AB84" s="193"/>
      <c r="AC84" s="193"/>
      <c r="AD84" s="193"/>
      <c r="AE84" s="193"/>
      <c r="AF84" s="193"/>
      <c r="AG84" s="193">
        <f t="shared" si="9"/>
        <v>0</v>
      </c>
      <c r="AH84" s="193"/>
      <c r="AI84" s="193">
        <v>66</v>
      </c>
    </row>
    <row r="85" spans="1:35">
      <c r="A85" s="76"/>
      <c r="B85" s="77" t="s">
        <v>2108</v>
      </c>
      <c r="C85" s="193">
        <v>0</v>
      </c>
      <c r="D85" s="193">
        <v>0</v>
      </c>
      <c r="E85" s="193">
        <v>0</v>
      </c>
      <c r="F85" s="193">
        <v>115.55</v>
      </c>
      <c r="G85" s="193">
        <v>0</v>
      </c>
      <c r="H85" s="193">
        <v>0</v>
      </c>
      <c r="I85" s="193">
        <v>155.32</v>
      </c>
      <c r="J85" s="193">
        <v>202.57</v>
      </c>
      <c r="K85" s="193">
        <v>0</v>
      </c>
      <c r="L85" s="193">
        <v>0</v>
      </c>
      <c r="M85" s="193">
        <v>0</v>
      </c>
      <c r="N85" s="193">
        <v>169.01</v>
      </c>
      <c r="O85" s="193">
        <f t="shared" si="8"/>
        <v>642.45000000000005</v>
      </c>
      <c r="P85" s="193"/>
      <c r="Q85" s="193"/>
      <c r="S85" s="76"/>
      <c r="T85" s="77" t="s">
        <v>2108</v>
      </c>
      <c r="U85" s="193"/>
      <c r="V85" s="193"/>
      <c r="W85" s="193"/>
      <c r="X85" s="193"/>
      <c r="Y85" s="193"/>
      <c r="Z85" s="193"/>
      <c r="AA85" s="193"/>
      <c r="AB85" s="193"/>
      <c r="AC85" s="193"/>
      <c r="AD85" s="193"/>
      <c r="AE85" s="193"/>
      <c r="AF85" s="193"/>
      <c r="AG85" s="193">
        <f t="shared" si="9"/>
        <v>0</v>
      </c>
      <c r="AH85" s="193"/>
      <c r="AI85" s="193"/>
    </row>
    <row r="86" spans="1:35">
      <c r="A86" s="76"/>
      <c r="B86" s="77" t="s">
        <v>2109</v>
      </c>
      <c r="C86" s="194"/>
      <c r="D86" s="194"/>
      <c r="E86" s="194"/>
      <c r="F86" s="194"/>
      <c r="G86" s="194"/>
      <c r="H86" s="194"/>
      <c r="I86" s="194"/>
      <c r="J86" s="194"/>
      <c r="K86" s="194"/>
      <c r="L86" s="194"/>
      <c r="M86" s="194"/>
      <c r="N86" s="194"/>
      <c r="O86" s="193">
        <f t="shared" si="8"/>
        <v>0</v>
      </c>
      <c r="P86" s="194"/>
      <c r="Q86" s="194"/>
      <c r="S86" s="76"/>
      <c r="T86" s="77" t="s">
        <v>2109</v>
      </c>
      <c r="U86" s="193"/>
      <c r="V86" s="193"/>
      <c r="W86" s="193"/>
      <c r="X86" s="193"/>
      <c r="Y86" s="193"/>
      <c r="Z86" s="193"/>
      <c r="AA86" s="193"/>
      <c r="AB86" s="193"/>
      <c r="AC86" s="193"/>
      <c r="AD86" s="193"/>
      <c r="AE86" s="193"/>
      <c r="AF86" s="193"/>
      <c r="AG86" s="193">
        <f t="shared" si="9"/>
        <v>0</v>
      </c>
      <c r="AH86" s="194"/>
      <c r="AI86" s="194"/>
    </row>
    <row r="87" spans="1:35" s="188" customFormat="1">
      <c r="A87" s="78"/>
      <c r="B87" s="79" t="s">
        <v>1073</v>
      </c>
      <c r="C87" s="194">
        <f t="shared" ref="C87:N87" si="29">SUM(C84:C86)</f>
        <v>369</v>
      </c>
      <c r="D87" s="194">
        <f t="shared" si="29"/>
        <v>1174</v>
      </c>
      <c r="E87" s="194">
        <f t="shared" si="29"/>
        <v>214</v>
      </c>
      <c r="F87" s="194">
        <f t="shared" si="29"/>
        <v>240.05</v>
      </c>
      <c r="G87" s="194">
        <f t="shared" si="29"/>
        <v>880.5</v>
      </c>
      <c r="H87" s="194">
        <f t="shared" si="29"/>
        <v>250.5</v>
      </c>
      <c r="I87" s="194">
        <f t="shared" si="29"/>
        <v>155.32</v>
      </c>
      <c r="J87" s="194">
        <f t="shared" si="29"/>
        <v>1144.57</v>
      </c>
      <c r="K87" s="194">
        <f t="shared" si="29"/>
        <v>153</v>
      </c>
      <c r="L87" s="194">
        <f t="shared" si="29"/>
        <v>0</v>
      </c>
      <c r="M87" s="194">
        <f t="shared" si="29"/>
        <v>2373</v>
      </c>
      <c r="N87" s="194">
        <f t="shared" si="29"/>
        <v>436.51</v>
      </c>
      <c r="O87" s="193">
        <f t="shared" si="8"/>
        <v>7390.4500000000007</v>
      </c>
      <c r="P87" s="194">
        <f>SUM(P84:P86)</f>
        <v>0</v>
      </c>
      <c r="Q87" s="194">
        <f>SUM(Q84:Q86)</f>
        <v>174</v>
      </c>
      <c r="R87" s="187"/>
      <c r="S87" s="78"/>
      <c r="T87" s="79" t="s">
        <v>1073</v>
      </c>
      <c r="U87" s="194">
        <f t="shared" ref="U87:AF87" si="30">SUM(U84:U86)</f>
        <v>0</v>
      </c>
      <c r="V87" s="194">
        <f t="shared" si="30"/>
        <v>0</v>
      </c>
      <c r="W87" s="194">
        <f t="shared" si="30"/>
        <v>0</v>
      </c>
      <c r="X87" s="194">
        <f t="shared" si="30"/>
        <v>0</v>
      </c>
      <c r="Y87" s="194">
        <f t="shared" si="30"/>
        <v>0</v>
      </c>
      <c r="Z87" s="194">
        <f t="shared" si="30"/>
        <v>0</v>
      </c>
      <c r="AA87" s="194">
        <f t="shared" si="30"/>
        <v>0</v>
      </c>
      <c r="AB87" s="194">
        <f t="shared" si="30"/>
        <v>0</v>
      </c>
      <c r="AC87" s="194">
        <f t="shared" si="30"/>
        <v>0</v>
      </c>
      <c r="AD87" s="194">
        <f t="shared" si="30"/>
        <v>0</v>
      </c>
      <c r="AE87" s="194">
        <f t="shared" si="30"/>
        <v>0</v>
      </c>
      <c r="AF87" s="194">
        <f t="shared" si="30"/>
        <v>0</v>
      </c>
      <c r="AG87" s="193">
        <f t="shared" si="9"/>
        <v>0</v>
      </c>
      <c r="AH87" s="194">
        <f>SUM(AH84:AH86)</f>
        <v>0</v>
      </c>
      <c r="AI87" s="194">
        <f>SUM(AI84:AI86)</f>
        <v>66</v>
      </c>
    </row>
    <row r="88" spans="1:35">
      <c r="A88" s="76" t="s">
        <v>2110</v>
      </c>
      <c r="B88" s="82" t="s">
        <v>2111</v>
      </c>
      <c r="C88" s="193">
        <v>1974</v>
      </c>
      <c r="D88" s="193">
        <v>2014.6</v>
      </c>
      <c r="E88" s="193">
        <v>1981.7</v>
      </c>
      <c r="F88" s="193">
        <v>2552.11</v>
      </c>
      <c r="G88" s="193">
        <v>2020.9</v>
      </c>
      <c r="H88" s="193">
        <v>2000.6</v>
      </c>
      <c r="I88" s="193">
        <v>2037.7</v>
      </c>
      <c r="J88" s="193">
        <v>2037.7</v>
      </c>
      <c r="K88" s="193">
        <v>2044.7</v>
      </c>
      <c r="L88" s="193">
        <v>892.5</v>
      </c>
      <c r="M88" s="193">
        <v>2054.5</v>
      </c>
      <c r="N88" s="193">
        <v>4113.2</v>
      </c>
      <c r="O88" s="193">
        <f t="shared" ref="O88:O155" si="31">SUM(C88:N88)</f>
        <v>25724.210000000003</v>
      </c>
      <c r="P88" s="193"/>
      <c r="Q88" s="193"/>
      <c r="S88" s="76" t="s">
        <v>2112</v>
      </c>
      <c r="T88" s="82" t="s">
        <v>2111</v>
      </c>
      <c r="U88" s="193"/>
      <c r="V88" s="193"/>
      <c r="W88" s="193"/>
      <c r="X88" s="193"/>
      <c r="Y88" s="193"/>
      <c r="Z88" s="193"/>
      <c r="AA88" s="193"/>
      <c r="AB88" s="193"/>
      <c r="AC88" s="193"/>
      <c r="AD88" s="193"/>
      <c r="AE88" s="193"/>
      <c r="AF88" s="193"/>
      <c r="AG88" s="193">
        <f t="shared" ref="AG88:AG155" si="32">SUM(U88:AF88)</f>
        <v>0</v>
      </c>
      <c r="AH88" s="193"/>
      <c r="AI88" s="193"/>
    </row>
    <row r="89" spans="1:35">
      <c r="A89" s="76"/>
      <c r="B89" s="82" t="s">
        <v>2113</v>
      </c>
      <c r="C89" s="193"/>
      <c r="D89" s="193"/>
      <c r="E89" s="193"/>
      <c r="F89" s="193"/>
      <c r="G89" s="193"/>
      <c r="H89" s="193"/>
      <c r="I89" s="193"/>
      <c r="J89" s="193"/>
      <c r="K89" s="193"/>
      <c r="L89" s="193"/>
      <c r="M89" s="193"/>
      <c r="N89" s="193"/>
      <c r="O89" s="193">
        <f t="shared" si="31"/>
        <v>0</v>
      </c>
      <c r="P89" s="193"/>
      <c r="Q89" s="193">
        <v>1555</v>
      </c>
      <c r="S89" s="76"/>
      <c r="T89" s="82" t="s">
        <v>2113</v>
      </c>
      <c r="U89" s="193"/>
      <c r="V89" s="193"/>
      <c r="W89" s="193"/>
      <c r="X89" s="193"/>
      <c r="Y89" s="193"/>
      <c r="Z89" s="193"/>
      <c r="AA89" s="193"/>
      <c r="AB89" s="193"/>
      <c r="AC89" s="193"/>
      <c r="AD89" s="193"/>
      <c r="AE89" s="193"/>
      <c r="AF89" s="193"/>
      <c r="AG89" s="193">
        <f t="shared" si="32"/>
        <v>0</v>
      </c>
      <c r="AH89" s="193"/>
      <c r="AI89" s="193">
        <v>593</v>
      </c>
    </row>
    <row r="90" spans="1:35">
      <c r="A90" s="76"/>
      <c r="B90" s="77" t="s">
        <v>1204</v>
      </c>
      <c r="C90" s="193"/>
      <c r="D90" s="193"/>
      <c r="E90" s="193"/>
      <c r="F90" s="193"/>
      <c r="G90" s="193"/>
      <c r="H90" s="193"/>
      <c r="I90" s="193"/>
      <c r="J90" s="193"/>
      <c r="K90" s="193"/>
      <c r="L90" s="193"/>
      <c r="M90" s="193"/>
      <c r="N90" s="193"/>
      <c r="O90" s="193">
        <f t="shared" si="31"/>
        <v>0</v>
      </c>
      <c r="P90" s="193"/>
      <c r="Q90" s="193">
        <v>511</v>
      </c>
      <c r="S90" s="76"/>
      <c r="T90" s="77" t="s">
        <v>1204</v>
      </c>
      <c r="U90" s="193"/>
      <c r="V90" s="193"/>
      <c r="W90" s="193"/>
      <c r="X90" s="193"/>
      <c r="Y90" s="193"/>
      <c r="Z90" s="193"/>
      <c r="AA90" s="193"/>
      <c r="AB90" s="193"/>
      <c r="AC90" s="193"/>
      <c r="AD90" s="193"/>
      <c r="AE90" s="193"/>
      <c r="AF90" s="193"/>
      <c r="AG90" s="193">
        <f t="shared" si="32"/>
        <v>0</v>
      </c>
      <c r="AH90" s="193"/>
      <c r="AI90" s="193">
        <v>195</v>
      </c>
    </row>
    <row r="91" spans="1:35">
      <c r="A91" s="76"/>
      <c r="B91" s="77" t="s">
        <v>1205</v>
      </c>
      <c r="C91" s="193"/>
      <c r="D91" s="193"/>
      <c r="E91" s="193"/>
      <c r="F91" s="193"/>
      <c r="G91" s="193"/>
      <c r="H91" s="193"/>
      <c r="I91" s="193"/>
      <c r="J91" s="193"/>
      <c r="K91" s="193"/>
      <c r="L91" s="193"/>
      <c r="M91" s="193"/>
      <c r="N91" s="193"/>
      <c r="O91" s="193">
        <f t="shared" si="31"/>
        <v>0</v>
      </c>
      <c r="P91" s="193"/>
      <c r="Q91" s="193">
        <v>7</v>
      </c>
      <c r="S91" s="76"/>
      <c r="T91" s="77" t="s">
        <v>1205</v>
      </c>
      <c r="U91" s="193"/>
      <c r="V91" s="193"/>
      <c r="W91" s="193"/>
      <c r="X91" s="193"/>
      <c r="Y91" s="193"/>
      <c r="Z91" s="193"/>
      <c r="AA91" s="193"/>
      <c r="AB91" s="193"/>
      <c r="AC91" s="193"/>
      <c r="AD91" s="193"/>
      <c r="AE91" s="193"/>
      <c r="AF91" s="193"/>
      <c r="AG91" s="193">
        <f t="shared" si="32"/>
        <v>0</v>
      </c>
      <c r="AH91" s="193"/>
      <c r="AI91" s="193">
        <v>3</v>
      </c>
    </row>
    <row r="92" spans="1:35">
      <c r="A92" s="76"/>
      <c r="B92" s="77" t="s">
        <v>1206</v>
      </c>
      <c r="C92" s="193"/>
      <c r="D92" s="193"/>
      <c r="E92" s="193"/>
      <c r="F92" s="193"/>
      <c r="G92" s="193"/>
      <c r="H92" s="193"/>
      <c r="I92" s="193"/>
      <c r="J92" s="193"/>
      <c r="K92" s="193"/>
      <c r="L92" s="193"/>
      <c r="M92" s="193"/>
      <c r="N92" s="193"/>
      <c r="O92" s="193">
        <f t="shared" si="31"/>
        <v>0</v>
      </c>
      <c r="P92" s="193"/>
      <c r="Q92" s="193">
        <v>805</v>
      </c>
      <c r="S92" s="76"/>
      <c r="T92" s="77" t="s">
        <v>1206</v>
      </c>
      <c r="U92" s="193"/>
      <c r="V92" s="193"/>
      <c r="W92" s="193"/>
      <c r="X92" s="193"/>
      <c r="Y92" s="193"/>
      <c r="Z92" s="193"/>
      <c r="AA92" s="193"/>
      <c r="AB92" s="193"/>
      <c r="AC92" s="193"/>
      <c r="AD92" s="193"/>
      <c r="AE92" s="193"/>
      <c r="AF92" s="193"/>
      <c r="AG92" s="193">
        <f t="shared" si="32"/>
        <v>0</v>
      </c>
      <c r="AH92" s="193"/>
      <c r="AI92" s="193">
        <v>307</v>
      </c>
    </row>
    <row r="93" spans="1:35">
      <c r="A93" s="76"/>
      <c r="B93" s="77" t="s">
        <v>1207</v>
      </c>
      <c r="C93" s="193"/>
      <c r="D93" s="193"/>
      <c r="E93" s="193"/>
      <c r="F93" s="193"/>
      <c r="G93" s="193"/>
      <c r="H93" s="193"/>
      <c r="I93" s="193"/>
      <c r="J93" s="193"/>
      <c r="K93" s="193"/>
      <c r="L93" s="193"/>
      <c r="M93" s="193"/>
      <c r="N93" s="193"/>
      <c r="O93" s="193">
        <f t="shared" si="31"/>
        <v>0</v>
      </c>
      <c r="P93" s="193"/>
      <c r="Q93" s="193"/>
      <c r="S93" s="76"/>
      <c r="T93" s="77" t="s">
        <v>1207</v>
      </c>
      <c r="U93" s="193"/>
      <c r="V93" s="193"/>
      <c r="W93" s="193"/>
      <c r="X93" s="193"/>
      <c r="Y93" s="193"/>
      <c r="Z93" s="193"/>
      <c r="AA93" s="193"/>
      <c r="AB93" s="193"/>
      <c r="AC93" s="193"/>
      <c r="AD93" s="193"/>
      <c r="AE93" s="193"/>
      <c r="AF93" s="193"/>
      <c r="AG93" s="193">
        <f t="shared" si="32"/>
        <v>0</v>
      </c>
      <c r="AH93" s="193"/>
      <c r="AI93" s="193"/>
    </row>
    <row r="94" spans="1:35" ht="22.5">
      <c r="A94" s="76"/>
      <c r="B94" s="77" t="s">
        <v>1208</v>
      </c>
      <c r="C94" s="193"/>
      <c r="D94" s="193"/>
      <c r="E94" s="193"/>
      <c r="F94" s="193"/>
      <c r="G94" s="193"/>
      <c r="H94" s="193"/>
      <c r="I94" s="193"/>
      <c r="J94" s="193"/>
      <c r="K94" s="193"/>
      <c r="L94" s="193"/>
      <c r="M94" s="193"/>
      <c r="N94" s="193"/>
      <c r="O94" s="193">
        <f t="shared" si="31"/>
        <v>0</v>
      </c>
      <c r="P94" s="193"/>
      <c r="Q94" s="193">
        <v>690</v>
      </c>
      <c r="S94" s="76"/>
      <c r="T94" s="77" t="s">
        <v>1208</v>
      </c>
      <c r="U94" s="193"/>
      <c r="V94" s="193"/>
      <c r="W94" s="193"/>
      <c r="X94" s="193"/>
      <c r="Y94" s="193"/>
      <c r="Z94" s="193"/>
      <c r="AA94" s="193"/>
      <c r="AB94" s="193"/>
      <c r="AC94" s="193"/>
      <c r="AD94" s="193"/>
      <c r="AE94" s="193"/>
      <c r="AF94" s="193"/>
      <c r="AG94" s="193">
        <f t="shared" si="32"/>
        <v>0</v>
      </c>
      <c r="AH94" s="193"/>
      <c r="AI94" s="193">
        <v>263</v>
      </c>
    </row>
    <row r="95" spans="1:35">
      <c r="A95" s="76"/>
      <c r="B95" s="77" t="s">
        <v>1209</v>
      </c>
      <c r="C95" s="193"/>
      <c r="D95" s="193"/>
      <c r="E95" s="193"/>
      <c r="F95" s="193"/>
      <c r="G95" s="193"/>
      <c r="H95" s="193"/>
      <c r="I95" s="193"/>
      <c r="J95" s="193"/>
      <c r="K95" s="193"/>
      <c r="L95" s="193"/>
      <c r="M95" s="193"/>
      <c r="N95" s="193"/>
      <c r="O95" s="193">
        <f t="shared" si="31"/>
        <v>0</v>
      </c>
      <c r="P95" s="193"/>
      <c r="Q95" s="193">
        <v>691</v>
      </c>
      <c r="S95" s="76"/>
      <c r="T95" s="77" t="s">
        <v>1209</v>
      </c>
      <c r="U95" s="193"/>
      <c r="V95" s="193"/>
      <c r="W95" s="193"/>
      <c r="X95" s="193"/>
      <c r="Y95" s="193"/>
      <c r="Z95" s="193"/>
      <c r="AA95" s="193"/>
      <c r="AB95" s="193"/>
      <c r="AC95" s="193"/>
      <c r="AD95" s="193"/>
      <c r="AE95" s="193"/>
      <c r="AF95" s="193"/>
      <c r="AG95" s="193">
        <f t="shared" si="32"/>
        <v>0</v>
      </c>
      <c r="AH95" s="193"/>
      <c r="AI95" s="193">
        <v>263</v>
      </c>
    </row>
    <row r="96" spans="1:35">
      <c r="A96" s="76"/>
      <c r="B96" s="77" t="s">
        <v>1210</v>
      </c>
      <c r="C96" s="193"/>
      <c r="D96" s="193"/>
      <c r="E96" s="193"/>
      <c r="F96" s="193"/>
      <c r="G96" s="193"/>
      <c r="H96" s="193"/>
      <c r="I96" s="193"/>
      <c r="J96" s="193"/>
      <c r="K96" s="193"/>
      <c r="L96" s="193"/>
      <c r="M96" s="193"/>
      <c r="N96" s="193"/>
      <c r="O96" s="193">
        <f t="shared" si="31"/>
        <v>0</v>
      </c>
      <c r="P96" s="193"/>
      <c r="Q96" s="193">
        <v>81</v>
      </c>
      <c r="S96" s="76"/>
      <c r="T96" s="77" t="s">
        <v>1210</v>
      </c>
      <c r="U96" s="193"/>
      <c r="V96" s="193"/>
      <c r="W96" s="193"/>
      <c r="X96" s="193"/>
      <c r="Y96" s="193"/>
      <c r="Z96" s="193"/>
      <c r="AA96" s="193"/>
      <c r="AB96" s="193"/>
      <c r="AC96" s="193"/>
      <c r="AD96" s="193"/>
      <c r="AE96" s="193"/>
      <c r="AF96" s="193"/>
      <c r="AG96" s="193">
        <f t="shared" si="32"/>
        <v>0</v>
      </c>
      <c r="AH96" s="193"/>
      <c r="AI96" s="193">
        <v>31</v>
      </c>
    </row>
    <row r="97" spans="1:35">
      <c r="A97" s="76"/>
      <c r="B97" s="77"/>
      <c r="C97" s="194"/>
      <c r="D97" s="194"/>
      <c r="E97" s="194"/>
      <c r="F97" s="194"/>
      <c r="G97" s="194"/>
      <c r="H97" s="194"/>
      <c r="I97" s="194"/>
      <c r="J97" s="194"/>
      <c r="K97" s="194"/>
      <c r="L97" s="194"/>
      <c r="M97" s="194"/>
      <c r="N97" s="194"/>
      <c r="O97" s="193">
        <f t="shared" si="31"/>
        <v>0</v>
      </c>
      <c r="P97" s="194"/>
      <c r="Q97" s="194"/>
      <c r="S97" s="76"/>
      <c r="T97" s="77"/>
      <c r="U97" s="194"/>
      <c r="V97" s="194"/>
      <c r="W97" s="194"/>
      <c r="X97" s="194"/>
      <c r="Y97" s="194"/>
      <c r="Z97" s="194"/>
      <c r="AA97" s="194"/>
      <c r="AB97" s="194"/>
      <c r="AC97" s="194"/>
      <c r="AD97" s="194"/>
      <c r="AE97" s="194"/>
      <c r="AF97" s="194"/>
      <c r="AG97" s="193">
        <f t="shared" si="32"/>
        <v>0</v>
      </c>
      <c r="AH97" s="194"/>
      <c r="AI97" s="194"/>
    </row>
    <row r="98" spans="1:35" s="188" customFormat="1">
      <c r="A98" s="78"/>
      <c r="B98" s="79" t="s">
        <v>1073</v>
      </c>
      <c r="C98" s="194">
        <f t="shared" ref="C98:N98" si="33">SUM(C88:C97)</f>
        <v>1974</v>
      </c>
      <c r="D98" s="194">
        <f t="shared" si="33"/>
        <v>2014.6</v>
      </c>
      <c r="E98" s="194">
        <f t="shared" si="33"/>
        <v>1981.7</v>
      </c>
      <c r="F98" s="194">
        <f t="shared" si="33"/>
        <v>2552.11</v>
      </c>
      <c r="G98" s="194">
        <f t="shared" si="33"/>
        <v>2020.9</v>
      </c>
      <c r="H98" s="194">
        <f t="shared" si="33"/>
        <v>2000.6</v>
      </c>
      <c r="I98" s="194">
        <f t="shared" si="33"/>
        <v>2037.7</v>
      </c>
      <c r="J98" s="194">
        <f t="shared" si="33"/>
        <v>2037.7</v>
      </c>
      <c r="K98" s="194">
        <f t="shared" si="33"/>
        <v>2044.7</v>
      </c>
      <c r="L98" s="194">
        <f t="shared" si="33"/>
        <v>892.5</v>
      </c>
      <c r="M98" s="194">
        <f t="shared" si="33"/>
        <v>2054.5</v>
      </c>
      <c r="N98" s="194">
        <f t="shared" si="33"/>
        <v>4113.2</v>
      </c>
      <c r="O98" s="193">
        <f t="shared" si="31"/>
        <v>25724.210000000003</v>
      </c>
      <c r="P98" s="194">
        <f>SUM(P88:P97)</f>
        <v>0</v>
      </c>
      <c r="Q98" s="194">
        <f>SUM(Q88:Q97)</f>
        <v>4340</v>
      </c>
      <c r="R98" s="187"/>
      <c r="S98" s="78"/>
      <c r="T98" s="79" t="s">
        <v>1073</v>
      </c>
      <c r="U98" s="194">
        <f t="shared" ref="U98:AF98" si="34">SUM(U88:U97)</f>
        <v>0</v>
      </c>
      <c r="V98" s="194">
        <f t="shared" si="34"/>
        <v>0</v>
      </c>
      <c r="W98" s="194">
        <f t="shared" si="34"/>
        <v>0</v>
      </c>
      <c r="X98" s="194">
        <f t="shared" si="34"/>
        <v>0</v>
      </c>
      <c r="Y98" s="194">
        <f t="shared" si="34"/>
        <v>0</v>
      </c>
      <c r="Z98" s="194">
        <f t="shared" si="34"/>
        <v>0</v>
      </c>
      <c r="AA98" s="194">
        <f t="shared" si="34"/>
        <v>0</v>
      </c>
      <c r="AB98" s="194">
        <f t="shared" si="34"/>
        <v>0</v>
      </c>
      <c r="AC98" s="194">
        <f t="shared" si="34"/>
        <v>0</v>
      </c>
      <c r="AD98" s="194">
        <f t="shared" si="34"/>
        <v>0</v>
      </c>
      <c r="AE98" s="194">
        <f t="shared" si="34"/>
        <v>0</v>
      </c>
      <c r="AF98" s="194">
        <f t="shared" si="34"/>
        <v>0</v>
      </c>
      <c r="AG98" s="193">
        <f t="shared" si="32"/>
        <v>0</v>
      </c>
      <c r="AH98" s="194">
        <f>SUM(AH88:AH97)</f>
        <v>0</v>
      </c>
      <c r="AI98" s="194">
        <f>SUM(AI88:AI97)</f>
        <v>1655</v>
      </c>
    </row>
    <row r="99" spans="1:35">
      <c r="A99" s="76" t="s">
        <v>911</v>
      </c>
      <c r="B99" s="77" t="s">
        <v>1211</v>
      </c>
      <c r="C99" s="193"/>
      <c r="D99" s="193"/>
      <c r="E99" s="193"/>
      <c r="F99" s="193"/>
      <c r="G99" s="193"/>
      <c r="H99" s="193"/>
      <c r="I99" s="193"/>
      <c r="J99" s="193"/>
      <c r="K99" s="193"/>
      <c r="L99" s="193"/>
      <c r="M99" s="193"/>
      <c r="N99" s="193"/>
      <c r="O99" s="193">
        <f t="shared" si="31"/>
        <v>0</v>
      </c>
      <c r="P99" s="193"/>
      <c r="Q99" s="193">
        <v>18794</v>
      </c>
      <c r="S99" s="76" t="s">
        <v>1125</v>
      </c>
      <c r="T99" s="77" t="s">
        <v>1211</v>
      </c>
      <c r="U99" s="193"/>
      <c r="V99" s="193"/>
      <c r="W99" s="193"/>
      <c r="X99" s="193"/>
      <c r="Y99" s="193"/>
      <c r="Z99" s="193"/>
      <c r="AA99" s="193"/>
      <c r="AB99" s="193"/>
      <c r="AC99" s="193"/>
      <c r="AD99" s="193"/>
      <c r="AE99" s="193"/>
      <c r="AF99" s="193"/>
      <c r="AG99" s="193">
        <f t="shared" si="32"/>
        <v>0</v>
      </c>
      <c r="AH99" s="193"/>
      <c r="AI99" s="193">
        <v>7160</v>
      </c>
    </row>
    <row r="100" spans="1:35">
      <c r="A100" s="76"/>
      <c r="B100" s="77" t="s">
        <v>1212</v>
      </c>
      <c r="C100" s="193"/>
      <c r="D100" s="193"/>
      <c r="E100" s="193"/>
      <c r="F100" s="193"/>
      <c r="G100" s="193"/>
      <c r="H100" s="193"/>
      <c r="I100" s="193"/>
      <c r="J100" s="193"/>
      <c r="K100" s="193"/>
      <c r="L100" s="193"/>
      <c r="M100" s="193"/>
      <c r="N100" s="193"/>
      <c r="O100" s="193">
        <f t="shared" si="31"/>
        <v>0</v>
      </c>
      <c r="P100" s="193"/>
      <c r="Q100" s="193">
        <v>12429</v>
      </c>
      <c r="S100" s="76"/>
      <c r="T100" s="77" t="s">
        <v>1212</v>
      </c>
      <c r="U100" s="193"/>
      <c r="V100" s="193"/>
      <c r="W100" s="193"/>
      <c r="X100" s="193"/>
      <c r="Y100" s="193"/>
      <c r="Z100" s="193"/>
      <c r="AA100" s="193"/>
      <c r="AB100" s="193"/>
      <c r="AC100" s="193"/>
      <c r="AD100" s="193"/>
      <c r="AE100" s="193"/>
      <c r="AF100" s="193"/>
      <c r="AG100" s="193">
        <f t="shared" si="32"/>
        <v>0</v>
      </c>
      <c r="AH100" s="193"/>
      <c r="AI100" s="193">
        <v>4735</v>
      </c>
    </row>
    <row r="101" spans="1:35">
      <c r="A101" s="76"/>
      <c r="B101" s="77" t="s">
        <v>1213</v>
      </c>
      <c r="C101" s="193"/>
      <c r="D101" s="193"/>
      <c r="E101" s="193"/>
      <c r="F101" s="193"/>
      <c r="G101" s="193"/>
      <c r="H101" s="193"/>
      <c r="I101" s="193"/>
      <c r="J101" s="193"/>
      <c r="K101" s="193"/>
      <c r="L101" s="193"/>
      <c r="M101" s="193"/>
      <c r="N101" s="193"/>
      <c r="O101" s="193">
        <f t="shared" si="31"/>
        <v>0</v>
      </c>
      <c r="P101" s="193"/>
      <c r="Q101" s="193">
        <v>1606</v>
      </c>
      <c r="S101" s="76"/>
      <c r="T101" s="77" t="s">
        <v>1213</v>
      </c>
      <c r="U101" s="193"/>
      <c r="V101" s="193"/>
      <c r="W101" s="193"/>
      <c r="X101" s="193"/>
      <c r="Y101" s="193"/>
      <c r="Z101" s="193"/>
      <c r="AA101" s="193"/>
      <c r="AB101" s="193"/>
      <c r="AC101" s="193"/>
      <c r="AD101" s="193"/>
      <c r="AE101" s="193"/>
      <c r="AF101" s="193"/>
      <c r="AG101" s="193">
        <f t="shared" si="32"/>
        <v>0</v>
      </c>
      <c r="AH101" s="193"/>
      <c r="AI101" s="193">
        <v>612</v>
      </c>
    </row>
    <row r="102" spans="1:35">
      <c r="A102" s="76"/>
      <c r="B102" s="77" t="s">
        <v>1214</v>
      </c>
      <c r="C102" s="193"/>
      <c r="D102" s="193"/>
      <c r="E102" s="193"/>
      <c r="F102" s="193"/>
      <c r="G102" s="193"/>
      <c r="H102" s="193"/>
      <c r="I102" s="193"/>
      <c r="J102" s="193"/>
      <c r="K102" s="193"/>
      <c r="L102" s="193"/>
      <c r="M102" s="193"/>
      <c r="N102" s="193"/>
      <c r="O102" s="193">
        <f t="shared" si="31"/>
        <v>0</v>
      </c>
      <c r="P102" s="193"/>
      <c r="Q102" s="193"/>
      <c r="S102" s="76"/>
      <c r="T102" s="77" t="s">
        <v>1214</v>
      </c>
      <c r="U102" s="193"/>
      <c r="V102" s="193"/>
      <c r="W102" s="193"/>
      <c r="X102" s="193"/>
      <c r="Y102" s="193"/>
      <c r="Z102" s="193"/>
      <c r="AA102" s="193"/>
      <c r="AB102" s="193"/>
      <c r="AC102" s="193"/>
      <c r="AD102" s="193"/>
      <c r="AE102" s="193"/>
      <c r="AF102" s="193"/>
      <c r="AG102" s="193">
        <f t="shared" si="32"/>
        <v>0</v>
      </c>
      <c r="AH102" s="193"/>
      <c r="AI102" s="193"/>
    </row>
    <row r="103" spans="1:35">
      <c r="A103" s="76"/>
      <c r="B103" s="77"/>
      <c r="C103" s="194"/>
      <c r="D103" s="194"/>
      <c r="E103" s="194"/>
      <c r="F103" s="194"/>
      <c r="G103" s="194"/>
      <c r="H103" s="194"/>
      <c r="I103" s="194"/>
      <c r="J103" s="194"/>
      <c r="K103" s="194"/>
      <c r="L103" s="194"/>
      <c r="M103" s="194"/>
      <c r="N103" s="194"/>
      <c r="O103" s="193">
        <f t="shared" si="31"/>
        <v>0</v>
      </c>
      <c r="P103" s="194"/>
      <c r="Q103" s="194"/>
      <c r="S103" s="76"/>
      <c r="T103" s="77"/>
      <c r="U103" s="194"/>
      <c r="V103" s="194"/>
      <c r="W103" s="194"/>
      <c r="X103" s="194"/>
      <c r="Y103" s="194"/>
      <c r="Z103" s="194"/>
      <c r="AA103" s="194"/>
      <c r="AB103" s="194"/>
      <c r="AC103" s="194"/>
      <c r="AD103" s="194"/>
      <c r="AE103" s="194"/>
      <c r="AF103" s="194"/>
      <c r="AG103" s="193">
        <f t="shared" si="32"/>
        <v>0</v>
      </c>
      <c r="AH103" s="194"/>
      <c r="AI103" s="194"/>
    </row>
    <row r="104" spans="1:35" s="188" customFormat="1">
      <c r="A104" s="78"/>
      <c r="B104" s="79" t="s">
        <v>1073</v>
      </c>
      <c r="C104" s="194">
        <f t="shared" ref="C104:N104" si="35">SUM(C99:C103)</f>
        <v>0</v>
      </c>
      <c r="D104" s="194">
        <f t="shared" si="35"/>
        <v>0</v>
      </c>
      <c r="E104" s="194">
        <f t="shared" si="35"/>
        <v>0</v>
      </c>
      <c r="F104" s="194">
        <f t="shared" si="35"/>
        <v>0</v>
      </c>
      <c r="G104" s="194">
        <f t="shared" si="35"/>
        <v>0</v>
      </c>
      <c r="H104" s="194">
        <f t="shared" si="35"/>
        <v>0</v>
      </c>
      <c r="I104" s="194">
        <f t="shared" si="35"/>
        <v>0</v>
      </c>
      <c r="J104" s="194">
        <f t="shared" si="35"/>
        <v>0</v>
      </c>
      <c r="K104" s="194">
        <f t="shared" si="35"/>
        <v>0</v>
      </c>
      <c r="L104" s="194">
        <f t="shared" si="35"/>
        <v>0</v>
      </c>
      <c r="M104" s="194">
        <f t="shared" si="35"/>
        <v>0</v>
      </c>
      <c r="N104" s="194">
        <f t="shared" si="35"/>
        <v>0</v>
      </c>
      <c r="O104" s="193">
        <f t="shared" si="31"/>
        <v>0</v>
      </c>
      <c r="P104" s="194">
        <f>SUM(P99:P103)</f>
        <v>0</v>
      </c>
      <c r="Q104" s="194">
        <f>SUM(Q99:Q103)</f>
        <v>32829</v>
      </c>
      <c r="R104" s="187"/>
      <c r="S104" s="78"/>
      <c r="T104" s="79" t="s">
        <v>1073</v>
      </c>
      <c r="U104" s="194">
        <f t="shared" ref="U104:AF104" si="36">SUM(U99:U103)</f>
        <v>0</v>
      </c>
      <c r="V104" s="194">
        <f t="shared" si="36"/>
        <v>0</v>
      </c>
      <c r="W104" s="194">
        <f t="shared" si="36"/>
        <v>0</v>
      </c>
      <c r="X104" s="194">
        <f t="shared" si="36"/>
        <v>0</v>
      </c>
      <c r="Y104" s="194">
        <f t="shared" si="36"/>
        <v>0</v>
      </c>
      <c r="Z104" s="194">
        <f t="shared" si="36"/>
        <v>0</v>
      </c>
      <c r="AA104" s="194">
        <f t="shared" si="36"/>
        <v>0</v>
      </c>
      <c r="AB104" s="194">
        <f t="shared" si="36"/>
        <v>0</v>
      </c>
      <c r="AC104" s="194">
        <f t="shared" si="36"/>
        <v>0</v>
      </c>
      <c r="AD104" s="194">
        <f t="shared" si="36"/>
        <v>0</v>
      </c>
      <c r="AE104" s="194">
        <f t="shared" si="36"/>
        <v>0</v>
      </c>
      <c r="AF104" s="194">
        <f t="shared" si="36"/>
        <v>0</v>
      </c>
      <c r="AG104" s="193">
        <f t="shared" si="32"/>
        <v>0</v>
      </c>
      <c r="AH104" s="194">
        <f>SUM(AH99:AH103)</f>
        <v>0</v>
      </c>
      <c r="AI104" s="194">
        <f>SUM(AI99:AI103)</f>
        <v>12507</v>
      </c>
    </row>
    <row r="105" spans="1:35">
      <c r="A105" s="76" t="s">
        <v>1847</v>
      </c>
      <c r="B105" s="77" t="s">
        <v>1215</v>
      </c>
      <c r="C105" s="193"/>
      <c r="D105" s="193"/>
      <c r="E105" s="193"/>
      <c r="F105" s="193"/>
      <c r="G105" s="193"/>
      <c r="H105" s="193"/>
      <c r="I105" s="193"/>
      <c r="J105" s="193"/>
      <c r="K105" s="193"/>
      <c r="L105" s="193"/>
      <c r="M105" s="193"/>
      <c r="N105" s="193"/>
      <c r="O105" s="193">
        <f t="shared" si="31"/>
        <v>0</v>
      </c>
      <c r="P105" s="193"/>
      <c r="Q105" s="193">
        <v>16024</v>
      </c>
      <c r="S105" s="76" t="s">
        <v>1117</v>
      </c>
      <c r="T105" s="77" t="s">
        <v>1215</v>
      </c>
      <c r="U105" s="193"/>
      <c r="V105" s="193"/>
      <c r="W105" s="193"/>
      <c r="X105" s="193"/>
      <c r="Y105" s="193"/>
      <c r="Z105" s="193"/>
      <c r="AA105" s="193"/>
      <c r="AB105" s="193"/>
      <c r="AC105" s="193"/>
      <c r="AD105" s="193"/>
      <c r="AE105" s="193"/>
      <c r="AF105" s="193"/>
      <c r="AG105" s="193">
        <f t="shared" si="32"/>
        <v>0</v>
      </c>
      <c r="AH105" s="193"/>
      <c r="AI105" s="193">
        <v>6105</v>
      </c>
    </row>
    <row r="106" spans="1:35">
      <c r="A106" s="76"/>
      <c r="B106" s="79" t="s">
        <v>1073</v>
      </c>
      <c r="C106" s="194">
        <f t="shared" ref="C106:N106" si="37">SUM(C105)</f>
        <v>0</v>
      </c>
      <c r="D106" s="194">
        <f t="shared" si="37"/>
        <v>0</v>
      </c>
      <c r="E106" s="194">
        <f t="shared" si="37"/>
        <v>0</v>
      </c>
      <c r="F106" s="194">
        <f t="shared" si="37"/>
        <v>0</v>
      </c>
      <c r="G106" s="194">
        <f t="shared" si="37"/>
        <v>0</v>
      </c>
      <c r="H106" s="194">
        <f t="shared" si="37"/>
        <v>0</v>
      </c>
      <c r="I106" s="194">
        <f t="shared" si="37"/>
        <v>0</v>
      </c>
      <c r="J106" s="194">
        <f t="shared" si="37"/>
        <v>0</v>
      </c>
      <c r="K106" s="194">
        <f t="shared" si="37"/>
        <v>0</v>
      </c>
      <c r="L106" s="194">
        <f t="shared" si="37"/>
        <v>0</v>
      </c>
      <c r="M106" s="194">
        <f t="shared" si="37"/>
        <v>0</v>
      </c>
      <c r="N106" s="194">
        <f t="shared" si="37"/>
        <v>0</v>
      </c>
      <c r="O106" s="193">
        <f t="shared" si="31"/>
        <v>0</v>
      </c>
      <c r="P106" s="194">
        <f>SUM(P105)</f>
        <v>0</v>
      </c>
      <c r="Q106" s="194">
        <f>SUM(Q105)</f>
        <v>16024</v>
      </c>
      <c r="S106" s="76"/>
      <c r="T106" s="79" t="s">
        <v>1073</v>
      </c>
      <c r="U106" s="194">
        <f t="shared" ref="U106:AF106" si="38">SUM(U105)</f>
        <v>0</v>
      </c>
      <c r="V106" s="194">
        <f t="shared" si="38"/>
        <v>0</v>
      </c>
      <c r="W106" s="194">
        <f t="shared" si="38"/>
        <v>0</v>
      </c>
      <c r="X106" s="194">
        <f t="shared" si="38"/>
        <v>0</v>
      </c>
      <c r="Y106" s="194">
        <f t="shared" si="38"/>
        <v>0</v>
      </c>
      <c r="Z106" s="194">
        <f t="shared" si="38"/>
        <v>0</v>
      </c>
      <c r="AA106" s="194">
        <f t="shared" si="38"/>
        <v>0</v>
      </c>
      <c r="AB106" s="194">
        <f t="shared" si="38"/>
        <v>0</v>
      </c>
      <c r="AC106" s="194">
        <f t="shared" si="38"/>
        <v>0</v>
      </c>
      <c r="AD106" s="194">
        <f t="shared" si="38"/>
        <v>0</v>
      </c>
      <c r="AE106" s="194">
        <f t="shared" si="38"/>
        <v>0</v>
      </c>
      <c r="AF106" s="194">
        <f t="shared" si="38"/>
        <v>0</v>
      </c>
      <c r="AG106" s="193">
        <f t="shared" si="32"/>
        <v>0</v>
      </c>
      <c r="AH106" s="194">
        <f>SUM(AH105)</f>
        <v>0</v>
      </c>
      <c r="AI106" s="194">
        <f>SUM(AI105)</f>
        <v>6105</v>
      </c>
    </row>
    <row r="107" spans="1:35" ht="22.5">
      <c r="A107" s="83" t="s">
        <v>2019</v>
      </c>
      <c r="B107" s="77" t="s">
        <v>105</v>
      </c>
      <c r="C107" s="193"/>
      <c r="D107" s="193"/>
      <c r="E107" s="193"/>
      <c r="F107" s="193"/>
      <c r="G107" s="193"/>
      <c r="H107" s="193"/>
      <c r="I107" s="193"/>
      <c r="J107" s="193"/>
      <c r="K107" s="193"/>
      <c r="L107" s="193"/>
      <c r="M107" s="193"/>
      <c r="N107" s="193"/>
      <c r="O107" s="193">
        <f t="shared" si="31"/>
        <v>0</v>
      </c>
      <c r="P107" s="193"/>
      <c r="Q107" s="193">
        <v>35674</v>
      </c>
      <c r="S107" s="83" t="s">
        <v>976</v>
      </c>
      <c r="T107" s="77" t="s">
        <v>105</v>
      </c>
      <c r="U107" s="193"/>
      <c r="V107" s="193"/>
      <c r="W107" s="193"/>
      <c r="X107" s="193"/>
      <c r="Y107" s="193"/>
      <c r="Z107" s="193"/>
      <c r="AA107" s="193"/>
      <c r="AB107" s="193"/>
      <c r="AC107" s="193"/>
      <c r="AD107" s="193"/>
      <c r="AE107" s="193"/>
      <c r="AF107" s="193"/>
      <c r="AG107" s="193">
        <f t="shared" si="32"/>
        <v>0</v>
      </c>
      <c r="AH107" s="193"/>
      <c r="AI107" s="193">
        <v>13592</v>
      </c>
    </row>
    <row r="108" spans="1:35">
      <c r="A108" s="83"/>
      <c r="B108" s="77" t="s">
        <v>1260</v>
      </c>
      <c r="C108" s="193"/>
      <c r="D108" s="193"/>
      <c r="E108" s="193"/>
      <c r="F108" s="193"/>
      <c r="G108" s="193"/>
      <c r="H108" s="193"/>
      <c r="I108" s="193"/>
      <c r="J108" s="193"/>
      <c r="K108" s="193"/>
      <c r="L108" s="193"/>
      <c r="M108" s="193"/>
      <c r="N108" s="193"/>
      <c r="O108" s="193"/>
      <c r="P108" s="193"/>
      <c r="Q108" s="193">
        <v>148</v>
      </c>
      <c r="S108" s="83"/>
      <c r="T108" s="77" t="s">
        <v>1260</v>
      </c>
      <c r="U108" s="193"/>
      <c r="V108" s="193"/>
      <c r="W108" s="193"/>
      <c r="X108" s="193"/>
      <c r="Y108" s="193"/>
      <c r="Z108" s="193"/>
      <c r="AA108" s="193"/>
      <c r="AB108" s="193"/>
      <c r="AC108" s="193"/>
      <c r="AD108" s="193"/>
      <c r="AE108" s="193"/>
      <c r="AF108" s="193"/>
      <c r="AG108" s="193"/>
      <c r="AH108" s="193"/>
      <c r="AI108" s="193">
        <v>56</v>
      </c>
    </row>
    <row r="109" spans="1:35" s="188" customFormat="1">
      <c r="A109" s="84"/>
      <c r="B109" s="79" t="s">
        <v>1073</v>
      </c>
      <c r="C109" s="194">
        <f>SUM(C107:C108)</f>
        <v>0</v>
      </c>
      <c r="D109" s="194">
        <f t="shared" ref="D109:Q109" si="39">SUM(D107:D108)</f>
        <v>0</v>
      </c>
      <c r="E109" s="194">
        <f t="shared" si="39"/>
        <v>0</v>
      </c>
      <c r="F109" s="194">
        <f t="shared" si="39"/>
        <v>0</v>
      </c>
      <c r="G109" s="194">
        <f t="shared" si="39"/>
        <v>0</v>
      </c>
      <c r="H109" s="194">
        <f t="shared" si="39"/>
        <v>0</v>
      </c>
      <c r="I109" s="194">
        <f t="shared" si="39"/>
        <v>0</v>
      </c>
      <c r="J109" s="194">
        <f t="shared" si="39"/>
        <v>0</v>
      </c>
      <c r="K109" s="194">
        <f t="shared" si="39"/>
        <v>0</v>
      </c>
      <c r="L109" s="194">
        <f t="shared" si="39"/>
        <v>0</v>
      </c>
      <c r="M109" s="194">
        <f t="shared" si="39"/>
        <v>0</v>
      </c>
      <c r="N109" s="194">
        <f t="shared" si="39"/>
        <v>0</v>
      </c>
      <c r="O109" s="194">
        <f t="shared" si="39"/>
        <v>0</v>
      </c>
      <c r="P109" s="194">
        <f t="shared" si="39"/>
        <v>0</v>
      </c>
      <c r="Q109" s="194">
        <f t="shared" si="39"/>
        <v>35822</v>
      </c>
      <c r="R109" s="187"/>
      <c r="S109" s="84"/>
      <c r="T109" s="79" t="s">
        <v>1073</v>
      </c>
      <c r="U109" s="194">
        <f t="shared" ref="U109:AI109" si="40">SUM(U107:U108)</f>
        <v>0</v>
      </c>
      <c r="V109" s="194">
        <f t="shared" si="40"/>
        <v>0</v>
      </c>
      <c r="W109" s="194">
        <f t="shared" si="40"/>
        <v>0</v>
      </c>
      <c r="X109" s="194">
        <f t="shared" si="40"/>
        <v>0</v>
      </c>
      <c r="Y109" s="194">
        <f t="shared" si="40"/>
        <v>0</v>
      </c>
      <c r="Z109" s="194">
        <f t="shared" si="40"/>
        <v>0</v>
      </c>
      <c r="AA109" s="194">
        <f t="shared" si="40"/>
        <v>0</v>
      </c>
      <c r="AB109" s="194">
        <f t="shared" si="40"/>
        <v>0</v>
      </c>
      <c r="AC109" s="194">
        <f t="shared" si="40"/>
        <v>0</v>
      </c>
      <c r="AD109" s="194">
        <f t="shared" si="40"/>
        <v>0</v>
      </c>
      <c r="AE109" s="194">
        <f t="shared" si="40"/>
        <v>0</v>
      </c>
      <c r="AF109" s="194">
        <f t="shared" si="40"/>
        <v>0</v>
      </c>
      <c r="AG109" s="194">
        <f t="shared" si="40"/>
        <v>0</v>
      </c>
      <c r="AH109" s="194">
        <f t="shared" si="40"/>
        <v>0</v>
      </c>
      <c r="AI109" s="194">
        <f t="shared" si="40"/>
        <v>13648</v>
      </c>
    </row>
    <row r="110" spans="1:35">
      <c r="A110" s="76" t="s">
        <v>1851</v>
      </c>
      <c r="B110" s="77" t="s">
        <v>977</v>
      </c>
      <c r="C110" s="193">
        <v>419.05</v>
      </c>
      <c r="D110" s="193">
        <v>1194.7</v>
      </c>
      <c r="E110" s="193">
        <v>616.63</v>
      </c>
      <c r="F110" s="193">
        <v>1064.94</v>
      </c>
      <c r="G110" s="193">
        <v>273.04000000000002</v>
      </c>
      <c r="H110" s="193">
        <v>533.87</v>
      </c>
      <c r="I110" s="193">
        <v>920.57</v>
      </c>
      <c r="J110" s="193">
        <v>164.84</v>
      </c>
      <c r="K110" s="193">
        <v>587.49</v>
      </c>
      <c r="L110" s="193">
        <v>815.73</v>
      </c>
      <c r="M110" s="193">
        <v>357.82</v>
      </c>
      <c r="N110" s="193">
        <v>1247.18</v>
      </c>
      <c r="O110" s="193">
        <f t="shared" si="31"/>
        <v>8195.86</v>
      </c>
      <c r="P110" s="193"/>
      <c r="Q110" s="193"/>
      <c r="S110" s="76" t="s">
        <v>1338</v>
      </c>
      <c r="T110" s="77" t="s">
        <v>977</v>
      </c>
      <c r="U110" s="193"/>
      <c r="V110" s="193"/>
      <c r="W110" s="193"/>
      <c r="X110" s="193"/>
      <c r="Y110" s="193"/>
      <c r="Z110" s="193"/>
      <c r="AA110" s="193"/>
      <c r="AB110" s="193"/>
      <c r="AC110" s="193"/>
      <c r="AD110" s="193"/>
      <c r="AE110" s="193"/>
      <c r="AF110" s="193"/>
      <c r="AG110" s="193">
        <f t="shared" si="32"/>
        <v>0</v>
      </c>
      <c r="AH110" s="193"/>
      <c r="AI110" s="193"/>
    </row>
    <row r="111" spans="1:35">
      <c r="A111" s="76"/>
      <c r="B111" s="77" t="s">
        <v>978</v>
      </c>
      <c r="C111" s="193">
        <v>0</v>
      </c>
      <c r="D111" s="193">
        <v>57.44</v>
      </c>
      <c r="E111" s="193">
        <v>53.97</v>
      </c>
      <c r="F111" s="193">
        <v>0</v>
      </c>
      <c r="G111" s="193">
        <v>7.3</v>
      </c>
      <c r="H111" s="193">
        <v>0</v>
      </c>
      <c r="I111" s="193">
        <v>0</v>
      </c>
      <c r="J111" s="193">
        <v>0</v>
      </c>
      <c r="K111" s="193">
        <v>0</v>
      </c>
      <c r="L111" s="193">
        <v>0</v>
      </c>
      <c r="M111" s="193">
        <v>0</v>
      </c>
      <c r="N111" s="193">
        <v>31.55</v>
      </c>
      <c r="O111" s="193">
        <f t="shared" si="31"/>
        <v>150.26</v>
      </c>
      <c r="P111" s="193"/>
      <c r="Q111" s="193">
        <v>122</v>
      </c>
      <c r="S111" s="76"/>
      <c r="T111" s="77" t="s">
        <v>978</v>
      </c>
      <c r="U111" s="193"/>
      <c r="V111" s="193"/>
      <c r="W111" s="193"/>
      <c r="X111" s="193"/>
      <c r="Y111" s="193"/>
      <c r="Z111" s="193"/>
      <c r="AA111" s="193"/>
      <c r="AB111" s="193"/>
      <c r="AC111" s="193"/>
      <c r="AD111" s="193"/>
      <c r="AE111" s="193"/>
      <c r="AF111" s="193"/>
      <c r="AG111" s="193">
        <f t="shared" si="32"/>
        <v>0</v>
      </c>
      <c r="AH111" s="193"/>
      <c r="AI111" s="193">
        <v>46</v>
      </c>
    </row>
    <row r="112" spans="1:35" s="188" customFormat="1">
      <c r="A112" s="78"/>
      <c r="B112" s="79" t="s">
        <v>1073</v>
      </c>
      <c r="C112" s="194">
        <f t="shared" ref="C112:N112" si="41">SUM(C110:C111)</f>
        <v>419.05</v>
      </c>
      <c r="D112" s="194">
        <f t="shared" si="41"/>
        <v>1252.1400000000001</v>
      </c>
      <c r="E112" s="194">
        <f t="shared" si="41"/>
        <v>670.6</v>
      </c>
      <c r="F112" s="194">
        <f t="shared" si="41"/>
        <v>1064.94</v>
      </c>
      <c r="G112" s="194">
        <f t="shared" si="41"/>
        <v>280.34000000000003</v>
      </c>
      <c r="H112" s="194">
        <f t="shared" si="41"/>
        <v>533.87</v>
      </c>
      <c r="I112" s="194">
        <f t="shared" si="41"/>
        <v>920.57</v>
      </c>
      <c r="J112" s="194">
        <f t="shared" si="41"/>
        <v>164.84</v>
      </c>
      <c r="K112" s="194">
        <f t="shared" si="41"/>
        <v>587.49</v>
      </c>
      <c r="L112" s="194">
        <f t="shared" si="41"/>
        <v>815.73</v>
      </c>
      <c r="M112" s="194">
        <f t="shared" si="41"/>
        <v>357.82</v>
      </c>
      <c r="N112" s="194">
        <f t="shared" si="41"/>
        <v>1278.73</v>
      </c>
      <c r="O112" s="193">
        <f t="shared" si="31"/>
        <v>8346.119999999999</v>
      </c>
      <c r="P112" s="194">
        <f>SUM(P110:P111)</f>
        <v>0</v>
      </c>
      <c r="Q112" s="194">
        <f>SUM(Q110:Q111)</f>
        <v>122</v>
      </c>
      <c r="R112" s="187"/>
      <c r="S112" s="78"/>
      <c r="T112" s="79" t="s">
        <v>1073</v>
      </c>
      <c r="U112" s="194">
        <f t="shared" ref="U112:AF112" si="42">SUM(U110:U111)</f>
        <v>0</v>
      </c>
      <c r="V112" s="194">
        <f t="shared" si="42"/>
        <v>0</v>
      </c>
      <c r="W112" s="194">
        <f t="shared" si="42"/>
        <v>0</v>
      </c>
      <c r="X112" s="194">
        <f t="shared" si="42"/>
        <v>0</v>
      </c>
      <c r="Y112" s="194">
        <f t="shared" si="42"/>
        <v>0</v>
      </c>
      <c r="Z112" s="194">
        <f t="shared" si="42"/>
        <v>0</v>
      </c>
      <c r="AA112" s="194">
        <f t="shared" si="42"/>
        <v>0</v>
      </c>
      <c r="AB112" s="194">
        <f t="shared" si="42"/>
        <v>0</v>
      </c>
      <c r="AC112" s="194">
        <f t="shared" si="42"/>
        <v>0</v>
      </c>
      <c r="AD112" s="194">
        <f t="shared" si="42"/>
        <v>0</v>
      </c>
      <c r="AE112" s="194">
        <f t="shared" si="42"/>
        <v>0</v>
      </c>
      <c r="AF112" s="194">
        <f t="shared" si="42"/>
        <v>0</v>
      </c>
      <c r="AG112" s="193">
        <f t="shared" si="32"/>
        <v>0</v>
      </c>
      <c r="AH112" s="194">
        <f>SUM(AH110:AH111)</f>
        <v>0</v>
      </c>
      <c r="AI112" s="194">
        <f>SUM(AI110:AI111)</f>
        <v>46</v>
      </c>
    </row>
    <row r="113" spans="1:35">
      <c r="A113" s="76" t="s">
        <v>1852</v>
      </c>
      <c r="B113" s="117" t="s">
        <v>1257</v>
      </c>
      <c r="C113" s="193"/>
      <c r="D113" s="193"/>
      <c r="E113" s="193"/>
      <c r="F113" s="193"/>
      <c r="G113" s="193"/>
      <c r="H113" s="193"/>
      <c r="I113" s="193"/>
      <c r="J113" s="193"/>
      <c r="K113" s="193"/>
      <c r="L113" s="193"/>
      <c r="M113" s="193"/>
      <c r="N113" s="193"/>
      <c r="O113" s="193"/>
      <c r="P113" s="193"/>
      <c r="Q113" s="193"/>
      <c r="S113" s="76" t="s">
        <v>1339</v>
      </c>
      <c r="T113" s="117" t="s">
        <v>1257</v>
      </c>
      <c r="U113" s="193"/>
      <c r="V113" s="193"/>
      <c r="W113" s="193"/>
      <c r="X113" s="193"/>
      <c r="Y113" s="193"/>
      <c r="Z113" s="193"/>
      <c r="AA113" s="193"/>
      <c r="AB113" s="193"/>
      <c r="AC113" s="193"/>
      <c r="AD113" s="193"/>
      <c r="AE113" s="193"/>
      <c r="AF113" s="193"/>
      <c r="AG113" s="193"/>
      <c r="AH113" s="193"/>
      <c r="AI113" s="193"/>
    </row>
    <row r="114" spans="1:35">
      <c r="A114" s="239"/>
      <c r="B114" s="82" t="s">
        <v>979</v>
      </c>
      <c r="C114" s="193">
        <v>0</v>
      </c>
      <c r="D114" s="193">
        <v>94.66</v>
      </c>
      <c r="E114" s="193">
        <v>29.14</v>
      </c>
      <c r="F114" s="193">
        <v>0</v>
      </c>
      <c r="G114" s="193">
        <v>100.42</v>
      </c>
      <c r="H114" s="193">
        <v>39.01</v>
      </c>
      <c r="I114" s="193">
        <v>287.10000000000002</v>
      </c>
      <c r="J114" s="193">
        <v>75.05</v>
      </c>
      <c r="K114" s="193">
        <v>998.24</v>
      </c>
      <c r="L114" s="193">
        <v>761.63</v>
      </c>
      <c r="M114" s="193">
        <v>107.38</v>
      </c>
      <c r="N114" s="193">
        <v>0</v>
      </c>
      <c r="O114" s="193">
        <f t="shared" si="31"/>
        <v>2492.63</v>
      </c>
      <c r="P114" s="193">
        <v>237</v>
      </c>
      <c r="Q114" s="193"/>
      <c r="S114" s="76"/>
      <c r="T114" s="82" t="s">
        <v>979</v>
      </c>
      <c r="U114" s="193"/>
      <c r="V114" s="193"/>
      <c r="W114" s="193"/>
      <c r="X114" s="193"/>
      <c r="Y114" s="193"/>
      <c r="Z114" s="193"/>
      <c r="AA114" s="193"/>
      <c r="AB114" s="193"/>
      <c r="AC114" s="193"/>
      <c r="AD114" s="193"/>
      <c r="AE114" s="193"/>
      <c r="AF114" s="193"/>
      <c r="AG114" s="193">
        <f t="shared" si="32"/>
        <v>0</v>
      </c>
      <c r="AH114" s="193" t="s">
        <v>1259</v>
      </c>
      <c r="AI114" s="193"/>
    </row>
    <row r="115" spans="1:35">
      <c r="A115" s="76"/>
      <c r="B115" s="77" t="s">
        <v>980</v>
      </c>
      <c r="C115" s="193"/>
      <c r="D115" s="193"/>
      <c r="E115" s="193"/>
      <c r="F115" s="193"/>
      <c r="G115" s="193"/>
      <c r="H115" s="193"/>
      <c r="I115" s="193"/>
      <c r="J115" s="193"/>
      <c r="K115" s="193"/>
      <c r="L115" s="193"/>
      <c r="M115" s="193"/>
      <c r="N115" s="193"/>
      <c r="O115" s="193">
        <f t="shared" si="31"/>
        <v>0</v>
      </c>
      <c r="P115" s="193"/>
      <c r="Q115" s="193">
        <v>15</v>
      </c>
      <c r="S115" s="76"/>
      <c r="T115" s="77" t="s">
        <v>980</v>
      </c>
      <c r="U115" s="193"/>
      <c r="V115" s="193"/>
      <c r="W115" s="193"/>
      <c r="X115" s="193"/>
      <c r="Y115" s="193"/>
      <c r="Z115" s="193"/>
      <c r="AA115" s="193"/>
      <c r="AB115" s="193"/>
      <c r="AC115" s="193"/>
      <c r="AD115" s="193"/>
      <c r="AE115" s="193"/>
      <c r="AF115" s="193"/>
      <c r="AG115" s="193">
        <f t="shared" si="32"/>
        <v>0</v>
      </c>
      <c r="AH115" s="193"/>
      <c r="AI115" s="193">
        <v>6</v>
      </c>
    </row>
    <row r="116" spans="1:35">
      <c r="A116" s="76"/>
      <c r="B116" s="81" t="s">
        <v>981</v>
      </c>
      <c r="C116" s="193"/>
      <c r="D116" s="193"/>
      <c r="E116" s="193"/>
      <c r="F116" s="193"/>
      <c r="G116" s="193"/>
      <c r="H116" s="193"/>
      <c r="I116" s="193"/>
      <c r="J116" s="193"/>
      <c r="K116" s="193"/>
      <c r="L116" s="193"/>
      <c r="M116" s="193"/>
      <c r="N116" s="193"/>
      <c r="O116" s="193">
        <f t="shared" si="31"/>
        <v>0</v>
      </c>
      <c r="P116" s="193"/>
      <c r="Q116" s="193">
        <v>378</v>
      </c>
      <c r="S116" s="76"/>
      <c r="T116" s="81" t="s">
        <v>981</v>
      </c>
      <c r="U116" s="193"/>
      <c r="V116" s="193"/>
      <c r="W116" s="193"/>
      <c r="X116" s="193"/>
      <c r="Y116" s="193"/>
      <c r="Z116" s="193"/>
      <c r="AA116" s="193"/>
      <c r="AB116" s="193"/>
      <c r="AC116" s="193"/>
      <c r="AD116" s="193"/>
      <c r="AE116" s="193"/>
      <c r="AF116" s="193"/>
      <c r="AG116" s="193">
        <f t="shared" si="32"/>
        <v>0</v>
      </c>
      <c r="AH116" s="193"/>
      <c r="AI116" s="193">
        <v>144</v>
      </c>
    </row>
    <row r="117" spans="1:35">
      <c r="A117" s="76"/>
      <c r="B117" s="81" t="s">
        <v>1602</v>
      </c>
      <c r="C117" s="193"/>
      <c r="D117" s="193"/>
      <c r="E117" s="193"/>
      <c r="F117" s="193"/>
      <c r="G117" s="193"/>
      <c r="H117" s="193"/>
      <c r="I117" s="193"/>
      <c r="J117" s="193"/>
      <c r="K117" s="193"/>
      <c r="L117" s="193"/>
      <c r="M117" s="193"/>
      <c r="N117" s="193"/>
      <c r="O117" s="193">
        <f t="shared" si="31"/>
        <v>0</v>
      </c>
      <c r="P117" s="193"/>
      <c r="Q117" s="193">
        <v>349</v>
      </c>
      <c r="S117" s="76"/>
      <c r="T117" s="81" t="s">
        <v>1602</v>
      </c>
      <c r="U117" s="193"/>
      <c r="V117" s="193"/>
      <c r="W117" s="193"/>
      <c r="X117" s="193"/>
      <c r="Y117" s="193"/>
      <c r="Z117" s="193"/>
      <c r="AA117" s="193"/>
      <c r="AB117" s="193"/>
      <c r="AC117" s="193"/>
      <c r="AD117" s="193"/>
      <c r="AE117" s="193"/>
      <c r="AF117" s="193"/>
      <c r="AG117" s="193">
        <f t="shared" si="32"/>
        <v>0</v>
      </c>
      <c r="AH117" s="193"/>
      <c r="AI117" s="193">
        <v>133</v>
      </c>
    </row>
    <row r="118" spans="1:35">
      <c r="A118" s="76"/>
      <c r="B118" s="81" t="s">
        <v>1151</v>
      </c>
      <c r="C118" s="193"/>
      <c r="D118" s="193"/>
      <c r="E118" s="193"/>
      <c r="F118" s="193"/>
      <c r="G118" s="193"/>
      <c r="H118" s="193"/>
      <c r="I118" s="193"/>
      <c r="J118" s="193"/>
      <c r="K118" s="193"/>
      <c r="L118" s="193"/>
      <c r="M118" s="193"/>
      <c r="N118" s="193"/>
      <c r="O118" s="193">
        <f t="shared" si="31"/>
        <v>0</v>
      </c>
      <c r="P118" s="193"/>
      <c r="Q118" s="193">
        <v>789</v>
      </c>
      <c r="S118" s="76"/>
      <c r="T118" s="81" t="s">
        <v>1151</v>
      </c>
      <c r="U118" s="193"/>
      <c r="V118" s="193"/>
      <c r="W118" s="193"/>
      <c r="X118" s="193"/>
      <c r="Y118" s="193"/>
      <c r="Z118" s="193"/>
      <c r="AA118" s="193"/>
      <c r="AB118" s="193"/>
      <c r="AC118" s="193"/>
      <c r="AD118" s="193"/>
      <c r="AE118" s="193"/>
      <c r="AF118" s="193"/>
      <c r="AG118" s="193">
        <f t="shared" si="32"/>
        <v>0</v>
      </c>
      <c r="AH118" s="193"/>
      <c r="AI118" s="193">
        <v>300</v>
      </c>
    </row>
    <row r="119" spans="1:35">
      <c r="A119" s="76"/>
      <c r="B119" s="81" t="s">
        <v>723</v>
      </c>
      <c r="C119" s="193">
        <v>0</v>
      </c>
      <c r="D119" s="193">
        <v>0</v>
      </c>
      <c r="E119" s="193">
        <v>0</v>
      </c>
      <c r="F119" s="193">
        <v>0</v>
      </c>
      <c r="G119" s="193">
        <v>0</v>
      </c>
      <c r="H119" s="193">
        <v>410.97</v>
      </c>
      <c r="I119" s="193">
        <v>0</v>
      </c>
      <c r="J119" s="193">
        <v>0</v>
      </c>
      <c r="K119" s="193">
        <v>0</v>
      </c>
      <c r="L119" s="193">
        <v>0</v>
      </c>
      <c r="M119" s="193">
        <v>0</v>
      </c>
      <c r="N119" s="193">
        <v>0</v>
      </c>
      <c r="O119" s="193">
        <f t="shared" si="31"/>
        <v>410.97</v>
      </c>
      <c r="P119" s="193"/>
      <c r="Q119" s="193">
        <v>743</v>
      </c>
      <c r="S119" s="76"/>
      <c r="T119" s="81" t="s">
        <v>723</v>
      </c>
      <c r="U119" s="193"/>
      <c r="V119" s="193"/>
      <c r="W119" s="193"/>
      <c r="X119" s="193"/>
      <c r="Y119" s="193"/>
      <c r="Z119" s="193"/>
      <c r="AA119" s="193"/>
      <c r="AB119" s="193"/>
      <c r="AC119" s="193"/>
      <c r="AD119" s="193"/>
      <c r="AE119" s="193"/>
      <c r="AF119" s="193"/>
      <c r="AG119" s="193">
        <f t="shared" si="32"/>
        <v>0</v>
      </c>
      <c r="AH119" s="193"/>
      <c r="AI119" s="193">
        <v>283</v>
      </c>
    </row>
    <row r="120" spans="1:35">
      <c r="A120" s="76"/>
      <c r="B120" s="81" t="s">
        <v>724</v>
      </c>
      <c r="C120" s="193"/>
      <c r="D120" s="193"/>
      <c r="E120" s="193"/>
      <c r="F120" s="193"/>
      <c r="G120" s="193"/>
      <c r="H120" s="193"/>
      <c r="I120" s="193"/>
      <c r="J120" s="193"/>
      <c r="K120" s="193"/>
      <c r="L120" s="193"/>
      <c r="M120" s="193"/>
      <c r="N120" s="193"/>
      <c r="O120" s="193">
        <f t="shared" si="31"/>
        <v>0</v>
      </c>
      <c r="P120" s="193"/>
      <c r="Q120" s="193">
        <v>162</v>
      </c>
      <c r="S120" s="76"/>
      <c r="T120" s="81" t="s">
        <v>724</v>
      </c>
      <c r="U120" s="193"/>
      <c r="V120" s="193"/>
      <c r="W120" s="193"/>
      <c r="X120" s="193"/>
      <c r="Y120" s="193"/>
      <c r="Z120" s="193"/>
      <c r="AA120" s="193"/>
      <c r="AB120" s="193"/>
      <c r="AC120" s="193"/>
      <c r="AD120" s="193"/>
      <c r="AE120" s="193"/>
      <c r="AF120" s="193"/>
      <c r="AG120" s="193">
        <f t="shared" si="32"/>
        <v>0</v>
      </c>
      <c r="AH120" s="193"/>
      <c r="AI120" s="193">
        <v>62</v>
      </c>
    </row>
    <row r="121" spans="1:35">
      <c r="A121" s="76"/>
      <c r="B121" s="81" t="s">
        <v>725</v>
      </c>
      <c r="C121" s="193"/>
      <c r="D121" s="193"/>
      <c r="E121" s="193"/>
      <c r="F121" s="193"/>
      <c r="G121" s="193"/>
      <c r="H121" s="193"/>
      <c r="I121" s="193"/>
      <c r="J121" s="193"/>
      <c r="K121" s="193"/>
      <c r="L121" s="193"/>
      <c r="M121" s="193"/>
      <c r="N121" s="193"/>
      <c r="O121" s="193">
        <f t="shared" si="31"/>
        <v>0</v>
      </c>
      <c r="P121" s="193"/>
      <c r="Q121" s="193">
        <v>43</v>
      </c>
      <c r="S121" s="76"/>
      <c r="T121" s="81" t="s">
        <v>725</v>
      </c>
      <c r="U121" s="193"/>
      <c r="V121" s="193"/>
      <c r="W121" s="193"/>
      <c r="X121" s="193"/>
      <c r="Y121" s="193"/>
      <c r="Z121" s="193"/>
      <c r="AA121" s="193"/>
      <c r="AB121" s="193"/>
      <c r="AC121" s="193"/>
      <c r="AD121" s="193"/>
      <c r="AE121" s="193"/>
      <c r="AF121" s="193"/>
      <c r="AG121" s="193">
        <f t="shared" si="32"/>
        <v>0</v>
      </c>
      <c r="AH121" s="193"/>
      <c r="AI121" s="193">
        <v>16</v>
      </c>
    </row>
    <row r="122" spans="1:35" ht="22.5">
      <c r="A122" s="76"/>
      <c r="B122" s="81" t="s">
        <v>726</v>
      </c>
      <c r="C122" s="193"/>
      <c r="D122" s="193"/>
      <c r="E122" s="193"/>
      <c r="F122" s="193"/>
      <c r="G122" s="193"/>
      <c r="H122" s="193"/>
      <c r="I122" s="193"/>
      <c r="J122" s="193"/>
      <c r="K122" s="193"/>
      <c r="L122" s="193"/>
      <c r="M122" s="193"/>
      <c r="N122" s="193"/>
      <c r="O122" s="193">
        <f t="shared" si="31"/>
        <v>0</v>
      </c>
      <c r="P122" s="193"/>
      <c r="Q122" s="193">
        <v>10</v>
      </c>
      <c r="S122" s="76"/>
      <c r="T122" s="81" t="s">
        <v>726</v>
      </c>
      <c r="U122" s="193"/>
      <c r="V122" s="193"/>
      <c r="W122" s="193"/>
      <c r="X122" s="193"/>
      <c r="Y122" s="193"/>
      <c r="Z122" s="193"/>
      <c r="AA122" s="193"/>
      <c r="AB122" s="193"/>
      <c r="AC122" s="193"/>
      <c r="AD122" s="193"/>
      <c r="AE122" s="193"/>
      <c r="AF122" s="193"/>
      <c r="AG122" s="193">
        <f t="shared" si="32"/>
        <v>0</v>
      </c>
      <c r="AH122" s="193"/>
      <c r="AI122" s="193">
        <v>4</v>
      </c>
    </row>
    <row r="123" spans="1:35">
      <c r="A123" s="76"/>
      <c r="B123" s="81" t="s">
        <v>727</v>
      </c>
      <c r="C123" s="193"/>
      <c r="D123" s="193"/>
      <c r="E123" s="193"/>
      <c r="F123" s="193"/>
      <c r="G123" s="193"/>
      <c r="H123" s="193"/>
      <c r="I123" s="193"/>
      <c r="J123" s="193"/>
      <c r="K123" s="193"/>
      <c r="L123" s="193"/>
      <c r="M123" s="193"/>
      <c r="N123" s="193"/>
      <c r="O123" s="193">
        <f t="shared" si="31"/>
        <v>0</v>
      </c>
      <c r="P123" s="193"/>
      <c r="Q123" s="193">
        <v>259</v>
      </c>
      <c r="S123" s="76"/>
      <c r="T123" s="81" t="s">
        <v>727</v>
      </c>
      <c r="U123" s="193"/>
      <c r="V123" s="193"/>
      <c r="W123" s="193"/>
      <c r="X123" s="193"/>
      <c r="Y123" s="193"/>
      <c r="Z123" s="193"/>
      <c r="AA123" s="193"/>
      <c r="AB123" s="193"/>
      <c r="AC123" s="193"/>
      <c r="AD123" s="193"/>
      <c r="AE123" s="193"/>
      <c r="AF123" s="193"/>
      <c r="AG123" s="193">
        <f t="shared" si="32"/>
        <v>0</v>
      </c>
      <c r="AH123" s="193"/>
      <c r="AI123" s="193">
        <v>99</v>
      </c>
    </row>
    <row r="124" spans="1:35" ht="22.5">
      <c r="A124" s="76"/>
      <c r="B124" s="77" t="s">
        <v>728</v>
      </c>
      <c r="C124" s="193">
        <v>0</v>
      </c>
      <c r="D124" s="193">
        <v>76.78</v>
      </c>
      <c r="E124" s="193">
        <v>55.87</v>
      </c>
      <c r="F124" s="193">
        <v>285.19</v>
      </c>
      <c r="G124" s="193">
        <v>395.41</v>
      </c>
      <c r="H124" s="193">
        <v>0</v>
      </c>
      <c r="I124" s="193">
        <v>382.08</v>
      </c>
      <c r="J124" s="193">
        <v>566.67999999999995</v>
      </c>
      <c r="K124" s="193">
        <v>99.35</v>
      </c>
      <c r="L124" s="193">
        <v>140.66</v>
      </c>
      <c r="M124" s="193">
        <v>0</v>
      </c>
      <c r="N124" s="193">
        <v>295.37</v>
      </c>
      <c r="O124" s="193">
        <f t="shared" si="31"/>
        <v>2297.39</v>
      </c>
      <c r="P124" s="193">
        <v>3222</v>
      </c>
      <c r="Q124" s="193">
        <v>129</v>
      </c>
      <c r="S124" s="76"/>
      <c r="T124" s="77" t="s">
        <v>728</v>
      </c>
      <c r="U124" s="193"/>
      <c r="V124" s="193"/>
      <c r="W124" s="193"/>
      <c r="X124" s="193"/>
      <c r="Y124" s="193"/>
      <c r="Z124" s="193"/>
      <c r="AA124" s="193"/>
      <c r="AB124" s="193"/>
      <c r="AC124" s="193"/>
      <c r="AD124" s="193"/>
      <c r="AE124" s="193"/>
      <c r="AF124" s="193"/>
      <c r="AG124" s="193">
        <f t="shared" si="32"/>
        <v>0</v>
      </c>
      <c r="AH124" s="193">
        <v>1228</v>
      </c>
      <c r="AI124" s="193">
        <v>49</v>
      </c>
    </row>
    <row r="125" spans="1:35" ht="22.5">
      <c r="A125" s="76"/>
      <c r="B125" s="77" t="s">
        <v>1062</v>
      </c>
      <c r="C125" s="193">
        <v>25</v>
      </c>
      <c r="D125" s="193">
        <v>90</v>
      </c>
      <c r="E125" s="193">
        <v>0</v>
      </c>
      <c r="F125" s="193">
        <v>0</v>
      </c>
      <c r="G125" s="193">
        <v>0</v>
      </c>
      <c r="H125" s="193">
        <v>0</v>
      </c>
      <c r="I125" s="193">
        <v>0</v>
      </c>
      <c r="J125" s="193">
        <v>0</v>
      </c>
      <c r="K125" s="193">
        <v>0</v>
      </c>
      <c r="L125" s="193">
        <v>0</v>
      </c>
      <c r="M125" s="193">
        <v>48.5</v>
      </c>
      <c r="N125" s="193">
        <v>0</v>
      </c>
      <c r="O125" s="193">
        <f t="shared" si="31"/>
        <v>163.5</v>
      </c>
      <c r="P125" s="193">
        <v>59</v>
      </c>
      <c r="Q125" s="193">
        <v>22</v>
      </c>
      <c r="S125" s="76"/>
      <c r="T125" s="77" t="s">
        <v>1062</v>
      </c>
      <c r="U125" s="193"/>
      <c r="V125" s="193"/>
      <c r="W125" s="193"/>
      <c r="X125" s="193"/>
      <c r="Y125" s="193"/>
      <c r="Z125" s="193"/>
      <c r="AA125" s="193"/>
      <c r="AB125" s="193"/>
      <c r="AC125" s="193"/>
      <c r="AD125" s="193"/>
      <c r="AE125" s="193"/>
      <c r="AF125" s="193"/>
      <c r="AG125" s="193">
        <f t="shared" si="32"/>
        <v>0</v>
      </c>
      <c r="AH125" s="193">
        <v>22</v>
      </c>
      <c r="AI125" s="193">
        <v>8</v>
      </c>
    </row>
    <row r="126" spans="1:35">
      <c r="A126" s="76"/>
      <c r="B126" s="77" t="s">
        <v>130</v>
      </c>
      <c r="C126" s="193"/>
      <c r="D126" s="193"/>
      <c r="E126" s="193"/>
      <c r="F126" s="193"/>
      <c r="G126" s="193"/>
      <c r="H126" s="193"/>
      <c r="I126" s="193"/>
      <c r="J126" s="193"/>
      <c r="K126" s="193"/>
      <c r="L126" s="193"/>
      <c r="M126" s="193"/>
      <c r="N126" s="193"/>
      <c r="O126" s="193"/>
      <c r="P126" s="193"/>
      <c r="Q126" s="193">
        <v>4431</v>
      </c>
      <c r="S126" s="76"/>
      <c r="T126" s="77" t="s">
        <v>130</v>
      </c>
      <c r="U126" s="193"/>
      <c r="V126" s="193"/>
      <c r="W126" s="193"/>
      <c r="X126" s="193"/>
      <c r="Y126" s="193"/>
      <c r="Z126" s="193"/>
      <c r="AA126" s="193"/>
      <c r="AB126" s="193"/>
      <c r="AC126" s="193"/>
      <c r="AD126" s="193"/>
      <c r="AE126" s="193"/>
      <c r="AF126" s="193"/>
      <c r="AG126" s="193"/>
      <c r="AH126" s="193"/>
      <c r="AI126" s="193">
        <v>1688</v>
      </c>
    </row>
    <row r="127" spans="1:35">
      <c r="A127" s="76"/>
      <c r="B127" s="81" t="s">
        <v>1063</v>
      </c>
      <c r="C127" s="193">
        <v>0</v>
      </c>
      <c r="D127" s="193">
        <v>0</v>
      </c>
      <c r="E127" s="193">
        <v>0</v>
      </c>
      <c r="F127" s="193">
        <v>0</v>
      </c>
      <c r="G127" s="193">
        <v>0</v>
      </c>
      <c r="H127" s="193">
        <v>0</v>
      </c>
      <c r="I127" s="193">
        <v>807.96</v>
      </c>
      <c r="J127" s="193">
        <v>297.94</v>
      </c>
      <c r="K127" s="193">
        <v>0</v>
      </c>
      <c r="L127" s="193">
        <v>0</v>
      </c>
      <c r="M127" s="193">
        <v>1183.82</v>
      </c>
      <c r="N127" s="193">
        <v>0</v>
      </c>
      <c r="O127" s="193">
        <f t="shared" si="31"/>
        <v>2289.7200000000003</v>
      </c>
      <c r="P127" s="193">
        <v>120</v>
      </c>
      <c r="Q127" s="193">
        <v>2779</v>
      </c>
      <c r="S127" s="76"/>
      <c r="T127" s="81" t="s">
        <v>1063</v>
      </c>
      <c r="U127" s="193"/>
      <c r="V127" s="193"/>
      <c r="W127" s="193"/>
      <c r="X127" s="193"/>
      <c r="Y127" s="193"/>
      <c r="Z127" s="193"/>
      <c r="AA127" s="193"/>
      <c r="AB127" s="193"/>
      <c r="AC127" s="193"/>
      <c r="AD127" s="193"/>
      <c r="AE127" s="193"/>
      <c r="AF127" s="193"/>
      <c r="AG127" s="193">
        <f t="shared" si="32"/>
        <v>0</v>
      </c>
      <c r="AH127" s="193">
        <v>46</v>
      </c>
      <c r="AI127" s="193">
        <v>1059</v>
      </c>
    </row>
    <row r="128" spans="1:35">
      <c r="A128" s="76"/>
      <c r="B128" s="81" t="s">
        <v>1064</v>
      </c>
      <c r="C128" s="193"/>
      <c r="D128" s="193"/>
      <c r="E128" s="193"/>
      <c r="F128" s="193"/>
      <c r="G128" s="193"/>
      <c r="H128" s="193"/>
      <c r="I128" s="193"/>
      <c r="J128" s="193"/>
      <c r="K128" s="193"/>
      <c r="L128" s="193"/>
      <c r="M128" s="193"/>
      <c r="N128" s="193"/>
      <c r="O128" s="193">
        <f t="shared" si="31"/>
        <v>0</v>
      </c>
      <c r="P128" s="193"/>
      <c r="Q128" s="193">
        <v>895</v>
      </c>
      <c r="S128" s="76"/>
      <c r="T128" s="81" t="s">
        <v>1064</v>
      </c>
      <c r="U128" s="193"/>
      <c r="V128" s="193"/>
      <c r="W128" s="193"/>
      <c r="X128" s="193"/>
      <c r="Y128" s="193"/>
      <c r="Z128" s="193"/>
      <c r="AA128" s="193"/>
      <c r="AB128" s="193"/>
      <c r="AC128" s="193"/>
      <c r="AD128" s="193"/>
      <c r="AE128" s="193"/>
      <c r="AF128" s="193"/>
      <c r="AG128" s="193">
        <f t="shared" si="32"/>
        <v>0</v>
      </c>
      <c r="AH128" s="193"/>
      <c r="AI128" s="193">
        <v>341</v>
      </c>
    </row>
    <row r="129" spans="1:35">
      <c r="A129" s="76"/>
      <c r="B129" s="81" t="s">
        <v>1065</v>
      </c>
      <c r="C129" s="193"/>
      <c r="D129" s="193"/>
      <c r="E129" s="193"/>
      <c r="F129" s="193"/>
      <c r="G129" s="193"/>
      <c r="H129" s="193"/>
      <c r="I129" s="193"/>
      <c r="J129" s="193"/>
      <c r="K129" s="193"/>
      <c r="L129" s="193"/>
      <c r="M129" s="193"/>
      <c r="N129" s="193"/>
      <c r="O129" s="193">
        <f t="shared" si="31"/>
        <v>0</v>
      </c>
      <c r="P129" s="193"/>
      <c r="Q129" s="193">
        <v>594</v>
      </c>
      <c r="S129" s="76"/>
      <c r="T129" s="81" t="s">
        <v>1065</v>
      </c>
      <c r="U129" s="193"/>
      <c r="V129" s="193"/>
      <c r="W129" s="193"/>
      <c r="X129" s="193"/>
      <c r="Y129" s="193"/>
      <c r="Z129" s="193"/>
      <c r="AA129" s="193"/>
      <c r="AB129" s="193"/>
      <c r="AC129" s="193"/>
      <c r="AD129" s="193"/>
      <c r="AE129" s="193"/>
      <c r="AF129" s="193"/>
      <c r="AG129" s="193">
        <f t="shared" si="32"/>
        <v>0</v>
      </c>
      <c r="AH129" s="193"/>
      <c r="AI129" s="193">
        <v>226</v>
      </c>
    </row>
    <row r="130" spans="1:35">
      <c r="A130" s="76"/>
      <c r="B130" s="81" t="s">
        <v>1066</v>
      </c>
      <c r="C130" s="193"/>
      <c r="D130" s="193"/>
      <c r="E130" s="193"/>
      <c r="F130" s="193"/>
      <c r="G130" s="193"/>
      <c r="H130" s="193"/>
      <c r="I130" s="193"/>
      <c r="J130" s="193"/>
      <c r="K130" s="193"/>
      <c r="L130" s="193"/>
      <c r="M130" s="193"/>
      <c r="N130" s="193"/>
      <c r="O130" s="193">
        <f t="shared" si="31"/>
        <v>0</v>
      </c>
      <c r="P130" s="193"/>
      <c r="Q130" s="193">
        <v>4126</v>
      </c>
      <c r="R130" s="195"/>
      <c r="S130" s="76"/>
      <c r="T130" s="81" t="s">
        <v>1066</v>
      </c>
      <c r="U130" s="193"/>
      <c r="V130" s="193"/>
      <c r="W130" s="193"/>
      <c r="X130" s="193"/>
      <c r="Y130" s="193"/>
      <c r="Z130" s="193"/>
      <c r="AA130" s="193"/>
      <c r="AB130" s="193"/>
      <c r="AC130" s="193"/>
      <c r="AD130" s="193"/>
      <c r="AE130" s="193"/>
      <c r="AF130" s="193"/>
      <c r="AG130" s="193">
        <f t="shared" si="32"/>
        <v>0</v>
      </c>
      <c r="AH130" s="193"/>
      <c r="AI130" s="193">
        <v>1572</v>
      </c>
    </row>
    <row r="131" spans="1:35">
      <c r="A131" s="76"/>
      <c r="B131" s="81" t="s">
        <v>1250</v>
      </c>
      <c r="C131" s="193"/>
      <c r="D131" s="193"/>
      <c r="E131" s="193"/>
      <c r="F131" s="193"/>
      <c r="G131" s="193"/>
      <c r="H131" s="193"/>
      <c r="I131" s="193"/>
      <c r="J131" s="193"/>
      <c r="K131" s="193"/>
      <c r="L131" s="193"/>
      <c r="M131" s="193"/>
      <c r="N131" s="193"/>
      <c r="O131" s="193">
        <f t="shared" si="31"/>
        <v>0</v>
      </c>
      <c r="P131" s="193"/>
      <c r="Q131" s="193">
        <v>60</v>
      </c>
      <c r="S131" s="76"/>
      <c r="T131" s="81" t="s">
        <v>1250</v>
      </c>
      <c r="U131" s="193"/>
      <c r="V131" s="193"/>
      <c r="W131" s="193"/>
      <c r="X131" s="193"/>
      <c r="Y131" s="193"/>
      <c r="Z131" s="193"/>
      <c r="AA131" s="193"/>
      <c r="AB131" s="193"/>
      <c r="AC131" s="193"/>
      <c r="AD131" s="193"/>
      <c r="AE131" s="193"/>
      <c r="AF131" s="193"/>
      <c r="AG131" s="193">
        <f t="shared" si="32"/>
        <v>0</v>
      </c>
      <c r="AH131" s="193"/>
      <c r="AI131" s="193">
        <v>23</v>
      </c>
    </row>
    <row r="132" spans="1:35">
      <c r="A132" s="76"/>
      <c r="B132" s="81" t="s">
        <v>1251</v>
      </c>
      <c r="C132" s="193"/>
      <c r="D132" s="193"/>
      <c r="E132" s="193"/>
      <c r="F132" s="193"/>
      <c r="G132" s="193"/>
      <c r="H132" s="193"/>
      <c r="I132" s="193"/>
      <c r="J132" s="193"/>
      <c r="K132" s="193"/>
      <c r="L132" s="193"/>
      <c r="M132" s="193"/>
      <c r="N132" s="193"/>
      <c r="O132" s="193">
        <f t="shared" si="31"/>
        <v>0</v>
      </c>
      <c r="P132" s="193"/>
      <c r="Q132" s="193">
        <v>96</v>
      </c>
      <c r="S132" s="76"/>
      <c r="T132" s="81" t="s">
        <v>1251</v>
      </c>
      <c r="U132" s="193"/>
      <c r="V132" s="193"/>
      <c r="W132" s="193"/>
      <c r="X132" s="193"/>
      <c r="Y132" s="193"/>
      <c r="Z132" s="193"/>
      <c r="AA132" s="193"/>
      <c r="AB132" s="193"/>
      <c r="AC132" s="193"/>
      <c r="AD132" s="193"/>
      <c r="AE132" s="193"/>
      <c r="AF132" s="193"/>
      <c r="AG132" s="193">
        <f t="shared" si="32"/>
        <v>0</v>
      </c>
      <c r="AH132" s="193"/>
      <c r="AI132" s="193">
        <v>37</v>
      </c>
    </row>
    <row r="133" spans="1:35">
      <c r="A133" s="76"/>
      <c r="B133" s="81" t="s">
        <v>1628</v>
      </c>
      <c r="C133" s="193">
        <v>112.03</v>
      </c>
      <c r="D133" s="193">
        <v>108.63</v>
      </c>
      <c r="E133" s="193">
        <v>114.61</v>
      </c>
      <c r="F133" s="193">
        <v>113.16</v>
      </c>
      <c r="G133" s="193">
        <v>112.17</v>
      </c>
      <c r="H133" s="193">
        <v>114.85</v>
      </c>
      <c r="I133" s="193">
        <v>108.92</v>
      </c>
      <c r="J133" s="193">
        <v>115.49</v>
      </c>
      <c r="K133" s="193">
        <v>112.33</v>
      </c>
      <c r="L133" s="193">
        <v>114.14</v>
      </c>
      <c r="M133" s="193">
        <v>118.73</v>
      </c>
      <c r="N133" s="193">
        <v>376.15</v>
      </c>
      <c r="O133" s="193">
        <f t="shared" si="31"/>
        <v>1621.21</v>
      </c>
      <c r="P133" s="193"/>
      <c r="Q133" s="193">
        <v>2690</v>
      </c>
      <c r="S133" s="76"/>
      <c r="T133" s="81" t="s">
        <v>1628</v>
      </c>
      <c r="U133" s="193"/>
      <c r="V133" s="193"/>
      <c r="W133" s="193"/>
      <c r="X133" s="193"/>
      <c r="Y133" s="193"/>
      <c r="Z133" s="193"/>
      <c r="AA133" s="193"/>
      <c r="AB133" s="193"/>
      <c r="AC133" s="193"/>
      <c r="AD133" s="193"/>
      <c r="AE133" s="193"/>
      <c r="AF133" s="193"/>
      <c r="AG133" s="193">
        <f t="shared" si="32"/>
        <v>0</v>
      </c>
      <c r="AH133" s="193"/>
      <c r="AI133" s="193">
        <v>1025</v>
      </c>
    </row>
    <row r="134" spans="1:35" ht="22.5">
      <c r="A134" s="76"/>
      <c r="B134" s="81" t="s">
        <v>1629</v>
      </c>
      <c r="C134" s="193"/>
      <c r="D134" s="193"/>
      <c r="E134" s="193"/>
      <c r="F134" s="193"/>
      <c r="G134" s="193"/>
      <c r="H134" s="193"/>
      <c r="I134" s="193"/>
      <c r="J134" s="193"/>
      <c r="K134" s="193"/>
      <c r="L134" s="193"/>
      <c r="M134" s="193"/>
      <c r="N134" s="193"/>
      <c r="O134" s="193">
        <f t="shared" si="31"/>
        <v>0</v>
      </c>
      <c r="P134" s="193"/>
      <c r="Q134" s="193">
        <v>7</v>
      </c>
      <c r="S134" s="76"/>
      <c r="T134" s="81" t="s">
        <v>1629</v>
      </c>
      <c r="U134" s="193"/>
      <c r="V134" s="193"/>
      <c r="W134" s="193"/>
      <c r="X134" s="193"/>
      <c r="Y134" s="193"/>
      <c r="Z134" s="193"/>
      <c r="AA134" s="193"/>
      <c r="AB134" s="193"/>
      <c r="AC134" s="193"/>
      <c r="AD134" s="193"/>
      <c r="AE134" s="193"/>
      <c r="AF134" s="193"/>
      <c r="AG134" s="193">
        <f t="shared" si="32"/>
        <v>0</v>
      </c>
      <c r="AH134" s="193"/>
      <c r="AI134" s="193">
        <v>3</v>
      </c>
    </row>
    <row r="135" spans="1:35">
      <c r="A135" s="76"/>
      <c r="B135" s="81" t="s">
        <v>1630</v>
      </c>
      <c r="C135" s="193">
        <v>28.89</v>
      </c>
      <c r="D135" s="193">
        <v>28.89</v>
      </c>
      <c r="E135" s="193">
        <v>28.89</v>
      </c>
      <c r="F135" s="193">
        <v>86.67</v>
      </c>
      <c r="G135" s="193">
        <v>86.67</v>
      </c>
      <c r="H135" s="193">
        <v>86.67</v>
      </c>
      <c r="I135" s="193">
        <v>86.67</v>
      </c>
      <c r="J135" s="193">
        <v>86.67</v>
      </c>
      <c r="K135" s="193">
        <v>86.67</v>
      </c>
      <c r="L135" s="193">
        <v>173.34</v>
      </c>
      <c r="M135" s="193">
        <v>115.56</v>
      </c>
      <c r="N135" s="193">
        <v>86.67</v>
      </c>
      <c r="O135" s="193">
        <f t="shared" si="31"/>
        <v>982.25999999999988</v>
      </c>
      <c r="P135" s="193"/>
      <c r="Q135" s="193"/>
      <c r="S135" s="76"/>
      <c r="T135" s="81" t="s">
        <v>1630</v>
      </c>
      <c r="U135" s="193"/>
      <c r="V135" s="193"/>
      <c r="W135" s="193"/>
      <c r="X135" s="193"/>
      <c r="Y135" s="193"/>
      <c r="Z135" s="193"/>
      <c r="AA135" s="193"/>
      <c r="AB135" s="193"/>
      <c r="AC135" s="193"/>
      <c r="AD135" s="193"/>
      <c r="AE135" s="193"/>
      <c r="AF135" s="193"/>
      <c r="AG135" s="193">
        <f t="shared" si="32"/>
        <v>0</v>
      </c>
      <c r="AH135" s="193"/>
      <c r="AI135" s="193"/>
    </row>
    <row r="136" spans="1:35" ht="22.5">
      <c r="A136" s="76"/>
      <c r="B136" s="81" t="s">
        <v>1631</v>
      </c>
      <c r="C136" s="193"/>
      <c r="D136" s="193"/>
      <c r="E136" s="193"/>
      <c r="F136" s="193"/>
      <c r="G136" s="193"/>
      <c r="H136" s="193"/>
      <c r="I136" s="193"/>
      <c r="J136" s="193"/>
      <c r="K136" s="193"/>
      <c r="L136" s="193"/>
      <c r="M136" s="193"/>
      <c r="N136" s="193"/>
      <c r="O136" s="193">
        <f t="shared" si="31"/>
        <v>0</v>
      </c>
      <c r="P136" s="193"/>
      <c r="Q136" s="193"/>
      <c r="S136" s="76"/>
      <c r="T136" s="81" t="s">
        <v>1631</v>
      </c>
      <c r="U136" s="193"/>
      <c r="V136" s="193"/>
      <c r="W136" s="193"/>
      <c r="X136" s="193"/>
      <c r="Y136" s="193"/>
      <c r="Z136" s="193"/>
      <c r="AA136" s="193"/>
      <c r="AB136" s="193"/>
      <c r="AC136" s="193"/>
      <c r="AD136" s="193"/>
      <c r="AE136" s="193"/>
      <c r="AF136" s="193"/>
      <c r="AG136" s="193">
        <f t="shared" si="32"/>
        <v>0</v>
      </c>
      <c r="AH136" s="193"/>
      <c r="AI136" s="193"/>
    </row>
    <row r="137" spans="1:35">
      <c r="A137" s="76"/>
      <c r="B137" s="81" t="s">
        <v>2127</v>
      </c>
      <c r="C137" s="193"/>
      <c r="D137" s="193"/>
      <c r="E137" s="193"/>
      <c r="F137" s="193"/>
      <c r="G137" s="193"/>
      <c r="H137" s="193"/>
      <c r="I137" s="193"/>
      <c r="J137" s="193"/>
      <c r="K137" s="193"/>
      <c r="L137" s="193"/>
      <c r="M137" s="193"/>
      <c r="N137" s="193"/>
      <c r="O137" s="193">
        <f t="shared" si="31"/>
        <v>0</v>
      </c>
      <c r="P137" s="193"/>
      <c r="Q137" s="193">
        <v>742</v>
      </c>
      <c r="S137" s="76"/>
      <c r="T137" s="81" t="s">
        <v>2127</v>
      </c>
      <c r="U137" s="193"/>
      <c r="V137" s="193"/>
      <c r="W137" s="193"/>
      <c r="X137" s="193"/>
      <c r="Y137" s="193"/>
      <c r="Z137" s="193"/>
      <c r="AA137" s="193"/>
      <c r="AB137" s="193"/>
      <c r="AC137" s="193"/>
      <c r="AD137" s="193"/>
      <c r="AE137" s="193"/>
      <c r="AF137" s="193"/>
      <c r="AG137" s="193">
        <f t="shared" si="32"/>
        <v>0</v>
      </c>
      <c r="AH137" s="193"/>
      <c r="AI137" s="193">
        <v>283</v>
      </c>
    </row>
    <row r="138" spans="1:35" ht="22.5">
      <c r="A138" s="76"/>
      <c r="B138" s="81" t="s">
        <v>2128</v>
      </c>
      <c r="C138" s="193"/>
      <c r="D138" s="193"/>
      <c r="E138" s="193"/>
      <c r="F138" s="193"/>
      <c r="G138" s="193"/>
      <c r="H138" s="193"/>
      <c r="I138" s="193"/>
      <c r="J138" s="193"/>
      <c r="K138" s="193"/>
      <c r="L138" s="193"/>
      <c r="M138" s="193"/>
      <c r="N138" s="193"/>
      <c r="O138" s="193">
        <f t="shared" si="31"/>
        <v>0</v>
      </c>
      <c r="P138" s="193"/>
      <c r="Q138" s="193">
        <v>343</v>
      </c>
      <c r="S138" s="76"/>
      <c r="T138" s="81" t="s">
        <v>2128</v>
      </c>
      <c r="U138" s="193"/>
      <c r="V138" s="193"/>
      <c r="W138" s="193"/>
      <c r="X138" s="193"/>
      <c r="Y138" s="193"/>
      <c r="Z138" s="193"/>
      <c r="AA138" s="193"/>
      <c r="AB138" s="193"/>
      <c r="AC138" s="193"/>
      <c r="AD138" s="193"/>
      <c r="AE138" s="193"/>
      <c r="AF138" s="193"/>
      <c r="AG138" s="193">
        <f t="shared" si="32"/>
        <v>0</v>
      </c>
      <c r="AH138" s="193"/>
      <c r="AI138" s="193">
        <v>131</v>
      </c>
    </row>
    <row r="139" spans="1:35">
      <c r="A139" s="76"/>
      <c r="B139" s="81" t="s">
        <v>2129</v>
      </c>
      <c r="C139" s="193"/>
      <c r="D139" s="193"/>
      <c r="E139" s="193"/>
      <c r="F139" s="193"/>
      <c r="G139" s="193"/>
      <c r="H139" s="193"/>
      <c r="I139" s="193"/>
      <c r="J139" s="193"/>
      <c r="K139" s="193"/>
      <c r="L139" s="193"/>
      <c r="M139" s="193"/>
      <c r="N139" s="193"/>
      <c r="O139" s="193">
        <f t="shared" si="31"/>
        <v>0</v>
      </c>
      <c r="P139" s="193"/>
      <c r="Q139" s="193">
        <v>363</v>
      </c>
      <c r="S139" s="76"/>
      <c r="T139" s="81" t="s">
        <v>2129</v>
      </c>
      <c r="U139" s="193"/>
      <c r="V139" s="193"/>
      <c r="W139" s="193"/>
      <c r="X139" s="193"/>
      <c r="Y139" s="193"/>
      <c r="Z139" s="193"/>
      <c r="AA139" s="193"/>
      <c r="AB139" s="193"/>
      <c r="AC139" s="193"/>
      <c r="AD139" s="193"/>
      <c r="AE139" s="193"/>
      <c r="AF139" s="193"/>
      <c r="AG139" s="193">
        <f t="shared" si="32"/>
        <v>0</v>
      </c>
      <c r="AH139" s="193"/>
      <c r="AI139" s="193">
        <v>138</v>
      </c>
    </row>
    <row r="140" spans="1:35">
      <c r="A140" s="76"/>
      <c r="B140" s="81" t="s">
        <v>2130</v>
      </c>
      <c r="C140" s="193"/>
      <c r="D140" s="193"/>
      <c r="E140" s="193"/>
      <c r="F140" s="193"/>
      <c r="G140" s="193"/>
      <c r="H140" s="193"/>
      <c r="I140" s="193"/>
      <c r="J140" s="193"/>
      <c r="K140" s="193"/>
      <c r="L140" s="193"/>
      <c r="M140" s="193"/>
      <c r="N140" s="193"/>
      <c r="O140" s="193">
        <f t="shared" si="31"/>
        <v>0</v>
      </c>
      <c r="P140" s="193"/>
      <c r="Q140" s="193">
        <v>330</v>
      </c>
      <c r="S140" s="76"/>
      <c r="T140" s="81" t="s">
        <v>2130</v>
      </c>
      <c r="U140" s="193"/>
      <c r="V140" s="193"/>
      <c r="W140" s="193"/>
      <c r="X140" s="193"/>
      <c r="Y140" s="193"/>
      <c r="Z140" s="193"/>
      <c r="AA140" s="193"/>
      <c r="AB140" s="193"/>
      <c r="AC140" s="193"/>
      <c r="AD140" s="193"/>
      <c r="AE140" s="193"/>
      <c r="AF140" s="193"/>
      <c r="AG140" s="193">
        <f t="shared" si="32"/>
        <v>0</v>
      </c>
      <c r="AH140" s="193"/>
      <c r="AI140" s="193">
        <v>126</v>
      </c>
    </row>
    <row r="141" spans="1:35">
      <c r="A141" s="76"/>
      <c r="B141" s="81" t="s">
        <v>2131</v>
      </c>
      <c r="C141" s="193"/>
      <c r="D141" s="193"/>
      <c r="E141" s="193"/>
      <c r="F141" s="193"/>
      <c r="G141" s="193"/>
      <c r="H141" s="193"/>
      <c r="I141" s="193"/>
      <c r="J141" s="193"/>
      <c r="K141" s="193"/>
      <c r="L141" s="193"/>
      <c r="M141" s="193"/>
      <c r="N141" s="193"/>
      <c r="O141" s="193">
        <f t="shared" si="31"/>
        <v>0</v>
      </c>
      <c r="P141" s="193"/>
      <c r="Q141" s="193">
        <v>945</v>
      </c>
      <c r="S141" s="76"/>
      <c r="T141" s="81" t="s">
        <v>2131</v>
      </c>
      <c r="U141" s="193"/>
      <c r="V141" s="193"/>
      <c r="W141" s="193"/>
      <c r="X141" s="193"/>
      <c r="Y141" s="193"/>
      <c r="Z141" s="193"/>
      <c r="AA141" s="193"/>
      <c r="AB141" s="193"/>
      <c r="AC141" s="193"/>
      <c r="AD141" s="193"/>
      <c r="AE141" s="193"/>
      <c r="AF141" s="193"/>
      <c r="AG141" s="193">
        <f t="shared" si="32"/>
        <v>0</v>
      </c>
      <c r="AH141" s="193"/>
      <c r="AI141" s="193">
        <v>360</v>
      </c>
    </row>
    <row r="142" spans="1:35">
      <c r="A142" s="76"/>
      <c r="B142" s="81" t="s">
        <v>2132</v>
      </c>
      <c r="C142" s="193"/>
      <c r="D142" s="193"/>
      <c r="E142" s="193"/>
      <c r="F142" s="193"/>
      <c r="G142" s="193"/>
      <c r="H142" s="193"/>
      <c r="I142" s="193"/>
      <c r="J142" s="193"/>
      <c r="K142" s="193"/>
      <c r="L142" s="193"/>
      <c r="M142" s="193"/>
      <c r="N142" s="193"/>
      <c r="O142" s="193">
        <f t="shared" si="31"/>
        <v>0</v>
      </c>
      <c r="P142" s="193"/>
      <c r="Q142" s="193">
        <v>3</v>
      </c>
      <c r="S142" s="76"/>
      <c r="T142" s="81" t="s">
        <v>2132</v>
      </c>
      <c r="U142" s="193"/>
      <c r="V142" s="193"/>
      <c r="W142" s="193"/>
      <c r="X142" s="193"/>
      <c r="Y142" s="193"/>
      <c r="Z142" s="193"/>
      <c r="AA142" s="193"/>
      <c r="AB142" s="193"/>
      <c r="AC142" s="193"/>
      <c r="AD142" s="193"/>
      <c r="AE142" s="193"/>
      <c r="AF142" s="193"/>
      <c r="AG142" s="193">
        <f t="shared" si="32"/>
        <v>0</v>
      </c>
      <c r="AH142" s="193"/>
      <c r="AI142" s="193">
        <v>1</v>
      </c>
    </row>
    <row r="143" spans="1:35">
      <c r="A143" s="76"/>
      <c r="B143" s="81" t="s">
        <v>2133</v>
      </c>
      <c r="C143" s="193"/>
      <c r="D143" s="193"/>
      <c r="E143" s="193"/>
      <c r="F143" s="193"/>
      <c r="G143" s="193"/>
      <c r="H143" s="193"/>
      <c r="I143" s="193"/>
      <c r="J143" s="193"/>
      <c r="K143" s="193"/>
      <c r="L143" s="193"/>
      <c r="M143" s="193"/>
      <c r="N143" s="193"/>
      <c r="O143" s="193">
        <f t="shared" si="31"/>
        <v>0</v>
      </c>
      <c r="P143" s="193"/>
      <c r="Q143" s="193"/>
      <c r="S143" s="76"/>
      <c r="T143" s="81" t="s">
        <v>2133</v>
      </c>
      <c r="U143" s="193"/>
      <c r="V143" s="193"/>
      <c r="W143" s="193"/>
      <c r="X143" s="193"/>
      <c r="Y143" s="193"/>
      <c r="Z143" s="193"/>
      <c r="AA143" s="193"/>
      <c r="AB143" s="193"/>
      <c r="AC143" s="193"/>
      <c r="AD143" s="193"/>
      <c r="AE143" s="193"/>
      <c r="AF143" s="193"/>
      <c r="AG143" s="193">
        <f t="shared" si="32"/>
        <v>0</v>
      </c>
      <c r="AH143" s="193"/>
      <c r="AI143" s="193"/>
    </row>
    <row r="144" spans="1:35">
      <c r="A144" s="76"/>
      <c r="B144" s="81" t="s">
        <v>131</v>
      </c>
      <c r="C144" s="193"/>
      <c r="D144" s="193"/>
      <c r="E144" s="193"/>
      <c r="F144" s="193"/>
      <c r="G144" s="193"/>
      <c r="H144" s="193"/>
      <c r="I144" s="193"/>
      <c r="J144" s="193"/>
      <c r="K144" s="193"/>
      <c r="L144" s="193"/>
      <c r="M144" s="193"/>
      <c r="N144" s="193"/>
      <c r="O144" s="193"/>
      <c r="P144" s="193"/>
      <c r="Q144" s="193">
        <v>37663</v>
      </c>
      <c r="S144" s="76"/>
      <c r="T144" s="81" t="s">
        <v>131</v>
      </c>
      <c r="U144" s="193"/>
      <c r="V144" s="193"/>
      <c r="W144" s="193"/>
      <c r="X144" s="193"/>
      <c r="Y144" s="193"/>
      <c r="Z144" s="193"/>
      <c r="AA144" s="193"/>
      <c r="AB144" s="193"/>
      <c r="AC144" s="193"/>
      <c r="AD144" s="193"/>
      <c r="AE144" s="193"/>
      <c r="AF144" s="193"/>
      <c r="AG144" s="193"/>
      <c r="AH144" s="193"/>
      <c r="AI144" s="193">
        <v>14350</v>
      </c>
    </row>
    <row r="145" spans="1:35" ht="22.5">
      <c r="A145" s="76"/>
      <c r="B145" s="77" t="s">
        <v>2134</v>
      </c>
      <c r="C145" s="193">
        <v>40</v>
      </c>
      <c r="D145" s="193">
        <v>245</v>
      </c>
      <c r="E145" s="193">
        <v>0</v>
      </c>
      <c r="F145" s="193">
        <v>0</v>
      </c>
      <c r="G145" s="193">
        <v>0</v>
      </c>
      <c r="H145" s="193">
        <v>0</v>
      </c>
      <c r="I145" s="193">
        <v>0</v>
      </c>
      <c r="J145" s="193">
        <v>0</v>
      </c>
      <c r="K145" s="193">
        <v>0</v>
      </c>
      <c r="L145" s="193">
        <v>0</v>
      </c>
      <c r="M145" s="193">
        <v>40</v>
      </c>
      <c r="N145" s="193">
        <v>0</v>
      </c>
      <c r="O145" s="193">
        <f t="shared" si="31"/>
        <v>325</v>
      </c>
      <c r="P145" s="193">
        <v>1006</v>
      </c>
      <c r="Q145" s="193"/>
      <c r="S145" s="76"/>
      <c r="T145" s="77" t="s">
        <v>2134</v>
      </c>
      <c r="U145" s="193"/>
      <c r="V145" s="193"/>
      <c r="W145" s="193"/>
      <c r="X145" s="193"/>
      <c r="Y145" s="193"/>
      <c r="Z145" s="193"/>
      <c r="AA145" s="193"/>
      <c r="AB145" s="193"/>
      <c r="AC145" s="193"/>
      <c r="AD145" s="193"/>
      <c r="AE145" s="193"/>
      <c r="AF145" s="193"/>
      <c r="AG145" s="193">
        <f t="shared" si="32"/>
        <v>0</v>
      </c>
      <c r="AH145" s="193">
        <v>383</v>
      </c>
      <c r="AI145" s="193"/>
    </row>
    <row r="146" spans="1:35">
      <c r="A146" s="76"/>
      <c r="B146" s="77" t="s">
        <v>2135</v>
      </c>
      <c r="C146" s="193">
        <v>0</v>
      </c>
      <c r="D146" s="193">
        <v>0</v>
      </c>
      <c r="E146" s="193">
        <v>0</v>
      </c>
      <c r="F146" s="193">
        <v>0</v>
      </c>
      <c r="G146" s="193">
        <v>0</v>
      </c>
      <c r="H146" s="193">
        <v>0</v>
      </c>
      <c r="I146" s="193">
        <v>226.11</v>
      </c>
      <c r="J146" s="193">
        <v>0</v>
      </c>
      <c r="K146" s="193">
        <v>85.09</v>
      </c>
      <c r="L146" s="193">
        <v>0</v>
      </c>
      <c r="M146" s="193">
        <v>0</v>
      </c>
      <c r="N146" s="193">
        <v>165.62</v>
      </c>
      <c r="O146" s="193">
        <f t="shared" si="31"/>
        <v>476.82000000000005</v>
      </c>
      <c r="P146" s="193">
        <v>2038</v>
      </c>
      <c r="Q146" s="193">
        <v>1354</v>
      </c>
      <c r="S146" s="76"/>
      <c r="T146" s="77" t="s">
        <v>2135</v>
      </c>
      <c r="U146" s="193"/>
      <c r="V146" s="193"/>
      <c r="W146" s="193"/>
      <c r="X146" s="193"/>
      <c r="Y146" s="193"/>
      <c r="Z146" s="193"/>
      <c r="AA146" s="193"/>
      <c r="AB146" s="193"/>
      <c r="AC146" s="193"/>
      <c r="AD146" s="193"/>
      <c r="AE146" s="193"/>
      <c r="AF146" s="193"/>
      <c r="AG146" s="193">
        <f t="shared" si="32"/>
        <v>0</v>
      </c>
      <c r="AH146" s="193">
        <v>777</v>
      </c>
      <c r="AI146" s="193">
        <v>516</v>
      </c>
    </row>
    <row r="147" spans="1:35">
      <c r="A147" s="76"/>
      <c r="B147" s="80" t="s">
        <v>2136</v>
      </c>
      <c r="C147" s="193">
        <v>433.33</v>
      </c>
      <c r="D147" s="193">
        <v>433.33</v>
      </c>
      <c r="E147" s="193">
        <v>0</v>
      </c>
      <c r="F147" s="193">
        <v>433.34</v>
      </c>
      <c r="G147" s="193">
        <v>1083.33</v>
      </c>
      <c r="H147" s="193">
        <v>433.33</v>
      </c>
      <c r="I147" s="193">
        <v>433.34</v>
      </c>
      <c r="J147" s="193">
        <v>216.67</v>
      </c>
      <c r="K147" s="193">
        <v>433.33</v>
      </c>
      <c r="L147" s="193">
        <v>433.33</v>
      </c>
      <c r="M147" s="193">
        <v>433.34</v>
      </c>
      <c r="N147" s="193">
        <v>866.67</v>
      </c>
      <c r="O147" s="193">
        <f t="shared" si="31"/>
        <v>5633.34</v>
      </c>
      <c r="P147" s="193">
        <v>142</v>
      </c>
      <c r="Q147" s="193"/>
      <c r="S147" s="76"/>
      <c r="T147" s="77"/>
      <c r="U147" s="193"/>
      <c r="V147" s="193"/>
      <c r="W147" s="193"/>
      <c r="X147" s="193"/>
      <c r="Y147" s="193"/>
      <c r="Z147" s="193"/>
      <c r="AA147" s="193"/>
      <c r="AB147" s="193"/>
      <c r="AC147" s="193"/>
      <c r="AD147" s="193"/>
      <c r="AE147" s="193"/>
      <c r="AF147" s="193"/>
      <c r="AG147" s="193">
        <f t="shared" si="32"/>
        <v>0</v>
      </c>
      <c r="AH147" s="193">
        <v>54</v>
      </c>
      <c r="AI147" s="193"/>
    </row>
    <row r="148" spans="1:35">
      <c r="A148" s="76"/>
      <c r="B148" s="77" t="s">
        <v>2137</v>
      </c>
      <c r="C148" s="193">
        <v>18</v>
      </c>
      <c r="D148" s="193">
        <v>228.2</v>
      </c>
      <c r="E148" s="193">
        <v>19.79</v>
      </c>
      <c r="F148" s="193">
        <v>23.37</v>
      </c>
      <c r="G148" s="193">
        <v>26.32</v>
      </c>
      <c r="H148" s="193">
        <v>15.59</v>
      </c>
      <c r="I148" s="193">
        <v>12.18</v>
      </c>
      <c r="J148" s="193">
        <v>15.89</v>
      </c>
      <c r="K148" s="193">
        <v>21.18</v>
      </c>
      <c r="L148" s="193">
        <v>16.940000000000001</v>
      </c>
      <c r="M148" s="193">
        <v>15.32</v>
      </c>
      <c r="N148" s="193">
        <v>8.4700000000000006</v>
      </c>
      <c r="O148" s="193">
        <f t="shared" si="31"/>
        <v>421.25</v>
      </c>
      <c r="P148" s="193">
        <v>976</v>
      </c>
      <c r="Q148" s="193">
        <v>424</v>
      </c>
      <c r="S148" s="76"/>
      <c r="T148" s="77" t="s">
        <v>2137</v>
      </c>
      <c r="U148" s="193"/>
      <c r="V148" s="193"/>
      <c r="W148" s="193"/>
      <c r="X148" s="193"/>
      <c r="Y148" s="193"/>
      <c r="Z148" s="193"/>
      <c r="AA148" s="193"/>
      <c r="AB148" s="193"/>
      <c r="AC148" s="193"/>
      <c r="AD148" s="193"/>
      <c r="AE148" s="193"/>
      <c r="AF148" s="193"/>
      <c r="AG148" s="193">
        <f t="shared" si="32"/>
        <v>0</v>
      </c>
      <c r="AH148" s="193">
        <v>372</v>
      </c>
      <c r="AI148" s="193">
        <v>161</v>
      </c>
    </row>
    <row r="149" spans="1:35">
      <c r="A149" s="76"/>
      <c r="B149" s="77" t="s">
        <v>79</v>
      </c>
      <c r="C149" s="193"/>
      <c r="D149" s="193"/>
      <c r="E149" s="193"/>
      <c r="F149" s="193"/>
      <c r="G149" s="193"/>
      <c r="H149" s="193"/>
      <c r="I149" s="193"/>
      <c r="J149" s="193"/>
      <c r="K149" s="193"/>
      <c r="L149" s="193"/>
      <c r="M149" s="193"/>
      <c r="N149" s="193"/>
      <c r="O149" s="193">
        <f t="shared" si="31"/>
        <v>0</v>
      </c>
      <c r="P149" s="193"/>
      <c r="Q149" s="193">
        <v>5</v>
      </c>
      <c r="S149" s="76"/>
      <c r="T149" s="77" t="s">
        <v>79</v>
      </c>
      <c r="U149" s="193"/>
      <c r="V149" s="193"/>
      <c r="W149" s="193"/>
      <c r="X149" s="193"/>
      <c r="Y149" s="193"/>
      <c r="Z149" s="193"/>
      <c r="AA149" s="193"/>
      <c r="AB149" s="193"/>
      <c r="AC149" s="193"/>
      <c r="AD149" s="193"/>
      <c r="AE149" s="193"/>
      <c r="AF149" s="193"/>
      <c r="AG149" s="193">
        <f t="shared" si="32"/>
        <v>0</v>
      </c>
      <c r="AH149" s="193"/>
      <c r="AI149" s="193">
        <v>2</v>
      </c>
    </row>
    <row r="150" spans="1:35">
      <c r="A150" s="76"/>
      <c r="B150" s="77" t="s">
        <v>80</v>
      </c>
      <c r="C150" s="193"/>
      <c r="D150" s="193"/>
      <c r="E150" s="193"/>
      <c r="F150" s="193"/>
      <c r="G150" s="193"/>
      <c r="H150" s="193"/>
      <c r="I150" s="193"/>
      <c r="J150" s="193"/>
      <c r="K150" s="193"/>
      <c r="L150" s="193"/>
      <c r="M150" s="193"/>
      <c r="N150" s="193"/>
      <c r="O150" s="193">
        <f t="shared" si="31"/>
        <v>0</v>
      </c>
      <c r="P150" s="193"/>
      <c r="Q150" s="193"/>
      <c r="S150" s="76"/>
      <c r="T150" s="77" t="s">
        <v>80</v>
      </c>
      <c r="U150" s="193"/>
      <c r="V150" s="193"/>
      <c r="W150" s="193"/>
      <c r="X150" s="193"/>
      <c r="Y150" s="193"/>
      <c r="Z150" s="193"/>
      <c r="AA150" s="193"/>
      <c r="AB150" s="193"/>
      <c r="AC150" s="193"/>
      <c r="AD150" s="193"/>
      <c r="AE150" s="193"/>
      <c r="AF150" s="193"/>
      <c r="AG150" s="193">
        <f t="shared" si="32"/>
        <v>0</v>
      </c>
      <c r="AH150" s="193"/>
      <c r="AI150" s="193"/>
    </row>
    <row r="151" spans="1:35">
      <c r="A151" s="76"/>
      <c r="B151" s="77" t="s">
        <v>81</v>
      </c>
      <c r="C151" s="193">
        <v>0</v>
      </c>
      <c r="D151" s="193">
        <v>185.5</v>
      </c>
      <c r="E151" s="193">
        <v>749.05</v>
      </c>
      <c r="F151" s="193">
        <v>1483.1</v>
      </c>
      <c r="G151" s="193">
        <v>346.4</v>
      </c>
      <c r="H151" s="193">
        <v>1082.96</v>
      </c>
      <c r="I151" s="193">
        <v>483</v>
      </c>
      <c r="J151" s="193">
        <v>1421.79</v>
      </c>
      <c r="K151" s="193">
        <v>634.5</v>
      </c>
      <c r="L151" s="193">
        <v>125</v>
      </c>
      <c r="M151" s="193">
        <v>921.29</v>
      </c>
      <c r="N151" s="193">
        <v>589.52</v>
      </c>
      <c r="O151" s="193">
        <f t="shared" si="31"/>
        <v>8022.1100000000006</v>
      </c>
      <c r="P151" s="193"/>
      <c r="Q151" s="193"/>
      <c r="S151" s="76"/>
      <c r="T151" s="77" t="s">
        <v>81</v>
      </c>
      <c r="U151" s="193"/>
      <c r="V151" s="193"/>
      <c r="W151" s="193"/>
      <c r="X151" s="193"/>
      <c r="Y151" s="193"/>
      <c r="Z151" s="193"/>
      <c r="AA151" s="193"/>
      <c r="AB151" s="193"/>
      <c r="AC151" s="193"/>
      <c r="AD151" s="193"/>
      <c r="AE151" s="193"/>
      <c r="AF151" s="193"/>
      <c r="AG151" s="193">
        <f t="shared" si="32"/>
        <v>0</v>
      </c>
      <c r="AH151" s="193"/>
      <c r="AI151" s="193"/>
    </row>
    <row r="152" spans="1:35">
      <c r="A152" s="76"/>
      <c r="B152" s="77" t="s">
        <v>82</v>
      </c>
      <c r="C152" s="193">
        <v>400</v>
      </c>
      <c r="D152" s="193">
        <v>0</v>
      </c>
      <c r="E152" s="193">
        <v>0</v>
      </c>
      <c r="F152" s="193">
        <v>0</v>
      </c>
      <c r="G152" s="193">
        <v>0</v>
      </c>
      <c r="H152" s="193">
        <v>0</v>
      </c>
      <c r="I152" s="193">
        <v>0</v>
      </c>
      <c r="J152" s="193">
        <v>350</v>
      </c>
      <c r="K152" s="193">
        <v>0</v>
      </c>
      <c r="L152" s="193">
        <v>836.61</v>
      </c>
      <c r="M152" s="193">
        <v>1073.5</v>
      </c>
      <c r="N152" s="193">
        <v>2553.15</v>
      </c>
      <c r="O152" s="193">
        <f t="shared" si="31"/>
        <v>5213.26</v>
      </c>
      <c r="P152" s="193"/>
      <c r="Q152" s="193"/>
      <c r="S152" s="76"/>
      <c r="T152" s="77" t="s">
        <v>82</v>
      </c>
      <c r="U152" s="193"/>
      <c r="V152" s="193"/>
      <c r="W152" s="193"/>
      <c r="X152" s="193"/>
      <c r="Y152" s="193"/>
      <c r="Z152" s="193"/>
      <c r="AA152" s="193"/>
      <c r="AB152" s="193"/>
      <c r="AC152" s="193"/>
      <c r="AD152" s="193"/>
      <c r="AE152" s="193"/>
      <c r="AF152" s="193"/>
      <c r="AG152" s="193">
        <f t="shared" si="32"/>
        <v>0</v>
      </c>
      <c r="AH152" s="193"/>
      <c r="AI152" s="193"/>
    </row>
    <row r="153" spans="1:35">
      <c r="A153" s="76"/>
      <c r="B153" s="77" t="s">
        <v>83</v>
      </c>
      <c r="C153" s="193">
        <v>0</v>
      </c>
      <c r="D153" s="193">
        <v>0</v>
      </c>
      <c r="E153" s="193">
        <v>0</v>
      </c>
      <c r="F153" s="193">
        <v>125</v>
      </c>
      <c r="G153" s="193">
        <v>0</v>
      </c>
      <c r="H153" s="193">
        <v>0</v>
      </c>
      <c r="I153" s="193">
        <v>676.78</v>
      </c>
      <c r="J153" s="193">
        <v>0</v>
      </c>
      <c r="K153" s="193">
        <v>0</v>
      </c>
      <c r="L153" s="193">
        <v>252.67</v>
      </c>
      <c r="M153" s="193">
        <v>997.9</v>
      </c>
      <c r="N153" s="193">
        <v>0</v>
      </c>
      <c r="O153" s="193">
        <f t="shared" si="31"/>
        <v>2052.35</v>
      </c>
      <c r="P153" s="193"/>
      <c r="Q153" s="193"/>
      <c r="S153" s="76"/>
      <c r="T153" s="85"/>
      <c r="U153" s="193"/>
      <c r="V153" s="193"/>
      <c r="W153" s="193"/>
      <c r="X153" s="193"/>
      <c r="Y153" s="193"/>
      <c r="Z153" s="193"/>
      <c r="AA153" s="193"/>
      <c r="AB153" s="193"/>
      <c r="AC153" s="193"/>
      <c r="AD153" s="193"/>
      <c r="AE153" s="193"/>
      <c r="AF153" s="193"/>
      <c r="AG153" s="193">
        <f t="shared" si="32"/>
        <v>0</v>
      </c>
      <c r="AH153" s="193"/>
      <c r="AI153" s="193"/>
    </row>
    <row r="154" spans="1:35">
      <c r="A154" s="76"/>
      <c r="B154" s="81" t="s">
        <v>84</v>
      </c>
      <c r="C154" s="193"/>
      <c r="D154" s="193"/>
      <c r="E154" s="193"/>
      <c r="F154" s="193"/>
      <c r="G154" s="193"/>
      <c r="H154" s="193"/>
      <c r="I154" s="193"/>
      <c r="J154" s="193"/>
      <c r="K154" s="193"/>
      <c r="L154" s="193"/>
      <c r="M154" s="193"/>
      <c r="N154" s="193"/>
      <c r="O154" s="193">
        <f t="shared" si="31"/>
        <v>0</v>
      </c>
      <c r="P154" s="193"/>
      <c r="Q154" s="193">
        <v>2</v>
      </c>
      <c r="S154" s="76"/>
      <c r="T154" s="81" t="s">
        <v>84</v>
      </c>
      <c r="U154" s="193"/>
      <c r="V154" s="193"/>
      <c r="W154" s="193"/>
      <c r="X154" s="193"/>
      <c r="Y154" s="193"/>
      <c r="Z154" s="193"/>
      <c r="AA154" s="193"/>
      <c r="AB154" s="193"/>
      <c r="AC154" s="193"/>
      <c r="AD154" s="193"/>
      <c r="AE154" s="193"/>
      <c r="AF154" s="193"/>
      <c r="AG154" s="193">
        <f t="shared" si="32"/>
        <v>0</v>
      </c>
      <c r="AH154" s="193"/>
      <c r="AI154" s="193">
        <v>1</v>
      </c>
    </row>
    <row r="155" spans="1:35">
      <c r="A155" s="76"/>
      <c r="B155" s="81" t="s">
        <v>85</v>
      </c>
      <c r="C155" s="193"/>
      <c r="D155" s="193"/>
      <c r="E155" s="193"/>
      <c r="F155" s="193"/>
      <c r="G155" s="193"/>
      <c r="H155" s="193"/>
      <c r="I155" s="193"/>
      <c r="J155" s="193"/>
      <c r="K155" s="193"/>
      <c r="L155" s="193"/>
      <c r="M155" s="193"/>
      <c r="N155" s="193"/>
      <c r="O155" s="193">
        <f t="shared" si="31"/>
        <v>0</v>
      </c>
      <c r="P155" s="193"/>
      <c r="Q155" s="193">
        <v>539</v>
      </c>
      <c r="S155" s="76"/>
      <c r="T155" s="81" t="s">
        <v>85</v>
      </c>
      <c r="U155" s="193"/>
      <c r="V155" s="193"/>
      <c r="W155" s="193"/>
      <c r="X155" s="193"/>
      <c r="Y155" s="193"/>
      <c r="Z155" s="193"/>
      <c r="AA155" s="193"/>
      <c r="AB155" s="193"/>
      <c r="AC155" s="193"/>
      <c r="AD155" s="193"/>
      <c r="AE155" s="193"/>
      <c r="AF155" s="193"/>
      <c r="AG155" s="193">
        <f t="shared" si="32"/>
        <v>0</v>
      </c>
      <c r="AH155" s="193"/>
      <c r="AI155" s="193">
        <v>205</v>
      </c>
    </row>
    <row r="156" spans="1:35" ht="22.5">
      <c r="A156" s="76"/>
      <c r="B156" s="81" t="s">
        <v>86</v>
      </c>
      <c r="C156" s="193"/>
      <c r="D156" s="193"/>
      <c r="E156" s="193"/>
      <c r="F156" s="193"/>
      <c r="G156" s="193"/>
      <c r="H156" s="193"/>
      <c r="I156" s="193"/>
      <c r="J156" s="193"/>
      <c r="K156" s="193"/>
      <c r="L156" s="193"/>
      <c r="M156" s="193"/>
      <c r="N156" s="193"/>
      <c r="O156" s="193">
        <f t="shared" ref="O156:O164" si="43">SUM(C156:N156)</f>
        <v>0</v>
      </c>
      <c r="P156" s="193"/>
      <c r="Q156" s="193"/>
      <c r="S156" s="76"/>
      <c r="T156" s="81" t="s">
        <v>86</v>
      </c>
      <c r="U156" s="193">
        <v>0</v>
      </c>
      <c r="V156" s="193">
        <v>434</v>
      </c>
      <c r="W156" s="193">
        <v>2571</v>
      </c>
      <c r="X156" s="193">
        <v>440</v>
      </c>
      <c r="Y156" s="193">
        <v>1339.19</v>
      </c>
      <c r="Z156" s="193">
        <v>0</v>
      </c>
      <c r="AA156" s="193">
        <v>0</v>
      </c>
      <c r="AB156" s="193">
        <v>410.5</v>
      </c>
      <c r="AC156" s="193">
        <v>300</v>
      </c>
      <c r="AD156" s="193">
        <v>0</v>
      </c>
      <c r="AE156" s="193">
        <v>212</v>
      </c>
      <c r="AF156" s="193">
        <v>994.65</v>
      </c>
      <c r="AG156" s="193">
        <f t="shared" ref="AG156:AG164" si="44">SUM(U156:AF156)</f>
        <v>6701.34</v>
      </c>
      <c r="AH156" s="193"/>
      <c r="AI156" s="193"/>
    </row>
    <row r="157" spans="1:35">
      <c r="A157" s="76"/>
      <c r="B157" s="81" t="s">
        <v>87</v>
      </c>
      <c r="C157" s="193"/>
      <c r="D157" s="193"/>
      <c r="E157" s="193"/>
      <c r="F157" s="193"/>
      <c r="G157" s="193"/>
      <c r="H157" s="193"/>
      <c r="I157" s="193"/>
      <c r="J157" s="193"/>
      <c r="K157" s="193"/>
      <c r="L157" s="193"/>
      <c r="M157" s="193"/>
      <c r="N157" s="193"/>
      <c r="O157" s="193">
        <f t="shared" si="43"/>
        <v>0</v>
      </c>
      <c r="P157" s="193"/>
      <c r="Q157" s="193"/>
      <c r="S157" s="76"/>
      <c r="T157" s="81" t="s">
        <v>87</v>
      </c>
      <c r="U157" s="193">
        <v>200</v>
      </c>
      <c r="V157" s="193">
        <v>0</v>
      </c>
      <c r="W157" s="193">
        <v>0</v>
      </c>
      <c r="X157" s="193">
        <v>0</v>
      </c>
      <c r="Y157" s="193">
        <v>0</v>
      </c>
      <c r="Z157" s="193">
        <v>0</v>
      </c>
      <c r="AA157" s="193">
        <v>0</v>
      </c>
      <c r="AB157" s="193">
        <v>0</v>
      </c>
      <c r="AC157" s="193">
        <v>0</v>
      </c>
      <c r="AD157" s="193">
        <v>0</v>
      </c>
      <c r="AE157" s="193">
        <v>0</v>
      </c>
      <c r="AF157" s="193">
        <v>0</v>
      </c>
      <c r="AG157" s="193">
        <f t="shared" si="44"/>
        <v>200</v>
      </c>
      <c r="AH157" s="193"/>
      <c r="AI157" s="193"/>
    </row>
    <row r="158" spans="1:35" ht="22.5">
      <c r="A158" s="76"/>
      <c r="B158" s="81" t="s">
        <v>88</v>
      </c>
      <c r="C158" s="193"/>
      <c r="D158" s="193"/>
      <c r="E158" s="193"/>
      <c r="F158" s="193"/>
      <c r="G158" s="193"/>
      <c r="H158" s="193"/>
      <c r="I158" s="193"/>
      <c r="J158" s="193"/>
      <c r="K158" s="193"/>
      <c r="L158" s="193"/>
      <c r="M158" s="193"/>
      <c r="N158" s="193"/>
      <c r="O158" s="193">
        <f t="shared" si="43"/>
        <v>0</v>
      </c>
      <c r="P158" s="193"/>
      <c r="Q158" s="193"/>
      <c r="S158" s="76"/>
      <c r="T158" s="81" t="s">
        <v>88</v>
      </c>
      <c r="U158" s="193"/>
      <c r="V158" s="193"/>
      <c r="W158" s="193"/>
      <c r="X158" s="193"/>
      <c r="Y158" s="193"/>
      <c r="Z158" s="193"/>
      <c r="AA158" s="193"/>
      <c r="AB158" s="193"/>
      <c r="AC158" s="193"/>
      <c r="AD158" s="193"/>
      <c r="AE158" s="193"/>
      <c r="AF158" s="193"/>
      <c r="AG158" s="193">
        <f t="shared" si="44"/>
        <v>0</v>
      </c>
      <c r="AH158" s="193"/>
      <c r="AI158" s="193"/>
    </row>
    <row r="159" spans="1:35">
      <c r="A159" s="76"/>
      <c r="B159" s="81" t="s">
        <v>89</v>
      </c>
      <c r="C159" s="193"/>
      <c r="D159" s="193"/>
      <c r="E159" s="193"/>
      <c r="F159" s="193"/>
      <c r="G159" s="193"/>
      <c r="H159" s="193"/>
      <c r="I159" s="193"/>
      <c r="J159" s="193"/>
      <c r="K159" s="193"/>
      <c r="L159" s="193"/>
      <c r="M159" s="193"/>
      <c r="N159" s="193"/>
      <c r="O159" s="193">
        <f t="shared" si="43"/>
        <v>0</v>
      </c>
      <c r="P159" s="193"/>
      <c r="Q159" s="193"/>
      <c r="S159" s="76"/>
      <c r="T159" s="81" t="s">
        <v>89</v>
      </c>
      <c r="U159" s="193"/>
      <c r="V159" s="193"/>
      <c r="W159" s="193"/>
      <c r="X159" s="193"/>
      <c r="Y159" s="193"/>
      <c r="Z159" s="193"/>
      <c r="AA159" s="193"/>
      <c r="AB159" s="193"/>
      <c r="AC159" s="193"/>
      <c r="AD159" s="193"/>
      <c r="AE159" s="193"/>
      <c r="AF159" s="193"/>
      <c r="AG159" s="193">
        <f t="shared" si="44"/>
        <v>0</v>
      </c>
      <c r="AH159" s="193"/>
      <c r="AI159" s="193"/>
    </row>
    <row r="160" spans="1:35">
      <c r="A160" s="76"/>
      <c r="B160" s="81" t="s">
        <v>90</v>
      </c>
      <c r="C160" s="193"/>
      <c r="D160" s="193"/>
      <c r="E160" s="193"/>
      <c r="F160" s="193"/>
      <c r="G160" s="193"/>
      <c r="H160" s="193"/>
      <c r="I160" s="193"/>
      <c r="J160" s="193"/>
      <c r="K160" s="193"/>
      <c r="L160" s="193"/>
      <c r="M160" s="193"/>
      <c r="N160" s="193"/>
      <c r="O160" s="193">
        <f t="shared" si="43"/>
        <v>0</v>
      </c>
      <c r="P160" s="193">
        <v>1411</v>
      </c>
      <c r="Q160" s="193">
        <v>252</v>
      </c>
      <c r="S160" s="76"/>
      <c r="T160" s="81" t="s">
        <v>90</v>
      </c>
      <c r="U160" s="193"/>
      <c r="V160" s="193"/>
      <c r="W160" s="193"/>
      <c r="X160" s="193"/>
      <c r="Y160" s="193"/>
      <c r="Z160" s="193"/>
      <c r="AA160" s="193"/>
      <c r="AB160" s="193"/>
      <c r="AC160" s="193"/>
      <c r="AD160" s="193"/>
      <c r="AE160" s="193"/>
      <c r="AF160" s="193"/>
      <c r="AG160" s="193">
        <f t="shared" si="44"/>
        <v>0</v>
      </c>
      <c r="AH160" s="193">
        <v>537</v>
      </c>
      <c r="AI160" s="193">
        <v>96</v>
      </c>
    </row>
    <row r="161" spans="1:35">
      <c r="A161" s="76"/>
      <c r="B161" s="81" t="s">
        <v>91</v>
      </c>
      <c r="C161" s="193"/>
      <c r="D161" s="193"/>
      <c r="E161" s="193"/>
      <c r="F161" s="193"/>
      <c r="G161" s="193"/>
      <c r="H161" s="193"/>
      <c r="I161" s="193"/>
      <c r="J161" s="193"/>
      <c r="K161" s="193"/>
      <c r="L161" s="193"/>
      <c r="M161" s="193"/>
      <c r="N161" s="193"/>
      <c r="O161" s="193">
        <f t="shared" si="43"/>
        <v>0</v>
      </c>
      <c r="P161" s="193"/>
      <c r="Q161" s="193">
        <v>2437</v>
      </c>
      <c r="S161" s="76"/>
      <c r="T161" s="81" t="s">
        <v>91</v>
      </c>
      <c r="U161" s="193"/>
      <c r="V161" s="193"/>
      <c r="W161" s="193"/>
      <c r="X161" s="193"/>
      <c r="Y161" s="193"/>
      <c r="Z161" s="193"/>
      <c r="AA161" s="193"/>
      <c r="AB161" s="193"/>
      <c r="AC161" s="193"/>
      <c r="AD161" s="193"/>
      <c r="AE161" s="193"/>
      <c r="AF161" s="193"/>
      <c r="AG161" s="193">
        <f t="shared" si="44"/>
        <v>0</v>
      </c>
      <c r="AH161" s="193"/>
      <c r="AI161" s="193">
        <v>929</v>
      </c>
    </row>
    <row r="162" spans="1:35">
      <c r="A162" s="76"/>
      <c r="B162" s="81" t="s">
        <v>129</v>
      </c>
      <c r="C162" s="193"/>
      <c r="D162" s="193"/>
      <c r="E162" s="193"/>
      <c r="F162" s="193"/>
      <c r="G162" s="193"/>
      <c r="H162" s="193"/>
      <c r="I162" s="193"/>
      <c r="J162" s="193"/>
      <c r="K162" s="193"/>
      <c r="L162" s="193"/>
      <c r="M162" s="193"/>
      <c r="N162" s="193"/>
      <c r="O162" s="193"/>
      <c r="P162" s="193"/>
      <c r="Q162" s="193">
        <v>19</v>
      </c>
      <c r="S162" s="76"/>
      <c r="T162" s="81" t="s">
        <v>129</v>
      </c>
      <c r="U162" s="193"/>
      <c r="V162" s="193"/>
      <c r="W162" s="193"/>
      <c r="X162" s="193"/>
      <c r="Y162" s="193"/>
      <c r="Z162" s="193"/>
      <c r="AA162" s="193"/>
      <c r="AB162" s="193"/>
      <c r="AC162" s="193"/>
      <c r="AD162" s="193"/>
      <c r="AE162" s="193"/>
      <c r="AF162" s="193"/>
      <c r="AG162" s="193"/>
      <c r="AH162" s="193"/>
      <c r="AI162" s="193">
        <v>7</v>
      </c>
    </row>
    <row r="163" spans="1:35">
      <c r="A163" s="76"/>
      <c r="B163" s="81" t="s">
        <v>92</v>
      </c>
      <c r="C163" s="193"/>
      <c r="D163" s="193"/>
      <c r="E163" s="193"/>
      <c r="F163" s="193"/>
      <c r="G163" s="193"/>
      <c r="H163" s="193"/>
      <c r="I163" s="193"/>
      <c r="J163" s="193"/>
      <c r="K163" s="193"/>
      <c r="L163" s="193"/>
      <c r="M163" s="193"/>
      <c r="N163" s="193"/>
      <c r="O163" s="193">
        <f t="shared" si="43"/>
        <v>0</v>
      </c>
      <c r="P163" s="193"/>
      <c r="Q163" s="193">
        <v>570</v>
      </c>
      <c r="S163" s="76"/>
      <c r="T163" s="81" t="s">
        <v>92</v>
      </c>
      <c r="U163" s="193"/>
      <c r="V163" s="193"/>
      <c r="W163" s="193"/>
      <c r="X163" s="193"/>
      <c r="Y163" s="193"/>
      <c r="Z163" s="193"/>
      <c r="AA163" s="193"/>
      <c r="AB163" s="193"/>
      <c r="AC163" s="193"/>
      <c r="AD163" s="193"/>
      <c r="AE163" s="193"/>
      <c r="AF163" s="193"/>
      <c r="AG163" s="193">
        <f t="shared" si="44"/>
        <v>0</v>
      </c>
      <c r="AH163" s="193"/>
      <c r="AI163" s="193">
        <v>217</v>
      </c>
    </row>
    <row r="164" spans="1:35">
      <c r="A164" s="76"/>
      <c r="B164" s="81" t="s">
        <v>93</v>
      </c>
      <c r="C164" s="194"/>
      <c r="D164" s="194"/>
      <c r="E164" s="194"/>
      <c r="F164" s="194"/>
      <c r="G164" s="194"/>
      <c r="H164" s="194"/>
      <c r="I164" s="194"/>
      <c r="J164" s="194"/>
      <c r="K164" s="194"/>
      <c r="L164" s="194"/>
      <c r="M164" s="194"/>
      <c r="N164" s="194"/>
      <c r="O164" s="193">
        <f t="shared" si="43"/>
        <v>0</v>
      </c>
      <c r="P164" s="194"/>
      <c r="Q164" s="194"/>
      <c r="S164" s="76"/>
      <c r="T164" s="81" t="s">
        <v>93</v>
      </c>
      <c r="U164" s="193">
        <v>60</v>
      </c>
      <c r="V164" s="193">
        <v>60</v>
      </c>
      <c r="W164" s="193">
        <v>60</v>
      </c>
      <c r="X164" s="193">
        <v>60</v>
      </c>
      <c r="Y164" s="193">
        <v>310.81</v>
      </c>
      <c r="Z164" s="193">
        <v>60</v>
      </c>
      <c r="AA164" s="193">
        <v>0</v>
      </c>
      <c r="AB164" s="193">
        <v>136.55000000000001</v>
      </c>
      <c r="AC164" s="193">
        <v>0</v>
      </c>
      <c r="AD164" s="193">
        <v>60</v>
      </c>
      <c r="AE164" s="193">
        <v>60</v>
      </c>
      <c r="AF164" s="193">
        <v>1208.74</v>
      </c>
      <c r="AG164" s="193">
        <f t="shared" si="44"/>
        <v>2076.1</v>
      </c>
      <c r="AH164" s="194"/>
      <c r="AI164" s="194"/>
    </row>
    <row r="165" spans="1:35" s="188" customFormat="1">
      <c r="A165" s="78"/>
      <c r="B165" s="79" t="s">
        <v>1073</v>
      </c>
      <c r="C165" s="194">
        <f>SUM(C113:C164)</f>
        <v>1057.25</v>
      </c>
      <c r="D165" s="194">
        <f t="shared" ref="D165:Q165" si="45">SUM(D113:D164)</f>
        <v>1490.99</v>
      </c>
      <c r="E165" s="194">
        <f t="shared" si="45"/>
        <v>997.34999999999991</v>
      </c>
      <c r="F165" s="194">
        <f t="shared" si="45"/>
        <v>2549.83</v>
      </c>
      <c r="G165" s="194">
        <f t="shared" si="45"/>
        <v>2150.7199999999998</v>
      </c>
      <c r="H165" s="194">
        <f t="shared" si="45"/>
        <v>2183.38</v>
      </c>
      <c r="I165" s="194">
        <f t="shared" si="45"/>
        <v>3504.1400000000003</v>
      </c>
      <c r="J165" s="194">
        <f t="shared" si="45"/>
        <v>3146.1800000000003</v>
      </c>
      <c r="K165" s="194">
        <f t="shared" si="45"/>
        <v>2470.6899999999996</v>
      </c>
      <c r="L165" s="194">
        <f t="shared" si="45"/>
        <v>2854.32</v>
      </c>
      <c r="M165" s="194">
        <f t="shared" si="45"/>
        <v>5055.3399999999992</v>
      </c>
      <c r="N165" s="194">
        <f t="shared" si="45"/>
        <v>4941.6200000000008</v>
      </c>
      <c r="O165" s="194">
        <f t="shared" si="45"/>
        <v>32401.809999999998</v>
      </c>
      <c r="P165" s="194">
        <f t="shared" si="45"/>
        <v>9211</v>
      </c>
      <c r="Q165" s="194">
        <f t="shared" si="45"/>
        <v>64568</v>
      </c>
      <c r="R165" s="187"/>
      <c r="S165" s="78"/>
      <c r="T165" s="79" t="s">
        <v>1073</v>
      </c>
      <c r="U165" s="194">
        <f t="shared" ref="U165:AI165" si="46">SUM(U113:U164)</f>
        <v>260</v>
      </c>
      <c r="V165" s="194">
        <f t="shared" si="46"/>
        <v>494</v>
      </c>
      <c r="W165" s="194">
        <f t="shared" si="46"/>
        <v>2631</v>
      </c>
      <c r="X165" s="194">
        <f t="shared" si="46"/>
        <v>500</v>
      </c>
      <c r="Y165" s="194">
        <f t="shared" si="46"/>
        <v>1650</v>
      </c>
      <c r="Z165" s="194">
        <f t="shared" si="46"/>
        <v>60</v>
      </c>
      <c r="AA165" s="194">
        <f t="shared" si="46"/>
        <v>0</v>
      </c>
      <c r="AB165" s="194">
        <f t="shared" si="46"/>
        <v>547.04999999999995</v>
      </c>
      <c r="AC165" s="194">
        <f t="shared" si="46"/>
        <v>300</v>
      </c>
      <c r="AD165" s="194">
        <f t="shared" si="46"/>
        <v>60</v>
      </c>
      <c r="AE165" s="194">
        <f t="shared" si="46"/>
        <v>272</v>
      </c>
      <c r="AF165" s="194">
        <f t="shared" si="46"/>
        <v>2203.39</v>
      </c>
      <c r="AG165" s="194">
        <f t="shared" si="46"/>
        <v>8977.44</v>
      </c>
      <c r="AH165" s="194">
        <f t="shared" si="46"/>
        <v>3419</v>
      </c>
      <c r="AI165" s="194">
        <f t="shared" si="46"/>
        <v>24601</v>
      </c>
    </row>
    <row r="166" spans="1:35">
      <c r="A166" s="214"/>
      <c r="B166" s="215"/>
      <c r="C166" s="197"/>
      <c r="D166" s="197"/>
      <c r="E166" s="197"/>
      <c r="F166" s="197"/>
      <c r="G166" s="197"/>
      <c r="H166" s="197"/>
      <c r="I166" s="197"/>
      <c r="J166" s="197"/>
      <c r="K166" s="197"/>
      <c r="L166" s="197"/>
      <c r="M166" s="197"/>
      <c r="N166" s="197"/>
      <c r="O166" s="200"/>
      <c r="P166" s="197"/>
      <c r="Q166" s="197"/>
      <c r="S166" s="214"/>
      <c r="T166" s="215"/>
      <c r="U166" s="197"/>
      <c r="V166" s="197"/>
      <c r="W166" s="197"/>
      <c r="X166" s="197"/>
      <c r="Y166" s="197"/>
      <c r="Z166" s="197"/>
      <c r="AA166" s="197"/>
      <c r="AB166" s="197"/>
      <c r="AC166" s="197"/>
      <c r="AD166" s="197"/>
      <c r="AE166" s="197"/>
      <c r="AF166" s="197"/>
      <c r="AG166" s="200"/>
      <c r="AH166" s="197"/>
      <c r="AI166" s="197"/>
    </row>
    <row r="167" spans="1:35" s="188" customFormat="1">
      <c r="A167" s="218" t="s">
        <v>94</v>
      </c>
      <c r="B167" s="216"/>
      <c r="C167" s="186">
        <f>+C29+C46+C49+C52+C55+C60+C74+C76+C80+C83+C109+C87+C98+C104+C106+C112+C165</f>
        <v>5236.3</v>
      </c>
      <c r="D167" s="186">
        <f t="shared" ref="D167:Q167" si="47">+D29+D46+D49+D52+D55+D60+D74+D76+D80+D83+D109+D87+D98+D104+D106+D112+D165</f>
        <v>9332.5400000000009</v>
      </c>
      <c r="E167" s="186">
        <f t="shared" si="47"/>
        <v>6873.3099999999995</v>
      </c>
      <c r="F167" s="186">
        <f t="shared" si="47"/>
        <v>8636.3100000000013</v>
      </c>
      <c r="G167" s="186">
        <f t="shared" si="47"/>
        <v>7906.9599999999991</v>
      </c>
      <c r="H167" s="186">
        <f t="shared" si="47"/>
        <v>7680.02</v>
      </c>
      <c r="I167" s="186">
        <f t="shared" si="47"/>
        <v>8751.98</v>
      </c>
      <c r="J167" s="186">
        <f t="shared" si="47"/>
        <v>8973.08</v>
      </c>
      <c r="K167" s="186">
        <f t="shared" si="47"/>
        <v>8474.7099999999991</v>
      </c>
      <c r="L167" s="186">
        <f t="shared" si="47"/>
        <v>6775.43</v>
      </c>
      <c r="M167" s="186">
        <f t="shared" si="47"/>
        <v>12310.07</v>
      </c>
      <c r="N167" s="186">
        <f t="shared" si="47"/>
        <v>14077.800000000001</v>
      </c>
      <c r="O167" s="186">
        <f t="shared" si="47"/>
        <v>105028.51</v>
      </c>
      <c r="P167" s="186">
        <f t="shared" si="47"/>
        <v>12046</v>
      </c>
      <c r="Q167" s="186">
        <f t="shared" si="47"/>
        <v>314329</v>
      </c>
      <c r="R167" s="187"/>
      <c r="S167" s="218" t="s">
        <v>94</v>
      </c>
      <c r="T167" s="216"/>
      <c r="U167" s="186">
        <f>+U29+U46+U49+U52+U55+U60+U74+U76+U80+U83+U109+U87+U98+U104+U106+U112+U165</f>
        <v>14101.75</v>
      </c>
      <c r="V167" s="186">
        <f t="shared" ref="V167:AI167" si="48">+V29+V46+V49+V52+V55+V60+V74+V76+V80+V83+V109+V87+V98+V104+V106+V112+V165</f>
        <v>8652.94</v>
      </c>
      <c r="W167" s="186">
        <f t="shared" si="48"/>
        <v>21918.280000000002</v>
      </c>
      <c r="X167" s="186">
        <f t="shared" si="48"/>
        <v>17310.89</v>
      </c>
      <c r="Y167" s="186">
        <f t="shared" si="48"/>
        <v>13547.32</v>
      </c>
      <c r="Z167" s="186">
        <f t="shared" si="48"/>
        <v>-9220.98</v>
      </c>
      <c r="AA167" s="186">
        <f t="shared" si="48"/>
        <v>24488.739999999998</v>
      </c>
      <c r="AB167" s="186">
        <f t="shared" si="48"/>
        <v>12190.179999999998</v>
      </c>
      <c r="AC167" s="186">
        <f t="shared" si="48"/>
        <v>16515.169999999998</v>
      </c>
      <c r="AD167" s="186">
        <f t="shared" si="48"/>
        <v>9642.58</v>
      </c>
      <c r="AE167" s="186">
        <f t="shared" si="48"/>
        <v>13136.32</v>
      </c>
      <c r="AF167" s="186">
        <f t="shared" si="48"/>
        <v>38933.339999999997</v>
      </c>
      <c r="AG167" s="186">
        <f t="shared" si="48"/>
        <v>181216.53000000003</v>
      </c>
      <c r="AH167" s="186">
        <f t="shared" si="48"/>
        <v>4500</v>
      </c>
      <c r="AI167" s="186">
        <f t="shared" si="48"/>
        <v>119760</v>
      </c>
    </row>
    <row r="168" spans="1:35">
      <c r="A168" s="109"/>
      <c r="B168" s="87"/>
      <c r="C168" s="198"/>
      <c r="D168" s="198"/>
      <c r="E168" s="198"/>
      <c r="F168" s="198"/>
      <c r="G168" s="198"/>
      <c r="H168" s="198"/>
      <c r="I168" s="198"/>
      <c r="J168" s="198"/>
      <c r="K168" s="198"/>
      <c r="L168" s="198"/>
      <c r="M168" s="198"/>
      <c r="N168" s="198"/>
      <c r="O168" s="198"/>
      <c r="P168" s="198"/>
      <c r="Q168" s="198"/>
      <c r="S168" s="109"/>
      <c r="T168" s="87"/>
      <c r="U168" s="198"/>
      <c r="V168" s="198"/>
      <c r="W168" s="198"/>
      <c r="X168" s="198"/>
      <c r="Y168" s="198"/>
      <c r="Z168" s="198"/>
      <c r="AA168" s="198"/>
      <c r="AB168" s="198"/>
      <c r="AC168" s="198"/>
      <c r="AD168" s="198"/>
      <c r="AE168" s="198"/>
      <c r="AF168" s="198"/>
    </row>
    <row r="169" spans="1:35">
      <c r="A169" s="74" t="s">
        <v>730</v>
      </c>
      <c r="B169" s="213"/>
      <c r="C169" s="210"/>
      <c r="D169" s="210"/>
      <c r="E169" s="210"/>
      <c r="F169" s="210"/>
      <c r="G169" s="210"/>
      <c r="H169" s="210"/>
      <c r="I169" s="210"/>
      <c r="J169" s="210"/>
      <c r="K169" s="210"/>
      <c r="L169" s="210"/>
      <c r="M169" s="210"/>
      <c r="N169" s="210"/>
      <c r="O169" s="198"/>
      <c r="P169" s="198"/>
      <c r="Q169" s="198"/>
      <c r="S169" s="74" t="s">
        <v>730</v>
      </c>
      <c r="T169" s="87"/>
      <c r="U169" s="198"/>
      <c r="V169" s="198"/>
      <c r="W169" s="198"/>
      <c r="X169" s="198"/>
      <c r="Y169" s="198"/>
      <c r="Z169" s="198"/>
      <c r="AA169" s="198"/>
      <c r="AB169" s="198"/>
      <c r="AC169" s="198"/>
      <c r="AD169" s="198"/>
      <c r="AE169" s="198"/>
      <c r="AF169" s="198"/>
    </row>
    <row r="170" spans="1:35">
      <c r="A170" s="74" t="s">
        <v>1254</v>
      </c>
      <c r="B170" s="213"/>
      <c r="C170" s="210">
        <f>13776.45+1048.82+139.4+1974+419.05+140.92+569.44+260+433.33+207.64+369</f>
        <v>19338.049999999996</v>
      </c>
      <c r="D170" s="210">
        <f>6100+2609.55+207.55+2014.6+1252.14+137.52+1459.16+1561.65+396+433.33+639.98+1174</f>
        <v>17985.48</v>
      </c>
      <c r="E170" s="210">
        <f>18933.95+2541.28+564.15+1981.7+670.6+143.5+1035.75+2631+75.66+214</f>
        <v>28791.59</v>
      </c>
      <c r="F170" s="210">
        <f>16411.7+1876.62+72.2+2552.11+1064.94+199.83+2287.85+500+433.34+308.56+240.05</f>
        <v>25947.200000000001</v>
      </c>
      <c r="G170" s="210">
        <f>11656.5+1556.38+882.35+2020.9+280.34+198.84+748.52+1650+1083.33+496.62+880.5</f>
        <v>21454.280000000002</v>
      </c>
      <c r="H170" s="210">
        <f>-9600+2001.55+260.25+2000.6+533.87+410.97+201.52+1890.86+60+433.33+15.59+250.5</f>
        <v>-1540.9600000000003</v>
      </c>
      <c r="I170" s="210">
        <f>23389.55+1940.14+441.78+2037.7+920.57+195.59+1598.4+700+1467.41+394.26+155.32</f>
        <v>33240.720000000001</v>
      </c>
      <c r="J170" s="210">
        <f>11303+1742.02+634.94+2037.7+164.84+202.16+2234.3+547.05+514.61+638.07+1144.57</f>
        <v>21163.260000000002</v>
      </c>
      <c r="K170" s="210">
        <f>15898.55+2533.05+639.09+2044.7+587.49+199+1996.05+300+518.42+120.53+153</f>
        <v>24989.879999999997</v>
      </c>
      <c r="L170" s="210">
        <f>9228.7+1951.56+518+892.5+815.73+287.48+2073.11+60+433.33+157.6</f>
        <v>16418.009999999998</v>
      </c>
      <c r="M170" s="210">
        <f>11817.24+1420.45+597.3+2054.5+357.82+234.29+3808.11+462.7+600+1617.16+103.82+2373</f>
        <v>25446.39</v>
      </c>
      <c r="N170" s="210">
        <f>29562.26+2530.74+472.4+4113.2+1278.73+462.82+3628.28+2244.25+6900+1032.29+349.66+436.51</f>
        <v>53011.140000000007</v>
      </c>
      <c r="O170" s="210">
        <f>158477.9+23752.16+5429.41+25724.21+8346.12+410.97+2603.47+23329.83+10276.65+8596+8399.88+3507.99+7390.45</f>
        <v>286245.03999999998</v>
      </c>
      <c r="P170" s="198">
        <f>1411+237+2300+8098</f>
        <v>12046</v>
      </c>
      <c r="Q170" s="198">
        <f>107173+122+8758+3162+29425+16024+35822+4190+14879+7572+2724+3821+46233+1424+174+32829</f>
        <v>314332</v>
      </c>
      <c r="S170" s="74" t="s">
        <v>1254</v>
      </c>
      <c r="T170" s="87"/>
      <c r="U170" s="198">
        <f>+C170</f>
        <v>19338.049999999996</v>
      </c>
      <c r="V170" s="198">
        <f t="shared" ref="V170:AG170" si="49">+D170</f>
        <v>17985.48</v>
      </c>
      <c r="W170" s="198">
        <f t="shared" si="49"/>
        <v>28791.59</v>
      </c>
      <c r="X170" s="198">
        <f t="shared" si="49"/>
        <v>25947.200000000001</v>
      </c>
      <c r="Y170" s="198">
        <f t="shared" si="49"/>
        <v>21454.280000000002</v>
      </c>
      <c r="Z170" s="198">
        <f t="shared" si="49"/>
        <v>-1540.9600000000003</v>
      </c>
      <c r="AA170" s="198">
        <f t="shared" si="49"/>
        <v>33240.720000000001</v>
      </c>
      <c r="AB170" s="198">
        <f t="shared" si="49"/>
        <v>21163.260000000002</v>
      </c>
      <c r="AC170" s="198">
        <f t="shared" si="49"/>
        <v>24989.879999999997</v>
      </c>
      <c r="AD170" s="198">
        <f t="shared" si="49"/>
        <v>16418.009999999998</v>
      </c>
      <c r="AE170" s="198">
        <f t="shared" si="49"/>
        <v>25446.39</v>
      </c>
      <c r="AF170" s="198">
        <f t="shared" si="49"/>
        <v>53011.140000000007</v>
      </c>
      <c r="AG170" s="198">
        <f t="shared" si="49"/>
        <v>286245.03999999998</v>
      </c>
      <c r="AH170" s="10">
        <f>537+876+3085</f>
        <v>4498</v>
      </c>
      <c r="AI170" s="10">
        <v>119760</v>
      </c>
    </row>
    <row r="171" spans="1:35">
      <c r="A171" s="74"/>
      <c r="B171" s="213"/>
      <c r="C171" s="210"/>
      <c r="D171" s="210"/>
      <c r="E171" s="210"/>
      <c r="F171" s="210"/>
      <c r="G171" s="210"/>
      <c r="H171" s="210"/>
      <c r="I171" s="210"/>
      <c r="J171" s="210"/>
      <c r="K171" s="210"/>
      <c r="L171" s="210"/>
      <c r="M171" s="210"/>
      <c r="N171" s="210"/>
      <c r="O171" s="198"/>
      <c r="P171" s="198"/>
      <c r="Q171" s="198"/>
      <c r="S171" s="74"/>
      <c r="T171" s="87"/>
      <c r="U171" s="198"/>
      <c r="V171" s="198"/>
      <c r="W171" s="198"/>
      <c r="X171" s="198"/>
      <c r="Y171" s="198"/>
      <c r="Z171" s="198"/>
      <c r="AA171" s="198"/>
      <c r="AB171" s="198"/>
      <c r="AC171" s="198"/>
      <c r="AD171" s="198"/>
      <c r="AE171" s="198"/>
      <c r="AF171" s="198"/>
    </row>
    <row r="172" spans="1:35">
      <c r="A172" s="219" t="s">
        <v>1255</v>
      </c>
      <c r="B172" s="213"/>
      <c r="C172" s="210">
        <f>+C167-C170</f>
        <v>-14101.749999999996</v>
      </c>
      <c r="D172" s="210">
        <f t="shared" ref="D172:P172" si="50">+D167-D170</f>
        <v>-8652.9399999999987</v>
      </c>
      <c r="E172" s="210">
        <f t="shared" si="50"/>
        <v>-21918.28</v>
      </c>
      <c r="F172" s="210">
        <f t="shared" si="50"/>
        <v>-17310.89</v>
      </c>
      <c r="G172" s="210">
        <f t="shared" si="50"/>
        <v>-13547.320000000003</v>
      </c>
      <c r="H172" s="210">
        <f t="shared" si="50"/>
        <v>9220.9800000000014</v>
      </c>
      <c r="I172" s="210">
        <f t="shared" si="50"/>
        <v>-24488.74</v>
      </c>
      <c r="J172" s="210">
        <f t="shared" si="50"/>
        <v>-12190.180000000002</v>
      </c>
      <c r="K172" s="210">
        <f t="shared" si="50"/>
        <v>-16515.169999999998</v>
      </c>
      <c r="L172" s="210">
        <f t="shared" si="50"/>
        <v>-9642.5799999999981</v>
      </c>
      <c r="M172" s="210">
        <f t="shared" si="50"/>
        <v>-13136.32</v>
      </c>
      <c r="N172" s="210">
        <f t="shared" si="50"/>
        <v>-38933.340000000004</v>
      </c>
      <c r="O172" s="210">
        <f t="shared" si="50"/>
        <v>-181216.52999999997</v>
      </c>
      <c r="P172" s="210">
        <f t="shared" si="50"/>
        <v>0</v>
      </c>
      <c r="Q172" s="211" t="s">
        <v>1071</v>
      </c>
      <c r="S172" s="219" t="s">
        <v>1256</v>
      </c>
      <c r="T172" s="87"/>
      <c r="U172" s="210">
        <f t="shared" ref="U172:AH172" si="51">+U167-U170</f>
        <v>-5236.2999999999956</v>
      </c>
      <c r="V172" s="210">
        <f t="shared" si="51"/>
        <v>-9332.5399999999991</v>
      </c>
      <c r="W172" s="210">
        <f t="shared" si="51"/>
        <v>-6873.3099999999977</v>
      </c>
      <c r="X172" s="210">
        <f t="shared" si="51"/>
        <v>-8636.3100000000013</v>
      </c>
      <c r="Y172" s="210">
        <f t="shared" si="51"/>
        <v>-7906.9600000000028</v>
      </c>
      <c r="Z172" s="210">
        <f t="shared" si="51"/>
        <v>-7680.0199999999995</v>
      </c>
      <c r="AA172" s="210">
        <f t="shared" si="51"/>
        <v>-8751.9800000000032</v>
      </c>
      <c r="AB172" s="210">
        <f t="shared" si="51"/>
        <v>-8973.0800000000036</v>
      </c>
      <c r="AC172" s="210">
        <f t="shared" si="51"/>
        <v>-8474.7099999999991</v>
      </c>
      <c r="AD172" s="210">
        <f t="shared" si="51"/>
        <v>-6775.4299999999985</v>
      </c>
      <c r="AE172" s="210">
        <f t="shared" si="51"/>
        <v>-12310.07</v>
      </c>
      <c r="AF172" s="210">
        <f t="shared" si="51"/>
        <v>-14077.80000000001</v>
      </c>
      <c r="AG172" s="210">
        <f t="shared" si="51"/>
        <v>-105028.50999999995</v>
      </c>
      <c r="AH172" s="210">
        <f t="shared" si="51"/>
        <v>2</v>
      </c>
    </row>
    <row r="173" spans="1:35">
      <c r="B173" s="87"/>
      <c r="C173" s="198"/>
      <c r="D173" s="198"/>
      <c r="E173" s="198"/>
      <c r="F173" s="198"/>
      <c r="G173" s="198"/>
      <c r="H173" s="198"/>
      <c r="I173" s="198"/>
      <c r="J173" s="198"/>
      <c r="K173" s="198"/>
      <c r="L173" s="198"/>
      <c r="M173" s="198"/>
      <c r="N173" s="198"/>
      <c r="O173" s="198"/>
      <c r="P173" s="198"/>
      <c r="Q173" s="198"/>
      <c r="S173" s="217"/>
      <c r="T173" s="87"/>
      <c r="U173" s="198"/>
      <c r="V173" s="198"/>
      <c r="W173" s="198"/>
      <c r="X173" s="198"/>
      <c r="Y173" s="198"/>
      <c r="Z173" s="198"/>
      <c r="AA173" s="198"/>
      <c r="AB173" s="198"/>
      <c r="AC173" s="198"/>
      <c r="AD173" s="198"/>
      <c r="AE173" s="198"/>
      <c r="AF173" s="198"/>
    </row>
    <row r="174" spans="1:35" hidden="1">
      <c r="A174" s="76" t="s">
        <v>95</v>
      </c>
      <c r="B174" s="88"/>
      <c r="C174" s="199">
        <f t="shared" ref="C174:N174" si="52">+C20-C167</f>
        <v>-5236.3</v>
      </c>
      <c r="D174" s="199">
        <f t="shared" si="52"/>
        <v>-9332.5400000000009</v>
      </c>
      <c r="E174" s="199">
        <f t="shared" si="52"/>
        <v>-6873.3099999999995</v>
      </c>
      <c r="F174" s="199">
        <f t="shared" si="52"/>
        <v>-8636.3100000000013</v>
      </c>
      <c r="G174" s="199">
        <f t="shared" si="52"/>
        <v>-7906.9599999999991</v>
      </c>
      <c r="H174" s="199">
        <f t="shared" si="52"/>
        <v>-7680.02</v>
      </c>
      <c r="I174" s="199">
        <f t="shared" si="52"/>
        <v>-8751.98</v>
      </c>
      <c r="J174" s="199">
        <f t="shared" si="52"/>
        <v>-8973.08</v>
      </c>
      <c r="K174" s="199">
        <f t="shared" si="52"/>
        <v>-8474.7099999999991</v>
      </c>
      <c r="L174" s="199">
        <f t="shared" si="52"/>
        <v>-6775.43</v>
      </c>
      <c r="M174" s="199">
        <f t="shared" si="52"/>
        <v>-12310.07</v>
      </c>
      <c r="N174" s="199">
        <f t="shared" si="52"/>
        <v>-14077.800000000001</v>
      </c>
      <c r="O174" s="212"/>
      <c r="P174" s="212"/>
      <c r="Q174" s="212"/>
      <c r="S174" s="76" t="s">
        <v>95</v>
      </c>
      <c r="T174" s="88"/>
      <c r="U174" s="199">
        <f t="shared" ref="U174:AF174" si="53">+U20-U167</f>
        <v>-14101.75</v>
      </c>
      <c r="V174" s="199">
        <f t="shared" si="53"/>
        <v>-8652.94</v>
      </c>
      <c r="W174" s="199">
        <f t="shared" si="53"/>
        <v>-21918.280000000002</v>
      </c>
      <c r="X174" s="199">
        <f t="shared" si="53"/>
        <v>-17310.89</v>
      </c>
      <c r="Y174" s="199">
        <f t="shared" si="53"/>
        <v>-13547.32</v>
      </c>
      <c r="Z174" s="199">
        <f t="shared" si="53"/>
        <v>9220.98</v>
      </c>
      <c r="AA174" s="199">
        <f t="shared" si="53"/>
        <v>-24488.739999999998</v>
      </c>
      <c r="AB174" s="199">
        <f t="shared" si="53"/>
        <v>-12190.179999999998</v>
      </c>
      <c r="AC174" s="199">
        <f t="shared" si="53"/>
        <v>-16515.169999999998</v>
      </c>
      <c r="AD174" s="199">
        <f t="shared" si="53"/>
        <v>-9642.58</v>
      </c>
      <c r="AE174" s="199">
        <f t="shared" si="53"/>
        <v>-13136.32</v>
      </c>
      <c r="AF174" s="199">
        <f t="shared" si="53"/>
        <v>-38933.339999999997</v>
      </c>
    </row>
    <row r="175" spans="1:35" hidden="1">
      <c r="A175" s="89"/>
      <c r="B175" s="90"/>
      <c r="C175" s="198"/>
      <c r="D175" s="198"/>
      <c r="E175" s="198"/>
      <c r="F175" s="198"/>
      <c r="G175" s="198"/>
      <c r="H175" s="198"/>
      <c r="I175" s="198"/>
      <c r="J175" s="198"/>
      <c r="K175" s="198"/>
      <c r="L175" s="198"/>
      <c r="M175" s="198"/>
      <c r="N175" s="198"/>
      <c r="O175" s="198"/>
      <c r="P175" s="198"/>
      <c r="Q175" s="198"/>
      <c r="S175" s="89"/>
      <c r="T175" s="90"/>
      <c r="U175" s="198"/>
      <c r="V175" s="198"/>
      <c r="W175" s="198"/>
      <c r="X175" s="198"/>
      <c r="Y175" s="198"/>
      <c r="Z175" s="198"/>
      <c r="AA175" s="198"/>
      <c r="AB175" s="198"/>
      <c r="AC175" s="198"/>
      <c r="AD175" s="198"/>
      <c r="AE175" s="198"/>
      <c r="AF175" s="198"/>
    </row>
    <row r="176" spans="1:35" hidden="1">
      <c r="A176" s="91"/>
      <c r="B176" s="92" t="s">
        <v>96</v>
      </c>
      <c r="C176" s="200"/>
      <c r="D176" s="200"/>
      <c r="E176" s="200"/>
      <c r="F176" s="200"/>
      <c r="G176" s="200"/>
      <c r="H176" s="200"/>
      <c r="I176" s="200"/>
      <c r="J176" s="200"/>
      <c r="K176" s="200"/>
      <c r="L176" s="200"/>
      <c r="M176" s="200"/>
      <c r="N176" s="200"/>
      <c r="O176" s="198"/>
      <c r="P176" s="198"/>
      <c r="Q176" s="198"/>
      <c r="S176" s="91"/>
      <c r="T176" s="92" t="s">
        <v>96</v>
      </c>
      <c r="U176" s="200"/>
      <c r="V176" s="200"/>
      <c r="W176" s="200"/>
      <c r="X176" s="200"/>
      <c r="Y176" s="200"/>
      <c r="Z176" s="200"/>
      <c r="AA176" s="200"/>
      <c r="AB176" s="200"/>
      <c r="AC176" s="200"/>
      <c r="AD176" s="200"/>
      <c r="AE176" s="200"/>
      <c r="AF176" s="200"/>
    </row>
    <row r="177" spans="1:33" s="188" customFormat="1" hidden="1">
      <c r="A177" s="93"/>
      <c r="B177" s="94" t="s">
        <v>2119</v>
      </c>
      <c r="C177" s="181"/>
      <c r="D177" s="181"/>
      <c r="E177" s="181"/>
      <c r="F177" s="181"/>
      <c r="G177" s="181"/>
      <c r="H177" s="181"/>
      <c r="I177" s="181"/>
      <c r="J177" s="181"/>
      <c r="K177" s="181"/>
      <c r="L177" s="181"/>
      <c r="M177" s="181"/>
      <c r="N177" s="181"/>
      <c r="O177" s="198"/>
      <c r="P177" s="198"/>
      <c r="Q177" s="198"/>
      <c r="R177" s="187"/>
      <c r="S177" s="93"/>
      <c r="T177" s="94" t="s">
        <v>2119</v>
      </c>
      <c r="U177" s="181"/>
      <c r="V177" s="181"/>
      <c r="W177" s="181"/>
      <c r="X177" s="181"/>
      <c r="Y177" s="181"/>
      <c r="Z177" s="181"/>
      <c r="AA177" s="181"/>
      <c r="AB177" s="181"/>
      <c r="AC177" s="181"/>
      <c r="AD177" s="181"/>
      <c r="AE177" s="181"/>
      <c r="AF177" s="181"/>
    </row>
    <row r="178" spans="1:33" s="188" customFormat="1" hidden="1">
      <c r="A178" s="95"/>
      <c r="B178" s="96"/>
      <c r="C178" s="185"/>
      <c r="D178" s="185"/>
      <c r="E178" s="185"/>
      <c r="F178" s="185"/>
      <c r="G178" s="185"/>
      <c r="H178" s="185"/>
      <c r="I178" s="185"/>
      <c r="J178" s="185"/>
      <c r="K178" s="185"/>
      <c r="L178" s="185"/>
      <c r="M178" s="185"/>
      <c r="N178" s="185"/>
      <c r="O178" s="210"/>
      <c r="P178" s="210"/>
      <c r="Q178" s="210"/>
      <c r="R178" s="187"/>
      <c r="S178" s="95"/>
      <c r="T178" s="96"/>
      <c r="U178" s="185"/>
      <c r="V178" s="185"/>
      <c r="W178" s="185"/>
      <c r="X178" s="185"/>
      <c r="Y178" s="185"/>
      <c r="Z178" s="185"/>
      <c r="AA178" s="185"/>
      <c r="AB178" s="185"/>
      <c r="AC178" s="185"/>
      <c r="AD178" s="185"/>
      <c r="AE178" s="185"/>
      <c r="AF178" s="185"/>
    </row>
    <row r="179" spans="1:33" s="188" customFormat="1" hidden="1">
      <c r="A179" s="97"/>
      <c r="B179" s="98" t="s">
        <v>1073</v>
      </c>
      <c r="C179" s="186">
        <f t="shared" ref="C179:N179" si="54">SUM(C177:C178)</f>
        <v>0</v>
      </c>
      <c r="D179" s="186">
        <f t="shared" si="54"/>
        <v>0</v>
      </c>
      <c r="E179" s="186">
        <f t="shared" si="54"/>
        <v>0</v>
      </c>
      <c r="F179" s="186">
        <f t="shared" si="54"/>
        <v>0</v>
      </c>
      <c r="G179" s="186">
        <f t="shared" si="54"/>
        <v>0</v>
      </c>
      <c r="H179" s="186">
        <f t="shared" si="54"/>
        <v>0</v>
      </c>
      <c r="I179" s="186">
        <f t="shared" si="54"/>
        <v>0</v>
      </c>
      <c r="J179" s="186">
        <f t="shared" si="54"/>
        <v>0</v>
      </c>
      <c r="K179" s="186">
        <f t="shared" si="54"/>
        <v>0</v>
      </c>
      <c r="L179" s="186">
        <f t="shared" si="54"/>
        <v>0</v>
      </c>
      <c r="M179" s="186">
        <f t="shared" si="54"/>
        <v>0</v>
      </c>
      <c r="N179" s="186">
        <f t="shared" si="54"/>
        <v>0</v>
      </c>
      <c r="O179" s="210"/>
      <c r="P179" s="210"/>
      <c r="Q179" s="210"/>
      <c r="R179" s="187"/>
      <c r="S179" s="97"/>
      <c r="T179" s="98" t="s">
        <v>1073</v>
      </c>
      <c r="U179" s="186">
        <f t="shared" ref="U179:AF179" si="55">SUM(U177:U178)</f>
        <v>0</v>
      </c>
      <c r="V179" s="186">
        <f t="shared" si="55"/>
        <v>0</v>
      </c>
      <c r="W179" s="186">
        <f t="shared" si="55"/>
        <v>0</v>
      </c>
      <c r="X179" s="186">
        <f t="shared" si="55"/>
        <v>0</v>
      </c>
      <c r="Y179" s="186">
        <f t="shared" si="55"/>
        <v>0</v>
      </c>
      <c r="Z179" s="186">
        <f t="shared" si="55"/>
        <v>0</v>
      </c>
      <c r="AA179" s="186">
        <f t="shared" si="55"/>
        <v>0</v>
      </c>
      <c r="AB179" s="186">
        <f t="shared" si="55"/>
        <v>0</v>
      </c>
      <c r="AC179" s="186">
        <f t="shared" si="55"/>
        <v>0</v>
      </c>
      <c r="AD179" s="186">
        <f t="shared" si="55"/>
        <v>0</v>
      </c>
      <c r="AE179" s="186">
        <f t="shared" si="55"/>
        <v>0</v>
      </c>
      <c r="AF179" s="186">
        <f t="shared" si="55"/>
        <v>0</v>
      </c>
    </row>
    <row r="180" spans="1:33" s="188" customFormat="1" hidden="1">
      <c r="A180" s="95"/>
      <c r="B180" s="96" t="s">
        <v>775</v>
      </c>
      <c r="C180" s="185"/>
      <c r="D180" s="185"/>
      <c r="E180" s="185"/>
      <c r="F180" s="185"/>
      <c r="G180" s="185"/>
      <c r="H180" s="185"/>
      <c r="I180" s="185"/>
      <c r="J180" s="185"/>
      <c r="K180" s="185"/>
      <c r="L180" s="185"/>
      <c r="M180" s="185"/>
      <c r="N180" s="185"/>
      <c r="O180" s="210"/>
      <c r="P180" s="210"/>
      <c r="Q180" s="210"/>
      <c r="R180" s="187"/>
      <c r="S180" s="95"/>
      <c r="T180" s="96" t="s">
        <v>775</v>
      </c>
      <c r="U180" s="185"/>
      <c r="V180" s="185"/>
      <c r="W180" s="185"/>
      <c r="X180" s="185"/>
      <c r="Y180" s="185"/>
      <c r="Z180" s="185"/>
      <c r="AA180" s="185"/>
      <c r="AB180" s="185"/>
      <c r="AC180" s="185"/>
      <c r="AD180" s="185"/>
      <c r="AE180" s="185"/>
      <c r="AF180" s="185"/>
    </row>
    <row r="181" spans="1:33" s="188" customFormat="1" ht="22.5" hidden="1">
      <c r="A181" s="95"/>
      <c r="B181" s="96" t="s">
        <v>776</v>
      </c>
      <c r="C181" s="181"/>
      <c r="D181" s="181"/>
      <c r="E181" s="181"/>
      <c r="F181" s="181"/>
      <c r="G181" s="181"/>
      <c r="H181" s="181"/>
      <c r="I181" s="181"/>
      <c r="J181" s="181"/>
      <c r="K181" s="181"/>
      <c r="L181" s="181"/>
      <c r="M181" s="181"/>
      <c r="N181" s="181"/>
      <c r="O181" s="198"/>
      <c r="P181" s="198"/>
      <c r="Q181" s="198"/>
      <c r="R181" s="187"/>
      <c r="S181" s="95"/>
      <c r="T181" s="96" t="s">
        <v>776</v>
      </c>
      <c r="U181" s="181"/>
      <c r="V181" s="181"/>
      <c r="W181" s="181"/>
      <c r="X181" s="181"/>
      <c r="Y181" s="181"/>
      <c r="Z181" s="181"/>
      <c r="AA181" s="181"/>
      <c r="AB181" s="181"/>
      <c r="AC181" s="181"/>
      <c r="AD181" s="181"/>
      <c r="AE181" s="181"/>
      <c r="AF181" s="181"/>
    </row>
    <row r="182" spans="1:33" s="188" customFormat="1" hidden="1">
      <c r="A182" s="95"/>
      <c r="B182" s="96"/>
      <c r="C182" s="185"/>
      <c r="D182" s="185"/>
      <c r="E182" s="185"/>
      <c r="F182" s="185"/>
      <c r="G182" s="185"/>
      <c r="H182" s="185"/>
      <c r="I182" s="185"/>
      <c r="J182" s="185"/>
      <c r="K182" s="185"/>
      <c r="L182" s="185"/>
      <c r="M182" s="185"/>
      <c r="N182" s="185"/>
      <c r="O182" s="210"/>
      <c r="P182" s="210"/>
      <c r="Q182" s="210"/>
      <c r="R182" s="187"/>
      <c r="S182" s="95"/>
      <c r="T182" s="96"/>
      <c r="U182" s="185"/>
      <c r="V182" s="185"/>
      <c r="W182" s="185"/>
      <c r="X182" s="185"/>
      <c r="Y182" s="185"/>
      <c r="Z182" s="185"/>
      <c r="AA182" s="185"/>
      <c r="AB182" s="185"/>
      <c r="AC182" s="185"/>
      <c r="AD182" s="185"/>
      <c r="AE182" s="185"/>
      <c r="AF182" s="185"/>
    </row>
    <row r="183" spans="1:33" s="188" customFormat="1" hidden="1">
      <c r="A183" s="97"/>
      <c r="B183" s="98" t="s">
        <v>1073</v>
      </c>
      <c r="C183" s="201">
        <f t="shared" ref="C183:N183" si="56">SUM(C181:C182)</f>
        <v>0</v>
      </c>
      <c r="D183" s="201">
        <f t="shared" si="56"/>
        <v>0</v>
      </c>
      <c r="E183" s="201">
        <f t="shared" si="56"/>
        <v>0</v>
      </c>
      <c r="F183" s="201">
        <f t="shared" si="56"/>
        <v>0</v>
      </c>
      <c r="G183" s="201">
        <f t="shared" si="56"/>
        <v>0</v>
      </c>
      <c r="H183" s="201">
        <f t="shared" si="56"/>
        <v>0</v>
      </c>
      <c r="I183" s="201">
        <f t="shared" si="56"/>
        <v>0</v>
      </c>
      <c r="J183" s="201">
        <f t="shared" si="56"/>
        <v>0</v>
      </c>
      <c r="K183" s="201">
        <f t="shared" si="56"/>
        <v>0</v>
      </c>
      <c r="L183" s="201">
        <f t="shared" si="56"/>
        <v>0</v>
      </c>
      <c r="M183" s="201">
        <f t="shared" si="56"/>
        <v>0</v>
      </c>
      <c r="N183" s="201">
        <f t="shared" si="56"/>
        <v>0</v>
      </c>
      <c r="O183" s="192"/>
      <c r="P183" s="192"/>
      <c r="Q183" s="192"/>
      <c r="R183" s="187"/>
      <c r="S183" s="97"/>
      <c r="T183" s="98" t="s">
        <v>1073</v>
      </c>
      <c r="U183" s="201">
        <f t="shared" ref="U183:AF183" si="57">SUM(U181:U182)</f>
        <v>0</v>
      </c>
      <c r="V183" s="201">
        <f t="shared" si="57"/>
        <v>0</v>
      </c>
      <c r="W183" s="201">
        <f t="shared" si="57"/>
        <v>0</v>
      </c>
      <c r="X183" s="201">
        <f t="shared" si="57"/>
        <v>0</v>
      </c>
      <c r="Y183" s="201">
        <f t="shared" si="57"/>
        <v>0</v>
      </c>
      <c r="Z183" s="201">
        <f t="shared" si="57"/>
        <v>0</v>
      </c>
      <c r="AA183" s="201">
        <f t="shared" si="57"/>
        <v>0</v>
      </c>
      <c r="AB183" s="201">
        <f t="shared" si="57"/>
        <v>0</v>
      </c>
      <c r="AC183" s="201">
        <f t="shared" si="57"/>
        <v>0</v>
      </c>
      <c r="AD183" s="201">
        <f t="shared" si="57"/>
        <v>0</v>
      </c>
      <c r="AE183" s="201">
        <f t="shared" si="57"/>
        <v>0</v>
      </c>
      <c r="AF183" s="201">
        <f t="shared" si="57"/>
        <v>0</v>
      </c>
    </row>
    <row r="184" spans="1:33" hidden="1">
      <c r="A184" s="91"/>
      <c r="B184" s="99" t="s">
        <v>777</v>
      </c>
      <c r="C184" s="200"/>
      <c r="D184" s="200"/>
      <c r="E184" s="200"/>
      <c r="F184" s="200"/>
      <c r="G184" s="200"/>
      <c r="H184" s="200"/>
      <c r="I184" s="200"/>
      <c r="J184" s="200"/>
      <c r="K184" s="200"/>
      <c r="L184" s="200"/>
      <c r="M184" s="200"/>
      <c r="N184" s="200"/>
      <c r="O184" s="198"/>
      <c r="P184" s="198"/>
      <c r="Q184" s="198"/>
      <c r="S184" s="91"/>
      <c r="T184" s="99" t="s">
        <v>777</v>
      </c>
      <c r="U184" s="200"/>
      <c r="V184" s="200"/>
      <c r="W184" s="200"/>
      <c r="X184" s="200"/>
      <c r="Y184" s="200"/>
      <c r="Z184" s="200"/>
      <c r="AA184" s="200"/>
      <c r="AB184" s="200"/>
      <c r="AC184" s="200"/>
      <c r="AD184" s="200"/>
      <c r="AE184" s="200"/>
      <c r="AF184" s="200"/>
    </row>
    <row r="185" spans="1:33" ht="22.5" hidden="1">
      <c r="A185" s="93"/>
      <c r="B185" s="100" t="s">
        <v>778</v>
      </c>
      <c r="C185" s="181"/>
      <c r="D185" s="181"/>
      <c r="E185" s="181"/>
      <c r="F185" s="181"/>
      <c r="G185" s="181"/>
      <c r="H185" s="181"/>
      <c r="I185" s="181"/>
      <c r="J185" s="181"/>
      <c r="K185" s="181"/>
      <c r="L185" s="181"/>
      <c r="M185" s="181"/>
      <c r="N185" s="181"/>
      <c r="O185" s="198"/>
      <c r="P185" s="198"/>
      <c r="Q185" s="198"/>
      <c r="S185" s="93"/>
      <c r="T185" s="100" t="s">
        <v>778</v>
      </c>
      <c r="U185" s="181"/>
      <c r="V185" s="181"/>
      <c r="W185" s="181"/>
      <c r="X185" s="181"/>
      <c r="Y185" s="181"/>
      <c r="Z185" s="181"/>
      <c r="AA185" s="181"/>
      <c r="AB185" s="181"/>
      <c r="AC185" s="181"/>
      <c r="AD185" s="181"/>
      <c r="AE185" s="181"/>
      <c r="AF185" s="181"/>
    </row>
    <row r="186" spans="1:33" hidden="1">
      <c r="A186" s="93"/>
      <c r="B186" s="100" t="s">
        <v>779</v>
      </c>
      <c r="C186" s="181"/>
      <c r="D186" s="181"/>
      <c r="E186" s="181"/>
      <c r="F186" s="181"/>
      <c r="G186" s="181"/>
      <c r="H186" s="181"/>
      <c r="I186" s="181"/>
      <c r="J186" s="181"/>
      <c r="K186" s="181"/>
      <c r="L186" s="181"/>
      <c r="M186" s="181"/>
      <c r="N186" s="181"/>
      <c r="O186" s="198"/>
      <c r="P186" s="198"/>
      <c r="Q186" s="198"/>
      <c r="S186" s="93"/>
      <c r="T186" s="100" t="s">
        <v>779</v>
      </c>
      <c r="U186" s="181"/>
      <c r="V186" s="181"/>
      <c r="W186" s="181"/>
      <c r="X186" s="181"/>
      <c r="Y186" s="181"/>
      <c r="Z186" s="181"/>
      <c r="AA186" s="181"/>
      <c r="AB186" s="181"/>
      <c r="AC186" s="181"/>
      <c r="AD186" s="181"/>
      <c r="AE186" s="181"/>
      <c r="AF186" s="181"/>
    </row>
    <row r="187" spans="1:33" ht="22.5" hidden="1">
      <c r="A187" s="93"/>
      <c r="B187" s="100" t="s">
        <v>780</v>
      </c>
      <c r="C187" s="181"/>
      <c r="D187" s="181"/>
      <c r="E187" s="181"/>
      <c r="F187" s="181"/>
      <c r="G187" s="181"/>
      <c r="H187" s="181"/>
      <c r="I187" s="181"/>
      <c r="J187" s="181"/>
      <c r="K187" s="181"/>
      <c r="L187" s="181"/>
      <c r="M187" s="181"/>
      <c r="N187" s="181"/>
      <c r="O187" s="198"/>
      <c r="P187" s="198"/>
      <c r="Q187" s="198"/>
      <c r="S187" s="93"/>
      <c r="T187" s="100" t="s">
        <v>780</v>
      </c>
      <c r="U187" s="181"/>
      <c r="V187" s="181"/>
      <c r="W187" s="181"/>
      <c r="X187" s="181"/>
      <c r="Y187" s="181"/>
      <c r="Z187" s="181"/>
      <c r="AA187" s="181"/>
      <c r="AB187" s="181"/>
      <c r="AC187" s="181"/>
      <c r="AD187" s="181"/>
      <c r="AE187" s="181"/>
      <c r="AF187" s="181"/>
    </row>
    <row r="188" spans="1:33" hidden="1">
      <c r="A188" s="93"/>
      <c r="B188" s="100" t="s">
        <v>781</v>
      </c>
      <c r="C188" s="181"/>
      <c r="D188" s="181"/>
      <c r="E188" s="181"/>
      <c r="F188" s="181"/>
      <c r="G188" s="181"/>
      <c r="H188" s="181"/>
      <c r="I188" s="181"/>
      <c r="J188" s="181"/>
      <c r="K188" s="181"/>
      <c r="L188" s="181"/>
      <c r="M188" s="181"/>
      <c r="N188" s="181"/>
      <c r="O188" s="198"/>
      <c r="P188" s="198"/>
      <c r="Q188" s="198"/>
      <c r="S188" s="93"/>
      <c r="T188" s="100" t="s">
        <v>781</v>
      </c>
      <c r="U188" s="181"/>
      <c r="V188" s="181"/>
      <c r="W188" s="181"/>
      <c r="X188" s="181"/>
      <c r="Y188" s="181"/>
      <c r="Z188" s="181"/>
      <c r="AA188" s="181"/>
      <c r="AB188" s="181"/>
      <c r="AC188" s="181"/>
      <c r="AD188" s="181"/>
      <c r="AE188" s="181"/>
      <c r="AF188" s="181"/>
    </row>
    <row r="189" spans="1:33" hidden="1">
      <c r="A189" s="93"/>
      <c r="B189" s="100" t="s">
        <v>782</v>
      </c>
      <c r="C189" s="181"/>
      <c r="D189" s="181"/>
      <c r="E189" s="181"/>
      <c r="F189" s="181"/>
      <c r="G189" s="181"/>
      <c r="H189" s="181"/>
      <c r="I189" s="181"/>
      <c r="J189" s="181"/>
      <c r="K189" s="181"/>
      <c r="L189" s="181"/>
      <c r="M189" s="181"/>
      <c r="N189" s="181"/>
      <c r="O189" s="198"/>
      <c r="P189" s="198"/>
      <c r="Q189" s="198"/>
      <c r="S189" s="93"/>
      <c r="T189" s="100" t="s">
        <v>782</v>
      </c>
      <c r="U189" s="181"/>
      <c r="V189" s="181"/>
      <c r="W189" s="181"/>
      <c r="X189" s="181"/>
      <c r="Y189" s="181"/>
      <c r="Z189" s="181"/>
      <c r="AA189" s="181"/>
      <c r="AB189" s="181"/>
      <c r="AC189" s="181"/>
      <c r="AD189" s="181"/>
      <c r="AE189" s="181"/>
      <c r="AF189" s="181"/>
      <c r="AG189" s="202"/>
    </row>
    <row r="190" spans="1:33" hidden="1">
      <c r="A190" s="93"/>
      <c r="B190" s="100" t="s">
        <v>783</v>
      </c>
      <c r="C190" s="181"/>
      <c r="D190" s="181"/>
      <c r="E190" s="181"/>
      <c r="F190" s="181"/>
      <c r="G190" s="181"/>
      <c r="H190" s="181"/>
      <c r="I190" s="181"/>
      <c r="J190" s="181"/>
      <c r="K190" s="181"/>
      <c r="L190" s="181"/>
      <c r="M190" s="181"/>
      <c r="N190" s="181"/>
      <c r="O190" s="198"/>
      <c r="P190" s="198"/>
      <c r="Q190" s="198"/>
      <c r="S190" s="93"/>
      <c r="T190" s="100" t="s">
        <v>783</v>
      </c>
      <c r="U190" s="181"/>
      <c r="V190" s="181"/>
      <c r="W190" s="181"/>
      <c r="X190" s="181"/>
      <c r="Y190" s="181"/>
      <c r="Z190" s="181"/>
      <c r="AA190" s="181"/>
      <c r="AB190" s="181"/>
      <c r="AC190" s="181"/>
      <c r="AD190" s="181"/>
      <c r="AE190" s="181"/>
      <c r="AF190" s="181"/>
    </row>
    <row r="191" spans="1:33" hidden="1">
      <c r="A191" s="93"/>
      <c r="B191" s="100" t="s">
        <v>784</v>
      </c>
      <c r="C191" s="181"/>
      <c r="D191" s="181"/>
      <c r="E191" s="181"/>
      <c r="F191" s="181"/>
      <c r="G191" s="181"/>
      <c r="H191" s="181"/>
      <c r="I191" s="181"/>
      <c r="J191" s="181"/>
      <c r="K191" s="181"/>
      <c r="L191" s="181"/>
      <c r="M191" s="181"/>
      <c r="N191" s="181"/>
      <c r="O191" s="198"/>
      <c r="P191" s="198"/>
      <c r="Q191" s="198"/>
      <c r="S191" s="93"/>
      <c r="T191" s="100" t="s">
        <v>784</v>
      </c>
      <c r="U191" s="181"/>
      <c r="V191" s="181"/>
      <c r="W191" s="181"/>
      <c r="X191" s="181"/>
      <c r="Y191" s="181"/>
      <c r="Z191" s="181"/>
      <c r="AA191" s="181"/>
      <c r="AB191" s="181"/>
      <c r="AC191" s="181"/>
      <c r="AD191" s="181"/>
      <c r="AE191" s="181"/>
      <c r="AF191" s="181"/>
    </row>
    <row r="192" spans="1:33" hidden="1">
      <c r="A192" s="93"/>
      <c r="B192" s="100" t="s">
        <v>785</v>
      </c>
      <c r="C192" s="181"/>
      <c r="D192" s="181"/>
      <c r="E192" s="181"/>
      <c r="F192" s="181"/>
      <c r="G192" s="181"/>
      <c r="H192" s="181"/>
      <c r="I192" s="181"/>
      <c r="J192" s="181"/>
      <c r="K192" s="181"/>
      <c r="L192" s="181"/>
      <c r="M192" s="181"/>
      <c r="N192" s="181"/>
      <c r="O192" s="198"/>
      <c r="P192" s="198"/>
      <c r="Q192" s="198"/>
      <c r="S192" s="93"/>
      <c r="T192" s="100" t="s">
        <v>785</v>
      </c>
      <c r="U192" s="181"/>
      <c r="V192" s="181"/>
      <c r="W192" s="181"/>
      <c r="X192" s="181"/>
      <c r="Y192" s="181"/>
      <c r="Z192" s="181"/>
      <c r="AA192" s="181"/>
      <c r="AB192" s="181"/>
      <c r="AC192" s="181"/>
      <c r="AD192" s="181"/>
      <c r="AE192" s="181"/>
      <c r="AF192" s="181"/>
    </row>
    <row r="193" spans="1:38" hidden="1">
      <c r="A193" s="93"/>
      <c r="B193" s="100" t="s">
        <v>111</v>
      </c>
      <c r="C193" s="181"/>
      <c r="D193" s="181"/>
      <c r="E193" s="181"/>
      <c r="F193" s="181"/>
      <c r="G193" s="181"/>
      <c r="H193" s="181"/>
      <c r="I193" s="181"/>
      <c r="J193" s="181"/>
      <c r="K193" s="181"/>
      <c r="L193" s="181"/>
      <c r="M193" s="181"/>
      <c r="N193" s="181"/>
      <c r="O193" s="198"/>
      <c r="P193" s="198"/>
      <c r="Q193" s="198"/>
      <c r="S193" s="93"/>
      <c r="T193" s="100" t="s">
        <v>111</v>
      </c>
      <c r="U193" s="181"/>
      <c r="V193" s="181"/>
      <c r="W193" s="181"/>
      <c r="X193" s="181"/>
      <c r="Y193" s="181"/>
      <c r="Z193" s="181"/>
      <c r="AA193" s="181"/>
      <c r="AB193" s="181"/>
      <c r="AC193" s="181"/>
      <c r="AD193" s="181"/>
      <c r="AE193" s="181"/>
      <c r="AF193" s="181"/>
    </row>
    <row r="194" spans="1:38" s="188" customFormat="1" hidden="1">
      <c r="A194" s="97"/>
      <c r="B194" s="102" t="s">
        <v>1073</v>
      </c>
      <c r="C194" s="186">
        <f t="shared" ref="C194:N194" si="58">SUM(C185:C193)</f>
        <v>0</v>
      </c>
      <c r="D194" s="186">
        <f t="shared" si="58"/>
        <v>0</v>
      </c>
      <c r="E194" s="186">
        <f t="shared" si="58"/>
        <v>0</v>
      </c>
      <c r="F194" s="186">
        <f t="shared" si="58"/>
        <v>0</v>
      </c>
      <c r="G194" s="186">
        <f t="shared" si="58"/>
        <v>0</v>
      </c>
      <c r="H194" s="186">
        <f t="shared" si="58"/>
        <v>0</v>
      </c>
      <c r="I194" s="186">
        <f t="shared" si="58"/>
        <v>0</v>
      </c>
      <c r="J194" s="186">
        <f t="shared" si="58"/>
        <v>0</v>
      </c>
      <c r="K194" s="186">
        <f t="shared" si="58"/>
        <v>0</v>
      </c>
      <c r="L194" s="186">
        <f t="shared" si="58"/>
        <v>0</v>
      </c>
      <c r="M194" s="186">
        <f t="shared" si="58"/>
        <v>0</v>
      </c>
      <c r="N194" s="186">
        <f t="shared" si="58"/>
        <v>0</v>
      </c>
      <c r="O194" s="210"/>
      <c r="P194" s="210"/>
      <c r="Q194" s="210"/>
      <c r="R194" s="187"/>
      <c r="S194" s="97"/>
      <c r="T194" s="102" t="s">
        <v>1073</v>
      </c>
      <c r="U194" s="186">
        <f t="shared" ref="U194:AF194" si="59">SUM(U185:U193)</f>
        <v>0</v>
      </c>
      <c r="V194" s="186">
        <f t="shared" si="59"/>
        <v>0</v>
      </c>
      <c r="W194" s="186">
        <f t="shared" si="59"/>
        <v>0</v>
      </c>
      <c r="X194" s="186">
        <f t="shared" si="59"/>
        <v>0</v>
      </c>
      <c r="Y194" s="186">
        <f t="shared" si="59"/>
        <v>0</v>
      </c>
      <c r="Z194" s="186">
        <f t="shared" si="59"/>
        <v>0</v>
      </c>
      <c r="AA194" s="186">
        <f t="shared" si="59"/>
        <v>0</v>
      </c>
      <c r="AB194" s="186">
        <f t="shared" si="59"/>
        <v>0</v>
      </c>
      <c r="AC194" s="186">
        <f t="shared" si="59"/>
        <v>0</v>
      </c>
      <c r="AD194" s="186">
        <f t="shared" si="59"/>
        <v>0</v>
      </c>
      <c r="AE194" s="186">
        <f t="shared" si="59"/>
        <v>0</v>
      </c>
      <c r="AF194" s="186">
        <f t="shared" si="59"/>
        <v>0</v>
      </c>
    </row>
    <row r="195" spans="1:38" hidden="1">
      <c r="A195" s="91"/>
      <c r="B195" s="99" t="s">
        <v>112</v>
      </c>
      <c r="C195" s="200"/>
      <c r="D195" s="200"/>
      <c r="E195" s="200"/>
      <c r="F195" s="200"/>
      <c r="G195" s="200"/>
      <c r="H195" s="200"/>
      <c r="I195" s="200"/>
      <c r="J195" s="200"/>
      <c r="K195" s="200"/>
      <c r="L195" s="200"/>
      <c r="M195" s="200"/>
      <c r="N195" s="200"/>
      <c r="O195" s="198"/>
      <c r="P195" s="198"/>
      <c r="Q195" s="198"/>
      <c r="S195" s="91"/>
      <c r="T195" s="99" t="s">
        <v>112</v>
      </c>
      <c r="U195" s="200"/>
      <c r="V195" s="200"/>
      <c r="W195" s="200"/>
      <c r="X195" s="200"/>
      <c r="Y195" s="200"/>
      <c r="Z195" s="200"/>
      <c r="AA195" s="200"/>
      <c r="AB195" s="200"/>
      <c r="AC195" s="200"/>
      <c r="AD195" s="200"/>
      <c r="AE195" s="200"/>
      <c r="AF195" s="200"/>
    </row>
    <row r="196" spans="1:38" hidden="1">
      <c r="A196" s="93"/>
      <c r="B196" s="100" t="s">
        <v>113</v>
      </c>
      <c r="C196" s="181"/>
      <c r="D196" s="181"/>
      <c r="E196" s="181"/>
      <c r="F196" s="181"/>
      <c r="G196" s="181"/>
      <c r="H196" s="181"/>
      <c r="I196" s="181"/>
      <c r="J196" s="181"/>
      <c r="K196" s="181"/>
      <c r="L196" s="181"/>
      <c r="M196" s="181"/>
      <c r="N196" s="181"/>
      <c r="O196" s="198"/>
      <c r="P196" s="198"/>
      <c r="Q196" s="198"/>
      <c r="S196" s="93"/>
      <c r="T196" s="100" t="s">
        <v>113</v>
      </c>
      <c r="U196" s="181"/>
      <c r="V196" s="181"/>
      <c r="W196" s="181"/>
      <c r="X196" s="181"/>
      <c r="Y196" s="181"/>
      <c r="Z196" s="181"/>
      <c r="AA196" s="181"/>
      <c r="AB196" s="181"/>
      <c r="AC196" s="181"/>
      <c r="AD196" s="181"/>
      <c r="AE196" s="181"/>
      <c r="AF196" s="181"/>
    </row>
    <row r="197" spans="1:38" hidden="1">
      <c r="A197" s="93"/>
      <c r="B197" s="100" t="s">
        <v>114</v>
      </c>
      <c r="C197" s="181"/>
      <c r="D197" s="181"/>
      <c r="E197" s="181"/>
      <c r="F197" s="181"/>
      <c r="G197" s="181"/>
      <c r="H197" s="181"/>
      <c r="I197" s="181"/>
      <c r="J197" s="181"/>
      <c r="K197" s="181"/>
      <c r="L197" s="181"/>
      <c r="M197" s="181"/>
      <c r="N197" s="181"/>
      <c r="O197" s="198"/>
      <c r="P197" s="198"/>
      <c r="Q197" s="198"/>
      <c r="S197" s="93"/>
      <c r="T197" s="100" t="s">
        <v>114</v>
      </c>
      <c r="U197" s="181"/>
      <c r="V197" s="181"/>
      <c r="W197" s="181"/>
      <c r="X197" s="181"/>
      <c r="Y197" s="181"/>
      <c r="Z197" s="181"/>
      <c r="AA197" s="181"/>
      <c r="AB197" s="181"/>
      <c r="AC197" s="181"/>
      <c r="AD197" s="181"/>
      <c r="AE197" s="181"/>
      <c r="AF197" s="181"/>
    </row>
    <row r="198" spans="1:38" s="188" customFormat="1" hidden="1">
      <c r="A198" s="95"/>
      <c r="B198" s="103"/>
      <c r="C198" s="185"/>
      <c r="D198" s="185"/>
      <c r="E198" s="185"/>
      <c r="F198" s="185"/>
      <c r="G198" s="185"/>
      <c r="H198" s="185"/>
      <c r="I198" s="185"/>
      <c r="J198" s="185"/>
      <c r="K198" s="185"/>
      <c r="L198" s="185"/>
      <c r="M198" s="185"/>
      <c r="N198" s="185"/>
      <c r="O198" s="210"/>
      <c r="P198" s="210"/>
      <c r="Q198" s="210"/>
      <c r="R198" s="187"/>
      <c r="S198" s="95"/>
      <c r="T198" s="103"/>
      <c r="U198" s="185"/>
      <c r="V198" s="185"/>
      <c r="W198" s="185"/>
      <c r="X198" s="185"/>
      <c r="Y198" s="185"/>
      <c r="Z198" s="185"/>
      <c r="AA198" s="185"/>
      <c r="AB198" s="185"/>
      <c r="AC198" s="185"/>
      <c r="AD198" s="185"/>
      <c r="AE198" s="185"/>
      <c r="AF198" s="185"/>
    </row>
    <row r="199" spans="1:38" s="188" customFormat="1" hidden="1">
      <c r="A199" s="97"/>
      <c r="B199" s="102" t="s">
        <v>1073</v>
      </c>
      <c r="C199" s="201">
        <f t="shared" ref="C199:N199" si="60">SUM(C196:C198)</f>
        <v>0</v>
      </c>
      <c r="D199" s="201">
        <f t="shared" si="60"/>
        <v>0</v>
      </c>
      <c r="E199" s="201">
        <f t="shared" si="60"/>
        <v>0</v>
      </c>
      <c r="F199" s="201">
        <f t="shared" si="60"/>
        <v>0</v>
      </c>
      <c r="G199" s="201">
        <f t="shared" si="60"/>
        <v>0</v>
      </c>
      <c r="H199" s="201">
        <f t="shared" si="60"/>
        <v>0</v>
      </c>
      <c r="I199" s="201">
        <f t="shared" si="60"/>
        <v>0</v>
      </c>
      <c r="J199" s="201">
        <f t="shared" si="60"/>
        <v>0</v>
      </c>
      <c r="K199" s="201">
        <f t="shared" si="60"/>
        <v>0</v>
      </c>
      <c r="L199" s="201">
        <f t="shared" si="60"/>
        <v>0</v>
      </c>
      <c r="M199" s="201">
        <f t="shared" si="60"/>
        <v>0</v>
      </c>
      <c r="N199" s="201">
        <f t="shared" si="60"/>
        <v>0</v>
      </c>
      <c r="O199" s="192"/>
      <c r="P199" s="192"/>
      <c r="Q199" s="192"/>
      <c r="R199" s="187"/>
      <c r="S199" s="97"/>
      <c r="T199" s="102" t="s">
        <v>1073</v>
      </c>
      <c r="U199" s="201">
        <f t="shared" ref="U199:AF199" si="61">SUM(U196:U198)</f>
        <v>0</v>
      </c>
      <c r="V199" s="201">
        <f t="shared" si="61"/>
        <v>0</v>
      </c>
      <c r="W199" s="201">
        <f t="shared" si="61"/>
        <v>0</v>
      </c>
      <c r="X199" s="201">
        <f t="shared" si="61"/>
        <v>0</v>
      </c>
      <c r="Y199" s="201">
        <f t="shared" si="61"/>
        <v>0</v>
      </c>
      <c r="Z199" s="201">
        <f t="shared" si="61"/>
        <v>0</v>
      </c>
      <c r="AA199" s="201">
        <f t="shared" si="61"/>
        <v>0</v>
      </c>
      <c r="AB199" s="201">
        <f t="shared" si="61"/>
        <v>0</v>
      </c>
      <c r="AC199" s="201">
        <f t="shared" si="61"/>
        <v>0</v>
      </c>
      <c r="AD199" s="201">
        <f t="shared" si="61"/>
        <v>0</v>
      </c>
      <c r="AE199" s="201">
        <f t="shared" si="61"/>
        <v>0</v>
      </c>
      <c r="AF199" s="201">
        <f t="shared" si="61"/>
        <v>0</v>
      </c>
    </row>
    <row r="200" spans="1:38" s="188" customFormat="1" ht="22.5" hidden="1">
      <c r="A200" s="104"/>
      <c r="B200" s="99" t="s">
        <v>115</v>
      </c>
      <c r="C200" s="200"/>
      <c r="D200" s="200"/>
      <c r="E200" s="200"/>
      <c r="F200" s="200"/>
      <c r="G200" s="200"/>
      <c r="H200" s="200"/>
      <c r="I200" s="200"/>
      <c r="J200" s="200"/>
      <c r="K200" s="200"/>
      <c r="L200" s="200"/>
      <c r="M200" s="200"/>
      <c r="N200" s="200"/>
      <c r="O200" s="198"/>
      <c r="P200" s="198"/>
      <c r="Q200" s="198"/>
      <c r="R200" s="187"/>
      <c r="S200" s="104"/>
      <c r="T200" s="99" t="s">
        <v>115</v>
      </c>
      <c r="U200" s="200"/>
      <c r="V200" s="200"/>
      <c r="W200" s="200"/>
      <c r="X200" s="200"/>
      <c r="Y200" s="200"/>
      <c r="Z200" s="200"/>
      <c r="AA200" s="200"/>
      <c r="AB200" s="200"/>
      <c r="AC200" s="200"/>
      <c r="AD200" s="200"/>
      <c r="AE200" s="200"/>
      <c r="AF200" s="200"/>
    </row>
    <row r="201" spans="1:38" s="188" customFormat="1" hidden="1">
      <c r="A201" s="95"/>
      <c r="B201" s="103"/>
      <c r="C201" s="185"/>
      <c r="D201" s="185"/>
      <c r="E201" s="185"/>
      <c r="F201" s="185"/>
      <c r="G201" s="185"/>
      <c r="H201" s="185"/>
      <c r="I201" s="185"/>
      <c r="J201" s="185"/>
      <c r="K201" s="185"/>
      <c r="L201" s="185"/>
      <c r="M201" s="185"/>
      <c r="N201" s="185"/>
      <c r="O201" s="210"/>
      <c r="P201" s="210"/>
      <c r="Q201" s="210"/>
      <c r="R201" s="187"/>
      <c r="S201" s="95"/>
      <c r="T201" s="103"/>
      <c r="U201" s="185"/>
      <c r="V201" s="185"/>
      <c r="W201" s="185"/>
      <c r="X201" s="185"/>
      <c r="Y201" s="185"/>
      <c r="Z201" s="185"/>
      <c r="AA201" s="185"/>
      <c r="AB201" s="185"/>
      <c r="AC201" s="185"/>
      <c r="AD201" s="185"/>
      <c r="AE201" s="185"/>
      <c r="AF201" s="185"/>
    </row>
    <row r="202" spans="1:38" s="188" customFormat="1" hidden="1">
      <c r="A202" s="97"/>
      <c r="B202" s="102" t="s">
        <v>1073</v>
      </c>
      <c r="C202" s="186">
        <f t="shared" ref="C202:N202" si="62">SUM(C200:C201)</f>
        <v>0</v>
      </c>
      <c r="D202" s="186">
        <f t="shared" si="62"/>
        <v>0</v>
      </c>
      <c r="E202" s="186">
        <f t="shared" si="62"/>
        <v>0</v>
      </c>
      <c r="F202" s="186">
        <f t="shared" si="62"/>
        <v>0</v>
      </c>
      <c r="G202" s="186">
        <f t="shared" si="62"/>
        <v>0</v>
      </c>
      <c r="H202" s="186">
        <f t="shared" si="62"/>
        <v>0</v>
      </c>
      <c r="I202" s="186">
        <f t="shared" si="62"/>
        <v>0</v>
      </c>
      <c r="J202" s="186">
        <f t="shared" si="62"/>
        <v>0</v>
      </c>
      <c r="K202" s="186">
        <f t="shared" si="62"/>
        <v>0</v>
      </c>
      <c r="L202" s="186">
        <f t="shared" si="62"/>
        <v>0</v>
      </c>
      <c r="M202" s="186">
        <f t="shared" si="62"/>
        <v>0</v>
      </c>
      <c r="N202" s="186">
        <f t="shared" si="62"/>
        <v>0</v>
      </c>
      <c r="O202" s="210"/>
      <c r="P202" s="210"/>
      <c r="Q202" s="210"/>
      <c r="R202" s="187"/>
      <c r="S202" s="97"/>
      <c r="T202" s="102" t="s">
        <v>1073</v>
      </c>
      <c r="U202" s="186">
        <f t="shared" ref="U202:AF202" si="63">SUM(U200:U201)</f>
        <v>0</v>
      </c>
      <c r="V202" s="186">
        <f t="shared" si="63"/>
        <v>0</v>
      </c>
      <c r="W202" s="186">
        <f t="shared" si="63"/>
        <v>0</v>
      </c>
      <c r="X202" s="186">
        <f t="shared" si="63"/>
        <v>0</v>
      </c>
      <c r="Y202" s="186">
        <f t="shared" si="63"/>
        <v>0</v>
      </c>
      <c r="Z202" s="186">
        <f t="shared" si="63"/>
        <v>0</v>
      </c>
      <c r="AA202" s="186">
        <f t="shared" si="63"/>
        <v>0</v>
      </c>
      <c r="AB202" s="186">
        <f t="shared" si="63"/>
        <v>0</v>
      </c>
      <c r="AC202" s="186">
        <f t="shared" si="63"/>
        <v>0</v>
      </c>
      <c r="AD202" s="186">
        <f t="shared" si="63"/>
        <v>0</v>
      </c>
      <c r="AE202" s="186">
        <f t="shared" si="63"/>
        <v>0</v>
      </c>
      <c r="AF202" s="186">
        <f t="shared" si="63"/>
        <v>0</v>
      </c>
    </row>
    <row r="203" spans="1:38" s="188" customFormat="1" ht="22.5" hidden="1">
      <c r="A203" s="104"/>
      <c r="B203" s="99" t="s">
        <v>116</v>
      </c>
      <c r="C203" s="200"/>
      <c r="D203" s="200"/>
      <c r="E203" s="200"/>
      <c r="F203" s="200"/>
      <c r="G203" s="200"/>
      <c r="H203" s="200"/>
      <c r="I203" s="200"/>
      <c r="J203" s="200"/>
      <c r="K203" s="200"/>
      <c r="L203" s="200"/>
      <c r="M203" s="200"/>
      <c r="N203" s="200"/>
      <c r="O203" s="198"/>
      <c r="P203" s="198"/>
      <c r="Q203" s="198"/>
      <c r="R203" s="187"/>
      <c r="S203" s="104"/>
      <c r="T203" s="99" t="s">
        <v>116</v>
      </c>
      <c r="U203" s="200"/>
      <c r="V203" s="200"/>
      <c r="W203" s="200"/>
      <c r="X203" s="200"/>
      <c r="Y203" s="200"/>
      <c r="Z203" s="200"/>
      <c r="AA203" s="200"/>
      <c r="AB203" s="200"/>
      <c r="AC203" s="200"/>
      <c r="AD203" s="200"/>
      <c r="AE203" s="200"/>
      <c r="AF203" s="200"/>
    </row>
    <row r="204" spans="1:38" s="188" customFormat="1" hidden="1">
      <c r="A204" s="95"/>
      <c r="B204" s="103"/>
      <c r="C204" s="185"/>
      <c r="D204" s="185"/>
      <c r="E204" s="185"/>
      <c r="F204" s="185"/>
      <c r="G204" s="185"/>
      <c r="H204" s="185"/>
      <c r="I204" s="185"/>
      <c r="J204" s="185"/>
      <c r="K204" s="185"/>
      <c r="L204" s="185"/>
      <c r="M204" s="185"/>
      <c r="N204" s="185"/>
      <c r="O204" s="210"/>
      <c r="P204" s="210"/>
      <c r="Q204" s="210"/>
      <c r="R204" s="187"/>
      <c r="S204" s="95"/>
      <c r="T204" s="103"/>
      <c r="U204" s="185"/>
      <c r="V204" s="185"/>
      <c r="W204" s="185"/>
      <c r="X204" s="185"/>
      <c r="Y204" s="185"/>
      <c r="Z204" s="185"/>
      <c r="AA204" s="185"/>
      <c r="AB204" s="185"/>
      <c r="AC204" s="185"/>
      <c r="AD204" s="185"/>
      <c r="AE204" s="185"/>
      <c r="AF204" s="185"/>
    </row>
    <row r="205" spans="1:38" hidden="1">
      <c r="A205" s="105"/>
      <c r="B205" s="102" t="s">
        <v>1073</v>
      </c>
      <c r="C205" s="186">
        <f t="shared" ref="C205:N205" si="64">SUM(C203:C204)</f>
        <v>0</v>
      </c>
      <c r="D205" s="186">
        <f t="shared" si="64"/>
        <v>0</v>
      </c>
      <c r="E205" s="186">
        <f t="shared" si="64"/>
        <v>0</v>
      </c>
      <c r="F205" s="186">
        <f t="shared" si="64"/>
        <v>0</v>
      </c>
      <c r="G205" s="186">
        <f t="shared" si="64"/>
        <v>0</v>
      </c>
      <c r="H205" s="186">
        <f t="shared" si="64"/>
        <v>0</v>
      </c>
      <c r="I205" s="186">
        <f t="shared" si="64"/>
        <v>0</v>
      </c>
      <c r="J205" s="186">
        <f t="shared" si="64"/>
        <v>0</v>
      </c>
      <c r="K205" s="186">
        <f t="shared" si="64"/>
        <v>0</v>
      </c>
      <c r="L205" s="186">
        <f t="shared" si="64"/>
        <v>0</v>
      </c>
      <c r="M205" s="186">
        <f t="shared" si="64"/>
        <v>0</v>
      </c>
      <c r="N205" s="186">
        <f t="shared" si="64"/>
        <v>0</v>
      </c>
      <c r="O205" s="210"/>
      <c r="P205" s="210"/>
      <c r="Q205" s="210"/>
      <c r="S205" s="105"/>
      <c r="T205" s="102" t="s">
        <v>1073</v>
      </c>
      <c r="U205" s="186">
        <f t="shared" ref="U205:AF205" si="65">SUM(U203:U204)</f>
        <v>0</v>
      </c>
      <c r="V205" s="186">
        <f t="shared" si="65"/>
        <v>0</v>
      </c>
      <c r="W205" s="186">
        <f t="shared" si="65"/>
        <v>0</v>
      </c>
      <c r="X205" s="186">
        <f t="shared" si="65"/>
        <v>0</v>
      </c>
      <c r="Y205" s="186">
        <f t="shared" si="65"/>
        <v>0</v>
      </c>
      <c r="Z205" s="186">
        <f t="shared" si="65"/>
        <v>0</v>
      </c>
      <c r="AA205" s="186">
        <f t="shared" si="65"/>
        <v>0</v>
      </c>
      <c r="AB205" s="186">
        <f t="shared" si="65"/>
        <v>0</v>
      </c>
      <c r="AC205" s="186">
        <f t="shared" si="65"/>
        <v>0</v>
      </c>
      <c r="AD205" s="186">
        <f t="shared" si="65"/>
        <v>0</v>
      </c>
      <c r="AE205" s="186">
        <f t="shared" si="65"/>
        <v>0</v>
      </c>
      <c r="AF205" s="186">
        <f t="shared" si="65"/>
        <v>0</v>
      </c>
    </row>
    <row r="206" spans="1:38" s="188" customFormat="1" ht="22.5" hidden="1">
      <c r="A206" s="104"/>
      <c r="B206" s="99" t="s">
        <v>1533</v>
      </c>
      <c r="C206" s="200"/>
      <c r="D206" s="200"/>
      <c r="E206" s="200"/>
      <c r="F206" s="200"/>
      <c r="G206" s="200"/>
      <c r="H206" s="200"/>
      <c r="I206" s="200"/>
      <c r="J206" s="200"/>
      <c r="K206" s="200"/>
      <c r="L206" s="200"/>
      <c r="M206" s="200"/>
      <c r="N206" s="200"/>
      <c r="O206" s="198"/>
      <c r="P206" s="198"/>
      <c r="Q206" s="198"/>
      <c r="R206" s="192"/>
      <c r="S206" s="104"/>
      <c r="T206" s="99" t="s">
        <v>1533</v>
      </c>
      <c r="U206" s="200"/>
      <c r="V206" s="200"/>
      <c r="W206" s="200"/>
      <c r="X206" s="200"/>
      <c r="Y206" s="200"/>
      <c r="Z206" s="200"/>
      <c r="AA206" s="200"/>
      <c r="AB206" s="200"/>
      <c r="AC206" s="200"/>
      <c r="AD206" s="200"/>
      <c r="AE206" s="200"/>
      <c r="AF206" s="200"/>
      <c r="AG206" s="203"/>
      <c r="AH206" s="203"/>
      <c r="AI206" s="203"/>
      <c r="AJ206" s="203"/>
      <c r="AK206" s="203"/>
      <c r="AL206" s="203"/>
    </row>
    <row r="207" spans="1:38" s="188" customFormat="1" hidden="1">
      <c r="A207" s="95"/>
      <c r="B207" s="100" t="s">
        <v>1534</v>
      </c>
      <c r="C207" s="181"/>
      <c r="D207" s="181"/>
      <c r="E207" s="181"/>
      <c r="F207" s="181"/>
      <c r="G207" s="181"/>
      <c r="H207" s="181"/>
      <c r="I207" s="181"/>
      <c r="J207" s="181"/>
      <c r="K207" s="181"/>
      <c r="L207" s="181"/>
      <c r="M207" s="181"/>
      <c r="N207" s="181"/>
      <c r="O207" s="198"/>
      <c r="P207" s="198"/>
      <c r="Q207" s="198"/>
      <c r="R207" s="187"/>
      <c r="S207" s="95"/>
      <c r="T207" s="100" t="s">
        <v>1534</v>
      </c>
      <c r="U207" s="181"/>
      <c r="V207" s="181"/>
      <c r="W207" s="181"/>
      <c r="X207" s="181"/>
      <c r="Y207" s="181"/>
      <c r="Z207" s="181"/>
      <c r="AA207" s="181"/>
      <c r="AB207" s="181"/>
      <c r="AC207" s="181"/>
      <c r="AD207" s="181"/>
      <c r="AE207" s="181"/>
      <c r="AF207" s="181"/>
    </row>
    <row r="208" spans="1:38" s="188" customFormat="1" hidden="1">
      <c r="A208" s="95"/>
      <c r="B208" s="100" t="s">
        <v>1535</v>
      </c>
      <c r="C208" s="181"/>
      <c r="D208" s="181"/>
      <c r="E208" s="181"/>
      <c r="F208" s="181"/>
      <c r="G208" s="181"/>
      <c r="H208" s="181"/>
      <c r="I208" s="181"/>
      <c r="J208" s="181"/>
      <c r="K208" s="181"/>
      <c r="L208" s="181"/>
      <c r="M208" s="181"/>
      <c r="N208" s="181"/>
      <c r="O208" s="198"/>
      <c r="P208" s="198"/>
      <c r="Q208" s="198"/>
      <c r="R208" s="187"/>
      <c r="S208" s="95"/>
      <c r="T208" s="100" t="s">
        <v>1535</v>
      </c>
      <c r="U208" s="181"/>
      <c r="V208" s="181"/>
      <c r="W208" s="181"/>
      <c r="X208" s="181"/>
      <c r="Y208" s="181"/>
      <c r="Z208" s="181"/>
      <c r="AA208" s="181"/>
      <c r="AB208" s="181"/>
      <c r="AC208" s="181"/>
      <c r="AD208" s="181"/>
      <c r="AE208" s="181"/>
      <c r="AF208" s="181"/>
    </row>
    <row r="209" spans="1:32" s="188" customFormat="1" hidden="1">
      <c r="A209" s="95"/>
      <c r="B209" s="100" t="s">
        <v>1536</v>
      </c>
      <c r="C209" s="181"/>
      <c r="D209" s="181"/>
      <c r="E209" s="181"/>
      <c r="F209" s="181"/>
      <c r="G209" s="181"/>
      <c r="H209" s="181"/>
      <c r="I209" s="181"/>
      <c r="J209" s="181"/>
      <c r="K209" s="181"/>
      <c r="L209" s="181"/>
      <c r="M209" s="181"/>
      <c r="N209" s="181"/>
      <c r="O209" s="198"/>
      <c r="P209" s="198"/>
      <c r="Q209" s="198"/>
      <c r="R209" s="187"/>
      <c r="S209" s="95"/>
      <c r="T209" s="100" t="s">
        <v>1536</v>
      </c>
      <c r="U209" s="181"/>
      <c r="V209" s="181"/>
      <c r="W209" s="181"/>
      <c r="X209" s="181"/>
      <c r="Y209" s="181"/>
      <c r="Z209" s="181"/>
      <c r="AA209" s="181"/>
      <c r="AB209" s="181"/>
      <c r="AC209" s="181"/>
      <c r="AD209" s="181"/>
      <c r="AE209" s="181"/>
      <c r="AF209" s="181"/>
    </row>
    <row r="210" spans="1:32" s="188" customFormat="1" hidden="1">
      <c r="A210" s="95"/>
      <c r="B210" s="103"/>
      <c r="C210" s="181"/>
      <c r="D210" s="181"/>
      <c r="E210" s="181"/>
      <c r="F210" s="181"/>
      <c r="G210" s="181"/>
      <c r="H210" s="181"/>
      <c r="I210" s="181"/>
      <c r="J210" s="181"/>
      <c r="K210" s="181"/>
      <c r="L210" s="181"/>
      <c r="M210" s="181"/>
      <c r="N210" s="181"/>
      <c r="O210" s="198"/>
      <c r="P210" s="198"/>
      <c r="Q210" s="198"/>
      <c r="R210" s="187"/>
      <c r="S210" s="95"/>
      <c r="T210" s="103"/>
      <c r="U210" s="181"/>
      <c r="V210" s="181"/>
      <c r="W210" s="181"/>
      <c r="X210" s="181"/>
      <c r="Y210" s="181"/>
      <c r="Z210" s="181"/>
      <c r="AA210" s="181"/>
      <c r="AB210" s="181"/>
      <c r="AC210" s="181"/>
      <c r="AD210" s="181"/>
      <c r="AE210" s="181"/>
      <c r="AF210" s="181"/>
    </row>
    <row r="211" spans="1:32" hidden="1">
      <c r="A211" s="105"/>
      <c r="B211" s="102" t="s">
        <v>1073</v>
      </c>
      <c r="C211" s="201">
        <f t="shared" ref="C211:N211" si="66">SUM(C206:C210)</f>
        <v>0</v>
      </c>
      <c r="D211" s="201">
        <f t="shared" si="66"/>
        <v>0</v>
      </c>
      <c r="E211" s="201">
        <f t="shared" si="66"/>
        <v>0</v>
      </c>
      <c r="F211" s="201">
        <f t="shared" si="66"/>
        <v>0</v>
      </c>
      <c r="G211" s="201">
        <f t="shared" si="66"/>
        <v>0</v>
      </c>
      <c r="H211" s="201">
        <f t="shared" si="66"/>
        <v>0</v>
      </c>
      <c r="I211" s="201">
        <f t="shared" si="66"/>
        <v>0</v>
      </c>
      <c r="J211" s="201">
        <f t="shared" si="66"/>
        <v>0</v>
      </c>
      <c r="K211" s="201">
        <f t="shared" si="66"/>
        <v>0</v>
      </c>
      <c r="L211" s="201">
        <f t="shared" si="66"/>
        <v>0</v>
      </c>
      <c r="M211" s="201">
        <f t="shared" si="66"/>
        <v>0</v>
      </c>
      <c r="N211" s="201">
        <f t="shared" si="66"/>
        <v>0</v>
      </c>
      <c r="O211" s="192"/>
      <c r="P211" s="192"/>
      <c r="Q211" s="192"/>
      <c r="S211" s="105"/>
      <c r="T211" s="102" t="s">
        <v>1073</v>
      </c>
      <c r="U211" s="201">
        <f t="shared" ref="U211:AF211" si="67">SUM(U206:U210)</f>
        <v>0</v>
      </c>
      <c r="V211" s="201">
        <f t="shared" si="67"/>
        <v>0</v>
      </c>
      <c r="W211" s="201">
        <f t="shared" si="67"/>
        <v>0</v>
      </c>
      <c r="X211" s="201">
        <f t="shared" si="67"/>
        <v>0</v>
      </c>
      <c r="Y211" s="201">
        <f t="shared" si="67"/>
        <v>0</v>
      </c>
      <c r="Z211" s="201">
        <f t="shared" si="67"/>
        <v>0</v>
      </c>
      <c r="AA211" s="201">
        <f t="shared" si="67"/>
        <v>0</v>
      </c>
      <c r="AB211" s="201">
        <f t="shared" si="67"/>
        <v>0</v>
      </c>
      <c r="AC211" s="201">
        <f t="shared" si="67"/>
        <v>0</v>
      </c>
      <c r="AD211" s="201">
        <f t="shared" si="67"/>
        <v>0</v>
      </c>
      <c r="AE211" s="201">
        <f t="shared" si="67"/>
        <v>0</v>
      </c>
      <c r="AF211" s="201">
        <f t="shared" si="67"/>
        <v>0</v>
      </c>
    </row>
    <row r="212" spans="1:32" hidden="1">
      <c r="A212" s="91"/>
      <c r="B212" s="99" t="s">
        <v>1537</v>
      </c>
      <c r="C212" s="200"/>
      <c r="D212" s="200"/>
      <c r="E212" s="200"/>
      <c r="F212" s="200"/>
      <c r="G212" s="200"/>
      <c r="H212" s="200"/>
      <c r="I212" s="200"/>
      <c r="J212" s="200"/>
      <c r="K212" s="200"/>
      <c r="L212" s="200"/>
      <c r="M212" s="200"/>
      <c r="N212" s="200"/>
      <c r="O212" s="198"/>
      <c r="P212" s="198"/>
      <c r="Q212" s="198"/>
      <c r="S212" s="91"/>
      <c r="T212" s="99" t="s">
        <v>1537</v>
      </c>
      <c r="U212" s="200"/>
      <c r="V212" s="200"/>
      <c r="W212" s="200"/>
      <c r="X212" s="200"/>
      <c r="Y212" s="200"/>
      <c r="Z212" s="200"/>
      <c r="AA212" s="200"/>
      <c r="AB212" s="200"/>
      <c r="AC212" s="200"/>
      <c r="AD212" s="200"/>
      <c r="AE212" s="200"/>
      <c r="AF212" s="200"/>
    </row>
    <row r="213" spans="1:32" ht="22.5" hidden="1">
      <c r="A213" s="93"/>
      <c r="B213" s="100" t="s">
        <v>1538</v>
      </c>
      <c r="C213" s="181"/>
      <c r="D213" s="181"/>
      <c r="E213" s="181"/>
      <c r="F213" s="181"/>
      <c r="G213" s="181"/>
      <c r="H213" s="181"/>
      <c r="I213" s="181"/>
      <c r="J213" s="181"/>
      <c r="K213" s="181"/>
      <c r="L213" s="181"/>
      <c r="M213" s="181"/>
      <c r="N213" s="181"/>
      <c r="O213" s="198"/>
      <c r="P213" s="198"/>
      <c r="Q213" s="198"/>
      <c r="S213" s="93"/>
      <c r="T213" s="100" t="s">
        <v>1538</v>
      </c>
      <c r="U213" s="181"/>
      <c r="V213" s="181"/>
      <c r="W213" s="181"/>
      <c r="X213" s="181"/>
      <c r="Y213" s="181"/>
      <c r="Z213" s="181"/>
      <c r="AA213" s="181"/>
      <c r="AB213" s="181"/>
      <c r="AC213" s="181"/>
      <c r="AD213" s="181"/>
      <c r="AE213" s="181"/>
      <c r="AF213" s="181"/>
    </row>
    <row r="214" spans="1:32" hidden="1">
      <c r="A214" s="93"/>
      <c r="B214" s="100" t="s">
        <v>1539</v>
      </c>
      <c r="C214" s="181"/>
      <c r="D214" s="181"/>
      <c r="E214" s="181"/>
      <c r="F214" s="181"/>
      <c r="G214" s="181"/>
      <c r="H214" s="181"/>
      <c r="I214" s="181"/>
      <c r="J214" s="181"/>
      <c r="K214" s="181"/>
      <c r="L214" s="181"/>
      <c r="M214" s="181"/>
      <c r="N214" s="181"/>
      <c r="O214" s="198"/>
      <c r="P214" s="198"/>
      <c r="Q214" s="198"/>
      <c r="S214" s="93"/>
      <c r="T214" s="100" t="s">
        <v>1539</v>
      </c>
      <c r="U214" s="181"/>
      <c r="V214" s="181"/>
      <c r="W214" s="181"/>
      <c r="X214" s="181"/>
      <c r="Y214" s="181"/>
      <c r="Z214" s="181"/>
      <c r="AA214" s="181"/>
      <c r="AB214" s="181"/>
      <c r="AC214" s="181"/>
      <c r="AD214" s="181"/>
      <c r="AE214" s="181"/>
      <c r="AF214" s="181"/>
    </row>
    <row r="215" spans="1:32" ht="22.5" hidden="1">
      <c r="A215" s="93"/>
      <c r="B215" s="100" t="s">
        <v>97</v>
      </c>
      <c r="C215" s="181"/>
      <c r="D215" s="181"/>
      <c r="E215" s="181"/>
      <c r="F215" s="181"/>
      <c r="G215" s="181"/>
      <c r="H215" s="181"/>
      <c r="I215" s="181"/>
      <c r="J215" s="181"/>
      <c r="K215" s="181"/>
      <c r="L215" s="181"/>
      <c r="M215" s="181"/>
      <c r="N215" s="181"/>
      <c r="O215" s="198"/>
      <c r="P215" s="198"/>
      <c r="Q215" s="198"/>
      <c r="S215" s="93"/>
      <c r="T215" s="100" t="s">
        <v>97</v>
      </c>
      <c r="U215" s="181"/>
      <c r="V215" s="181"/>
      <c r="W215" s="181"/>
      <c r="X215" s="181"/>
      <c r="Y215" s="181"/>
      <c r="Z215" s="181"/>
      <c r="AA215" s="181"/>
      <c r="AB215" s="181"/>
      <c r="AC215" s="181"/>
      <c r="AD215" s="181"/>
      <c r="AE215" s="181"/>
      <c r="AF215" s="181"/>
    </row>
    <row r="216" spans="1:32" hidden="1">
      <c r="A216" s="93"/>
      <c r="B216" s="100" t="s">
        <v>98</v>
      </c>
      <c r="C216" s="181"/>
      <c r="D216" s="181"/>
      <c r="E216" s="181"/>
      <c r="F216" s="181"/>
      <c r="G216" s="181"/>
      <c r="H216" s="181"/>
      <c r="I216" s="181"/>
      <c r="J216" s="181"/>
      <c r="K216" s="181"/>
      <c r="L216" s="181"/>
      <c r="M216" s="181"/>
      <c r="N216" s="181"/>
      <c r="O216" s="198"/>
      <c r="P216" s="198"/>
      <c r="Q216" s="198"/>
      <c r="S216" s="93"/>
      <c r="T216" s="100" t="s">
        <v>98</v>
      </c>
      <c r="U216" s="181"/>
      <c r="V216" s="181"/>
      <c r="W216" s="181"/>
      <c r="X216" s="181"/>
      <c r="Y216" s="181"/>
      <c r="Z216" s="181"/>
      <c r="AA216" s="181"/>
      <c r="AB216" s="181"/>
      <c r="AC216" s="181"/>
      <c r="AD216" s="181"/>
      <c r="AE216" s="181"/>
      <c r="AF216" s="181"/>
    </row>
    <row r="217" spans="1:32" s="188" customFormat="1" hidden="1">
      <c r="A217" s="97"/>
      <c r="B217" s="102" t="s">
        <v>1073</v>
      </c>
      <c r="C217" s="186">
        <f t="shared" ref="C217:N217" si="68">SUM(C213:C216)</f>
        <v>0</v>
      </c>
      <c r="D217" s="186">
        <f t="shared" si="68"/>
        <v>0</v>
      </c>
      <c r="E217" s="186">
        <f t="shared" si="68"/>
        <v>0</v>
      </c>
      <c r="F217" s="186">
        <f t="shared" si="68"/>
        <v>0</v>
      </c>
      <c r="G217" s="186">
        <f t="shared" si="68"/>
        <v>0</v>
      </c>
      <c r="H217" s="186">
        <f t="shared" si="68"/>
        <v>0</v>
      </c>
      <c r="I217" s="186">
        <f t="shared" si="68"/>
        <v>0</v>
      </c>
      <c r="J217" s="186">
        <f t="shared" si="68"/>
        <v>0</v>
      </c>
      <c r="K217" s="186">
        <f t="shared" si="68"/>
        <v>0</v>
      </c>
      <c r="L217" s="186">
        <f t="shared" si="68"/>
        <v>0</v>
      </c>
      <c r="M217" s="186">
        <f t="shared" si="68"/>
        <v>0</v>
      </c>
      <c r="N217" s="186">
        <f t="shared" si="68"/>
        <v>0</v>
      </c>
      <c r="O217" s="210"/>
      <c r="P217" s="210"/>
      <c r="Q217" s="210"/>
      <c r="R217" s="187"/>
      <c r="S217" s="97"/>
      <c r="T217" s="102" t="s">
        <v>1073</v>
      </c>
      <c r="U217" s="186">
        <f t="shared" ref="U217:AF217" si="69">SUM(U213:U216)</f>
        <v>0</v>
      </c>
      <c r="V217" s="186">
        <f t="shared" si="69"/>
        <v>0</v>
      </c>
      <c r="W217" s="186">
        <f t="shared" si="69"/>
        <v>0</v>
      </c>
      <c r="X217" s="186">
        <f t="shared" si="69"/>
        <v>0</v>
      </c>
      <c r="Y217" s="186">
        <f t="shared" si="69"/>
        <v>0</v>
      </c>
      <c r="Z217" s="186">
        <f t="shared" si="69"/>
        <v>0</v>
      </c>
      <c r="AA217" s="186">
        <f t="shared" si="69"/>
        <v>0</v>
      </c>
      <c r="AB217" s="186">
        <f t="shared" si="69"/>
        <v>0</v>
      </c>
      <c r="AC217" s="186">
        <f t="shared" si="69"/>
        <v>0</v>
      </c>
      <c r="AD217" s="186">
        <f t="shared" si="69"/>
        <v>0</v>
      </c>
      <c r="AE217" s="186">
        <f t="shared" si="69"/>
        <v>0</v>
      </c>
      <c r="AF217" s="186">
        <f t="shared" si="69"/>
        <v>0</v>
      </c>
    </row>
    <row r="218" spans="1:32" hidden="1">
      <c r="C218" s="198"/>
      <c r="D218" s="198"/>
      <c r="E218" s="198"/>
      <c r="F218" s="198"/>
      <c r="G218" s="198"/>
      <c r="H218" s="198"/>
      <c r="I218" s="198"/>
      <c r="J218" s="198"/>
      <c r="K218" s="198"/>
      <c r="L218" s="198"/>
      <c r="M218" s="198"/>
      <c r="N218" s="198"/>
      <c r="O218" s="198"/>
      <c r="P218" s="198"/>
      <c r="Q218" s="198"/>
      <c r="S218" s="86"/>
      <c r="T218" s="106"/>
      <c r="U218" s="198"/>
      <c r="V218" s="198"/>
      <c r="W218" s="198"/>
      <c r="X218" s="198"/>
      <c r="Y218" s="198"/>
      <c r="Z218" s="198"/>
      <c r="AA218" s="198"/>
      <c r="AB218" s="198"/>
      <c r="AC218" s="198"/>
      <c r="AD218" s="198"/>
      <c r="AE218" s="198"/>
      <c r="AF218" s="198"/>
    </row>
    <row r="219" spans="1:32" hidden="1">
      <c r="A219" s="86" t="s">
        <v>99</v>
      </c>
      <c r="C219" s="205">
        <f t="shared" ref="C219:N219" si="70">+C179+C183+C194+C199+C205+C211+C202+C217</f>
        <v>0</v>
      </c>
      <c r="D219" s="205">
        <f t="shared" si="70"/>
        <v>0</v>
      </c>
      <c r="E219" s="205">
        <f t="shared" si="70"/>
        <v>0</v>
      </c>
      <c r="F219" s="205">
        <f t="shared" si="70"/>
        <v>0</v>
      </c>
      <c r="G219" s="205">
        <f t="shared" si="70"/>
        <v>0</v>
      </c>
      <c r="H219" s="205">
        <f t="shared" si="70"/>
        <v>0</v>
      </c>
      <c r="I219" s="205">
        <f t="shared" si="70"/>
        <v>0</v>
      </c>
      <c r="J219" s="205">
        <f t="shared" si="70"/>
        <v>0</v>
      </c>
      <c r="K219" s="205">
        <f t="shared" si="70"/>
        <v>0</v>
      </c>
      <c r="L219" s="205">
        <f t="shared" si="70"/>
        <v>0</v>
      </c>
      <c r="M219" s="205">
        <f t="shared" si="70"/>
        <v>0</v>
      </c>
      <c r="N219" s="205">
        <f t="shared" si="70"/>
        <v>0</v>
      </c>
      <c r="O219" s="205"/>
      <c r="P219" s="205"/>
      <c r="Q219" s="205"/>
      <c r="S219" s="86" t="s">
        <v>99</v>
      </c>
      <c r="T219" s="106"/>
      <c r="U219" s="205">
        <f t="shared" ref="U219:AF219" si="71">+U179+U183+U194+U199+U205+U211+U202+U217</f>
        <v>0</v>
      </c>
      <c r="V219" s="205">
        <f t="shared" si="71"/>
        <v>0</v>
      </c>
      <c r="W219" s="205">
        <f t="shared" si="71"/>
        <v>0</v>
      </c>
      <c r="X219" s="205">
        <f t="shared" si="71"/>
        <v>0</v>
      </c>
      <c r="Y219" s="205">
        <f t="shared" si="71"/>
        <v>0</v>
      </c>
      <c r="Z219" s="205">
        <f t="shared" si="71"/>
        <v>0</v>
      </c>
      <c r="AA219" s="205">
        <f t="shared" si="71"/>
        <v>0</v>
      </c>
      <c r="AB219" s="205">
        <f t="shared" si="71"/>
        <v>0</v>
      </c>
      <c r="AC219" s="205">
        <f t="shared" si="71"/>
        <v>0</v>
      </c>
      <c r="AD219" s="205">
        <f t="shared" si="71"/>
        <v>0</v>
      </c>
      <c r="AE219" s="205">
        <f t="shared" si="71"/>
        <v>0</v>
      </c>
      <c r="AF219" s="205">
        <f t="shared" si="71"/>
        <v>0</v>
      </c>
    </row>
    <row r="220" spans="1:32" hidden="1">
      <c r="C220" s="205"/>
      <c r="D220" s="205"/>
      <c r="E220" s="205"/>
      <c r="F220" s="205"/>
      <c r="G220" s="205"/>
      <c r="H220" s="205"/>
      <c r="I220" s="205"/>
      <c r="J220" s="205"/>
      <c r="K220" s="205"/>
      <c r="L220" s="205"/>
      <c r="M220" s="205"/>
      <c r="N220" s="205"/>
      <c r="O220" s="205"/>
      <c r="P220" s="205"/>
      <c r="Q220" s="205"/>
      <c r="S220" s="86"/>
      <c r="T220" s="106"/>
      <c r="U220" s="205"/>
      <c r="V220" s="205"/>
      <c r="W220" s="205"/>
      <c r="X220" s="205"/>
      <c r="Y220" s="205"/>
      <c r="Z220" s="205"/>
      <c r="AA220" s="205"/>
      <c r="AB220" s="205"/>
      <c r="AC220" s="205"/>
      <c r="AD220" s="205"/>
      <c r="AE220" s="205"/>
      <c r="AF220" s="205"/>
    </row>
    <row r="221" spans="1:32" hidden="1">
      <c r="B221" s="107" t="s">
        <v>100</v>
      </c>
      <c r="C221" s="205">
        <f t="shared" ref="C221:N221" si="72">+C174-C219</f>
        <v>-5236.3</v>
      </c>
      <c r="D221" s="205">
        <f t="shared" si="72"/>
        <v>-9332.5400000000009</v>
      </c>
      <c r="E221" s="205">
        <f t="shared" si="72"/>
        <v>-6873.3099999999995</v>
      </c>
      <c r="F221" s="205">
        <f t="shared" si="72"/>
        <v>-8636.3100000000013</v>
      </c>
      <c r="G221" s="205">
        <f t="shared" si="72"/>
        <v>-7906.9599999999991</v>
      </c>
      <c r="H221" s="205">
        <f t="shared" si="72"/>
        <v>-7680.02</v>
      </c>
      <c r="I221" s="205">
        <f t="shared" si="72"/>
        <v>-8751.98</v>
      </c>
      <c r="J221" s="205">
        <f t="shared" si="72"/>
        <v>-8973.08</v>
      </c>
      <c r="K221" s="205">
        <f t="shared" si="72"/>
        <v>-8474.7099999999991</v>
      </c>
      <c r="L221" s="205">
        <f t="shared" si="72"/>
        <v>-6775.43</v>
      </c>
      <c r="M221" s="205">
        <f t="shared" si="72"/>
        <v>-12310.07</v>
      </c>
      <c r="N221" s="205">
        <f t="shared" si="72"/>
        <v>-14077.800000000001</v>
      </c>
      <c r="O221" s="205"/>
      <c r="P221" s="205"/>
      <c r="Q221" s="205"/>
      <c r="S221" s="86"/>
      <c r="T221" s="107" t="s">
        <v>100</v>
      </c>
      <c r="U221" s="205">
        <f t="shared" ref="U221:AF221" si="73">+U174-U219</f>
        <v>-14101.75</v>
      </c>
      <c r="V221" s="205">
        <f t="shared" si="73"/>
        <v>-8652.94</v>
      </c>
      <c r="W221" s="205">
        <f t="shared" si="73"/>
        <v>-21918.280000000002</v>
      </c>
      <c r="X221" s="205">
        <f t="shared" si="73"/>
        <v>-17310.89</v>
      </c>
      <c r="Y221" s="205">
        <f t="shared" si="73"/>
        <v>-13547.32</v>
      </c>
      <c r="Z221" s="205">
        <f t="shared" si="73"/>
        <v>9220.98</v>
      </c>
      <c r="AA221" s="205">
        <f t="shared" si="73"/>
        <v>-24488.739999999998</v>
      </c>
      <c r="AB221" s="205">
        <f t="shared" si="73"/>
        <v>-12190.179999999998</v>
      </c>
      <c r="AC221" s="205">
        <f t="shared" si="73"/>
        <v>-16515.169999999998</v>
      </c>
      <c r="AD221" s="205">
        <f t="shared" si="73"/>
        <v>-9642.58</v>
      </c>
      <c r="AE221" s="205">
        <f t="shared" si="73"/>
        <v>-13136.32</v>
      </c>
      <c r="AF221" s="205">
        <f t="shared" si="73"/>
        <v>-38933.339999999997</v>
      </c>
    </row>
    <row r="222" spans="1:32" hidden="1">
      <c r="C222" s="205"/>
      <c r="D222" s="205"/>
      <c r="E222" s="205"/>
      <c r="F222" s="205"/>
      <c r="G222" s="205"/>
      <c r="H222" s="205"/>
      <c r="I222" s="205"/>
      <c r="J222" s="205"/>
      <c r="K222" s="205"/>
      <c r="L222" s="205"/>
      <c r="M222" s="205"/>
      <c r="N222" s="205"/>
      <c r="O222" s="205"/>
      <c r="P222" s="205"/>
      <c r="Q222" s="205"/>
      <c r="S222" s="86"/>
      <c r="T222" s="106"/>
      <c r="U222" s="205"/>
      <c r="V222" s="205"/>
      <c r="W222" s="205"/>
      <c r="X222" s="205"/>
      <c r="Y222" s="205"/>
      <c r="Z222" s="205"/>
      <c r="AA222" s="205"/>
      <c r="AB222" s="205"/>
      <c r="AC222" s="205"/>
      <c r="AD222" s="205"/>
      <c r="AE222" s="205"/>
      <c r="AF222" s="205"/>
    </row>
    <row r="223" spans="1:32" ht="22.5" hidden="1">
      <c r="B223" s="106" t="s">
        <v>101</v>
      </c>
      <c r="C223" s="206"/>
      <c r="D223" s="206"/>
      <c r="E223" s="206"/>
      <c r="F223" s="206"/>
      <c r="G223" s="206"/>
      <c r="H223" s="206"/>
      <c r="I223" s="206"/>
      <c r="J223" s="206"/>
      <c r="K223" s="206"/>
      <c r="L223" s="206"/>
      <c r="M223" s="206"/>
      <c r="N223" s="206"/>
      <c r="O223" s="206"/>
      <c r="P223" s="206"/>
      <c r="Q223" s="206"/>
      <c r="S223" s="86"/>
    </row>
    <row r="224" spans="1:32" hidden="1">
      <c r="C224" s="205"/>
      <c r="D224" s="205"/>
      <c r="E224" s="205"/>
      <c r="F224" s="205"/>
      <c r="G224" s="205"/>
      <c r="H224" s="205"/>
      <c r="I224" s="205"/>
      <c r="J224" s="205"/>
      <c r="K224" s="205"/>
      <c r="L224" s="205"/>
      <c r="M224" s="205"/>
      <c r="N224" s="205"/>
      <c r="O224" s="205"/>
      <c r="P224" s="205"/>
      <c r="Q224" s="205"/>
      <c r="S224" s="86"/>
    </row>
    <row r="225" spans="1:32" hidden="1">
      <c r="B225" s="106" t="s">
        <v>102</v>
      </c>
      <c r="C225" s="208">
        <f t="shared" ref="C225:N225" si="74">+C221-C223</f>
        <v>-5236.3</v>
      </c>
      <c r="D225" s="208">
        <f t="shared" si="74"/>
        <v>-9332.5400000000009</v>
      </c>
      <c r="E225" s="208">
        <f t="shared" si="74"/>
        <v>-6873.3099999999995</v>
      </c>
      <c r="F225" s="208">
        <f t="shared" si="74"/>
        <v>-8636.3100000000013</v>
      </c>
      <c r="G225" s="208">
        <f t="shared" si="74"/>
        <v>-7906.9599999999991</v>
      </c>
      <c r="H225" s="208">
        <f t="shared" si="74"/>
        <v>-7680.02</v>
      </c>
      <c r="I225" s="208">
        <f t="shared" si="74"/>
        <v>-8751.98</v>
      </c>
      <c r="J225" s="208">
        <f t="shared" si="74"/>
        <v>-8973.08</v>
      </c>
      <c r="K225" s="208">
        <f t="shared" si="74"/>
        <v>-8474.7099999999991</v>
      </c>
      <c r="L225" s="208">
        <f t="shared" si="74"/>
        <v>-6775.43</v>
      </c>
      <c r="M225" s="208">
        <f t="shared" si="74"/>
        <v>-12310.07</v>
      </c>
      <c r="N225" s="208">
        <f t="shared" si="74"/>
        <v>-14077.800000000001</v>
      </c>
      <c r="O225" s="208"/>
      <c r="P225" s="208"/>
      <c r="Q225" s="208"/>
      <c r="S225" s="101"/>
    </row>
    <row r="226" spans="1:32" hidden="1">
      <c r="C226" s="209"/>
      <c r="D226" s="209"/>
      <c r="E226" s="209"/>
      <c r="F226" s="209"/>
      <c r="G226" s="209"/>
      <c r="H226" s="209"/>
      <c r="I226" s="209"/>
      <c r="J226" s="209"/>
      <c r="K226" s="209"/>
      <c r="L226" s="209"/>
      <c r="S226" s="86"/>
      <c r="T226" s="106"/>
      <c r="U226" s="205"/>
      <c r="V226" s="205"/>
      <c r="W226" s="205"/>
      <c r="X226" s="205"/>
      <c r="Y226" s="205"/>
      <c r="Z226" s="205"/>
      <c r="AA226" s="205"/>
      <c r="AB226" s="205"/>
      <c r="AC226" s="205"/>
      <c r="AD226" s="205"/>
      <c r="AE226" s="205"/>
      <c r="AF226" s="205"/>
    </row>
    <row r="227" spans="1:32" hidden="1">
      <c r="A227" s="86" t="s">
        <v>103</v>
      </c>
      <c r="C227" s="209"/>
      <c r="D227" s="209"/>
      <c r="E227" s="209"/>
      <c r="F227" s="209"/>
      <c r="G227" s="209"/>
      <c r="H227" s="209"/>
      <c r="I227" s="209"/>
      <c r="J227" s="209"/>
      <c r="K227" s="209"/>
      <c r="L227" s="209"/>
      <c r="S227" s="86" t="s">
        <v>103</v>
      </c>
      <c r="T227" s="106" t="s">
        <v>101</v>
      </c>
      <c r="U227" s="206"/>
      <c r="V227" s="206"/>
      <c r="W227" s="206"/>
      <c r="X227" s="206"/>
      <c r="Y227" s="206"/>
      <c r="Z227" s="206"/>
      <c r="AA227" s="206"/>
      <c r="AB227" s="206"/>
      <c r="AC227" s="206"/>
      <c r="AD227" s="206"/>
      <c r="AE227" s="206"/>
      <c r="AF227" s="206"/>
    </row>
    <row r="228" spans="1:32" ht="12.75" hidden="1" customHeight="1">
      <c r="A228" s="109"/>
      <c r="C228" s="204"/>
      <c r="D228" s="204"/>
      <c r="E228" s="204"/>
      <c r="F228" s="204"/>
      <c r="G228" s="204"/>
      <c r="H228" s="204"/>
      <c r="I228" s="204"/>
      <c r="J228" s="204"/>
      <c r="K228" s="204"/>
      <c r="L228" s="204"/>
      <c r="M228" s="204"/>
      <c r="N228" s="204"/>
      <c r="O228" s="204"/>
      <c r="P228" s="204"/>
      <c r="Q228" s="204"/>
      <c r="S228" s="110"/>
      <c r="T228" s="106"/>
      <c r="U228" s="205"/>
      <c r="V228" s="205"/>
      <c r="W228" s="205"/>
      <c r="X228" s="205"/>
      <c r="Y228" s="205"/>
      <c r="Z228" s="205"/>
      <c r="AA228" s="205"/>
      <c r="AB228" s="205"/>
      <c r="AC228" s="205"/>
      <c r="AD228" s="205"/>
      <c r="AE228" s="205"/>
      <c r="AF228" s="205"/>
    </row>
    <row r="229" spans="1:32" hidden="1">
      <c r="C229" s="209"/>
      <c r="D229" s="209"/>
      <c r="E229" s="209"/>
      <c r="F229" s="209"/>
      <c r="G229" s="209"/>
      <c r="H229" s="209"/>
      <c r="I229" s="209"/>
      <c r="J229" s="209"/>
      <c r="K229" s="209"/>
      <c r="L229" s="209"/>
      <c r="M229" s="209"/>
      <c r="N229" s="209"/>
      <c r="O229" s="209"/>
      <c r="P229" s="209"/>
      <c r="Q229" s="209"/>
      <c r="S229" s="86"/>
      <c r="T229" s="106" t="s">
        <v>104</v>
      </c>
      <c r="U229" s="208">
        <f t="shared" ref="U229:AF229" si="75">+U221-U227</f>
        <v>-14101.75</v>
      </c>
      <c r="V229" s="208">
        <f t="shared" si="75"/>
        <v>-8652.94</v>
      </c>
      <c r="W229" s="208">
        <f t="shared" si="75"/>
        <v>-21918.280000000002</v>
      </c>
      <c r="X229" s="208">
        <f t="shared" si="75"/>
        <v>-17310.89</v>
      </c>
      <c r="Y229" s="208">
        <f t="shared" si="75"/>
        <v>-13547.32</v>
      </c>
      <c r="Z229" s="208">
        <f t="shared" si="75"/>
        <v>9220.98</v>
      </c>
      <c r="AA229" s="208">
        <f t="shared" si="75"/>
        <v>-24488.739999999998</v>
      </c>
      <c r="AB229" s="208">
        <f t="shared" si="75"/>
        <v>-12190.179999999998</v>
      </c>
      <c r="AC229" s="208">
        <f t="shared" si="75"/>
        <v>-16515.169999999998</v>
      </c>
      <c r="AD229" s="208">
        <f t="shared" si="75"/>
        <v>-9642.58</v>
      </c>
      <c r="AE229" s="208">
        <f t="shared" si="75"/>
        <v>-13136.32</v>
      </c>
      <c r="AF229" s="208">
        <f t="shared" si="75"/>
        <v>-38933.339999999997</v>
      </c>
    </row>
    <row r="230" spans="1:32">
      <c r="C230" s="209"/>
      <c r="D230" s="209"/>
      <c r="E230" s="209"/>
      <c r="F230" s="209"/>
      <c r="G230" s="209"/>
      <c r="H230" s="209"/>
      <c r="I230" s="209"/>
      <c r="J230" s="209"/>
      <c r="K230" s="209"/>
      <c r="L230" s="209"/>
      <c r="M230" s="209"/>
      <c r="N230" s="209"/>
      <c r="O230" s="209"/>
      <c r="P230" s="209"/>
      <c r="Q230" s="209"/>
    </row>
    <row r="231" spans="1:32">
      <c r="C231" s="209"/>
      <c r="D231" s="209"/>
      <c r="E231" s="209"/>
      <c r="F231" s="209"/>
      <c r="G231" s="209"/>
      <c r="H231" s="209"/>
      <c r="I231" s="209"/>
      <c r="J231" s="209"/>
      <c r="K231" s="209"/>
      <c r="L231" s="209"/>
      <c r="M231" s="209"/>
      <c r="N231" s="209"/>
      <c r="O231" s="209"/>
      <c r="P231" s="209"/>
      <c r="Q231" s="209"/>
    </row>
    <row r="232" spans="1:32">
      <c r="C232" s="209"/>
      <c r="D232" s="209"/>
      <c r="E232" s="209"/>
      <c r="F232" s="209"/>
      <c r="G232" s="209"/>
      <c r="H232" s="209"/>
      <c r="I232" s="209"/>
      <c r="J232" s="209"/>
      <c r="K232" s="209"/>
      <c r="L232" s="209"/>
      <c r="M232" s="209"/>
      <c r="N232" s="209"/>
      <c r="O232" s="209"/>
      <c r="P232" s="209"/>
      <c r="Q232" s="209"/>
    </row>
    <row r="233" spans="1:32">
      <c r="C233" s="209"/>
      <c r="D233" s="209"/>
      <c r="E233" s="209"/>
      <c r="F233" s="209"/>
      <c r="G233" s="209"/>
      <c r="H233" s="209"/>
      <c r="I233" s="209"/>
      <c r="J233" s="209"/>
      <c r="K233" s="209"/>
      <c r="L233" s="209"/>
      <c r="M233" s="209"/>
      <c r="N233" s="209"/>
      <c r="O233" s="209"/>
      <c r="P233" s="209"/>
      <c r="Q233" s="209"/>
    </row>
  </sheetData>
  <mergeCells count="1">
    <mergeCell ref="A1:AF1"/>
  </mergeCells>
  <phoneticPr fontId="29" type="noConversion"/>
  <printOptions horizontalCentered="1"/>
  <pageMargins left="0.75" right="0.25" top="0.75" bottom="0.5" header="0.25" footer="0.25"/>
  <pageSetup scale="56" fitToHeight="0" orientation="landscape" horizontalDpi="300" verticalDpi="300" r:id="rId1"/>
  <headerFooter alignWithMargins="0">
    <oddHeader>&amp;CPASCO COUNTY - ACCOUNTS RECONCILIATION SCHEDULE</oddHeader>
  </headerFooter>
  <rowBreaks count="2" manualBreakCount="2">
    <brk id="87" max="16383" man="1"/>
    <brk id="175" max="16383" man="1"/>
  </rowBreaks>
  <colBreaks count="1" manualBreakCount="1">
    <brk id="18" max="171" man="1"/>
  </colBreaks>
</worksheet>
</file>

<file path=xl/worksheets/sheet132.xml><?xml version="1.0" encoding="utf-8"?>
<worksheet xmlns="http://schemas.openxmlformats.org/spreadsheetml/2006/main" xmlns:r="http://schemas.openxmlformats.org/officeDocument/2006/relationships">
  <sheetPr codeName="Sheet118"/>
  <dimension ref="A1:M70"/>
  <sheetViews>
    <sheetView workbookViewId="0"/>
  </sheetViews>
  <sheetFormatPr defaultColWidth="9.140625" defaultRowHeight="12"/>
  <cols>
    <col min="1" max="1" width="4.85546875" style="654" customWidth="1"/>
    <col min="2" max="2" width="29.28515625" style="654" customWidth="1"/>
    <col min="3" max="3" width="14.42578125" style="654" customWidth="1"/>
    <col min="4" max="6" width="9.140625" style="654"/>
    <col min="7" max="7" width="1.5703125" style="654" customWidth="1"/>
    <col min="8" max="8" width="12.140625" style="654" customWidth="1"/>
    <col min="9" max="9" width="9.85546875" style="654" customWidth="1"/>
    <col min="10" max="10" width="10.5703125" style="654" customWidth="1"/>
    <col min="11" max="11" width="4.7109375" style="654" customWidth="1"/>
    <col min="12" max="12" width="9.140625" style="654"/>
    <col min="13" max="13" width="12.42578125" style="654" bestFit="1" customWidth="1"/>
    <col min="14" max="16384" width="9.140625" style="654"/>
  </cols>
  <sheetData>
    <row r="1" spans="2:10">
      <c r="B1" s="654" t="s">
        <v>3806</v>
      </c>
      <c r="C1" s="972" t="s">
        <v>3158</v>
      </c>
      <c r="D1" s="786"/>
      <c r="E1" s="786"/>
      <c r="F1" s="786"/>
    </row>
    <row r="2" spans="2:10">
      <c r="B2" s="654" t="s">
        <v>2495</v>
      </c>
      <c r="D2" s="786"/>
      <c r="E2" s="786"/>
      <c r="F2" s="786"/>
      <c r="H2" s="854"/>
    </row>
    <row r="3" spans="2:10">
      <c r="D3" s="786"/>
      <c r="E3" s="786"/>
      <c r="F3" s="786"/>
    </row>
    <row r="4" spans="2:10">
      <c r="C4" s="854"/>
      <c r="D4" s="1614"/>
      <c r="E4" s="1614" t="s">
        <v>866</v>
      </c>
      <c r="F4" s="1614" t="s">
        <v>867</v>
      </c>
    </row>
    <row r="5" spans="2:10">
      <c r="B5" s="654" t="s">
        <v>1318</v>
      </c>
      <c r="C5" s="854" t="s">
        <v>21</v>
      </c>
      <c r="D5" s="1614" t="s">
        <v>839</v>
      </c>
      <c r="E5" s="1614" t="s">
        <v>914</v>
      </c>
      <c r="F5" s="1614" t="s">
        <v>866</v>
      </c>
      <c r="H5" s="854" t="s">
        <v>152</v>
      </c>
      <c r="I5" s="854" t="s">
        <v>682</v>
      </c>
      <c r="J5" s="854" t="s">
        <v>926</v>
      </c>
    </row>
    <row r="6" spans="2:10">
      <c r="D6" s="786"/>
      <c r="E6" s="786"/>
      <c r="F6" s="786"/>
      <c r="G6" s="1037"/>
      <c r="H6" s="1037"/>
    </row>
    <row r="7" spans="2:10">
      <c r="B7" s="654" t="s">
        <v>703</v>
      </c>
      <c r="C7" s="1336">
        <v>11186553.236400001</v>
      </c>
      <c r="D7" s="786">
        <v>0.41810000000000003</v>
      </c>
      <c r="E7" s="786">
        <v>6.6959322875403335E-2</v>
      </c>
      <c r="F7" s="787">
        <v>2.8000000000000001E-2</v>
      </c>
      <c r="G7" s="1037"/>
      <c r="H7" s="1615">
        <v>749044.03001899575</v>
      </c>
      <c r="I7" s="1603">
        <v>474616.26831366919</v>
      </c>
      <c r="J7" s="1603">
        <v>274427.76170532656</v>
      </c>
    </row>
    <row r="8" spans="2:10">
      <c r="B8" s="654" t="s">
        <v>916</v>
      </c>
      <c r="C8" s="1336">
        <v>1062396.5948999999</v>
      </c>
      <c r="D8" s="786">
        <v>3.9710000000000002E-2</v>
      </c>
      <c r="E8" s="786">
        <v>2.3220060000000001E-2</v>
      </c>
      <c r="F8" s="787">
        <v>8.9999999999999998E-4</v>
      </c>
      <c r="G8" s="1037"/>
      <c r="H8" s="1542">
        <v>24668.912677373693</v>
      </c>
      <c r="I8" s="1603">
        <v>15630.946658761764</v>
      </c>
      <c r="J8" s="1603">
        <v>9037.966018611929</v>
      </c>
    </row>
    <row r="9" spans="2:10">
      <c r="B9" s="654" t="s">
        <v>917</v>
      </c>
      <c r="C9" s="1336">
        <v>0</v>
      </c>
      <c r="D9" s="786" t="s">
        <v>809</v>
      </c>
      <c r="E9" s="786">
        <v>0</v>
      </c>
      <c r="F9" s="786" t="s">
        <v>809</v>
      </c>
      <c r="G9" s="1037"/>
      <c r="H9" s="1542"/>
      <c r="I9" s="1603"/>
      <c r="J9" s="1603"/>
    </row>
    <row r="10" spans="2:10">
      <c r="B10" s="654" t="s">
        <v>1606</v>
      </c>
      <c r="C10" s="1336">
        <v>100775.6477</v>
      </c>
      <c r="D10" s="786">
        <v>3.7699999999999999E-3</v>
      </c>
      <c r="E10" s="786">
        <v>0.02</v>
      </c>
      <c r="F10" s="787">
        <v>1E-4</v>
      </c>
      <c r="G10" s="1037"/>
      <c r="H10" s="1542">
        <v>2015.512954</v>
      </c>
      <c r="I10" s="1603">
        <v>1539.4172372542955</v>
      </c>
      <c r="J10" s="1603">
        <v>476.09571674570452</v>
      </c>
    </row>
    <row r="11" spans="2:10">
      <c r="B11" s="654" t="s">
        <v>843</v>
      </c>
      <c r="C11" s="1336">
        <v>11896427.3248</v>
      </c>
      <c r="D11" s="786">
        <v>0.44463000000000003</v>
      </c>
      <c r="E11" s="786">
        <v>0.10397708544753399</v>
      </c>
      <c r="F11" s="787">
        <v>4.6199999999999998E-2</v>
      </c>
      <c r="G11" s="1037"/>
      <c r="H11" s="1542">
        <v>1236955.8404711077</v>
      </c>
      <c r="I11" s="1603"/>
      <c r="J11" s="1603"/>
    </row>
    <row r="12" spans="2:10">
      <c r="B12" s="654" t="s">
        <v>1620</v>
      </c>
      <c r="C12" s="1336">
        <v>0</v>
      </c>
      <c r="D12" s="786">
        <v>0</v>
      </c>
      <c r="E12" s="786">
        <v>0</v>
      </c>
      <c r="F12" s="787">
        <v>0</v>
      </c>
      <c r="G12" s="1037"/>
      <c r="H12" s="1542">
        <v>0</v>
      </c>
      <c r="I12" s="1603"/>
      <c r="J12" s="1603"/>
    </row>
    <row r="13" spans="2:10">
      <c r="B13" s="1616" t="s">
        <v>1401</v>
      </c>
      <c r="C13" s="1336">
        <v>0</v>
      </c>
      <c r="D13" s="786">
        <v>0</v>
      </c>
      <c r="E13" s="786">
        <v>0</v>
      </c>
      <c r="F13" s="787">
        <v>0</v>
      </c>
      <c r="G13" s="1037"/>
      <c r="H13" s="1542">
        <v>0</v>
      </c>
      <c r="I13" s="1603"/>
      <c r="J13" s="1603"/>
    </row>
    <row r="14" spans="2:10">
      <c r="B14" s="654" t="s">
        <v>1111</v>
      </c>
      <c r="C14" s="1336">
        <v>2509666.9622999998</v>
      </c>
      <c r="D14" s="786">
        <v>9.3799999999999994E-2</v>
      </c>
      <c r="E14" s="786">
        <v>0</v>
      </c>
      <c r="F14" s="787">
        <v>0</v>
      </c>
      <c r="G14" s="1037"/>
      <c r="H14" s="1542">
        <v>0</v>
      </c>
      <c r="I14" s="1603"/>
      <c r="J14" s="1603"/>
    </row>
    <row r="15" spans="2:10">
      <c r="B15" s="654" t="s">
        <v>1833</v>
      </c>
      <c r="C15" s="1336">
        <v>0</v>
      </c>
      <c r="D15" s="786" t="s">
        <v>809</v>
      </c>
      <c r="E15" s="786"/>
      <c r="F15" s="786" t="s">
        <v>809</v>
      </c>
      <c r="G15" s="1037"/>
      <c r="H15" s="1037"/>
      <c r="I15" s="1603"/>
      <c r="J15" s="1603"/>
    </row>
    <row r="16" spans="2:10">
      <c r="C16" s="1617" t="s">
        <v>1318</v>
      </c>
      <c r="D16" s="1618"/>
      <c r="E16" s="1618"/>
      <c r="F16" s="1618" t="s">
        <v>1318</v>
      </c>
      <c r="G16" s="1037"/>
      <c r="H16" s="1619"/>
    </row>
    <row r="17" spans="1:13" ht="12.75" thickBot="1">
      <c r="B17" s="1382" t="s">
        <v>22</v>
      </c>
      <c r="C17" s="1620">
        <v>26755819.766100001</v>
      </c>
      <c r="D17" s="1621">
        <v>1.0000100000000001</v>
      </c>
      <c r="E17" s="1621"/>
      <c r="F17" s="1621">
        <v>7.5200000000000003E-2</v>
      </c>
      <c r="H17" s="1603"/>
      <c r="I17" s="854"/>
      <c r="J17" s="854"/>
    </row>
    <row r="18" spans="1:13" ht="12.75" thickTop="1">
      <c r="D18" s="786"/>
      <c r="E18" s="786"/>
      <c r="F18" s="786"/>
    </row>
    <row r="19" spans="1:13">
      <c r="A19" s="1603"/>
      <c r="B19" s="1622" t="s">
        <v>23</v>
      </c>
      <c r="C19" s="1603"/>
      <c r="D19" s="1603"/>
      <c r="E19" s="1603"/>
      <c r="F19" s="1603"/>
      <c r="G19" s="1603"/>
      <c r="H19" s="1603">
        <v>775728.45565036952</v>
      </c>
      <c r="I19" s="1603">
        <v>491786.63220968522</v>
      </c>
      <c r="J19" s="1603">
        <v>283941.82344068418</v>
      </c>
    </row>
    <row r="20" spans="1:13">
      <c r="B20" s="1623"/>
      <c r="D20" s="786"/>
      <c r="E20" s="786"/>
      <c r="F20" s="786"/>
    </row>
    <row r="21" spans="1:13">
      <c r="B21" s="1623" t="s">
        <v>24</v>
      </c>
      <c r="D21" s="786"/>
      <c r="E21" s="786"/>
      <c r="F21" s="786"/>
      <c r="H21" s="1603">
        <v>698261.26000000024</v>
      </c>
      <c r="I21" s="1515">
        <v>533320.77820784017</v>
      </c>
      <c r="J21" s="1515">
        <v>164940.48179216005</v>
      </c>
      <c r="L21" s="1515">
        <v>698261.26000000024</v>
      </c>
      <c r="M21" s="1624">
        <v>0</v>
      </c>
    </row>
    <row r="22" spans="1:13">
      <c r="D22" s="786"/>
      <c r="E22" s="786"/>
      <c r="F22" s="786"/>
      <c r="I22" s="1037"/>
      <c r="J22" s="1625"/>
    </row>
    <row r="23" spans="1:13" ht="12.75" thickBot="1">
      <c r="B23" s="1382" t="s">
        <v>1032</v>
      </c>
      <c r="D23" s="786"/>
      <c r="E23" s="786"/>
      <c r="F23" s="786"/>
      <c r="H23" s="1626">
        <v>77467.195650369278</v>
      </c>
      <c r="I23" s="1626">
        <v>-41534.145998154941</v>
      </c>
      <c r="J23" s="1626">
        <v>119001.34164852413</v>
      </c>
    </row>
    <row r="24" spans="1:13" ht="12.75" thickTop="1">
      <c r="D24" s="786"/>
      <c r="E24" s="786"/>
      <c r="F24" s="786"/>
      <c r="I24" s="1037"/>
      <c r="J24" s="1037"/>
    </row>
    <row r="25" spans="1:13">
      <c r="B25" s="1382" t="s">
        <v>25</v>
      </c>
      <c r="C25" s="1603">
        <v>16953272.20318437</v>
      </c>
      <c r="D25" s="786">
        <v>0.63362933191208126</v>
      </c>
      <c r="E25" s="786"/>
      <c r="F25" s="786"/>
    </row>
    <row r="26" spans="1:13">
      <c r="B26" s="1382" t="s">
        <v>26</v>
      </c>
      <c r="C26" s="1603">
        <v>9802547.5629635602</v>
      </c>
      <c r="D26" s="786">
        <v>0.36637066808791879</v>
      </c>
      <c r="E26" s="786"/>
      <c r="F26" s="786"/>
    </row>
    <row r="27" spans="1:13">
      <c r="C27" s="1627">
        <v>26755819.76614793</v>
      </c>
      <c r="D27" s="786"/>
      <c r="E27" s="786"/>
      <c r="F27" s="786"/>
    </row>
    <row r="28" spans="1:13">
      <c r="C28" s="1615"/>
      <c r="D28" s="786"/>
      <c r="E28" s="786"/>
      <c r="F28" s="786"/>
    </row>
    <row r="29" spans="1:13">
      <c r="B29" s="1037"/>
      <c r="C29" s="503"/>
      <c r="D29" s="503"/>
      <c r="E29" s="503"/>
      <c r="F29" s="1037"/>
    </row>
    <row r="30" spans="1:13">
      <c r="B30" s="1037"/>
      <c r="C30" s="1591" t="s">
        <v>485</v>
      </c>
      <c r="D30" s="503"/>
      <c r="E30" s="503"/>
      <c r="F30" s="1037"/>
    </row>
    <row r="31" spans="1:13">
      <c r="B31" s="1628" t="s">
        <v>682</v>
      </c>
      <c r="C31" s="1027">
        <v>11739.9</v>
      </c>
      <c r="D31" s="1629">
        <v>0.76378434293818753</v>
      </c>
      <c r="F31" s="1037"/>
    </row>
    <row r="32" spans="1:13">
      <c r="B32" s="1628" t="s">
        <v>926</v>
      </c>
      <c r="C32" s="1027">
        <v>3630.8</v>
      </c>
      <c r="D32" s="1629">
        <v>0.23621565706181241</v>
      </c>
      <c r="F32" s="1037"/>
    </row>
    <row r="33" spans="2:10">
      <c r="B33" s="1037"/>
      <c r="C33" s="941">
        <v>15370.7</v>
      </c>
      <c r="D33" s="1629"/>
      <c r="F33" s="1037"/>
    </row>
    <row r="34" spans="2:10">
      <c r="B34" s="648" t="s">
        <v>27</v>
      </c>
      <c r="C34" s="1037"/>
      <c r="D34" s="1037"/>
      <c r="E34" s="1037"/>
      <c r="F34" s="1037"/>
    </row>
    <row r="35" spans="2:10">
      <c r="D35" s="786"/>
      <c r="E35" s="786"/>
      <c r="F35" s="786"/>
    </row>
    <row r="36" spans="2:10">
      <c r="B36" s="654" t="s">
        <v>3806</v>
      </c>
      <c r="D36" s="786"/>
      <c r="E36" s="786"/>
      <c r="F36" s="786"/>
    </row>
    <row r="37" spans="2:10">
      <c r="B37" s="654" t="s">
        <v>2496</v>
      </c>
      <c r="D37" s="786"/>
      <c r="E37" s="786"/>
      <c r="F37" s="786"/>
      <c r="H37" s="854"/>
    </row>
    <row r="38" spans="2:10">
      <c r="D38" s="786"/>
      <c r="E38" s="786"/>
      <c r="F38" s="786"/>
    </row>
    <row r="39" spans="2:10">
      <c r="C39" s="854"/>
      <c r="D39" s="1614"/>
      <c r="E39" s="1614" t="s">
        <v>866</v>
      </c>
      <c r="F39" s="1614" t="s">
        <v>867</v>
      </c>
    </row>
    <row r="40" spans="2:10">
      <c r="B40" s="654" t="s">
        <v>1318</v>
      </c>
      <c r="C40" s="854" t="s">
        <v>21</v>
      </c>
      <c r="D40" s="1614" t="s">
        <v>839</v>
      </c>
      <c r="E40" s="1614" t="s">
        <v>914</v>
      </c>
      <c r="F40" s="1614" t="s">
        <v>866</v>
      </c>
      <c r="H40" s="854" t="s">
        <v>152</v>
      </c>
      <c r="I40" s="854" t="s">
        <v>682</v>
      </c>
      <c r="J40" s="854" t="s">
        <v>926</v>
      </c>
    </row>
    <row r="41" spans="2:10">
      <c r="D41" s="786"/>
      <c r="E41" s="786"/>
      <c r="F41" s="786"/>
      <c r="G41" s="1037"/>
      <c r="H41" s="1037"/>
    </row>
    <row r="42" spans="2:10">
      <c r="B42" s="654" t="s">
        <v>703</v>
      </c>
      <c r="C42" s="1336">
        <v>3572654.3378246119</v>
      </c>
      <c r="D42" s="786">
        <v>0.41173999999999999</v>
      </c>
      <c r="E42" s="786">
        <v>6.6959322875403335E-2</v>
      </c>
      <c r="F42" s="787">
        <v>2.76E-2</v>
      </c>
      <c r="G42" s="1037"/>
      <c r="H42" s="1615">
        <v>239222.51532860848</v>
      </c>
      <c r="I42" s="1603">
        <v>150419.91977409599</v>
      </c>
      <c r="J42" s="1603">
        <v>88802.595554512474</v>
      </c>
    </row>
    <row r="43" spans="2:10">
      <c r="B43" s="654" t="s">
        <v>916</v>
      </c>
      <c r="C43" s="1336">
        <v>339297.92723574344</v>
      </c>
      <c r="D43" s="786">
        <v>3.9100000000000003E-2</v>
      </c>
      <c r="E43" s="786">
        <v>2.3220060000000001E-2</v>
      </c>
      <c r="F43" s="787">
        <v>8.9999999999999998E-4</v>
      </c>
      <c r="G43" s="1037"/>
      <c r="H43" s="1542">
        <v>7878.5182282895967</v>
      </c>
      <c r="I43" s="1603">
        <v>4953.9069439604309</v>
      </c>
      <c r="J43" s="1603">
        <v>2924.6112843291658</v>
      </c>
    </row>
    <row r="44" spans="2:10">
      <c r="B44" s="654" t="s">
        <v>917</v>
      </c>
      <c r="C44" s="1336">
        <v>0</v>
      </c>
      <c r="D44" s="786" t="s">
        <v>809</v>
      </c>
      <c r="E44" s="786">
        <v>0</v>
      </c>
      <c r="F44" s="786" t="s">
        <v>809</v>
      </c>
      <c r="G44" s="1037"/>
      <c r="H44" s="1542"/>
      <c r="I44" s="1603"/>
      <c r="J44" s="1603"/>
    </row>
    <row r="45" spans="2:10">
      <c r="B45" s="654" t="s">
        <v>1606</v>
      </c>
      <c r="C45" s="1336">
        <v>37409.26756610279</v>
      </c>
      <c r="D45" s="786">
        <v>4.3099999999999996E-3</v>
      </c>
      <c r="E45" s="786">
        <v>0.02</v>
      </c>
      <c r="F45" s="787">
        <v>1E-4</v>
      </c>
      <c r="G45" s="1037"/>
      <c r="H45" s="1542">
        <v>748.18535132205579</v>
      </c>
      <c r="I45" s="1603">
        <v>418.20445909948268</v>
      </c>
      <c r="J45" s="1603">
        <v>329.98089222257312</v>
      </c>
    </row>
    <row r="46" spans="2:10">
      <c r="B46" s="654" t="s">
        <v>843</v>
      </c>
      <c r="C46" s="1336">
        <v>3799367.3339716736</v>
      </c>
      <c r="D46" s="786">
        <v>0.43786999999999998</v>
      </c>
      <c r="E46" s="786">
        <v>9.8000000000000004E-2</v>
      </c>
      <c r="F46" s="787">
        <v>4.2900000000000001E-2</v>
      </c>
      <c r="G46" s="1037"/>
      <c r="H46" s="1542">
        <v>372337.99872922403</v>
      </c>
      <c r="I46" s="1603"/>
      <c r="J46" s="1603"/>
    </row>
    <row r="47" spans="2:10">
      <c r="B47" s="654" t="s">
        <v>1620</v>
      </c>
      <c r="C47" s="1336">
        <v>0</v>
      </c>
      <c r="D47" s="786">
        <v>0</v>
      </c>
      <c r="E47" s="786">
        <v>0</v>
      </c>
      <c r="F47" s="787">
        <v>0</v>
      </c>
      <c r="G47" s="1037"/>
      <c r="H47" s="1542">
        <v>0</v>
      </c>
      <c r="I47" s="1603"/>
      <c r="J47" s="1603"/>
    </row>
    <row r="48" spans="2:10">
      <c r="B48" s="1616" t="s">
        <v>1401</v>
      </c>
      <c r="C48" s="1336">
        <v>0</v>
      </c>
      <c r="D48" s="786">
        <v>0</v>
      </c>
      <c r="E48" s="786">
        <v>0</v>
      </c>
      <c r="F48" s="787">
        <v>0</v>
      </c>
      <c r="G48" s="1037"/>
      <c r="H48" s="1542">
        <v>0</v>
      </c>
      <c r="I48" s="1603"/>
      <c r="J48" s="1603"/>
    </row>
    <row r="49" spans="2:12">
      <c r="B49" s="654" t="s">
        <v>1111</v>
      </c>
      <c r="C49" s="1336">
        <v>928137.03699550894</v>
      </c>
      <c r="D49" s="786">
        <v>0.10697</v>
      </c>
      <c r="E49" s="786">
        <v>0</v>
      </c>
      <c r="F49" s="787">
        <v>0</v>
      </c>
      <c r="G49" s="1037"/>
      <c r="H49" s="1542">
        <v>0</v>
      </c>
      <c r="I49" s="1603"/>
      <c r="J49" s="1603"/>
    </row>
    <row r="50" spans="2:12">
      <c r="B50" s="654" t="s">
        <v>1833</v>
      </c>
      <c r="C50" s="1336">
        <v>0</v>
      </c>
      <c r="D50" s="786" t="s">
        <v>809</v>
      </c>
      <c r="E50" s="786"/>
      <c r="F50" s="786" t="s">
        <v>809</v>
      </c>
      <c r="G50" s="1037"/>
      <c r="H50" s="1037"/>
      <c r="I50" s="1603"/>
      <c r="J50" s="1603"/>
    </row>
    <row r="51" spans="2:12">
      <c r="C51" s="1617" t="s">
        <v>1318</v>
      </c>
      <c r="D51" s="1618"/>
      <c r="E51" s="1618"/>
      <c r="F51" s="1618" t="s">
        <v>1318</v>
      </c>
      <c r="G51" s="1037"/>
      <c r="H51" s="1619"/>
    </row>
    <row r="52" spans="2:12" ht="12.75" thickBot="1">
      <c r="B52" s="1382" t="s">
        <v>22</v>
      </c>
      <c r="C52" s="1620">
        <v>8676865.9035936408</v>
      </c>
      <c r="D52" s="1621">
        <v>0.99998999999999993</v>
      </c>
      <c r="E52" s="1621"/>
      <c r="F52" s="1621">
        <v>7.1500000000000008E-2</v>
      </c>
      <c r="H52" s="1603"/>
      <c r="I52" s="854"/>
      <c r="J52" s="854"/>
    </row>
    <row r="53" spans="2:12" ht="12.75" thickTop="1">
      <c r="D53" s="786"/>
      <c r="E53" s="786"/>
      <c r="F53" s="786"/>
    </row>
    <row r="54" spans="2:12">
      <c r="B54" s="1622" t="s">
        <v>23</v>
      </c>
      <c r="C54" s="1603"/>
      <c r="D54" s="1603"/>
      <c r="E54" s="1603"/>
      <c r="F54" s="1603"/>
      <c r="G54" s="1603"/>
      <c r="H54" s="1603">
        <v>247849.21890822012</v>
      </c>
      <c r="I54" s="1603">
        <v>155792.03117715591</v>
      </c>
      <c r="J54" s="1603">
        <v>92057.187731064216</v>
      </c>
    </row>
    <row r="55" spans="2:12">
      <c r="B55" s="1623"/>
      <c r="D55" s="786"/>
      <c r="E55" s="786"/>
      <c r="F55" s="786"/>
    </row>
    <row r="56" spans="2:12">
      <c r="B56" s="1623" t="s">
        <v>24</v>
      </c>
      <c r="D56" s="786"/>
      <c r="E56" s="786"/>
      <c r="F56" s="786"/>
      <c r="H56" s="1603">
        <v>698261.26000000024</v>
      </c>
      <c r="I56" s="1515">
        <v>533320.77820784017</v>
      </c>
      <c r="J56" s="1515">
        <v>164940.48179216005</v>
      </c>
      <c r="L56" s="1515">
        <v>698261.26000000024</v>
      </c>
    </row>
    <row r="57" spans="2:12">
      <c r="D57" s="786"/>
      <c r="E57" s="786"/>
      <c r="F57" s="786"/>
      <c r="I57" s="1037"/>
      <c r="J57" s="1037"/>
    </row>
    <row r="58" spans="2:12" ht="12.75" thickBot="1">
      <c r="B58" s="1382" t="s">
        <v>1032</v>
      </c>
      <c r="D58" s="786"/>
      <c r="E58" s="786"/>
      <c r="F58" s="786"/>
      <c r="H58" s="1626">
        <v>-450412.04109178012</v>
      </c>
      <c r="I58" s="1615">
        <v>-377528.74703068426</v>
      </c>
      <c r="J58" s="1615">
        <v>-72883.294061095832</v>
      </c>
    </row>
    <row r="59" spans="2:12" ht="12.75" thickTop="1">
      <c r="D59" s="786"/>
      <c r="E59" s="786"/>
      <c r="F59" s="786"/>
      <c r="I59" s="1037"/>
      <c r="J59" s="1037"/>
    </row>
    <row r="60" spans="2:12">
      <c r="B60" s="1382" t="s">
        <v>25</v>
      </c>
      <c r="C60" s="1603">
        <v>14697470.039706055</v>
      </c>
      <c r="D60" s="786">
        <v>0.62878663225938991</v>
      </c>
      <c r="E60" s="786"/>
      <c r="F60" s="786"/>
    </row>
    <row r="61" spans="2:12">
      <c r="B61" s="1382" t="s">
        <v>26</v>
      </c>
      <c r="C61" s="1603">
        <v>8676866</v>
      </c>
      <c r="D61" s="786">
        <v>0.37121336774061009</v>
      </c>
      <c r="E61" s="786"/>
      <c r="F61" s="786"/>
    </row>
    <row r="62" spans="2:12">
      <c r="C62" s="1627">
        <v>23374336.039706055</v>
      </c>
      <c r="D62" s="786"/>
      <c r="E62" s="786"/>
      <c r="F62" s="786"/>
    </row>
    <row r="63" spans="2:12">
      <c r="C63" s="1615"/>
      <c r="D63" s="786"/>
      <c r="E63" s="786"/>
      <c r="F63" s="786"/>
    </row>
    <row r="64" spans="2:12">
      <c r="B64" s="1037"/>
      <c r="C64" s="503"/>
      <c r="D64" s="503"/>
      <c r="E64" s="503"/>
      <c r="F64" s="1037"/>
    </row>
    <row r="65" spans="2:6">
      <c r="B65" s="1037"/>
      <c r="C65" s="1591" t="s">
        <v>485</v>
      </c>
      <c r="D65" s="503"/>
      <c r="E65" s="503"/>
      <c r="F65" s="1037"/>
    </row>
    <row r="66" spans="2:6">
      <c r="B66" s="1037"/>
      <c r="C66" s="1027">
        <v>11827</v>
      </c>
      <c r="D66" s="1629">
        <v>0.55895836287159129</v>
      </c>
      <c r="F66" s="1037"/>
    </row>
    <row r="67" spans="2:6">
      <c r="B67" s="1037"/>
      <c r="C67" s="1027">
        <v>9332</v>
      </c>
      <c r="D67" s="1629">
        <v>0.44104163712840871</v>
      </c>
      <c r="F67" s="1037"/>
    </row>
    <row r="68" spans="2:6">
      <c r="B68" s="1037"/>
      <c r="C68" s="941">
        <v>21159</v>
      </c>
      <c r="D68" s="1629"/>
      <c r="F68" s="1037"/>
    </row>
    <row r="70" spans="2:6">
      <c r="B70" s="648" t="s">
        <v>27</v>
      </c>
    </row>
  </sheetData>
  <phoneticPr fontId="29" type="noConversion"/>
  <printOptions headings="1" gridLines="1"/>
  <pageMargins left="0.75" right="0.75" top="1" bottom="1" header="0.5" footer="0.5"/>
  <pageSetup orientation="landscape" r:id="rId1"/>
  <headerFooter alignWithMargins="0"/>
  <rowBreaks count="1" manualBreakCount="1">
    <brk id="34" max="16383" man="1"/>
  </rowBreaks>
</worksheet>
</file>

<file path=xl/worksheets/sheet133.xml><?xml version="1.0" encoding="utf-8"?>
<worksheet xmlns="http://schemas.openxmlformats.org/spreadsheetml/2006/main" xmlns:r="http://schemas.openxmlformats.org/officeDocument/2006/relationships">
  <sheetPr transitionEvaluation="1" transitionEntry="1" codeName="Sheet119"/>
  <dimension ref="A1:L308"/>
  <sheetViews>
    <sheetView workbookViewId="0"/>
  </sheetViews>
  <sheetFormatPr defaultColWidth="10.85546875" defaultRowHeight="12"/>
  <cols>
    <col min="1" max="1" width="4.85546875" style="654" customWidth="1"/>
    <col min="2" max="2" width="35.28515625" style="654" customWidth="1"/>
    <col min="3" max="3" width="12.85546875" style="654" customWidth="1"/>
    <col min="4" max="4" width="14.85546875" style="654" customWidth="1"/>
    <col min="5" max="7" width="13.85546875" style="654" customWidth="1"/>
    <col min="8" max="8" width="3" style="654" customWidth="1"/>
    <col min="9" max="16384" width="10.85546875" style="654"/>
  </cols>
  <sheetData>
    <row r="1" spans="1:9">
      <c r="A1" s="650" t="s">
        <v>2571</v>
      </c>
      <c r="B1" s="648"/>
      <c r="C1" s="649"/>
      <c r="D1" s="648"/>
      <c r="E1" s="648" t="s">
        <v>1741</v>
      </c>
      <c r="F1" s="648"/>
      <c r="G1" s="648"/>
      <c r="I1" s="654" t="s">
        <v>3160</v>
      </c>
    </row>
    <row r="2" spans="1:9">
      <c r="A2" s="648"/>
      <c r="B2" s="648"/>
      <c r="C2" s="649"/>
      <c r="D2" s="648"/>
      <c r="E2" s="648"/>
      <c r="F2" s="648"/>
      <c r="G2" s="648"/>
    </row>
    <row r="3" spans="1:9">
      <c r="A3" s="648" t="s">
        <v>3808</v>
      </c>
      <c r="B3" s="648"/>
      <c r="C3" s="649"/>
      <c r="D3" s="648"/>
      <c r="E3" s="648" t="s">
        <v>2149</v>
      </c>
      <c r="F3" s="648"/>
      <c r="G3" s="648"/>
    </row>
    <row r="4" spans="1:9">
      <c r="A4" s="648"/>
      <c r="B4" s="648"/>
      <c r="C4" s="1532"/>
      <c r="D4" s="648"/>
      <c r="E4" s="650" t="s">
        <v>1076</v>
      </c>
      <c r="F4" s="648"/>
      <c r="G4" s="648"/>
    </row>
    <row r="5" spans="1:9">
      <c r="A5" s="321" t="s">
        <v>2632</v>
      </c>
      <c r="B5" s="648"/>
      <c r="C5" s="648"/>
      <c r="D5" s="648"/>
      <c r="E5" s="648"/>
      <c r="F5" s="648"/>
      <c r="G5" s="648"/>
    </row>
    <row r="6" spans="1:9">
      <c r="A6" s="650" t="s">
        <v>1906</v>
      </c>
      <c r="B6" s="648"/>
      <c r="C6" s="648"/>
      <c r="D6" s="648"/>
      <c r="E6" s="1597"/>
      <c r="F6" s="648"/>
      <c r="G6" s="648"/>
    </row>
    <row r="7" spans="1:9">
      <c r="A7" s="648"/>
      <c r="B7" s="648"/>
      <c r="C7" s="648"/>
      <c r="D7" s="648"/>
      <c r="E7" s="648"/>
      <c r="F7" s="648"/>
      <c r="G7" s="648"/>
    </row>
    <row r="8" spans="1:9" ht="28.5" customHeight="1">
      <c r="A8" s="2590" t="s">
        <v>1264</v>
      </c>
      <c r="B8" s="2590"/>
      <c r="C8" s="2590"/>
      <c r="D8" s="2590"/>
      <c r="E8" s="2590"/>
      <c r="F8" s="2590"/>
      <c r="G8" s="1576"/>
    </row>
    <row r="9" spans="1:9" ht="12.75" thickBot="1">
      <c r="A9" s="651"/>
      <c r="B9" s="651"/>
      <c r="C9" s="651"/>
      <c r="D9" s="651"/>
      <c r="E9" s="651"/>
      <c r="F9" s="651"/>
      <c r="G9" s="651"/>
    </row>
    <row r="10" spans="1:9">
      <c r="A10" s="652" t="s">
        <v>119</v>
      </c>
      <c r="B10" s="648"/>
      <c r="C10" s="652" t="s">
        <v>152</v>
      </c>
      <c r="D10" s="652" t="s">
        <v>1027</v>
      </c>
      <c r="E10" s="652" t="s">
        <v>1027</v>
      </c>
      <c r="F10" s="648"/>
      <c r="G10" s="648"/>
    </row>
    <row r="11" spans="1:9" ht="14.25">
      <c r="A11" s="1511" t="s">
        <v>1029</v>
      </c>
      <c r="B11" s="1533" t="s">
        <v>1493</v>
      </c>
      <c r="C11" s="1511" t="s">
        <v>1828</v>
      </c>
      <c r="D11" s="1598" t="s">
        <v>1032</v>
      </c>
      <c r="E11" s="1511" t="s">
        <v>1242</v>
      </c>
      <c r="F11" s="1511" t="s">
        <v>682</v>
      </c>
      <c r="G11" s="1511" t="s">
        <v>683</v>
      </c>
    </row>
    <row r="12" spans="1:9">
      <c r="A12" s="653">
        <v>1</v>
      </c>
      <c r="B12" s="648" t="s">
        <v>1496</v>
      </c>
    </row>
    <row r="13" spans="1:9">
      <c r="A13" s="653">
        <v>2</v>
      </c>
      <c r="B13" s="648" t="s">
        <v>75</v>
      </c>
      <c r="C13" s="1599">
        <v>2417687</v>
      </c>
      <c r="D13" s="1599">
        <v>0</v>
      </c>
      <c r="E13" s="1599">
        <v>2417687</v>
      </c>
      <c r="F13" s="2260">
        <v>1985050.8363688833</v>
      </c>
      <c r="G13" s="1599">
        <v>432636.16363111674</v>
      </c>
      <c r="I13" s="858">
        <v>0</v>
      </c>
    </row>
    <row r="14" spans="1:9">
      <c r="A14" s="653">
        <v>3</v>
      </c>
      <c r="B14" s="648" t="s">
        <v>702</v>
      </c>
      <c r="C14" s="1051">
        <v>1208073.6500000004</v>
      </c>
      <c r="D14" s="1051"/>
      <c r="E14" s="1051">
        <v>1208073.6500000004</v>
      </c>
      <c r="F14" s="1051">
        <v>991893.33000000019</v>
      </c>
      <c r="G14" s="1051">
        <v>216180.32000000012</v>
      </c>
      <c r="I14" s="858">
        <v>0</v>
      </c>
    </row>
    <row r="15" spans="1:9">
      <c r="A15" s="653">
        <v>4</v>
      </c>
      <c r="B15" s="648"/>
      <c r="I15" s="858"/>
    </row>
    <row r="16" spans="1:9">
      <c r="A16" s="653">
        <v>5</v>
      </c>
      <c r="B16" s="648" t="s">
        <v>864</v>
      </c>
      <c r="C16" s="856">
        <v>1209613.3499999996</v>
      </c>
      <c r="D16" s="856">
        <v>0</v>
      </c>
      <c r="E16" s="856">
        <v>1209613.3499999996</v>
      </c>
      <c r="F16" s="856">
        <v>993157.50636888307</v>
      </c>
      <c r="G16" s="856">
        <v>216455.84363111662</v>
      </c>
      <c r="I16" s="858"/>
    </row>
    <row r="17" spans="1:12">
      <c r="A17" s="653">
        <v>6</v>
      </c>
      <c r="B17" s="648"/>
      <c r="C17" s="856"/>
      <c r="D17" s="856"/>
      <c r="E17" s="856"/>
      <c r="F17" s="856"/>
      <c r="G17" s="856"/>
      <c r="I17" s="858"/>
    </row>
    <row r="18" spans="1:12">
      <c r="A18" s="653">
        <v>7</v>
      </c>
      <c r="B18" s="648" t="s">
        <v>1636</v>
      </c>
      <c r="C18" s="856"/>
      <c r="D18" s="856"/>
      <c r="E18" s="856"/>
      <c r="F18" s="856"/>
      <c r="G18" s="856"/>
      <c r="I18" s="858"/>
    </row>
    <row r="19" spans="1:12">
      <c r="A19" s="653">
        <v>8</v>
      </c>
      <c r="B19" s="648" t="s">
        <v>1757</v>
      </c>
      <c r="C19" s="2261"/>
      <c r="D19" s="856"/>
      <c r="E19" s="856">
        <v>0</v>
      </c>
      <c r="F19" s="856"/>
      <c r="G19" s="856"/>
      <c r="I19" s="858">
        <v>0</v>
      </c>
      <c r="L19" s="654">
        <v>17897</v>
      </c>
    </row>
    <row r="20" spans="1:12">
      <c r="A20" s="653">
        <v>9</v>
      </c>
      <c r="B20" s="1500" t="s">
        <v>2351</v>
      </c>
      <c r="C20" s="856">
        <v>20768</v>
      </c>
      <c r="D20" s="856"/>
      <c r="E20" s="856">
        <v>20768</v>
      </c>
      <c r="F20" s="856">
        <v>15596.583534536456</v>
      </c>
      <c r="G20" s="856">
        <v>5171.4164654635433</v>
      </c>
      <c r="I20" s="858">
        <v>0</v>
      </c>
      <c r="L20" s="654">
        <v>441455</v>
      </c>
    </row>
    <row r="21" spans="1:12">
      <c r="A21" s="653">
        <v>10</v>
      </c>
      <c r="B21" s="1500" t="s">
        <v>2600</v>
      </c>
      <c r="C21" s="856">
        <v>0</v>
      </c>
      <c r="D21" s="856"/>
      <c r="E21" s="856"/>
      <c r="F21" s="856"/>
      <c r="G21" s="856"/>
      <c r="I21" s="858"/>
      <c r="L21" s="654">
        <v>62935</v>
      </c>
    </row>
    <row r="22" spans="1:12">
      <c r="A22" s="653">
        <v>11</v>
      </c>
      <c r="B22" s="1500" t="s">
        <v>1083</v>
      </c>
      <c r="C22" s="856">
        <v>0</v>
      </c>
      <c r="D22" s="856"/>
      <c r="E22" s="856">
        <v>0</v>
      </c>
      <c r="F22" s="856"/>
      <c r="G22" s="856"/>
      <c r="I22" s="858">
        <v>0</v>
      </c>
      <c r="L22" s="654">
        <v>11517</v>
      </c>
    </row>
    <row r="23" spans="1:12">
      <c r="A23" s="653">
        <v>12</v>
      </c>
      <c r="B23" s="1500" t="s">
        <v>2355</v>
      </c>
      <c r="C23" s="856">
        <v>0</v>
      </c>
      <c r="D23" s="856"/>
      <c r="E23" s="856">
        <v>0</v>
      </c>
      <c r="F23" s="856"/>
      <c r="G23" s="856"/>
      <c r="I23" s="858">
        <v>0</v>
      </c>
      <c r="L23" s="654">
        <v>993</v>
      </c>
    </row>
    <row r="24" spans="1:12">
      <c r="A24" s="653">
        <v>13</v>
      </c>
      <c r="B24" s="1500" t="s">
        <v>1756</v>
      </c>
      <c r="C24" s="856">
        <v>1786</v>
      </c>
      <c r="D24" s="856"/>
      <c r="E24" s="856">
        <v>1786</v>
      </c>
      <c r="F24" s="856"/>
      <c r="G24" s="856">
        <v>1786</v>
      </c>
      <c r="I24" s="858">
        <v>0</v>
      </c>
      <c r="L24" s="654">
        <v>1194773</v>
      </c>
    </row>
    <row r="25" spans="1:12">
      <c r="A25" s="653">
        <v>14</v>
      </c>
      <c r="B25" s="1500" t="s">
        <v>2401</v>
      </c>
      <c r="C25" s="856">
        <v>879</v>
      </c>
      <c r="D25" s="856"/>
      <c r="E25" s="856">
        <v>879</v>
      </c>
      <c r="F25" s="856">
        <v>671.36643744266689</v>
      </c>
      <c r="G25" s="856">
        <v>207.63356255733311</v>
      </c>
      <c r="I25" s="858">
        <v>0</v>
      </c>
      <c r="L25" s="654">
        <v>20768</v>
      </c>
    </row>
    <row r="26" spans="1:12">
      <c r="A26" s="653">
        <v>15</v>
      </c>
      <c r="B26" s="1500" t="s">
        <v>3972</v>
      </c>
      <c r="C26" s="858">
        <v>132139</v>
      </c>
      <c r="E26" s="856">
        <v>132139</v>
      </c>
      <c r="F26" s="858"/>
      <c r="G26" s="858"/>
      <c r="I26" s="858">
        <v>132139</v>
      </c>
      <c r="L26" s="654">
        <v>1786</v>
      </c>
    </row>
    <row r="27" spans="1:12" ht="14.25">
      <c r="A27" s="653">
        <v>16</v>
      </c>
      <c r="B27" s="648" t="s">
        <v>2572</v>
      </c>
      <c r="C27" s="2262">
        <v>-17109.650000000373</v>
      </c>
      <c r="D27" s="1051"/>
      <c r="E27" s="1051">
        <v>-17109.650000000373</v>
      </c>
      <c r="F27" s="1051"/>
      <c r="G27" s="1051"/>
      <c r="I27" s="858"/>
      <c r="L27" s="654">
        <v>879</v>
      </c>
    </row>
    <row r="28" spans="1:12">
      <c r="A28" s="653">
        <v>17</v>
      </c>
      <c r="B28" s="648"/>
      <c r="I28" s="858"/>
      <c r="L28" s="654">
        <v>-1545</v>
      </c>
    </row>
    <row r="29" spans="1:12">
      <c r="A29" s="653">
        <v>18</v>
      </c>
      <c r="B29" s="648" t="s">
        <v>1858</v>
      </c>
      <c r="C29" s="1051">
        <v>1348075.6999999993</v>
      </c>
      <c r="D29" s="1051">
        <v>0</v>
      </c>
      <c r="E29" s="1051">
        <v>1348075.6999999993</v>
      </c>
      <c r="F29" s="1051">
        <v>1009425.4563408622</v>
      </c>
      <c r="G29" s="1051">
        <v>223620.89365913751</v>
      </c>
      <c r="I29" s="858">
        <v>115029.34999999954</v>
      </c>
      <c r="L29" s="654">
        <v>-1040</v>
      </c>
    </row>
    <row r="30" spans="1:12">
      <c r="A30" s="653">
        <v>19</v>
      </c>
      <c r="B30" s="648"/>
      <c r="I30" s="858"/>
      <c r="L30" s="654">
        <v>-3809</v>
      </c>
    </row>
    <row r="31" spans="1:12">
      <c r="A31" s="653">
        <v>20</v>
      </c>
      <c r="B31" s="648" t="s">
        <v>1693</v>
      </c>
      <c r="C31" s="1600">
        <v>5.5E-2</v>
      </c>
      <c r="D31" s="1600">
        <v>5.5E-2</v>
      </c>
      <c r="E31" s="1600">
        <v>5.5E-2</v>
      </c>
      <c r="F31" s="1600">
        <v>5.5E-2</v>
      </c>
      <c r="G31" s="1600">
        <v>5.5E-2</v>
      </c>
      <c r="I31" s="858"/>
      <c r="L31" s="654">
        <v>-33522</v>
      </c>
    </row>
    <row r="32" spans="1:12">
      <c r="A32" s="653">
        <v>21</v>
      </c>
      <c r="B32" s="650" t="s">
        <v>2613</v>
      </c>
      <c r="C32" s="856">
        <v>74144.163499999966</v>
      </c>
      <c r="D32" s="856">
        <v>0</v>
      </c>
      <c r="E32" s="856">
        <v>74144.163499999966</v>
      </c>
      <c r="F32" s="856">
        <v>55518.400098747421</v>
      </c>
      <c r="G32" s="856">
        <v>12299.149151252563</v>
      </c>
      <c r="I32" s="858">
        <v>6326.6142499999823</v>
      </c>
    </row>
    <row r="33" spans="1:12">
      <c r="A33" s="653">
        <v>22</v>
      </c>
      <c r="B33" s="648" t="s">
        <v>1119</v>
      </c>
      <c r="C33" s="1051"/>
      <c r="D33" s="1051"/>
      <c r="E33" s="856">
        <v>0</v>
      </c>
      <c r="F33" s="1051"/>
      <c r="G33" s="1051"/>
      <c r="I33" s="858">
        <v>0</v>
      </c>
      <c r="L33" s="654">
        <v>-2417687</v>
      </c>
    </row>
    <row r="34" spans="1:12">
      <c r="A34" s="653">
        <v>23</v>
      </c>
      <c r="B34" s="648" t="s">
        <v>1758</v>
      </c>
      <c r="C34" s="1074">
        <v>74144.163499999966</v>
      </c>
      <c r="D34" s="1074">
        <v>0</v>
      </c>
      <c r="E34" s="1074">
        <v>74144.163499999966</v>
      </c>
      <c r="F34" s="1074">
        <v>55518.400098747421</v>
      </c>
      <c r="G34" s="1074">
        <v>12299.149151252563</v>
      </c>
      <c r="L34" s="654">
        <v>-134724</v>
      </c>
    </row>
    <row r="35" spans="1:12" ht="14.25">
      <c r="A35" s="653">
        <v>24</v>
      </c>
      <c r="B35" s="648"/>
      <c r="C35" s="1601"/>
      <c r="D35" s="1601"/>
      <c r="E35" s="1601"/>
      <c r="F35" s="1601"/>
      <c r="G35" s="1601"/>
      <c r="L35" s="654">
        <v>-836775</v>
      </c>
    </row>
    <row r="36" spans="1:12">
      <c r="A36" s="653">
        <v>25</v>
      </c>
      <c r="B36" s="650" t="s">
        <v>1759</v>
      </c>
    </row>
    <row r="37" spans="1:12">
      <c r="A37" s="653">
        <v>26</v>
      </c>
      <c r="B37" s="650" t="s">
        <v>2612</v>
      </c>
      <c r="C37" s="856">
        <v>1273931.5364999992</v>
      </c>
      <c r="D37" s="856">
        <v>0</v>
      </c>
      <c r="E37" s="856">
        <v>1273931.5364999992</v>
      </c>
      <c r="F37" s="856">
        <v>953907.05624211475</v>
      </c>
      <c r="G37" s="856">
        <v>211321.74450788496</v>
      </c>
      <c r="I37" s="858">
        <v>108702.73574999953</v>
      </c>
    </row>
    <row r="38" spans="1:12">
      <c r="A38" s="653">
        <v>27</v>
      </c>
      <c r="B38" s="648" t="s">
        <v>837</v>
      </c>
      <c r="C38" s="1602">
        <v>0.34</v>
      </c>
      <c r="D38" s="1602">
        <v>0.34</v>
      </c>
      <c r="E38" s="1602">
        <v>0.34</v>
      </c>
      <c r="F38" s="1602">
        <v>0.34</v>
      </c>
      <c r="G38" s="1602">
        <v>0.34</v>
      </c>
    </row>
    <row r="39" spans="1:12">
      <c r="A39" s="653">
        <v>28</v>
      </c>
      <c r="B39" s="648"/>
    </row>
    <row r="40" spans="1:12">
      <c r="A40" s="653">
        <v>29</v>
      </c>
      <c r="B40" s="650" t="s">
        <v>1084</v>
      </c>
      <c r="C40" s="856">
        <v>433137</v>
      </c>
      <c r="D40" s="856">
        <v>0</v>
      </c>
      <c r="E40" s="856">
        <v>433137</v>
      </c>
      <c r="F40" s="856">
        <v>324328</v>
      </c>
      <c r="G40" s="856">
        <v>71849</v>
      </c>
      <c r="I40" s="858"/>
    </row>
    <row r="41" spans="1:12">
      <c r="A41" s="653">
        <v>30</v>
      </c>
      <c r="B41" s="650" t="s">
        <v>2599</v>
      </c>
      <c r="C41" s="1051">
        <v>74144.163499999966</v>
      </c>
      <c r="D41" s="1051">
        <v>0</v>
      </c>
      <c r="E41" s="1051">
        <v>74144.163499999966</v>
      </c>
      <c r="F41" s="1051">
        <v>55518.400098747421</v>
      </c>
      <c r="G41" s="1051">
        <v>12299.149151252563</v>
      </c>
      <c r="I41" s="858"/>
    </row>
    <row r="42" spans="1:12">
      <c r="A42" s="653">
        <v>31</v>
      </c>
      <c r="B42" s="648"/>
    </row>
    <row r="43" spans="1:12" ht="12.75" thickBot="1">
      <c r="A43" s="653"/>
      <c r="B43" s="648" t="s">
        <v>842</v>
      </c>
      <c r="C43" s="861">
        <v>507281.16349999997</v>
      </c>
      <c r="D43" s="861">
        <v>0</v>
      </c>
      <c r="E43" s="861">
        <v>507281.16349999997</v>
      </c>
      <c r="F43" s="861">
        <v>379846.4000987474</v>
      </c>
      <c r="G43" s="861">
        <v>84148.149151252568</v>
      </c>
      <c r="I43" s="1603">
        <v>43286.614249999999</v>
      </c>
    </row>
    <row r="44" spans="1:12" ht="12.75" thickTop="1">
      <c r="A44" s="653"/>
      <c r="B44" s="648"/>
      <c r="I44" s="1603">
        <v>-507281.16349999997</v>
      </c>
      <c r="J44" s="1603"/>
    </row>
    <row r="45" spans="1:12" ht="14.25">
      <c r="A45" s="653"/>
      <c r="B45" s="1604" t="s">
        <v>2573</v>
      </c>
      <c r="J45" s="1603"/>
    </row>
    <row r="46" spans="1:12" ht="14.25">
      <c r="A46" s="653"/>
      <c r="B46" s="1604"/>
      <c r="F46" s="2687"/>
      <c r="G46" s="2687"/>
      <c r="J46" s="1603"/>
    </row>
    <row r="47" spans="1:12">
      <c r="A47" s="653"/>
      <c r="B47" s="648"/>
      <c r="C47" s="1605" t="s">
        <v>2574</v>
      </c>
      <c r="D47" s="1605" t="s">
        <v>1828</v>
      </c>
      <c r="E47" s="1605" t="s">
        <v>634</v>
      </c>
      <c r="F47" s="1606" t="s">
        <v>2435</v>
      </c>
      <c r="G47" s="1606"/>
      <c r="K47" s="1607"/>
    </row>
    <row r="48" spans="1:12">
      <c r="A48" s="653"/>
      <c r="B48" s="1608" t="s">
        <v>702</v>
      </c>
      <c r="C48" s="1609">
        <v>0</v>
      </c>
      <c r="D48" s="1609">
        <v>-1208073.6500000004</v>
      </c>
      <c r="E48" s="858">
        <v>1208073.6500000004</v>
      </c>
      <c r="F48" s="1068"/>
      <c r="G48" s="1068"/>
      <c r="I48" s="858"/>
      <c r="J48" s="1603"/>
      <c r="K48" s="1610"/>
      <c r="L48" s="1603">
        <v>507281.16349999997</v>
      </c>
    </row>
    <row r="49" spans="1:9">
      <c r="A49" s="653"/>
      <c r="B49" s="1608" t="s">
        <v>1757</v>
      </c>
      <c r="C49" s="858">
        <v>0</v>
      </c>
      <c r="D49" s="858">
        <v>0</v>
      </c>
      <c r="E49" s="858">
        <v>0</v>
      </c>
      <c r="F49" s="1068"/>
      <c r="G49" s="1068"/>
      <c r="I49" s="858"/>
    </row>
    <row r="50" spans="1:9">
      <c r="A50" s="653"/>
      <c r="B50" s="1608" t="s">
        <v>2351</v>
      </c>
      <c r="C50" s="858"/>
      <c r="D50" s="858">
        <v>20768</v>
      </c>
      <c r="E50" s="858">
        <v>-20768</v>
      </c>
      <c r="F50" s="1068"/>
      <c r="G50" s="1068"/>
      <c r="I50" s="858"/>
    </row>
    <row r="51" spans="1:9">
      <c r="A51" s="653"/>
      <c r="B51" s="1608" t="s">
        <v>2597</v>
      </c>
      <c r="C51" s="858">
        <v>0</v>
      </c>
      <c r="D51" s="858"/>
      <c r="E51" s="858">
        <v>0</v>
      </c>
      <c r="F51" s="1068"/>
      <c r="G51" s="1068"/>
      <c r="I51" s="858"/>
    </row>
    <row r="52" spans="1:9">
      <c r="A52" s="653"/>
      <c r="B52" s="1608" t="s">
        <v>1083</v>
      </c>
      <c r="C52" s="858"/>
      <c r="D52" s="858">
        <v>0</v>
      </c>
      <c r="E52" s="858">
        <v>0</v>
      </c>
      <c r="F52" s="1068"/>
      <c r="G52" s="1068"/>
      <c r="I52" s="858"/>
    </row>
    <row r="53" spans="1:9">
      <c r="A53" s="653"/>
      <c r="B53" s="1608" t="s">
        <v>2355</v>
      </c>
      <c r="C53" s="858">
        <v>0</v>
      </c>
      <c r="D53" s="858"/>
      <c r="E53" s="858">
        <v>0</v>
      </c>
      <c r="F53" s="1068"/>
      <c r="G53" s="1068"/>
      <c r="I53" s="858"/>
    </row>
    <row r="54" spans="1:9">
      <c r="A54" s="653"/>
      <c r="B54" s="1608" t="s">
        <v>2583</v>
      </c>
      <c r="C54" s="858"/>
      <c r="D54" s="858"/>
      <c r="E54" s="858">
        <v>0</v>
      </c>
      <c r="F54" s="1068"/>
      <c r="G54" s="1068"/>
      <c r="I54" s="858"/>
    </row>
    <row r="55" spans="1:9">
      <c r="A55" s="653"/>
      <c r="B55" s="1608" t="s">
        <v>2584</v>
      </c>
      <c r="C55" s="858"/>
      <c r="D55" s="858"/>
      <c r="E55" s="858"/>
      <c r="F55" s="1068"/>
      <c r="G55" s="1068"/>
      <c r="I55" s="858"/>
    </row>
    <row r="56" spans="1:9">
      <c r="A56" s="653"/>
      <c r="B56" s="1608" t="s">
        <v>1756</v>
      </c>
      <c r="C56" s="858"/>
      <c r="D56" s="858">
        <v>1786</v>
      </c>
      <c r="E56" s="858">
        <v>-1786</v>
      </c>
      <c r="F56" s="1068"/>
      <c r="G56" s="1068"/>
      <c r="I56" s="858"/>
    </row>
    <row r="57" spans="1:9">
      <c r="A57" s="653"/>
      <c r="B57" s="1608" t="s">
        <v>2596</v>
      </c>
      <c r="C57" s="858">
        <v>0</v>
      </c>
      <c r="D57" s="858">
        <v>879</v>
      </c>
      <c r="E57" s="858">
        <v>-879</v>
      </c>
      <c r="F57" s="1068"/>
      <c r="G57" s="1068"/>
      <c r="I57" s="858"/>
    </row>
    <row r="58" spans="1:9">
      <c r="A58" s="653"/>
      <c r="B58" s="1611" t="s">
        <v>2582</v>
      </c>
      <c r="C58" s="1612">
        <v>0</v>
      </c>
      <c r="D58" s="1612">
        <v>-1184640.6500000004</v>
      </c>
      <c r="E58" s="1612">
        <v>1184640.6500000004</v>
      </c>
      <c r="F58" s="1613"/>
      <c r="G58" s="1613"/>
      <c r="I58" s="858"/>
    </row>
    <row r="59" spans="1:9">
      <c r="A59" s="653"/>
      <c r="B59" s="648"/>
    </row>
    <row r="60" spans="1:9">
      <c r="A60" s="653"/>
      <c r="C60" s="648" t="s">
        <v>2575</v>
      </c>
      <c r="D60" s="1606" t="s">
        <v>682</v>
      </c>
      <c r="E60" s="1606" t="s">
        <v>926</v>
      </c>
    </row>
    <row r="61" spans="1:9">
      <c r="A61" s="653"/>
      <c r="B61" s="1608" t="s">
        <v>2576</v>
      </c>
      <c r="C61" s="654" t="s">
        <v>2580</v>
      </c>
      <c r="D61" s="858">
        <v>991893.33000000019</v>
      </c>
      <c r="E61" s="858">
        <v>216180.32000000012</v>
      </c>
      <c r="F61" s="858">
        <v>1208073.6500000004</v>
      </c>
    </row>
    <row r="62" spans="1:9">
      <c r="A62" s="653"/>
      <c r="B62" s="1608" t="s">
        <v>1757</v>
      </c>
      <c r="C62" s="654" t="s">
        <v>1783</v>
      </c>
      <c r="D62" s="858">
        <v>0</v>
      </c>
      <c r="E62" s="858">
        <v>0</v>
      </c>
      <c r="F62" s="858">
        <v>0</v>
      </c>
    </row>
    <row r="63" spans="1:9">
      <c r="A63" s="653"/>
      <c r="B63" s="1608" t="s">
        <v>2577</v>
      </c>
      <c r="C63" s="654" t="s">
        <v>2580</v>
      </c>
      <c r="D63" s="858">
        <v>-15596.583534536456</v>
      </c>
      <c r="E63" s="858">
        <v>-5171.4164654635433</v>
      </c>
      <c r="F63" s="858">
        <v>-20768</v>
      </c>
    </row>
    <row r="64" spans="1:9">
      <c r="A64" s="653"/>
      <c r="B64" s="1608" t="s">
        <v>2598</v>
      </c>
      <c r="C64" s="654" t="s">
        <v>2580</v>
      </c>
      <c r="D64" s="858">
        <v>0</v>
      </c>
      <c r="E64" s="858">
        <v>0</v>
      </c>
      <c r="F64" s="858">
        <v>0</v>
      </c>
    </row>
    <row r="65" spans="1:7">
      <c r="A65" s="653"/>
      <c r="B65" s="1608" t="s">
        <v>2578</v>
      </c>
      <c r="C65" s="654" t="s">
        <v>2579</v>
      </c>
      <c r="D65" s="858">
        <v>0</v>
      </c>
      <c r="E65" s="858">
        <v>0</v>
      </c>
      <c r="F65" s="858">
        <v>0</v>
      </c>
    </row>
    <row r="66" spans="1:7">
      <c r="A66" s="653"/>
      <c r="B66" s="1608" t="s">
        <v>2585</v>
      </c>
      <c r="C66" s="654" t="s">
        <v>2579</v>
      </c>
      <c r="D66" s="858">
        <v>0</v>
      </c>
      <c r="E66" s="858">
        <v>0</v>
      </c>
      <c r="F66" s="858">
        <v>0</v>
      </c>
    </row>
    <row r="67" spans="1:7">
      <c r="A67" s="653"/>
      <c r="B67" s="1608" t="s">
        <v>2583</v>
      </c>
      <c r="C67" s="654" t="s">
        <v>2580</v>
      </c>
      <c r="D67" s="858">
        <v>0</v>
      </c>
      <c r="E67" s="858">
        <v>0</v>
      </c>
      <c r="F67" s="858">
        <v>0</v>
      </c>
    </row>
    <row r="68" spans="1:7">
      <c r="A68" s="653"/>
      <c r="B68" s="1608" t="s">
        <v>2584</v>
      </c>
      <c r="C68" s="654" t="s">
        <v>2580</v>
      </c>
      <c r="D68" s="858">
        <v>0</v>
      </c>
      <c r="E68" s="858">
        <v>0</v>
      </c>
      <c r="F68" s="858">
        <v>0</v>
      </c>
    </row>
    <row r="69" spans="1:7">
      <c r="A69" s="653"/>
      <c r="B69" s="1608" t="s">
        <v>2581</v>
      </c>
      <c r="C69" s="654" t="s">
        <v>1783</v>
      </c>
      <c r="D69" s="858">
        <v>0</v>
      </c>
      <c r="E69" s="858">
        <v>-1786</v>
      </c>
      <c r="F69" s="858">
        <v>-1786</v>
      </c>
    </row>
    <row r="70" spans="1:7">
      <c r="A70" s="653"/>
      <c r="B70" s="1608" t="s">
        <v>2596</v>
      </c>
      <c r="C70" s="654" t="s">
        <v>2579</v>
      </c>
      <c r="D70" s="858">
        <v>-671.36643744266689</v>
      </c>
      <c r="E70" s="858">
        <v>-207.63356255733311</v>
      </c>
      <c r="F70" s="858">
        <v>-879</v>
      </c>
    </row>
    <row r="71" spans="1:7">
      <c r="A71" s="653"/>
      <c r="D71" s="1612">
        <v>975625.38002802106</v>
      </c>
      <c r="E71" s="1612">
        <v>209015.26997197923</v>
      </c>
      <c r="F71" s="1612">
        <v>1184640.6500000004</v>
      </c>
      <c r="G71" s="858">
        <v>0</v>
      </c>
    </row>
    <row r="72" spans="1:7">
      <c r="A72" s="657"/>
    </row>
    <row r="73" spans="1:7">
      <c r="C73" s="654" t="s">
        <v>2580</v>
      </c>
      <c r="D73" s="786">
        <v>0.75099111780318062</v>
      </c>
      <c r="E73" s="786">
        <v>0.24900888219681933</v>
      </c>
    </row>
    <row r="74" spans="1:7">
      <c r="C74" s="654" t="s">
        <v>485</v>
      </c>
      <c r="D74" s="786">
        <v>0.76378434293818753</v>
      </c>
      <c r="E74" s="786">
        <v>0.23621565706181241</v>
      </c>
    </row>
    <row r="75" spans="1:7">
      <c r="B75" s="648" t="s">
        <v>1320</v>
      </c>
    </row>
    <row r="76" spans="1:7">
      <c r="B76" s="648" t="s">
        <v>2126</v>
      </c>
    </row>
    <row r="134" spans="1:2">
      <c r="A134" s="2263"/>
      <c r="B134" s="2263"/>
    </row>
    <row r="135" spans="1:2">
      <c r="A135" s="2263"/>
      <c r="B135" s="2263"/>
    </row>
    <row r="136" spans="1:2">
      <c r="A136" s="2263"/>
      <c r="B136" s="2263"/>
    </row>
    <row r="137" spans="1:2">
      <c r="A137" s="2263"/>
      <c r="B137" s="2263"/>
    </row>
    <row r="138" spans="1:2">
      <c r="A138" s="2263"/>
      <c r="B138" s="2263"/>
    </row>
    <row r="168" spans="1:2">
      <c r="A168" s="2263"/>
      <c r="B168" s="2263"/>
    </row>
    <row r="237" spans="1:1">
      <c r="A237" s="648"/>
    </row>
    <row r="254" spans="1:1">
      <c r="A254" s="2263"/>
    </row>
    <row r="255" spans="1:1">
      <c r="A255" s="2263"/>
    </row>
    <row r="256" spans="1:1">
      <c r="A256" s="2263"/>
    </row>
    <row r="257" spans="1:1">
      <c r="A257" s="2263"/>
    </row>
    <row r="258" spans="1:1">
      <c r="A258" s="2263"/>
    </row>
    <row r="259" spans="1:1">
      <c r="A259" s="2263"/>
    </row>
    <row r="260" spans="1:1">
      <c r="A260" s="2263"/>
    </row>
    <row r="261" spans="1:1">
      <c r="A261" s="2263"/>
    </row>
    <row r="262" spans="1:1">
      <c r="A262" s="2263"/>
    </row>
    <row r="263" spans="1:1">
      <c r="A263" s="2263"/>
    </row>
    <row r="264" spans="1:1">
      <c r="A264" s="2263"/>
    </row>
    <row r="265" spans="1:1">
      <c r="A265" s="2263"/>
    </row>
    <row r="266" spans="1:1">
      <c r="A266" s="2263"/>
    </row>
    <row r="267" spans="1:1">
      <c r="A267" s="2263"/>
    </row>
    <row r="268" spans="1:1">
      <c r="A268" s="2263"/>
    </row>
    <row r="269" spans="1:1">
      <c r="A269" s="2263"/>
    </row>
    <row r="270" spans="1:1">
      <c r="A270" s="2263"/>
    </row>
    <row r="271" spans="1:1">
      <c r="A271" s="2263"/>
    </row>
    <row r="272" spans="1:1">
      <c r="A272" s="2263"/>
    </row>
    <row r="273" spans="1:1">
      <c r="A273" s="2263"/>
    </row>
    <row r="274" spans="1:1">
      <c r="A274" s="2263"/>
    </row>
    <row r="275" spans="1:1">
      <c r="A275" s="2263"/>
    </row>
    <row r="276" spans="1:1">
      <c r="A276" s="2263"/>
    </row>
    <row r="277" spans="1:1">
      <c r="A277" s="2263"/>
    </row>
    <row r="278" spans="1:1">
      <c r="A278" s="2263"/>
    </row>
    <row r="279" spans="1:1">
      <c r="A279" s="2263"/>
    </row>
    <row r="280" spans="1:1">
      <c r="A280" s="2263"/>
    </row>
    <row r="281" spans="1:1">
      <c r="A281" s="2263"/>
    </row>
    <row r="282" spans="1:1">
      <c r="A282" s="2263"/>
    </row>
    <row r="283" spans="1:1">
      <c r="A283" s="2263"/>
    </row>
    <row r="284" spans="1:1">
      <c r="A284" s="2263"/>
    </row>
    <row r="285" spans="1:1">
      <c r="A285" s="2263"/>
    </row>
    <row r="286" spans="1:1">
      <c r="A286" s="2263"/>
    </row>
    <row r="287" spans="1:1">
      <c r="A287" s="2263"/>
    </row>
    <row r="288" spans="1:1">
      <c r="A288" s="2263"/>
    </row>
    <row r="289" spans="1:1">
      <c r="A289" s="2263"/>
    </row>
    <row r="290" spans="1:1">
      <c r="A290" s="2263"/>
    </row>
    <row r="291" spans="1:1">
      <c r="A291" s="2263"/>
    </row>
    <row r="292" spans="1:1">
      <c r="A292" s="2263"/>
    </row>
    <row r="293" spans="1:1">
      <c r="A293" s="2263"/>
    </row>
    <row r="294" spans="1:1">
      <c r="A294" s="2263"/>
    </row>
    <row r="295" spans="1:1">
      <c r="A295" s="2263"/>
    </row>
    <row r="296" spans="1:1">
      <c r="A296" s="2263"/>
    </row>
    <row r="297" spans="1:1">
      <c r="A297" s="2263"/>
    </row>
    <row r="298" spans="1:1">
      <c r="A298" s="2263"/>
    </row>
    <row r="299" spans="1:1">
      <c r="A299" s="2263"/>
    </row>
    <row r="300" spans="1:1">
      <c r="A300" s="2263"/>
    </row>
    <row r="301" spans="1:1">
      <c r="A301" s="2263"/>
    </row>
    <row r="302" spans="1:1">
      <c r="A302" s="2263"/>
    </row>
    <row r="303" spans="1:1">
      <c r="A303" s="2263"/>
    </row>
    <row r="304" spans="1:1">
      <c r="A304" s="2263"/>
    </row>
    <row r="305" spans="1:1">
      <c r="A305" s="2263"/>
    </row>
    <row r="306" spans="1:1">
      <c r="A306" s="2263"/>
    </row>
    <row r="307" spans="1:1">
      <c r="A307" s="2263"/>
    </row>
    <row r="308" spans="1:1">
      <c r="A308" s="2263"/>
    </row>
  </sheetData>
  <mergeCells count="2">
    <mergeCell ref="A8:F8"/>
    <mergeCell ref="F46:G46"/>
  </mergeCells>
  <printOptions horizontalCentered="1"/>
  <pageMargins left="0.5" right="0.25" top="0.5" bottom="0.5" header="0.25" footer="0.21"/>
  <pageSetup scale="78" orientation="portrait" r:id="rId1"/>
  <headerFooter alignWithMargins="0"/>
  <legacyDrawing r:id="rId2"/>
</worksheet>
</file>

<file path=xl/worksheets/sheet134.xml><?xml version="1.0" encoding="utf-8"?>
<worksheet xmlns="http://schemas.openxmlformats.org/spreadsheetml/2006/main" xmlns:r="http://schemas.openxmlformats.org/officeDocument/2006/relationships">
  <sheetPr codeName="Sheet122">
    <pageSetUpPr fitToPage="1"/>
  </sheetPr>
  <dimension ref="A1:AM38"/>
  <sheetViews>
    <sheetView workbookViewId="0"/>
  </sheetViews>
  <sheetFormatPr defaultRowHeight="12.75"/>
  <cols>
    <col min="1" max="1" width="9.140625" style="2249"/>
    <col min="2" max="2" width="1.7109375" style="2249" customWidth="1"/>
    <col min="3" max="3" width="11.7109375" style="2249" customWidth="1"/>
    <col min="4" max="4" width="1.7109375" style="2249" customWidth="1"/>
    <col min="5" max="5" width="11.7109375" style="2249" customWidth="1"/>
    <col min="6" max="6" width="1.7109375" style="2249" customWidth="1"/>
    <col min="7" max="7" width="11.28515625" style="2249" bestFit="1" customWidth="1"/>
    <col min="8" max="8" width="1.7109375" style="2249" customWidth="1"/>
    <col min="9" max="9" width="11.7109375" style="2249" customWidth="1"/>
    <col min="10" max="10" width="1.7109375" style="2249" customWidth="1"/>
    <col min="11" max="11" width="13.140625" style="2249" customWidth="1"/>
    <col min="12" max="12" width="1.7109375" style="2249" customWidth="1"/>
    <col min="13" max="13" width="11.28515625" style="2249" bestFit="1" customWidth="1"/>
    <col min="14" max="14" width="5.140625" style="2249" customWidth="1"/>
    <col min="15" max="15" width="9.140625" style="2249"/>
    <col min="16" max="16" width="1.7109375" style="2249" customWidth="1"/>
    <col min="17" max="17" width="11.28515625" style="2249" bestFit="1" customWidth="1"/>
    <col min="18" max="18" width="1.7109375" style="2249" customWidth="1"/>
    <col min="19" max="19" width="11" style="2249" bestFit="1" customWidth="1"/>
    <col min="20" max="20" width="1.7109375" style="2249" customWidth="1"/>
    <col min="21" max="21" width="11.28515625" style="2249" bestFit="1" customWidth="1"/>
    <col min="22" max="22" width="1.7109375" style="2249" customWidth="1"/>
    <col min="23" max="23" width="11.28515625" style="2249" bestFit="1" customWidth="1"/>
    <col min="24" max="24" width="1.7109375" style="2249" customWidth="1"/>
    <col min="25" max="25" width="11" style="2249" bestFit="1" customWidth="1"/>
    <col min="26" max="26" width="1.7109375" style="2249" customWidth="1"/>
    <col min="27" max="27" width="11.28515625" style="2249" bestFit="1" customWidth="1"/>
    <col min="28" max="29" width="11" style="2249" customWidth="1"/>
    <col min="30" max="30" width="9.140625" style="2249"/>
    <col min="31" max="31" width="15" style="2249" bestFit="1" customWidth="1"/>
    <col min="32" max="32" width="1.7109375" style="2249" customWidth="1"/>
    <col min="33" max="33" width="11.28515625" style="2249" bestFit="1" customWidth="1"/>
    <col min="34" max="34" width="1.7109375" style="2249" customWidth="1"/>
    <col min="35" max="35" width="11.28515625" style="2249" bestFit="1" customWidth="1"/>
    <col min="36" max="36" width="1.7109375" style="2249" customWidth="1"/>
    <col min="37" max="37" width="9.7109375" style="2249" bestFit="1" customWidth="1"/>
    <col min="38" max="38" width="9.140625" style="2249"/>
    <col min="39" max="39" width="10.28515625" style="2249" bestFit="1" customWidth="1"/>
    <col min="40" max="16384" width="9.140625" style="2249"/>
  </cols>
  <sheetData>
    <row r="1" spans="1:39">
      <c r="A1" s="2249" t="s">
        <v>3933</v>
      </c>
    </row>
    <row r="2" spans="1:39">
      <c r="A2" s="2249" t="s">
        <v>3924</v>
      </c>
    </row>
    <row r="4" spans="1:39">
      <c r="C4" s="2688" t="s">
        <v>3930</v>
      </c>
      <c r="D4" s="2688"/>
      <c r="E4" s="2688"/>
      <c r="G4" s="2250" t="s">
        <v>54</v>
      </c>
      <c r="I4" s="2688" t="s">
        <v>3926</v>
      </c>
      <c r="J4" s="2688"/>
      <c r="K4" s="2688"/>
      <c r="L4" s="2251"/>
      <c r="M4" s="2251" t="s">
        <v>3932</v>
      </c>
      <c r="Q4" s="2688" t="s">
        <v>3931</v>
      </c>
      <c r="R4" s="2688"/>
      <c r="S4" s="2688"/>
      <c r="U4" s="2250" t="s">
        <v>54</v>
      </c>
      <c r="W4" s="2688" t="s">
        <v>3926</v>
      </c>
      <c r="X4" s="2688"/>
      <c r="Y4" s="2688"/>
      <c r="Z4" s="2251"/>
      <c r="AA4" s="2251" t="s">
        <v>3932</v>
      </c>
      <c r="AB4" s="2251"/>
      <c r="AC4" s="2251"/>
      <c r="AE4" s="2252">
        <v>42004</v>
      </c>
      <c r="AG4" s="2250" t="s">
        <v>3927</v>
      </c>
      <c r="AH4" s="2250"/>
      <c r="AI4" s="2250" t="s">
        <v>3927</v>
      </c>
      <c r="AJ4" s="2250"/>
      <c r="AK4" s="2250" t="s">
        <v>3927</v>
      </c>
    </row>
    <row r="5" spans="1:39">
      <c r="A5" s="2249" t="s">
        <v>3894</v>
      </c>
      <c r="C5" s="2250" t="s">
        <v>3925</v>
      </c>
      <c r="D5" s="2250"/>
      <c r="E5" s="2250" t="s">
        <v>2184</v>
      </c>
      <c r="G5" s="2250" t="s">
        <v>914</v>
      </c>
      <c r="I5" s="2250" t="s">
        <v>3925</v>
      </c>
      <c r="J5" s="2250"/>
      <c r="K5" s="2250" t="s">
        <v>2184</v>
      </c>
      <c r="L5" s="2250"/>
      <c r="M5" s="2250" t="s">
        <v>634</v>
      </c>
      <c r="O5" s="2249" t="s">
        <v>3894</v>
      </c>
      <c r="Q5" s="2250" t="s">
        <v>3925</v>
      </c>
      <c r="R5" s="2250"/>
      <c r="S5" s="2250" t="s">
        <v>2184</v>
      </c>
      <c r="U5" s="2250" t="s">
        <v>914</v>
      </c>
      <c r="W5" s="2250" t="s">
        <v>3925</v>
      </c>
      <c r="X5" s="2250"/>
      <c r="Y5" s="2250" t="s">
        <v>2184</v>
      </c>
      <c r="Z5" s="2250"/>
      <c r="AA5" s="2250" t="s">
        <v>634</v>
      </c>
      <c r="AB5" s="2250"/>
      <c r="AC5" s="2250"/>
      <c r="AE5" s="2250" t="s">
        <v>716</v>
      </c>
      <c r="AG5" s="2250" t="s">
        <v>3928</v>
      </c>
      <c r="AH5" s="2250"/>
      <c r="AI5" s="2250">
        <v>2015</v>
      </c>
      <c r="AJ5" s="2250"/>
      <c r="AK5" s="2249" t="s">
        <v>3929</v>
      </c>
    </row>
    <row r="7" spans="1:39">
      <c r="A7" s="2250">
        <v>301</v>
      </c>
      <c r="C7" s="1593">
        <v>0</v>
      </c>
      <c r="E7" s="1593">
        <v>0</v>
      </c>
      <c r="G7" s="1594">
        <v>0</v>
      </c>
      <c r="I7" s="1595">
        <v>0</v>
      </c>
      <c r="K7" s="1595">
        <v>0</v>
      </c>
      <c r="L7" s="1595"/>
      <c r="M7" s="1595">
        <v>0</v>
      </c>
      <c r="O7" s="2250">
        <v>351</v>
      </c>
      <c r="Q7" s="1593">
        <v>0</v>
      </c>
      <c r="S7" s="1593">
        <v>0</v>
      </c>
      <c r="U7" s="1594">
        <v>0</v>
      </c>
      <c r="W7" s="1595">
        <v>0</v>
      </c>
      <c r="Y7" s="1595">
        <v>0</v>
      </c>
      <c r="Z7" s="1595"/>
      <c r="AA7" s="1595">
        <v>0</v>
      </c>
      <c r="AB7" s="1595"/>
      <c r="AC7" s="1595"/>
      <c r="AE7" s="1593">
        <v>43404</v>
      </c>
      <c r="AG7" s="1307">
        <v>0</v>
      </c>
      <c r="AH7" s="1307"/>
      <c r="AI7" s="1307">
        <v>1085</v>
      </c>
      <c r="AJ7" s="1307"/>
    </row>
    <row r="8" spans="1:39">
      <c r="A8" s="2250">
        <v>302</v>
      </c>
      <c r="C8" s="1307">
        <v>15</v>
      </c>
      <c r="E8" s="1307"/>
      <c r="G8" s="1594">
        <v>2.5000000000000001E-2</v>
      </c>
      <c r="I8" s="1553">
        <v>0.19</v>
      </c>
      <c r="K8" s="1553">
        <v>0</v>
      </c>
      <c r="L8" s="1553"/>
      <c r="M8" s="1553">
        <v>0.19</v>
      </c>
      <c r="O8" s="2250">
        <v>352</v>
      </c>
      <c r="Q8" s="1307">
        <v>0</v>
      </c>
      <c r="S8" s="1307"/>
      <c r="U8" s="1594">
        <v>2.5000000000000001E-2</v>
      </c>
      <c r="W8" s="1553">
        <v>0</v>
      </c>
      <c r="Y8" s="1553">
        <v>0</v>
      </c>
      <c r="Z8" s="1553"/>
      <c r="AA8" s="1553">
        <v>0</v>
      </c>
      <c r="AB8" s="1553"/>
      <c r="AC8" s="1553"/>
      <c r="AE8" s="1307">
        <v>22508</v>
      </c>
      <c r="AG8" s="1307">
        <v>562.70000000000005</v>
      </c>
      <c r="AH8" s="1307"/>
      <c r="AI8" s="1307">
        <v>568</v>
      </c>
      <c r="AJ8" s="1307"/>
      <c r="AK8" s="2253">
        <v>5.2999999999999545</v>
      </c>
      <c r="AM8" s="2254">
        <v>0.19</v>
      </c>
    </row>
    <row r="9" spans="1:39">
      <c r="A9" s="2250">
        <v>303</v>
      </c>
      <c r="C9" s="1307">
        <v>119</v>
      </c>
      <c r="E9" s="1307"/>
      <c r="G9" s="1594">
        <v>0</v>
      </c>
      <c r="I9" s="1553">
        <v>0</v>
      </c>
      <c r="K9" s="1553">
        <v>0</v>
      </c>
      <c r="L9" s="1553"/>
      <c r="M9" s="1553">
        <v>0</v>
      </c>
      <c r="O9" s="2250">
        <v>353</v>
      </c>
      <c r="Q9" s="1307">
        <v>0</v>
      </c>
      <c r="S9" s="1307"/>
      <c r="U9" s="1594">
        <v>0</v>
      </c>
      <c r="W9" s="1553">
        <v>0</v>
      </c>
      <c r="Y9" s="1553">
        <v>0</v>
      </c>
      <c r="Z9" s="1553"/>
      <c r="AA9" s="1553">
        <v>0</v>
      </c>
      <c r="AB9" s="1553"/>
      <c r="AC9" s="1553"/>
      <c r="AE9" s="1307">
        <v>112785</v>
      </c>
      <c r="AG9" s="1307">
        <v>0</v>
      </c>
      <c r="AH9" s="1307"/>
      <c r="AI9" s="1307"/>
      <c r="AJ9" s="1307"/>
      <c r="AK9" s="2253">
        <v>0</v>
      </c>
      <c r="AM9" s="2254">
        <v>0</v>
      </c>
    </row>
    <row r="10" spans="1:39">
      <c r="A10" s="2250">
        <v>304</v>
      </c>
      <c r="C10" s="1307">
        <v>138305</v>
      </c>
      <c r="E10" s="1307">
        <v>-7207</v>
      </c>
      <c r="G10" s="1594">
        <v>3.0300000000000001E-2</v>
      </c>
      <c r="I10" s="1553">
        <v>2095.3200000000002</v>
      </c>
      <c r="K10" s="1553">
        <v>-109.19</v>
      </c>
      <c r="L10" s="1553"/>
      <c r="M10" s="1553">
        <v>1986.13</v>
      </c>
      <c r="O10" s="2250">
        <v>354</v>
      </c>
      <c r="Q10" s="1307">
        <v>17243</v>
      </c>
      <c r="S10" s="1307">
        <v>-4219</v>
      </c>
      <c r="U10" s="1594">
        <v>3.1300000000000001E-2</v>
      </c>
      <c r="W10" s="1553">
        <v>269.85000000000002</v>
      </c>
      <c r="Y10" s="1553">
        <v>-66.03</v>
      </c>
      <c r="Z10" s="1553"/>
      <c r="AA10" s="1553">
        <v>203.82000000000002</v>
      </c>
      <c r="AB10" s="1553"/>
      <c r="AC10" s="1553"/>
      <c r="AE10" s="1307">
        <v>16528225</v>
      </c>
      <c r="AG10" s="1307">
        <v>500805.21750000003</v>
      </c>
      <c r="AH10" s="1307"/>
      <c r="AI10" s="1307">
        <v>518310</v>
      </c>
      <c r="AJ10" s="1307"/>
      <c r="AK10" s="2253">
        <v>17504.782499999972</v>
      </c>
      <c r="AM10" s="2254">
        <v>1986.13</v>
      </c>
    </row>
    <row r="11" spans="1:39">
      <c r="A11" s="2250">
        <v>305</v>
      </c>
      <c r="C11" s="1307"/>
      <c r="E11" s="1307"/>
      <c r="G11" s="1594">
        <v>0.02</v>
      </c>
      <c r="I11" s="1553">
        <v>0</v>
      </c>
      <c r="K11" s="1553">
        <v>0</v>
      </c>
      <c r="L11" s="1553"/>
      <c r="M11" s="1553">
        <v>0</v>
      </c>
      <c r="O11" s="2250">
        <v>355</v>
      </c>
      <c r="Q11" s="1307">
        <v>0</v>
      </c>
      <c r="S11" s="1307"/>
      <c r="U11" s="1594">
        <v>0.05</v>
      </c>
      <c r="W11" s="1553">
        <v>0</v>
      </c>
      <c r="Y11" s="1553">
        <v>0</v>
      </c>
      <c r="Z11" s="1553"/>
      <c r="AA11" s="1553">
        <v>0</v>
      </c>
      <c r="AB11" s="1553"/>
      <c r="AC11" s="1553"/>
      <c r="AE11" s="1307"/>
      <c r="AG11" s="1307">
        <v>0</v>
      </c>
      <c r="AH11" s="1307"/>
      <c r="AI11" s="1307"/>
      <c r="AJ11" s="1307"/>
      <c r="AK11" s="2253">
        <v>0</v>
      </c>
      <c r="AM11" s="2254">
        <v>0</v>
      </c>
    </row>
    <row r="12" spans="1:39">
      <c r="A12" s="2250">
        <v>306</v>
      </c>
      <c r="C12" s="1307"/>
      <c r="E12" s="1307"/>
      <c r="G12" s="1594">
        <v>2.5000000000000001E-2</v>
      </c>
      <c r="I12" s="1553">
        <v>0</v>
      </c>
      <c r="K12" s="1553">
        <v>0</v>
      </c>
      <c r="L12" s="1553"/>
      <c r="M12" s="1553">
        <v>0</v>
      </c>
      <c r="O12" s="2250">
        <v>360</v>
      </c>
      <c r="Q12" s="1307">
        <v>1848</v>
      </c>
      <c r="S12" s="1307">
        <v>-97</v>
      </c>
      <c r="U12" s="1594">
        <v>3.3300000000000003E-2</v>
      </c>
      <c r="W12" s="1553">
        <v>30.77</v>
      </c>
      <c r="Y12" s="1553">
        <v>-1.62</v>
      </c>
      <c r="Z12" s="1553"/>
      <c r="AA12" s="1553">
        <v>29.15</v>
      </c>
      <c r="AB12" s="1553"/>
      <c r="AC12" s="1553"/>
      <c r="AE12" s="1307"/>
      <c r="AG12" s="1307">
        <v>0</v>
      </c>
      <c r="AH12" s="1307"/>
      <c r="AI12" s="1307"/>
      <c r="AJ12" s="1307"/>
      <c r="AK12" s="2253">
        <v>0</v>
      </c>
      <c r="AM12" s="2254">
        <v>0</v>
      </c>
    </row>
    <row r="13" spans="1:39">
      <c r="A13" s="2250">
        <v>307</v>
      </c>
      <c r="C13" s="1307">
        <v>2782</v>
      </c>
      <c r="E13" s="1307"/>
      <c r="G13" s="1594">
        <v>3.3300000000000003E-2</v>
      </c>
      <c r="I13" s="1553">
        <v>46.32</v>
      </c>
      <c r="K13" s="1553">
        <v>0</v>
      </c>
      <c r="L13" s="1553"/>
      <c r="M13" s="1553">
        <v>46.32</v>
      </c>
      <c r="O13" s="2250">
        <v>361</v>
      </c>
      <c r="Q13" s="1307">
        <v>32797</v>
      </c>
      <c r="S13" s="1307"/>
      <c r="U13" s="1594">
        <v>2.2200000000000001E-2</v>
      </c>
      <c r="W13" s="1553">
        <v>364.05</v>
      </c>
      <c r="Y13" s="1553">
        <v>0</v>
      </c>
      <c r="Z13" s="1553"/>
      <c r="AA13" s="1553">
        <v>364.05</v>
      </c>
      <c r="AB13" s="1553"/>
      <c r="AC13" s="1553"/>
      <c r="AE13" s="1307">
        <v>2576876</v>
      </c>
      <c r="AG13" s="1307">
        <v>85809.97080000001</v>
      </c>
      <c r="AH13" s="1307"/>
      <c r="AI13" s="1307">
        <v>85950</v>
      </c>
      <c r="AJ13" s="1307"/>
      <c r="AK13" s="2253">
        <v>140.02919999998994</v>
      </c>
      <c r="AM13" s="2254">
        <v>46.32</v>
      </c>
    </row>
    <row r="14" spans="1:39">
      <c r="A14" s="2250">
        <v>308</v>
      </c>
      <c r="C14" s="1307"/>
      <c r="E14" s="1307"/>
      <c r="G14" s="1594">
        <v>2.5000000000000001E-2</v>
      </c>
      <c r="I14" s="1553">
        <v>0</v>
      </c>
      <c r="K14" s="1553">
        <v>0</v>
      </c>
      <c r="L14" s="1553"/>
      <c r="M14" s="1553">
        <v>0</v>
      </c>
      <c r="O14" s="2250">
        <v>361</v>
      </c>
      <c r="Q14" s="1307">
        <v>12995</v>
      </c>
      <c r="S14" s="1307"/>
      <c r="U14" s="1594">
        <v>2.2200000000000001E-2</v>
      </c>
      <c r="W14" s="1553">
        <v>144.24</v>
      </c>
      <c r="Y14" s="1553">
        <v>0</v>
      </c>
      <c r="Z14" s="1553"/>
      <c r="AA14" s="1553">
        <v>144.24</v>
      </c>
      <c r="AB14" s="1553"/>
      <c r="AC14" s="1553"/>
      <c r="AE14" s="1307"/>
      <c r="AG14" s="1307">
        <v>0</v>
      </c>
      <c r="AH14" s="1307"/>
      <c r="AI14" s="1307"/>
      <c r="AJ14" s="1307"/>
      <c r="AK14" s="2253">
        <v>0</v>
      </c>
      <c r="AM14" s="2254">
        <v>0</v>
      </c>
    </row>
    <row r="15" spans="1:39">
      <c r="A15" s="2250">
        <v>309</v>
      </c>
      <c r="C15" s="1307">
        <v>4128</v>
      </c>
      <c r="E15" s="1307"/>
      <c r="G15" s="1594">
        <v>2.86E-2</v>
      </c>
      <c r="I15" s="1553">
        <v>59.03</v>
      </c>
      <c r="K15" s="1553">
        <v>0</v>
      </c>
      <c r="L15" s="1553"/>
      <c r="M15" s="1553">
        <v>59.03</v>
      </c>
      <c r="O15" s="2250">
        <v>362</v>
      </c>
      <c r="Q15" s="1307">
        <v>0</v>
      </c>
      <c r="S15" s="1307"/>
      <c r="U15" s="1594">
        <v>2.5000000000000001E-2</v>
      </c>
      <c r="W15" s="1553">
        <v>0</v>
      </c>
      <c r="Y15" s="1553">
        <v>0</v>
      </c>
      <c r="Z15" s="1553"/>
      <c r="AA15" s="1553">
        <v>0</v>
      </c>
      <c r="AB15" s="1553"/>
      <c r="AC15" s="1553"/>
      <c r="AE15" s="1307">
        <v>323194</v>
      </c>
      <c r="AG15" s="1307">
        <v>9243.3484000000008</v>
      </c>
      <c r="AH15" s="1307"/>
      <c r="AI15" s="1307">
        <v>9319</v>
      </c>
      <c r="AJ15" s="1307"/>
      <c r="AK15" s="2253">
        <v>75.651599999999235</v>
      </c>
      <c r="AM15" s="2254">
        <v>59.03</v>
      </c>
    </row>
    <row r="16" spans="1:39">
      <c r="A16" s="2250">
        <v>310</v>
      </c>
      <c r="C16" s="1307"/>
      <c r="E16" s="1307"/>
      <c r="G16" s="1594">
        <v>0.05</v>
      </c>
      <c r="I16" s="1553">
        <v>0</v>
      </c>
      <c r="K16" s="1553">
        <v>0</v>
      </c>
      <c r="L16" s="1553"/>
      <c r="M16" s="1553">
        <v>0</v>
      </c>
      <c r="O16" s="2250">
        <v>363</v>
      </c>
      <c r="Q16" s="1307">
        <v>6157</v>
      </c>
      <c r="S16" s="1307"/>
      <c r="U16" s="1594">
        <v>2.63E-2</v>
      </c>
      <c r="W16" s="1553">
        <v>80.959999999999994</v>
      </c>
      <c r="Y16" s="1553">
        <v>0</v>
      </c>
      <c r="Z16" s="1553"/>
      <c r="AA16" s="1553">
        <v>80.959999999999994</v>
      </c>
      <c r="AB16" s="1553"/>
      <c r="AC16" s="1553"/>
      <c r="AE16" s="1307">
        <v>132634</v>
      </c>
      <c r="AG16" s="1307">
        <v>6631.7000000000007</v>
      </c>
      <c r="AH16" s="1307"/>
      <c r="AI16" s="1307">
        <v>6632</v>
      </c>
      <c r="AJ16" s="1307"/>
      <c r="AK16" s="2253">
        <v>0.2999999999992724</v>
      </c>
      <c r="AM16" s="2254">
        <v>0</v>
      </c>
    </row>
    <row r="17" spans="1:39">
      <c r="A17" s="2250">
        <v>311</v>
      </c>
      <c r="C17" s="1307">
        <v>131100</v>
      </c>
      <c r="E17" s="1307">
        <v>-66491</v>
      </c>
      <c r="G17" s="1594">
        <v>0.05</v>
      </c>
      <c r="I17" s="1553">
        <v>3277.5</v>
      </c>
      <c r="K17" s="1553">
        <v>-1662.28</v>
      </c>
      <c r="L17" s="1553"/>
      <c r="M17" s="1553">
        <v>1615.22</v>
      </c>
      <c r="O17" s="2250">
        <v>364</v>
      </c>
      <c r="Q17" s="1307">
        <v>0</v>
      </c>
      <c r="S17" s="1307"/>
      <c r="U17" s="1594">
        <v>0.2</v>
      </c>
      <c r="W17" s="1553">
        <v>0</v>
      </c>
      <c r="Y17" s="1553">
        <v>0</v>
      </c>
      <c r="Z17" s="1553"/>
      <c r="AA17" s="1553">
        <v>0</v>
      </c>
      <c r="AB17" s="1553"/>
      <c r="AC17" s="1553"/>
      <c r="AE17" s="1307">
        <v>978481</v>
      </c>
      <c r="AG17" s="1307">
        <v>48924.05</v>
      </c>
      <c r="AH17" s="1307"/>
      <c r="AI17" s="1307">
        <v>51122</v>
      </c>
      <c r="AJ17" s="1307"/>
      <c r="AK17" s="2253">
        <v>2197.9499999999971</v>
      </c>
      <c r="AM17" s="2254">
        <v>1615.22</v>
      </c>
    </row>
    <row r="18" spans="1:39">
      <c r="A18" s="2250">
        <v>320</v>
      </c>
      <c r="C18" s="1307">
        <v>35139</v>
      </c>
      <c r="E18" s="1307">
        <v>-10141</v>
      </c>
      <c r="G18" s="1594">
        <v>4.5499999999999999E-2</v>
      </c>
      <c r="I18" s="1553">
        <v>799.41</v>
      </c>
      <c r="K18" s="1553">
        <v>-230.71</v>
      </c>
      <c r="L18" s="1553"/>
      <c r="M18" s="1553">
        <v>568.69999999999993</v>
      </c>
      <c r="O18" s="2250">
        <v>365</v>
      </c>
      <c r="Q18" s="1307">
        <v>2267</v>
      </c>
      <c r="S18" s="1307">
        <v>-2267</v>
      </c>
      <c r="U18" s="1594">
        <v>2.63E-2</v>
      </c>
      <c r="W18" s="1553">
        <v>29.81</v>
      </c>
      <c r="Y18" s="1553">
        <v>-29.81</v>
      </c>
      <c r="Z18" s="1553"/>
      <c r="AA18" s="1553">
        <v>0</v>
      </c>
      <c r="AB18" s="1553"/>
      <c r="AC18" s="1553"/>
      <c r="AE18" s="1307">
        <v>663012</v>
      </c>
      <c r="AG18" s="1307">
        <v>30167.045999999998</v>
      </c>
      <c r="AH18" s="1307"/>
      <c r="AI18" s="1307">
        <v>30778</v>
      </c>
      <c r="AJ18" s="1307"/>
      <c r="AK18" s="2253">
        <v>610.95400000000154</v>
      </c>
      <c r="AM18" s="2254">
        <v>568.69999999999993</v>
      </c>
    </row>
    <row r="19" spans="1:39">
      <c r="A19" s="2250">
        <v>330</v>
      </c>
      <c r="C19" s="1307">
        <v>17224</v>
      </c>
      <c r="E19" s="1307">
        <v>-5701</v>
      </c>
      <c r="G19" s="1594">
        <v>2.7E-2</v>
      </c>
      <c r="I19" s="1553">
        <v>232.52</v>
      </c>
      <c r="K19" s="1553">
        <v>-76.959999999999994</v>
      </c>
      <c r="L19" s="1553"/>
      <c r="M19" s="1553">
        <v>155.56</v>
      </c>
      <c r="O19" s="2250">
        <v>366</v>
      </c>
      <c r="Q19" s="1307">
        <v>40943</v>
      </c>
      <c r="S19" s="1307"/>
      <c r="U19" s="1594">
        <v>2.5000000000000001E-2</v>
      </c>
      <c r="W19" s="1553">
        <v>511.79</v>
      </c>
      <c r="Y19" s="1553">
        <v>0</v>
      </c>
      <c r="Z19" s="1553"/>
      <c r="AA19" s="1553">
        <v>511.79</v>
      </c>
      <c r="AB19" s="1553"/>
      <c r="AC19" s="1553"/>
      <c r="AE19" s="1307">
        <v>3224540</v>
      </c>
      <c r="AG19" s="1307">
        <v>87062.58</v>
      </c>
      <c r="AH19" s="1307"/>
      <c r="AI19" s="1307">
        <v>87284</v>
      </c>
      <c r="AJ19" s="1307"/>
      <c r="AK19" s="2253">
        <v>221.41999999999825</v>
      </c>
      <c r="AM19" s="2254">
        <v>155.56</v>
      </c>
    </row>
    <row r="20" spans="1:39">
      <c r="A20" s="2250">
        <v>331</v>
      </c>
      <c r="C20" s="1307">
        <v>144825</v>
      </c>
      <c r="E20" s="1307">
        <v>-17800</v>
      </c>
      <c r="G20" s="1594">
        <v>2.3300000000000001E-2</v>
      </c>
      <c r="I20" s="1553">
        <v>1687.21</v>
      </c>
      <c r="K20" s="1553">
        <v>-207.37</v>
      </c>
      <c r="L20" s="1553"/>
      <c r="M20" s="1553">
        <v>1479.8400000000001</v>
      </c>
      <c r="O20" s="2250">
        <v>367</v>
      </c>
      <c r="Q20" s="1307">
        <v>20502</v>
      </c>
      <c r="S20" s="1307"/>
      <c r="U20" s="1594">
        <v>0.05</v>
      </c>
      <c r="W20" s="1553">
        <v>512.54999999999995</v>
      </c>
      <c r="Y20" s="1553">
        <v>0</v>
      </c>
      <c r="Z20" s="1553"/>
      <c r="AA20" s="1553">
        <v>512.54999999999995</v>
      </c>
      <c r="AB20" s="1553"/>
      <c r="AC20" s="1553"/>
      <c r="AE20" s="1307">
        <v>16728957</v>
      </c>
      <c r="AG20" s="1307">
        <v>389784.69810000004</v>
      </c>
      <c r="AH20" s="1307"/>
      <c r="AI20" s="1307">
        <v>391682</v>
      </c>
      <c r="AJ20" s="1307"/>
      <c r="AK20" s="2253">
        <v>1897.3018999999622</v>
      </c>
      <c r="AM20" s="2254">
        <v>1479.8400000000001</v>
      </c>
    </row>
    <row r="21" spans="1:39">
      <c r="A21" s="2250">
        <v>333</v>
      </c>
      <c r="C21" s="1307">
        <v>97935</v>
      </c>
      <c r="E21" s="1307">
        <v>-12912</v>
      </c>
      <c r="G21" s="1594">
        <v>2.5000000000000001E-2</v>
      </c>
      <c r="I21" s="1553">
        <v>1224.19</v>
      </c>
      <c r="K21" s="1553">
        <v>-161.4</v>
      </c>
      <c r="L21" s="1553"/>
      <c r="M21" s="1553">
        <v>1062.79</v>
      </c>
      <c r="O21" s="2250">
        <v>370</v>
      </c>
      <c r="Q21" s="1307">
        <v>75829</v>
      </c>
      <c r="S21" s="1307">
        <v>-75829</v>
      </c>
      <c r="U21" s="1594">
        <v>3.3300000000000003E-2</v>
      </c>
      <c r="W21" s="1553">
        <v>1262.55</v>
      </c>
      <c r="Y21" s="1553">
        <v>-1262.55</v>
      </c>
      <c r="Z21" s="1553"/>
      <c r="AA21" s="1553">
        <v>0</v>
      </c>
      <c r="AB21" s="1553"/>
      <c r="AC21" s="1553"/>
      <c r="AE21" s="1307">
        <v>2346330</v>
      </c>
      <c r="AG21" s="1307">
        <v>58658.25</v>
      </c>
      <c r="AH21" s="1307"/>
      <c r="AI21" s="1307">
        <v>60011</v>
      </c>
      <c r="AJ21" s="1307"/>
      <c r="AK21" s="2253">
        <v>1352.75</v>
      </c>
      <c r="AM21" s="2254">
        <v>1062.79</v>
      </c>
    </row>
    <row r="22" spans="1:39">
      <c r="A22" s="2250">
        <v>334</v>
      </c>
      <c r="C22" s="1307">
        <v>115042</v>
      </c>
      <c r="E22" s="1307"/>
      <c r="G22" s="1594">
        <v>0.05</v>
      </c>
      <c r="I22" s="1553">
        <v>2876.05</v>
      </c>
      <c r="K22" s="1553">
        <v>0</v>
      </c>
      <c r="L22" s="1553"/>
      <c r="M22" s="1553">
        <v>2876.05</v>
      </c>
      <c r="O22" s="2250">
        <v>371</v>
      </c>
      <c r="Q22" s="1307">
        <v>47772</v>
      </c>
      <c r="S22" s="1307"/>
      <c r="U22" s="1594">
        <v>5.5599999999999997E-2</v>
      </c>
      <c r="W22" s="1553">
        <v>1328.06</v>
      </c>
      <c r="Y22" s="1553">
        <v>0</v>
      </c>
      <c r="Z22" s="1553"/>
      <c r="AA22" s="1553">
        <v>1328.06</v>
      </c>
      <c r="AB22" s="1553"/>
      <c r="AC22" s="1553"/>
      <c r="AE22" s="1307">
        <v>1122090</v>
      </c>
      <c r="AG22" s="1307">
        <v>56104.5</v>
      </c>
      <c r="AH22" s="1307"/>
      <c r="AI22" s="1307">
        <v>59375</v>
      </c>
      <c r="AJ22" s="1307"/>
      <c r="AK22" s="2253">
        <v>3270.5</v>
      </c>
      <c r="AM22" s="2254">
        <v>2876.05</v>
      </c>
    </row>
    <row r="23" spans="1:39">
      <c r="A23" s="2250">
        <v>335</v>
      </c>
      <c r="C23" s="1307">
        <v>19712</v>
      </c>
      <c r="E23" s="1307">
        <v>-547</v>
      </c>
      <c r="G23" s="1594">
        <v>2.2200000000000001E-2</v>
      </c>
      <c r="I23" s="1553">
        <v>218.8</v>
      </c>
      <c r="K23" s="1553">
        <v>-6.07</v>
      </c>
      <c r="L23" s="1553"/>
      <c r="M23" s="1553">
        <v>212.73000000000002</v>
      </c>
      <c r="O23" s="2250">
        <v>374</v>
      </c>
      <c r="Q23" s="1307">
        <v>0</v>
      </c>
      <c r="U23" s="1594">
        <v>2.3300000000000001E-2</v>
      </c>
      <c r="W23" s="1553">
        <v>0</v>
      </c>
      <c r="Y23" s="1553">
        <v>0</v>
      </c>
      <c r="Z23" s="1553"/>
      <c r="AA23" s="1553">
        <v>0</v>
      </c>
      <c r="AB23" s="1553"/>
      <c r="AC23" s="1553"/>
      <c r="AE23" s="1307">
        <v>917582</v>
      </c>
      <c r="AG23" s="1307">
        <v>20370.320400000001</v>
      </c>
      <c r="AH23" s="1307"/>
      <c r="AI23" s="1307">
        <v>20648</v>
      </c>
      <c r="AJ23" s="1307"/>
      <c r="AK23" s="2253">
        <v>277.67959999999948</v>
      </c>
      <c r="AM23" s="2254">
        <v>212.73000000000002</v>
      </c>
    </row>
    <row r="24" spans="1:39">
      <c r="A24" s="2250">
        <v>336</v>
      </c>
      <c r="C24" s="1307">
        <v>15145</v>
      </c>
      <c r="E24" s="1307"/>
      <c r="G24" s="1594">
        <v>6.6699999999999995E-2</v>
      </c>
      <c r="I24" s="1553">
        <v>505.09</v>
      </c>
      <c r="K24" s="1553">
        <v>0</v>
      </c>
      <c r="L24" s="1553"/>
      <c r="M24" s="1553">
        <v>505.09</v>
      </c>
      <c r="O24" s="2250">
        <v>375</v>
      </c>
      <c r="Q24" s="1307">
        <v>40464</v>
      </c>
      <c r="S24" s="1307">
        <v>-28402</v>
      </c>
      <c r="U24" s="1594">
        <v>2.3300000000000001E-2</v>
      </c>
      <c r="W24" s="1553">
        <v>471.41</v>
      </c>
      <c r="Y24" s="1553">
        <v>-330.88</v>
      </c>
      <c r="Z24" s="1553"/>
      <c r="AA24" s="1553">
        <v>140.53000000000003</v>
      </c>
      <c r="AB24" s="1553"/>
      <c r="AC24" s="1553"/>
      <c r="AE24" s="1307">
        <v>54835</v>
      </c>
      <c r="AG24" s="1307">
        <v>3657.4944999999998</v>
      </c>
      <c r="AH24" s="1307"/>
      <c r="AI24" s="1307">
        <v>4326</v>
      </c>
      <c r="AJ24" s="1307"/>
      <c r="AK24" s="2253">
        <v>668.50550000000021</v>
      </c>
      <c r="AM24" s="2254">
        <v>505.09</v>
      </c>
    </row>
    <row r="25" spans="1:39">
      <c r="A25" s="2250">
        <v>339</v>
      </c>
      <c r="C25" s="1307"/>
      <c r="E25" s="1307"/>
      <c r="G25" s="1594">
        <v>5.5599999999999997E-2</v>
      </c>
      <c r="I25" s="1553">
        <v>0</v>
      </c>
      <c r="K25" s="1553">
        <v>0</v>
      </c>
      <c r="L25" s="1553"/>
      <c r="M25" s="1553">
        <v>0</v>
      </c>
      <c r="O25" s="2250">
        <v>380</v>
      </c>
      <c r="Q25" s="1307">
        <v>729012</v>
      </c>
      <c r="S25" s="1307"/>
      <c r="U25" s="1594">
        <v>5.5599999999999997E-2</v>
      </c>
      <c r="W25" s="1553">
        <v>20266.53</v>
      </c>
      <c r="Y25" s="1553">
        <v>0</v>
      </c>
      <c r="Z25" s="1553"/>
      <c r="AA25" s="1553">
        <v>20266.53</v>
      </c>
      <c r="AB25" s="1553"/>
      <c r="AC25" s="1553"/>
      <c r="AE25" s="1307">
        <v>1703</v>
      </c>
      <c r="AG25" s="1307">
        <v>94.686799999999991</v>
      </c>
      <c r="AI25" s="1307">
        <v>83</v>
      </c>
      <c r="AJ25" s="1307"/>
      <c r="AK25" s="2253">
        <v>-11.686799999999991</v>
      </c>
      <c r="AM25" s="2254">
        <v>0</v>
      </c>
    </row>
    <row r="26" spans="1:39">
      <c r="A26" s="2250">
        <v>340</v>
      </c>
      <c r="C26" s="1307">
        <v>74079</v>
      </c>
      <c r="E26" s="1307"/>
      <c r="G26" s="1594">
        <v>6.6699999999999995E-2</v>
      </c>
      <c r="I26" s="1553">
        <v>2470.5300000000002</v>
      </c>
      <c r="K26" s="1553">
        <v>0</v>
      </c>
      <c r="L26" s="1553"/>
      <c r="M26" s="1553">
        <v>2470.5300000000002</v>
      </c>
      <c r="O26" s="2250">
        <v>381</v>
      </c>
      <c r="Q26" s="1307">
        <v>9002</v>
      </c>
      <c r="S26" s="1307"/>
      <c r="U26" s="1594">
        <v>2.86E-2</v>
      </c>
      <c r="W26" s="1553">
        <v>128.72999999999999</v>
      </c>
      <c r="Y26" s="1553">
        <v>0</v>
      </c>
      <c r="Z26" s="1553"/>
      <c r="AA26" s="1553">
        <v>128.72999999999999</v>
      </c>
      <c r="AB26" s="1553"/>
      <c r="AC26" s="1553"/>
      <c r="AE26" s="1307">
        <v>1424389</v>
      </c>
      <c r="AG26" s="1307">
        <v>95006.746299999999</v>
      </c>
      <c r="AI26" s="1307">
        <v>212677</v>
      </c>
      <c r="AJ26" s="1307"/>
      <c r="AK26" s="2253">
        <v>117670.2537</v>
      </c>
      <c r="AM26" s="2254"/>
    </row>
    <row r="27" spans="1:39">
      <c r="A27" s="2250">
        <v>341</v>
      </c>
      <c r="C27" s="1307">
        <v>73859</v>
      </c>
      <c r="E27" s="1307"/>
      <c r="G27" s="1594">
        <v>0.2</v>
      </c>
      <c r="I27" s="1553">
        <v>7385.9</v>
      </c>
      <c r="K27" s="1553">
        <v>0</v>
      </c>
      <c r="L27" s="1553"/>
      <c r="M27" s="1553">
        <v>7385.9</v>
      </c>
      <c r="O27" s="2250">
        <v>382</v>
      </c>
      <c r="Q27" s="1307">
        <v>0</v>
      </c>
      <c r="S27" s="1307"/>
      <c r="U27" s="1594">
        <v>3.3300000000000003E-2</v>
      </c>
      <c r="W27" s="1553">
        <v>0</v>
      </c>
      <c r="Y27" s="1553">
        <v>0</v>
      </c>
      <c r="Z27" s="1553"/>
      <c r="AA27" s="1553">
        <v>0</v>
      </c>
      <c r="AB27" s="1553"/>
      <c r="AC27" s="1553"/>
      <c r="AE27" s="1307">
        <v>495576</v>
      </c>
      <c r="AG27" s="1307">
        <v>99115.200000000012</v>
      </c>
      <c r="AI27" s="1307">
        <v>81761</v>
      </c>
      <c r="AJ27" s="1307"/>
      <c r="AK27" s="2253">
        <v>-17354.200000000012</v>
      </c>
      <c r="AM27" s="2254"/>
    </row>
    <row r="28" spans="1:39">
      <c r="A28" s="2250">
        <v>342</v>
      </c>
      <c r="C28" s="1307">
        <v>2706</v>
      </c>
      <c r="E28" s="1307"/>
      <c r="G28" s="1594">
        <v>5.5599999999999997E-2</v>
      </c>
      <c r="I28" s="1553">
        <v>75.23</v>
      </c>
      <c r="K28" s="1553">
        <v>0</v>
      </c>
      <c r="L28" s="1553"/>
      <c r="M28" s="1553">
        <v>75.23</v>
      </c>
      <c r="O28" s="2250">
        <v>389</v>
      </c>
      <c r="Q28" s="1307">
        <v>0</v>
      </c>
      <c r="S28" s="1307"/>
      <c r="U28" s="1594">
        <v>5.5599999999999997E-2</v>
      </c>
      <c r="W28" s="1553">
        <v>0</v>
      </c>
      <c r="Y28" s="1553">
        <v>0</v>
      </c>
      <c r="Z28" s="1553"/>
      <c r="AA28" s="1553">
        <v>0</v>
      </c>
      <c r="AB28" s="1553"/>
      <c r="AC28" s="1553"/>
      <c r="AE28" s="1307">
        <v>346</v>
      </c>
      <c r="AG28" s="1307">
        <v>19.2376</v>
      </c>
      <c r="AI28" s="1307">
        <v>65</v>
      </c>
      <c r="AJ28" s="1307"/>
      <c r="AK28" s="2253">
        <v>45.7624</v>
      </c>
      <c r="AM28" s="2254"/>
    </row>
    <row r="29" spans="1:39">
      <c r="A29" s="2250">
        <v>343</v>
      </c>
      <c r="C29" s="1307">
        <v>13588</v>
      </c>
      <c r="E29" s="1307">
        <v>-1279</v>
      </c>
      <c r="G29" s="1594">
        <v>6.25E-2</v>
      </c>
      <c r="I29" s="1553">
        <v>424.63</v>
      </c>
      <c r="K29" s="1553">
        <v>-39.97</v>
      </c>
      <c r="L29" s="1553"/>
      <c r="M29" s="1553">
        <v>384.65999999999997</v>
      </c>
      <c r="O29" s="2250">
        <v>390</v>
      </c>
      <c r="Q29" s="1307">
        <v>7314</v>
      </c>
      <c r="S29" s="1307"/>
      <c r="U29" s="1594">
        <v>6.6699999999999995E-2</v>
      </c>
      <c r="W29" s="1553">
        <v>243.92</v>
      </c>
      <c r="Y29" s="1553">
        <v>0</v>
      </c>
      <c r="Z29" s="1553"/>
      <c r="AA29" s="1553">
        <v>243.92</v>
      </c>
      <c r="AB29" s="1553"/>
      <c r="AC29" s="1553"/>
      <c r="AE29" s="1307">
        <v>143722</v>
      </c>
      <c r="AG29" s="1307">
        <v>8982.625</v>
      </c>
      <c r="AI29" s="1307">
        <v>10556</v>
      </c>
      <c r="AJ29" s="1307"/>
      <c r="AK29" s="2253">
        <v>1573.375</v>
      </c>
      <c r="AM29" s="2254"/>
    </row>
    <row r="30" spans="1:39">
      <c r="A30" s="2250">
        <v>344</v>
      </c>
      <c r="C30" s="1307">
        <v>344</v>
      </c>
      <c r="E30" s="1307"/>
      <c r="G30" s="1594">
        <v>6.6699999999999995E-2</v>
      </c>
      <c r="I30" s="1553">
        <v>11.47</v>
      </c>
      <c r="K30" s="1553">
        <v>0</v>
      </c>
      <c r="L30" s="1553"/>
      <c r="M30" s="1553">
        <v>11.47</v>
      </c>
      <c r="O30" s="2250">
        <v>391</v>
      </c>
      <c r="Q30" s="1307">
        <v>8181</v>
      </c>
      <c r="S30" s="1307"/>
      <c r="U30" s="1594">
        <v>0.2</v>
      </c>
      <c r="W30" s="1553">
        <v>818.1</v>
      </c>
      <c r="Y30" s="1553">
        <v>0</v>
      </c>
      <c r="Z30" s="1553"/>
      <c r="AA30" s="1553">
        <v>818.1</v>
      </c>
      <c r="AB30" s="1553"/>
      <c r="AC30" s="1553"/>
      <c r="AE30" s="1307">
        <v>16673</v>
      </c>
      <c r="AG30" s="1307">
        <v>1112.0890999999999</v>
      </c>
      <c r="AI30" s="1307">
        <v>880</v>
      </c>
      <c r="AJ30" s="1307"/>
      <c r="AK30" s="2253">
        <v>-232.08909999999992</v>
      </c>
      <c r="AM30" s="2254"/>
    </row>
    <row r="31" spans="1:39">
      <c r="A31" s="2250">
        <v>345</v>
      </c>
      <c r="C31" s="1307">
        <v>9016</v>
      </c>
      <c r="E31" s="1307"/>
      <c r="G31" s="1594">
        <v>8.3299999999999999E-2</v>
      </c>
      <c r="I31" s="1553">
        <v>375.52</v>
      </c>
      <c r="K31" s="1553">
        <v>0</v>
      </c>
      <c r="L31" s="1553"/>
      <c r="M31" s="1553">
        <v>375.52</v>
      </c>
      <c r="O31" s="2250">
        <v>392</v>
      </c>
      <c r="Q31" s="1307">
        <v>1821</v>
      </c>
      <c r="S31" s="1307">
        <v>-743</v>
      </c>
      <c r="U31" s="1594">
        <v>5.5599999999999997E-2</v>
      </c>
      <c r="W31" s="1553">
        <v>50.62</v>
      </c>
      <c r="Y31" s="1553">
        <v>-20.66</v>
      </c>
      <c r="Z31" s="1553"/>
      <c r="AA31" s="1553">
        <v>29.959999999999997</v>
      </c>
      <c r="AB31" s="1553"/>
      <c r="AC31" s="1553"/>
      <c r="AE31" s="1307">
        <v>7696</v>
      </c>
      <c r="AG31" s="1307">
        <v>641.07680000000005</v>
      </c>
      <c r="AI31" s="1307">
        <v>974</v>
      </c>
      <c r="AJ31" s="1307"/>
      <c r="AK31" s="2253">
        <v>332.92319999999995</v>
      </c>
      <c r="AM31" s="2254"/>
    </row>
    <row r="32" spans="1:39">
      <c r="A32" s="2250">
        <v>346</v>
      </c>
      <c r="C32" s="1307">
        <v>444</v>
      </c>
      <c r="E32" s="1307"/>
      <c r="G32" s="1594">
        <v>0.1</v>
      </c>
      <c r="I32" s="1553">
        <v>22.2</v>
      </c>
      <c r="K32" s="1553">
        <v>0</v>
      </c>
      <c r="L32" s="1553"/>
      <c r="M32" s="1553">
        <v>22.2</v>
      </c>
      <c r="O32" s="2250">
        <v>393</v>
      </c>
      <c r="Q32" s="1307">
        <v>5860</v>
      </c>
      <c r="S32" s="1307">
        <v>-1015</v>
      </c>
      <c r="U32" s="1594">
        <v>6.25E-2</v>
      </c>
      <c r="W32" s="1553">
        <v>183.13</v>
      </c>
      <c r="Y32" s="1553">
        <v>-31.72</v>
      </c>
      <c r="Z32" s="1553"/>
      <c r="AA32" s="1553">
        <v>151.41</v>
      </c>
      <c r="AB32" s="1553"/>
      <c r="AC32" s="1553"/>
      <c r="AE32" s="1307">
        <v>16308</v>
      </c>
      <c r="AG32" s="1307">
        <v>1630.8000000000002</v>
      </c>
      <c r="AI32" s="1307">
        <v>2105</v>
      </c>
      <c r="AJ32" s="1307"/>
      <c r="AK32" s="2253">
        <v>474.19999999999982</v>
      </c>
      <c r="AM32" s="2254"/>
    </row>
    <row r="33" spans="1:39">
      <c r="A33" s="2250">
        <v>347</v>
      </c>
      <c r="C33" s="1307"/>
      <c r="E33" s="1307"/>
      <c r="G33" s="1594">
        <v>6.6699999999999995E-2</v>
      </c>
      <c r="I33" s="1553">
        <v>0</v>
      </c>
      <c r="K33" s="1553">
        <v>0</v>
      </c>
      <c r="L33" s="1553"/>
      <c r="M33" s="1553">
        <v>0</v>
      </c>
      <c r="O33" s="2250">
        <v>394</v>
      </c>
      <c r="Q33" s="1307">
        <v>1462</v>
      </c>
      <c r="S33" s="1307"/>
      <c r="U33" s="1594">
        <v>6.6699999999999995E-2</v>
      </c>
      <c r="W33" s="1553">
        <v>48.76</v>
      </c>
      <c r="Y33" s="1553">
        <v>0</v>
      </c>
      <c r="Z33" s="1553"/>
      <c r="AA33" s="1553">
        <v>48.76</v>
      </c>
      <c r="AB33" s="1553"/>
      <c r="AC33" s="1553"/>
      <c r="AE33" s="1307">
        <v>806</v>
      </c>
      <c r="AG33" s="1307">
        <v>53.760199999999998</v>
      </c>
      <c r="AI33" s="1307">
        <v>40</v>
      </c>
      <c r="AJ33" s="1307"/>
      <c r="AK33" s="2253">
        <v>-13.760199999999998</v>
      </c>
      <c r="AM33" s="2254"/>
    </row>
    <row r="34" spans="1:39">
      <c r="A34" s="2250">
        <v>348</v>
      </c>
      <c r="C34" s="1307"/>
      <c r="E34" s="1307"/>
      <c r="G34" s="1594">
        <v>0.1</v>
      </c>
      <c r="I34" s="1553">
        <v>0</v>
      </c>
      <c r="K34" s="1553">
        <v>0</v>
      </c>
      <c r="L34" s="1553"/>
      <c r="M34" s="1553">
        <v>0</v>
      </c>
      <c r="O34" s="2250">
        <v>395</v>
      </c>
      <c r="Q34" s="1307">
        <v>7978</v>
      </c>
      <c r="S34" s="1307"/>
      <c r="U34" s="1594">
        <v>8.3299999999999999E-2</v>
      </c>
      <c r="W34" s="1553">
        <v>332.28</v>
      </c>
      <c r="Y34" s="1553">
        <v>0</v>
      </c>
      <c r="Z34" s="1553"/>
      <c r="AA34" s="1553">
        <v>332.28</v>
      </c>
      <c r="AB34" s="1553"/>
      <c r="AC34" s="1553"/>
      <c r="AE34" s="1307">
        <v>783262</v>
      </c>
      <c r="AG34" s="1307">
        <v>78326.2</v>
      </c>
      <c r="AI34" s="1307">
        <v>78513</v>
      </c>
      <c r="AJ34" s="1307"/>
      <c r="AK34" s="2253">
        <v>186.80000000000291</v>
      </c>
      <c r="AM34" s="2254"/>
    </row>
    <row r="35" spans="1:39">
      <c r="C35" s="1307"/>
      <c r="E35" s="1307"/>
      <c r="G35" s="1594"/>
      <c r="I35" s="1553"/>
      <c r="K35" s="1553"/>
      <c r="L35" s="1553"/>
      <c r="M35" s="1553"/>
      <c r="O35" s="2250">
        <v>396</v>
      </c>
      <c r="Q35" s="1307">
        <v>0</v>
      </c>
      <c r="S35" s="1307"/>
      <c r="U35" s="1594">
        <v>0.1</v>
      </c>
      <c r="W35" s="1553">
        <v>0</v>
      </c>
      <c r="Y35" s="1553">
        <v>0</v>
      </c>
      <c r="Z35" s="1553"/>
      <c r="AA35" s="1553">
        <v>0</v>
      </c>
      <c r="AB35" s="1553"/>
      <c r="AC35" s="1553"/>
      <c r="AE35" s="1307"/>
      <c r="AG35" s="1307"/>
      <c r="AI35" s="1307"/>
      <c r="AJ35" s="1307"/>
      <c r="AK35" s="2253"/>
      <c r="AM35" s="2254"/>
    </row>
    <row r="36" spans="1:39">
      <c r="C36" s="1307"/>
      <c r="E36" s="1307"/>
      <c r="G36" s="1594"/>
      <c r="I36" s="1553"/>
      <c r="K36" s="1553"/>
      <c r="L36" s="1553"/>
      <c r="M36" s="1553"/>
      <c r="O36" s="2250">
        <v>397</v>
      </c>
      <c r="Q36" s="1307">
        <v>0</v>
      </c>
      <c r="S36" s="1307"/>
      <c r="U36" s="1594">
        <v>6.6699999999999995E-2</v>
      </c>
      <c r="W36" s="1553">
        <v>0</v>
      </c>
      <c r="Y36" s="1553">
        <v>0</v>
      </c>
      <c r="Z36" s="1553"/>
      <c r="AA36" s="1553">
        <v>0</v>
      </c>
      <c r="AB36" s="1553"/>
      <c r="AC36" s="1553"/>
      <c r="AE36" s="1307"/>
      <c r="AG36" s="1307"/>
      <c r="AI36" s="1307"/>
      <c r="AJ36" s="1307"/>
      <c r="AK36" s="2253"/>
      <c r="AM36" s="2254"/>
    </row>
    <row r="37" spans="1:39">
      <c r="O37" s="2250">
        <v>398</v>
      </c>
      <c r="Q37" s="1307">
        <v>0</v>
      </c>
      <c r="S37" s="1307"/>
      <c r="U37" s="1594">
        <v>0.1</v>
      </c>
      <c r="W37" s="1553">
        <v>0</v>
      </c>
      <c r="Y37" s="1553">
        <v>0</v>
      </c>
      <c r="Z37" s="1553"/>
      <c r="AA37" s="1553">
        <v>0</v>
      </c>
    </row>
    <row r="38" spans="1:39">
      <c r="C38" s="2255">
        <v>895507</v>
      </c>
      <c r="E38" s="2255">
        <v>-122078</v>
      </c>
      <c r="I38" s="2256">
        <v>23787.110000000004</v>
      </c>
      <c r="K38" s="2256">
        <v>-2493.9499999999998</v>
      </c>
      <c r="L38" s="2257"/>
      <c r="M38" s="2256">
        <v>21293.160000000003</v>
      </c>
      <c r="Q38" s="2255">
        <v>1069447</v>
      </c>
      <c r="S38" s="2255">
        <v>-112572</v>
      </c>
      <c r="W38" s="2256">
        <v>27078.109999999993</v>
      </c>
      <c r="Y38" s="2256">
        <v>-1743.27</v>
      </c>
      <c r="Z38" s="2257"/>
      <c r="AA38" s="2256">
        <v>25334.839999999993</v>
      </c>
      <c r="AB38" s="2257"/>
      <c r="AC38" s="2257"/>
      <c r="AE38" s="2258">
        <v>48665934</v>
      </c>
      <c r="AG38" s="2258">
        <v>1582764.2975000001</v>
      </c>
      <c r="AI38" s="2258">
        <v>1714744</v>
      </c>
      <c r="AK38" s="2258">
        <v>130894.70249999991</v>
      </c>
      <c r="AM38" s="2254">
        <v>10567.650000000001</v>
      </c>
    </row>
  </sheetData>
  <mergeCells count="4">
    <mergeCell ref="C4:E4"/>
    <mergeCell ref="I4:K4"/>
    <mergeCell ref="Q4:S4"/>
    <mergeCell ref="W4:Y4"/>
  </mergeCells>
  <printOptions horizontalCentered="1"/>
  <pageMargins left="0.2" right="0.2" top="0.75" bottom="0.25" header="0.3" footer="0.3"/>
  <pageSetup scale="75" orientation="landscape" r:id="rId1"/>
  <colBreaks count="1" manualBreakCount="1">
    <brk id="27" max="37" man="1"/>
  </colBreaks>
</worksheet>
</file>

<file path=xl/worksheets/sheet135.xml><?xml version="1.0" encoding="utf-8"?>
<worksheet xmlns="http://schemas.openxmlformats.org/spreadsheetml/2006/main" xmlns:r="http://schemas.openxmlformats.org/officeDocument/2006/relationships">
  <sheetPr codeName="Sheet123"/>
  <dimension ref="A1:O39"/>
  <sheetViews>
    <sheetView workbookViewId="0"/>
  </sheetViews>
  <sheetFormatPr defaultRowHeight="12.75"/>
  <cols>
    <col min="1" max="1" width="41" style="2249" bestFit="1" customWidth="1"/>
    <col min="2" max="2" width="2.28515625" style="2249" customWidth="1"/>
    <col min="3" max="16384" width="9.140625" style="2249"/>
  </cols>
  <sheetData>
    <row r="1" spans="1:15">
      <c r="A1" s="321" t="s">
        <v>3958</v>
      </c>
      <c r="B1" s="320"/>
      <c r="C1" s="327"/>
      <c r="D1" s="327"/>
      <c r="E1" s="327"/>
      <c r="F1" s="327"/>
      <c r="G1" s="327"/>
      <c r="H1" s="327"/>
      <c r="I1" s="327"/>
      <c r="J1" s="327"/>
      <c r="K1" s="892"/>
      <c r="L1" s="892"/>
      <c r="M1" s="892"/>
      <c r="N1" s="892"/>
      <c r="O1" s="892"/>
    </row>
    <row r="2" spans="1:15">
      <c r="A2" s="327" t="s">
        <v>3960</v>
      </c>
      <c r="B2" s="320"/>
      <c r="C2" s="327"/>
      <c r="D2" s="327"/>
      <c r="E2" s="327"/>
      <c r="F2" s="327"/>
      <c r="G2" s="327"/>
      <c r="H2" s="327"/>
      <c r="I2" s="327"/>
      <c r="J2" s="327"/>
      <c r="K2" s="892"/>
      <c r="L2" s="892"/>
      <c r="M2" s="892"/>
      <c r="N2" s="892"/>
      <c r="O2" s="892"/>
    </row>
    <row r="3" spans="1:15">
      <c r="A3" s="327"/>
      <c r="B3" s="320"/>
      <c r="C3" s="323">
        <v>42014</v>
      </c>
      <c r="D3" s="324">
        <v>42036</v>
      </c>
      <c r="E3" s="324">
        <v>42064</v>
      </c>
      <c r="F3" s="324">
        <v>42095</v>
      </c>
      <c r="G3" s="324">
        <v>42125</v>
      </c>
      <c r="H3" s="324">
        <v>42156</v>
      </c>
      <c r="I3" s="324">
        <v>42186</v>
      </c>
      <c r="J3" s="324">
        <v>42217</v>
      </c>
      <c r="K3" s="324">
        <v>42248</v>
      </c>
      <c r="L3" s="324">
        <v>42278</v>
      </c>
      <c r="M3" s="324">
        <v>42309</v>
      </c>
      <c r="N3" s="324">
        <v>42339</v>
      </c>
      <c r="O3" s="1314" t="s">
        <v>3957</v>
      </c>
    </row>
    <row r="4" spans="1:15">
      <c r="A4" s="321" t="s">
        <v>1394</v>
      </c>
      <c r="B4" s="320"/>
      <c r="C4" s="401"/>
      <c r="D4" s="327"/>
      <c r="E4" s="327"/>
      <c r="F4" s="327"/>
      <c r="G4" s="327"/>
      <c r="H4" s="327"/>
      <c r="I4" s="327"/>
      <c r="J4" s="327"/>
      <c r="K4" s="892"/>
      <c r="L4" s="892"/>
      <c r="M4" s="892"/>
      <c r="N4" s="892"/>
      <c r="O4" s="892"/>
    </row>
    <row r="5" spans="1:15">
      <c r="A5" s="327" t="s">
        <v>1429</v>
      </c>
      <c r="B5" s="320"/>
      <c r="C5" s="320">
        <v>1.0900000000001455</v>
      </c>
      <c r="D5" s="320">
        <v>2.0200000000004366</v>
      </c>
      <c r="E5" s="320">
        <v>5.5900000000001455</v>
      </c>
      <c r="F5" s="320">
        <v>1.0600000000013097</v>
      </c>
      <c r="G5" s="320">
        <v>1.4099999999998545</v>
      </c>
      <c r="H5" s="320">
        <v>-0.40999999999985448</v>
      </c>
      <c r="I5" s="320">
        <v>1.5799999999981083</v>
      </c>
      <c r="J5" s="320">
        <v>1.1500000000014552</v>
      </c>
      <c r="K5" s="320">
        <v>0.71999999999752617</v>
      </c>
      <c r="L5" s="320">
        <v>0.1400000000030559</v>
      </c>
      <c r="M5" s="320">
        <v>0.5</v>
      </c>
      <c r="N5" s="320">
        <v>0.52999999999883585</v>
      </c>
      <c r="O5" s="320">
        <v>15.380000000001019</v>
      </c>
    </row>
    <row r="6" spans="1:15">
      <c r="A6" s="321" t="s">
        <v>1217</v>
      </c>
      <c r="B6" s="320"/>
      <c r="C6" s="327"/>
      <c r="D6" s="327"/>
      <c r="E6" s="327"/>
      <c r="F6" s="327"/>
      <c r="G6" s="327"/>
      <c r="H6" s="327"/>
      <c r="I6" s="327"/>
      <c r="J6" s="327"/>
      <c r="K6" s="327"/>
      <c r="L6" s="327"/>
      <c r="M6" s="327"/>
      <c r="N6" s="327"/>
      <c r="O6" s="327"/>
    </row>
    <row r="7" spans="1:15">
      <c r="A7" s="327" t="s">
        <v>1219</v>
      </c>
      <c r="B7" s="320"/>
      <c r="C7" s="320">
        <v>0</v>
      </c>
      <c r="D7" s="320">
        <v>0</v>
      </c>
      <c r="E7" s="320">
        <v>0</v>
      </c>
      <c r="F7" s="320">
        <v>0</v>
      </c>
      <c r="G7" s="320">
        <v>168.67000000001281</v>
      </c>
      <c r="H7" s="320">
        <v>428</v>
      </c>
      <c r="I7" s="320">
        <v>0</v>
      </c>
      <c r="J7" s="320">
        <v>0</v>
      </c>
      <c r="K7" s="320">
        <v>270</v>
      </c>
      <c r="L7" s="320">
        <v>0</v>
      </c>
      <c r="M7" s="320">
        <v>0</v>
      </c>
      <c r="N7" s="320">
        <v>660</v>
      </c>
      <c r="O7" s="320">
        <v>1526.6700000000128</v>
      </c>
    </row>
    <row r="8" spans="1:15">
      <c r="A8" s="327" t="s">
        <v>1222</v>
      </c>
      <c r="B8" s="320"/>
      <c r="C8" s="320">
        <v>463.93000000016764</v>
      </c>
      <c r="D8" s="320">
        <v>40.399999999906868</v>
      </c>
      <c r="E8" s="320">
        <v>222.20000000018626</v>
      </c>
      <c r="F8" s="320">
        <v>202</v>
      </c>
      <c r="G8" s="320">
        <v>201.4499999997206</v>
      </c>
      <c r="H8" s="320">
        <v>302.18000000016764</v>
      </c>
      <c r="I8" s="320">
        <v>141.02000000001863</v>
      </c>
      <c r="J8" s="320">
        <v>423.04999999981374</v>
      </c>
      <c r="K8" s="320">
        <v>463.34000000031665</v>
      </c>
      <c r="L8" s="320">
        <v>221.59999999962747</v>
      </c>
      <c r="M8" s="320">
        <v>100.72999999998137</v>
      </c>
      <c r="N8" s="320">
        <v>0</v>
      </c>
      <c r="O8" s="320">
        <v>2781.8999999999069</v>
      </c>
    </row>
    <row r="9" spans="1:15">
      <c r="A9" s="327" t="s">
        <v>1224</v>
      </c>
      <c r="B9" s="327"/>
      <c r="C9" s="320">
        <v>0</v>
      </c>
      <c r="D9" s="320">
        <v>0</v>
      </c>
      <c r="E9" s="320">
        <v>2124</v>
      </c>
      <c r="F9" s="320">
        <v>1868.75</v>
      </c>
      <c r="G9" s="320">
        <v>135</v>
      </c>
      <c r="H9" s="320">
        <v>0</v>
      </c>
      <c r="I9" s="320">
        <v>0</v>
      </c>
      <c r="J9" s="320">
        <v>0</v>
      </c>
      <c r="K9" s="320">
        <v>0</v>
      </c>
      <c r="L9" s="320">
        <v>0</v>
      </c>
      <c r="M9" s="320">
        <v>0</v>
      </c>
      <c r="N9" s="320">
        <v>0</v>
      </c>
      <c r="O9" s="320">
        <v>4127.75</v>
      </c>
    </row>
    <row r="10" spans="1:15">
      <c r="A10" s="531" t="s">
        <v>509</v>
      </c>
      <c r="B10" s="327"/>
      <c r="C10" s="320">
        <v>0</v>
      </c>
      <c r="D10" s="320">
        <v>0</v>
      </c>
      <c r="E10" s="320">
        <v>0</v>
      </c>
      <c r="F10" s="320">
        <v>955.85000000000036</v>
      </c>
      <c r="G10" s="320">
        <v>0</v>
      </c>
      <c r="H10" s="320">
        <v>0</v>
      </c>
      <c r="I10" s="320">
        <v>0</v>
      </c>
      <c r="J10" s="320">
        <v>0</v>
      </c>
      <c r="K10" s="320">
        <v>460</v>
      </c>
      <c r="L10" s="320">
        <v>0</v>
      </c>
      <c r="M10" s="320">
        <v>667.95000000000073</v>
      </c>
      <c r="N10" s="320">
        <v>1260</v>
      </c>
      <c r="O10" s="320">
        <v>3343.8000000000011</v>
      </c>
    </row>
    <row r="11" spans="1:15">
      <c r="A11" s="321" t="s">
        <v>1228</v>
      </c>
      <c r="B11" s="327"/>
      <c r="C11" s="327"/>
      <c r="D11" s="327"/>
      <c r="E11" s="327"/>
      <c r="F11" s="327"/>
      <c r="G11" s="327"/>
      <c r="H11" s="327"/>
      <c r="I11" s="327"/>
      <c r="J11" s="327"/>
      <c r="K11" s="327"/>
      <c r="L11" s="327"/>
      <c r="M11" s="327"/>
      <c r="N11" s="327"/>
      <c r="O11" s="327"/>
    </row>
    <row r="12" spans="1:15">
      <c r="A12" s="327" t="s">
        <v>1230</v>
      </c>
      <c r="B12" s="327"/>
      <c r="C12" s="320">
        <v>0</v>
      </c>
      <c r="D12" s="320">
        <v>121.1999999997206</v>
      </c>
      <c r="E12" s="320">
        <v>1535.2000000001863</v>
      </c>
      <c r="F12" s="320">
        <v>1092.3999999999069</v>
      </c>
      <c r="G12" s="320">
        <v>241.74000000022352</v>
      </c>
      <c r="H12" s="320">
        <v>0</v>
      </c>
      <c r="I12" s="320">
        <v>0</v>
      </c>
      <c r="J12" s="320">
        <v>5892.9799999999814</v>
      </c>
      <c r="K12" s="320">
        <v>402.89999999990687</v>
      </c>
      <c r="L12" s="320">
        <v>332.35999999986961</v>
      </c>
      <c r="M12" s="320">
        <v>598.14000000013039</v>
      </c>
      <c r="N12" s="320">
        <v>161.16000000014901</v>
      </c>
      <c r="O12" s="320">
        <v>10378.080000000075</v>
      </c>
    </row>
    <row r="13" spans="1:15">
      <c r="A13" s="531" t="s">
        <v>268</v>
      </c>
      <c r="B13" s="327"/>
      <c r="C13" s="320">
        <v>34592.180000000051</v>
      </c>
      <c r="D13" s="320">
        <v>-5221.4300000000512</v>
      </c>
      <c r="E13" s="320">
        <v>3013.0899999999674</v>
      </c>
      <c r="F13" s="320">
        <v>-11519.059999999939</v>
      </c>
      <c r="G13" s="320">
        <v>1991.5200000000186</v>
      </c>
      <c r="H13" s="320">
        <v>6169.6300000000047</v>
      </c>
      <c r="I13" s="320">
        <v>-1381.5700000000652</v>
      </c>
      <c r="J13" s="320">
        <v>16104.280000000028</v>
      </c>
      <c r="K13" s="320">
        <v>2876.3000000000466</v>
      </c>
      <c r="L13" s="320">
        <v>8556.4499999999534</v>
      </c>
      <c r="M13" s="320">
        <v>2963.5999999999767</v>
      </c>
      <c r="N13" s="320">
        <v>3304.4300000000512</v>
      </c>
      <c r="O13" s="320">
        <v>61449.420000000042</v>
      </c>
    </row>
    <row r="14" spans="1:15">
      <c r="A14" s="327" t="s">
        <v>109</v>
      </c>
      <c r="B14" s="327"/>
      <c r="C14" s="320">
        <v>2046.4899999999907</v>
      </c>
      <c r="D14" s="320">
        <v>6791.8399999999674</v>
      </c>
      <c r="E14" s="320">
        <v>-826.01000000000931</v>
      </c>
      <c r="F14" s="320">
        <v>1211.4500000000698</v>
      </c>
      <c r="G14" s="320">
        <v>1403.4200000000419</v>
      </c>
      <c r="H14" s="320">
        <v>1126.8899999998976</v>
      </c>
      <c r="I14" s="320">
        <v>-298.03999999992084</v>
      </c>
      <c r="J14" s="320">
        <v>1393.5999999999767</v>
      </c>
      <c r="K14" s="320">
        <v>3982.6199999999953</v>
      </c>
      <c r="L14" s="320">
        <v>4569.0200000000186</v>
      </c>
      <c r="M14" s="320">
        <v>661.17999999993481</v>
      </c>
      <c r="N14" s="320">
        <v>2936.2200000000885</v>
      </c>
      <c r="O14" s="320">
        <v>24998.680000000051</v>
      </c>
    </row>
    <row r="15" spans="1:15">
      <c r="A15" s="321" t="s">
        <v>1557</v>
      </c>
      <c r="B15" s="327"/>
      <c r="C15" s="327"/>
      <c r="D15" s="327"/>
      <c r="E15" s="327"/>
      <c r="F15" s="327"/>
      <c r="G15" s="327"/>
      <c r="H15" s="327"/>
      <c r="I15" s="327"/>
      <c r="J15" s="327"/>
      <c r="K15" s="327"/>
      <c r="L15" s="327"/>
      <c r="M15" s="327"/>
      <c r="N15" s="327"/>
      <c r="O15" s="327"/>
    </row>
    <row r="16" spans="1:15">
      <c r="A16" s="531" t="s">
        <v>491</v>
      </c>
      <c r="B16" s="327"/>
      <c r="C16" s="320">
        <v>0</v>
      </c>
      <c r="D16" s="320">
        <v>0</v>
      </c>
      <c r="E16" s="320">
        <v>0</v>
      </c>
      <c r="F16" s="320">
        <v>-2697.9400000000023</v>
      </c>
      <c r="G16" s="320">
        <v>0</v>
      </c>
      <c r="H16" s="320">
        <v>2003.1100000000006</v>
      </c>
      <c r="I16" s="320">
        <v>0</v>
      </c>
      <c r="J16" s="320">
        <v>0</v>
      </c>
      <c r="K16" s="320">
        <v>0</v>
      </c>
      <c r="L16" s="320">
        <v>0</v>
      </c>
      <c r="M16" s="320">
        <v>0</v>
      </c>
      <c r="N16" s="320">
        <v>511</v>
      </c>
      <c r="O16" s="320">
        <v>-183.83000000000175</v>
      </c>
    </row>
    <row r="17" spans="1:15">
      <c r="A17" s="327" t="s">
        <v>1560</v>
      </c>
      <c r="B17" s="327"/>
      <c r="C17" s="320">
        <v>0</v>
      </c>
      <c r="D17" s="320">
        <v>0</v>
      </c>
      <c r="E17" s="320">
        <v>0</v>
      </c>
      <c r="F17" s="320">
        <v>0</v>
      </c>
      <c r="G17" s="320">
        <v>161.16000000014901</v>
      </c>
      <c r="H17" s="320">
        <v>4866.7999999998137</v>
      </c>
      <c r="I17" s="320">
        <v>-1066.1999999997206</v>
      </c>
      <c r="J17" s="320">
        <v>1727.3999999999069</v>
      </c>
      <c r="K17" s="320">
        <v>244.60999999986961</v>
      </c>
      <c r="L17" s="320">
        <v>2781.3100000000559</v>
      </c>
      <c r="M17" s="320">
        <v>5395.4599999999627</v>
      </c>
      <c r="N17" s="320">
        <v>-2587.6299999998882</v>
      </c>
      <c r="O17" s="320">
        <v>11522.910000000149</v>
      </c>
    </row>
    <row r="18" spans="1:15">
      <c r="A18" s="327" t="s">
        <v>1561</v>
      </c>
      <c r="B18" s="327"/>
      <c r="C18" s="320">
        <v>4327.2600000016391</v>
      </c>
      <c r="D18" s="320">
        <v>19059.799999998882</v>
      </c>
      <c r="E18" s="320">
        <v>8575.730000000447</v>
      </c>
      <c r="F18" s="320">
        <v>12582.820000000298</v>
      </c>
      <c r="G18" s="320">
        <v>36062.960000000894</v>
      </c>
      <c r="H18" s="320">
        <v>9391.7899999991059</v>
      </c>
      <c r="I18" s="320">
        <v>2578.160000000149</v>
      </c>
      <c r="J18" s="320">
        <v>12123.25</v>
      </c>
      <c r="K18" s="320">
        <v>3360.2199999988079</v>
      </c>
      <c r="L18" s="320">
        <v>11460.160000000149</v>
      </c>
      <c r="M18" s="320">
        <v>4995.160000000149</v>
      </c>
      <c r="N18" s="320">
        <v>2508.4499999992549</v>
      </c>
      <c r="O18" s="320">
        <v>127025.75999999978</v>
      </c>
    </row>
    <row r="19" spans="1:15">
      <c r="A19" s="327" t="s">
        <v>1562</v>
      </c>
      <c r="B19" s="327"/>
      <c r="C19" s="320">
        <v>4868.4400000004098</v>
      </c>
      <c r="D19" s="320">
        <v>22251.869999999646</v>
      </c>
      <c r="E19" s="320">
        <v>9026.3000000002794</v>
      </c>
      <c r="F19" s="320">
        <v>851.31999999983236</v>
      </c>
      <c r="G19" s="320">
        <v>11906.229999999981</v>
      </c>
      <c r="H19" s="320">
        <v>5410.2800000002608</v>
      </c>
      <c r="I19" s="320">
        <v>771.73999999975786</v>
      </c>
      <c r="J19" s="320">
        <v>8144.1299999998882</v>
      </c>
      <c r="K19" s="320">
        <v>8337.0500000002794</v>
      </c>
      <c r="L19" s="320">
        <v>4056.6999999997206</v>
      </c>
      <c r="M19" s="320">
        <v>2201.5</v>
      </c>
      <c r="N19" s="320">
        <v>7198.2299999999814</v>
      </c>
      <c r="O19" s="320">
        <v>85023.790000000037</v>
      </c>
    </row>
    <row r="20" spans="1:15">
      <c r="A20" s="327" t="s">
        <v>1563</v>
      </c>
      <c r="B20" s="327"/>
      <c r="C20" s="320">
        <v>11568.280000000028</v>
      </c>
      <c r="D20" s="320">
        <v>14181.169999999925</v>
      </c>
      <c r="E20" s="320">
        <v>8949.5700000000652</v>
      </c>
      <c r="F20" s="320">
        <v>8638.1199999998789</v>
      </c>
      <c r="G20" s="320">
        <v>14868.510000000009</v>
      </c>
      <c r="H20" s="320">
        <v>3948.3600000001024</v>
      </c>
      <c r="I20" s="320">
        <v>12630.869999999879</v>
      </c>
      <c r="J20" s="320">
        <v>3243.3500000000931</v>
      </c>
      <c r="K20" s="320">
        <v>13792.320000000065</v>
      </c>
      <c r="L20" s="320">
        <v>4673.6399999998976</v>
      </c>
      <c r="M20" s="320">
        <v>4700.7099999999627</v>
      </c>
      <c r="N20" s="320">
        <v>13846.750000000233</v>
      </c>
      <c r="O20" s="320">
        <v>115041.65000000014</v>
      </c>
    </row>
    <row r="21" spans="1:15">
      <c r="A21" s="327" t="s">
        <v>1564</v>
      </c>
      <c r="B21" s="327"/>
      <c r="C21" s="320">
        <v>0</v>
      </c>
      <c r="D21" s="320">
        <v>6526</v>
      </c>
      <c r="E21" s="320">
        <v>0</v>
      </c>
      <c r="F21" s="320">
        <v>1787.0500000000466</v>
      </c>
      <c r="G21" s="320">
        <v>8023.2799999999115</v>
      </c>
      <c r="H21" s="320">
        <v>0</v>
      </c>
      <c r="I21" s="320">
        <v>420.45000000006985</v>
      </c>
      <c r="J21" s="320">
        <v>0</v>
      </c>
      <c r="K21" s="320">
        <v>0</v>
      </c>
      <c r="L21" s="320">
        <v>0</v>
      </c>
      <c r="M21" s="320">
        <v>2349.7199999999721</v>
      </c>
      <c r="N21" s="320">
        <v>59.089999999967404</v>
      </c>
      <c r="O21" s="320">
        <v>19165.589999999967</v>
      </c>
    </row>
    <row r="22" spans="1:15">
      <c r="A22" s="531" t="s">
        <v>271</v>
      </c>
      <c r="B22" s="327"/>
      <c r="C22" s="320">
        <v>2587.6800000000003</v>
      </c>
      <c r="D22" s="320">
        <v>2587.6800000000003</v>
      </c>
      <c r="E22" s="320">
        <v>2725.0400000000009</v>
      </c>
      <c r="F22" s="320">
        <v>410</v>
      </c>
      <c r="G22" s="320">
        <v>0</v>
      </c>
      <c r="H22" s="320">
        <v>2052.7999999999956</v>
      </c>
      <c r="I22" s="320">
        <v>1538.0999999999985</v>
      </c>
      <c r="J22" s="320">
        <v>0</v>
      </c>
      <c r="K22" s="320">
        <v>322.32000000000698</v>
      </c>
      <c r="L22" s="320">
        <v>1748.9199999999983</v>
      </c>
      <c r="M22" s="320">
        <v>0</v>
      </c>
      <c r="N22" s="320">
        <v>1172.5500000000029</v>
      </c>
      <c r="O22" s="320">
        <v>15145.090000000004</v>
      </c>
    </row>
    <row r="23" spans="1:15">
      <c r="A23" s="321" t="s">
        <v>1689</v>
      </c>
      <c r="B23" s="327"/>
      <c r="C23" s="327"/>
      <c r="D23" s="327"/>
      <c r="E23" s="327"/>
      <c r="F23" s="327"/>
      <c r="G23" s="327"/>
      <c r="H23" s="327"/>
      <c r="I23" s="327"/>
      <c r="J23" s="327"/>
      <c r="K23" s="327"/>
      <c r="L23" s="327"/>
      <c r="M23" s="327"/>
      <c r="N23" s="327"/>
      <c r="O23" s="327"/>
    </row>
    <row r="24" spans="1:15">
      <c r="A24" s="327" t="s">
        <v>1159</v>
      </c>
      <c r="B24" s="327"/>
      <c r="C24" s="320">
        <v>14.119999999998981</v>
      </c>
      <c r="D24" s="320">
        <v>-21.090000000000146</v>
      </c>
      <c r="E24" s="320">
        <v>73.529999999998836</v>
      </c>
      <c r="F24" s="320">
        <v>30.990000000001601</v>
      </c>
      <c r="G24" s="320">
        <v>17.5</v>
      </c>
      <c r="H24" s="320">
        <v>0.25</v>
      </c>
      <c r="I24" s="320">
        <v>13.489999999997963</v>
      </c>
      <c r="J24" s="320">
        <v>13.100000000002183</v>
      </c>
      <c r="K24" s="320">
        <v>-35.870000000002619</v>
      </c>
      <c r="L24" s="320">
        <v>2.8900000000030559</v>
      </c>
      <c r="M24" s="320">
        <v>6.6399999999994179</v>
      </c>
      <c r="N24" s="320">
        <v>3.4199999999982538</v>
      </c>
      <c r="O24" s="320">
        <v>118.96999999999753</v>
      </c>
    </row>
    <row r="25" spans="1:15">
      <c r="A25" s="327" t="s">
        <v>1160</v>
      </c>
      <c r="B25" s="327"/>
      <c r="C25" s="320">
        <v>966</v>
      </c>
      <c r="D25" s="320">
        <v>314.65000000037253</v>
      </c>
      <c r="E25" s="320">
        <v>5602.9599999990314</v>
      </c>
      <c r="F25" s="320">
        <v>1495.8300000000745</v>
      </c>
      <c r="G25" s="320">
        <v>1246.679999999702</v>
      </c>
      <c r="H25" s="320">
        <v>106140.34000000171</v>
      </c>
      <c r="I25" s="320">
        <v>-2503.0200000014156</v>
      </c>
      <c r="J25" s="320">
        <v>1124.5999999996275</v>
      </c>
      <c r="K25" s="320">
        <v>-479.54999999888241</v>
      </c>
      <c r="L25" s="320">
        <v>1855.6999999992549</v>
      </c>
      <c r="M25" s="320">
        <v>2058.929999999702</v>
      </c>
      <c r="N25" s="320">
        <v>1370.4500000011176</v>
      </c>
      <c r="O25" s="320">
        <v>119193.5700000003</v>
      </c>
    </row>
    <row r="26" spans="1:15">
      <c r="A26" s="327" t="s">
        <v>1161</v>
      </c>
      <c r="B26" s="327"/>
      <c r="C26" s="320">
        <v>4092.1599999999162</v>
      </c>
      <c r="D26" s="320">
        <v>-4234</v>
      </c>
      <c r="E26" s="320">
        <v>29028.350000000093</v>
      </c>
      <c r="F26" s="320">
        <v>11953.339999999851</v>
      </c>
      <c r="G26" s="320">
        <v>7942.9399999999441</v>
      </c>
      <c r="H26" s="320">
        <v>8130.3300000003073</v>
      </c>
      <c r="I26" s="320">
        <v>9765.8199999995995</v>
      </c>
      <c r="J26" s="320">
        <v>12263.380000000121</v>
      </c>
      <c r="K26" s="320">
        <v>-8560.1999999999534</v>
      </c>
      <c r="L26" s="320">
        <v>2231.2299999999814</v>
      </c>
      <c r="M26" s="320">
        <v>2667.0900000000838</v>
      </c>
      <c r="N26" s="320">
        <v>5368.6300000001211</v>
      </c>
      <c r="O26" s="320">
        <v>80649.070000000065</v>
      </c>
    </row>
    <row r="27" spans="1:15">
      <c r="A27" s="327" t="s">
        <v>1162</v>
      </c>
      <c r="B27" s="327"/>
      <c r="C27" s="320">
        <v>1616.2099999999627</v>
      </c>
      <c r="D27" s="320">
        <v>2923.0500000000466</v>
      </c>
      <c r="E27" s="320">
        <v>53248.069999999949</v>
      </c>
      <c r="F27" s="320">
        <v>-4758.6500000000233</v>
      </c>
      <c r="G27" s="320">
        <v>2188.3200000000652</v>
      </c>
      <c r="H27" s="320">
        <v>1257.7399999999907</v>
      </c>
      <c r="I27" s="320">
        <v>-16935.690000000061</v>
      </c>
      <c r="J27" s="320">
        <v>438.72000000008848</v>
      </c>
      <c r="K27" s="320">
        <v>10137.039999999921</v>
      </c>
      <c r="L27" s="320">
        <v>234.80000000004657</v>
      </c>
      <c r="M27" s="320">
        <v>880.42999999993481</v>
      </c>
      <c r="N27" s="320">
        <v>810.82000000006519</v>
      </c>
      <c r="O27" s="320">
        <v>52040.859999999986</v>
      </c>
    </row>
    <row r="28" spans="1:15">
      <c r="A28" s="327" t="s">
        <v>1163</v>
      </c>
      <c r="B28" s="2108"/>
      <c r="C28" s="320">
        <v>0</v>
      </c>
      <c r="D28" s="320">
        <v>0</v>
      </c>
      <c r="E28" s="320">
        <v>0</v>
      </c>
      <c r="F28" s="320">
        <v>0</v>
      </c>
      <c r="G28" s="320">
        <v>0</v>
      </c>
      <c r="H28" s="320">
        <v>0</v>
      </c>
      <c r="I28" s="320">
        <v>0</v>
      </c>
      <c r="J28" s="320">
        <v>630</v>
      </c>
      <c r="K28" s="320">
        <v>1569.31</v>
      </c>
      <c r="L28" s="320">
        <v>0</v>
      </c>
      <c r="M28" s="320">
        <v>0</v>
      </c>
      <c r="N28" s="320">
        <v>506.2199999999998</v>
      </c>
      <c r="O28" s="320">
        <v>2705.5299999999997</v>
      </c>
    </row>
    <row r="29" spans="1:15">
      <c r="A29" s="327" t="s">
        <v>1164</v>
      </c>
      <c r="B29" s="2108"/>
      <c r="C29" s="320">
        <v>122.85999999998603</v>
      </c>
      <c r="D29" s="320">
        <v>410.91000000000349</v>
      </c>
      <c r="E29" s="320">
        <v>630.70999999999185</v>
      </c>
      <c r="F29" s="320">
        <v>275.67000000001281</v>
      </c>
      <c r="G29" s="320">
        <v>413.41000000000349</v>
      </c>
      <c r="H29" s="320">
        <v>2456.2399999999907</v>
      </c>
      <c r="I29" s="320">
        <v>3012.679999999993</v>
      </c>
      <c r="J29" s="320">
        <v>285.99000000001979</v>
      </c>
      <c r="K29" s="320">
        <v>1005.3299999999872</v>
      </c>
      <c r="L29" s="320">
        <v>1030.8800000000047</v>
      </c>
      <c r="M29" s="320">
        <v>1119.3699999999953</v>
      </c>
      <c r="N29" s="320">
        <v>1544.6199999999953</v>
      </c>
      <c r="O29" s="320">
        <v>12308.669999999984</v>
      </c>
    </row>
    <row r="30" spans="1:15">
      <c r="A30" s="327" t="s">
        <v>1165</v>
      </c>
      <c r="B30" s="2108"/>
      <c r="C30" s="320">
        <v>0</v>
      </c>
      <c r="D30" s="320">
        <v>0</v>
      </c>
      <c r="E30" s="320">
        <v>0</v>
      </c>
      <c r="F30" s="320">
        <v>0</v>
      </c>
      <c r="G30" s="320">
        <v>0</v>
      </c>
      <c r="H30" s="320">
        <v>0</v>
      </c>
      <c r="I30" s="320">
        <v>0</v>
      </c>
      <c r="J30" s="320">
        <v>0</v>
      </c>
      <c r="K30" s="320">
        <v>0</v>
      </c>
      <c r="L30" s="320">
        <v>0</v>
      </c>
      <c r="M30" s="320">
        <v>0</v>
      </c>
      <c r="N30" s="320">
        <v>344</v>
      </c>
      <c r="O30" s="320">
        <v>344</v>
      </c>
    </row>
    <row r="31" spans="1:15">
      <c r="A31" s="327" t="s">
        <v>1993</v>
      </c>
      <c r="B31" s="2108"/>
      <c r="C31" s="320">
        <v>0</v>
      </c>
      <c r="D31" s="320">
        <v>0</v>
      </c>
      <c r="E31" s="320">
        <v>699.99999999999909</v>
      </c>
      <c r="F31" s="320">
        <v>0</v>
      </c>
      <c r="G31" s="320">
        <v>985.79000000000087</v>
      </c>
      <c r="H31" s="320">
        <v>1804.2299999999996</v>
      </c>
      <c r="I31" s="320">
        <v>0</v>
      </c>
      <c r="J31" s="320">
        <v>0</v>
      </c>
      <c r="K31" s="320">
        <v>4651.2299999999996</v>
      </c>
      <c r="L31" s="320">
        <v>0</v>
      </c>
      <c r="M31" s="320">
        <v>875.19000000000233</v>
      </c>
      <c r="N31" s="320">
        <v>0</v>
      </c>
      <c r="O31" s="320">
        <v>9016.4400000000023</v>
      </c>
    </row>
    <row r="32" spans="1:15">
      <c r="A32" s="327" t="s">
        <v>1998</v>
      </c>
      <c r="B32" s="2108"/>
      <c r="C32" s="320">
        <v>52.709999999999127</v>
      </c>
      <c r="D32" s="320">
        <v>-78.75</v>
      </c>
      <c r="E32" s="320">
        <v>274.60000000000036</v>
      </c>
      <c r="F32" s="320">
        <v>115.75</v>
      </c>
      <c r="G32" s="320">
        <v>65.349999999998545</v>
      </c>
      <c r="H32" s="320">
        <v>0.93000000000029104</v>
      </c>
      <c r="I32" s="320">
        <v>50.380000000001019</v>
      </c>
      <c r="J32" s="320">
        <v>48.930000000000291</v>
      </c>
      <c r="K32" s="320">
        <v>-133.95999999999913</v>
      </c>
      <c r="L32" s="320">
        <v>10.809999999997672</v>
      </c>
      <c r="M32" s="320">
        <v>24.799999999999272</v>
      </c>
      <c r="N32" s="320">
        <v>12.780000000002474</v>
      </c>
      <c r="O32" s="320">
        <v>444.32999999999993</v>
      </c>
    </row>
    <row r="33" spans="1:15">
      <c r="A33" s="322" t="s">
        <v>2484</v>
      </c>
      <c r="B33" s="327"/>
      <c r="C33" s="320"/>
      <c r="D33" s="320"/>
      <c r="E33" s="320"/>
      <c r="F33" s="320"/>
      <c r="G33" s="320"/>
      <c r="H33" s="320"/>
      <c r="I33" s="320"/>
      <c r="J33" s="320"/>
      <c r="K33" s="320"/>
      <c r="L33" s="320"/>
      <c r="M33" s="320"/>
      <c r="N33" s="320"/>
      <c r="O33" s="320"/>
    </row>
    <row r="34" spans="1:15">
      <c r="A34" s="949" t="s">
        <v>1161</v>
      </c>
      <c r="B34" s="327"/>
      <c r="C34" s="320">
        <v>9938.3600000001024</v>
      </c>
      <c r="D34" s="320">
        <v>1005</v>
      </c>
      <c r="E34" s="320">
        <v>-6433</v>
      </c>
      <c r="F34" s="320">
        <v>-2684</v>
      </c>
      <c r="G34" s="320">
        <v>-1585</v>
      </c>
      <c r="H34" s="320">
        <v>-1851</v>
      </c>
      <c r="I34" s="320">
        <v>-2184</v>
      </c>
      <c r="J34" s="320">
        <v>-2750</v>
      </c>
      <c r="K34" s="320">
        <v>1956</v>
      </c>
      <c r="L34" s="320">
        <v>-248</v>
      </c>
      <c r="M34" s="320">
        <v>-584</v>
      </c>
      <c r="N34" s="320">
        <v>-1122</v>
      </c>
      <c r="O34" s="320">
        <v>-6541.6399999998976</v>
      </c>
    </row>
    <row r="35" spans="1:15">
      <c r="A35" s="949" t="s">
        <v>1162</v>
      </c>
      <c r="B35" s="327"/>
      <c r="C35" s="320">
        <v>3740.1500000000233</v>
      </c>
      <c r="D35" s="320">
        <v>-690</v>
      </c>
      <c r="E35" s="320">
        <v>-12578</v>
      </c>
      <c r="F35" s="320">
        <v>1124</v>
      </c>
      <c r="G35" s="320">
        <v>-516</v>
      </c>
      <c r="H35" s="320">
        <v>-298</v>
      </c>
      <c r="I35" s="320">
        <v>4001</v>
      </c>
      <c r="J35" s="320">
        <v>-104</v>
      </c>
      <c r="K35" s="320">
        <v>-2394</v>
      </c>
      <c r="L35" s="320">
        <v>-56</v>
      </c>
      <c r="M35" s="320">
        <v>-208</v>
      </c>
      <c r="N35" s="320">
        <v>-191.01000000000931</v>
      </c>
      <c r="O35" s="320">
        <v>-8169.859999999986</v>
      </c>
    </row>
    <row r="36" spans="1:15">
      <c r="A36" s="327"/>
      <c r="B36" s="327"/>
      <c r="C36" s="1312">
        <v>80997.920000002283</v>
      </c>
      <c r="D36" s="1312">
        <v>65970.319999998435</v>
      </c>
      <c r="E36" s="1312">
        <v>105897.9300000002</v>
      </c>
      <c r="F36" s="1312">
        <v>22936.750000000007</v>
      </c>
      <c r="G36" s="1312">
        <v>85924.340000000695</v>
      </c>
      <c r="H36" s="1312">
        <v>153340.49000000136</v>
      </c>
      <c r="I36" s="1312">
        <v>10556.76999999828</v>
      </c>
      <c r="J36" s="1312">
        <v>61003.909999999545</v>
      </c>
      <c r="K36" s="1312">
        <v>42227.730000000367</v>
      </c>
      <c r="L36" s="1312">
        <v>43462.609999998574</v>
      </c>
      <c r="M36" s="1312">
        <v>31475.099999999788</v>
      </c>
      <c r="N36" s="1312">
        <v>39678.710000001127</v>
      </c>
      <c r="O36" s="1312">
        <v>743472.58000000054</v>
      </c>
    </row>
    <row r="37" spans="1:15">
      <c r="A37" s="327"/>
      <c r="B37" s="327"/>
      <c r="C37" s="327"/>
      <c r="D37" s="327"/>
      <c r="E37" s="327"/>
      <c r="F37" s="327"/>
      <c r="G37" s="327"/>
      <c r="H37" s="327"/>
      <c r="I37" s="327"/>
      <c r="J37" s="327"/>
      <c r="K37" s="327"/>
      <c r="L37" s="327"/>
      <c r="M37" s="327"/>
      <c r="N37" s="327"/>
      <c r="O37" s="327"/>
    </row>
    <row r="38" spans="1:15">
      <c r="A38" s="321" t="s">
        <v>4122</v>
      </c>
    </row>
    <row r="39" spans="1:15">
      <c r="A39" s="1592" t="s">
        <v>4100</v>
      </c>
      <c r="H39" s="402">
        <v>89800</v>
      </c>
    </row>
  </sheetData>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sheetPr codeName="Sheet124"/>
  <dimension ref="A1:Q36"/>
  <sheetViews>
    <sheetView workbookViewId="0"/>
  </sheetViews>
  <sheetFormatPr defaultRowHeight="12.75"/>
  <cols>
    <col min="1" max="1" width="36.85546875" style="2249" bestFit="1" customWidth="1"/>
    <col min="2" max="2" width="1.5703125" style="2249" customWidth="1"/>
    <col min="3" max="16384" width="9.140625" style="2249"/>
  </cols>
  <sheetData>
    <row r="1" spans="1:17">
      <c r="A1" s="321" t="s">
        <v>3959</v>
      </c>
      <c r="B1" s="320"/>
      <c r="C1" s="327"/>
      <c r="D1" s="327"/>
      <c r="E1" s="327"/>
      <c r="F1" s="327"/>
      <c r="G1" s="327"/>
      <c r="H1" s="327"/>
      <c r="I1" s="327"/>
      <c r="J1" s="327"/>
      <c r="K1" s="892"/>
      <c r="L1" s="892"/>
      <c r="M1" s="892"/>
      <c r="N1" s="892"/>
      <c r="O1" s="892"/>
    </row>
    <row r="2" spans="1:17">
      <c r="A2" s="327" t="s">
        <v>3960</v>
      </c>
      <c r="B2" s="320"/>
      <c r="C2" s="327"/>
      <c r="D2" s="327"/>
      <c r="E2" s="327"/>
      <c r="F2" s="327"/>
      <c r="G2" s="327"/>
      <c r="H2" s="327"/>
      <c r="I2" s="327"/>
      <c r="J2" s="327"/>
      <c r="K2" s="892"/>
      <c r="L2" s="892"/>
      <c r="M2" s="892"/>
      <c r="N2" s="892"/>
      <c r="O2" s="892"/>
    </row>
    <row r="3" spans="1:17">
      <c r="A3" s="327"/>
      <c r="B3" s="320"/>
      <c r="C3" s="323">
        <v>42014</v>
      </c>
      <c r="D3" s="324">
        <v>42036</v>
      </c>
      <c r="E3" s="324">
        <v>42064</v>
      </c>
      <c r="F3" s="324">
        <v>42095</v>
      </c>
      <c r="G3" s="324">
        <v>42125</v>
      </c>
      <c r="H3" s="324">
        <v>42156</v>
      </c>
      <c r="I3" s="324">
        <v>42186</v>
      </c>
      <c r="J3" s="324">
        <v>42217</v>
      </c>
      <c r="K3" s="324">
        <v>42248</v>
      </c>
      <c r="L3" s="324">
        <v>42278</v>
      </c>
      <c r="M3" s="324">
        <v>42309</v>
      </c>
      <c r="N3" s="324">
        <v>42339</v>
      </c>
      <c r="O3" s="1314" t="s">
        <v>3957</v>
      </c>
    </row>
    <row r="4" spans="1:17">
      <c r="A4" s="321" t="s">
        <v>815</v>
      </c>
      <c r="B4" s="327"/>
      <c r="C4" s="320"/>
      <c r="D4" s="320"/>
      <c r="E4" s="320"/>
      <c r="F4" s="320"/>
      <c r="G4" s="320"/>
      <c r="H4" s="320"/>
      <c r="I4" s="320"/>
      <c r="J4" s="320"/>
      <c r="K4" s="320"/>
      <c r="L4" s="320"/>
      <c r="M4" s="320"/>
      <c r="N4" s="320"/>
      <c r="O4" s="327"/>
    </row>
    <row r="5" spans="1:17">
      <c r="A5" s="327" t="s">
        <v>818</v>
      </c>
      <c r="B5" s="327"/>
      <c r="C5" s="320">
        <v>0</v>
      </c>
      <c r="D5" s="320">
        <v>25.669999999925494</v>
      </c>
      <c r="E5" s="320">
        <v>0</v>
      </c>
      <c r="F5" s="320">
        <v>-96.549999999813735</v>
      </c>
      <c r="G5" s="320">
        <v>0</v>
      </c>
      <c r="H5" s="320">
        <v>104.45999999996275</v>
      </c>
      <c r="I5" s="320">
        <v>0</v>
      </c>
      <c r="J5" s="320">
        <v>241.73999999999069</v>
      </c>
      <c r="K5" s="320">
        <v>0</v>
      </c>
      <c r="L5" s="320">
        <v>564.05999999982305</v>
      </c>
      <c r="M5" s="320">
        <v>856.16000000014901</v>
      </c>
      <c r="N5" s="320">
        <v>55.429999999934807</v>
      </c>
      <c r="O5" s="320">
        <v>1750.9699999999721</v>
      </c>
      <c r="Q5" s="320"/>
    </row>
    <row r="6" spans="1:17">
      <c r="A6" s="327" t="s">
        <v>819</v>
      </c>
      <c r="B6" s="327"/>
      <c r="C6" s="320">
        <v>644.95999999996275</v>
      </c>
      <c r="D6" s="320">
        <v>443.77000000001863</v>
      </c>
      <c r="E6" s="320">
        <v>363.60000000009313</v>
      </c>
      <c r="F6" s="320">
        <v>3503.429999999702</v>
      </c>
      <c r="G6" s="320">
        <v>38347.770000000019</v>
      </c>
      <c r="H6" s="320">
        <v>161.16000000014901</v>
      </c>
      <c r="I6" s="320">
        <v>-1077.6800000001676</v>
      </c>
      <c r="J6" s="320">
        <v>201.45000000018626</v>
      </c>
      <c r="K6" s="320">
        <v>2578.5600000000559</v>
      </c>
      <c r="L6" s="320">
        <v>282.02999999979511</v>
      </c>
      <c r="M6" s="320">
        <v>60.440000000409782</v>
      </c>
      <c r="N6" s="320">
        <v>282.02999999979511</v>
      </c>
      <c r="O6" s="320">
        <v>45791.520000000019</v>
      </c>
      <c r="Q6" s="320"/>
    </row>
    <row r="7" spans="1:17">
      <c r="A7" s="327" t="s">
        <v>1591</v>
      </c>
      <c r="B7" s="327"/>
      <c r="C7" s="320">
        <v>0</v>
      </c>
      <c r="D7" s="320">
        <v>0</v>
      </c>
      <c r="E7" s="320">
        <v>0</v>
      </c>
      <c r="F7" s="320">
        <v>20700</v>
      </c>
      <c r="G7" s="320">
        <v>5945.1600000000035</v>
      </c>
      <c r="H7" s="320">
        <v>0</v>
      </c>
      <c r="I7" s="320">
        <v>-21400</v>
      </c>
      <c r="J7" s="320">
        <v>0</v>
      </c>
      <c r="K7" s="320">
        <v>0</v>
      </c>
      <c r="L7" s="320">
        <v>330.62999999999738</v>
      </c>
      <c r="M7" s="320">
        <v>581.38999999999942</v>
      </c>
      <c r="N7" s="320">
        <v>0</v>
      </c>
      <c r="O7" s="320">
        <v>6157.18</v>
      </c>
      <c r="Q7" s="320"/>
    </row>
    <row r="8" spans="1:17">
      <c r="A8" s="321" t="s">
        <v>1595</v>
      </c>
      <c r="B8" s="327"/>
      <c r="C8" s="320"/>
      <c r="D8" s="320"/>
      <c r="E8" s="320"/>
      <c r="F8" s="320"/>
      <c r="G8" s="320"/>
      <c r="H8" s="320"/>
      <c r="I8" s="320"/>
      <c r="J8" s="320"/>
      <c r="K8" s="320"/>
      <c r="L8" s="320"/>
      <c r="M8" s="320"/>
      <c r="N8" s="320"/>
      <c r="O8" s="327"/>
      <c r="Q8" s="320"/>
    </row>
    <row r="9" spans="1:17">
      <c r="A9" s="327" t="s">
        <v>1599</v>
      </c>
      <c r="B9" s="327"/>
      <c r="C9" s="320">
        <v>1192.8500000000058</v>
      </c>
      <c r="D9" s="320">
        <v>8142.5899999999965</v>
      </c>
      <c r="E9" s="320">
        <v>-920.10999999998603</v>
      </c>
      <c r="F9" s="320">
        <v>564.05999999999767</v>
      </c>
      <c r="G9" s="320">
        <v>7678.0899999999965</v>
      </c>
      <c r="H9" s="320">
        <v>0</v>
      </c>
      <c r="I9" s="320">
        <v>267.98999999999069</v>
      </c>
      <c r="J9" s="320">
        <v>4972.570000000007</v>
      </c>
      <c r="K9" s="320">
        <v>-125.65999999997439</v>
      </c>
      <c r="L9" s="320">
        <v>5293.6199999999953</v>
      </c>
      <c r="M9" s="320">
        <v>-1739.9500000000116</v>
      </c>
      <c r="N9" s="320">
        <v>20408.419999999984</v>
      </c>
      <c r="O9" s="320">
        <v>45734.47</v>
      </c>
      <c r="Q9" s="320"/>
    </row>
    <row r="10" spans="1:17">
      <c r="A10" s="321" t="s">
        <v>1329</v>
      </c>
      <c r="B10" s="327"/>
      <c r="C10" s="320"/>
      <c r="D10" s="320"/>
      <c r="E10" s="320"/>
      <c r="F10" s="320"/>
      <c r="G10" s="320"/>
      <c r="H10" s="320"/>
      <c r="I10" s="320"/>
      <c r="J10" s="320"/>
      <c r="K10" s="320"/>
      <c r="L10" s="320"/>
      <c r="M10" s="320"/>
      <c r="N10" s="320"/>
      <c r="O10" s="327"/>
      <c r="Q10" s="320"/>
    </row>
    <row r="11" spans="1:17">
      <c r="A11" s="327" t="s">
        <v>2140</v>
      </c>
      <c r="B11" s="327"/>
      <c r="C11" s="320">
        <v>0</v>
      </c>
      <c r="D11" s="320">
        <v>0</v>
      </c>
      <c r="E11" s="320">
        <v>0</v>
      </c>
      <c r="F11" s="320">
        <v>0</v>
      </c>
      <c r="G11" s="320">
        <v>981.49</v>
      </c>
      <c r="H11" s="320">
        <v>1149.2000000000003</v>
      </c>
      <c r="I11" s="320">
        <v>5437.2999999999993</v>
      </c>
      <c r="J11" s="320">
        <v>0</v>
      </c>
      <c r="K11" s="320">
        <v>0</v>
      </c>
      <c r="L11" s="320">
        <v>0</v>
      </c>
      <c r="M11" s="320">
        <v>0</v>
      </c>
      <c r="N11" s="320">
        <v>0</v>
      </c>
      <c r="O11" s="320">
        <v>7567.99</v>
      </c>
      <c r="Q11" s="320"/>
    </row>
    <row r="12" spans="1:17">
      <c r="A12" s="327" t="s">
        <v>2141</v>
      </c>
      <c r="B12" s="327"/>
      <c r="C12" s="320">
        <v>278165.84000000032</v>
      </c>
      <c r="D12" s="320">
        <v>5267.9499999997206</v>
      </c>
      <c r="E12" s="320">
        <v>-939.27999999979511</v>
      </c>
      <c r="F12" s="320">
        <v>443436.40999999968</v>
      </c>
      <c r="G12" s="320">
        <v>2061.5100000002421</v>
      </c>
      <c r="H12" s="320">
        <v>2495.9599999999627</v>
      </c>
      <c r="I12" s="320">
        <v>983.18999999994412</v>
      </c>
      <c r="J12" s="320">
        <v>-3026.8500000000931</v>
      </c>
      <c r="K12" s="320">
        <v>-3310.6199999996461</v>
      </c>
      <c r="L12" s="320">
        <v>898.45999999996275</v>
      </c>
      <c r="M12" s="320">
        <v>1808.7299999999814</v>
      </c>
      <c r="N12" s="320">
        <v>1170.2099999999627</v>
      </c>
      <c r="O12" s="320">
        <v>729011.51000000024</v>
      </c>
      <c r="Q12" s="320">
        <v>691032.88</v>
      </c>
    </row>
    <row r="13" spans="1:17">
      <c r="A13" s="327" t="s">
        <v>2142</v>
      </c>
      <c r="B13" s="327"/>
      <c r="C13" s="320">
        <v>0</v>
      </c>
      <c r="D13" s="320">
        <v>0</v>
      </c>
      <c r="E13" s="320">
        <v>0</v>
      </c>
      <c r="F13" s="320">
        <v>0</v>
      </c>
      <c r="G13" s="320">
        <v>0</v>
      </c>
      <c r="H13" s="320">
        <v>0</v>
      </c>
      <c r="I13" s="320">
        <v>31950</v>
      </c>
      <c r="J13" s="320">
        <v>-27677.97</v>
      </c>
      <c r="K13" s="320">
        <v>0</v>
      </c>
      <c r="L13" s="320">
        <v>953.72000000000116</v>
      </c>
      <c r="M13" s="320">
        <v>0</v>
      </c>
      <c r="N13" s="320">
        <v>-724.19000000000233</v>
      </c>
      <c r="O13" s="320">
        <v>4501.5599999999977</v>
      </c>
      <c r="Q13" s="320"/>
    </row>
    <row r="14" spans="1:17">
      <c r="A14" s="321" t="s">
        <v>1826</v>
      </c>
      <c r="B14" s="327"/>
      <c r="C14" s="320"/>
      <c r="D14" s="320"/>
      <c r="E14" s="320"/>
      <c r="F14" s="320"/>
      <c r="G14" s="320"/>
      <c r="H14" s="320"/>
      <c r="I14" s="320"/>
      <c r="J14" s="320"/>
      <c r="K14" s="320"/>
      <c r="L14" s="320"/>
      <c r="M14" s="320"/>
      <c r="N14" s="320"/>
      <c r="O14" s="327"/>
      <c r="Q14" s="320"/>
    </row>
    <row r="15" spans="1:17">
      <c r="A15" s="409" t="s">
        <v>3748</v>
      </c>
      <c r="B15" s="327"/>
      <c r="C15" s="320">
        <v>0</v>
      </c>
      <c r="D15" s="320">
        <v>0</v>
      </c>
      <c r="E15" s="320">
        <v>0</v>
      </c>
      <c r="F15" s="320">
        <v>0</v>
      </c>
      <c r="G15" s="320">
        <v>0</v>
      </c>
      <c r="H15" s="320">
        <v>2898.23</v>
      </c>
      <c r="I15" s="320">
        <v>0</v>
      </c>
      <c r="J15" s="320">
        <v>0</v>
      </c>
      <c r="K15" s="320">
        <v>-627.23</v>
      </c>
      <c r="L15" s="320">
        <v>0</v>
      </c>
      <c r="M15" s="320">
        <v>0</v>
      </c>
      <c r="N15" s="320">
        <v>0</v>
      </c>
      <c r="O15" s="320">
        <v>2271</v>
      </c>
      <c r="Q15" s="320"/>
    </row>
    <row r="16" spans="1:17">
      <c r="A16" s="531" t="s">
        <v>2534</v>
      </c>
      <c r="B16" s="327"/>
      <c r="C16" s="320">
        <v>685.13000000000011</v>
      </c>
      <c r="D16" s="320">
        <v>375</v>
      </c>
      <c r="E16" s="320">
        <v>0</v>
      </c>
      <c r="F16" s="320">
        <v>0</v>
      </c>
      <c r="G16" s="320">
        <v>0</v>
      </c>
      <c r="H16" s="320">
        <v>0</v>
      </c>
      <c r="I16" s="320">
        <v>0</v>
      </c>
      <c r="J16" s="320">
        <v>0</v>
      </c>
      <c r="K16" s="320">
        <v>0</v>
      </c>
      <c r="L16" s="320">
        <v>0</v>
      </c>
      <c r="M16" s="320">
        <v>0</v>
      </c>
      <c r="N16" s="320">
        <v>0</v>
      </c>
      <c r="O16" s="320">
        <v>1060.1300000000001</v>
      </c>
      <c r="Q16" s="320"/>
    </row>
    <row r="17" spans="1:17">
      <c r="A17" s="531" t="s">
        <v>2535</v>
      </c>
      <c r="B17" s="327"/>
      <c r="C17" s="320">
        <v>7648.3</v>
      </c>
      <c r="D17" s="320">
        <v>-6671.01</v>
      </c>
      <c r="E17" s="320">
        <v>0</v>
      </c>
      <c r="F17" s="320">
        <v>0</v>
      </c>
      <c r="G17" s="320">
        <v>0</v>
      </c>
      <c r="H17" s="320">
        <v>0</v>
      </c>
      <c r="I17" s="320">
        <v>0</v>
      </c>
      <c r="J17" s="320">
        <v>0</v>
      </c>
      <c r="K17" s="320">
        <v>0</v>
      </c>
      <c r="L17" s="320">
        <v>0</v>
      </c>
      <c r="M17" s="320">
        <v>0</v>
      </c>
      <c r="N17" s="320">
        <v>0</v>
      </c>
      <c r="O17" s="320">
        <v>977.29</v>
      </c>
      <c r="Q17" s="320"/>
    </row>
    <row r="18" spans="1:17">
      <c r="A18" s="409" t="s">
        <v>514</v>
      </c>
      <c r="B18" s="327"/>
      <c r="C18" s="320">
        <v>0</v>
      </c>
      <c r="D18" s="320">
        <v>848.39999999999782</v>
      </c>
      <c r="E18" s="320">
        <v>606</v>
      </c>
      <c r="F18" s="320">
        <v>323.20000000000073</v>
      </c>
      <c r="G18" s="320">
        <v>161.15999999999985</v>
      </c>
      <c r="H18" s="320">
        <v>40.290000000000873</v>
      </c>
      <c r="I18" s="320">
        <v>0</v>
      </c>
      <c r="J18" s="320">
        <v>0</v>
      </c>
      <c r="K18" s="320">
        <v>0</v>
      </c>
      <c r="L18" s="320">
        <v>0</v>
      </c>
      <c r="M18" s="320">
        <v>80.579999999998108</v>
      </c>
      <c r="N18" s="320">
        <v>5040.2900000000009</v>
      </c>
      <c r="O18" s="320">
        <v>7099.9199999999983</v>
      </c>
      <c r="Q18" s="320"/>
    </row>
    <row r="19" spans="1:17">
      <c r="A19" s="409" t="s">
        <v>515</v>
      </c>
      <c r="B19" s="327"/>
      <c r="C19" s="320">
        <v>40.310000000055879</v>
      </c>
      <c r="D19" s="320">
        <v>121.20000000018626</v>
      </c>
      <c r="E19" s="320">
        <v>888.79999999981374</v>
      </c>
      <c r="F19" s="320">
        <v>202</v>
      </c>
      <c r="G19" s="320">
        <v>1289.2800000002608</v>
      </c>
      <c r="H19" s="320">
        <v>0</v>
      </c>
      <c r="I19" s="320">
        <v>80.579999999608845</v>
      </c>
      <c r="J19" s="320">
        <v>540.29000000003725</v>
      </c>
      <c r="K19" s="320">
        <v>241.74000000022352</v>
      </c>
      <c r="L19" s="320">
        <v>241.73999999975786</v>
      </c>
      <c r="M19" s="320">
        <v>241.74000000022352</v>
      </c>
      <c r="N19" s="320">
        <v>1074.2200000002049</v>
      </c>
      <c r="O19" s="320">
        <v>4961.9000000003725</v>
      </c>
      <c r="Q19" s="320"/>
    </row>
    <row r="20" spans="1:17">
      <c r="A20" s="531" t="s">
        <v>3751</v>
      </c>
      <c r="B20" s="327"/>
      <c r="C20" s="320">
        <v>0</v>
      </c>
      <c r="D20" s="320">
        <v>0</v>
      </c>
      <c r="E20" s="320">
        <v>0</v>
      </c>
      <c r="F20" s="320">
        <v>0</v>
      </c>
      <c r="G20" s="320">
        <v>0</v>
      </c>
      <c r="H20" s="320">
        <v>0</v>
      </c>
      <c r="I20" s="320">
        <v>0</v>
      </c>
      <c r="J20" s="320">
        <v>0</v>
      </c>
      <c r="K20" s="320">
        <v>0</v>
      </c>
      <c r="L20" s="320">
        <v>4500</v>
      </c>
      <c r="M20" s="320">
        <v>0</v>
      </c>
      <c r="N20" s="320">
        <v>0</v>
      </c>
      <c r="O20" s="320">
        <v>4500</v>
      </c>
      <c r="Q20" s="320"/>
    </row>
    <row r="21" spans="1:17">
      <c r="A21" s="409" t="s">
        <v>257</v>
      </c>
      <c r="B21" s="327"/>
      <c r="C21" s="320">
        <v>0</v>
      </c>
      <c r="D21" s="320">
        <v>0</v>
      </c>
      <c r="E21" s="320">
        <v>2078.4000000000233</v>
      </c>
      <c r="F21" s="320">
        <v>0</v>
      </c>
      <c r="G21" s="320">
        <v>34055.330000000016</v>
      </c>
      <c r="H21" s="320">
        <v>343.43999999994412</v>
      </c>
      <c r="I21" s="320">
        <v>1032.859999999986</v>
      </c>
      <c r="J21" s="320">
        <v>0</v>
      </c>
      <c r="K21" s="320">
        <v>0</v>
      </c>
      <c r="L21" s="320">
        <v>2276.3300000000745</v>
      </c>
      <c r="M21" s="320">
        <v>997.78000000002794</v>
      </c>
      <c r="N21" s="320">
        <v>159.21999999997206</v>
      </c>
      <c r="O21" s="320">
        <v>40943.360000000044</v>
      </c>
      <c r="Q21" s="320"/>
    </row>
    <row r="22" spans="1:17">
      <c r="A22" s="409" t="s">
        <v>258</v>
      </c>
      <c r="B22" s="327"/>
      <c r="C22" s="320">
        <v>0</v>
      </c>
      <c r="D22" s="320">
        <v>0</v>
      </c>
      <c r="E22" s="320">
        <v>3232</v>
      </c>
      <c r="F22" s="320">
        <v>4984.1900000000023</v>
      </c>
      <c r="G22" s="320">
        <v>5841</v>
      </c>
      <c r="H22" s="320">
        <v>0.41999999999825377</v>
      </c>
      <c r="I22" s="320">
        <v>0</v>
      </c>
      <c r="J22" s="320">
        <v>0</v>
      </c>
      <c r="K22" s="320">
        <v>0</v>
      </c>
      <c r="L22" s="320">
        <v>0</v>
      </c>
      <c r="M22" s="320">
        <v>6444.7100000000064</v>
      </c>
      <c r="N22" s="320">
        <v>0</v>
      </c>
      <c r="O22" s="320">
        <v>20502.320000000007</v>
      </c>
      <c r="Q22" s="320"/>
    </row>
    <row r="23" spans="1:17">
      <c r="A23" s="321" t="s">
        <v>1689</v>
      </c>
      <c r="B23" s="327"/>
      <c r="C23" s="320"/>
      <c r="D23" s="320"/>
      <c r="E23" s="320"/>
      <c r="F23" s="320"/>
      <c r="G23" s="320"/>
      <c r="H23" s="320"/>
      <c r="I23" s="320"/>
      <c r="J23" s="320"/>
      <c r="K23" s="320"/>
      <c r="L23" s="320"/>
      <c r="M23" s="320"/>
      <c r="N23" s="320"/>
      <c r="O23" s="320"/>
      <c r="Q23" s="320"/>
    </row>
    <row r="24" spans="1:17">
      <c r="A24" s="409" t="s">
        <v>1053</v>
      </c>
      <c r="B24" s="327"/>
      <c r="C24" s="320">
        <v>120.93000000016764</v>
      </c>
      <c r="D24" s="320">
        <v>0</v>
      </c>
      <c r="E24" s="320">
        <v>80.800000000279397</v>
      </c>
      <c r="F24" s="320">
        <v>-4218.5200000000186</v>
      </c>
      <c r="G24" s="320">
        <v>1208.6999999997206</v>
      </c>
      <c r="H24" s="320">
        <v>1047.5400000000373</v>
      </c>
      <c r="I24" s="320">
        <v>1905.5</v>
      </c>
      <c r="J24" s="320">
        <v>604.35000000009313</v>
      </c>
      <c r="K24" s="320">
        <v>2336.8199999998324</v>
      </c>
      <c r="L24" s="320">
        <v>40.290000000037253</v>
      </c>
      <c r="M24" s="320">
        <v>80.580000000074506</v>
      </c>
      <c r="N24" s="320">
        <v>0</v>
      </c>
      <c r="O24" s="320">
        <v>3206.9900000002235</v>
      </c>
      <c r="Q24" s="320"/>
    </row>
    <row r="25" spans="1:17">
      <c r="A25" s="409" t="s">
        <v>1054</v>
      </c>
      <c r="B25" s="327"/>
      <c r="C25" s="320">
        <v>0</v>
      </c>
      <c r="D25" s="320">
        <v>0</v>
      </c>
      <c r="E25" s="320">
        <v>0</v>
      </c>
      <c r="F25" s="320">
        <v>0</v>
      </c>
      <c r="G25" s="320">
        <v>0</v>
      </c>
      <c r="H25" s="320">
        <v>0</v>
      </c>
      <c r="I25" s="320">
        <v>0</v>
      </c>
      <c r="J25" s="320">
        <v>0</v>
      </c>
      <c r="K25" s="320">
        <v>744.11999999999989</v>
      </c>
      <c r="L25" s="320">
        <v>0</v>
      </c>
      <c r="M25" s="320">
        <v>0</v>
      </c>
      <c r="N25" s="320">
        <v>0</v>
      </c>
      <c r="O25" s="320">
        <v>744.11999999999989</v>
      </c>
      <c r="Q25" s="320"/>
    </row>
    <row r="26" spans="1:17">
      <c r="A26" s="409" t="s">
        <v>2533</v>
      </c>
      <c r="B26" s="327"/>
      <c r="C26" s="320">
        <v>0</v>
      </c>
      <c r="D26" s="320">
        <v>0</v>
      </c>
      <c r="E26" s="320">
        <v>0</v>
      </c>
      <c r="F26" s="320">
        <v>0</v>
      </c>
      <c r="G26" s="320">
        <v>0</v>
      </c>
      <c r="H26" s="320">
        <v>0</v>
      </c>
      <c r="I26" s="320">
        <v>0</v>
      </c>
      <c r="J26" s="320">
        <v>1077.42</v>
      </c>
      <c r="K26" s="320">
        <v>0</v>
      </c>
      <c r="L26" s="320">
        <v>0</v>
      </c>
      <c r="M26" s="320">
        <v>0</v>
      </c>
      <c r="N26" s="320">
        <v>0</v>
      </c>
      <c r="O26" s="320">
        <v>1077.42</v>
      </c>
      <c r="Q26" s="320"/>
    </row>
    <row r="27" spans="1:17">
      <c r="A27" s="409" t="s">
        <v>1057</v>
      </c>
      <c r="B27" s="327"/>
      <c r="C27" s="320">
        <v>0.21999999999934516</v>
      </c>
      <c r="D27" s="320">
        <v>0.41000000000167347</v>
      </c>
      <c r="E27" s="320">
        <v>1.1499999999996362</v>
      </c>
      <c r="F27" s="320">
        <v>550.21999999999935</v>
      </c>
      <c r="G27" s="320">
        <v>0.29000000000087311</v>
      </c>
      <c r="H27" s="320">
        <v>637.95000000000073</v>
      </c>
      <c r="I27" s="320">
        <v>1229.6999999999971</v>
      </c>
      <c r="J27" s="320">
        <v>0.23000000000320142</v>
      </c>
      <c r="K27" s="320">
        <v>0.14999999999781721</v>
      </c>
      <c r="L27" s="320">
        <v>2.9999999998835847E-2</v>
      </c>
      <c r="M27" s="320">
        <v>686.2300000000032</v>
      </c>
      <c r="N27" s="320">
        <v>1738.0799999999981</v>
      </c>
      <c r="O27" s="320">
        <v>4844.66</v>
      </c>
      <c r="Q27" s="320"/>
    </row>
    <row r="28" spans="1:17">
      <c r="A28" s="409" t="s">
        <v>1058</v>
      </c>
      <c r="B28" s="327"/>
      <c r="C28" s="320">
        <v>-743.47999999999956</v>
      </c>
      <c r="D28" s="320">
        <v>0</v>
      </c>
      <c r="E28" s="320">
        <v>0</v>
      </c>
      <c r="F28" s="320">
        <v>0</v>
      </c>
      <c r="G28" s="320">
        <v>0</v>
      </c>
      <c r="H28" s="320">
        <v>0</v>
      </c>
      <c r="I28" s="320">
        <v>0</v>
      </c>
      <c r="J28" s="320">
        <v>0</v>
      </c>
      <c r="K28" s="320">
        <v>0</v>
      </c>
      <c r="L28" s="320">
        <v>0</v>
      </c>
      <c r="M28" s="320">
        <v>0</v>
      </c>
      <c r="N28" s="320">
        <v>2204.9999999999991</v>
      </c>
      <c r="O28" s="320">
        <v>1461.5199999999995</v>
      </c>
      <c r="Q28" s="320"/>
    </row>
    <row r="29" spans="1:17">
      <c r="A29" s="409" t="s">
        <v>579</v>
      </c>
      <c r="B29" s="327"/>
      <c r="C29" s="320">
        <v>-706.55999999999767</v>
      </c>
      <c r="D29" s="320">
        <v>0</v>
      </c>
      <c r="E29" s="320">
        <v>0</v>
      </c>
      <c r="F29" s="320">
        <v>7916.1999999999971</v>
      </c>
      <c r="G29" s="320">
        <v>-71.18999999999869</v>
      </c>
      <c r="H29" s="320">
        <v>556.22000000000116</v>
      </c>
      <c r="I29" s="320">
        <v>0</v>
      </c>
      <c r="J29" s="320">
        <v>305</v>
      </c>
      <c r="K29" s="320">
        <v>305</v>
      </c>
      <c r="L29" s="320">
        <v>-258</v>
      </c>
      <c r="M29" s="320">
        <v>236.69999999999709</v>
      </c>
      <c r="N29" s="320">
        <v>-305</v>
      </c>
      <c r="O29" s="320">
        <v>7978.369999999999</v>
      </c>
      <c r="Q29" s="320"/>
    </row>
    <row r="30" spans="1:17">
      <c r="A30" s="322" t="s">
        <v>2484</v>
      </c>
      <c r="B30" s="327"/>
      <c r="C30" s="320"/>
      <c r="D30" s="320"/>
      <c r="E30" s="320"/>
      <c r="F30" s="320"/>
      <c r="G30" s="320"/>
      <c r="H30" s="320"/>
      <c r="I30" s="320"/>
      <c r="J30" s="320"/>
      <c r="K30" s="320"/>
      <c r="L30" s="320"/>
      <c r="M30" s="320"/>
      <c r="N30" s="320"/>
      <c r="O30" s="320">
        <v>0</v>
      </c>
      <c r="Q30" s="320"/>
    </row>
    <row r="31" spans="1:17">
      <c r="A31" s="949" t="s">
        <v>1161</v>
      </c>
      <c r="B31" s="327"/>
      <c r="C31" s="320">
        <v>-9938.3600000001024</v>
      </c>
      <c r="D31" s="320">
        <v>-1005</v>
      </c>
      <c r="E31" s="320">
        <v>6433</v>
      </c>
      <c r="F31" s="320">
        <v>2684</v>
      </c>
      <c r="G31" s="320">
        <v>1585</v>
      </c>
      <c r="H31" s="320">
        <v>1851</v>
      </c>
      <c r="I31" s="320">
        <v>2184</v>
      </c>
      <c r="J31" s="320">
        <v>2750</v>
      </c>
      <c r="K31" s="320">
        <v>-1956</v>
      </c>
      <c r="L31" s="320">
        <v>248</v>
      </c>
      <c r="M31" s="320">
        <v>584</v>
      </c>
      <c r="N31" s="320">
        <v>1122</v>
      </c>
      <c r="O31" s="320">
        <v>6541.6399999998976</v>
      </c>
      <c r="Q31" s="320"/>
    </row>
    <row r="32" spans="1:17">
      <c r="A32" s="949" t="s">
        <v>1162</v>
      </c>
      <c r="B32" s="327"/>
      <c r="C32" s="320">
        <v>-3740.1500000000233</v>
      </c>
      <c r="D32" s="320">
        <v>690</v>
      </c>
      <c r="E32" s="320">
        <v>12578</v>
      </c>
      <c r="F32" s="320">
        <v>-1124</v>
      </c>
      <c r="G32" s="320">
        <v>516</v>
      </c>
      <c r="H32" s="320">
        <v>298</v>
      </c>
      <c r="I32" s="320">
        <v>-4001</v>
      </c>
      <c r="J32" s="320">
        <v>104</v>
      </c>
      <c r="K32" s="320">
        <v>2394</v>
      </c>
      <c r="L32" s="320">
        <v>56</v>
      </c>
      <c r="M32" s="320">
        <v>208</v>
      </c>
      <c r="N32" s="320">
        <v>191.01000000000931</v>
      </c>
      <c r="O32" s="320">
        <v>8169.859999999986</v>
      </c>
      <c r="Q32" s="320"/>
    </row>
    <row r="33" spans="1:15">
      <c r="A33" s="350" t="s">
        <v>152</v>
      </c>
      <c r="B33" s="327"/>
      <c r="C33" s="1313">
        <v>273369.99000000034</v>
      </c>
      <c r="D33" s="1313">
        <v>8238.9799999998468</v>
      </c>
      <c r="E33" s="1313">
        <v>24402.36000000043</v>
      </c>
      <c r="F33" s="1313">
        <v>479424.63999999955</v>
      </c>
      <c r="G33" s="1313">
        <v>99599.590000000258</v>
      </c>
      <c r="H33" s="1313">
        <v>11583.870000000057</v>
      </c>
      <c r="I33" s="1313">
        <v>18592.439999999358</v>
      </c>
      <c r="J33" s="1313">
        <v>-19907.769999999779</v>
      </c>
      <c r="K33" s="1313">
        <v>2580.880000000489</v>
      </c>
      <c r="L33" s="1313">
        <v>15426.909999999443</v>
      </c>
      <c r="M33" s="1313">
        <v>11127.090000000859</v>
      </c>
      <c r="N33" s="1313">
        <v>32416.719999999859</v>
      </c>
      <c r="O33" s="1313">
        <v>956855.700000001</v>
      </c>
    </row>
    <row r="34" spans="1:15">
      <c r="A34" s="327"/>
      <c r="B34" s="327"/>
      <c r="C34" s="327"/>
      <c r="D34" s="327"/>
      <c r="E34" s="327"/>
      <c r="F34" s="327"/>
      <c r="G34" s="327"/>
      <c r="H34" s="327"/>
      <c r="I34" s="327"/>
      <c r="J34" s="327"/>
      <c r="K34" s="327"/>
      <c r="L34" s="327"/>
      <c r="M34" s="327"/>
      <c r="N34" s="327"/>
      <c r="O34" s="327"/>
    </row>
    <row r="35" spans="1:15">
      <c r="A35" s="321" t="s">
        <v>4122</v>
      </c>
    </row>
    <row r="36" spans="1:15">
      <c r="A36" s="1592" t="s">
        <v>4101</v>
      </c>
      <c r="F36" s="1419">
        <v>434378</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sheetPr transitionEvaluation="1" transitionEntry="1" codeName="Sheet12"/>
  <dimension ref="A1:D114"/>
  <sheetViews>
    <sheetView view="pageBreakPreview" zoomScale="85" zoomScaleNormal="100" zoomScaleSheetLayoutView="85" workbookViewId="0"/>
  </sheetViews>
  <sheetFormatPr defaultColWidth="10.85546875" defaultRowHeight="12"/>
  <cols>
    <col min="1" max="1" width="6.42578125" style="327" customWidth="1"/>
    <col min="2" max="2" width="53.42578125" style="327" customWidth="1"/>
    <col min="3" max="4" width="12.7109375" style="327" customWidth="1"/>
    <col min="5" max="16384" width="10.85546875" style="327"/>
  </cols>
  <sheetData>
    <row r="1" spans="1:4">
      <c r="A1" s="2201" t="s">
        <v>667</v>
      </c>
      <c r="B1" s="1213"/>
      <c r="C1" s="1213" t="s">
        <v>1741</v>
      </c>
      <c r="D1" s="1213"/>
    </row>
    <row r="2" spans="1:4">
      <c r="A2" s="1213" t="s">
        <v>875</v>
      </c>
      <c r="B2" s="1213"/>
      <c r="C2" s="1213"/>
      <c r="D2" s="1213"/>
    </row>
    <row r="3" spans="1:4">
      <c r="A3" s="1213"/>
      <c r="B3" s="1213"/>
      <c r="C3" s="1213"/>
      <c r="D3" s="1213"/>
    </row>
    <row r="4" spans="1:4">
      <c r="A4" s="321" t="s">
        <v>3808</v>
      </c>
      <c r="B4" s="1213"/>
      <c r="C4" s="1213" t="s">
        <v>668</v>
      </c>
      <c r="D4" s="1213"/>
    </row>
    <row r="5" spans="1:4">
      <c r="A5" s="1213" t="s">
        <v>2630</v>
      </c>
      <c r="B5" s="1213"/>
      <c r="C5" s="2201" t="s">
        <v>1076</v>
      </c>
      <c r="D5" s="1213"/>
    </row>
    <row r="6" spans="1:4">
      <c r="A6" s="1213" t="s">
        <v>2632</v>
      </c>
      <c r="B6" s="1213"/>
      <c r="C6" s="321" t="s">
        <v>4056</v>
      </c>
      <c r="D6" s="1213"/>
    </row>
    <row r="7" spans="1:4">
      <c r="A7" s="1213"/>
      <c r="B7" s="1213"/>
      <c r="C7" s="1213"/>
      <c r="D7" s="1213"/>
    </row>
    <row r="8" spans="1:4" ht="12" customHeight="1">
      <c r="A8" s="2576" t="s">
        <v>1881</v>
      </c>
      <c r="B8" s="2577"/>
      <c r="C8" s="2577"/>
      <c r="D8" s="2577"/>
    </row>
    <row r="9" spans="1:4">
      <c r="A9" s="2577"/>
      <c r="B9" s="2577"/>
      <c r="C9" s="2577"/>
      <c r="D9" s="2577"/>
    </row>
    <row r="10" spans="1:4">
      <c r="A10" s="2577"/>
      <c r="B10" s="2577"/>
      <c r="C10" s="2577"/>
      <c r="D10" s="2577"/>
    </row>
    <row r="11" spans="1:4">
      <c r="A11" s="2577"/>
      <c r="B11" s="2577"/>
      <c r="C11" s="2577"/>
      <c r="D11" s="2577"/>
    </row>
    <row r="12" spans="1:4" ht="13.5" customHeight="1">
      <c r="A12" s="2577"/>
      <c r="B12" s="2577"/>
      <c r="C12" s="2577"/>
      <c r="D12" s="2577"/>
    </row>
    <row r="13" spans="1:4" ht="12" hidden="1" customHeight="1">
      <c r="A13" s="2577"/>
      <c r="B13" s="2577"/>
      <c r="C13" s="2577"/>
      <c r="D13" s="2577"/>
    </row>
    <row r="14" spans="1:4" ht="12" hidden="1" customHeight="1">
      <c r="A14" s="2577"/>
      <c r="B14" s="2577"/>
      <c r="C14" s="2577"/>
      <c r="D14" s="2577"/>
    </row>
    <row r="15" spans="1:4" ht="12.75" thickBot="1">
      <c r="A15" s="2202"/>
      <c r="B15" s="2203"/>
      <c r="C15" s="2203"/>
      <c r="D15" s="2203"/>
    </row>
    <row r="16" spans="1:4" ht="14.25">
      <c r="A16" s="1205" t="s">
        <v>119</v>
      </c>
      <c r="B16" s="2204"/>
      <c r="C16" s="2578" t="s">
        <v>877</v>
      </c>
      <c r="D16" s="2578"/>
    </row>
    <row r="17" spans="1:4">
      <c r="A17" s="2205" t="s">
        <v>1029</v>
      </c>
      <c r="B17" s="2206" t="s">
        <v>1030</v>
      </c>
      <c r="C17" s="2205" t="s">
        <v>682</v>
      </c>
      <c r="D17" s="2205" t="s">
        <v>683</v>
      </c>
    </row>
    <row r="18" spans="1:4">
      <c r="A18" s="1439">
        <v>1</v>
      </c>
      <c r="B18" s="2186" t="s">
        <v>3668</v>
      </c>
      <c r="C18" s="1196">
        <v>7172922</v>
      </c>
      <c r="D18" s="1196">
        <v>2822842</v>
      </c>
    </row>
    <row r="19" spans="1:4">
      <c r="A19" s="1439">
        <v>2</v>
      </c>
      <c r="B19" s="2186" t="s">
        <v>2185</v>
      </c>
      <c r="C19" s="1197">
        <v>335211</v>
      </c>
      <c r="D19" s="1197">
        <v>528395</v>
      </c>
    </row>
    <row r="20" spans="1:4">
      <c r="A20" s="1439">
        <v>3</v>
      </c>
      <c r="B20" s="2186" t="s">
        <v>2184</v>
      </c>
      <c r="C20" s="1197">
        <v>-39325</v>
      </c>
      <c r="D20" s="1197">
        <v>-9099</v>
      </c>
    </row>
    <row r="21" spans="1:4">
      <c r="A21" s="1439">
        <v>4</v>
      </c>
      <c r="B21" s="2186" t="s">
        <v>2361</v>
      </c>
      <c r="C21" s="1197"/>
      <c r="D21" s="1197"/>
    </row>
    <row r="22" spans="1:4">
      <c r="A22" s="1439">
        <v>5</v>
      </c>
      <c r="B22" s="2207" t="s">
        <v>3669</v>
      </c>
      <c r="C22" s="1427">
        <v>7468808</v>
      </c>
      <c r="D22" s="1427">
        <v>3342138</v>
      </c>
    </row>
    <row r="23" spans="1:4">
      <c r="A23" s="1439">
        <v>6</v>
      </c>
      <c r="B23" s="2186" t="s">
        <v>2185</v>
      </c>
      <c r="C23" s="1197">
        <v>1620001</v>
      </c>
      <c r="D23" s="1197">
        <v>825615</v>
      </c>
    </row>
    <row r="24" spans="1:4">
      <c r="A24" s="1439">
        <v>7</v>
      </c>
      <c r="B24" s="2186" t="s">
        <v>2184</v>
      </c>
      <c r="C24" s="1197">
        <v>-85514</v>
      </c>
      <c r="D24" s="1197">
        <v>-47515</v>
      </c>
    </row>
    <row r="25" spans="1:4">
      <c r="A25" s="1439">
        <v>8</v>
      </c>
      <c r="B25" s="2186" t="s">
        <v>2361</v>
      </c>
      <c r="C25" s="1197"/>
      <c r="D25" s="1197"/>
    </row>
    <row r="26" spans="1:4">
      <c r="A26" s="1439">
        <v>9</v>
      </c>
      <c r="B26" s="2207" t="s">
        <v>3670</v>
      </c>
      <c r="C26" s="1427">
        <v>9003295</v>
      </c>
      <c r="D26" s="1427">
        <v>4120238</v>
      </c>
    </row>
    <row r="27" spans="1:4">
      <c r="A27" s="1439">
        <v>10</v>
      </c>
      <c r="B27" s="2186" t="s">
        <v>2185</v>
      </c>
      <c r="C27" s="1199">
        <v>1433143</v>
      </c>
      <c r="D27" s="1199">
        <v>553521</v>
      </c>
    </row>
    <row r="28" spans="1:4">
      <c r="A28" s="1439">
        <v>11</v>
      </c>
      <c r="B28" s="2186" t="s">
        <v>2184</v>
      </c>
      <c r="C28" s="1199">
        <v>-88701</v>
      </c>
      <c r="D28" s="1199">
        <v>-82067</v>
      </c>
    </row>
    <row r="29" spans="1:4">
      <c r="A29" s="1439">
        <v>12</v>
      </c>
      <c r="B29" s="2186" t="s">
        <v>2361</v>
      </c>
      <c r="C29" s="1199"/>
      <c r="D29" s="1199"/>
    </row>
    <row r="30" spans="1:4">
      <c r="A30" s="1439">
        <v>13</v>
      </c>
      <c r="B30" s="2207" t="s">
        <v>3671</v>
      </c>
      <c r="C30" s="1427">
        <v>10347737</v>
      </c>
      <c r="D30" s="1427">
        <v>4591692</v>
      </c>
    </row>
    <row r="31" spans="1:4">
      <c r="A31" s="1439">
        <v>14</v>
      </c>
      <c r="B31" s="2186" t="s">
        <v>2185</v>
      </c>
      <c r="C31" s="1268">
        <v>1760380</v>
      </c>
      <c r="D31" s="1268">
        <v>395732</v>
      </c>
    </row>
    <row r="32" spans="1:4">
      <c r="A32" s="1439">
        <v>15</v>
      </c>
      <c r="B32" s="2186" t="s">
        <v>2184</v>
      </c>
      <c r="C32" s="1268">
        <v>-125502</v>
      </c>
      <c r="D32" s="1268">
        <v>-85554</v>
      </c>
    </row>
    <row r="33" spans="1:4">
      <c r="A33" s="1439">
        <v>16</v>
      </c>
      <c r="B33" s="2186" t="s">
        <v>2361</v>
      </c>
      <c r="C33" s="1199"/>
      <c r="D33" s="1199"/>
    </row>
    <row r="34" spans="1:4">
      <c r="A34" s="1439">
        <v>17</v>
      </c>
      <c r="B34" s="2207" t="s">
        <v>3672</v>
      </c>
      <c r="C34" s="1427">
        <v>11982615</v>
      </c>
      <c r="D34" s="1427">
        <v>4901870</v>
      </c>
    </row>
    <row r="35" spans="1:4">
      <c r="A35" s="1439">
        <v>18</v>
      </c>
      <c r="B35" s="2186" t="s">
        <v>2185</v>
      </c>
      <c r="C35" s="1268">
        <v>1619912</v>
      </c>
      <c r="D35" s="1268">
        <v>511098</v>
      </c>
    </row>
    <row r="36" spans="1:4">
      <c r="A36" s="1439">
        <v>19</v>
      </c>
      <c r="B36" s="2186" t="s">
        <v>2184</v>
      </c>
      <c r="C36" s="1268">
        <v>-125784</v>
      </c>
      <c r="D36" s="1268">
        <v>-51288</v>
      </c>
    </row>
    <row r="37" spans="1:4">
      <c r="A37" s="1439">
        <v>20</v>
      </c>
      <c r="B37" s="2186" t="s">
        <v>2361</v>
      </c>
      <c r="C37" s="1199"/>
      <c r="D37" s="1199"/>
    </row>
    <row r="38" spans="1:4">
      <c r="A38" s="1439">
        <v>21</v>
      </c>
      <c r="B38" s="2207" t="s">
        <v>3673</v>
      </c>
      <c r="C38" s="1427">
        <v>13476743</v>
      </c>
      <c r="D38" s="1427">
        <v>5318762</v>
      </c>
    </row>
    <row r="39" spans="1:4">
      <c r="A39" s="1439">
        <v>22</v>
      </c>
      <c r="B39" s="2186" t="s">
        <v>2185</v>
      </c>
      <c r="C39" s="2208">
        <v>1649312</v>
      </c>
      <c r="D39" s="2208">
        <v>615824</v>
      </c>
    </row>
    <row r="40" spans="1:4">
      <c r="A40" s="1439">
        <v>23</v>
      </c>
      <c r="B40" s="2186" t="s">
        <v>2184</v>
      </c>
      <c r="C40" s="1268">
        <v>-122077</v>
      </c>
      <c r="D40" s="1268">
        <v>-129715</v>
      </c>
    </row>
    <row r="41" spans="1:4">
      <c r="A41" s="1439">
        <v>24</v>
      </c>
      <c r="B41" s="2186" t="s">
        <v>2361</v>
      </c>
      <c r="C41" s="1199"/>
      <c r="D41" s="1199">
        <v>-21</v>
      </c>
    </row>
    <row r="42" spans="1:4">
      <c r="A42" s="1439">
        <v>25</v>
      </c>
      <c r="B42" s="2207" t="s">
        <v>3674</v>
      </c>
      <c r="C42" s="1427">
        <v>15003978</v>
      </c>
      <c r="D42" s="1427">
        <v>5804850</v>
      </c>
    </row>
    <row r="43" spans="1:4">
      <c r="A43" s="2213"/>
      <c r="B43" s="2186"/>
      <c r="C43" s="1203"/>
      <c r="D43" s="1203"/>
    </row>
    <row r="44" spans="1:4">
      <c r="A44" s="2213"/>
      <c r="B44" s="2186"/>
      <c r="C44" s="1203"/>
      <c r="D44" s="1203"/>
    </row>
    <row r="45" spans="1:4">
      <c r="A45" s="2213"/>
      <c r="B45" s="2186"/>
      <c r="C45" s="1203"/>
      <c r="D45" s="1203"/>
    </row>
    <row r="46" spans="1:4">
      <c r="A46" s="2213"/>
      <c r="B46" s="2186"/>
      <c r="C46" s="1202"/>
      <c r="D46" s="1202"/>
    </row>
    <row r="47" spans="1:4">
      <c r="A47" s="2213"/>
      <c r="B47" s="2186"/>
      <c r="C47" s="1202"/>
      <c r="D47" s="1202"/>
    </row>
    <row r="48" spans="1:4">
      <c r="A48" s="2213"/>
      <c r="B48" s="2186"/>
      <c r="C48" s="1197"/>
      <c r="D48" s="1197"/>
    </row>
    <row r="49" spans="1:4">
      <c r="A49" s="2213"/>
      <c r="B49" s="2186"/>
      <c r="C49" s="1197"/>
      <c r="D49" s="1197"/>
    </row>
    <row r="50" spans="1:4">
      <c r="A50" s="2214"/>
      <c r="B50" s="2210"/>
      <c r="C50" s="2215"/>
      <c r="D50" s="2216"/>
    </row>
    <row r="51" spans="1:4">
      <c r="A51" s="2214"/>
      <c r="B51" s="2211"/>
      <c r="C51" s="2216"/>
      <c r="D51" s="2216"/>
    </row>
    <row r="52" spans="1:4">
      <c r="A52" s="2214"/>
      <c r="B52" s="2210"/>
      <c r="C52" s="2217"/>
      <c r="D52" s="2217"/>
    </row>
    <row r="53" spans="1:4">
      <c r="A53" s="348"/>
    </row>
    <row r="54" spans="1:4">
      <c r="A54" s="350"/>
    </row>
    <row r="55" spans="1:4">
      <c r="A55" s="326"/>
      <c r="B55" s="326"/>
      <c r="C55" s="326"/>
      <c r="D55" s="326"/>
    </row>
    <row r="60" spans="1:4">
      <c r="A60" s="2108"/>
    </row>
    <row r="61" spans="1:4">
      <c r="A61" s="2108"/>
    </row>
    <row r="62" spans="1:4">
      <c r="A62" s="2108"/>
    </row>
    <row r="63" spans="1:4">
      <c r="A63" s="2108"/>
    </row>
    <row r="64" spans="1:4">
      <c r="A64" s="2108"/>
    </row>
    <row r="65" spans="1:1">
      <c r="A65" s="2108"/>
    </row>
    <row r="66" spans="1:1">
      <c r="A66" s="2108"/>
    </row>
    <row r="67" spans="1:1">
      <c r="A67" s="2108"/>
    </row>
    <row r="68" spans="1:1">
      <c r="A68" s="2108"/>
    </row>
    <row r="69" spans="1:1">
      <c r="A69" s="2108"/>
    </row>
    <row r="70" spans="1:1">
      <c r="A70" s="2108"/>
    </row>
    <row r="71" spans="1:1">
      <c r="A71" s="2108"/>
    </row>
    <row r="72" spans="1:1">
      <c r="A72" s="2108"/>
    </row>
    <row r="73" spans="1:1">
      <c r="A73" s="2108"/>
    </row>
    <row r="74" spans="1:1">
      <c r="A74" s="2108"/>
    </row>
    <row r="75" spans="1:1">
      <c r="A75" s="2108"/>
    </row>
    <row r="76" spans="1:1">
      <c r="A76" s="2108"/>
    </row>
    <row r="77" spans="1:1">
      <c r="A77" s="2108"/>
    </row>
    <row r="78" spans="1:1">
      <c r="A78" s="2108"/>
    </row>
    <row r="79" spans="1:1">
      <c r="A79" s="2108"/>
    </row>
    <row r="80" spans="1:1">
      <c r="A80" s="2108"/>
    </row>
    <row r="81" spans="1:1">
      <c r="A81" s="2108"/>
    </row>
    <row r="82" spans="1:1">
      <c r="A82" s="2108"/>
    </row>
    <row r="83" spans="1:1">
      <c r="A83" s="2108"/>
    </row>
    <row r="84" spans="1:1">
      <c r="A84" s="2108"/>
    </row>
    <row r="85" spans="1:1">
      <c r="A85" s="2108"/>
    </row>
    <row r="86" spans="1:1">
      <c r="A86" s="2108"/>
    </row>
    <row r="87" spans="1:1">
      <c r="A87" s="2108"/>
    </row>
    <row r="88" spans="1:1">
      <c r="A88" s="2108"/>
    </row>
    <row r="89" spans="1:1">
      <c r="A89" s="2108"/>
    </row>
    <row r="90" spans="1:1">
      <c r="A90" s="2108"/>
    </row>
    <row r="91" spans="1:1">
      <c r="A91" s="2108"/>
    </row>
    <row r="92" spans="1:1">
      <c r="A92" s="2108"/>
    </row>
    <row r="93" spans="1:1">
      <c r="A93" s="2108"/>
    </row>
    <row r="94" spans="1:1">
      <c r="A94" s="2108"/>
    </row>
    <row r="95" spans="1:1">
      <c r="A95" s="2108"/>
    </row>
    <row r="96" spans="1:1">
      <c r="A96" s="2108"/>
    </row>
    <row r="97" spans="1:1">
      <c r="A97" s="2108"/>
    </row>
    <row r="98" spans="1:1">
      <c r="A98" s="2108"/>
    </row>
    <row r="99" spans="1:1">
      <c r="A99" s="2108"/>
    </row>
    <row r="100" spans="1:1">
      <c r="A100" s="2108"/>
    </row>
    <row r="101" spans="1:1">
      <c r="A101" s="2108"/>
    </row>
    <row r="102" spans="1:1">
      <c r="A102" s="2108"/>
    </row>
    <row r="103" spans="1:1">
      <c r="A103" s="2108"/>
    </row>
    <row r="104" spans="1:1">
      <c r="A104" s="2108"/>
    </row>
    <row r="105" spans="1:1">
      <c r="A105" s="2108"/>
    </row>
    <row r="106" spans="1:1">
      <c r="A106" s="2108"/>
    </row>
    <row r="107" spans="1:1">
      <c r="A107" s="2108"/>
    </row>
    <row r="108" spans="1:1">
      <c r="A108" s="2108"/>
    </row>
    <row r="109" spans="1:1">
      <c r="A109" s="2108"/>
    </row>
    <row r="110" spans="1:1">
      <c r="A110" s="2108"/>
    </row>
    <row r="111" spans="1:1">
      <c r="A111" s="2108"/>
    </row>
    <row r="112" spans="1:1">
      <c r="A112" s="2108"/>
    </row>
    <row r="113" spans="1:1">
      <c r="A113" s="2108"/>
    </row>
    <row r="114" spans="1:1">
      <c r="A114" s="2108"/>
    </row>
  </sheetData>
  <mergeCells count="2">
    <mergeCell ref="A8:D14"/>
    <mergeCell ref="C16:D16"/>
  </mergeCells>
  <phoneticPr fontId="29" type="noConversion"/>
  <printOptions horizontalCentered="1"/>
  <pageMargins left="0.75" right="0.25" top="0.5" bottom="0.25" header="0.25" footer="0.24"/>
  <pageSetup fitToHeight="4" orientation="portrait" r:id="rId1"/>
  <headerFooter alignWithMargins="0"/>
</worksheet>
</file>

<file path=xl/worksheets/sheet15.xml><?xml version="1.0" encoding="utf-8"?>
<worksheet xmlns="http://schemas.openxmlformats.org/spreadsheetml/2006/main" xmlns:r="http://schemas.openxmlformats.org/officeDocument/2006/relationships">
  <sheetPr transitionEvaluation="1" transitionEntry="1" codeName="Sheet24">
    <pageSetUpPr fitToPage="1"/>
  </sheetPr>
  <dimension ref="A1:K272"/>
  <sheetViews>
    <sheetView view="pageBreakPreview" zoomScale="85" zoomScaleNormal="100" zoomScaleSheetLayoutView="85" workbookViewId="0"/>
  </sheetViews>
  <sheetFormatPr defaultColWidth="10.85546875" defaultRowHeight="12"/>
  <cols>
    <col min="1" max="1" width="4.85546875" style="327" customWidth="1"/>
    <col min="2" max="2" width="32" style="327" bestFit="1" customWidth="1"/>
    <col min="3" max="3" width="11.85546875" style="327" bestFit="1" customWidth="1"/>
    <col min="4" max="4" width="11.28515625" style="327" bestFit="1" customWidth="1"/>
    <col min="5" max="5" width="14.28515625" style="327" bestFit="1" customWidth="1"/>
    <col min="6" max="6" width="13.5703125" style="327" bestFit="1" customWidth="1"/>
    <col min="7" max="8" width="11.42578125" style="327" customWidth="1"/>
    <col min="9" max="9" width="9.7109375" style="327" customWidth="1"/>
    <col min="10" max="10" width="8.7109375" style="327" customWidth="1"/>
    <col min="11" max="16384" width="10.85546875" style="220"/>
  </cols>
  <sheetData>
    <row r="1" spans="1:10" s="972" customFormat="1">
      <c r="A1" s="321" t="s">
        <v>892</v>
      </c>
      <c r="B1" s="321"/>
      <c r="C1" s="321"/>
      <c r="D1" s="321"/>
      <c r="E1" s="321"/>
      <c r="F1" s="876"/>
      <c r="G1" s="876"/>
      <c r="H1" s="1570" t="s">
        <v>1741</v>
      </c>
      <c r="J1" s="321"/>
    </row>
    <row r="2" spans="1:10" s="972" customFormat="1">
      <c r="A2" s="321" t="s">
        <v>648</v>
      </c>
      <c r="B2" s="321"/>
      <c r="C2" s="321"/>
      <c r="D2" s="321"/>
      <c r="E2" s="876"/>
      <c r="F2" s="876"/>
      <c r="G2" s="876"/>
      <c r="H2" s="878" t="s">
        <v>893</v>
      </c>
      <c r="J2" s="321"/>
    </row>
    <row r="3" spans="1:10" s="972" customFormat="1" ht="12" customHeight="1">
      <c r="A3" s="321" t="s">
        <v>3808</v>
      </c>
      <c r="B3" s="2335"/>
      <c r="C3" s="2579"/>
      <c r="D3" s="2579"/>
      <c r="E3" s="2579"/>
      <c r="F3" s="1570"/>
      <c r="G3" s="1570"/>
      <c r="H3" s="1570" t="s">
        <v>2051</v>
      </c>
      <c r="J3" s="321"/>
    </row>
    <row r="4" spans="1:10" s="972" customFormat="1">
      <c r="A4" s="321" t="s">
        <v>3807</v>
      </c>
      <c r="B4" s="2335"/>
      <c r="C4" s="2579"/>
      <c r="D4" s="2579"/>
      <c r="E4" s="2579"/>
      <c r="F4" s="1570"/>
      <c r="G4" s="1570"/>
      <c r="H4" s="1570" t="s">
        <v>4056</v>
      </c>
      <c r="J4" s="321"/>
    </row>
    <row r="5" spans="1:10" s="972" customFormat="1">
      <c r="A5" s="321" t="s">
        <v>2631</v>
      </c>
      <c r="B5" s="321"/>
      <c r="C5" s="2579"/>
      <c r="D5" s="2579"/>
      <c r="E5" s="2579"/>
      <c r="F5" s="1570"/>
      <c r="G5" s="1570"/>
      <c r="H5" s="1570"/>
      <c r="J5" s="321"/>
    </row>
    <row r="6" spans="1:10" s="972" customFormat="1" ht="12.75" thickBot="1">
      <c r="A6" s="317" t="s">
        <v>1906</v>
      </c>
      <c r="B6" s="2335"/>
      <c r="C6" s="2579"/>
      <c r="D6" s="2579"/>
      <c r="E6" s="2579"/>
      <c r="F6" s="1570"/>
      <c r="G6" s="1570"/>
      <c r="H6" s="1570" t="s">
        <v>1684</v>
      </c>
      <c r="J6" s="321"/>
    </row>
    <row r="7" spans="1:10" s="972" customFormat="1">
      <c r="A7" s="973"/>
      <c r="B7" s="974" t="s">
        <v>1321</v>
      </c>
      <c r="C7" s="975">
        <v>-2</v>
      </c>
      <c r="D7" s="976">
        <v>-3</v>
      </c>
      <c r="E7" s="975">
        <v>-4</v>
      </c>
      <c r="F7" s="975">
        <v>-5</v>
      </c>
      <c r="G7" s="975">
        <v>-6</v>
      </c>
      <c r="H7" s="975">
        <v>-7</v>
      </c>
      <c r="I7" s="975">
        <v>-8</v>
      </c>
      <c r="J7" s="975">
        <v>-9</v>
      </c>
    </row>
    <row r="8" spans="1:10" s="972" customFormat="1">
      <c r="A8" s="326" t="s">
        <v>119</v>
      </c>
      <c r="B8" s="781" t="s">
        <v>809</v>
      </c>
      <c r="C8" s="326" t="s">
        <v>1980</v>
      </c>
      <c r="D8" s="326" t="s">
        <v>146</v>
      </c>
      <c r="E8" s="418" t="s">
        <v>2163</v>
      </c>
      <c r="F8" s="348"/>
      <c r="G8" s="348" t="s">
        <v>2374</v>
      </c>
      <c r="H8" s="348" t="s">
        <v>1242</v>
      </c>
      <c r="I8" s="326" t="s">
        <v>1389</v>
      </c>
      <c r="J8" s="348" t="s">
        <v>1389</v>
      </c>
    </row>
    <row r="9" spans="1:10" s="972" customFormat="1">
      <c r="A9" s="570" t="s">
        <v>1029</v>
      </c>
      <c r="B9" s="570" t="s">
        <v>1390</v>
      </c>
      <c r="C9" s="873" t="s">
        <v>2634</v>
      </c>
      <c r="D9" s="873" t="s">
        <v>2635</v>
      </c>
      <c r="E9" s="567" t="s">
        <v>2165</v>
      </c>
      <c r="F9" s="567" t="s">
        <v>4183</v>
      </c>
      <c r="G9" s="1478" t="s">
        <v>4212</v>
      </c>
      <c r="H9" s="726" t="s">
        <v>1391</v>
      </c>
      <c r="I9" s="570" t="s">
        <v>1392</v>
      </c>
      <c r="J9" s="567" t="s">
        <v>1393</v>
      </c>
    </row>
    <row r="10" spans="1:10">
      <c r="A10" s="364">
        <v>1</v>
      </c>
      <c r="B10" s="327" t="s">
        <v>1394</v>
      </c>
      <c r="E10" s="332"/>
      <c r="F10" s="328"/>
      <c r="G10" s="328"/>
      <c r="H10" s="880"/>
      <c r="I10" s="583"/>
      <c r="J10" s="328"/>
    </row>
    <row r="11" spans="1:10">
      <c r="A11" s="364">
        <v>2</v>
      </c>
      <c r="B11" s="327" t="s">
        <v>1428</v>
      </c>
      <c r="C11" s="401">
        <v>-10416.200000000001</v>
      </c>
      <c r="D11" s="401">
        <v>-9330.92</v>
      </c>
      <c r="E11" s="880">
        <v>-9874</v>
      </c>
      <c r="F11" s="881"/>
      <c r="G11" s="880">
        <v>32958.230000000003</v>
      </c>
      <c r="H11" s="881">
        <v>23084.230000000003</v>
      </c>
      <c r="I11" s="583" t="s">
        <v>809</v>
      </c>
      <c r="J11" s="881">
        <v>0</v>
      </c>
    </row>
    <row r="12" spans="1:10">
      <c r="A12" s="364">
        <v>3</v>
      </c>
      <c r="B12" s="327" t="s">
        <v>1429</v>
      </c>
      <c r="C12" s="320">
        <v>3833.45</v>
      </c>
      <c r="D12" s="320">
        <v>4399.32</v>
      </c>
      <c r="E12" s="328">
        <v>4117</v>
      </c>
      <c r="F12" s="328"/>
      <c r="G12" s="328">
        <v>359.98</v>
      </c>
      <c r="H12" s="331">
        <v>4476.9799999999996</v>
      </c>
      <c r="I12" s="583" t="s">
        <v>809</v>
      </c>
      <c r="J12" s="331">
        <v>0</v>
      </c>
    </row>
    <row r="13" spans="1:10">
      <c r="A13" s="364">
        <v>4</v>
      </c>
      <c r="B13" s="327" t="s">
        <v>1216</v>
      </c>
      <c r="C13" s="320">
        <v>0</v>
      </c>
      <c r="D13" s="320">
        <v>0</v>
      </c>
      <c r="E13" s="328">
        <v>0</v>
      </c>
      <c r="F13" s="328"/>
      <c r="G13" s="328">
        <v>0</v>
      </c>
      <c r="H13" s="331">
        <v>0</v>
      </c>
      <c r="I13" s="583" t="s">
        <v>809</v>
      </c>
      <c r="J13" s="331">
        <v>0</v>
      </c>
    </row>
    <row r="14" spans="1:10">
      <c r="A14" s="364">
        <v>5</v>
      </c>
      <c r="B14" s="327" t="s">
        <v>1217</v>
      </c>
      <c r="C14" s="320"/>
      <c r="D14" s="320"/>
      <c r="E14" s="328"/>
      <c r="F14" s="328"/>
      <c r="G14" s="328"/>
      <c r="H14" s="331"/>
      <c r="I14" s="583" t="s">
        <v>809</v>
      </c>
      <c r="J14" s="331"/>
    </row>
    <row r="15" spans="1:10">
      <c r="A15" s="364">
        <v>6</v>
      </c>
      <c r="B15" s="327" t="s">
        <v>1218</v>
      </c>
      <c r="C15" s="320">
        <v>0</v>
      </c>
      <c r="D15" s="320">
        <v>0</v>
      </c>
      <c r="E15" s="328">
        <v>0</v>
      </c>
      <c r="F15" s="328"/>
      <c r="G15" s="328">
        <v>0</v>
      </c>
      <c r="H15" s="331">
        <v>0</v>
      </c>
      <c r="I15" s="583" t="s">
        <v>809</v>
      </c>
      <c r="J15" s="331">
        <v>0</v>
      </c>
    </row>
    <row r="16" spans="1:10">
      <c r="A16" s="364">
        <v>7</v>
      </c>
      <c r="B16" s="327" t="s">
        <v>1219</v>
      </c>
      <c r="C16" s="320">
        <v>34248.480000000003</v>
      </c>
      <c r="D16" s="320">
        <v>38648.89</v>
      </c>
      <c r="E16" s="328">
        <v>36445</v>
      </c>
      <c r="F16" s="328"/>
      <c r="G16" s="328">
        <v>-2456.63</v>
      </c>
      <c r="H16" s="331">
        <v>33988.370000000003</v>
      </c>
      <c r="I16" s="583" t="s">
        <v>809</v>
      </c>
      <c r="J16" s="331">
        <v>0</v>
      </c>
    </row>
    <row r="17" spans="1:10">
      <c r="A17" s="364">
        <v>8</v>
      </c>
      <c r="B17" s="327" t="s">
        <v>1220</v>
      </c>
      <c r="C17" s="320">
        <v>0</v>
      </c>
      <c r="D17" s="320">
        <v>0</v>
      </c>
      <c r="E17" s="328">
        <v>0</v>
      </c>
      <c r="F17" s="328"/>
      <c r="G17" s="328">
        <v>0</v>
      </c>
      <c r="H17" s="331">
        <v>0</v>
      </c>
      <c r="I17" s="583" t="s">
        <v>809</v>
      </c>
      <c r="J17" s="331">
        <v>0</v>
      </c>
    </row>
    <row r="18" spans="1:10">
      <c r="A18" s="364">
        <v>9</v>
      </c>
      <c r="B18" s="327" t="s">
        <v>1221</v>
      </c>
      <c r="C18" s="320">
        <v>0</v>
      </c>
      <c r="D18" s="320">
        <v>0</v>
      </c>
      <c r="E18" s="328">
        <v>0</v>
      </c>
      <c r="F18" s="328"/>
      <c r="G18" s="328">
        <v>0</v>
      </c>
      <c r="H18" s="331">
        <v>0</v>
      </c>
      <c r="I18" s="583" t="s">
        <v>809</v>
      </c>
      <c r="J18" s="331">
        <v>0</v>
      </c>
    </row>
    <row r="19" spans="1:10">
      <c r="A19" s="364">
        <v>10</v>
      </c>
      <c r="B19" s="327" t="s">
        <v>1222</v>
      </c>
      <c r="C19" s="320">
        <v>964116.45</v>
      </c>
      <c r="D19" s="320">
        <v>1050066.18</v>
      </c>
      <c r="E19" s="328">
        <v>1007084</v>
      </c>
      <c r="F19" s="328">
        <v>46.32</v>
      </c>
      <c r="G19" s="328">
        <v>-22809.34</v>
      </c>
      <c r="H19" s="331">
        <v>984320.98</v>
      </c>
      <c r="I19" s="583" t="s">
        <v>809</v>
      </c>
      <c r="J19" s="331">
        <v>0</v>
      </c>
    </row>
    <row r="20" spans="1:10">
      <c r="A20" s="364">
        <v>11</v>
      </c>
      <c r="B20" s="327" t="s">
        <v>1223</v>
      </c>
      <c r="C20" s="320">
        <v>0</v>
      </c>
      <c r="D20" s="320">
        <v>0</v>
      </c>
      <c r="E20" s="328">
        <v>0</v>
      </c>
      <c r="F20" s="328"/>
      <c r="G20" s="328">
        <v>0</v>
      </c>
      <c r="H20" s="331">
        <v>0</v>
      </c>
      <c r="I20" s="583" t="s">
        <v>809</v>
      </c>
      <c r="J20" s="331">
        <v>0</v>
      </c>
    </row>
    <row r="21" spans="1:10">
      <c r="A21" s="364">
        <v>12</v>
      </c>
      <c r="B21" s="327" t="s">
        <v>1224</v>
      </c>
      <c r="C21" s="320">
        <v>67899.3</v>
      </c>
      <c r="D21" s="320">
        <v>77218.600000000006</v>
      </c>
      <c r="E21" s="328">
        <v>72548</v>
      </c>
      <c r="F21" s="328">
        <v>59.03</v>
      </c>
      <c r="G21" s="328">
        <v>6588.0219999999999</v>
      </c>
      <c r="H21" s="331">
        <v>79195.051999999996</v>
      </c>
      <c r="I21" s="583" t="s">
        <v>809</v>
      </c>
      <c r="J21" s="331">
        <v>0</v>
      </c>
    </row>
    <row r="22" spans="1:10">
      <c r="A22" s="364">
        <v>13</v>
      </c>
      <c r="B22" s="327" t="s">
        <v>1225</v>
      </c>
      <c r="C22" s="320">
        <v>48528.82</v>
      </c>
      <c r="D22" s="320">
        <v>55160.5</v>
      </c>
      <c r="E22" s="328">
        <v>51845</v>
      </c>
      <c r="F22" s="328"/>
      <c r="G22" s="328">
        <v>101573.1685</v>
      </c>
      <c r="H22" s="331">
        <v>153418.1685</v>
      </c>
      <c r="I22" s="583" t="s">
        <v>809</v>
      </c>
      <c r="J22" s="331">
        <v>0</v>
      </c>
    </row>
    <row r="23" spans="1:10">
      <c r="A23" s="364">
        <v>14</v>
      </c>
      <c r="B23" s="327" t="s">
        <v>1226</v>
      </c>
      <c r="C23" s="320">
        <v>-34325.910000000003</v>
      </c>
      <c r="D23" s="320">
        <v>-33692.379999999997</v>
      </c>
      <c r="E23" s="320">
        <v>-34020</v>
      </c>
      <c r="F23" s="344"/>
      <c r="G23" s="320">
        <v>16346.32</v>
      </c>
      <c r="H23" s="331">
        <v>-17673.68</v>
      </c>
      <c r="I23" s="583" t="s">
        <v>809</v>
      </c>
      <c r="J23" s="331">
        <v>0</v>
      </c>
    </row>
    <row r="24" spans="1:10">
      <c r="A24" s="364">
        <v>15</v>
      </c>
      <c r="B24" s="327" t="s">
        <v>1227</v>
      </c>
      <c r="C24" s="320">
        <v>0</v>
      </c>
      <c r="D24" s="320">
        <v>0</v>
      </c>
      <c r="E24" s="328">
        <v>0</v>
      </c>
      <c r="F24" s="328"/>
      <c r="G24" s="328">
        <v>0</v>
      </c>
      <c r="H24" s="331">
        <v>0</v>
      </c>
      <c r="I24" s="583" t="s">
        <v>809</v>
      </c>
      <c r="J24" s="331">
        <v>0</v>
      </c>
    </row>
    <row r="25" spans="1:10">
      <c r="A25" s="364">
        <v>16</v>
      </c>
      <c r="B25" s="327" t="s">
        <v>1228</v>
      </c>
      <c r="C25" s="320"/>
      <c r="D25" s="320"/>
      <c r="E25" s="328"/>
      <c r="F25" s="328"/>
      <c r="G25" s="328"/>
      <c r="H25" s="331"/>
      <c r="I25" s="583"/>
      <c r="J25" s="331"/>
    </row>
    <row r="26" spans="1:10">
      <c r="A26" s="364">
        <v>17</v>
      </c>
      <c r="B26" s="327" t="s">
        <v>1229</v>
      </c>
      <c r="C26" s="320">
        <v>0</v>
      </c>
      <c r="D26" s="320">
        <v>0</v>
      </c>
      <c r="E26" s="328">
        <v>0</v>
      </c>
      <c r="F26" s="328"/>
      <c r="G26" s="328">
        <v>0</v>
      </c>
      <c r="H26" s="331">
        <v>0</v>
      </c>
      <c r="I26" s="583" t="s">
        <v>809</v>
      </c>
      <c r="J26" s="331">
        <v>0</v>
      </c>
    </row>
    <row r="27" spans="1:10">
      <c r="A27" s="364">
        <v>18</v>
      </c>
      <c r="B27" s="327" t="s">
        <v>1230</v>
      </c>
      <c r="C27" s="320">
        <v>926376.94</v>
      </c>
      <c r="D27" s="320">
        <v>1012266.01</v>
      </c>
      <c r="E27" s="328">
        <v>969610</v>
      </c>
      <c r="F27" s="328">
        <v>1986.13</v>
      </c>
      <c r="G27" s="328">
        <v>80065.258124999993</v>
      </c>
      <c r="H27" s="331">
        <v>1051661.3881250001</v>
      </c>
      <c r="I27" s="583" t="s">
        <v>809</v>
      </c>
      <c r="J27" s="331">
        <v>0</v>
      </c>
    </row>
    <row r="28" spans="1:10">
      <c r="A28" s="364">
        <v>19</v>
      </c>
      <c r="B28" s="531" t="s">
        <v>268</v>
      </c>
      <c r="C28" s="320">
        <v>-143235.85</v>
      </c>
      <c r="D28" s="320">
        <v>-153648.19</v>
      </c>
      <c r="E28" s="328">
        <v>-150377</v>
      </c>
      <c r="F28" s="328"/>
      <c r="G28" s="328">
        <v>68270.439750000005</v>
      </c>
      <c r="H28" s="331">
        <v>-82106.560249999995</v>
      </c>
      <c r="I28" s="583" t="s">
        <v>809</v>
      </c>
      <c r="J28" s="331">
        <v>0</v>
      </c>
    </row>
    <row r="29" spans="1:10">
      <c r="A29" s="364">
        <v>20</v>
      </c>
      <c r="B29" s="327" t="s">
        <v>109</v>
      </c>
      <c r="C29" s="320">
        <v>195676.7</v>
      </c>
      <c r="D29" s="320">
        <v>216314.1</v>
      </c>
      <c r="E29" s="328">
        <v>205104</v>
      </c>
      <c r="F29" s="328">
        <v>2110.04</v>
      </c>
      <c r="G29" s="328">
        <v>1329020.615681818</v>
      </c>
      <c r="H29" s="331">
        <v>1536234.655681818</v>
      </c>
      <c r="I29" s="583" t="s">
        <v>809</v>
      </c>
      <c r="J29" s="331">
        <v>0</v>
      </c>
    </row>
    <row r="30" spans="1:10">
      <c r="A30" s="364">
        <v>21</v>
      </c>
      <c r="B30" s="327" t="s">
        <v>110</v>
      </c>
      <c r="C30" s="320">
        <v>555.26</v>
      </c>
      <c r="D30" s="320">
        <v>638.29</v>
      </c>
      <c r="E30" s="328">
        <v>596</v>
      </c>
      <c r="F30" s="328"/>
      <c r="G30" s="328">
        <v>153.57</v>
      </c>
      <c r="H30" s="331">
        <v>749.56999999999994</v>
      </c>
      <c r="I30" s="583" t="s">
        <v>809</v>
      </c>
      <c r="J30" s="331">
        <v>0</v>
      </c>
    </row>
    <row r="31" spans="1:10">
      <c r="A31" s="364">
        <v>22</v>
      </c>
      <c r="B31" s="327" t="s">
        <v>1557</v>
      </c>
      <c r="C31" s="320"/>
      <c r="D31" s="320"/>
      <c r="E31" s="328"/>
      <c r="F31" s="328"/>
      <c r="G31" s="328"/>
      <c r="H31" s="331"/>
      <c r="I31" s="583"/>
      <c r="J31" s="331"/>
    </row>
    <row r="32" spans="1:10">
      <c r="A32" s="364">
        <v>23</v>
      </c>
      <c r="B32" s="327" t="s">
        <v>1558</v>
      </c>
      <c r="C32" s="320">
        <v>0</v>
      </c>
      <c r="D32" s="320">
        <v>0</v>
      </c>
      <c r="E32" s="328">
        <v>0</v>
      </c>
      <c r="F32" s="328"/>
      <c r="G32" s="328">
        <v>0</v>
      </c>
      <c r="H32" s="331">
        <v>0</v>
      </c>
      <c r="I32" s="583" t="s">
        <v>809</v>
      </c>
      <c r="J32" s="331">
        <v>0</v>
      </c>
    </row>
    <row r="33" spans="1:10">
      <c r="A33" s="364">
        <v>24</v>
      </c>
      <c r="B33" s="327" t="s">
        <v>1559</v>
      </c>
      <c r="C33" s="320">
        <v>519.59</v>
      </c>
      <c r="D33" s="320">
        <v>599.27</v>
      </c>
      <c r="E33" s="328">
        <v>559</v>
      </c>
      <c r="F33" s="328"/>
      <c r="G33" s="328">
        <v>1.72</v>
      </c>
      <c r="H33" s="331">
        <v>560.72</v>
      </c>
      <c r="I33" s="583" t="s">
        <v>809</v>
      </c>
      <c r="J33" s="331">
        <v>0</v>
      </c>
    </row>
    <row r="34" spans="1:10">
      <c r="A34" s="364">
        <v>25</v>
      </c>
      <c r="B34" s="531" t="s">
        <v>510</v>
      </c>
      <c r="C34" s="320">
        <v>5078.7</v>
      </c>
      <c r="D34" s="320">
        <v>-511.11</v>
      </c>
      <c r="E34" s="328">
        <v>1597</v>
      </c>
      <c r="F34" s="328">
        <v>1615.22</v>
      </c>
      <c r="G34" s="328">
        <v>-12.08</v>
      </c>
      <c r="H34" s="331">
        <v>3200.1400000000003</v>
      </c>
      <c r="I34" s="583" t="s">
        <v>809</v>
      </c>
      <c r="J34" s="331">
        <v>0</v>
      </c>
    </row>
    <row r="35" spans="1:10">
      <c r="A35" s="364">
        <v>26</v>
      </c>
      <c r="B35" s="327" t="s">
        <v>1560</v>
      </c>
      <c r="C35" s="320">
        <v>961260.79</v>
      </c>
      <c r="D35" s="320">
        <v>1042840.04</v>
      </c>
      <c r="E35" s="328">
        <v>1003953</v>
      </c>
      <c r="F35" s="328">
        <v>155.56</v>
      </c>
      <c r="G35" s="328">
        <v>-7108.1421621621621</v>
      </c>
      <c r="H35" s="331">
        <v>997000.41783783794</v>
      </c>
      <c r="I35" s="583" t="s">
        <v>809</v>
      </c>
      <c r="J35" s="331">
        <v>0</v>
      </c>
    </row>
    <row r="36" spans="1:10">
      <c r="A36" s="364">
        <v>27</v>
      </c>
      <c r="B36" s="327" t="s">
        <v>1561</v>
      </c>
      <c r="C36" s="320">
        <v>4136932.77</v>
      </c>
      <c r="D36" s="320">
        <v>4510815.29</v>
      </c>
      <c r="E36" s="328">
        <v>4325344</v>
      </c>
      <c r="F36" s="328">
        <v>-885369.28749995423</v>
      </c>
      <c r="G36" s="328">
        <v>-15016.025930232558</v>
      </c>
      <c r="H36" s="331">
        <v>3424958.6865698136</v>
      </c>
      <c r="I36" s="583" t="s">
        <v>809</v>
      </c>
      <c r="J36" s="331">
        <v>0</v>
      </c>
    </row>
    <row r="37" spans="1:10">
      <c r="A37" s="364">
        <v>28</v>
      </c>
      <c r="B37" s="327" t="s">
        <v>1562</v>
      </c>
      <c r="C37" s="320">
        <v>623112.41</v>
      </c>
      <c r="D37" s="320">
        <v>670211.46</v>
      </c>
      <c r="E37" s="328">
        <v>646628</v>
      </c>
      <c r="F37" s="328">
        <v>1062.79</v>
      </c>
      <c r="G37" s="328">
        <v>37590.357499999998</v>
      </c>
      <c r="H37" s="331">
        <v>685281.14750000008</v>
      </c>
      <c r="I37" s="583" t="s">
        <v>809</v>
      </c>
      <c r="J37" s="331">
        <v>0</v>
      </c>
    </row>
    <row r="38" spans="1:10">
      <c r="A38" s="364">
        <v>29</v>
      </c>
      <c r="B38" s="327" t="s">
        <v>1563</v>
      </c>
      <c r="C38" s="320">
        <v>356900.95999999996</v>
      </c>
      <c r="D38" s="320">
        <v>416276.04</v>
      </c>
      <c r="E38" s="328">
        <v>386194</v>
      </c>
      <c r="F38" s="328">
        <v>2876.05</v>
      </c>
      <c r="G38" s="328">
        <v>-1390.865</v>
      </c>
      <c r="H38" s="331">
        <v>387679.185</v>
      </c>
      <c r="I38" s="583" t="s">
        <v>809</v>
      </c>
      <c r="J38" s="331">
        <v>0</v>
      </c>
    </row>
    <row r="39" spans="1:10">
      <c r="A39" s="364">
        <v>30</v>
      </c>
      <c r="B39" s="327" t="s">
        <v>1564</v>
      </c>
      <c r="C39" s="320">
        <v>208615.92</v>
      </c>
      <c r="D39" s="320">
        <v>228717.6</v>
      </c>
      <c r="E39" s="328">
        <v>218573</v>
      </c>
      <c r="F39" s="328">
        <v>212.73000000000002</v>
      </c>
      <c r="G39" s="328">
        <v>-16789.080000000002</v>
      </c>
      <c r="H39" s="331">
        <v>201996.65000000002</v>
      </c>
      <c r="I39" s="583" t="s">
        <v>809</v>
      </c>
      <c r="J39" s="331">
        <v>0</v>
      </c>
    </row>
    <row r="40" spans="1:10">
      <c r="A40" s="364">
        <v>31</v>
      </c>
      <c r="B40" s="531" t="s">
        <v>271</v>
      </c>
      <c r="C40" s="320">
        <v>7201.23</v>
      </c>
      <c r="D40" s="320">
        <v>11526.76</v>
      </c>
      <c r="E40" s="328">
        <v>9304</v>
      </c>
      <c r="F40" s="328">
        <v>505.09</v>
      </c>
      <c r="G40" s="328">
        <v>49.16</v>
      </c>
      <c r="H40" s="331">
        <v>9858.25</v>
      </c>
      <c r="I40" s="583" t="s">
        <v>809</v>
      </c>
      <c r="J40" s="331">
        <v>0</v>
      </c>
    </row>
    <row r="41" spans="1:10">
      <c r="A41" s="364">
        <v>32</v>
      </c>
      <c r="B41" s="327" t="s">
        <v>1603</v>
      </c>
      <c r="C41" s="320">
        <v>0</v>
      </c>
      <c r="D41" s="320">
        <v>0</v>
      </c>
      <c r="E41" s="328">
        <v>0</v>
      </c>
      <c r="F41" s="328"/>
      <c r="G41" s="328">
        <v>0</v>
      </c>
      <c r="H41" s="331">
        <v>0</v>
      </c>
      <c r="I41" s="583" t="s">
        <v>809</v>
      </c>
      <c r="J41" s="331">
        <v>0</v>
      </c>
    </row>
    <row r="42" spans="1:10">
      <c r="A42" s="364">
        <v>33</v>
      </c>
      <c r="B42" s="327" t="s">
        <v>1689</v>
      </c>
      <c r="C42" s="320"/>
      <c r="D42" s="320"/>
      <c r="E42" s="328"/>
      <c r="F42" s="328"/>
      <c r="G42" s="328"/>
      <c r="H42" s="331"/>
      <c r="I42" s="583" t="s">
        <v>809</v>
      </c>
      <c r="J42" s="331"/>
    </row>
    <row r="43" spans="1:10">
      <c r="A43" s="364">
        <v>34</v>
      </c>
      <c r="B43" s="327" t="s">
        <v>1159</v>
      </c>
      <c r="C43" s="320">
        <v>0</v>
      </c>
      <c r="D43" s="320">
        <v>0</v>
      </c>
      <c r="E43" s="328">
        <v>0</v>
      </c>
      <c r="F43" s="328"/>
      <c r="G43" s="328">
        <v>0</v>
      </c>
      <c r="H43" s="331">
        <v>0</v>
      </c>
      <c r="I43" s="583" t="s">
        <v>809</v>
      </c>
      <c r="J43" s="331">
        <v>0</v>
      </c>
    </row>
    <row r="44" spans="1:10">
      <c r="A44" s="364">
        <v>35</v>
      </c>
      <c r="B44" s="327" t="s">
        <v>1160</v>
      </c>
      <c r="C44" s="320">
        <v>2884735.92</v>
      </c>
      <c r="D44" s="320">
        <v>3307391.23</v>
      </c>
      <c r="E44" s="328">
        <v>3096763</v>
      </c>
      <c r="F44" s="328"/>
      <c r="G44" s="328">
        <v>-2299553.7374999998</v>
      </c>
      <c r="H44" s="331">
        <v>797209.26250000019</v>
      </c>
      <c r="I44" s="583" t="s">
        <v>809</v>
      </c>
      <c r="J44" s="331">
        <v>0</v>
      </c>
    </row>
    <row r="45" spans="1:10">
      <c r="A45" s="364">
        <v>36</v>
      </c>
      <c r="B45" s="327" t="s">
        <v>1161</v>
      </c>
      <c r="C45" s="320">
        <v>1494354.42</v>
      </c>
      <c r="D45" s="320">
        <v>1743120.4300000002</v>
      </c>
      <c r="E45" s="328">
        <v>1625658</v>
      </c>
      <c r="F45" s="328">
        <v>-515358.16980000003</v>
      </c>
      <c r="G45" s="328">
        <v>-660.34999999999991</v>
      </c>
      <c r="H45" s="331">
        <v>1109639.4801999999</v>
      </c>
      <c r="I45" s="583" t="s">
        <v>809</v>
      </c>
      <c r="J45" s="331">
        <v>0</v>
      </c>
    </row>
    <row r="46" spans="1:10">
      <c r="A46" s="364">
        <v>37</v>
      </c>
      <c r="B46" s="327" t="s">
        <v>1162</v>
      </c>
      <c r="C46" s="320">
        <v>526096.72</v>
      </c>
      <c r="D46" s="320">
        <v>555759.64</v>
      </c>
      <c r="E46" s="328">
        <v>550232</v>
      </c>
      <c r="F46" s="328">
        <v>-194702.65000000002</v>
      </c>
      <c r="G46" s="328">
        <v>0</v>
      </c>
      <c r="H46" s="331">
        <v>355529.35</v>
      </c>
      <c r="I46" s="583" t="s">
        <v>809</v>
      </c>
      <c r="J46" s="331">
        <v>0</v>
      </c>
    </row>
    <row r="47" spans="1:10">
      <c r="A47" s="364">
        <v>38</v>
      </c>
      <c r="B47" s="327" t="s">
        <v>1163</v>
      </c>
      <c r="C47" s="320">
        <v>19.2</v>
      </c>
      <c r="D47" s="320">
        <v>84.39</v>
      </c>
      <c r="E47" s="328">
        <v>38</v>
      </c>
      <c r="F47" s="328">
        <v>75.23</v>
      </c>
      <c r="G47" s="328">
        <v>0</v>
      </c>
      <c r="H47" s="331">
        <v>113.23</v>
      </c>
      <c r="I47" s="583" t="s">
        <v>809</v>
      </c>
      <c r="J47" s="331">
        <v>0</v>
      </c>
    </row>
    <row r="48" spans="1:10">
      <c r="A48" s="364">
        <v>39</v>
      </c>
      <c r="B48" s="327" t="s">
        <v>1164</v>
      </c>
      <c r="C48" s="320">
        <v>113551.21</v>
      </c>
      <c r="D48" s="320">
        <v>123412.91</v>
      </c>
      <c r="E48" s="328">
        <v>118916</v>
      </c>
      <c r="F48" s="328">
        <v>384.65999999999997</v>
      </c>
      <c r="G48" s="328">
        <v>-1090.27</v>
      </c>
      <c r="H48" s="331">
        <v>118210.39</v>
      </c>
      <c r="I48" s="583" t="s">
        <v>809</v>
      </c>
      <c r="J48" s="331">
        <v>0</v>
      </c>
    </row>
    <row r="49" spans="1:11">
      <c r="A49" s="364">
        <v>40</v>
      </c>
      <c r="B49" s="327" t="s">
        <v>1165</v>
      </c>
      <c r="C49" s="320">
        <v>1940.71</v>
      </c>
      <c r="D49" s="320">
        <v>2820.79</v>
      </c>
      <c r="E49" s="328">
        <v>2381</v>
      </c>
      <c r="F49" s="328">
        <v>11.47</v>
      </c>
      <c r="G49" s="328">
        <v>1189.71</v>
      </c>
      <c r="H49" s="331">
        <v>3582.18</v>
      </c>
      <c r="I49" s="583" t="s">
        <v>809</v>
      </c>
      <c r="J49" s="331">
        <v>0</v>
      </c>
    </row>
    <row r="50" spans="1:11">
      <c r="A50" s="364">
        <v>41</v>
      </c>
      <c r="B50" s="327" t="s">
        <v>1993</v>
      </c>
      <c r="C50" s="320">
        <v>2622.77</v>
      </c>
      <c r="D50" s="320">
        <v>3596.52</v>
      </c>
      <c r="E50" s="328">
        <v>3036</v>
      </c>
      <c r="F50" s="328">
        <v>375.52</v>
      </c>
      <c r="G50" s="328">
        <v>233.75</v>
      </c>
      <c r="H50" s="331">
        <v>3645.27</v>
      </c>
      <c r="I50" s="583" t="s">
        <v>809</v>
      </c>
      <c r="J50" s="331">
        <v>0</v>
      </c>
    </row>
    <row r="51" spans="1:11">
      <c r="A51" s="364">
        <v>42</v>
      </c>
      <c r="B51" s="327" t="s">
        <v>1998</v>
      </c>
      <c r="C51" s="320">
        <v>8634.09</v>
      </c>
      <c r="D51" s="320">
        <v>10600.98</v>
      </c>
      <c r="E51" s="328">
        <v>9691</v>
      </c>
      <c r="F51" s="328">
        <v>22.2</v>
      </c>
      <c r="G51" s="328">
        <v>-669.32</v>
      </c>
      <c r="H51" s="331">
        <v>9043.880000000001</v>
      </c>
      <c r="I51" s="583" t="s">
        <v>809</v>
      </c>
      <c r="J51" s="331">
        <v>0</v>
      </c>
    </row>
    <row r="52" spans="1:11">
      <c r="A52" s="364">
        <v>43</v>
      </c>
      <c r="B52" s="327" t="s">
        <v>1999</v>
      </c>
      <c r="C52" s="320">
        <v>4.4800000000000004</v>
      </c>
      <c r="D52" s="320">
        <v>44.8</v>
      </c>
      <c r="E52" s="328">
        <v>20</v>
      </c>
      <c r="F52" s="328"/>
      <c r="G52" s="328">
        <v>129.81</v>
      </c>
      <c r="H52" s="331">
        <v>149.81</v>
      </c>
      <c r="I52" s="583" t="s">
        <v>809</v>
      </c>
      <c r="J52" s="331">
        <v>0</v>
      </c>
      <c r="K52" s="882"/>
    </row>
    <row r="53" spans="1:11">
      <c r="A53" s="364">
        <v>44</v>
      </c>
      <c r="B53" s="531" t="s">
        <v>3752</v>
      </c>
      <c r="C53" s="320">
        <v>555500.6</v>
      </c>
      <c r="D53" s="320">
        <v>634013.72</v>
      </c>
      <c r="E53" s="328">
        <v>594757</v>
      </c>
      <c r="F53" s="333">
        <v>21150</v>
      </c>
      <c r="G53" s="328">
        <v>-778065.55365022062</v>
      </c>
      <c r="H53" s="331">
        <v>-162158.55365022062</v>
      </c>
      <c r="I53" s="583" t="s">
        <v>809</v>
      </c>
      <c r="J53" s="331">
        <v>0</v>
      </c>
      <c r="K53" s="882"/>
    </row>
    <row r="54" spans="1:11" ht="12.75" thickBot="1">
      <c r="A54" s="364">
        <v>45</v>
      </c>
      <c r="B54" s="350" t="s">
        <v>152</v>
      </c>
      <c r="C54" s="1463">
        <v>13940339.930000002</v>
      </c>
      <c r="D54" s="1463">
        <v>15519361.160000002</v>
      </c>
      <c r="E54" s="1463">
        <v>14746722</v>
      </c>
      <c r="F54" s="1463">
        <v>-1562782.0672999544</v>
      </c>
      <c r="G54" s="1463">
        <v>-1471091.2826857974</v>
      </c>
      <c r="H54" s="1463">
        <v>11712848.650014251</v>
      </c>
      <c r="I54" s="333"/>
      <c r="J54" s="586">
        <v>0</v>
      </c>
      <c r="K54" s="882"/>
    </row>
    <row r="55" spans="1:11" ht="12.75" thickTop="1">
      <c r="A55" s="364">
        <v>46</v>
      </c>
      <c r="B55" s="952" t="s">
        <v>2485</v>
      </c>
      <c r="C55" s="322"/>
      <c r="D55" s="322"/>
      <c r="F55" s="328"/>
      <c r="G55" s="328"/>
      <c r="H55" s="328"/>
      <c r="I55" s="583"/>
      <c r="J55" s="328"/>
    </row>
    <row r="56" spans="1:11">
      <c r="A56" s="364">
        <v>47</v>
      </c>
      <c r="B56" s="322" t="s">
        <v>110</v>
      </c>
      <c r="C56" s="322"/>
      <c r="D56" s="319"/>
      <c r="F56" s="328"/>
      <c r="G56" s="328"/>
      <c r="H56" s="328"/>
      <c r="I56" s="583"/>
      <c r="J56" s="328"/>
    </row>
    <row r="57" spans="1:11">
      <c r="A57" s="364">
        <v>48</v>
      </c>
      <c r="B57" s="322" t="s">
        <v>2486</v>
      </c>
      <c r="C57" s="319"/>
      <c r="D57" s="322"/>
    </row>
    <row r="58" spans="1:11">
      <c r="A58" s="364">
        <v>49</v>
      </c>
      <c r="B58" s="949" t="s">
        <v>1160</v>
      </c>
      <c r="C58" s="319">
        <v>0</v>
      </c>
      <c r="D58" s="319">
        <v>0</v>
      </c>
      <c r="E58" s="319">
        <v>0</v>
      </c>
    </row>
    <row r="59" spans="1:11">
      <c r="A59" s="364">
        <v>50</v>
      </c>
      <c r="B59" s="949" t="s">
        <v>1161</v>
      </c>
      <c r="C59" s="319">
        <v>-336018.41999999993</v>
      </c>
      <c r="D59" s="319">
        <v>-384114</v>
      </c>
      <c r="E59" s="319">
        <v>-357882</v>
      </c>
    </row>
    <row r="60" spans="1:11">
      <c r="A60" s="364">
        <v>51</v>
      </c>
      <c r="B60" s="949" t="s">
        <v>1162</v>
      </c>
      <c r="C60" s="319">
        <v>-127578.71999999997</v>
      </c>
      <c r="D60" s="319">
        <v>-131270</v>
      </c>
      <c r="E60" s="319">
        <v>-130220</v>
      </c>
    </row>
    <row r="61" spans="1:11">
      <c r="A61" s="364">
        <v>52</v>
      </c>
      <c r="B61" s="949" t="s">
        <v>1164</v>
      </c>
      <c r="C61" s="319">
        <v>0</v>
      </c>
      <c r="D61" s="319">
        <v>0</v>
      </c>
      <c r="E61" s="319">
        <v>0</v>
      </c>
    </row>
    <row r="62" spans="1:11">
      <c r="A62" s="364">
        <v>53</v>
      </c>
      <c r="B62" s="949" t="s">
        <v>1165</v>
      </c>
      <c r="C62" s="319">
        <v>0</v>
      </c>
      <c r="D62" s="319">
        <v>0</v>
      </c>
      <c r="E62" s="319">
        <v>0</v>
      </c>
    </row>
    <row r="63" spans="1:11">
      <c r="A63" s="364">
        <v>54</v>
      </c>
      <c r="B63" s="949" t="s">
        <v>1993</v>
      </c>
      <c r="C63" s="319">
        <v>0</v>
      </c>
      <c r="D63" s="319">
        <v>0</v>
      </c>
      <c r="E63" s="319">
        <v>0</v>
      </c>
    </row>
    <row r="64" spans="1:11">
      <c r="A64" s="364">
        <v>55</v>
      </c>
      <c r="B64" s="949" t="s">
        <v>1998</v>
      </c>
      <c r="C64" s="319">
        <v>0</v>
      </c>
      <c r="D64" s="319">
        <v>0</v>
      </c>
      <c r="E64" s="319">
        <v>0</v>
      </c>
    </row>
    <row r="65" spans="1:7">
      <c r="A65" s="364">
        <v>56</v>
      </c>
      <c r="B65" s="950" t="s">
        <v>588</v>
      </c>
      <c r="C65" s="319">
        <v>0</v>
      </c>
      <c r="D65" s="319">
        <v>0</v>
      </c>
      <c r="E65" s="319">
        <v>0</v>
      </c>
    </row>
    <row r="66" spans="1:7">
      <c r="A66" s="364">
        <v>57</v>
      </c>
      <c r="B66" s="951" t="s">
        <v>1650</v>
      </c>
      <c r="C66" s="319">
        <v>0</v>
      </c>
      <c r="D66" s="319">
        <v>0</v>
      </c>
      <c r="E66" s="319">
        <v>0</v>
      </c>
    </row>
    <row r="67" spans="1:7">
      <c r="A67" s="364">
        <v>58</v>
      </c>
      <c r="B67" s="949" t="s">
        <v>2543</v>
      </c>
      <c r="C67" s="319"/>
      <c r="D67" s="319"/>
      <c r="E67" s="319"/>
    </row>
    <row r="68" spans="1:7">
      <c r="A68" s="364">
        <v>59</v>
      </c>
      <c r="B68" s="947" t="s">
        <v>2483</v>
      </c>
      <c r="C68" s="948">
        <v>13476742.790000001</v>
      </c>
      <c r="D68" s="948">
        <v>15003977.160000002</v>
      </c>
      <c r="E68" s="948">
        <v>14258620</v>
      </c>
    </row>
    <row r="69" spans="1:7">
      <c r="A69" s="364">
        <v>60</v>
      </c>
      <c r="B69" s="531" t="s">
        <v>4184</v>
      </c>
      <c r="C69" s="953"/>
      <c r="D69" s="953"/>
    </row>
    <row r="70" spans="1:7">
      <c r="B70" s="322"/>
      <c r="C70" s="322"/>
      <c r="D70" s="322"/>
    </row>
    <row r="71" spans="1:7">
      <c r="F71" s="401"/>
      <c r="G71" s="401"/>
    </row>
    <row r="98" spans="1:2">
      <c r="A98" s="2108"/>
      <c r="B98" s="2108"/>
    </row>
    <row r="99" spans="1:2">
      <c r="A99" s="2108"/>
      <c r="B99" s="2108"/>
    </row>
    <row r="100" spans="1:2">
      <c r="A100" s="2108"/>
      <c r="B100" s="2108"/>
    </row>
    <row r="101" spans="1:2">
      <c r="A101" s="2108"/>
      <c r="B101" s="2108"/>
    </row>
    <row r="102" spans="1:2">
      <c r="A102" s="2108"/>
      <c r="B102" s="2108"/>
    </row>
    <row r="132" spans="1:2">
      <c r="A132" s="2108"/>
      <c r="B132" s="2108"/>
    </row>
    <row r="218" spans="1:1">
      <c r="A218" s="2108"/>
    </row>
    <row r="219" spans="1:1">
      <c r="A219" s="2108"/>
    </row>
    <row r="220" spans="1:1">
      <c r="A220" s="2108"/>
    </row>
    <row r="221" spans="1:1">
      <c r="A221" s="2108"/>
    </row>
    <row r="222" spans="1:1">
      <c r="A222" s="2108"/>
    </row>
    <row r="223" spans="1:1">
      <c r="A223" s="2108"/>
    </row>
    <row r="224" spans="1:1">
      <c r="A224" s="2108"/>
    </row>
    <row r="225" spans="1:1">
      <c r="A225" s="2108"/>
    </row>
    <row r="226" spans="1:1">
      <c r="A226" s="2108"/>
    </row>
    <row r="227" spans="1:1">
      <c r="A227" s="2108"/>
    </row>
    <row r="228" spans="1:1">
      <c r="A228" s="2108"/>
    </row>
    <row r="229" spans="1:1">
      <c r="A229" s="2108"/>
    </row>
    <row r="230" spans="1:1">
      <c r="A230" s="2108"/>
    </row>
    <row r="231" spans="1:1">
      <c r="A231" s="2108"/>
    </row>
    <row r="232" spans="1:1">
      <c r="A232" s="2108"/>
    </row>
    <row r="233" spans="1:1">
      <c r="A233" s="2108"/>
    </row>
    <row r="234" spans="1:1">
      <c r="A234" s="2108"/>
    </row>
    <row r="235" spans="1:1">
      <c r="A235" s="2108"/>
    </row>
    <row r="236" spans="1:1">
      <c r="A236" s="2108"/>
    </row>
    <row r="237" spans="1:1">
      <c r="A237" s="2108"/>
    </row>
    <row r="238" spans="1:1">
      <c r="A238" s="2108"/>
    </row>
    <row r="239" spans="1:1">
      <c r="A239" s="2108"/>
    </row>
    <row r="240" spans="1:1">
      <c r="A240" s="2108"/>
    </row>
    <row r="241" spans="1:1">
      <c r="A241" s="2108"/>
    </row>
    <row r="242" spans="1:1">
      <c r="A242" s="2108"/>
    </row>
    <row r="243" spans="1:1">
      <c r="A243" s="2108"/>
    </row>
    <row r="244" spans="1:1">
      <c r="A244" s="2108"/>
    </row>
    <row r="245" spans="1:1">
      <c r="A245" s="2108"/>
    </row>
    <row r="246" spans="1:1">
      <c r="A246" s="2108"/>
    </row>
    <row r="247" spans="1:1">
      <c r="A247" s="2108"/>
    </row>
    <row r="248" spans="1:1">
      <c r="A248" s="2108"/>
    </row>
    <row r="249" spans="1:1">
      <c r="A249" s="2108"/>
    </row>
    <row r="250" spans="1:1">
      <c r="A250" s="2108"/>
    </row>
    <row r="251" spans="1:1">
      <c r="A251" s="2108"/>
    </row>
    <row r="252" spans="1:1">
      <c r="A252" s="2108"/>
    </row>
    <row r="253" spans="1:1">
      <c r="A253" s="2108"/>
    </row>
    <row r="254" spans="1:1">
      <c r="A254" s="2108"/>
    </row>
    <row r="255" spans="1:1">
      <c r="A255" s="2108"/>
    </row>
    <row r="256" spans="1:1">
      <c r="A256" s="2108"/>
    </row>
    <row r="257" spans="1:1">
      <c r="A257" s="2108"/>
    </row>
    <row r="258" spans="1:1">
      <c r="A258" s="2108"/>
    </row>
    <row r="259" spans="1:1">
      <c r="A259" s="2108"/>
    </row>
    <row r="260" spans="1:1">
      <c r="A260" s="2108"/>
    </row>
    <row r="261" spans="1:1">
      <c r="A261" s="2108"/>
    </row>
    <row r="262" spans="1:1">
      <c r="A262" s="2108"/>
    </row>
    <row r="263" spans="1:1">
      <c r="A263" s="2108"/>
    </row>
    <row r="264" spans="1:1">
      <c r="A264" s="2108"/>
    </row>
    <row r="265" spans="1:1">
      <c r="A265" s="2108"/>
    </row>
    <row r="266" spans="1:1">
      <c r="A266" s="2108"/>
    </row>
    <row r="267" spans="1:1">
      <c r="A267" s="2108"/>
    </row>
    <row r="268" spans="1:1">
      <c r="A268" s="2108"/>
    </row>
    <row r="269" spans="1:1">
      <c r="A269" s="2108"/>
    </row>
    <row r="270" spans="1:1">
      <c r="A270" s="2108"/>
    </row>
    <row r="271" spans="1:1">
      <c r="A271" s="2108"/>
    </row>
    <row r="272" spans="1:1">
      <c r="A272" s="2108"/>
    </row>
  </sheetData>
  <mergeCells count="1">
    <mergeCell ref="C3:E6"/>
  </mergeCells>
  <phoneticPr fontId="29" type="noConversion"/>
  <printOptions horizontalCentered="1"/>
  <pageMargins left="0.75" right="0.25" top="0.5" bottom="0.25" header="0.2" footer="0.24"/>
  <pageSetup scale="75" orientation="portrait" r:id="rId1"/>
  <headerFooter alignWithMargins="0"/>
</worksheet>
</file>

<file path=xl/worksheets/sheet16.xml><?xml version="1.0" encoding="utf-8"?>
<worksheet xmlns="http://schemas.openxmlformats.org/spreadsheetml/2006/main" xmlns:r="http://schemas.openxmlformats.org/officeDocument/2006/relationships">
  <sheetPr transitionEvaluation="1" transitionEntry="1" codeName="Sheet35"/>
  <dimension ref="A1:Q277"/>
  <sheetViews>
    <sheetView view="pageBreakPreview" zoomScale="60" zoomScaleNormal="100" workbookViewId="0"/>
  </sheetViews>
  <sheetFormatPr defaultColWidth="10.85546875" defaultRowHeight="12"/>
  <cols>
    <col min="1" max="1" width="4.85546875" style="327" customWidth="1"/>
    <col min="2" max="2" width="33.85546875" style="327" customWidth="1"/>
    <col min="3" max="8" width="11.7109375" style="327" customWidth="1"/>
    <col min="9" max="16" width="11.28515625" style="327" customWidth="1"/>
    <col min="17" max="17" width="11.28515625" style="391" customWidth="1"/>
    <col min="18" max="16384" width="10.85546875" style="220"/>
  </cols>
  <sheetData>
    <row r="1" spans="1:17">
      <c r="A1" s="321" t="s">
        <v>892</v>
      </c>
      <c r="B1" s="321"/>
      <c r="C1" s="321"/>
      <c r="D1" s="321"/>
      <c r="E1" s="321"/>
      <c r="F1" s="321"/>
      <c r="G1" s="321"/>
      <c r="H1" s="321"/>
      <c r="I1" s="321"/>
      <c r="J1" s="321"/>
      <c r="K1" s="321"/>
      <c r="L1" s="743" t="s">
        <v>1741</v>
      </c>
      <c r="M1" s="321"/>
      <c r="N1" s="321"/>
      <c r="P1" s="876"/>
      <c r="Q1" s="1483"/>
    </row>
    <row r="2" spans="1:17">
      <c r="A2" s="321" t="s">
        <v>648</v>
      </c>
      <c r="B2" s="321"/>
      <c r="C2" s="321"/>
      <c r="D2" s="321"/>
      <c r="E2" s="321"/>
      <c r="F2" s="321"/>
      <c r="G2" s="321"/>
      <c r="H2" s="321"/>
      <c r="I2" s="321"/>
      <c r="J2" s="321"/>
      <c r="K2" s="321"/>
      <c r="L2" s="921" t="s">
        <v>893</v>
      </c>
      <c r="M2" s="321"/>
      <c r="N2" s="321"/>
      <c r="P2" s="876"/>
      <c r="Q2" s="1483"/>
    </row>
    <row r="3" spans="1:17" ht="12" customHeight="1">
      <c r="A3" s="321" t="s">
        <v>3808</v>
      </c>
      <c r="B3" s="2335"/>
      <c r="D3" s="418"/>
      <c r="E3" s="418"/>
      <c r="F3" s="418"/>
      <c r="G3" s="418"/>
      <c r="H3" s="418"/>
      <c r="I3" s="418"/>
      <c r="J3" s="418"/>
      <c r="K3" s="1555"/>
      <c r="L3" s="743" t="s">
        <v>2138</v>
      </c>
      <c r="M3" s="1555"/>
      <c r="N3" s="1554"/>
      <c r="P3" s="1557"/>
      <c r="Q3" s="582"/>
    </row>
    <row r="4" spans="1:17" ht="12.75" customHeight="1">
      <c r="A4" s="321" t="s">
        <v>3807</v>
      </c>
      <c r="B4" s="2335"/>
      <c r="C4" s="418"/>
      <c r="D4" s="418"/>
      <c r="E4" s="418"/>
      <c r="F4" s="418"/>
      <c r="G4" s="418"/>
      <c r="H4" s="418"/>
      <c r="I4" s="418"/>
      <c r="J4" s="418"/>
      <c r="K4" s="1555"/>
      <c r="L4" s="743" t="s">
        <v>4056</v>
      </c>
      <c r="M4" s="1555"/>
      <c r="N4" s="1575"/>
      <c r="P4" s="1557"/>
      <c r="Q4" s="582"/>
    </row>
    <row r="5" spans="1:17" ht="12.75" customHeight="1">
      <c r="A5" s="321" t="s">
        <v>2631</v>
      </c>
      <c r="B5" s="321"/>
      <c r="C5" s="418"/>
      <c r="D5" s="418"/>
      <c r="E5" s="418"/>
      <c r="F5" s="418"/>
      <c r="G5" s="418"/>
      <c r="H5" s="418"/>
      <c r="I5" s="418"/>
      <c r="J5" s="418"/>
      <c r="K5" s="1555"/>
      <c r="L5" s="743"/>
      <c r="M5" s="1555"/>
      <c r="N5" s="1575"/>
      <c r="P5" s="1557"/>
      <c r="Q5" s="582"/>
    </row>
    <row r="6" spans="1:17" ht="13.5" customHeight="1" thickBot="1">
      <c r="A6" s="317" t="s">
        <v>1906</v>
      </c>
      <c r="B6" s="2335"/>
      <c r="C6" s="2580" t="s">
        <v>1845</v>
      </c>
      <c r="D6" s="2580"/>
      <c r="E6" s="2580"/>
      <c r="F6" s="2580"/>
      <c r="G6" s="2580"/>
      <c r="H6" s="2580"/>
      <c r="I6" s="2580"/>
      <c r="J6" s="2580"/>
      <c r="K6" s="2580"/>
      <c r="L6" s="743" t="s">
        <v>1684</v>
      </c>
      <c r="M6" s="1555"/>
      <c r="N6" s="1575"/>
      <c r="P6" s="1557"/>
      <c r="Q6" s="582"/>
    </row>
    <row r="7" spans="1:17">
      <c r="A7" s="956"/>
      <c r="B7" s="957" t="s">
        <v>1321</v>
      </c>
      <c r="C7" s="958">
        <v>-2</v>
      </c>
      <c r="D7" s="958">
        <v>-3</v>
      </c>
      <c r="E7" s="958">
        <v>-4</v>
      </c>
      <c r="F7" s="958">
        <v>-5</v>
      </c>
      <c r="G7" s="958">
        <v>-6</v>
      </c>
      <c r="H7" s="958">
        <v>-7</v>
      </c>
      <c r="I7" s="958">
        <v>-8</v>
      </c>
      <c r="J7" s="958">
        <v>-9</v>
      </c>
      <c r="K7" s="958">
        <v>-10</v>
      </c>
      <c r="L7" s="958">
        <v>-11</v>
      </c>
      <c r="M7" s="958">
        <v>-12</v>
      </c>
      <c r="N7" s="958">
        <v>-13</v>
      </c>
      <c r="O7" s="958">
        <v>-14</v>
      </c>
      <c r="P7" s="958">
        <v>-15</v>
      </c>
      <c r="Q7" s="1480"/>
    </row>
    <row r="8" spans="1:17" ht="24">
      <c r="A8" s="923" t="s">
        <v>1122</v>
      </c>
      <c r="B8" s="567" t="s">
        <v>1390</v>
      </c>
      <c r="C8" s="323" t="s">
        <v>2636</v>
      </c>
      <c r="D8" s="323">
        <v>42014</v>
      </c>
      <c r="E8" s="324">
        <v>42036</v>
      </c>
      <c r="F8" s="324">
        <v>42064</v>
      </c>
      <c r="G8" s="324">
        <v>42095</v>
      </c>
      <c r="H8" s="324">
        <v>42125</v>
      </c>
      <c r="I8" s="324">
        <v>42156</v>
      </c>
      <c r="J8" s="324">
        <v>42186</v>
      </c>
      <c r="K8" s="324">
        <v>42217</v>
      </c>
      <c r="L8" s="324">
        <v>42248</v>
      </c>
      <c r="M8" s="324">
        <v>42278</v>
      </c>
      <c r="N8" s="324">
        <v>42309</v>
      </c>
      <c r="O8" s="324">
        <v>42339</v>
      </c>
      <c r="P8" s="325" t="s">
        <v>74</v>
      </c>
      <c r="Q8" s="485"/>
    </row>
    <row r="9" spans="1:17">
      <c r="A9" s="364">
        <v>1</v>
      </c>
      <c r="B9" s="321" t="s">
        <v>1394</v>
      </c>
      <c r="C9" s="320"/>
      <c r="D9" s="320"/>
      <c r="E9" s="320"/>
      <c r="F9" s="320"/>
      <c r="H9" s="328"/>
      <c r="I9" s="328"/>
      <c r="J9" s="328"/>
      <c r="K9" s="328"/>
      <c r="L9" s="329"/>
      <c r="M9" s="329"/>
      <c r="N9" s="329"/>
      <c r="O9" s="329"/>
      <c r="P9" s="329"/>
      <c r="Q9" s="1482"/>
    </row>
    <row r="10" spans="1:17">
      <c r="A10" s="364">
        <v>2</v>
      </c>
      <c r="B10" s="327" t="s">
        <v>1428</v>
      </c>
      <c r="C10" s="320">
        <v>-10416.200000000001</v>
      </c>
      <c r="D10" s="320">
        <v>-10325.76</v>
      </c>
      <c r="E10" s="320">
        <v>-10235.32</v>
      </c>
      <c r="F10" s="320">
        <v>-10144.879999999999</v>
      </c>
      <c r="G10" s="320">
        <v>-10054.44</v>
      </c>
      <c r="H10" s="320">
        <v>-9964</v>
      </c>
      <c r="I10" s="320">
        <v>-9873.56</v>
      </c>
      <c r="J10" s="320">
        <v>-9783.1200000000008</v>
      </c>
      <c r="K10" s="320">
        <v>-9692.68</v>
      </c>
      <c r="L10" s="320">
        <v>-9602.24</v>
      </c>
      <c r="M10" s="320">
        <v>-9511.7999999999993</v>
      </c>
      <c r="N10" s="320">
        <v>-9421.36</v>
      </c>
      <c r="O10" s="320">
        <v>-9330.92</v>
      </c>
      <c r="P10" s="320">
        <v>-9874</v>
      </c>
      <c r="Q10" s="339"/>
    </row>
    <row r="11" spans="1:17">
      <c r="A11" s="364">
        <v>3</v>
      </c>
      <c r="B11" s="327" t="s">
        <v>1429</v>
      </c>
      <c r="C11" s="320">
        <v>3833.45</v>
      </c>
      <c r="D11" s="320">
        <v>3880.55</v>
      </c>
      <c r="E11" s="320">
        <v>3927.81</v>
      </c>
      <c r="F11" s="320">
        <v>3975.74</v>
      </c>
      <c r="G11" s="320">
        <v>4022.85</v>
      </c>
      <c r="H11" s="320">
        <v>4070.03</v>
      </c>
      <c r="I11" s="320">
        <v>4116.87</v>
      </c>
      <c r="J11" s="320">
        <v>4164.09</v>
      </c>
      <c r="K11" s="320">
        <v>4211.24</v>
      </c>
      <c r="L11" s="320">
        <v>4258.3</v>
      </c>
      <c r="M11" s="320">
        <v>4305.26</v>
      </c>
      <c r="N11" s="320">
        <v>4352.28</v>
      </c>
      <c r="O11" s="320">
        <v>4399.32</v>
      </c>
      <c r="P11" s="320">
        <v>4117</v>
      </c>
      <c r="Q11" s="339"/>
    </row>
    <row r="12" spans="1:17">
      <c r="A12" s="364">
        <v>4</v>
      </c>
      <c r="B12" s="327" t="s">
        <v>1216</v>
      </c>
      <c r="C12" s="320"/>
      <c r="D12" s="320"/>
      <c r="E12" s="320"/>
      <c r="F12" s="320"/>
      <c r="G12" s="320"/>
      <c r="H12" s="320"/>
      <c r="I12" s="320"/>
      <c r="J12" s="320"/>
      <c r="K12" s="320"/>
      <c r="L12" s="320"/>
      <c r="M12" s="320"/>
      <c r="N12" s="320"/>
      <c r="O12" s="320"/>
      <c r="P12" s="320">
        <v>0</v>
      </c>
      <c r="Q12" s="339"/>
    </row>
    <row r="13" spans="1:17">
      <c r="A13" s="364">
        <v>5</v>
      </c>
      <c r="B13" s="321" t="s">
        <v>1217</v>
      </c>
      <c r="C13" s="320"/>
      <c r="D13" s="320"/>
      <c r="E13" s="320"/>
      <c r="F13" s="320"/>
      <c r="G13" s="320"/>
      <c r="H13" s="320"/>
      <c r="I13" s="320"/>
      <c r="J13" s="320"/>
      <c r="K13" s="320"/>
      <c r="L13" s="320"/>
      <c r="M13" s="320"/>
      <c r="N13" s="320"/>
      <c r="O13" s="320"/>
      <c r="P13" s="329"/>
      <c r="Q13" s="1482"/>
    </row>
    <row r="14" spans="1:17">
      <c r="A14" s="364">
        <v>6</v>
      </c>
      <c r="B14" s="327" t="s">
        <v>1218</v>
      </c>
      <c r="C14" s="320"/>
      <c r="D14" s="320"/>
      <c r="E14" s="320"/>
      <c r="F14" s="320"/>
      <c r="G14" s="320"/>
      <c r="H14" s="320"/>
      <c r="I14" s="320"/>
      <c r="J14" s="320"/>
      <c r="K14" s="320"/>
      <c r="L14" s="320"/>
      <c r="M14" s="320"/>
      <c r="N14" s="320"/>
      <c r="O14" s="320"/>
      <c r="P14" s="320"/>
      <c r="Q14" s="339"/>
    </row>
    <row r="15" spans="1:17">
      <c r="A15" s="364">
        <v>7</v>
      </c>
      <c r="B15" s="327" t="s">
        <v>1219</v>
      </c>
      <c r="C15" s="320">
        <v>34248.480000000003</v>
      </c>
      <c r="D15" s="320">
        <v>34613.86</v>
      </c>
      <c r="E15" s="320">
        <v>34979.24</v>
      </c>
      <c r="F15" s="320">
        <v>35344.620000000003</v>
      </c>
      <c r="G15" s="320">
        <v>35710</v>
      </c>
      <c r="H15" s="320">
        <v>36075.82</v>
      </c>
      <c r="I15" s="320">
        <v>36442.75</v>
      </c>
      <c r="J15" s="320">
        <v>36809.68</v>
      </c>
      <c r="K15" s="320">
        <v>37176.61</v>
      </c>
      <c r="L15" s="320">
        <v>37544.25</v>
      </c>
      <c r="M15" s="320">
        <v>37911.89</v>
      </c>
      <c r="N15" s="320">
        <v>38279.53</v>
      </c>
      <c r="O15" s="320">
        <v>38648.89</v>
      </c>
      <c r="P15" s="320">
        <v>36445</v>
      </c>
      <c r="Q15" s="339"/>
    </row>
    <row r="16" spans="1:17">
      <c r="A16" s="364">
        <v>8</v>
      </c>
      <c r="B16" s="327" t="s">
        <v>1220</v>
      </c>
      <c r="C16" s="320"/>
      <c r="D16" s="320"/>
      <c r="E16" s="320"/>
      <c r="F16" s="320"/>
      <c r="G16" s="320"/>
      <c r="H16" s="320"/>
      <c r="I16" s="320"/>
      <c r="J16" s="320"/>
      <c r="K16" s="320"/>
      <c r="L16" s="320"/>
      <c r="M16" s="320"/>
      <c r="N16" s="320"/>
      <c r="O16" s="320"/>
      <c r="P16" s="320">
        <v>0</v>
      </c>
      <c r="Q16" s="339"/>
    </row>
    <row r="17" spans="1:17">
      <c r="A17" s="364">
        <v>9</v>
      </c>
      <c r="B17" s="327" t="s">
        <v>1221</v>
      </c>
      <c r="C17" s="320"/>
      <c r="D17" s="320"/>
      <c r="E17" s="320"/>
      <c r="F17" s="320"/>
      <c r="G17" s="320"/>
      <c r="H17" s="320"/>
      <c r="I17" s="320"/>
      <c r="J17" s="320"/>
      <c r="K17" s="320"/>
      <c r="L17" s="320"/>
      <c r="M17" s="320"/>
      <c r="N17" s="320"/>
      <c r="O17" s="320"/>
      <c r="P17" s="320">
        <v>0</v>
      </c>
      <c r="Q17" s="339"/>
    </row>
    <row r="18" spans="1:17">
      <c r="A18" s="364">
        <v>10</v>
      </c>
      <c r="B18" s="327" t="s">
        <v>1222</v>
      </c>
      <c r="C18" s="320">
        <v>964116.45</v>
      </c>
      <c r="D18" s="320">
        <v>971275.71</v>
      </c>
      <c r="E18" s="320">
        <v>978435.09</v>
      </c>
      <c r="F18" s="320">
        <v>985595.08</v>
      </c>
      <c r="G18" s="320">
        <v>992755.63</v>
      </c>
      <c r="H18" s="320">
        <v>999916.74</v>
      </c>
      <c r="I18" s="320">
        <v>1007078.69</v>
      </c>
      <c r="J18" s="320">
        <v>1014241.03</v>
      </c>
      <c r="K18" s="320">
        <v>1021404.55</v>
      </c>
      <c r="L18" s="320">
        <v>1028569.36</v>
      </c>
      <c r="M18" s="320">
        <v>1035734.78</v>
      </c>
      <c r="N18" s="320">
        <v>1042900.48</v>
      </c>
      <c r="O18" s="320">
        <v>1050066.18</v>
      </c>
      <c r="P18" s="320">
        <v>1007084</v>
      </c>
      <c r="Q18" s="339"/>
    </row>
    <row r="19" spans="1:17">
      <c r="A19" s="364">
        <v>11</v>
      </c>
      <c r="B19" s="327" t="s">
        <v>1223</v>
      </c>
      <c r="C19" s="320">
        <v>0</v>
      </c>
      <c r="D19" s="320">
        <v>0</v>
      </c>
      <c r="E19" s="320">
        <v>0</v>
      </c>
      <c r="F19" s="320">
        <v>0</v>
      </c>
      <c r="G19" s="320">
        <v>0</v>
      </c>
      <c r="H19" s="320">
        <v>0</v>
      </c>
      <c r="I19" s="320">
        <v>0</v>
      </c>
      <c r="J19" s="320">
        <v>0</v>
      </c>
      <c r="K19" s="320">
        <v>0</v>
      </c>
      <c r="L19" s="320">
        <v>0</v>
      </c>
      <c r="M19" s="320">
        <v>0</v>
      </c>
      <c r="N19" s="320">
        <v>0</v>
      </c>
      <c r="O19" s="320">
        <v>0</v>
      </c>
      <c r="P19" s="320">
        <v>0</v>
      </c>
      <c r="Q19" s="339"/>
    </row>
    <row r="20" spans="1:17">
      <c r="A20" s="364">
        <v>12</v>
      </c>
      <c r="B20" s="327" t="s">
        <v>1224</v>
      </c>
      <c r="C20" s="320">
        <v>67899.3</v>
      </c>
      <c r="D20" s="320">
        <v>68668.820000000007</v>
      </c>
      <c r="E20" s="320">
        <v>69438.34</v>
      </c>
      <c r="F20" s="320">
        <v>70207.86</v>
      </c>
      <c r="G20" s="320">
        <v>70983.88</v>
      </c>
      <c r="H20" s="320">
        <v>71763.22</v>
      </c>
      <c r="I20" s="320">
        <v>72542.559999999998</v>
      </c>
      <c r="J20" s="320">
        <v>73321.899999999994</v>
      </c>
      <c r="K20" s="320">
        <v>74101.240000000005</v>
      </c>
      <c r="L20" s="320">
        <v>74880.58</v>
      </c>
      <c r="M20" s="320">
        <v>75659.92</v>
      </c>
      <c r="N20" s="320">
        <v>76439.259999999995</v>
      </c>
      <c r="O20" s="320">
        <v>77218.600000000006</v>
      </c>
      <c r="P20" s="320">
        <v>72548</v>
      </c>
      <c r="Q20" s="339"/>
    </row>
    <row r="21" spans="1:17">
      <c r="A21" s="364">
        <v>13</v>
      </c>
      <c r="B21" s="327" t="s">
        <v>1225</v>
      </c>
      <c r="C21" s="320">
        <v>48528.82</v>
      </c>
      <c r="D21" s="320">
        <v>49081.46</v>
      </c>
      <c r="E21" s="320">
        <v>49634.1</v>
      </c>
      <c r="F21" s="320">
        <v>50186.74</v>
      </c>
      <c r="G21" s="320">
        <v>50739.38</v>
      </c>
      <c r="H21" s="320">
        <v>51292.02</v>
      </c>
      <c r="I21" s="320">
        <v>51844.66</v>
      </c>
      <c r="J21" s="320">
        <v>52397.3</v>
      </c>
      <c r="K21" s="320">
        <v>52949.94</v>
      </c>
      <c r="L21" s="320">
        <v>53502.58</v>
      </c>
      <c r="M21" s="320">
        <v>54055.22</v>
      </c>
      <c r="N21" s="320">
        <v>54607.86</v>
      </c>
      <c r="O21" s="320">
        <v>55160.5</v>
      </c>
      <c r="P21" s="320">
        <v>51845</v>
      </c>
      <c r="Q21" s="339"/>
    </row>
    <row r="22" spans="1:17">
      <c r="A22" s="364">
        <v>14</v>
      </c>
      <c r="B22" s="327" t="s">
        <v>1226</v>
      </c>
      <c r="C22" s="320">
        <v>-34325.910000000003</v>
      </c>
      <c r="D22" s="320">
        <v>-34277.64</v>
      </c>
      <c r="E22" s="320">
        <v>-34229.370000000003</v>
      </c>
      <c r="F22" s="320">
        <v>-34181.1</v>
      </c>
      <c r="G22" s="320">
        <v>-34128.85</v>
      </c>
      <c r="H22" s="320">
        <v>-34076.6</v>
      </c>
      <c r="I22" s="320">
        <v>-34024.35</v>
      </c>
      <c r="J22" s="320">
        <v>-33972.1</v>
      </c>
      <c r="K22" s="320">
        <v>-33919.85</v>
      </c>
      <c r="L22" s="320">
        <v>-33865.69</v>
      </c>
      <c r="M22" s="320">
        <v>-33811.53</v>
      </c>
      <c r="N22" s="320">
        <v>-33754.58</v>
      </c>
      <c r="O22" s="320">
        <v>-33692.379999999997</v>
      </c>
      <c r="P22" s="320">
        <v>-34020</v>
      </c>
      <c r="Q22" s="339"/>
    </row>
    <row r="23" spans="1:17">
      <c r="A23" s="364">
        <v>15</v>
      </c>
      <c r="B23" s="327" t="s">
        <v>1227</v>
      </c>
      <c r="C23" s="320"/>
      <c r="D23" s="320"/>
      <c r="E23" s="320"/>
      <c r="F23" s="320"/>
      <c r="G23" s="320"/>
      <c r="H23" s="320"/>
      <c r="I23" s="320"/>
      <c r="J23" s="320"/>
      <c r="K23" s="320"/>
      <c r="L23" s="320"/>
      <c r="M23" s="320"/>
      <c r="N23" s="320"/>
      <c r="O23" s="320"/>
      <c r="P23" s="320">
        <v>0</v>
      </c>
      <c r="Q23" s="339"/>
    </row>
    <row r="24" spans="1:17">
      <c r="A24" s="364">
        <v>16</v>
      </c>
      <c r="B24" s="321" t="s">
        <v>1228</v>
      </c>
      <c r="C24" s="320"/>
      <c r="D24" s="320"/>
      <c r="E24" s="320"/>
      <c r="F24" s="320"/>
      <c r="G24" s="320"/>
      <c r="H24" s="320"/>
      <c r="I24" s="320"/>
      <c r="J24" s="320"/>
      <c r="K24" s="320"/>
      <c r="L24" s="320"/>
      <c r="M24" s="320"/>
      <c r="N24" s="320"/>
      <c r="O24" s="320"/>
      <c r="P24" s="329"/>
      <c r="Q24" s="1482"/>
    </row>
    <row r="25" spans="1:17">
      <c r="A25" s="364">
        <v>17</v>
      </c>
      <c r="B25" s="327" t="s">
        <v>1229</v>
      </c>
      <c r="C25" s="320"/>
      <c r="D25" s="320"/>
      <c r="E25" s="320"/>
      <c r="F25" s="320"/>
      <c r="G25" s="320"/>
      <c r="H25" s="320"/>
      <c r="I25" s="320"/>
      <c r="J25" s="320"/>
      <c r="K25" s="320"/>
      <c r="L25" s="320"/>
      <c r="M25" s="320"/>
      <c r="N25" s="320"/>
      <c r="O25" s="320"/>
      <c r="P25" s="320"/>
      <c r="Q25" s="339"/>
    </row>
    <row r="26" spans="1:17">
      <c r="A26" s="364">
        <v>18</v>
      </c>
      <c r="B26" s="327" t="s">
        <v>1230</v>
      </c>
      <c r="C26" s="320">
        <v>926376.94</v>
      </c>
      <c r="D26" s="320">
        <v>933691.73</v>
      </c>
      <c r="E26" s="320">
        <v>941006.84</v>
      </c>
      <c r="F26" s="320">
        <v>948325.95</v>
      </c>
      <c r="G26" s="320">
        <v>955647.91</v>
      </c>
      <c r="H26" s="320">
        <v>962970.5</v>
      </c>
      <c r="I26" s="320">
        <v>970293.09</v>
      </c>
      <c r="J26" s="320">
        <v>977615.68</v>
      </c>
      <c r="K26" s="320">
        <v>983264.67</v>
      </c>
      <c r="L26" s="320">
        <v>990603.7</v>
      </c>
      <c r="M26" s="320">
        <v>997943.59</v>
      </c>
      <c r="N26" s="320">
        <v>1004924.13</v>
      </c>
      <c r="O26" s="320">
        <v>1012266.01</v>
      </c>
      <c r="P26" s="320">
        <v>969610</v>
      </c>
      <c r="Q26" s="339"/>
    </row>
    <row r="27" spans="1:17">
      <c r="A27" s="364">
        <v>19</v>
      </c>
      <c r="B27" s="531" t="s">
        <v>268</v>
      </c>
      <c r="C27" s="320">
        <v>-143235.85</v>
      </c>
      <c r="D27" s="320">
        <v>-141087.62</v>
      </c>
      <c r="E27" s="320">
        <v>-147180.78</v>
      </c>
      <c r="F27" s="320">
        <v>-147958.66</v>
      </c>
      <c r="G27" s="320">
        <v>-147373.79</v>
      </c>
      <c r="H27" s="320">
        <v>-146071.78</v>
      </c>
      <c r="I27" s="320">
        <v>-154160.91</v>
      </c>
      <c r="J27" s="320">
        <v>-154023.6</v>
      </c>
      <c r="K27" s="320">
        <v>-150699.87</v>
      </c>
      <c r="L27" s="320">
        <v>-152909.37</v>
      </c>
      <c r="M27" s="320">
        <v>-159381.76000000001</v>
      </c>
      <c r="N27" s="320">
        <v>-157174.23000000001</v>
      </c>
      <c r="O27" s="320">
        <v>-153648.19</v>
      </c>
      <c r="P27" s="320">
        <v>-150377</v>
      </c>
      <c r="Q27" s="339"/>
    </row>
    <row r="28" spans="1:17">
      <c r="A28" s="364">
        <v>20</v>
      </c>
      <c r="B28" s="327" t="s">
        <v>109</v>
      </c>
      <c r="C28" s="320">
        <v>195676.7</v>
      </c>
      <c r="D28" s="320">
        <v>196872.95999999999</v>
      </c>
      <c r="E28" s="320">
        <v>199417.86</v>
      </c>
      <c r="F28" s="320">
        <v>198326.62</v>
      </c>
      <c r="G28" s="320">
        <v>200872.95999999999</v>
      </c>
      <c r="H28" s="320">
        <v>202044.01</v>
      </c>
      <c r="I28" s="320">
        <v>203942.89</v>
      </c>
      <c r="J28" s="320">
        <v>206497.68</v>
      </c>
      <c r="K28" s="320">
        <v>209057.76</v>
      </c>
      <c r="L28" s="320">
        <v>211632.92</v>
      </c>
      <c r="M28" s="320">
        <v>211702.81</v>
      </c>
      <c r="N28" s="320">
        <v>213993.15</v>
      </c>
      <c r="O28" s="320">
        <v>216314.1</v>
      </c>
      <c r="P28" s="320">
        <v>205104</v>
      </c>
      <c r="Q28" s="339"/>
    </row>
    <row r="29" spans="1:17">
      <c r="A29" s="364">
        <v>21</v>
      </c>
      <c r="B29" s="327" t="s">
        <v>110</v>
      </c>
      <c r="C29" s="320">
        <v>555.26</v>
      </c>
      <c r="D29" s="320">
        <v>563.14</v>
      </c>
      <c r="E29" s="320">
        <v>571.02</v>
      </c>
      <c r="F29" s="320">
        <v>578.9</v>
      </c>
      <c r="G29" s="320">
        <v>586.78</v>
      </c>
      <c r="H29" s="320">
        <v>594.66</v>
      </c>
      <c r="I29" s="320">
        <v>591.01</v>
      </c>
      <c r="J29" s="320">
        <v>598.89</v>
      </c>
      <c r="K29" s="320">
        <v>606.77</v>
      </c>
      <c r="L29" s="320">
        <v>614.65</v>
      </c>
      <c r="M29" s="320">
        <v>622.53</v>
      </c>
      <c r="N29" s="320">
        <v>630.41</v>
      </c>
      <c r="O29" s="320">
        <v>638.29</v>
      </c>
      <c r="P29" s="320">
        <v>596</v>
      </c>
      <c r="Q29" s="339"/>
    </row>
    <row r="30" spans="1:17">
      <c r="A30" s="364">
        <v>22</v>
      </c>
      <c r="B30" s="321" t="s">
        <v>1557</v>
      </c>
      <c r="C30" s="320"/>
      <c r="D30" s="320"/>
      <c r="E30" s="320"/>
      <c r="F30" s="320"/>
      <c r="G30" s="320"/>
      <c r="H30" s="320"/>
      <c r="I30" s="320"/>
      <c r="J30" s="320"/>
      <c r="K30" s="320"/>
      <c r="L30" s="320"/>
      <c r="M30" s="320"/>
      <c r="N30" s="320"/>
      <c r="O30" s="320"/>
      <c r="P30" s="329"/>
      <c r="Q30" s="1482"/>
    </row>
    <row r="31" spans="1:17">
      <c r="A31" s="364">
        <v>23</v>
      </c>
      <c r="B31" s="327" t="s">
        <v>1558</v>
      </c>
      <c r="C31" s="320"/>
      <c r="D31" s="320"/>
      <c r="E31" s="320"/>
      <c r="F31" s="320"/>
      <c r="G31" s="320"/>
      <c r="H31" s="320"/>
      <c r="I31" s="320"/>
      <c r="J31" s="320"/>
      <c r="K31" s="320"/>
      <c r="L31" s="320"/>
      <c r="M31" s="320"/>
      <c r="N31" s="320"/>
      <c r="O31" s="320"/>
      <c r="P31" s="320"/>
      <c r="Q31" s="339"/>
    </row>
    <row r="32" spans="1:17">
      <c r="A32" s="364">
        <v>24</v>
      </c>
      <c r="B32" s="327" t="s">
        <v>1559</v>
      </c>
      <c r="C32" s="320">
        <v>519.59</v>
      </c>
      <c r="D32" s="320">
        <v>526.23</v>
      </c>
      <c r="E32" s="320">
        <v>532.87</v>
      </c>
      <c r="F32" s="320">
        <v>539.51</v>
      </c>
      <c r="G32" s="320">
        <v>546.15</v>
      </c>
      <c r="H32" s="320">
        <v>552.79</v>
      </c>
      <c r="I32" s="320">
        <v>559.42999999999995</v>
      </c>
      <c r="J32" s="320">
        <v>566.07000000000005</v>
      </c>
      <c r="K32" s="320">
        <v>572.71</v>
      </c>
      <c r="L32" s="320">
        <v>579.35</v>
      </c>
      <c r="M32" s="320">
        <v>585.99</v>
      </c>
      <c r="N32" s="320">
        <v>592.63</v>
      </c>
      <c r="O32" s="320">
        <v>599.27</v>
      </c>
      <c r="P32" s="320">
        <v>559</v>
      </c>
      <c r="Q32" s="339"/>
    </row>
    <row r="33" spans="1:17">
      <c r="A33" s="364">
        <v>25</v>
      </c>
      <c r="B33" s="531" t="s">
        <v>510</v>
      </c>
      <c r="C33" s="320">
        <v>5078.7</v>
      </c>
      <c r="D33" s="320">
        <v>5207.71</v>
      </c>
      <c r="E33" s="320">
        <v>5336.72</v>
      </c>
      <c r="F33" s="320">
        <v>5465.73</v>
      </c>
      <c r="G33" s="320">
        <v>2896.8</v>
      </c>
      <c r="H33" s="320">
        <v>3014.57</v>
      </c>
      <c r="I33" s="320">
        <v>-1269.9000000000001</v>
      </c>
      <c r="J33" s="320">
        <v>-1143.79</v>
      </c>
      <c r="K33" s="320">
        <v>-1017.68</v>
      </c>
      <c r="L33" s="320">
        <v>-891.57</v>
      </c>
      <c r="M33" s="320">
        <v>-765.46</v>
      </c>
      <c r="N33" s="320">
        <v>-639.35</v>
      </c>
      <c r="O33" s="320">
        <v>-511.11</v>
      </c>
      <c r="P33" s="320">
        <v>1597</v>
      </c>
      <c r="Q33" s="339"/>
    </row>
    <row r="34" spans="1:17">
      <c r="A34" s="364">
        <v>26</v>
      </c>
      <c r="B34" s="327" t="s">
        <v>1560</v>
      </c>
      <c r="C34" s="320">
        <v>961260.79</v>
      </c>
      <c r="D34" s="320">
        <v>968523.26</v>
      </c>
      <c r="E34" s="320">
        <v>975785.73</v>
      </c>
      <c r="F34" s="320">
        <v>983048.2</v>
      </c>
      <c r="G34" s="320">
        <v>990310.67</v>
      </c>
      <c r="H34" s="320">
        <v>997573.51</v>
      </c>
      <c r="I34" s="320">
        <v>1004847.31</v>
      </c>
      <c r="J34" s="320">
        <v>1010882.77</v>
      </c>
      <c r="K34" s="320">
        <v>1018158.06</v>
      </c>
      <c r="L34" s="320">
        <v>1025433.9</v>
      </c>
      <c r="M34" s="320">
        <v>1032716</v>
      </c>
      <c r="N34" s="320">
        <v>1040010.25</v>
      </c>
      <c r="O34" s="320">
        <v>1042840.04</v>
      </c>
      <c r="P34" s="320">
        <v>1003953</v>
      </c>
      <c r="Q34" s="339"/>
    </row>
    <row r="35" spans="1:17">
      <c r="A35" s="364">
        <v>27</v>
      </c>
      <c r="B35" s="327" t="s">
        <v>1561</v>
      </c>
      <c r="C35" s="320">
        <v>4136932.77</v>
      </c>
      <c r="D35" s="320">
        <v>4169424.55</v>
      </c>
      <c r="E35" s="320">
        <v>4201660.4000000004</v>
      </c>
      <c r="F35" s="320">
        <v>4234205.84</v>
      </c>
      <c r="G35" s="320">
        <v>4264367.5999999996</v>
      </c>
      <c r="H35" s="320">
        <v>4294374.38</v>
      </c>
      <c r="I35" s="320">
        <v>4325721.67</v>
      </c>
      <c r="J35" s="320">
        <v>4358384.82</v>
      </c>
      <c r="K35" s="320">
        <v>4386651.34</v>
      </c>
      <c r="L35" s="320">
        <v>4418063.54</v>
      </c>
      <c r="M35" s="320">
        <v>4450778.99</v>
      </c>
      <c r="N35" s="320">
        <v>4478085.26</v>
      </c>
      <c r="O35" s="320">
        <v>4510815.29</v>
      </c>
      <c r="P35" s="320">
        <v>4325344</v>
      </c>
      <c r="Q35" s="339"/>
    </row>
    <row r="36" spans="1:17">
      <c r="A36" s="364">
        <v>28</v>
      </c>
      <c r="B36" s="327" t="s">
        <v>1562</v>
      </c>
      <c r="C36" s="320">
        <v>623112.41</v>
      </c>
      <c r="D36" s="320">
        <v>627623.43000000005</v>
      </c>
      <c r="E36" s="320">
        <v>630813.02</v>
      </c>
      <c r="F36" s="320">
        <v>635776.56000000006</v>
      </c>
      <c r="G36" s="320">
        <v>640004.56000000006</v>
      </c>
      <c r="H36" s="320">
        <v>642651.79</v>
      </c>
      <c r="I36" s="320">
        <v>646501.57999999996</v>
      </c>
      <c r="J36" s="320">
        <v>651504.57999999996</v>
      </c>
      <c r="K36" s="320">
        <v>656524.54</v>
      </c>
      <c r="L36" s="320">
        <v>655623.62</v>
      </c>
      <c r="M36" s="320">
        <v>660669.4</v>
      </c>
      <c r="N36" s="320">
        <v>665147.56999999995</v>
      </c>
      <c r="O36" s="320">
        <v>670211.46</v>
      </c>
      <c r="P36" s="320">
        <v>646628</v>
      </c>
      <c r="Q36" s="339"/>
    </row>
    <row r="37" spans="1:17">
      <c r="A37" s="364">
        <v>29</v>
      </c>
      <c r="B37" s="327" t="s">
        <v>1563</v>
      </c>
      <c r="C37" s="320">
        <v>356900.95999999996</v>
      </c>
      <c r="D37" s="320">
        <v>361624.54000000004</v>
      </c>
      <c r="E37" s="320">
        <v>366407.21</v>
      </c>
      <c r="F37" s="320">
        <v>371230.24</v>
      </c>
      <c r="G37" s="320">
        <v>376086.2</v>
      </c>
      <c r="H37" s="320">
        <v>381004.11</v>
      </c>
      <c r="I37" s="320">
        <v>385938.47000000003</v>
      </c>
      <c r="J37" s="320">
        <v>390925.46</v>
      </c>
      <c r="K37" s="320">
        <v>395925.97000000003</v>
      </c>
      <c r="L37" s="320">
        <v>400983.95</v>
      </c>
      <c r="M37" s="320">
        <v>406061.4</v>
      </c>
      <c r="N37" s="320">
        <v>411158.44</v>
      </c>
      <c r="O37" s="320">
        <v>416276.04</v>
      </c>
      <c r="P37" s="320">
        <v>386194</v>
      </c>
      <c r="Q37" s="339"/>
    </row>
    <row r="38" spans="1:17">
      <c r="A38" s="364">
        <v>30</v>
      </c>
      <c r="B38" s="327" t="s">
        <v>1564</v>
      </c>
      <c r="C38" s="320">
        <v>208615.92</v>
      </c>
      <c r="D38" s="320">
        <v>210312</v>
      </c>
      <c r="E38" s="320">
        <v>212020.14</v>
      </c>
      <c r="F38" s="320">
        <v>213728.28</v>
      </c>
      <c r="G38" s="320">
        <v>215439.73</v>
      </c>
      <c r="H38" s="320">
        <v>216620.3</v>
      </c>
      <c r="I38" s="320">
        <v>218346.57</v>
      </c>
      <c r="J38" s="320">
        <v>220073.61</v>
      </c>
      <c r="K38" s="320">
        <v>221800.65</v>
      </c>
      <c r="L38" s="320">
        <v>223527.69</v>
      </c>
      <c r="M38" s="320">
        <v>225254.73</v>
      </c>
      <c r="N38" s="320">
        <v>226986.11</v>
      </c>
      <c r="O38" s="320">
        <v>228717.6</v>
      </c>
      <c r="P38" s="320">
        <v>218573</v>
      </c>
      <c r="Q38" s="339"/>
    </row>
    <row r="39" spans="1:17">
      <c r="A39" s="364">
        <v>31</v>
      </c>
      <c r="B39" s="531" t="s">
        <v>271</v>
      </c>
      <c r="C39" s="320">
        <v>7201.23</v>
      </c>
      <c r="D39" s="320">
        <v>7520.24</v>
      </c>
      <c r="E39" s="320">
        <v>7853.62</v>
      </c>
      <c r="F39" s="320">
        <v>8202.14</v>
      </c>
      <c r="G39" s="320">
        <v>8552.94</v>
      </c>
      <c r="H39" s="320">
        <v>8903.74</v>
      </c>
      <c r="I39" s="320">
        <v>9265.94</v>
      </c>
      <c r="J39" s="320">
        <v>9636.69</v>
      </c>
      <c r="K39" s="320">
        <v>10007.44</v>
      </c>
      <c r="L39" s="320">
        <v>10379.98</v>
      </c>
      <c r="M39" s="320">
        <v>10762.24</v>
      </c>
      <c r="N39" s="320">
        <v>11144.5</v>
      </c>
      <c r="O39" s="320">
        <v>11526.76</v>
      </c>
      <c r="P39" s="320">
        <v>9304</v>
      </c>
      <c r="Q39" s="339"/>
    </row>
    <row r="40" spans="1:17">
      <c r="A40" s="364">
        <v>32</v>
      </c>
      <c r="B40" s="327" t="s">
        <v>1603</v>
      </c>
      <c r="C40" s="320">
        <v>0</v>
      </c>
      <c r="D40" s="320">
        <v>0</v>
      </c>
      <c r="E40" s="320">
        <v>0</v>
      </c>
      <c r="F40" s="320">
        <v>0</v>
      </c>
      <c r="G40" s="320">
        <v>0</v>
      </c>
      <c r="H40" s="320">
        <v>0</v>
      </c>
      <c r="I40" s="320">
        <v>0</v>
      </c>
      <c r="J40" s="320">
        <v>0</v>
      </c>
      <c r="K40" s="320">
        <v>0</v>
      </c>
      <c r="L40" s="320">
        <v>0</v>
      </c>
      <c r="M40" s="320">
        <v>0</v>
      </c>
      <c r="N40" s="320">
        <v>0</v>
      </c>
      <c r="O40" s="320">
        <v>0</v>
      </c>
      <c r="P40" s="320">
        <v>0</v>
      </c>
      <c r="Q40" s="339"/>
    </row>
    <row r="41" spans="1:17">
      <c r="A41" s="364">
        <v>33</v>
      </c>
      <c r="B41" s="321" t="s">
        <v>1689</v>
      </c>
      <c r="C41" s="320"/>
      <c r="D41" s="320"/>
      <c r="E41" s="320"/>
      <c r="F41" s="320"/>
      <c r="G41" s="320"/>
      <c r="H41" s="320"/>
      <c r="I41" s="320"/>
      <c r="J41" s="320"/>
      <c r="K41" s="320"/>
      <c r="L41" s="320"/>
      <c r="M41" s="320"/>
      <c r="N41" s="320"/>
      <c r="O41" s="320"/>
      <c r="P41" s="329"/>
      <c r="Q41" s="1482"/>
    </row>
    <row r="42" spans="1:17">
      <c r="A42" s="364">
        <v>34</v>
      </c>
      <c r="B42" s="327" t="s">
        <v>1159</v>
      </c>
      <c r="C42" s="320"/>
      <c r="D42" s="320"/>
      <c r="E42" s="320"/>
      <c r="F42" s="320"/>
      <c r="G42" s="320"/>
      <c r="H42" s="320"/>
      <c r="I42" s="320"/>
      <c r="J42" s="320"/>
      <c r="K42" s="320"/>
      <c r="L42" s="320"/>
      <c r="M42" s="320"/>
      <c r="N42" s="320"/>
      <c r="O42" s="320"/>
      <c r="P42" s="320"/>
      <c r="Q42" s="339"/>
    </row>
    <row r="43" spans="1:17">
      <c r="A43" s="364">
        <v>35</v>
      </c>
      <c r="B43" s="531" t="s">
        <v>1160</v>
      </c>
      <c r="C43" s="320">
        <v>2884735.92</v>
      </c>
      <c r="D43" s="320">
        <v>2920272.4299999997</v>
      </c>
      <c r="E43" s="320">
        <v>2955407.28</v>
      </c>
      <c r="F43" s="320">
        <v>2992696.43</v>
      </c>
      <c r="G43" s="320">
        <v>3028516.53</v>
      </c>
      <c r="H43" s="320">
        <v>3064185.9899999998</v>
      </c>
      <c r="I43" s="320">
        <v>3099482.96</v>
      </c>
      <c r="J43" s="320">
        <v>3130199.6500000004</v>
      </c>
      <c r="K43" s="320">
        <v>3165976.05</v>
      </c>
      <c r="L43" s="320">
        <v>3200875.9099999997</v>
      </c>
      <c r="M43" s="320">
        <v>3236309</v>
      </c>
      <c r="N43" s="320">
        <v>3271871.81</v>
      </c>
      <c r="O43" s="320">
        <v>3307391.23</v>
      </c>
      <c r="P43" s="320">
        <v>3096763</v>
      </c>
      <c r="Q43" s="339"/>
    </row>
    <row r="44" spans="1:17">
      <c r="A44" s="364">
        <v>36</v>
      </c>
      <c r="B44" s="327" t="s">
        <v>1161</v>
      </c>
      <c r="C44" s="320">
        <v>1494354.42</v>
      </c>
      <c r="D44" s="320">
        <v>1515053.56</v>
      </c>
      <c r="E44" s="320">
        <v>1526875.83</v>
      </c>
      <c r="F44" s="320">
        <v>1565725.28</v>
      </c>
      <c r="G44" s="320">
        <v>1593571.84</v>
      </c>
      <c r="H44" s="320">
        <v>1616292.9000000001</v>
      </c>
      <c r="I44" s="320">
        <v>1632542.3800000001</v>
      </c>
      <c r="J44" s="320">
        <v>1654765.2999999998</v>
      </c>
      <c r="K44" s="320">
        <v>1677296.2600000002</v>
      </c>
      <c r="L44" s="320">
        <v>1685238.7499999998</v>
      </c>
      <c r="M44" s="320">
        <v>1704226.97</v>
      </c>
      <c r="N44" s="320">
        <v>1724495.1199999999</v>
      </c>
      <c r="O44" s="320">
        <v>1743120.4300000002</v>
      </c>
      <c r="P44" s="320">
        <v>1625658</v>
      </c>
      <c r="Q44" s="339"/>
    </row>
    <row r="45" spans="1:17">
      <c r="A45" s="364">
        <v>37</v>
      </c>
      <c r="B45" s="327" t="s">
        <v>1162</v>
      </c>
      <c r="C45" s="320">
        <v>526096.72</v>
      </c>
      <c r="D45" s="320">
        <v>534594.24</v>
      </c>
      <c r="E45" s="320">
        <v>540676.66</v>
      </c>
      <c r="F45" s="320">
        <v>572879.26</v>
      </c>
      <c r="G45" s="320">
        <v>572356.68999999994</v>
      </c>
      <c r="H45" s="320">
        <v>578791.56999999995</v>
      </c>
      <c r="I45" s="320">
        <v>582933.73</v>
      </c>
      <c r="J45" s="320">
        <v>525936.98</v>
      </c>
      <c r="K45" s="320">
        <v>531989.91</v>
      </c>
      <c r="L45" s="320">
        <v>538005.98</v>
      </c>
      <c r="M45" s="320">
        <v>543687.18999999994</v>
      </c>
      <c r="N45" s="320">
        <v>549301.88</v>
      </c>
      <c r="O45" s="320">
        <v>555759.64</v>
      </c>
      <c r="P45" s="320">
        <v>550232</v>
      </c>
      <c r="Q45" s="339"/>
    </row>
    <row r="46" spans="1:17">
      <c r="A46" s="364">
        <v>38</v>
      </c>
      <c r="B46" s="327" t="s">
        <v>1163</v>
      </c>
      <c r="C46" s="320">
        <v>19.2</v>
      </c>
      <c r="D46" s="320">
        <v>20.8</v>
      </c>
      <c r="E46" s="320">
        <v>22.4</v>
      </c>
      <c r="F46" s="320">
        <v>24</v>
      </c>
      <c r="G46" s="320">
        <v>25.6</v>
      </c>
      <c r="H46" s="320">
        <v>27.2</v>
      </c>
      <c r="I46" s="320">
        <v>28.8</v>
      </c>
      <c r="J46" s="320">
        <v>30.4</v>
      </c>
      <c r="K46" s="320">
        <v>34.92</v>
      </c>
      <c r="L46" s="320">
        <v>46.7</v>
      </c>
      <c r="M46" s="320">
        <v>58.48</v>
      </c>
      <c r="N46" s="320">
        <v>70.260000000000005</v>
      </c>
      <c r="O46" s="320">
        <v>84.39</v>
      </c>
      <c r="P46" s="320">
        <v>38</v>
      </c>
      <c r="Q46" s="339"/>
    </row>
    <row r="47" spans="1:17">
      <c r="A47" s="364">
        <v>39</v>
      </c>
      <c r="B47" s="327" t="s">
        <v>1164</v>
      </c>
      <c r="C47" s="320">
        <v>113551.21</v>
      </c>
      <c r="D47" s="320">
        <v>114426.25</v>
      </c>
      <c r="E47" s="320">
        <v>115406.81</v>
      </c>
      <c r="F47" s="320">
        <v>116837.9</v>
      </c>
      <c r="G47" s="320">
        <v>117722.29</v>
      </c>
      <c r="H47" s="320">
        <v>118082.04</v>
      </c>
      <c r="I47" s="320">
        <v>118799.57</v>
      </c>
      <c r="J47" s="320">
        <v>119774.44</v>
      </c>
      <c r="K47" s="320">
        <v>120701.51</v>
      </c>
      <c r="L47" s="320">
        <v>121570.7</v>
      </c>
      <c r="M47" s="320">
        <v>122382.83</v>
      </c>
      <c r="N47" s="320">
        <v>123245.86</v>
      </c>
      <c r="O47" s="320">
        <v>123412.91</v>
      </c>
      <c r="P47" s="320">
        <v>118916</v>
      </c>
      <c r="Q47" s="339"/>
    </row>
    <row r="48" spans="1:17">
      <c r="A48" s="364">
        <v>40</v>
      </c>
      <c r="B48" s="327" t="s">
        <v>1165</v>
      </c>
      <c r="C48" s="320">
        <v>1940.71</v>
      </c>
      <c r="D48" s="320">
        <v>2014.05</v>
      </c>
      <c r="E48" s="320">
        <v>2087.39</v>
      </c>
      <c r="F48" s="320">
        <v>2160.73</v>
      </c>
      <c r="G48" s="320">
        <v>2234.0700000000002</v>
      </c>
      <c r="H48" s="320">
        <v>2307.41</v>
      </c>
      <c r="I48" s="320">
        <v>2380.75</v>
      </c>
      <c r="J48" s="320">
        <v>2454.09</v>
      </c>
      <c r="K48" s="320">
        <v>2527.4299999999998</v>
      </c>
      <c r="L48" s="320">
        <v>2600.77</v>
      </c>
      <c r="M48" s="320">
        <v>2674.11</v>
      </c>
      <c r="N48" s="320">
        <v>2747.45</v>
      </c>
      <c r="O48" s="320">
        <v>2820.79</v>
      </c>
      <c r="P48" s="320">
        <v>2381</v>
      </c>
      <c r="Q48" s="339"/>
    </row>
    <row r="49" spans="1:17">
      <c r="A49" s="364">
        <v>41</v>
      </c>
      <c r="B49" s="327" t="s">
        <v>1993</v>
      </c>
      <c r="C49" s="339">
        <v>2622.77</v>
      </c>
      <c r="D49" s="339">
        <v>2676.21</v>
      </c>
      <c r="E49" s="339">
        <v>2729.65</v>
      </c>
      <c r="F49" s="339">
        <v>2787.95</v>
      </c>
      <c r="G49" s="339">
        <v>2846.25</v>
      </c>
      <c r="H49" s="339">
        <v>2911.4</v>
      </c>
      <c r="I49" s="339">
        <v>2989.08</v>
      </c>
      <c r="J49" s="339">
        <v>3066.76</v>
      </c>
      <c r="K49" s="339">
        <v>3144.44</v>
      </c>
      <c r="L49" s="339">
        <v>3254.42</v>
      </c>
      <c r="M49" s="339">
        <v>3364.4</v>
      </c>
      <c r="N49" s="339">
        <v>3480.46</v>
      </c>
      <c r="O49" s="339">
        <v>3596.52</v>
      </c>
      <c r="P49" s="320">
        <v>3036</v>
      </c>
      <c r="Q49" s="339"/>
    </row>
    <row r="50" spans="1:17">
      <c r="A50" s="364">
        <v>42</v>
      </c>
      <c r="B50" s="327" t="s">
        <v>1998</v>
      </c>
      <c r="C50" s="336">
        <v>8634.09</v>
      </c>
      <c r="D50" s="336">
        <v>8821.43</v>
      </c>
      <c r="E50" s="336">
        <v>8943.74</v>
      </c>
      <c r="F50" s="336">
        <v>9244.7999999999993</v>
      </c>
      <c r="G50" s="336">
        <v>9442.7199999999993</v>
      </c>
      <c r="H50" s="336">
        <v>9616.0499999999993</v>
      </c>
      <c r="I50" s="336">
        <v>9756.02</v>
      </c>
      <c r="J50" s="336">
        <v>9922.86</v>
      </c>
      <c r="K50" s="336">
        <v>10089.75</v>
      </c>
      <c r="L50" s="336">
        <v>10155.1</v>
      </c>
      <c r="M50" s="336">
        <v>10300.44</v>
      </c>
      <c r="N50" s="336">
        <v>10454.02</v>
      </c>
      <c r="O50" s="336">
        <v>10600.98</v>
      </c>
      <c r="P50" s="320">
        <v>9691</v>
      </c>
      <c r="Q50" s="339"/>
    </row>
    <row r="51" spans="1:17">
      <c r="A51" s="364">
        <v>43</v>
      </c>
      <c r="B51" s="327" t="s">
        <v>1999</v>
      </c>
      <c r="C51" s="320">
        <v>4.4800000000000004</v>
      </c>
      <c r="D51" s="320">
        <v>4.4800000000000004</v>
      </c>
      <c r="E51" s="320">
        <v>4.4800000000000004</v>
      </c>
      <c r="F51" s="320">
        <v>4.4800000000000004</v>
      </c>
      <c r="G51" s="320">
        <v>8.9600000000000009</v>
      </c>
      <c r="H51" s="320">
        <v>13.44</v>
      </c>
      <c r="I51" s="320">
        <v>17.920000000000002</v>
      </c>
      <c r="J51" s="320">
        <v>22.4</v>
      </c>
      <c r="K51" s="320">
        <v>26.88</v>
      </c>
      <c r="L51" s="320">
        <v>31.36</v>
      </c>
      <c r="M51" s="320">
        <v>35.840000000000003</v>
      </c>
      <c r="N51" s="320">
        <v>40.32</v>
      </c>
      <c r="O51" s="320">
        <v>44.8</v>
      </c>
      <c r="P51" s="320">
        <v>20</v>
      </c>
      <c r="Q51" s="339"/>
    </row>
    <row r="52" spans="1:17">
      <c r="A52" s="364">
        <v>44</v>
      </c>
      <c r="B52" s="531" t="s">
        <v>3752</v>
      </c>
      <c r="C52" s="320">
        <v>555500.6</v>
      </c>
      <c r="D52" s="320">
        <v>562043.36</v>
      </c>
      <c r="E52" s="320">
        <v>568586.12</v>
      </c>
      <c r="F52" s="320">
        <v>575128.88</v>
      </c>
      <c r="G52" s="320">
        <v>581671.64</v>
      </c>
      <c r="H52" s="320">
        <v>588214.4</v>
      </c>
      <c r="I52" s="320">
        <v>594757.16</v>
      </c>
      <c r="J52" s="320">
        <v>601299.92000000004</v>
      </c>
      <c r="K52" s="320">
        <v>607842.68000000005</v>
      </c>
      <c r="L52" s="320">
        <v>614385.43999999994</v>
      </c>
      <c r="M52" s="320">
        <v>620928.19999999995</v>
      </c>
      <c r="N52" s="320">
        <v>627470.96</v>
      </c>
      <c r="O52" s="320">
        <v>634013.72</v>
      </c>
      <c r="P52" s="320">
        <v>594757</v>
      </c>
      <c r="Q52" s="339"/>
    </row>
    <row r="53" spans="1:17" ht="12.75" thickBot="1">
      <c r="A53" s="364">
        <v>45</v>
      </c>
      <c r="B53" s="350" t="s">
        <v>152</v>
      </c>
      <c r="C53" s="1463">
        <v>13940339.930000002</v>
      </c>
      <c r="D53" s="1463">
        <v>14083645.980000002</v>
      </c>
      <c r="E53" s="1463">
        <v>14206914.9</v>
      </c>
      <c r="F53" s="1463">
        <v>14389943.08</v>
      </c>
      <c r="G53" s="1463">
        <v>14526363.549999999</v>
      </c>
      <c r="H53" s="1463">
        <v>14663752.210000001</v>
      </c>
      <c r="I53" s="1463">
        <v>14782393.140000002</v>
      </c>
      <c r="J53" s="1463">
        <v>14856170.439999999</v>
      </c>
      <c r="K53" s="1463">
        <v>14996713.239999996</v>
      </c>
      <c r="L53" s="1463">
        <v>15115094.629999997</v>
      </c>
      <c r="M53" s="1463">
        <v>15245261.66</v>
      </c>
      <c r="N53" s="1463">
        <v>15381440.479999997</v>
      </c>
      <c r="O53" s="1463">
        <v>15519361.160000002</v>
      </c>
      <c r="P53" s="1463">
        <v>14746722</v>
      </c>
      <c r="Q53" s="335"/>
    </row>
    <row r="54" spans="1:17" ht="12.75" thickTop="1">
      <c r="A54" s="364">
        <v>46</v>
      </c>
      <c r="B54" s="952" t="s">
        <v>2485</v>
      </c>
      <c r="P54" s="328"/>
      <c r="Q54" s="333"/>
    </row>
    <row r="55" spans="1:17">
      <c r="A55" s="364">
        <v>47</v>
      </c>
      <c r="B55" s="322" t="s">
        <v>2484</v>
      </c>
      <c r="C55" s="319"/>
      <c r="O55" s="1030"/>
      <c r="P55" s="328"/>
      <c r="Q55" s="333"/>
    </row>
    <row r="56" spans="1:17">
      <c r="A56" s="364">
        <v>48</v>
      </c>
      <c r="B56" s="949" t="s">
        <v>1160</v>
      </c>
      <c r="C56" s="319"/>
      <c r="O56" s="1030">
        <v>0</v>
      </c>
      <c r="P56" s="328"/>
      <c r="Q56" s="333"/>
    </row>
    <row r="57" spans="1:17">
      <c r="A57" s="364">
        <v>49</v>
      </c>
      <c r="B57" s="949" t="s">
        <v>1161</v>
      </c>
      <c r="C57" s="319">
        <v>-336018.41999999993</v>
      </c>
      <c r="D57" s="319">
        <v>-332013</v>
      </c>
      <c r="E57" s="319">
        <v>-334727</v>
      </c>
      <c r="F57" s="319">
        <v>-343451</v>
      </c>
      <c r="G57" s="319">
        <v>-349809</v>
      </c>
      <c r="H57" s="319">
        <v>-354989</v>
      </c>
      <c r="I57" s="319">
        <v>-358734</v>
      </c>
      <c r="J57" s="319">
        <v>-363803</v>
      </c>
      <c r="K57" s="319">
        <v>-368955</v>
      </c>
      <c r="L57" s="319">
        <v>-370824</v>
      </c>
      <c r="M57" s="319">
        <v>-375192</v>
      </c>
      <c r="N57" s="319">
        <v>-379843</v>
      </c>
      <c r="O57" s="319">
        <v>-384114</v>
      </c>
      <c r="P57" s="319">
        <v>-357882</v>
      </c>
      <c r="Q57" s="1485"/>
    </row>
    <row r="58" spans="1:17">
      <c r="A58" s="364">
        <v>50</v>
      </c>
      <c r="B58" s="949" t="s">
        <v>1162</v>
      </c>
      <c r="C58" s="319">
        <v>-127578.71999999997</v>
      </c>
      <c r="D58" s="319">
        <v>-126271</v>
      </c>
      <c r="E58" s="319">
        <v>-127708</v>
      </c>
      <c r="F58" s="319">
        <v>-135314</v>
      </c>
      <c r="G58" s="319">
        <v>-135191</v>
      </c>
      <c r="H58" s="319">
        <v>-136711</v>
      </c>
      <c r="I58" s="319">
        <v>-137689</v>
      </c>
      <c r="J58" s="319">
        <v>-124226</v>
      </c>
      <c r="K58" s="319">
        <v>-125656</v>
      </c>
      <c r="L58" s="319">
        <v>-127077</v>
      </c>
      <c r="M58" s="319">
        <v>-128419</v>
      </c>
      <c r="N58" s="319">
        <v>-129745</v>
      </c>
      <c r="O58" s="319">
        <v>-131270</v>
      </c>
      <c r="P58" s="319">
        <v>-130220</v>
      </c>
      <c r="Q58" s="1485"/>
    </row>
    <row r="59" spans="1:17">
      <c r="A59" s="364">
        <v>51</v>
      </c>
      <c r="B59" s="949" t="s">
        <v>1164</v>
      </c>
      <c r="C59" s="319"/>
      <c r="O59" s="1030"/>
      <c r="P59" s="328"/>
      <c r="Q59" s="333"/>
    </row>
    <row r="60" spans="1:17">
      <c r="A60" s="364">
        <v>52</v>
      </c>
      <c r="B60" s="949" t="s">
        <v>1165</v>
      </c>
      <c r="C60" s="319"/>
      <c r="O60" s="1030"/>
    </row>
    <row r="61" spans="1:17">
      <c r="A61" s="364">
        <v>53</v>
      </c>
      <c r="B61" s="949" t="s">
        <v>1993</v>
      </c>
      <c r="C61" s="319"/>
      <c r="O61" s="1030"/>
    </row>
    <row r="62" spans="1:17">
      <c r="A62" s="364">
        <v>54</v>
      </c>
      <c r="B62" s="949" t="s">
        <v>1998</v>
      </c>
      <c r="C62" s="319"/>
      <c r="O62" s="1030"/>
    </row>
    <row r="63" spans="1:17">
      <c r="A63" s="364">
        <v>55</v>
      </c>
      <c r="B63" s="950" t="s">
        <v>588</v>
      </c>
      <c r="C63" s="319"/>
      <c r="O63" s="1030"/>
    </row>
    <row r="64" spans="1:17">
      <c r="A64" s="364">
        <v>56</v>
      </c>
      <c r="B64" s="951" t="s">
        <v>2544</v>
      </c>
      <c r="C64" s="319"/>
      <c r="O64" s="1030"/>
    </row>
    <row r="65" spans="1:17">
      <c r="A65" s="364">
        <v>57</v>
      </c>
      <c r="B65" s="949" t="s">
        <v>2543</v>
      </c>
      <c r="C65" s="319"/>
      <c r="O65" s="1030"/>
    </row>
    <row r="66" spans="1:17">
      <c r="A66" s="364">
        <v>58</v>
      </c>
      <c r="B66" s="947" t="s">
        <v>2483</v>
      </c>
      <c r="C66" s="1031">
        <v>13476742.790000001</v>
      </c>
      <c r="D66" s="1031">
        <v>13625361.980000002</v>
      </c>
      <c r="E66" s="1031">
        <v>13744479.9</v>
      </c>
      <c r="F66" s="1031">
        <v>13911178.08</v>
      </c>
      <c r="G66" s="1031">
        <v>14041363.549999999</v>
      </c>
      <c r="H66" s="1031">
        <v>14172052.210000001</v>
      </c>
      <c r="I66" s="1031">
        <v>14285970.140000002</v>
      </c>
      <c r="J66" s="1031">
        <v>14368141.439999999</v>
      </c>
      <c r="K66" s="1031">
        <v>14502102.239999996</v>
      </c>
      <c r="L66" s="1031">
        <v>14617193.629999997</v>
      </c>
      <c r="M66" s="1031">
        <v>14741650.66</v>
      </c>
      <c r="N66" s="1031">
        <v>14871852.479999997</v>
      </c>
      <c r="O66" s="1031">
        <v>15003977.160000002</v>
      </c>
      <c r="P66" s="1031">
        <v>14258620</v>
      </c>
      <c r="Q66" s="1486"/>
    </row>
    <row r="67" spans="1:17">
      <c r="C67" s="322"/>
    </row>
    <row r="68" spans="1:17">
      <c r="C68" s="953"/>
    </row>
    <row r="69" spans="1:17">
      <c r="C69" s="953"/>
      <c r="O69" s="401"/>
    </row>
    <row r="70" spans="1:17">
      <c r="O70" s="401"/>
    </row>
    <row r="103" spans="1:2">
      <c r="A103" s="2108"/>
      <c r="B103" s="2108"/>
    </row>
    <row r="104" spans="1:2">
      <c r="A104" s="2108"/>
      <c r="B104" s="2108"/>
    </row>
    <row r="105" spans="1:2">
      <c r="A105" s="2108"/>
      <c r="B105" s="2108"/>
    </row>
    <row r="106" spans="1:2">
      <c r="A106" s="2108"/>
      <c r="B106" s="2108"/>
    </row>
    <row r="107" spans="1:2">
      <c r="A107" s="2108"/>
      <c r="B107" s="2108"/>
    </row>
    <row r="137" spans="1:2">
      <c r="A137" s="2108"/>
      <c r="B137" s="2108"/>
    </row>
    <row r="206" spans="1:1">
      <c r="A206" s="321"/>
    </row>
    <row r="223" spans="1:1">
      <c r="A223" s="2108"/>
    </row>
    <row r="224" spans="1:1">
      <c r="A224" s="2108"/>
    </row>
    <row r="225" spans="1:1">
      <c r="A225" s="2108"/>
    </row>
    <row r="226" spans="1:1">
      <c r="A226" s="2108"/>
    </row>
    <row r="227" spans="1:1">
      <c r="A227" s="2108"/>
    </row>
    <row r="228" spans="1:1">
      <c r="A228" s="2108"/>
    </row>
    <row r="229" spans="1:1">
      <c r="A229" s="2108"/>
    </row>
    <row r="230" spans="1:1">
      <c r="A230" s="2108"/>
    </row>
    <row r="231" spans="1:1">
      <c r="A231" s="2108"/>
    </row>
    <row r="232" spans="1:1">
      <c r="A232" s="2108"/>
    </row>
    <row r="233" spans="1:1">
      <c r="A233" s="2108"/>
    </row>
    <row r="234" spans="1:1">
      <c r="A234" s="2108"/>
    </row>
    <row r="235" spans="1:1">
      <c r="A235" s="2108"/>
    </row>
    <row r="236" spans="1:1">
      <c r="A236" s="2108"/>
    </row>
    <row r="237" spans="1:1">
      <c r="A237" s="2108"/>
    </row>
    <row r="238" spans="1:1">
      <c r="A238" s="2108"/>
    </row>
    <row r="239" spans="1:1">
      <c r="A239" s="2108"/>
    </row>
    <row r="240" spans="1:1">
      <c r="A240" s="2108"/>
    </row>
    <row r="241" spans="1:1">
      <c r="A241" s="2108"/>
    </row>
    <row r="242" spans="1:1">
      <c r="A242" s="2108"/>
    </row>
    <row r="243" spans="1:1">
      <c r="A243" s="2108"/>
    </row>
    <row r="244" spans="1:1">
      <c r="A244" s="2108"/>
    </row>
    <row r="245" spans="1:1">
      <c r="A245" s="2108"/>
    </row>
    <row r="246" spans="1:1">
      <c r="A246" s="2108"/>
    </row>
    <row r="247" spans="1:1">
      <c r="A247" s="2108"/>
    </row>
    <row r="248" spans="1:1">
      <c r="A248" s="2108"/>
    </row>
    <row r="249" spans="1:1">
      <c r="A249" s="2108"/>
    </row>
    <row r="250" spans="1:1">
      <c r="A250" s="2108"/>
    </row>
    <row r="251" spans="1:1">
      <c r="A251" s="2108"/>
    </row>
    <row r="252" spans="1:1">
      <c r="A252" s="2108"/>
    </row>
    <row r="253" spans="1:1">
      <c r="A253" s="2108"/>
    </row>
    <row r="254" spans="1:1">
      <c r="A254" s="2108"/>
    </row>
    <row r="255" spans="1:1">
      <c r="A255" s="2108"/>
    </row>
    <row r="256" spans="1:1">
      <c r="A256" s="2108"/>
    </row>
    <row r="257" spans="1:1">
      <c r="A257" s="2108"/>
    </row>
    <row r="258" spans="1:1">
      <c r="A258" s="2108"/>
    </row>
    <row r="259" spans="1:1">
      <c r="A259" s="2108"/>
    </row>
    <row r="260" spans="1:1">
      <c r="A260" s="2108"/>
    </row>
    <row r="261" spans="1:1">
      <c r="A261" s="2108"/>
    </row>
    <row r="262" spans="1:1">
      <c r="A262" s="2108"/>
    </row>
    <row r="263" spans="1:1">
      <c r="A263" s="2108"/>
    </row>
    <row r="264" spans="1:1">
      <c r="A264" s="2108"/>
    </row>
    <row r="265" spans="1:1">
      <c r="A265" s="2108"/>
    </row>
    <row r="266" spans="1:1">
      <c r="A266" s="2108"/>
    </row>
    <row r="267" spans="1:1">
      <c r="A267" s="2108"/>
    </row>
    <row r="268" spans="1:1">
      <c r="A268" s="2108"/>
    </row>
    <row r="269" spans="1:1">
      <c r="A269" s="2108"/>
    </row>
    <row r="270" spans="1:1">
      <c r="A270" s="2108"/>
    </row>
    <row r="271" spans="1:1">
      <c r="A271" s="2108"/>
    </row>
    <row r="272" spans="1:1">
      <c r="A272" s="2108"/>
    </row>
    <row r="273" spans="1:1">
      <c r="A273" s="2108"/>
    </row>
    <row r="274" spans="1:1">
      <c r="A274" s="2108"/>
    </row>
    <row r="275" spans="1:1">
      <c r="A275" s="2108"/>
    </row>
    <row r="276" spans="1:1">
      <c r="A276" s="2108"/>
    </row>
    <row r="277" spans="1:1">
      <c r="A277" s="2108"/>
    </row>
  </sheetData>
  <mergeCells count="1">
    <mergeCell ref="C6:K6"/>
  </mergeCells>
  <phoneticPr fontId="29" type="noConversion"/>
  <printOptions horizontalCentered="1"/>
  <pageMargins left="0.25" right="0.25" top="0.75" bottom="0.25" header="0.25" footer="0.24"/>
  <pageSetup scale="67" orientation="landscape" r:id="rId1"/>
  <headerFooter alignWithMargins="0"/>
</worksheet>
</file>

<file path=xl/worksheets/sheet17.xml><?xml version="1.0" encoding="utf-8"?>
<worksheet xmlns="http://schemas.openxmlformats.org/spreadsheetml/2006/main" xmlns:r="http://schemas.openxmlformats.org/officeDocument/2006/relationships">
  <sheetPr transitionEvaluation="1" transitionEntry="1" codeName="Sheet14"/>
  <dimension ref="A1:K282"/>
  <sheetViews>
    <sheetView view="pageBreakPreview" zoomScaleNormal="100" zoomScaleSheetLayoutView="100" workbookViewId="0"/>
  </sheetViews>
  <sheetFormatPr defaultColWidth="10.85546875" defaultRowHeight="12"/>
  <cols>
    <col min="1" max="1" width="5" style="327" customWidth="1"/>
    <col min="2" max="2" width="32.5703125" style="327" bestFit="1" customWidth="1"/>
    <col min="3" max="8" width="11.7109375" style="327" customWidth="1"/>
    <col min="9" max="9" width="10.42578125" style="327" customWidth="1"/>
    <col min="10" max="10" width="13" style="327" customWidth="1"/>
    <col min="11" max="16384" width="10.85546875" style="220"/>
  </cols>
  <sheetData>
    <row r="1" spans="1:11">
      <c r="A1" s="321" t="s">
        <v>124</v>
      </c>
      <c r="B1" s="321"/>
      <c r="C1" s="321"/>
      <c r="D1" s="321"/>
      <c r="F1" s="876"/>
      <c r="G1" s="876"/>
      <c r="H1" s="1570" t="s">
        <v>1741</v>
      </c>
      <c r="J1" s="321"/>
    </row>
    <row r="2" spans="1:11">
      <c r="A2" s="321" t="s">
        <v>648</v>
      </c>
      <c r="B2" s="321"/>
      <c r="C2" s="321"/>
      <c r="D2" s="321"/>
      <c r="E2" s="876"/>
      <c r="F2" s="876"/>
      <c r="G2" s="876"/>
      <c r="H2" s="878" t="s">
        <v>653</v>
      </c>
      <c r="J2" s="321"/>
    </row>
    <row r="3" spans="1:11" ht="12" customHeight="1">
      <c r="A3" s="321" t="s">
        <v>3808</v>
      </c>
      <c r="B3" s="2335"/>
      <c r="C3" s="1991"/>
      <c r="D3" s="1991"/>
      <c r="E3" s="1991"/>
      <c r="F3" s="1991"/>
      <c r="G3" s="1991"/>
      <c r="H3" s="1570" t="s">
        <v>2051</v>
      </c>
      <c r="J3" s="321"/>
    </row>
    <row r="4" spans="1:11" ht="12" customHeight="1">
      <c r="A4" s="321" t="s">
        <v>3807</v>
      </c>
      <c r="B4" s="2335"/>
      <c r="C4" s="1991"/>
      <c r="D4" s="1991"/>
      <c r="E4" s="1991"/>
      <c r="F4" s="1991"/>
      <c r="G4" s="1991"/>
      <c r="H4" s="1570" t="s">
        <v>4056</v>
      </c>
      <c r="J4" s="321"/>
    </row>
    <row r="5" spans="1:11" ht="12" customHeight="1">
      <c r="A5" s="321" t="s">
        <v>2631</v>
      </c>
      <c r="B5" s="321"/>
      <c r="C5" s="1991"/>
      <c r="D5" s="1991"/>
      <c r="E5" s="1991"/>
      <c r="F5" s="1991"/>
      <c r="G5" s="1991"/>
      <c r="H5" s="1570"/>
      <c r="J5" s="321"/>
    </row>
    <row r="6" spans="1:11" ht="12" customHeight="1" thickBot="1">
      <c r="A6" s="317" t="s">
        <v>1906</v>
      </c>
      <c r="B6" s="2335"/>
      <c r="C6" s="2379"/>
      <c r="D6" s="2379"/>
      <c r="E6" s="2379"/>
      <c r="F6" s="2379"/>
      <c r="G6" s="2380"/>
      <c r="H6" s="1570" t="s">
        <v>891</v>
      </c>
      <c r="J6" s="321"/>
    </row>
    <row r="7" spans="1:11" s="907" customFormat="1">
      <c r="A7" s="959"/>
      <c r="B7" s="960" t="s">
        <v>1321</v>
      </c>
      <c r="C7" s="958">
        <v>-2</v>
      </c>
      <c r="D7" s="961">
        <v>-3</v>
      </c>
      <c r="E7" s="958">
        <v>-4</v>
      </c>
      <c r="F7" s="958">
        <v>-5</v>
      </c>
      <c r="G7" s="958">
        <v>-6</v>
      </c>
      <c r="H7" s="958">
        <v>-7</v>
      </c>
      <c r="I7" s="958">
        <v>-8</v>
      </c>
      <c r="J7" s="958">
        <v>-9</v>
      </c>
    </row>
    <row r="8" spans="1:11">
      <c r="A8" s="326" t="s">
        <v>119</v>
      </c>
      <c r="B8" s="781" t="s">
        <v>809</v>
      </c>
      <c r="C8" s="326" t="s">
        <v>1980</v>
      </c>
      <c r="D8" s="326" t="s">
        <v>146</v>
      </c>
      <c r="E8" s="418" t="s">
        <v>2166</v>
      </c>
      <c r="F8" s="348"/>
      <c r="G8" s="348" t="s">
        <v>2374</v>
      </c>
      <c r="H8" s="348" t="s">
        <v>1242</v>
      </c>
      <c r="I8" s="326" t="s">
        <v>1389</v>
      </c>
      <c r="J8" s="348" t="s">
        <v>1389</v>
      </c>
    </row>
    <row r="9" spans="1:11">
      <c r="A9" s="570" t="s">
        <v>1029</v>
      </c>
      <c r="B9" s="570" t="s">
        <v>1390</v>
      </c>
      <c r="C9" s="873" t="s">
        <v>2634</v>
      </c>
      <c r="D9" s="873" t="s">
        <v>2635</v>
      </c>
      <c r="E9" s="567" t="s">
        <v>2487</v>
      </c>
      <c r="F9" s="567" t="s">
        <v>4183</v>
      </c>
      <c r="G9" s="1478" t="s">
        <v>4212</v>
      </c>
      <c r="H9" s="726" t="s">
        <v>1391</v>
      </c>
      <c r="I9" s="570" t="s">
        <v>1392</v>
      </c>
      <c r="J9" s="567" t="s">
        <v>1393</v>
      </c>
    </row>
    <row r="10" spans="1:11">
      <c r="A10" s="364">
        <v>1</v>
      </c>
      <c r="B10" s="321" t="s">
        <v>1394</v>
      </c>
      <c r="C10" s="320"/>
      <c r="D10" s="320"/>
      <c r="E10" s="331"/>
      <c r="F10" s="328"/>
      <c r="G10" s="328"/>
      <c r="H10" s="328"/>
      <c r="I10" s="583"/>
      <c r="J10" s="328"/>
    </row>
    <row r="11" spans="1:11">
      <c r="A11" s="364">
        <v>2</v>
      </c>
      <c r="B11" s="327" t="s">
        <v>812</v>
      </c>
      <c r="C11" s="401">
        <v>256965.03</v>
      </c>
      <c r="D11" s="401">
        <v>257098.14</v>
      </c>
      <c r="E11" s="880">
        <v>257016</v>
      </c>
      <c r="F11" s="880"/>
      <c r="G11" s="880">
        <v>-254942.49000000002</v>
      </c>
      <c r="H11" s="880">
        <v>2073.5099999999802</v>
      </c>
      <c r="I11" s="583" t="s">
        <v>809</v>
      </c>
      <c r="J11" s="880">
        <v>0</v>
      </c>
      <c r="K11" s="1264"/>
    </row>
    <row r="12" spans="1:11">
      <c r="A12" s="364">
        <v>3</v>
      </c>
      <c r="B12" s="327" t="s">
        <v>813</v>
      </c>
      <c r="C12" s="320">
        <v>30.8</v>
      </c>
      <c r="D12" s="320">
        <v>31.18</v>
      </c>
      <c r="E12" s="581">
        <v>31</v>
      </c>
      <c r="F12" s="328"/>
      <c r="G12" s="581">
        <v>-23.16</v>
      </c>
      <c r="H12" s="328">
        <v>7.84</v>
      </c>
      <c r="I12" s="583" t="s">
        <v>809</v>
      </c>
      <c r="J12" s="328">
        <v>0</v>
      </c>
      <c r="K12" s="1262"/>
    </row>
    <row r="13" spans="1:11">
      <c r="A13" s="364">
        <v>4</v>
      </c>
      <c r="B13" s="327" t="s">
        <v>814</v>
      </c>
      <c r="C13" s="320">
        <v>0</v>
      </c>
      <c r="D13" s="320">
        <v>0</v>
      </c>
      <c r="E13" s="581">
        <v>0</v>
      </c>
      <c r="F13" s="328"/>
      <c r="G13" s="581">
        <v>0</v>
      </c>
      <c r="H13" s="328">
        <v>0</v>
      </c>
      <c r="I13" s="583" t="s">
        <v>809</v>
      </c>
      <c r="J13" s="328">
        <v>0</v>
      </c>
      <c r="K13" s="1262"/>
    </row>
    <row r="14" spans="1:11">
      <c r="A14" s="364">
        <v>5</v>
      </c>
      <c r="B14" s="321" t="s">
        <v>815</v>
      </c>
      <c r="C14" s="320"/>
      <c r="D14" s="320"/>
      <c r="E14" s="581"/>
      <c r="F14" s="328"/>
      <c r="G14" s="581"/>
      <c r="H14" s="328"/>
      <c r="I14" s="583" t="s">
        <v>809</v>
      </c>
      <c r="J14" s="328"/>
    </row>
    <row r="15" spans="1:11">
      <c r="A15" s="364">
        <v>6</v>
      </c>
      <c r="B15" s="327" t="s">
        <v>816</v>
      </c>
      <c r="C15" s="320">
        <v>0</v>
      </c>
      <c r="D15" s="320">
        <v>0</v>
      </c>
      <c r="E15" s="581">
        <v>0</v>
      </c>
      <c r="F15" s="328"/>
      <c r="G15" s="581">
        <v>0</v>
      </c>
      <c r="H15" s="328">
        <v>0</v>
      </c>
      <c r="I15" s="583" t="s">
        <v>809</v>
      </c>
      <c r="J15" s="328">
        <v>0</v>
      </c>
    </row>
    <row r="16" spans="1:11">
      <c r="A16" s="364">
        <v>7</v>
      </c>
      <c r="B16" s="327" t="s">
        <v>817</v>
      </c>
      <c r="C16" s="320">
        <v>0</v>
      </c>
      <c r="D16" s="320">
        <v>0</v>
      </c>
      <c r="E16" s="581">
        <v>0</v>
      </c>
      <c r="F16" s="328"/>
      <c r="G16" s="581">
        <v>0</v>
      </c>
      <c r="H16" s="328">
        <v>0</v>
      </c>
      <c r="I16" s="583" t="s">
        <v>809</v>
      </c>
      <c r="J16" s="328">
        <v>0</v>
      </c>
    </row>
    <row r="17" spans="1:11">
      <c r="A17" s="364">
        <v>8</v>
      </c>
      <c r="B17" s="531" t="s">
        <v>511</v>
      </c>
      <c r="C17" s="320">
        <v>0</v>
      </c>
      <c r="D17" s="320">
        <v>0</v>
      </c>
      <c r="E17" s="581">
        <v>0</v>
      </c>
      <c r="F17" s="328"/>
      <c r="G17" s="581">
        <v>0</v>
      </c>
      <c r="H17" s="328">
        <v>0</v>
      </c>
      <c r="I17" s="583" t="s">
        <v>809</v>
      </c>
      <c r="J17" s="328">
        <v>0</v>
      </c>
    </row>
    <row r="18" spans="1:11">
      <c r="A18" s="364">
        <v>9</v>
      </c>
      <c r="B18" s="327" t="s">
        <v>818</v>
      </c>
      <c r="C18" s="320">
        <v>485731.01</v>
      </c>
      <c r="D18" s="320">
        <v>540166.01</v>
      </c>
      <c r="E18" s="581">
        <v>512925</v>
      </c>
      <c r="F18" s="328">
        <v>29.15</v>
      </c>
      <c r="G18" s="581">
        <v>-158838.43</v>
      </c>
      <c r="H18" s="328">
        <v>354115.72000000003</v>
      </c>
      <c r="I18" s="583" t="s">
        <v>809</v>
      </c>
      <c r="J18" s="328">
        <v>0</v>
      </c>
      <c r="K18" s="1262"/>
    </row>
    <row r="19" spans="1:11">
      <c r="A19" s="364">
        <v>10</v>
      </c>
      <c r="B19" s="327" t="s">
        <v>819</v>
      </c>
      <c r="C19" s="320">
        <v>987802.82</v>
      </c>
      <c r="D19" s="320">
        <v>1070974.8800000001</v>
      </c>
      <c r="E19" s="581">
        <v>1029274</v>
      </c>
      <c r="F19" s="328">
        <v>-372948.19500002218</v>
      </c>
      <c r="G19" s="581">
        <v>55815.11149999997</v>
      </c>
      <c r="H19" s="328">
        <v>712140.91649997781</v>
      </c>
      <c r="I19" s="583" t="s">
        <v>809</v>
      </c>
      <c r="J19" s="328">
        <v>0</v>
      </c>
      <c r="K19" s="1262"/>
    </row>
    <row r="20" spans="1:11">
      <c r="A20" s="364">
        <v>11</v>
      </c>
      <c r="B20" s="327" t="s">
        <v>820</v>
      </c>
      <c r="C20" s="320">
        <v>0</v>
      </c>
      <c r="D20" s="320">
        <v>0</v>
      </c>
      <c r="E20" s="581">
        <v>0</v>
      </c>
      <c r="F20" s="328"/>
      <c r="G20" s="581">
        <v>0</v>
      </c>
      <c r="H20" s="328">
        <v>0</v>
      </c>
      <c r="I20" s="583" t="s">
        <v>809</v>
      </c>
      <c r="J20" s="328">
        <v>0</v>
      </c>
    </row>
    <row r="21" spans="1:11">
      <c r="A21" s="364">
        <v>12</v>
      </c>
      <c r="B21" s="327" t="s">
        <v>1591</v>
      </c>
      <c r="C21" s="320">
        <v>1842.7</v>
      </c>
      <c r="D21" s="320">
        <v>2941.96</v>
      </c>
      <c r="E21" s="581">
        <v>2385</v>
      </c>
      <c r="F21" s="328">
        <v>80.959999999999994</v>
      </c>
      <c r="G21" s="581">
        <v>131976.9480263158</v>
      </c>
      <c r="H21" s="328">
        <v>134442.9080263158</v>
      </c>
      <c r="I21" s="583" t="s">
        <v>809</v>
      </c>
      <c r="J21" s="328">
        <v>0</v>
      </c>
      <c r="K21" s="1262"/>
    </row>
    <row r="22" spans="1:11">
      <c r="A22" s="364">
        <v>13</v>
      </c>
      <c r="B22" s="327" t="s">
        <v>1592</v>
      </c>
      <c r="C22" s="320">
        <v>1298.46</v>
      </c>
      <c r="D22" s="320">
        <v>1723.26</v>
      </c>
      <c r="E22" s="581">
        <v>1511</v>
      </c>
      <c r="F22" s="328"/>
      <c r="G22" s="581">
        <v>0</v>
      </c>
      <c r="H22" s="328">
        <v>1511</v>
      </c>
      <c r="I22" s="583" t="s">
        <v>809</v>
      </c>
      <c r="J22" s="328">
        <v>0</v>
      </c>
      <c r="K22" s="1262"/>
    </row>
    <row r="23" spans="1:11">
      <c r="A23" s="364">
        <v>14</v>
      </c>
      <c r="B23" s="327" t="s">
        <v>1593</v>
      </c>
      <c r="C23" s="320">
        <v>0</v>
      </c>
      <c r="D23" s="320">
        <v>0</v>
      </c>
      <c r="E23" s="581">
        <v>0</v>
      </c>
      <c r="F23" s="328"/>
      <c r="G23" s="581">
        <v>0</v>
      </c>
      <c r="H23" s="328">
        <v>0</v>
      </c>
      <c r="I23" s="583" t="s">
        <v>809</v>
      </c>
      <c r="J23" s="328">
        <v>0</v>
      </c>
    </row>
    <row r="24" spans="1:11">
      <c r="A24" s="364">
        <v>15</v>
      </c>
      <c r="B24" s="327" t="s">
        <v>1594</v>
      </c>
      <c r="C24" s="320">
        <v>0</v>
      </c>
      <c r="D24" s="320">
        <v>0</v>
      </c>
      <c r="E24" s="581">
        <v>0</v>
      </c>
      <c r="F24" s="328"/>
      <c r="G24" s="581">
        <v>0</v>
      </c>
      <c r="H24" s="328">
        <v>0</v>
      </c>
      <c r="I24" s="583" t="s">
        <v>809</v>
      </c>
      <c r="J24" s="328">
        <v>0</v>
      </c>
    </row>
    <row r="25" spans="1:11">
      <c r="A25" s="364">
        <v>16</v>
      </c>
      <c r="B25" s="321" t="s">
        <v>1595</v>
      </c>
      <c r="C25" s="320"/>
      <c r="D25" s="320"/>
      <c r="E25" s="581"/>
      <c r="F25" s="328"/>
      <c r="G25" s="581"/>
      <c r="H25" s="328"/>
      <c r="I25" s="583"/>
      <c r="J25" s="328"/>
    </row>
    <row r="26" spans="1:11">
      <c r="A26" s="364">
        <v>17</v>
      </c>
      <c r="B26" s="327" t="s">
        <v>1596</v>
      </c>
      <c r="C26" s="320">
        <v>0</v>
      </c>
      <c r="D26" s="320">
        <v>0</v>
      </c>
      <c r="E26" s="581">
        <v>0</v>
      </c>
      <c r="F26" s="328"/>
      <c r="G26" s="581">
        <v>0</v>
      </c>
      <c r="H26" s="328">
        <v>0</v>
      </c>
      <c r="I26" s="583" t="s">
        <v>809</v>
      </c>
      <c r="J26" s="328">
        <v>0</v>
      </c>
    </row>
    <row r="27" spans="1:11">
      <c r="A27" s="364">
        <v>18</v>
      </c>
      <c r="B27" s="327" t="s">
        <v>1597</v>
      </c>
      <c r="C27" s="320">
        <v>846824.11</v>
      </c>
      <c r="D27" s="320">
        <v>934080.34</v>
      </c>
      <c r="E27" s="581">
        <v>890437</v>
      </c>
      <c r="F27" s="328">
        <v>203.82000000000002</v>
      </c>
      <c r="G27" s="581">
        <v>8687.6522000000004</v>
      </c>
      <c r="H27" s="328">
        <v>899328.47219999996</v>
      </c>
      <c r="I27" s="583" t="s">
        <v>809</v>
      </c>
      <c r="J27" s="328">
        <v>0</v>
      </c>
    </row>
    <row r="28" spans="1:11">
      <c r="A28" s="364">
        <v>19</v>
      </c>
      <c r="B28" s="327" t="s">
        <v>1598</v>
      </c>
      <c r="C28" s="320">
        <v>0</v>
      </c>
      <c r="D28" s="320">
        <v>0</v>
      </c>
      <c r="E28" s="581">
        <v>0</v>
      </c>
      <c r="F28" s="328"/>
      <c r="G28" s="581">
        <v>0</v>
      </c>
      <c r="H28" s="328">
        <v>0</v>
      </c>
      <c r="I28" s="583" t="s">
        <v>809</v>
      </c>
      <c r="J28" s="328">
        <v>0</v>
      </c>
    </row>
    <row r="29" spans="1:11">
      <c r="A29" s="364">
        <v>20</v>
      </c>
      <c r="B29" s="327" t="s">
        <v>1599</v>
      </c>
      <c r="C29" s="320">
        <v>-47272.49</v>
      </c>
      <c r="D29" s="320">
        <v>-101069.58</v>
      </c>
      <c r="E29" s="581">
        <v>-68553</v>
      </c>
      <c r="F29" s="328">
        <v>1328.06</v>
      </c>
      <c r="G29" s="581">
        <v>1183.28</v>
      </c>
      <c r="H29" s="328">
        <v>-66041.66</v>
      </c>
      <c r="I29" s="583" t="s">
        <v>809</v>
      </c>
      <c r="J29" s="328">
        <v>0</v>
      </c>
      <c r="K29" s="1262"/>
    </row>
    <row r="30" spans="1:11">
      <c r="A30" s="364">
        <v>21</v>
      </c>
      <c r="B30" s="327" t="s">
        <v>1600</v>
      </c>
      <c r="C30" s="320">
        <v>665.03</v>
      </c>
      <c r="D30" s="320">
        <v>984.41</v>
      </c>
      <c r="E30" s="581">
        <v>803</v>
      </c>
      <c r="F30" s="328"/>
      <c r="G30" s="581">
        <v>659.59</v>
      </c>
      <c r="H30" s="328">
        <v>1462.5900000000001</v>
      </c>
      <c r="I30" s="583" t="s">
        <v>809</v>
      </c>
      <c r="J30" s="328">
        <v>0</v>
      </c>
      <c r="K30" s="1262"/>
    </row>
    <row r="31" spans="1:11">
      <c r="A31" s="364">
        <v>22</v>
      </c>
      <c r="B31" s="321" t="s">
        <v>1329</v>
      </c>
      <c r="C31" s="320"/>
      <c r="D31" s="320"/>
      <c r="E31" s="581"/>
      <c r="F31" s="328"/>
      <c r="G31" s="581"/>
      <c r="H31" s="328"/>
      <c r="I31" s="583"/>
      <c r="J31" s="328"/>
    </row>
    <row r="32" spans="1:11">
      <c r="A32" s="364">
        <v>23</v>
      </c>
      <c r="B32" s="327" t="s">
        <v>1112</v>
      </c>
      <c r="C32" s="320">
        <v>0</v>
      </c>
      <c r="D32" s="320">
        <v>0</v>
      </c>
      <c r="E32" s="581">
        <v>0</v>
      </c>
      <c r="F32" s="328"/>
      <c r="G32" s="581">
        <v>0</v>
      </c>
      <c r="H32" s="328">
        <v>0</v>
      </c>
      <c r="I32" s="583">
        <v>0.41000000000000003</v>
      </c>
      <c r="J32" s="328">
        <v>0</v>
      </c>
    </row>
    <row r="33" spans="1:11">
      <c r="A33" s="364">
        <v>24</v>
      </c>
      <c r="B33" s="327" t="s">
        <v>2140</v>
      </c>
      <c r="C33" s="320">
        <v>-6705.09</v>
      </c>
      <c r="D33" s="320">
        <v>-6543.97</v>
      </c>
      <c r="E33" s="581">
        <v>-6651</v>
      </c>
      <c r="F33" s="328"/>
      <c r="G33" s="581">
        <v>1151476.03125</v>
      </c>
      <c r="H33" s="328">
        <v>1144825.03125</v>
      </c>
      <c r="I33" s="583">
        <v>0.41000000000000003</v>
      </c>
      <c r="J33" s="328">
        <v>469378</v>
      </c>
    </row>
    <row r="34" spans="1:11">
      <c r="A34" s="364">
        <v>25</v>
      </c>
      <c r="B34" s="531" t="s">
        <v>3644</v>
      </c>
      <c r="C34" s="320">
        <v>272.12</v>
      </c>
      <c r="D34" s="320">
        <v>317.48</v>
      </c>
      <c r="E34" s="581">
        <v>295</v>
      </c>
      <c r="F34" s="328"/>
      <c r="G34" s="581">
        <v>26.47</v>
      </c>
      <c r="H34" s="328">
        <v>321.47000000000003</v>
      </c>
      <c r="I34" s="583">
        <v>0.41000000000000003</v>
      </c>
      <c r="J34" s="328">
        <v>132</v>
      </c>
      <c r="K34" s="1262"/>
    </row>
    <row r="35" spans="1:11">
      <c r="A35" s="364">
        <v>26</v>
      </c>
      <c r="B35" s="327" t="s">
        <v>2141</v>
      </c>
      <c r="C35" s="320">
        <v>210269.65000000002</v>
      </c>
      <c r="D35" s="320">
        <v>298359.11</v>
      </c>
      <c r="E35" s="581">
        <v>253717</v>
      </c>
      <c r="F35" s="328">
        <v>-33594.58</v>
      </c>
      <c r="G35" s="581">
        <v>568528.83722222236</v>
      </c>
      <c r="H35" s="328">
        <v>788651.2572222224</v>
      </c>
      <c r="I35" s="583">
        <v>0.41000000000000003</v>
      </c>
      <c r="J35" s="328">
        <v>323347</v>
      </c>
      <c r="K35" s="1262"/>
    </row>
    <row r="36" spans="1:11">
      <c r="A36" s="364">
        <v>27</v>
      </c>
      <c r="B36" s="327" t="s">
        <v>2142</v>
      </c>
      <c r="C36" s="320">
        <v>1205.6600000000001</v>
      </c>
      <c r="D36" s="320">
        <v>-25067.27</v>
      </c>
      <c r="E36" s="581">
        <v>-8457</v>
      </c>
      <c r="F36" s="328">
        <v>128.72999999999999</v>
      </c>
      <c r="G36" s="581">
        <v>28.7</v>
      </c>
      <c r="H36" s="328">
        <v>-8299.57</v>
      </c>
      <c r="I36" s="583">
        <v>0.41000000000000003</v>
      </c>
      <c r="J36" s="328">
        <v>-3403</v>
      </c>
      <c r="K36" s="1262"/>
    </row>
    <row r="37" spans="1:11">
      <c r="A37" s="364">
        <v>28</v>
      </c>
      <c r="B37" s="327" t="s">
        <v>2143</v>
      </c>
      <c r="C37" s="320">
        <v>-2071.65</v>
      </c>
      <c r="D37" s="320">
        <v>-2003.49</v>
      </c>
      <c r="E37" s="581">
        <v>-2038</v>
      </c>
      <c r="F37" s="328"/>
      <c r="G37" s="581">
        <v>-2509.08</v>
      </c>
      <c r="H37" s="328">
        <v>-4547.08</v>
      </c>
      <c r="I37" s="583">
        <v>0.41000000000000003</v>
      </c>
      <c r="J37" s="328">
        <v>-1864</v>
      </c>
      <c r="K37" s="1262"/>
    </row>
    <row r="38" spans="1:11">
      <c r="A38" s="364">
        <v>29</v>
      </c>
      <c r="B38" s="327" t="s">
        <v>1992</v>
      </c>
      <c r="C38" s="320">
        <v>0</v>
      </c>
      <c r="D38" s="320">
        <v>0</v>
      </c>
      <c r="E38" s="581">
        <v>0</v>
      </c>
      <c r="F38" s="328"/>
      <c r="G38" s="581">
        <v>0</v>
      </c>
      <c r="H38" s="328">
        <v>0</v>
      </c>
      <c r="I38" s="583">
        <v>0.41000000000000003</v>
      </c>
      <c r="J38" s="328">
        <v>0</v>
      </c>
      <c r="K38" s="1262"/>
    </row>
    <row r="39" spans="1:11">
      <c r="A39" s="364">
        <v>30</v>
      </c>
      <c r="B39" s="321" t="s">
        <v>1826</v>
      </c>
      <c r="C39" s="320"/>
      <c r="D39" s="320"/>
      <c r="E39" s="581"/>
      <c r="F39" s="328"/>
      <c r="G39" s="581"/>
      <c r="H39" s="328"/>
      <c r="I39" s="583"/>
      <c r="J39" s="328"/>
    </row>
    <row r="40" spans="1:11">
      <c r="A40" s="364">
        <v>31</v>
      </c>
      <c r="B40" s="531" t="s">
        <v>2672</v>
      </c>
      <c r="C40" s="320">
        <v>0</v>
      </c>
      <c r="D40" s="320">
        <v>46.43</v>
      </c>
      <c r="E40" s="581">
        <v>15</v>
      </c>
      <c r="F40" s="328"/>
      <c r="G40" s="581">
        <v>0</v>
      </c>
      <c r="H40" s="328">
        <v>15</v>
      </c>
      <c r="I40" s="583" t="s">
        <v>809</v>
      </c>
      <c r="J40" s="328">
        <v>0</v>
      </c>
    </row>
    <row r="41" spans="1:11">
      <c r="A41" s="364">
        <v>32</v>
      </c>
      <c r="B41" s="531" t="s">
        <v>2534</v>
      </c>
      <c r="C41" s="320">
        <v>-10080.94</v>
      </c>
      <c r="D41" s="320">
        <v>-10076.91</v>
      </c>
      <c r="E41" s="581">
        <v>-10210</v>
      </c>
      <c r="F41" s="328"/>
      <c r="G41" s="581">
        <v>73.010000000000005</v>
      </c>
      <c r="H41" s="328">
        <v>-10136.99</v>
      </c>
      <c r="I41" s="583" t="s">
        <v>809</v>
      </c>
      <c r="J41" s="328">
        <v>0</v>
      </c>
    </row>
    <row r="42" spans="1:11">
      <c r="A42" s="364">
        <v>33</v>
      </c>
      <c r="B42" s="531" t="s">
        <v>2537</v>
      </c>
      <c r="C42" s="320">
        <v>113.2</v>
      </c>
      <c r="D42" s="320">
        <v>-5993.13</v>
      </c>
      <c r="E42" s="581">
        <v>-5225</v>
      </c>
      <c r="F42" s="328"/>
      <c r="G42" s="581">
        <v>114.42</v>
      </c>
      <c r="H42" s="328">
        <v>-5110.58</v>
      </c>
      <c r="I42" s="583" t="s">
        <v>809</v>
      </c>
      <c r="J42" s="328">
        <v>0</v>
      </c>
    </row>
    <row r="43" spans="1:11">
      <c r="A43" s="364">
        <v>34</v>
      </c>
      <c r="B43" s="409" t="s">
        <v>581</v>
      </c>
      <c r="C43" s="320">
        <v>1758.3</v>
      </c>
      <c r="D43" s="320">
        <v>2459.7600000000002</v>
      </c>
      <c r="E43" s="581">
        <v>2101</v>
      </c>
      <c r="F43" s="328"/>
      <c r="G43" s="581">
        <v>-249.67</v>
      </c>
      <c r="H43" s="328">
        <v>1851.33</v>
      </c>
      <c r="I43" s="583" t="s">
        <v>809</v>
      </c>
      <c r="J43" s="328">
        <v>0</v>
      </c>
    </row>
    <row r="44" spans="1:11">
      <c r="A44" s="364">
        <v>37</v>
      </c>
      <c r="B44" s="409" t="s">
        <v>2488</v>
      </c>
      <c r="C44" s="320">
        <v>446458.39</v>
      </c>
      <c r="D44" s="320">
        <v>509203.95</v>
      </c>
      <c r="E44" s="581">
        <v>477822</v>
      </c>
      <c r="F44" s="328">
        <v>-146468.34750002355</v>
      </c>
      <c r="G44" s="581">
        <v>6768.8770930232495</v>
      </c>
      <c r="H44" s="328">
        <v>338122.52959299972</v>
      </c>
      <c r="I44" s="583" t="s">
        <v>809</v>
      </c>
      <c r="J44" s="328">
        <v>0</v>
      </c>
      <c r="K44" s="1262"/>
    </row>
    <row r="45" spans="1:11">
      <c r="A45" s="364">
        <v>35</v>
      </c>
      <c r="B45" s="409" t="s">
        <v>4198</v>
      </c>
      <c r="C45" s="320">
        <v>0</v>
      </c>
      <c r="D45" s="320">
        <v>0</v>
      </c>
      <c r="E45" s="581">
        <v>0</v>
      </c>
      <c r="F45" s="328"/>
      <c r="G45" s="581">
        <v>1146043.5611111112</v>
      </c>
      <c r="H45" s="328">
        <v>1146043.5611111112</v>
      </c>
      <c r="I45" s="583" t="s">
        <v>809</v>
      </c>
      <c r="J45" s="328">
        <v>0</v>
      </c>
    </row>
    <row r="46" spans="1:11">
      <c r="A46" s="364">
        <v>36</v>
      </c>
      <c r="B46" s="531" t="s">
        <v>3751</v>
      </c>
      <c r="C46" s="320">
        <v>0</v>
      </c>
      <c r="D46" s="320">
        <v>21.42</v>
      </c>
      <c r="E46" s="581">
        <v>2</v>
      </c>
      <c r="F46" s="328"/>
      <c r="G46" s="581">
        <v>0</v>
      </c>
      <c r="H46" s="328">
        <v>2</v>
      </c>
      <c r="I46" s="583" t="s">
        <v>809</v>
      </c>
      <c r="J46" s="328">
        <v>0</v>
      </c>
    </row>
    <row r="47" spans="1:11">
      <c r="A47" s="364">
        <v>38</v>
      </c>
      <c r="B47" s="409" t="s">
        <v>513</v>
      </c>
      <c r="C47" s="320">
        <v>0</v>
      </c>
      <c r="D47" s="320">
        <v>0</v>
      </c>
      <c r="E47" s="581">
        <v>0</v>
      </c>
      <c r="F47" s="328"/>
      <c r="G47" s="581">
        <v>0</v>
      </c>
      <c r="H47" s="328">
        <v>0</v>
      </c>
      <c r="I47" s="583" t="s">
        <v>809</v>
      </c>
      <c r="J47" s="328">
        <v>0</v>
      </c>
    </row>
    <row r="48" spans="1:11">
      <c r="A48" s="364">
        <v>39</v>
      </c>
      <c r="B48" s="409" t="s">
        <v>257</v>
      </c>
      <c r="C48" s="320">
        <v>76722.14</v>
      </c>
      <c r="D48" s="320">
        <v>87414.84</v>
      </c>
      <c r="E48" s="581">
        <v>81706</v>
      </c>
      <c r="F48" s="328">
        <v>511.79</v>
      </c>
      <c r="G48" s="581">
        <v>-12612.4</v>
      </c>
      <c r="H48" s="328">
        <v>69605.39</v>
      </c>
      <c r="I48" s="583" t="s">
        <v>809</v>
      </c>
      <c r="J48" s="328">
        <v>0</v>
      </c>
      <c r="K48" s="1262"/>
    </row>
    <row r="49" spans="1:11">
      <c r="A49" s="364">
        <v>40</v>
      </c>
      <c r="B49" s="409" t="s">
        <v>258</v>
      </c>
      <c r="C49" s="320">
        <v>7329.15</v>
      </c>
      <c r="D49" s="320">
        <v>10874.62</v>
      </c>
      <c r="E49" s="581">
        <v>9019</v>
      </c>
      <c r="F49" s="328">
        <v>512.54999999999995</v>
      </c>
      <c r="G49" s="581">
        <v>-0.12</v>
      </c>
      <c r="H49" s="328">
        <v>9531.4299999999985</v>
      </c>
      <c r="I49" s="583" t="s">
        <v>809</v>
      </c>
      <c r="J49" s="328">
        <v>0</v>
      </c>
      <c r="K49" s="1262"/>
    </row>
    <row r="50" spans="1:11">
      <c r="A50" s="364">
        <v>41</v>
      </c>
      <c r="B50" s="321" t="s">
        <v>1689</v>
      </c>
      <c r="C50" s="320"/>
      <c r="D50" s="320"/>
      <c r="E50" s="581"/>
      <c r="F50" s="328"/>
      <c r="G50" s="581"/>
      <c r="H50" s="328"/>
      <c r="I50" s="583"/>
      <c r="J50" s="328"/>
    </row>
    <row r="51" spans="1:11">
      <c r="A51" s="364">
        <v>42</v>
      </c>
      <c r="B51" s="409" t="s">
        <v>1052</v>
      </c>
      <c r="C51" s="320">
        <v>0</v>
      </c>
      <c r="D51" s="320">
        <v>0</v>
      </c>
      <c r="E51" s="581">
        <v>0</v>
      </c>
      <c r="F51" s="328"/>
      <c r="G51" s="581">
        <v>0</v>
      </c>
      <c r="H51" s="328">
        <v>0</v>
      </c>
      <c r="I51" s="583" t="s">
        <v>809</v>
      </c>
      <c r="J51" s="328">
        <v>0</v>
      </c>
    </row>
    <row r="52" spans="1:11">
      <c r="A52" s="364">
        <v>43</v>
      </c>
      <c r="B52" s="409" t="s">
        <v>1053</v>
      </c>
      <c r="C52" s="320">
        <v>1199460.6000000001</v>
      </c>
      <c r="D52" s="320">
        <v>1278640.77</v>
      </c>
      <c r="E52" s="581">
        <v>1238228</v>
      </c>
      <c r="F52" s="320"/>
      <c r="G52" s="581">
        <v>-1115989.6100000001</v>
      </c>
      <c r="H52" s="328">
        <v>122238.3899999999</v>
      </c>
      <c r="I52" s="583" t="s">
        <v>809</v>
      </c>
      <c r="J52" s="328">
        <v>0</v>
      </c>
    </row>
    <row r="53" spans="1:11">
      <c r="A53" s="364">
        <v>44</v>
      </c>
      <c r="B53" s="409" t="s">
        <v>3684</v>
      </c>
      <c r="C53" s="320">
        <v>268336.63</v>
      </c>
      <c r="D53" s="320">
        <v>275314.51</v>
      </c>
      <c r="E53" s="581">
        <v>271826</v>
      </c>
      <c r="F53" s="320"/>
      <c r="G53" s="581">
        <v>-522831.38873182412</v>
      </c>
      <c r="H53" s="328">
        <v>-251005.38873182412</v>
      </c>
      <c r="I53" s="583" t="s">
        <v>809</v>
      </c>
      <c r="J53" s="328">
        <v>0</v>
      </c>
    </row>
    <row r="54" spans="1:11">
      <c r="A54" s="364">
        <v>45</v>
      </c>
      <c r="B54" s="409" t="s">
        <v>1054</v>
      </c>
      <c r="C54" s="320">
        <v>546.74</v>
      </c>
      <c r="D54" s="320">
        <v>614.66</v>
      </c>
      <c r="E54" s="581">
        <v>576</v>
      </c>
      <c r="F54" s="320">
        <v>308663.78479999996</v>
      </c>
      <c r="G54" s="581">
        <v>-1.1399999999999999</v>
      </c>
      <c r="H54" s="328">
        <v>309238.64479999995</v>
      </c>
      <c r="I54" s="583" t="s">
        <v>809</v>
      </c>
      <c r="J54" s="328">
        <v>0</v>
      </c>
      <c r="K54" s="1262"/>
    </row>
    <row r="55" spans="1:11">
      <c r="A55" s="364">
        <v>46</v>
      </c>
      <c r="B55" s="409" t="s">
        <v>1055</v>
      </c>
      <c r="C55" s="320">
        <v>0</v>
      </c>
      <c r="D55" s="320">
        <v>0</v>
      </c>
      <c r="E55" s="581">
        <v>0</v>
      </c>
      <c r="F55" s="320">
        <v>108811.35</v>
      </c>
      <c r="G55" s="581">
        <v>0</v>
      </c>
      <c r="H55" s="328">
        <v>108811.35</v>
      </c>
      <c r="I55" s="583" t="s">
        <v>809</v>
      </c>
      <c r="J55" s="328">
        <v>0</v>
      </c>
      <c r="K55" s="1262"/>
    </row>
    <row r="56" spans="1:11">
      <c r="A56" s="364">
        <v>47</v>
      </c>
      <c r="B56" s="409" t="s">
        <v>1056</v>
      </c>
      <c r="C56" s="320">
        <v>0</v>
      </c>
      <c r="D56" s="320">
        <v>24.95</v>
      </c>
      <c r="E56" s="581">
        <v>6</v>
      </c>
      <c r="F56" s="320">
        <v>29.959999999999997</v>
      </c>
      <c r="G56" s="581">
        <v>0</v>
      </c>
      <c r="H56" s="328">
        <v>35.959999999999994</v>
      </c>
      <c r="I56" s="583" t="s">
        <v>809</v>
      </c>
      <c r="J56" s="328">
        <v>0</v>
      </c>
      <c r="K56" s="1262"/>
    </row>
    <row r="57" spans="1:11">
      <c r="A57" s="364">
        <v>48</v>
      </c>
      <c r="B57" s="409" t="s">
        <v>1057</v>
      </c>
      <c r="C57" s="320">
        <v>69484.240000000005</v>
      </c>
      <c r="D57" s="320">
        <v>70550.559999999998</v>
      </c>
      <c r="E57" s="581">
        <v>69995</v>
      </c>
      <c r="F57" s="320">
        <v>151.41</v>
      </c>
      <c r="G57" s="581">
        <v>-121.89</v>
      </c>
      <c r="H57" s="328">
        <v>70024.52</v>
      </c>
      <c r="I57" s="583" t="s">
        <v>809</v>
      </c>
      <c r="J57" s="328">
        <v>0</v>
      </c>
      <c r="K57" s="1262"/>
    </row>
    <row r="58" spans="1:11">
      <c r="A58" s="364">
        <v>49</v>
      </c>
      <c r="B58" s="934" t="s">
        <v>1058</v>
      </c>
      <c r="C58" s="320">
        <v>-7139.44</v>
      </c>
      <c r="D58" s="320">
        <v>-7464.11</v>
      </c>
      <c r="E58" s="581">
        <v>-7620</v>
      </c>
      <c r="F58" s="320">
        <v>48.76</v>
      </c>
      <c r="G58" s="581">
        <v>8.4499999999999993</v>
      </c>
      <c r="H58" s="328">
        <v>-7562.79</v>
      </c>
      <c r="I58" s="583" t="s">
        <v>809</v>
      </c>
      <c r="J58" s="328">
        <v>0</v>
      </c>
      <c r="K58" s="1262"/>
    </row>
    <row r="59" spans="1:11">
      <c r="A59" s="364">
        <v>50</v>
      </c>
      <c r="B59" s="409" t="s">
        <v>1059</v>
      </c>
      <c r="C59" s="320">
        <v>-7842.27</v>
      </c>
      <c r="D59" s="320">
        <v>-6855.35</v>
      </c>
      <c r="E59" s="581">
        <v>-7085</v>
      </c>
      <c r="F59" s="320">
        <v>332.28</v>
      </c>
      <c r="G59" s="581">
        <v>411.27</v>
      </c>
      <c r="H59" s="328">
        <v>-6341.4500000000007</v>
      </c>
      <c r="I59" s="583" t="s">
        <v>809</v>
      </c>
      <c r="J59" s="328">
        <v>0</v>
      </c>
      <c r="K59" s="1262"/>
    </row>
    <row r="60" spans="1:11">
      <c r="A60" s="364">
        <v>51</v>
      </c>
      <c r="B60" s="409" t="s">
        <v>1060</v>
      </c>
      <c r="C60" s="320">
        <v>11997.29</v>
      </c>
      <c r="D60" s="320">
        <v>13596.05</v>
      </c>
      <c r="E60" s="581">
        <v>12797</v>
      </c>
      <c r="F60" s="328"/>
      <c r="G60" s="581">
        <v>-6.47</v>
      </c>
      <c r="H60" s="328">
        <v>12790.53</v>
      </c>
      <c r="I60" s="583" t="s">
        <v>809</v>
      </c>
      <c r="J60" s="328">
        <v>0</v>
      </c>
      <c r="K60" s="1262"/>
    </row>
    <row r="61" spans="1:11">
      <c r="A61" s="364">
        <v>52</v>
      </c>
      <c r="B61" s="409" t="s">
        <v>1061</v>
      </c>
      <c r="C61" s="320">
        <v>1792.11</v>
      </c>
      <c r="D61" s="320">
        <v>2090.79</v>
      </c>
      <c r="E61" s="581">
        <v>1941</v>
      </c>
      <c r="F61" s="328"/>
      <c r="G61" s="581">
        <v>363.63</v>
      </c>
      <c r="H61" s="328">
        <v>2304.63</v>
      </c>
      <c r="I61" s="583" t="s">
        <v>809</v>
      </c>
      <c r="J61" s="328">
        <v>0</v>
      </c>
      <c r="K61" s="1262"/>
    </row>
    <row r="62" spans="1:11">
      <c r="A62" s="364">
        <v>53</v>
      </c>
      <c r="B62" s="531" t="s">
        <v>1649</v>
      </c>
      <c r="C62" s="320">
        <v>59370.64</v>
      </c>
      <c r="D62" s="320">
        <v>97010.8</v>
      </c>
      <c r="E62" s="581">
        <v>78191</v>
      </c>
      <c r="F62" s="328">
        <v>2350</v>
      </c>
      <c r="G62" s="581">
        <v>1135.92</v>
      </c>
      <c r="H62" s="328">
        <v>81676.92</v>
      </c>
      <c r="I62" s="583" t="s">
        <v>809</v>
      </c>
      <c r="J62" s="328">
        <v>0</v>
      </c>
      <c r="K62" s="1262"/>
    </row>
    <row r="63" spans="1:11" ht="12.75" thickBot="1">
      <c r="A63" s="364">
        <v>54</v>
      </c>
      <c r="B63" s="350" t="s">
        <v>152</v>
      </c>
      <c r="C63" s="1463">
        <v>4855164.9400000004</v>
      </c>
      <c r="D63" s="1463">
        <v>5289466.0699999984</v>
      </c>
      <c r="E63" s="1463">
        <v>5076780</v>
      </c>
      <c r="F63" s="1463">
        <v>-129828.51770004566</v>
      </c>
      <c r="G63" s="1463">
        <v>1005175.9096708478</v>
      </c>
      <c r="H63" s="1463">
        <v>5952127.3919708002</v>
      </c>
      <c r="I63" s="583"/>
      <c r="J63" s="384">
        <v>787590</v>
      </c>
    </row>
    <row r="64" spans="1:11" ht="12.75" thickTop="1">
      <c r="A64" s="364">
        <v>55</v>
      </c>
      <c r="B64" s="952" t="s">
        <v>2485</v>
      </c>
    </row>
    <row r="65" spans="1:11">
      <c r="A65" s="364">
        <v>56</v>
      </c>
      <c r="B65" s="322" t="s">
        <v>2484</v>
      </c>
      <c r="C65" s="875"/>
      <c r="D65" s="955"/>
      <c r="E65" s="364"/>
      <c r="F65" s="364"/>
      <c r="G65" s="364"/>
      <c r="H65" s="364"/>
      <c r="I65" s="364"/>
      <c r="J65" s="364"/>
    </row>
    <row r="66" spans="1:11">
      <c r="A66" s="364">
        <v>57</v>
      </c>
      <c r="B66" s="949" t="s">
        <v>1160</v>
      </c>
      <c r="C66" s="319">
        <v>0</v>
      </c>
      <c r="D66" s="319">
        <v>0</v>
      </c>
      <c r="E66" s="319">
        <v>0</v>
      </c>
    </row>
    <row r="67" spans="1:11">
      <c r="A67" s="364">
        <v>58</v>
      </c>
      <c r="B67" s="949" t="s">
        <v>1161</v>
      </c>
      <c r="C67" s="319">
        <v>336018.41999999993</v>
      </c>
      <c r="D67" s="319">
        <v>384114</v>
      </c>
      <c r="E67" s="319">
        <v>357882</v>
      </c>
    </row>
    <row r="68" spans="1:11">
      <c r="A68" s="364">
        <v>59</v>
      </c>
      <c r="B68" s="949" t="s">
        <v>1162</v>
      </c>
      <c r="C68" s="319">
        <v>127578.71999999997</v>
      </c>
      <c r="D68" s="319">
        <v>131270</v>
      </c>
      <c r="E68" s="319">
        <v>130220</v>
      </c>
      <c r="K68" s="401">
        <v>-515385.00000000373</v>
      </c>
    </row>
    <row r="69" spans="1:11">
      <c r="A69" s="364">
        <v>60</v>
      </c>
      <c r="B69" s="949" t="s">
        <v>1164</v>
      </c>
      <c r="C69" s="319">
        <v>0</v>
      </c>
      <c r="D69" s="319">
        <v>0</v>
      </c>
      <c r="E69" s="319">
        <v>0</v>
      </c>
    </row>
    <row r="70" spans="1:11">
      <c r="A70" s="364">
        <v>61</v>
      </c>
      <c r="B70" s="949" t="s">
        <v>1165</v>
      </c>
      <c r="C70" s="319">
        <v>0</v>
      </c>
      <c r="D70" s="319">
        <v>0</v>
      </c>
      <c r="E70" s="319">
        <v>0</v>
      </c>
    </row>
    <row r="71" spans="1:11">
      <c r="A71" s="364">
        <v>62</v>
      </c>
      <c r="B71" s="949" t="s">
        <v>1993</v>
      </c>
      <c r="C71" s="319">
        <v>0</v>
      </c>
      <c r="D71" s="319">
        <v>0</v>
      </c>
      <c r="E71" s="319">
        <v>0</v>
      </c>
    </row>
    <row r="72" spans="1:11">
      <c r="A72" s="364">
        <v>63</v>
      </c>
      <c r="B72" s="949" t="s">
        <v>1998</v>
      </c>
      <c r="C72" s="319">
        <v>0</v>
      </c>
      <c r="D72" s="319">
        <v>0</v>
      </c>
      <c r="E72" s="319">
        <v>0</v>
      </c>
    </row>
    <row r="73" spans="1:11">
      <c r="A73" s="364">
        <v>64</v>
      </c>
      <c r="B73" s="950" t="s">
        <v>588</v>
      </c>
      <c r="C73" s="319">
        <v>0</v>
      </c>
      <c r="D73" s="319">
        <v>0</v>
      </c>
      <c r="E73" s="319">
        <v>0</v>
      </c>
    </row>
    <row r="74" spans="1:11">
      <c r="A74" s="364">
        <v>65</v>
      </c>
      <c r="B74" s="951" t="s">
        <v>1650</v>
      </c>
      <c r="C74" s="319">
        <v>0</v>
      </c>
      <c r="D74" s="319">
        <v>0</v>
      </c>
      <c r="E74" s="319">
        <v>0</v>
      </c>
    </row>
    <row r="75" spans="1:11">
      <c r="A75" s="364">
        <v>66</v>
      </c>
      <c r="B75" s="949" t="s">
        <v>2543</v>
      </c>
      <c r="C75" s="319">
        <v>-2</v>
      </c>
      <c r="D75" s="319">
        <v>0</v>
      </c>
      <c r="E75" s="319">
        <v>0</v>
      </c>
    </row>
    <row r="76" spans="1:11">
      <c r="A76" s="364">
        <v>67</v>
      </c>
      <c r="B76" s="947" t="s">
        <v>2483</v>
      </c>
      <c r="C76" s="954">
        <v>5318760.08</v>
      </c>
      <c r="D76" s="954">
        <v>5804850.0699999984</v>
      </c>
      <c r="E76" s="954">
        <v>5564882</v>
      </c>
    </row>
    <row r="77" spans="1:11">
      <c r="A77" s="364">
        <v>68</v>
      </c>
    </row>
    <row r="78" spans="1:11">
      <c r="A78" s="364">
        <v>69</v>
      </c>
      <c r="B78" s="531" t="s">
        <v>4259</v>
      </c>
      <c r="C78" s="401"/>
      <c r="D78" s="401"/>
    </row>
    <row r="79" spans="1:11">
      <c r="C79" s="401"/>
      <c r="D79" s="401"/>
    </row>
    <row r="81" spans="6:7">
      <c r="F81" s="401">
        <v>-1005175.9096708477</v>
      </c>
      <c r="G81" s="401"/>
    </row>
    <row r="108" spans="1:2">
      <c r="A108" s="2108"/>
      <c r="B108" s="2108"/>
    </row>
    <row r="109" spans="1:2">
      <c r="A109" s="2108"/>
      <c r="B109" s="2108"/>
    </row>
    <row r="110" spans="1:2">
      <c r="A110" s="2108"/>
      <c r="B110" s="2108"/>
    </row>
    <row r="111" spans="1:2">
      <c r="A111" s="2108"/>
      <c r="B111" s="2108"/>
    </row>
    <row r="112" spans="1:2">
      <c r="A112" s="2108"/>
      <c r="B112" s="2108"/>
    </row>
    <row r="142" spans="1:2">
      <c r="A142" s="2108"/>
      <c r="B142" s="2108"/>
    </row>
    <row r="211" spans="1:1">
      <c r="A211" s="321"/>
    </row>
    <row r="228" spans="1:1">
      <c r="A228" s="2108"/>
    </row>
    <row r="229" spans="1:1">
      <c r="A229" s="2108"/>
    </row>
    <row r="230" spans="1:1">
      <c r="A230" s="2108"/>
    </row>
    <row r="231" spans="1:1">
      <c r="A231" s="2108"/>
    </row>
    <row r="232" spans="1:1">
      <c r="A232" s="2108"/>
    </row>
    <row r="233" spans="1:1">
      <c r="A233" s="2108"/>
    </row>
    <row r="234" spans="1:1">
      <c r="A234" s="2108"/>
    </row>
    <row r="235" spans="1:1">
      <c r="A235" s="2108"/>
    </row>
    <row r="236" spans="1:1">
      <c r="A236" s="2108"/>
    </row>
    <row r="237" spans="1:1">
      <c r="A237" s="2108"/>
    </row>
    <row r="238" spans="1:1">
      <c r="A238" s="2108"/>
    </row>
    <row r="239" spans="1:1">
      <c r="A239" s="2108"/>
    </row>
    <row r="240" spans="1:1">
      <c r="A240" s="2108"/>
    </row>
    <row r="241" spans="1:1">
      <c r="A241" s="2108"/>
    </row>
    <row r="242" spans="1:1">
      <c r="A242" s="2108"/>
    </row>
    <row r="243" spans="1:1">
      <c r="A243" s="2108"/>
    </row>
    <row r="244" spans="1:1">
      <c r="A244" s="2108"/>
    </row>
    <row r="245" spans="1:1">
      <c r="A245" s="2108"/>
    </row>
    <row r="246" spans="1:1">
      <c r="A246" s="2108"/>
    </row>
    <row r="247" spans="1:1">
      <c r="A247" s="2108"/>
    </row>
    <row r="248" spans="1:1">
      <c r="A248" s="2108"/>
    </row>
    <row r="249" spans="1:1">
      <c r="A249" s="2108"/>
    </row>
    <row r="250" spans="1:1">
      <c r="A250" s="2108"/>
    </row>
    <row r="251" spans="1:1">
      <c r="A251" s="2108"/>
    </row>
    <row r="252" spans="1:1">
      <c r="A252" s="2108"/>
    </row>
    <row r="253" spans="1:1">
      <c r="A253" s="2108"/>
    </row>
    <row r="254" spans="1:1">
      <c r="A254" s="2108"/>
    </row>
    <row r="255" spans="1:1">
      <c r="A255" s="2108"/>
    </row>
    <row r="256" spans="1:1">
      <c r="A256" s="2108"/>
    </row>
    <row r="257" spans="1:1">
      <c r="A257" s="2108"/>
    </row>
    <row r="258" spans="1:1">
      <c r="A258" s="2108"/>
    </row>
    <row r="259" spans="1:1">
      <c r="A259" s="2108"/>
    </row>
    <row r="260" spans="1:1">
      <c r="A260" s="2108"/>
    </row>
    <row r="261" spans="1:1">
      <c r="A261" s="2108"/>
    </row>
    <row r="262" spans="1:1">
      <c r="A262" s="2108"/>
    </row>
    <row r="263" spans="1:1">
      <c r="A263" s="2108"/>
    </row>
    <row r="264" spans="1:1">
      <c r="A264" s="2108"/>
    </row>
    <row r="265" spans="1:1">
      <c r="A265" s="2108"/>
    </row>
    <row r="266" spans="1:1">
      <c r="A266" s="2108"/>
    </row>
    <row r="267" spans="1:1">
      <c r="A267" s="2108"/>
    </row>
    <row r="268" spans="1:1">
      <c r="A268" s="2108"/>
    </row>
    <row r="269" spans="1:1">
      <c r="A269" s="2108"/>
    </row>
    <row r="270" spans="1:1">
      <c r="A270" s="2108"/>
    </row>
    <row r="271" spans="1:1">
      <c r="A271" s="2108"/>
    </row>
    <row r="272" spans="1:1">
      <c r="A272" s="2108"/>
    </row>
    <row r="273" spans="1:1">
      <c r="A273" s="2108"/>
    </row>
    <row r="274" spans="1:1">
      <c r="A274" s="2108"/>
    </row>
    <row r="275" spans="1:1">
      <c r="A275" s="2108"/>
    </row>
    <row r="276" spans="1:1">
      <c r="A276" s="2108"/>
    </row>
    <row r="277" spans="1:1">
      <c r="A277" s="2108"/>
    </row>
    <row r="278" spans="1:1">
      <c r="A278" s="2108"/>
    </row>
    <row r="279" spans="1:1">
      <c r="A279" s="2108"/>
    </row>
    <row r="280" spans="1:1">
      <c r="A280" s="2108"/>
    </row>
    <row r="281" spans="1:1">
      <c r="A281" s="2108"/>
    </row>
    <row r="282" spans="1:1">
      <c r="A282" s="2108"/>
    </row>
  </sheetData>
  <phoneticPr fontId="29" type="noConversion"/>
  <printOptions horizontalCentered="1"/>
  <pageMargins left="0.75" right="0.25" top="0.5" bottom="0.25" header="0.25" footer="0.24"/>
  <pageSetup scale="74" fitToHeight="4" orientation="portrait" r:id="rId1"/>
  <headerFooter alignWithMargins="0"/>
</worksheet>
</file>

<file path=xl/worksheets/sheet18.xml><?xml version="1.0" encoding="utf-8"?>
<worksheet xmlns="http://schemas.openxmlformats.org/spreadsheetml/2006/main" xmlns:r="http://schemas.openxmlformats.org/officeDocument/2006/relationships">
  <sheetPr transitionEvaluation="1" transitionEntry="1" codeName="Sheet47"/>
  <dimension ref="A1:R281"/>
  <sheetViews>
    <sheetView view="pageBreakPreview" zoomScale="60" zoomScaleNormal="100" workbookViewId="0"/>
  </sheetViews>
  <sheetFormatPr defaultColWidth="10.85546875" defaultRowHeight="12"/>
  <cols>
    <col min="1" max="1" width="5.140625" style="327" customWidth="1"/>
    <col min="2" max="2" width="29" style="327" customWidth="1"/>
    <col min="3" max="16" width="11.7109375" style="327" customWidth="1"/>
    <col min="17" max="17" width="11.7109375" style="391" customWidth="1"/>
    <col min="18" max="16384" width="10.85546875" style="327"/>
  </cols>
  <sheetData>
    <row r="1" spans="1:17">
      <c r="A1" s="321" t="s">
        <v>124</v>
      </c>
      <c r="B1" s="321"/>
      <c r="C1" s="321"/>
      <c r="D1" s="321"/>
      <c r="E1" s="321"/>
      <c r="F1" s="321"/>
      <c r="G1" s="321"/>
      <c r="H1" s="321"/>
      <c r="I1" s="321"/>
      <c r="J1" s="321"/>
      <c r="K1" s="321"/>
      <c r="L1" s="743" t="s">
        <v>1741</v>
      </c>
      <c r="M1" s="321"/>
      <c r="N1" s="321"/>
      <c r="P1" s="876"/>
      <c r="Q1" s="1483"/>
    </row>
    <row r="2" spans="1:17">
      <c r="A2" s="321" t="s">
        <v>648</v>
      </c>
      <c r="B2" s="321"/>
      <c r="C2" s="321"/>
      <c r="D2" s="321"/>
      <c r="E2" s="321"/>
      <c r="F2" s="321"/>
      <c r="G2" s="321"/>
      <c r="H2" s="321"/>
      <c r="I2" s="321"/>
      <c r="J2" s="321"/>
      <c r="K2" s="321"/>
      <c r="L2" s="921" t="s">
        <v>653</v>
      </c>
      <c r="M2" s="321"/>
      <c r="N2" s="321"/>
      <c r="P2" s="876"/>
      <c r="Q2" s="1483"/>
    </row>
    <row r="3" spans="1:17" ht="12" customHeight="1">
      <c r="A3" s="321" t="s">
        <v>3808</v>
      </c>
      <c r="B3" s="2335"/>
      <c r="D3" s="341"/>
      <c r="E3" s="341"/>
      <c r="F3" s="341"/>
      <c r="G3" s="341"/>
      <c r="H3" s="341"/>
      <c r="I3" s="341"/>
      <c r="J3" s="341"/>
      <c r="K3" s="1275"/>
      <c r="L3" s="743" t="s">
        <v>2138</v>
      </c>
      <c r="M3" s="1275"/>
      <c r="N3" s="1559"/>
      <c r="P3" s="1275"/>
      <c r="Q3" s="1484"/>
    </row>
    <row r="4" spans="1:17" ht="12" customHeight="1">
      <c r="A4" s="321" t="s">
        <v>3807</v>
      </c>
      <c r="B4" s="2335"/>
      <c r="C4" s="341"/>
      <c r="D4" s="341"/>
      <c r="E4" s="341"/>
      <c r="F4" s="341"/>
      <c r="G4" s="341"/>
      <c r="H4" s="341"/>
      <c r="I4" s="341"/>
      <c r="J4" s="341"/>
      <c r="K4" s="1275"/>
      <c r="L4" s="743" t="s">
        <v>4056</v>
      </c>
      <c r="M4" s="1275"/>
      <c r="N4" s="922"/>
      <c r="P4" s="1275"/>
      <c r="Q4" s="1484"/>
    </row>
    <row r="5" spans="1:17" ht="12" customHeight="1">
      <c r="A5" s="321" t="s">
        <v>2631</v>
      </c>
      <c r="B5" s="321"/>
      <c r="C5" s="341"/>
      <c r="D5" s="341"/>
      <c r="E5" s="341"/>
      <c r="F5" s="341"/>
      <c r="G5" s="341"/>
      <c r="H5" s="341"/>
      <c r="I5" s="341"/>
      <c r="J5" s="341"/>
      <c r="K5" s="1275"/>
      <c r="L5" s="743"/>
      <c r="M5" s="1275"/>
      <c r="N5" s="922"/>
      <c r="P5" s="1275"/>
      <c r="Q5" s="1484"/>
    </row>
    <row r="6" spans="1:17" ht="12" customHeight="1" thickBot="1">
      <c r="A6" s="317" t="s">
        <v>1906</v>
      </c>
      <c r="B6" s="2335"/>
      <c r="C6" s="2580" t="s">
        <v>1845</v>
      </c>
      <c r="D6" s="2580"/>
      <c r="E6" s="2580"/>
      <c r="F6" s="2580"/>
      <c r="G6" s="2580"/>
      <c r="H6" s="2580"/>
      <c r="I6" s="2580"/>
      <c r="J6" s="2580"/>
      <c r="K6" s="2580"/>
      <c r="L6" s="743" t="s">
        <v>891</v>
      </c>
      <c r="M6" s="1275"/>
      <c r="N6" s="1275"/>
      <c r="O6" s="1275"/>
      <c r="P6" s="1275"/>
      <c r="Q6" s="1484"/>
    </row>
    <row r="7" spans="1:17" s="889" customFormat="1">
      <c r="A7" s="962"/>
      <c r="B7" s="960" t="s">
        <v>1321</v>
      </c>
      <c r="C7" s="958">
        <v>-2</v>
      </c>
      <c r="D7" s="958">
        <v>-3</v>
      </c>
      <c r="E7" s="958">
        <v>-4</v>
      </c>
      <c r="F7" s="958">
        <v>-5</v>
      </c>
      <c r="G7" s="958">
        <v>-6</v>
      </c>
      <c r="H7" s="958">
        <v>-7</v>
      </c>
      <c r="I7" s="958">
        <v>-8</v>
      </c>
      <c r="J7" s="958">
        <v>-9</v>
      </c>
      <c r="K7" s="958">
        <v>-10</v>
      </c>
      <c r="L7" s="958">
        <v>-11</v>
      </c>
      <c r="M7" s="958">
        <v>-12</v>
      </c>
      <c r="N7" s="958">
        <v>-13</v>
      </c>
      <c r="O7" s="958">
        <v>-14</v>
      </c>
      <c r="P7" s="958">
        <v>-15</v>
      </c>
      <c r="Q7" s="1480"/>
    </row>
    <row r="8" spans="1:17" ht="24">
      <c r="A8" s="874" t="s">
        <v>1122</v>
      </c>
      <c r="B8" s="570" t="s">
        <v>1390</v>
      </c>
      <c r="C8" s="323" t="s">
        <v>2636</v>
      </c>
      <c r="D8" s="323">
        <v>42014</v>
      </c>
      <c r="E8" s="324">
        <v>42036</v>
      </c>
      <c r="F8" s="324">
        <v>42064</v>
      </c>
      <c r="G8" s="324">
        <v>42095</v>
      </c>
      <c r="H8" s="324">
        <v>42125</v>
      </c>
      <c r="I8" s="324">
        <v>42156</v>
      </c>
      <c r="J8" s="324">
        <v>42186</v>
      </c>
      <c r="K8" s="324">
        <v>42217</v>
      </c>
      <c r="L8" s="324">
        <v>42248</v>
      </c>
      <c r="M8" s="324">
        <v>42278</v>
      </c>
      <c r="N8" s="324">
        <v>42309</v>
      </c>
      <c r="O8" s="324">
        <v>42339</v>
      </c>
      <c r="P8" s="325" t="s">
        <v>74</v>
      </c>
      <c r="Q8" s="485"/>
    </row>
    <row r="9" spans="1:17">
      <c r="A9" s="364">
        <v>1</v>
      </c>
      <c r="B9" s="321" t="s">
        <v>1394</v>
      </c>
      <c r="C9" s="320"/>
      <c r="D9" s="320"/>
      <c r="E9" s="320"/>
      <c r="F9" s="320"/>
      <c r="H9" s="328"/>
      <c r="I9" s="328"/>
      <c r="J9" s="328"/>
      <c r="K9" s="328"/>
      <c r="L9" s="329"/>
      <c r="M9" s="329"/>
      <c r="N9" s="329"/>
      <c r="O9" s="329"/>
      <c r="P9" s="329"/>
      <c r="Q9" s="1482"/>
    </row>
    <row r="10" spans="1:17">
      <c r="A10" s="364">
        <v>2</v>
      </c>
      <c r="B10" s="327" t="s">
        <v>812</v>
      </c>
      <c r="C10" s="401">
        <v>256965.03</v>
      </c>
      <c r="D10" s="401">
        <v>256965.03</v>
      </c>
      <c r="E10" s="401">
        <v>256965.03</v>
      </c>
      <c r="F10" s="401">
        <v>256965.03</v>
      </c>
      <c r="G10" s="401">
        <v>256979.82</v>
      </c>
      <c r="H10" s="401">
        <v>256994.61000000002</v>
      </c>
      <c r="I10" s="401">
        <v>257009.4</v>
      </c>
      <c r="J10" s="401">
        <v>257024.19</v>
      </c>
      <c r="K10" s="401">
        <v>257038.98</v>
      </c>
      <c r="L10" s="401">
        <v>257053.77000000002</v>
      </c>
      <c r="M10" s="401">
        <v>257068.56</v>
      </c>
      <c r="N10" s="401">
        <v>257083.35</v>
      </c>
      <c r="O10" s="401">
        <v>257098.14</v>
      </c>
      <c r="P10" s="401">
        <v>257016</v>
      </c>
      <c r="Q10" s="402"/>
    </row>
    <row r="11" spans="1:17">
      <c r="A11" s="364">
        <v>3</v>
      </c>
      <c r="B11" s="327" t="s">
        <v>813</v>
      </c>
      <c r="C11" s="320">
        <v>30.8</v>
      </c>
      <c r="D11" s="320">
        <v>30.8</v>
      </c>
      <c r="E11" s="320">
        <v>30.8</v>
      </c>
      <c r="F11" s="320">
        <v>30.8</v>
      </c>
      <c r="G11" s="320">
        <v>31.18</v>
      </c>
      <c r="H11" s="320">
        <v>31.18</v>
      </c>
      <c r="I11" s="320">
        <v>31.18</v>
      </c>
      <c r="J11" s="320">
        <v>31.18</v>
      </c>
      <c r="K11" s="320">
        <v>31.18</v>
      </c>
      <c r="L11" s="320">
        <v>31.18</v>
      </c>
      <c r="M11" s="320">
        <v>31.18</v>
      </c>
      <c r="N11" s="320">
        <v>31.18</v>
      </c>
      <c r="O11" s="320">
        <v>31.18</v>
      </c>
      <c r="P11" s="320">
        <v>31</v>
      </c>
      <c r="Q11" s="339"/>
    </row>
    <row r="12" spans="1:17">
      <c r="A12" s="364">
        <v>4</v>
      </c>
      <c r="B12" s="327" t="s">
        <v>814</v>
      </c>
      <c r="C12" s="320"/>
      <c r="D12" s="320"/>
      <c r="E12" s="320"/>
      <c r="F12" s="320"/>
      <c r="G12" s="320"/>
      <c r="H12" s="320"/>
      <c r="I12" s="320"/>
      <c r="J12" s="320"/>
      <c r="K12" s="320"/>
      <c r="L12" s="320"/>
      <c r="M12" s="320"/>
      <c r="N12" s="320"/>
      <c r="O12" s="320"/>
      <c r="P12" s="320">
        <v>0</v>
      </c>
      <c r="Q12" s="339"/>
    </row>
    <row r="13" spans="1:17">
      <c r="A13" s="364">
        <v>5</v>
      </c>
      <c r="B13" s="321" t="s">
        <v>815</v>
      </c>
      <c r="C13" s="320"/>
      <c r="D13" s="320"/>
      <c r="E13" s="320"/>
      <c r="F13" s="320"/>
      <c r="G13" s="320"/>
      <c r="H13" s="320"/>
      <c r="I13" s="320"/>
      <c r="J13" s="320"/>
      <c r="K13" s="320"/>
      <c r="L13" s="320"/>
      <c r="M13" s="320"/>
      <c r="N13" s="320"/>
      <c r="O13" s="320"/>
      <c r="P13" s="329"/>
      <c r="Q13" s="1482"/>
    </row>
    <row r="14" spans="1:17">
      <c r="A14" s="364">
        <v>6</v>
      </c>
      <c r="B14" s="327" t="s">
        <v>816</v>
      </c>
      <c r="C14" s="320"/>
      <c r="D14" s="320"/>
      <c r="E14" s="320"/>
      <c r="F14" s="320"/>
      <c r="G14" s="320"/>
      <c r="H14" s="320"/>
      <c r="I14" s="320"/>
      <c r="J14" s="320"/>
      <c r="K14" s="320"/>
      <c r="L14" s="320"/>
      <c r="M14" s="320"/>
      <c r="N14" s="320"/>
      <c r="O14" s="320"/>
      <c r="P14" s="320"/>
      <c r="Q14" s="339"/>
    </row>
    <row r="15" spans="1:17">
      <c r="A15" s="364">
        <v>7</v>
      </c>
      <c r="B15" s="327" t="s">
        <v>817</v>
      </c>
      <c r="C15" s="320">
        <v>0</v>
      </c>
      <c r="D15" s="320">
        <v>0</v>
      </c>
      <c r="E15" s="320">
        <v>0</v>
      </c>
      <c r="F15" s="320">
        <v>0</v>
      </c>
      <c r="G15" s="320">
        <v>0</v>
      </c>
      <c r="H15" s="320">
        <v>0</v>
      </c>
      <c r="I15" s="320">
        <v>0</v>
      </c>
      <c r="J15" s="320">
        <v>0</v>
      </c>
      <c r="K15" s="320">
        <v>0</v>
      </c>
      <c r="L15" s="320">
        <v>0</v>
      </c>
      <c r="M15" s="320">
        <v>0</v>
      </c>
      <c r="N15" s="320">
        <v>0</v>
      </c>
      <c r="O15" s="320">
        <v>0</v>
      </c>
      <c r="P15" s="320">
        <v>0</v>
      </c>
      <c r="Q15" s="339"/>
    </row>
    <row r="16" spans="1:17">
      <c r="A16" s="364">
        <v>8</v>
      </c>
      <c r="B16" s="531" t="s">
        <v>511</v>
      </c>
      <c r="C16" s="320">
        <v>0</v>
      </c>
      <c r="D16" s="320">
        <v>0</v>
      </c>
      <c r="E16" s="320">
        <v>0</v>
      </c>
      <c r="F16" s="320">
        <v>0</v>
      </c>
      <c r="G16" s="320">
        <v>0</v>
      </c>
      <c r="H16" s="320">
        <v>0</v>
      </c>
      <c r="I16" s="320">
        <v>0</v>
      </c>
      <c r="J16" s="320">
        <v>0</v>
      </c>
      <c r="K16" s="320">
        <v>0</v>
      </c>
      <c r="L16" s="320">
        <v>0</v>
      </c>
      <c r="M16" s="320">
        <v>0</v>
      </c>
      <c r="N16" s="320">
        <v>0</v>
      </c>
      <c r="O16" s="320">
        <v>0</v>
      </c>
      <c r="P16" s="320">
        <v>0</v>
      </c>
      <c r="Q16" s="339"/>
    </row>
    <row r="17" spans="1:18">
      <c r="A17" s="364">
        <v>9</v>
      </c>
      <c r="B17" s="327" t="s">
        <v>818</v>
      </c>
      <c r="C17" s="320">
        <v>485731.01</v>
      </c>
      <c r="D17" s="320">
        <v>490274.18</v>
      </c>
      <c r="E17" s="320">
        <v>494817.42</v>
      </c>
      <c r="F17" s="320">
        <v>499360.66</v>
      </c>
      <c r="G17" s="320">
        <v>503807.35</v>
      </c>
      <c r="H17" s="320">
        <v>508350.32</v>
      </c>
      <c r="I17" s="320">
        <v>512893.58</v>
      </c>
      <c r="J17" s="320">
        <v>517436.84</v>
      </c>
      <c r="K17" s="320">
        <v>521980.78</v>
      </c>
      <c r="L17" s="320">
        <v>526524.72</v>
      </c>
      <c r="M17" s="320">
        <v>531070.23</v>
      </c>
      <c r="N17" s="320">
        <v>535618.12</v>
      </c>
      <c r="O17" s="320">
        <v>540166.01</v>
      </c>
      <c r="P17" s="320">
        <v>512925</v>
      </c>
      <c r="Q17" s="339"/>
    </row>
    <row r="18" spans="1:18">
      <c r="A18" s="364">
        <v>10</v>
      </c>
      <c r="B18" s="327" t="s">
        <v>819</v>
      </c>
      <c r="C18" s="320">
        <v>987802.82</v>
      </c>
      <c r="D18" s="320">
        <v>994671.24</v>
      </c>
      <c r="E18" s="320">
        <v>1001540.48</v>
      </c>
      <c r="F18" s="320">
        <v>1008410.39</v>
      </c>
      <c r="G18" s="320">
        <v>1015286.77</v>
      </c>
      <c r="H18" s="320">
        <v>1022246.11</v>
      </c>
      <c r="I18" s="320">
        <v>1029205.75</v>
      </c>
      <c r="J18" s="320">
        <v>1036163.4</v>
      </c>
      <c r="K18" s="320">
        <v>1043121.42</v>
      </c>
      <c r="L18" s="320">
        <v>1050084.21</v>
      </c>
      <c r="M18" s="320">
        <v>1057047.52</v>
      </c>
      <c r="N18" s="320">
        <v>1064010.94</v>
      </c>
      <c r="O18" s="320">
        <v>1070974.8800000001</v>
      </c>
      <c r="P18" s="320">
        <v>1029274</v>
      </c>
      <c r="Q18" s="339"/>
    </row>
    <row r="19" spans="1:18">
      <c r="A19" s="364">
        <v>11</v>
      </c>
      <c r="B19" s="327" t="s">
        <v>820</v>
      </c>
      <c r="C19" s="320"/>
      <c r="D19" s="320"/>
      <c r="E19" s="320"/>
      <c r="F19" s="320"/>
      <c r="G19" s="320"/>
      <c r="H19" s="320"/>
      <c r="I19" s="320"/>
      <c r="J19" s="320"/>
      <c r="K19" s="320"/>
      <c r="L19" s="320"/>
      <c r="M19" s="320"/>
      <c r="N19" s="320"/>
      <c r="O19" s="320"/>
      <c r="P19" s="320">
        <v>0</v>
      </c>
      <c r="Q19" s="339"/>
    </row>
    <row r="20" spans="1:18">
      <c r="A20" s="364">
        <v>12</v>
      </c>
      <c r="B20" s="327" t="s">
        <v>1591</v>
      </c>
      <c r="C20" s="320">
        <v>1842.7</v>
      </c>
      <c r="D20" s="320">
        <v>1917.36</v>
      </c>
      <c r="E20" s="320">
        <v>1992.02</v>
      </c>
      <c r="F20" s="320">
        <v>2066.6799999999998</v>
      </c>
      <c r="G20" s="320">
        <v>2167.21</v>
      </c>
      <c r="H20" s="320">
        <v>2280.7800000000002</v>
      </c>
      <c r="I20" s="320">
        <v>2394.35</v>
      </c>
      <c r="J20" s="320">
        <v>2506.39</v>
      </c>
      <c r="K20" s="320">
        <v>2592.56</v>
      </c>
      <c r="L20" s="320">
        <v>2678.73</v>
      </c>
      <c r="M20" s="320">
        <v>2765.62</v>
      </c>
      <c r="N20" s="320">
        <v>2853.79</v>
      </c>
      <c r="O20" s="320">
        <v>2941.96</v>
      </c>
      <c r="P20" s="320">
        <v>2385</v>
      </c>
      <c r="Q20" s="339"/>
    </row>
    <row r="21" spans="1:18">
      <c r="A21" s="364">
        <v>13</v>
      </c>
      <c r="B21" s="327" t="s">
        <v>1592</v>
      </c>
      <c r="C21" s="320">
        <v>1298.46</v>
      </c>
      <c r="D21" s="320">
        <v>1333.86</v>
      </c>
      <c r="E21" s="320">
        <v>1369.26</v>
      </c>
      <c r="F21" s="320">
        <v>1404.66</v>
      </c>
      <c r="G21" s="320">
        <v>1440.06</v>
      </c>
      <c r="H21" s="320">
        <v>1475.46</v>
      </c>
      <c r="I21" s="320">
        <v>1510.86</v>
      </c>
      <c r="J21" s="320">
        <v>1546.26</v>
      </c>
      <c r="K21" s="320">
        <v>1581.66</v>
      </c>
      <c r="L21" s="320">
        <v>1617.06</v>
      </c>
      <c r="M21" s="320">
        <v>1652.46</v>
      </c>
      <c r="N21" s="320">
        <v>1687.86</v>
      </c>
      <c r="O21" s="320">
        <v>1723.26</v>
      </c>
      <c r="P21" s="320">
        <v>1511</v>
      </c>
      <c r="Q21" s="339"/>
    </row>
    <row r="22" spans="1:18">
      <c r="A22" s="364">
        <v>14</v>
      </c>
      <c r="B22" s="327" t="s">
        <v>1593</v>
      </c>
      <c r="C22" s="320"/>
      <c r="D22" s="320"/>
      <c r="E22" s="320"/>
      <c r="F22" s="320"/>
      <c r="G22" s="320"/>
      <c r="H22" s="320"/>
      <c r="I22" s="320"/>
      <c r="J22" s="320"/>
      <c r="K22" s="320"/>
      <c r="L22" s="320"/>
      <c r="M22" s="320"/>
      <c r="N22" s="320"/>
      <c r="O22" s="320"/>
      <c r="P22" s="320">
        <v>0</v>
      </c>
      <c r="Q22" s="339"/>
    </row>
    <row r="23" spans="1:18">
      <c r="A23" s="364">
        <v>15</v>
      </c>
      <c r="B23" s="327" t="s">
        <v>1594</v>
      </c>
      <c r="C23" s="320">
        <v>0</v>
      </c>
      <c r="D23" s="320">
        <v>0</v>
      </c>
      <c r="E23" s="320">
        <v>0</v>
      </c>
      <c r="F23" s="320">
        <v>0</v>
      </c>
      <c r="G23" s="320">
        <v>0</v>
      </c>
      <c r="H23" s="320">
        <v>0</v>
      </c>
      <c r="I23" s="320">
        <v>0</v>
      </c>
      <c r="J23" s="320">
        <v>0</v>
      </c>
      <c r="K23" s="320">
        <v>0</v>
      </c>
      <c r="L23" s="320">
        <v>0</v>
      </c>
      <c r="M23" s="320">
        <v>0</v>
      </c>
      <c r="N23" s="320">
        <v>0</v>
      </c>
      <c r="O23" s="320">
        <v>0</v>
      </c>
      <c r="P23" s="320">
        <v>0</v>
      </c>
      <c r="Q23" s="339"/>
    </row>
    <row r="24" spans="1:18">
      <c r="A24" s="364">
        <v>16</v>
      </c>
      <c r="B24" s="321" t="s">
        <v>1595</v>
      </c>
      <c r="C24" s="320"/>
      <c r="D24" s="320"/>
      <c r="E24" s="320"/>
      <c r="F24" s="320"/>
      <c r="G24" s="320"/>
      <c r="H24" s="320"/>
      <c r="I24" s="320"/>
      <c r="J24" s="320"/>
      <c r="K24" s="320"/>
      <c r="L24" s="320"/>
      <c r="M24" s="320"/>
      <c r="N24" s="320"/>
      <c r="O24" s="320"/>
      <c r="P24" s="329"/>
      <c r="Q24" s="1482"/>
    </row>
    <row r="25" spans="1:18">
      <c r="A25" s="364">
        <v>17</v>
      </c>
      <c r="B25" s="327" t="s">
        <v>1596</v>
      </c>
      <c r="C25" s="320"/>
      <c r="D25" s="320"/>
      <c r="E25" s="320"/>
      <c r="F25" s="320"/>
      <c r="G25" s="320"/>
      <c r="H25" s="320"/>
      <c r="I25" s="320"/>
      <c r="J25" s="320"/>
      <c r="K25" s="320"/>
      <c r="L25" s="320"/>
      <c r="M25" s="320"/>
      <c r="N25" s="320"/>
      <c r="O25" s="320"/>
      <c r="P25" s="320"/>
      <c r="Q25" s="339"/>
    </row>
    <row r="26" spans="1:18">
      <c r="A26" s="364">
        <v>18</v>
      </c>
      <c r="B26" s="327" t="s">
        <v>1597</v>
      </c>
      <c r="C26" s="320">
        <v>846824.11</v>
      </c>
      <c r="D26" s="320">
        <v>854084.61</v>
      </c>
      <c r="E26" s="320">
        <v>861345.11</v>
      </c>
      <c r="F26" s="320">
        <v>868605.61</v>
      </c>
      <c r="G26" s="320">
        <v>875880.58</v>
      </c>
      <c r="H26" s="320">
        <v>883155.55</v>
      </c>
      <c r="I26" s="320">
        <v>890430.52</v>
      </c>
      <c r="J26" s="320">
        <v>897705.49</v>
      </c>
      <c r="K26" s="320">
        <v>904980.46</v>
      </c>
      <c r="L26" s="320">
        <v>912255.43</v>
      </c>
      <c r="M26" s="320">
        <v>919530.4</v>
      </c>
      <c r="N26" s="320">
        <v>926805.37</v>
      </c>
      <c r="O26" s="320">
        <v>934080.34</v>
      </c>
      <c r="P26" s="320">
        <v>890437</v>
      </c>
      <c r="Q26" s="339"/>
      <c r="R26" s="320"/>
    </row>
    <row r="27" spans="1:18">
      <c r="A27" s="364">
        <v>19</v>
      </c>
      <c r="B27" s="327" t="s">
        <v>1598</v>
      </c>
      <c r="C27" s="320">
        <v>0</v>
      </c>
      <c r="D27" s="344">
        <v>0</v>
      </c>
      <c r="E27" s="344">
        <v>0</v>
      </c>
      <c r="F27" s="344">
        <v>0</v>
      </c>
      <c r="G27" s="344">
        <v>0</v>
      </c>
      <c r="H27" s="344">
        <v>0</v>
      </c>
      <c r="I27" s="344">
        <v>0</v>
      </c>
      <c r="J27" s="344">
        <v>0</v>
      </c>
      <c r="K27" s="320">
        <v>0</v>
      </c>
      <c r="L27" s="320">
        <v>0</v>
      </c>
      <c r="M27" s="320">
        <v>0</v>
      </c>
      <c r="N27" s="320">
        <v>0</v>
      </c>
      <c r="O27" s="320">
        <v>0</v>
      </c>
      <c r="P27" s="320">
        <v>0</v>
      </c>
      <c r="Q27" s="339"/>
    </row>
    <row r="28" spans="1:18">
      <c r="A28" s="364">
        <v>20</v>
      </c>
      <c r="B28" s="327" t="s">
        <v>1599</v>
      </c>
      <c r="C28" s="320">
        <v>-47272.49</v>
      </c>
      <c r="D28" s="344">
        <v>-51908.84</v>
      </c>
      <c r="E28" s="344">
        <v>-53080.42</v>
      </c>
      <c r="F28" s="344">
        <v>-64000.55</v>
      </c>
      <c r="G28" s="344">
        <v>-62815.45</v>
      </c>
      <c r="H28" s="344">
        <v>-66707.61</v>
      </c>
      <c r="I28" s="344">
        <v>-65486.96</v>
      </c>
      <c r="J28" s="344">
        <v>-64902.59</v>
      </c>
      <c r="K28" s="344">
        <v>-68352.600000000006</v>
      </c>
      <c r="L28" s="344">
        <v>-70073.570000000007</v>
      </c>
      <c r="M28" s="344">
        <v>-82018.59</v>
      </c>
      <c r="N28" s="344">
        <v>-93505.79</v>
      </c>
      <c r="O28" s="344">
        <v>-101069.58</v>
      </c>
      <c r="P28" s="320">
        <v>-68553</v>
      </c>
      <c r="Q28" s="339"/>
      <c r="R28" s="320"/>
    </row>
    <row r="29" spans="1:18">
      <c r="A29" s="364">
        <v>21</v>
      </c>
      <c r="B29" s="327" t="s">
        <v>1600</v>
      </c>
      <c r="C29" s="320">
        <v>665.03</v>
      </c>
      <c r="D29" s="320">
        <v>676.3</v>
      </c>
      <c r="E29" s="320">
        <v>687.57</v>
      </c>
      <c r="F29" s="320">
        <v>698.84</v>
      </c>
      <c r="G29" s="320">
        <v>730.57</v>
      </c>
      <c r="H29" s="320">
        <v>762.3</v>
      </c>
      <c r="I29" s="320">
        <v>794.03</v>
      </c>
      <c r="J29" s="320">
        <v>825.76</v>
      </c>
      <c r="K29" s="320">
        <v>857.49</v>
      </c>
      <c r="L29" s="320">
        <v>889.22</v>
      </c>
      <c r="M29" s="320">
        <v>920.95</v>
      </c>
      <c r="N29" s="320">
        <v>952.68</v>
      </c>
      <c r="O29" s="320">
        <v>984.41</v>
      </c>
      <c r="P29" s="320">
        <v>803</v>
      </c>
      <c r="Q29" s="339"/>
    </row>
    <row r="30" spans="1:18">
      <c r="A30" s="364">
        <v>22</v>
      </c>
      <c r="B30" s="321" t="s">
        <v>1329</v>
      </c>
      <c r="C30" s="320"/>
      <c r="D30" s="320"/>
      <c r="E30" s="320"/>
      <c r="F30" s="320"/>
      <c r="G30" s="320"/>
      <c r="H30" s="320"/>
      <c r="I30" s="320"/>
      <c r="J30" s="320"/>
      <c r="K30" s="320"/>
      <c r="L30" s="320"/>
      <c r="M30" s="320"/>
      <c r="N30" s="320"/>
      <c r="O30" s="320"/>
      <c r="P30" s="329"/>
      <c r="Q30" s="1482"/>
    </row>
    <row r="31" spans="1:18">
      <c r="A31" s="364">
        <v>23</v>
      </c>
      <c r="B31" s="327" t="s">
        <v>1112</v>
      </c>
      <c r="C31" s="320"/>
      <c r="D31" s="320"/>
      <c r="E31" s="320"/>
      <c r="F31" s="320"/>
      <c r="G31" s="320"/>
      <c r="H31" s="320"/>
      <c r="I31" s="320"/>
      <c r="J31" s="320"/>
      <c r="K31" s="320"/>
      <c r="L31" s="320"/>
      <c r="M31" s="320"/>
      <c r="N31" s="320"/>
      <c r="O31" s="320"/>
      <c r="P31" s="320"/>
      <c r="Q31" s="339"/>
    </row>
    <row r="32" spans="1:18">
      <c r="A32" s="364">
        <v>24</v>
      </c>
      <c r="B32" s="327" t="s">
        <v>2140</v>
      </c>
      <c r="C32" s="533">
        <v>-6705.09</v>
      </c>
      <c r="D32" s="320">
        <v>-6702.22</v>
      </c>
      <c r="E32" s="320">
        <v>-6699.35</v>
      </c>
      <c r="F32" s="320">
        <v>-6696.48</v>
      </c>
      <c r="G32" s="320">
        <v>-6693.61</v>
      </c>
      <c r="H32" s="320">
        <v>-6688.18</v>
      </c>
      <c r="I32" s="320">
        <v>-6679.75</v>
      </c>
      <c r="J32" s="320">
        <v>-6657.12</v>
      </c>
      <c r="K32" s="320">
        <v>-6634.49</v>
      </c>
      <c r="L32" s="320">
        <v>-6611.86</v>
      </c>
      <c r="M32" s="320">
        <v>-6589.23</v>
      </c>
      <c r="N32" s="320">
        <v>-6566.6</v>
      </c>
      <c r="O32" s="320">
        <v>-6543.97</v>
      </c>
      <c r="P32" s="320">
        <v>-6651</v>
      </c>
      <c r="Q32" s="339"/>
    </row>
    <row r="33" spans="1:18">
      <c r="A33" s="364">
        <v>25</v>
      </c>
      <c r="B33" s="531" t="s">
        <v>2545</v>
      </c>
      <c r="C33" s="320">
        <v>272.12</v>
      </c>
      <c r="D33" s="1263">
        <v>275.89999999999998</v>
      </c>
      <c r="E33" s="1263">
        <v>279.68</v>
      </c>
      <c r="F33" s="1263">
        <v>283.45999999999998</v>
      </c>
      <c r="G33" s="1263">
        <v>287.24</v>
      </c>
      <c r="H33" s="1263">
        <v>291.02</v>
      </c>
      <c r="I33" s="1263">
        <v>294.8</v>
      </c>
      <c r="J33" s="1263">
        <v>298.58</v>
      </c>
      <c r="K33" s="1263">
        <v>302.36</v>
      </c>
      <c r="L33" s="1263">
        <v>306.14</v>
      </c>
      <c r="M33" s="1263">
        <v>309.92</v>
      </c>
      <c r="N33" s="1263">
        <v>313.7</v>
      </c>
      <c r="O33" s="1263">
        <v>317.48</v>
      </c>
      <c r="P33" s="320">
        <v>295</v>
      </c>
      <c r="Q33" s="339"/>
    </row>
    <row r="34" spans="1:18">
      <c r="A34" s="364">
        <v>26</v>
      </c>
      <c r="B34" s="327" t="s">
        <v>2141</v>
      </c>
      <c r="C34" s="320">
        <v>210269.65000000002</v>
      </c>
      <c r="D34" s="320">
        <v>217072.15</v>
      </c>
      <c r="E34" s="320">
        <v>223597.79</v>
      </c>
      <c r="F34" s="320">
        <v>228391.78000000003</v>
      </c>
      <c r="G34" s="320">
        <v>237044.1</v>
      </c>
      <c r="H34" s="320">
        <v>244882.41</v>
      </c>
      <c r="I34" s="320">
        <v>254174.05</v>
      </c>
      <c r="J34" s="320">
        <v>263013.81</v>
      </c>
      <c r="K34" s="320">
        <v>272295.99</v>
      </c>
      <c r="L34" s="320">
        <v>278257.59999999998</v>
      </c>
      <c r="M34" s="320">
        <v>281887.79000000004</v>
      </c>
      <c r="N34" s="320">
        <v>289078</v>
      </c>
      <c r="O34" s="320">
        <v>298359.11</v>
      </c>
      <c r="P34" s="320">
        <v>253717</v>
      </c>
      <c r="Q34" s="339"/>
    </row>
    <row r="35" spans="1:18">
      <c r="A35" s="364">
        <v>27</v>
      </c>
      <c r="B35" s="327" t="s">
        <v>2142</v>
      </c>
      <c r="C35" s="320">
        <v>1205.6600000000001</v>
      </c>
      <c r="D35" s="320">
        <v>1366.46</v>
      </c>
      <c r="E35" s="320">
        <v>1527.26</v>
      </c>
      <c r="F35" s="320">
        <v>1688.06</v>
      </c>
      <c r="G35" s="320">
        <v>1848.86</v>
      </c>
      <c r="H35" s="320">
        <v>2009.66</v>
      </c>
      <c r="I35" s="320">
        <v>2170.46</v>
      </c>
      <c r="J35" s="320">
        <v>2407.33</v>
      </c>
      <c r="K35" s="320">
        <v>-25033.77</v>
      </c>
      <c r="L35" s="320">
        <v>-24862.799999999999</v>
      </c>
      <c r="M35" s="320">
        <v>-24689.56</v>
      </c>
      <c r="N35" s="320">
        <v>-24516.32</v>
      </c>
      <c r="O35" s="320">
        <v>-25067.27</v>
      </c>
      <c r="P35" s="320">
        <v>-8457</v>
      </c>
      <c r="Q35" s="339"/>
    </row>
    <row r="36" spans="1:18">
      <c r="A36" s="364">
        <v>28</v>
      </c>
      <c r="B36" s="327" t="s">
        <v>2143</v>
      </c>
      <c r="C36" s="320">
        <v>-2071.65</v>
      </c>
      <c r="D36" s="320">
        <v>-2065.9699999999998</v>
      </c>
      <c r="E36" s="320">
        <v>-2060.29</v>
      </c>
      <c r="F36" s="320">
        <v>-2054.61</v>
      </c>
      <c r="G36" s="320">
        <v>-2048.9299999999998</v>
      </c>
      <c r="H36" s="320">
        <v>-2043.25</v>
      </c>
      <c r="I36" s="320">
        <v>-2037.57</v>
      </c>
      <c r="J36" s="320">
        <v>-2031.89</v>
      </c>
      <c r="K36" s="320">
        <v>-2026.21</v>
      </c>
      <c r="L36" s="320">
        <v>-2020.53</v>
      </c>
      <c r="M36" s="320">
        <v>-2014.85</v>
      </c>
      <c r="N36" s="320">
        <v>-2009.17</v>
      </c>
      <c r="O36" s="320">
        <v>-2003.49</v>
      </c>
      <c r="P36" s="320">
        <v>-2038</v>
      </c>
      <c r="Q36" s="339"/>
    </row>
    <row r="37" spans="1:18">
      <c r="A37" s="364">
        <v>29</v>
      </c>
      <c r="B37" s="327" t="s">
        <v>1992</v>
      </c>
      <c r="C37" s="320">
        <v>0</v>
      </c>
      <c r="D37" s="320">
        <v>0</v>
      </c>
      <c r="E37" s="320">
        <v>0</v>
      </c>
      <c r="F37" s="320">
        <v>0</v>
      </c>
      <c r="G37" s="320">
        <v>0</v>
      </c>
      <c r="H37" s="320">
        <v>0</v>
      </c>
      <c r="I37" s="320">
        <v>0</v>
      </c>
      <c r="J37" s="320">
        <v>0</v>
      </c>
      <c r="K37" s="320">
        <v>0</v>
      </c>
      <c r="L37" s="320">
        <v>0</v>
      </c>
      <c r="M37" s="320">
        <v>0</v>
      </c>
      <c r="N37" s="320">
        <v>0</v>
      </c>
      <c r="O37" s="320">
        <v>0</v>
      </c>
      <c r="P37" s="320">
        <v>0</v>
      </c>
      <c r="Q37" s="339"/>
    </row>
    <row r="38" spans="1:18">
      <c r="A38" s="364">
        <v>30</v>
      </c>
      <c r="B38" s="321" t="s">
        <v>1826</v>
      </c>
      <c r="C38" s="320"/>
      <c r="D38" s="320"/>
      <c r="E38" s="320"/>
      <c r="F38" s="320"/>
      <c r="G38" s="320"/>
      <c r="H38" s="320"/>
      <c r="I38" s="320"/>
      <c r="J38" s="320"/>
      <c r="K38" s="320"/>
      <c r="L38" s="320"/>
      <c r="M38" s="320"/>
      <c r="N38" s="320"/>
      <c r="O38" s="320"/>
      <c r="P38" s="320"/>
      <c r="Q38" s="339"/>
    </row>
    <row r="39" spans="1:18">
      <c r="A39" s="364">
        <v>31</v>
      </c>
      <c r="B39" s="531" t="s">
        <v>2672</v>
      </c>
      <c r="C39" s="320">
        <v>0</v>
      </c>
      <c r="D39" s="320">
        <v>0</v>
      </c>
      <c r="E39" s="320">
        <v>0</v>
      </c>
      <c r="F39" s="320">
        <v>0</v>
      </c>
      <c r="G39" s="320">
        <v>0</v>
      </c>
      <c r="H39" s="320">
        <v>0</v>
      </c>
      <c r="I39" s="320">
        <v>7.57</v>
      </c>
      <c r="J39" s="320">
        <v>15.14</v>
      </c>
      <c r="K39" s="320">
        <v>22.71</v>
      </c>
      <c r="L39" s="320">
        <v>28.64</v>
      </c>
      <c r="M39" s="320">
        <v>34.57</v>
      </c>
      <c r="N39" s="320">
        <v>40.5</v>
      </c>
      <c r="O39" s="320">
        <v>46.43</v>
      </c>
      <c r="P39" s="320">
        <v>15</v>
      </c>
      <c r="Q39" s="339"/>
    </row>
    <row r="40" spans="1:18">
      <c r="A40" s="364">
        <v>32</v>
      </c>
      <c r="B40" s="531" t="s">
        <v>2534</v>
      </c>
      <c r="C40" s="320">
        <v>-10080.94</v>
      </c>
      <c r="D40" s="320">
        <v>-10364.34</v>
      </c>
      <c r="E40" s="320">
        <v>-10338.209999999999</v>
      </c>
      <c r="F40" s="320">
        <v>-10312.08</v>
      </c>
      <c r="G40" s="320">
        <v>-10285.950000000001</v>
      </c>
      <c r="H40" s="320">
        <v>-10259.82</v>
      </c>
      <c r="I40" s="320">
        <v>-10233.69</v>
      </c>
      <c r="J40" s="320">
        <v>-10207.56</v>
      </c>
      <c r="K40" s="320">
        <v>-10181.43</v>
      </c>
      <c r="L40" s="320">
        <v>-10155.299999999999</v>
      </c>
      <c r="M40" s="320">
        <v>-10129.17</v>
      </c>
      <c r="N40" s="320">
        <v>-10103.040000000001</v>
      </c>
      <c r="O40" s="320">
        <v>-10076.91</v>
      </c>
      <c r="P40" s="320">
        <v>-10210</v>
      </c>
      <c r="Q40" s="339"/>
    </row>
    <row r="41" spans="1:18">
      <c r="A41" s="364">
        <v>33</v>
      </c>
      <c r="B41" s="531" t="s">
        <v>2537</v>
      </c>
      <c r="C41" s="320">
        <v>113.2</v>
      </c>
      <c r="D41" s="320">
        <v>185.99</v>
      </c>
      <c r="E41" s="320">
        <v>-6412.23</v>
      </c>
      <c r="F41" s="320">
        <v>-6370.32</v>
      </c>
      <c r="G41" s="320">
        <v>-6328.41</v>
      </c>
      <c r="H41" s="320">
        <v>-6286.5</v>
      </c>
      <c r="I41" s="320">
        <v>-6244.59</v>
      </c>
      <c r="J41" s="320">
        <v>-6202.68</v>
      </c>
      <c r="K41" s="320">
        <v>-6160.77</v>
      </c>
      <c r="L41" s="320">
        <v>-6118.86</v>
      </c>
      <c r="M41" s="320">
        <v>-6076.95</v>
      </c>
      <c r="N41" s="320">
        <v>-6035.04</v>
      </c>
      <c r="O41" s="320">
        <v>-5993.13</v>
      </c>
      <c r="P41" s="320">
        <v>-5225</v>
      </c>
      <c r="Q41" s="339"/>
    </row>
    <row r="42" spans="1:18">
      <c r="A42" s="364">
        <v>34</v>
      </c>
      <c r="B42" s="409" t="s">
        <v>514</v>
      </c>
      <c r="C42" s="320">
        <v>1758.3</v>
      </c>
      <c r="D42" s="320">
        <v>1812.04</v>
      </c>
      <c r="E42" s="320">
        <v>1867.69</v>
      </c>
      <c r="F42" s="320">
        <v>1924.72</v>
      </c>
      <c r="G42" s="320">
        <v>1982.47</v>
      </c>
      <c r="H42" s="320">
        <v>2040.58</v>
      </c>
      <c r="I42" s="320">
        <v>2098.79</v>
      </c>
      <c r="J42" s="320">
        <v>2157</v>
      </c>
      <c r="K42" s="320">
        <v>2215.21</v>
      </c>
      <c r="L42" s="320">
        <v>2273.42</v>
      </c>
      <c r="M42" s="320">
        <v>2331.63</v>
      </c>
      <c r="N42" s="320">
        <v>2390.02</v>
      </c>
      <c r="O42" s="320">
        <v>2459.7600000000002</v>
      </c>
      <c r="P42" s="320">
        <v>2101</v>
      </c>
      <c r="Q42" s="339"/>
    </row>
    <row r="43" spans="1:18">
      <c r="A43" s="364">
        <v>36</v>
      </c>
      <c r="B43" s="409" t="s">
        <v>515</v>
      </c>
      <c r="C43" s="320">
        <v>446458.39</v>
      </c>
      <c r="D43" s="320">
        <v>451682.53</v>
      </c>
      <c r="E43" s="320">
        <v>456906.91</v>
      </c>
      <c r="F43" s="320">
        <v>462133.01</v>
      </c>
      <c r="G43" s="320">
        <v>467359.5</v>
      </c>
      <c r="H43" s="320">
        <v>472588.5</v>
      </c>
      <c r="I43" s="320">
        <v>477817.5</v>
      </c>
      <c r="J43" s="320">
        <v>483046.65</v>
      </c>
      <c r="K43" s="320">
        <v>488276.85</v>
      </c>
      <c r="L43" s="320">
        <v>493507.52</v>
      </c>
      <c r="M43" s="320">
        <v>498738.65</v>
      </c>
      <c r="N43" s="320">
        <v>503970.26</v>
      </c>
      <c r="O43" s="320">
        <v>509203.95</v>
      </c>
      <c r="P43" s="320">
        <v>477822</v>
      </c>
      <c r="Q43" s="339"/>
      <c r="R43" s="320"/>
    </row>
    <row r="44" spans="1:18">
      <c r="A44" s="364">
        <v>37</v>
      </c>
      <c r="B44" s="409" t="s">
        <v>4198</v>
      </c>
      <c r="C44" s="320">
        <v>0</v>
      </c>
      <c r="D44" s="320">
        <v>0</v>
      </c>
      <c r="E44" s="320">
        <v>0</v>
      </c>
      <c r="F44" s="320">
        <v>0</v>
      </c>
      <c r="G44" s="320">
        <v>0</v>
      </c>
      <c r="H44" s="320">
        <v>0</v>
      </c>
      <c r="I44" s="320">
        <v>0</v>
      </c>
      <c r="J44" s="320">
        <v>0</v>
      </c>
      <c r="K44" s="320">
        <v>0</v>
      </c>
      <c r="L44" s="320">
        <v>0</v>
      </c>
      <c r="M44" s="320">
        <v>0</v>
      </c>
      <c r="N44" s="320">
        <v>0</v>
      </c>
      <c r="O44" s="320">
        <v>0</v>
      </c>
      <c r="P44" s="320">
        <v>0</v>
      </c>
      <c r="Q44" s="339"/>
      <c r="R44" s="320"/>
    </row>
    <row r="45" spans="1:18">
      <c r="A45" s="364">
        <v>35</v>
      </c>
      <c r="B45" s="531" t="s">
        <v>3751</v>
      </c>
      <c r="C45" s="320">
        <v>0</v>
      </c>
      <c r="D45" s="320">
        <v>0</v>
      </c>
      <c r="E45" s="320">
        <v>0</v>
      </c>
      <c r="F45" s="320">
        <v>0</v>
      </c>
      <c r="G45" s="320">
        <v>0</v>
      </c>
      <c r="H45" s="320">
        <v>0</v>
      </c>
      <c r="I45" s="320">
        <v>0</v>
      </c>
      <c r="J45" s="320">
        <v>0</v>
      </c>
      <c r="K45" s="320">
        <v>0</v>
      </c>
      <c r="L45" s="320">
        <v>0</v>
      </c>
      <c r="M45" s="320">
        <v>0</v>
      </c>
      <c r="N45" s="320">
        <v>10.71</v>
      </c>
      <c r="O45" s="320">
        <v>21.42</v>
      </c>
      <c r="P45" s="320">
        <v>2</v>
      </c>
      <c r="Q45" s="339"/>
    </row>
    <row r="46" spans="1:18">
      <c r="A46" s="364">
        <v>38</v>
      </c>
      <c r="B46" s="409" t="s">
        <v>513</v>
      </c>
      <c r="C46" s="320">
        <v>0</v>
      </c>
      <c r="D46" s="320">
        <v>0</v>
      </c>
      <c r="E46" s="320">
        <v>0</v>
      </c>
      <c r="F46" s="320">
        <v>0</v>
      </c>
      <c r="G46" s="320">
        <v>0</v>
      </c>
      <c r="H46" s="320">
        <v>0</v>
      </c>
      <c r="I46" s="320">
        <v>0</v>
      </c>
      <c r="J46" s="320">
        <v>0</v>
      </c>
      <c r="K46" s="320">
        <v>0</v>
      </c>
      <c r="L46" s="320">
        <v>0</v>
      </c>
      <c r="M46" s="320">
        <v>0</v>
      </c>
      <c r="N46" s="320">
        <v>0</v>
      </c>
      <c r="O46" s="320">
        <v>0</v>
      </c>
      <c r="P46" s="320">
        <v>0</v>
      </c>
      <c r="Q46" s="339"/>
    </row>
    <row r="47" spans="1:18">
      <c r="A47" s="364">
        <v>39</v>
      </c>
      <c r="B47" s="409" t="s">
        <v>257</v>
      </c>
      <c r="C47" s="320">
        <v>76722.14</v>
      </c>
      <c r="D47" s="320">
        <v>77747.759999999995</v>
      </c>
      <c r="E47" s="320">
        <v>78773.38</v>
      </c>
      <c r="F47" s="320">
        <v>79803.33</v>
      </c>
      <c r="G47" s="320">
        <v>80833.279999999999</v>
      </c>
      <c r="H47" s="320">
        <v>79672.23</v>
      </c>
      <c r="I47" s="320">
        <v>80773.84</v>
      </c>
      <c r="J47" s="320">
        <v>81877.61</v>
      </c>
      <c r="K47" s="320">
        <v>82981.38</v>
      </c>
      <c r="L47" s="320">
        <v>84085.15</v>
      </c>
      <c r="M47" s="320">
        <v>85193.66</v>
      </c>
      <c r="N47" s="320">
        <v>86304.25</v>
      </c>
      <c r="O47" s="320">
        <v>87414.84</v>
      </c>
      <c r="P47" s="320">
        <v>81706</v>
      </c>
      <c r="Q47" s="339"/>
    </row>
    <row r="48" spans="1:18">
      <c r="A48" s="364">
        <v>40</v>
      </c>
      <c r="B48" s="409" t="s">
        <v>258</v>
      </c>
      <c r="C48" s="320">
        <v>7329.15</v>
      </c>
      <c r="D48" s="320">
        <v>7577.11</v>
      </c>
      <c r="E48" s="320">
        <v>7825.07</v>
      </c>
      <c r="F48" s="320">
        <v>8086.49</v>
      </c>
      <c r="G48" s="320">
        <v>8368.68</v>
      </c>
      <c r="H48" s="320">
        <v>8675.2099999999991</v>
      </c>
      <c r="I48" s="320">
        <v>8981.74</v>
      </c>
      <c r="J48" s="320">
        <v>9288.27</v>
      </c>
      <c r="K48" s="320">
        <v>9594.7999999999993</v>
      </c>
      <c r="L48" s="320">
        <v>9901.33</v>
      </c>
      <c r="M48" s="320">
        <v>10207.86</v>
      </c>
      <c r="N48" s="320">
        <v>10541.24</v>
      </c>
      <c r="O48" s="320">
        <v>10874.62</v>
      </c>
      <c r="P48" s="320">
        <v>9019</v>
      </c>
      <c r="Q48" s="339"/>
    </row>
    <row r="49" spans="1:17">
      <c r="A49" s="364">
        <v>41</v>
      </c>
      <c r="B49" s="321" t="s">
        <v>1689</v>
      </c>
      <c r="C49" s="320"/>
      <c r="D49" s="320"/>
      <c r="E49" s="320"/>
      <c r="F49" s="320"/>
      <c r="G49" s="320"/>
      <c r="H49" s="320"/>
      <c r="I49" s="320"/>
      <c r="J49" s="320"/>
      <c r="K49" s="320"/>
      <c r="L49" s="320"/>
      <c r="M49" s="320"/>
      <c r="N49" s="320"/>
      <c r="O49" s="320"/>
      <c r="P49" s="329"/>
      <c r="Q49" s="1482"/>
    </row>
    <row r="50" spans="1:17">
      <c r="A50" s="364">
        <v>42</v>
      </c>
      <c r="B50" s="409" t="s">
        <v>1052</v>
      </c>
      <c r="C50" s="320"/>
      <c r="D50" s="320"/>
      <c r="E50" s="320"/>
      <c r="F50" s="320"/>
      <c r="G50" s="320"/>
      <c r="H50" s="320"/>
      <c r="I50" s="320"/>
      <c r="J50" s="320"/>
      <c r="K50" s="320"/>
      <c r="L50" s="320"/>
      <c r="M50" s="320"/>
      <c r="N50" s="320"/>
      <c r="O50" s="320"/>
      <c r="P50" s="320"/>
      <c r="Q50" s="339"/>
    </row>
    <row r="51" spans="1:17">
      <c r="A51" s="364">
        <v>43</v>
      </c>
      <c r="B51" s="409" t="s">
        <v>1053</v>
      </c>
      <c r="C51" s="320">
        <v>1199460.6000000001</v>
      </c>
      <c r="D51" s="320">
        <v>1206408.71</v>
      </c>
      <c r="E51" s="320">
        <v>1213356.82</v>
      </c>
      <c r="F51" s="320">
        <v>1220305.1499999999</v>
      </c>
      <c r="G51" s="320">
        <v>1223034.96</v>
      </c>
      <c r="H51" s="320">
        <v>1229975.43</v>
      </c>
      <c r="I51" s="320">
        <v>1236918.6399999999</v>
      </c>
      <c r="J51" s="320">
        <v>1243866.82</v>
      </c>
      <c r="K51" s="320">
        <v>1250816.58</v>
      </c>
      <c r="L51" s="320">
        <v>1257772.44</v>
      </c>
      <c r="M51" s="320">
        <v>1264728.4099999999</v>
      </c>
      <c r="N51" s="320">
        <v>1271684.5900000001</v>
      </c>
      <c r="O51" s="320">
        <v>1278640.77</v>
      </c>
      <c r="P51" s="320">
        <v>1238228</v>
      </c>
      <c r="Q51" s="339"/>
    </row>
    <row r="52" spans="1:17">
      <c r="A52" s="364">
        <v>44</v>
      </c>
      <c r="B52" s="409" t="s">
        <v>3684</v>
      </c>
      <c r="C52" s="320">
        <v>268336.63</v>
      </c>
      <c r="D52" s="320">
        <v>268918.12</v>
      </c>
      <c r="E52" s="320">
        <v>269499.61</v>
      </c>
      <c r="F52" s="320">
        <v>270081.09999999998</v>
      </c>
      <c r="G52" s="320">
        <v>270662.59000000003</v>
      </c>
      <c r="H52" s="320">
        <v>271244.08</v>
      </c>
      <c r="I52" s="320">
        <v>271825.57</v>
      </c>
      <c r="J52" s="320">
        <v>272407.06</v>
      </c>
      <c r="K52" s="320">
        <v>272988.55</v>
      </c>
      <c r="L52" s="320">
        <v>273570.03999999998</v>
      </c>
      <c r="M52" s="320">
        <v>274151.53000000003</v>
      </c>
      <c r="N52" s="320">
        <v>274733.02</v>
      </c>
      <c r="O52" s="320">
        <v>275314.51</v>
      </c>
      <c r="P52" s="320">
        <v>271826</v>
      </c>
      <c r="Q52" s="339"/>
    </row>
    <row r="53" spans="1:17">
      <c r="A53" s="364">
        <v>45</v>
      </c>
      <c r="B53" s="409" t="s">
        <v>1054</v>
      </c>
      <c r="C53" s="320">
        <v>546.74</v>
      </c>
      <c r="D53" s="320">
        <v>551.02</v>
      </c>
      <c r="E53" s="320">
        <v>555.29999999999995</v>
      </c>
      <c r="F53" s="320">
        <v>559.58000000000004</v>
      </c>
      <c r="G53" s="320">
        <v>563.86</v>
      </c>
      <c r="H53" s="320">
        <v>568.14</v>
      </c>
      <c r="I53" s="320">
        <v>572.41999999999996</v>
      </c>
      <c r="J53" s="320">
        <v>576.70000000000005</v>
      </c>
      <c r="K53" s="320">
        <v>580.98</v>
      </c>
      <c r="L53" s="320">
        <v>589.4</v>
      </c>
      <c r="M53" s="320">
        <v>597.82000000000005</v>
      </c>
      <c r="N53" s="320">
        <v>606.24</v>
      </c>
      <c r="O53" s="320">
        <v>614.66</v>
      </c>
      <c r="P53" s="320">
        <v>576</v>
      </c>
      <c r="Q53" s="339"/>
    </row>
    <row r="54" spans="1:17">
      <c r="A54" s="364">
        <v>46</v>
      </c>
      <c r="B54" s="409" t="s">
        <v>1055</v>
      </c>
      <c r="C54" s="320"/>
      <c r="D54" s="320"/>
      <c r="E54" s="320"/>
      <c r="F54" s="320"/>
      <c r="G54" s="320"/>
      <c r="H54" s="320"/>
      <c r="I54" s="320"/>
      <c r="J54" s="320"/>
      <c r="K54" s="320"/>
      <c r="L54" s="320"/>
      <c r="M54" s="320"/>
      <c r="N54" s="320"/>
      <c r="O54" s="320"/>
      <c r="P54" s="320">
        <v>0</v>
      </c>
      <c r="Q54" s="339"/>
    </row>
    <row r="55" spans="1:17">
      <c r="A55" s="364">
        <v>47</v>
      </c>
      <c r="B55" s="409" t="s">
        <v>1056</v>
      </c>
      <c r="C55" s="320">
        <v>0</v>
      </c>
      <c r="D55" s="320">
        <v>0</v>
      </c>
      <c r="E55" s="320">
        <v>0</v>
      </c>
      <c r="F55" s="320">
        <v>0</v>
      </c>
      <c r="G55" s="320">
        <v>0</v>
      </c>
      <c r="H55" s="320">
        <v>0</v>
      </c>
      <c r="I55" s="320">
        <v>0</v>
      </c>
      <c r="J55" s="320">
        <v>0</v>
      </c>
      <c r="K55" s="320">
        <v>4.99</v>
      </c>
      <c r="L55" s="320">
        <v>9.98</v>
      </c>
      <c r="M55" s="320">
        <v>14.97</v>
      </c>
      <c r="N55" s="320">
        <v>19.96</v>
      </c>
      <c r="O55" s="320">
        <v>24.95</v>
      </c>
      <c r="P55" s="320">
        <v>6</v>
      </c>
      <c r="Q55" s="339"/>
    </row>
    <row r="56" spans="1:17">
      <c r="A56" s="364">
        <v>48</v>
      </c>
      <c r="B56" s="409" t="s">
        <v>1057</v>
      </c>
      <c r="C56" s="320">
        <v>69484.240000000005</v>
      </c>
      <c r="D56" s="320">
        <v>69564.429999999993</v>
      </c>
      <c r="E56" s="320">
        <v>69644.710000000006</v>
      </c>
      <c r="F56" s="320">
        <v>69725.33</v>
      </c>
      <c r="G56" s="320">
        <v>69808.39</v>
      </c>
      <c r="H56" s="320">
        <v>69891.48</v>
      </c>
      <c r="I56" s="320">
        <v>69977.740000000005</v>
      </c>
      <c r="J56" s="320">
        <v>70070.58</v>
      </c>
      <c r="K56" s="320">
        <v>70163.39</v>
      </c>
      <c r="L56" s="320">
        <v>70256.149999999994</v>
      </c>
      <c r="M56" s="320">
        <v>70348.86</v>
      </c>
      <c r="N56" s="320">
        <v>70445.179999999993</v>
      </c>
      <c r="O56" s="320">
        <v>70550.559999999998</v>
      </c>
      <c r="P56" s="320">
        <v>69995</v>
      </c>
      <c r="Q56" s="339"/>
    </row>
    <row r="57" spans="1:17">
      <c r="A57" s="364">
        <v>49</v>
      </c>
      <c r="B57" s="934" t="s">
        <v>1058</v>
      </c>
      <c r="C57" s="339">
        <v>-7139.44</v>
      </c>
      <c r="D57" s="320">
        <v>-7845.42</v>
      </c>
      <c r="E57" s="320">
        <v>-7811.8</v>
      </c>
      <c r="F57" s="320">
        <v>-7778.18</v>
      </c>
      <c r="G57" s="320">
        <v>-7744.56</v>
      </c>
      <c r="H57" s="320">
        <v>-7710.94</v>
      </c>
      <c r="I57" s="320">
        <v>-7677.32</v>
      </c>
      <c r="J57" s="320">
        <v>-7643.7</v>
      </c>
      <c r="K57" s="320">
        <v>-7610.08</v>
      </c>
      <c r="L57" s="320">
        <v>-7576.46</v>
      </c>
      <c r="M57" s="320">
        <v>-7542.84</v>
      </c>
      <c r="N57" s="320">
        <v>-7509.22</v>
      </c>
      <c r="O57" s="320">
        <v>-7464.11</v>
      </c>
      <c r="P57" s="320">
        <v>-7620</v>
      </c>
      <c r="Q57" s="339"/>
    </row>
    <row r="58" spans="1:17">
      <c r="A58" s="364">
        <v>50</v>
      </c>
      <c r="B58" s="409" t="s">
        <v>1059</v>
      </c>
      <c r="C58" s="336">
        <v>-7842.27</v>
      </c>
      <c r="D58" s="320">
        <v>-7720.4</v>
      </c>
      <c r="E58" s="320">
        <v>-7598.53</v>
      </c>
      <c r="F58" s="320">
        <v>-7476.66</v>
      </c>
      <c r="G58" s="320">
        <v>-7299.82</v>
      </c>
      <c r="H58" s="320">
        <v>-7123.47</v>
      </c>
      <c r="I58" s="320">
        <v>-6943.26</v>
      </c>
      <c r="J58" s="320">
        <v>-6763.05</v>
      </c>
      <c r="K58" s="320">
        <v>-6580.73</v>
      </c>
      <c r="L58" s="320">
        <v>-6396.29</v>
      </c>
      <c r="M58" s="320">
        <v>-6469.85</v>
      </c>
      <c r="N58" s="320">
        <v>-7037.53</v>
      </c>
      <c r="O58" s="320">
        <v>-6855.35</v>
      </c>
      <c r="P58" s="320">
        <v>-7085</v>
      </c>
      <c r="Q58" s="339"/>
    </row>
    <row r="59" spans="1:17">
      <c r="A59" s="364">
        <v>51</v>
      </c>
      <c r="B59" s="409" t="s">
        <v>1060</v>
      </c>
      <c r="C59" s="320">
        <v>11997.29</v>
      </c>
      <c r="D59" s="320">
        <v>12130.52</v>
      </c>
      <c r="E59" s="320">
        <v>12263.75</v>
      </c>
      <c r="F59" s="320">
        <v>12396.98</v>
      </c>
      <c r="G59" s="320">
        <v>12530.21</v>
      </c>
      <c r="H59" s="320">
        <v>12663.44</v>
      </c>
      <c r="I59" s="320">
        <v>12796.67</v>
      </c>
      <c r="J59" s="320">
        <v>12929.9</v>
      </c>
      <c r="K59" s="320">
        <v>13063.13</v>
      </c>
      <c r="L59" s="320">
        <v>13196.36</v>
      </c>
      <c r="M59" s="320">
        <v>13329.59</v>
      </c>
      <c r="N59" s="320">
        <v>13462.82</v>
      </c>
      <c r="O59" s="320">
        <v>13596.05</v>
      </c>
      <c r="P59" s="320">
        <v>12797</v>
      </c>
      <c r="Q59" s="339"/>
    </row>
    <row r="60" spans="1:17">
      <c r="A60" s="364">
        <v>52</v>
      </c>
      <c r="B60" s="409" t="s">
        <v>1061</v>
      </c>
      <c r="C60" s="320">
        <v>1792.11</v>
      </c>
      <c r="D60" s="320">
        <v>1817</v>
      </c>
      <c r="E60" s="320">
        <v>1841.89</v>
      </c>
      <c r="F60" s="320">
        <v>1866.78</v>
      </c>
      <c r="G60" s="320">
        <v>1891.67</v>
      </c>
      <c r="H60" s="320">
        <v>1916.56</v>
      </c>
      <c r="I60" s="320">
        <v>1941.45</v>
      </c>
      <c r="J60" s="320">
        <v>1966.34</v>
      </c>
      <c r="K60" s="320">
        <v>1991.23</v>
      </c>
      <c r="L60" s="320">
        <v>2016.12</v>
      </c>
      <c r="M60" s="320">
        <v>2041.01</v>
      </c>
      <c r="N60" s="320">
        <v>2065.9</v>
      </c>
      <c r="O60" s="320">
        <v>2090.79</v>
      </c>
      <c r="P60" s="320">
        <v>1941</v>
      </c>
      <c r="Q60" s="339"/>
    </row>
    <row r="61" spans="1:17">
      <c r="A61" s="364">
        <v>53</v>
      </c>
      <c r="B61" s="531" t="s">
        <v>3750</v>
      </c>
      <c r="C61" s="336">
        <v>59370.64</v>
      </c>
      <c r="D61" s="336">
        <v>62507.32</v>
      </c>
      <c r="E61" s="336">
        <v>65644</v>
      </c>
      <c r="F61" s="336">
        <v>68780.679999999993</v>
      </c>
      <c r="G61" s="336">
        <v>71917.36</v>
      </c>
      <c r="H61" s="336">
        <v>75054.039999999994</v>
      </c>
      <c r="I61" s="336">
        <v>78190.720000000001</v>
      </c>
      <c r="J61" s="336">
        <v>81327.399999999994</v>
      </c>
      <c r="K61" s="336">
        <v>84464.08</v>
      </c>
      <c r="L61" s="336">
        <v>87600.76</v>
      </c>
      <c r="M61" s="336">
        <v>90737.44</v>
      </c>
      <c r="N61" s="336">
        <v>93874.12</v>
      </c>
      <c r="O61" s="336">
        <v>97010.8</v>
      </c>
      <c r="P61" s="320">
        <v>78191</v>
      </c>
      <c r="Q61" s="339"/>
    </row>
    <row r="62" spans="1:17" ht="12.75" thickBot="1">
      <c r="A62" s="364">
        <v>54</v>
      </c>
      <c r="B62" s="350" t="s">
        <v>152</v>
      </c>
      <c r="C62" s="1463">
        <v>4855164.9400000004</v>
      </c>
      <c r="D62" s="1463">
        <v>4892963.2499999991</v>
      </c>
      <c r="E62" s="1463">
        <v>4928330.72</v>
      </c>
      <c r="F62" s="1463">
        <v>4958880.2400000012</v>
      </c>
      <c r="G62" s="1463">
        <v>5001239.9799999995</v>
      </c>
      <c r="H62" s="1463">
        <v>5039949.32</v>
      </c>
      <c r="I62" s="1463">
        <v>5087508.49</v>
      </c>
      <c r="J62" s="1463">
        <v>5134080.1100000003</v>
      </c>
      <c r="K62" s="1463">
        <v>5149366.68</v>
      </c>
      <c r="L62" s="1463">
        <v>5190689.700000003</v>
      </c>
      <c r="M62" s="1463">
        <v>5219209.5900000008</v>
      </c>
      <c r="N62" s="1463">
        <v>5251301.0900000017</v>
      </c>
      <c r="O62" s="1463">
        <v>5289467.0699999984</v>
      </c>
      <c r="P62" s="1463">
        <v>5076780</v>
      </c>
      <c r="Q62" s="335"/>
    </row>
    <row r="63" spans="1:17" ht="12.75" thickTop="1">
      <c r="A63" s="364">
        <v>55</v>
      </c>
      <c r="B63" s="1032" t="s">
        <v>2546</v>
      </c>
      <c r="C63" s="335"/>
      <c r="D63" s="335"/>
      <c r="E63" s="335"/>
      <c r="F63" s="335"/>
      <c r="G63" s="335"/>
      <c r="H63" s="335"/>
      <c r="I63" s="335"/>
      <c r="J63" s="335"/>
      <c r="K63" s="335"/>
      <c r="L63" s="335"/>
      <c r="M63" s="335"/>
      <c r="N63" s="335"/>
      <c r="O63" s="335"/>
      <c r="P63" s="335"/>
      <c r="Q63" s="335"/>
    </row>
    <row r="64" spans="1:17">
      <c r="A64" s="364">
        <v>56</v>
      </c>
      <c r="B64" s="322" t="s">
        <v>2484</v>
      </c>
      <c r="C64" s="319"/>
      <c r="D64" s="319"/>
      <c r="E64" s="319"/>
      <c r="F64" s="319"/>
      <c r="G64" s="364"/>
      <c r="H64" s="364"/>
      <c r="I64" s="364"/>
      <c r="J64" s="364"/>
      <c r="K64" s="364"/>
      <c r="L64" s="364"/>
      <c r="M64" s="364"/>
      <c r="N64" s="364"/>
      <c r="O64" s="955"/>
      <c r="P64" s="364"/>
      <c r="Q64" s="406"/>
    </row>
    <row r="65" spans="1:17">
      <c r="A65" s="364">
        <v>57</v>
      </c>
      <c r="B65" s="949" t="s">
        <v>1160</v>
      </c>
      <c r="C65" s="319">
        <v>0</v>
      </c>
      <c r="O65" s="319">
        <v>0</v>
      </c>
    </row>
    <row r="66" spans="1:17">
      <c r="A66" s="364">
        <v>58</v>
      </c>
      <c r="B66" s="949" t="s">
        <v>1161</v>
      </c>
      <c r="C66" s="319">
        <v>336018.41999999993</v>
      </c>
      <c r="D66" s="319">
        <v>332013</v>
      </c>
      <c r="E66" s="319">
        <v>334727</v>
      </c>
      <c r="F66" s="319">
        <v>343451</v>
      </c>
      <c r="G66" s="319">
        <v>349809</v>
      </c>
      <c r="H66" s="319">
        <v>354989</v>
      </c>
      <c r="I66" s="319">
        <v>358734</v>
      </c>
      <c r="J66" s="319">
        <v>363803</v>
      </c>
      <c r="K66" s="319">
        <v>368955</v>
      </c>
      <c r="L66" s="319">
        <v>370824</v>
      </c>
      <c r="M66" s="319">
        <v>375192</v>
      </c>
      <c r="N66" s="319">
        <v>379843</v>
      </c>
      <c r="O66" s="319">
        <v>384114</v>
      </c>
      <c r="P66" s="319">
        <v>357882</v>
      </c>
      <c r="Q66" s="1485"/>
    </row>
    <row r="67" spans="1:17">
      <c r="A67" s="364">
        <v>59</v>
      </c>
      <c r="B67" s="949" t="s">
        <v>1162</v>
      </c>
      <c r="C67" s="319">
        <v>127578.71999999997</v>
      </c>
      <c r="D67" s="319">
        <v>126271</v>
      </c>
      <c r="E67" s="319">
        <v>127708</v>
      </c>
      <c r="F67" s="319">
        <v>135314</v>
      </c>
      <c r="G67" s="319">
        <v>135191</v>
      </c>
      <c r="H67" s="319">
        <v>136711</v>
      </c>
      <c r="I67" s="319">
        <v>137689</v>
      </c>
      <c r="J67" s="319">
        <v>124226</v>
      </c>
      <c r="K67" s="319">
        <v>125656</v>
      </c>
      <c r="L67" s="319">
        <v>127077</v>
      </c>
      <c r="M67" s="319">
        <v>128419</v>
      </c>
      <c r="N67" s="319">
        <v>129745</v>
      </c>
      <c r="O67" s="319">
        <v>131270</v>
      </c>
      <c r="P67" s="319">
        <v>130220</v>
      </c>
      <c r="Q67" s="1485"/>
    </row>
    <row r="68" spans="1:17">
      <c r="A68" s="364">
        <v>60</v>
      </c>
      <c r="B68" s="949" t="s">
        <v>1164</v>
      </c>
      <c r="C68" s="319">
        <v>0</v>
      </c>
      <c r="O68" s="319">
        <v>0</v>
      </c>
    </row>
    <row r="69" spans="1:17">
      <c r="A69" s="364">
        <v>61</v>
      </c>
      <c r="B69" s="949" t="s">
        <v>1165</v>
      </c>
      <c r="C69" s="319">
        <v>0</v>
      </c>
      <c r="O69" s="319">
        <v>0</v>
      </c>
    </row>
    <row r="70" spans="1:17">
      <c r="A70" s="364">
        <v>62</v>
      </c>
      <c r="B70" s="949" t="s">
        <v>1993</v>
      </c>
      <c r="C70" s="319">
        <v>0</v>
      </c>
      <c r="O70" s="319">
        <v>0</v>
      </c>
    </row>
    <row r="71" spans="1:17">
      <c r="A71" s="364">
        <v>63</v>
      </c>
      <c r="B71" s="949" t="s">
        <v>1998</v>
      </c>
      <c r="C71" s="319">
        <v>0</v>
      </c>
      <c r="O71" s="319">
        <v>0</v>
      </c>
    </row>
    <row r="72" spans="1:17">
      <c r="A72" s="364">
        <v>64</v>
      </c>
      <c r="B72" s="950" t="s">
        <v>588</v>
      </c>
      <c r="C72" s="319">
        <v>0</v>
      </c>
      <c r="O72" s="319">
        <v>0</v>
      </c>
    </row>
    <row r="73" spans="1:17">
      <c r="A73" s="364">
        <v>65</v>
      </c>
      <c r="B73" s="951" t="s">
        <v>2544</v>
      </c>
      <c r="C73" s="319">
        <v>0</v>
      </c>
      <c r="O73" s="319">
        <v>0</v>
      </c>
    </row>
    <row r="74" spans="1:17">
      <c r="A74" s="364">
        <v>66</v>
      </c>
      <c r="B74" s="949" t="s">
        <v>2543</v>
      </c>
      <c r="C74" s="319">
        <v>0</v>
      </c>
      <c r="O74" s="319"/>
    </row>
    <row r="75" spans="1:17">
      <c r="A75" s="364">
        <v>67</v>
      </c>
      <c r="B75" s="947" t="s">
        <v>2483</v>
      </c>
      <c r="C75" s="948">
        <v>5318762.08</v>
      </c>
      <c r="D75" s="948">
        <v>5351247.2499999991</v>
      </c>
      <c r="E75" s="948">
        <v>5390765.7199999997</v>
      </c>
      <c r="F75" s="948">
        <v>5437645.2400000012</v>
      </c>
      <c r="G75" s="948">
        <v>5486239.9799999995</v>
      </c>
      <c r="H75" s="948">
        <v>5531649.3200000003</v>
      </c>
      <c r="I75" s="948">
        <v>5583931.4900000002</v>
      </c>
      <c r="J75" s="948">
        <v>5622109.1100000003</v>
      </c>
      <c r="K75" s="948">
        <v>5643977.6799999997</v>
      </c>
      <c r="L75" s="948">
        <v>5688590.700000003</v>
      </c>
      <c r="M75" s="948">
        <v>5722820.5900000008</v>
      </c>
      <c r="N75" s="948">
        <v>5760889.0900000017</v>
      </c>
      <c r="O75" s="948">
        <v>5804851.0699999984</v>
      </c>
      <c r="P75" s="948">
        <v>5564883</v>
      </c>
      <c r="Q75" s="1485"/>
    </row>
    <row r="78" spans="1:17">
      <c r="C78" s="401"/>
      <c r="O78" s="401"/>
    </row>
    <row r="79" spans="1:17">
      <c r="C79" s="401"/>
      <c r="O79" s="320"/>
    </row>
    <row r="107" spans="1:2">
      <c r="A107" s="2108"/>
      <c r="B107" s="2108"/>
    </row>
    <row r="108" spans="1:2">
      <c r="A108" s="2108"/>
      <c r="B108" s="2108"/>
    </row>
    <row r="109" spans="1:2">
      <c r="A109" s="2108"/>
      <c r="B109" s="2108"/>
    </row>
    <row r="110" spans="1:2">
      <c r="A110" s="2108"/>
      <c r="B110" s="2108"/>
    </row>
    <row r="111" spans="1:2">
      <c r="A111" s="2108"/>
      <c r="B111" s="2108"/>
    </row>
    <row r="141" spans="1:2">
      <c r="A141" s="2108"/>
      <c r="B141" s="2108"/>
    </row>
    <row r="210" spans="1:1">
      <c r="A210" s="321"/>
    </row>
    <row r="227" spans="1:1">
      <c r="A227" s="2108"/>
    </row>
    <row r="228" spans="1:1">
      <c r="A228" s="2108"/>
    </row>
    <row r="229" spans="1:1">
      <c r="A229" s="2108"/>
    </row>
    <row r="230" spans="1:1">
      <c r="A230" s="2108"/>
    </row>
    <row r="231" spans="1:1">
      <c r="A231" s="2108"/>
    </row>
    <row r="232" spans="1:1">
      <c r="A232" s="2108"/>
    </row>
    <row r="233" spans="1:1">
      <c r="A233" s="2108"/>
    </row>
    <row r="234" spans="1:1">
      <c r="A234" s="2108"/>
    </row>
    <row r="235" spans="1:1">
      <c r="A235" s="2108"/>
    </row>
    <row r="236" spans="1:1">
      <c r="A236" s="2108"/>
    </row>
    <row r="237" spans="1:1">
      <c r="A237" s="2108"/>
    </row>
    <row r="238" spans="1:1">
      <c r="A238" s="2108"/>
    </row>
    <row r="239" spans="1:1">
      <c r="A239" s="2108"/>
    </row>
    <row r="240" spans="1:1">
      <c r="A240" s="2108"/>
    </row>
    <row r="241" spans="1:1">
      <c r="A241" s="2108"/>
    </row>
    <row r="242" spans="1:1">
      <c r="A242" s="2108"/>
    </row>
    <row r="243" spans="1:1">
      <c r="A243" s="2108"/>
    </row>
    <row r="244" spans="1:1">
      <c r="A244" s="2108"/>
    </row>
    <row r="245" spans="1:1">
      <c r="A245" s="2108"/>
    </row>
    <row r="246" spans="1:1">
      <c r="A246" s="2108"/>
    </row>
    <row r="247" spans="1:1">
      <c r="A247" s="2108"/>
    </row>
    <row r="248" spans="1:1">
      <c r="A248" s="2108"/>
    </row>
    <row r="249" spans="1:1">
      <c r="A249" s="2108"/>
    </row>
    <row r="250" spans="1:1">
      <c r="A250" s="2108"/>
    </row>
    <row r="251" spans="1:1">
      <c r="A251" s="2108"/>
    </row>
    <row r="252" spans="1:1">
      <c r="A252" s="2108"/>
    </row>
    <row r="253" spans="1:1">
      <c r="A253" s="2108"/>
    </row>
    <row r="254" spans="1:1">
      <c r="A254" s="2108"/>
    </row>
    <row r="255" spans="1:1">
      <c r="A255" s="2108"/>
    </row>
    <row r="256" spans="1:1">
      <c r="A256" s="2108"/>
    </row>
    <row r="257" spans="1:1">
      <c r="A257" s="2108"/>
    </row>
    <row r="258" spans="1:1">
      <c r="A258" s="2108"/>
    </row>
    <row r="259" spans="1:1">
      <c r="A259" s="2108"/>
    </row>
    <row r="260" spans="1:1">
      <c r="A260" s="2108"/>
    </row>
    <row r="261" spans="1:1">
      <c r="A261" s="2108"/>
    </row>
    <row r="262" spans="1:1">
      <c r="A262" s="2108"/>
    </row>
    <row r="263" spans="1:1">
      <c r="A263" s="2108"/>
    </row>
    <row r="264" spans="1:1">
      <c r="A264" s="2108"/>
    </row>
    <row r="265" spans="1:1">
      <c r="A265" s="2108"/>
    </row>
    <row r="266" spans="1:1">
      <c r="A266" s="2108"/>
    </row>
    <row r="267" spans="1:1">
      <c r="A267" s="2108"/>
    </row>
    <row r="268" spans="1:1">
      <c r="A268" s="2108"/>
    </row>
    <row r="269" spans="1:1">
      <c r="A269" s="2108"/>
    </row>
    <row r="270" spans="1:1">
      <c r="A270" s="2108"/>
    </row>
    <row r="271" spans="1:1">
      <c r="A271" s="2108"/>
    </row>
    <row r="272" spans="1:1">
      <c r="A272" s="2108"/>
    </row>
    <row r="273" spans="1:1">
      <c r="A273" s="2108"/>
    </row>
    <row r="274" spans="1:1">
      <c r="A274" s="2108"/>
    </row>
    <row r="275" spans="1:1">
      <c r="A275" s="2108"/>
    </row>
    <row r="276" spans="1:1">
      <c r="A276" s="2108"/>
    </row>
    <row r="277" spans="1:1">
      <c r="A277" s="2108"/>
    </row>
    <row r="278" spans="1:1">
      <c r="A278" s="2108"/>
    </row>
    <row r="279" spans="1:1">
      <c r="A279" s="2108"/>
    </row>
    <row r="280" spans="1:1">
      <c r="A280" s="2108"/>
    </row>
    <row r="281" spans="1:1">
      <c r="A281" s="2108"/>
    </row>
  </sheetData>
  <mergeCells count="1">
    <mergeCell ref="C6:K6"/>
  </mergeCells>
  <phoneticPr fontId="29" type="noConversion"/>
  <printOptions horizontalCentered="1"/>
  <pageMargins left="0.25" right="0.25" top="0.75" bottom="0.25" header="0.25" footer="0.24"/>
  <pageSetup scale="59" fitToHeight="4" orientation="landscape" r:id="rId1"/>
  <headerFooter alignWithMargins="0"/>
  <rowBreaks count="1" manualBreakCount="1">
    <brk id="73" max="15" man="1"/>
  </rowBreaks>
</worksheet>
</file>

<file path=xl/worksheets/sheet19.xml><?xml version="1.0" encoding="utf-8"?>
<worksheet xmlns="http://schemas.openxmlformats.org/spreadsheetml/2006/main" xmlns:r="http://schemas.openxmlformats.org/officeDocument/2006/relationships">
  <sheetPr transitionEvaluation="1" transitionEntry="1" codeName="Sheet15">
    <pageSetUpPr fitToPage="1"/>
  </sheetPr>
  <dimension ref="A1:D51"/>
  <sheetViews>
    <sheetView view="pageBreakPreview" zoomScale="60" zoomScaleNormal="100" workbookViewId="0"/>
  </sheetViews>
  <sheetFormatPr defaultColWidth="10.85546875" defaultRowHeight="12"/>
  <cols>
    <col min="1" max="1" width="5.85546875" style="327" customWidth="1"/>
    <col min="2" max="2" width="50.28515625" style="327" customWidth="1"/>
    <col min="3" max="3" width="14.28515625" style="327" customWidth="1"/>
    <col min="4" max="4" width="15" style="327" customWidth="1"/>
    <col min="5" max="16384" width="10.85546875" style="327"/>
  </cols>
  <sheetData>
    <row r="1" spans="1:4">
      <c r="A1" s="1213" t="s">
        <v>125</v>
      </c>
      <c r="B1" s="1213"/>
      <c r="C1" s="1213" t="s">
        <v>1741</v>
      </c>
      <c r="D1" s="1207"/>
    </row>
    <row r="2" spans="1:4">
      <c r="A2" s="1213" t="s">
        <v>875</v>
      </c>
      <c r="B2" s="1213"/>
      <c r="C2" s="1213"/>
      <c r="D2" s="1207"/>
    </row>
    <row r="3" spans="1:4">
      <c r="A3" s="1213"/>
      <c r="B3" s="1213"/>
      <c r="C3" s="1213"/>
      <c r="D3" s="1207"/>
    </row>
    <row r="4" spans="1:4">
      <c r="A4" s="321" t="s">
        <v>3808</v>
      </c>
      <c r="B4" s="1213"/>
      <c r="C4" s="2201" t="s">
        <v>1543</v>
      </c>
      <c r="D4" s="1207"/>
    </row>
    <row r="5" spans="1:4">
      <c r="A5" s="1213" t="s">
        <v>2630</v>
      </c>
      <c r="B5" s="1213"/>
      <c r="C5" s="2201" t="s">
        <v>1076</v>
      </c>
      <c r="D5" s="1207"/>
    </row>
    <row r="6" spans="1:4">
      <c r="A6" s="1213" t="s">
        <v>2632</v>
      </c>
      <c r="B6" s="1213"/>
      <c r="C6" s="321" t="s">
        <v>4056</v>
      </c>
      <c r="D6" s="1213"/>
    </row>
    <row r="7" spans="1:4" ht="7.5" customHeight="1">
      <c r="A7" s="1213"/>
      <c r="B7" s="1213"/>
      <c r="C7" s="1213"/>
      <c r="D7" s="1213"/>
    </row>
    <row r="8" spans="1:4" ht="12" customHeight="1">
      <c r="A8" s="2581" t="s">
        <v>669</v>
      </c>
      <c r="B8" s="2572"/>
      <c r="C8" s="2572"/>
      <c r="D8" s="2572"/>
    </row>
    <row r="9" spans="1:4">
      <c r="A9" s="2572"/>
      <c r="B9" s="2572"/>
      <c r="C9" s="2572"/>
      <c r="D9" s="2572"/>
    </row>
    <row r="10" spans="1:4">
      <c r="A10" s="2572"/>
      <c r="B10" s="2572"/>
      <c r="C10" s="2572"/>
      <c r="D10" s="2572"/>
    </row>
    <row r="11" spans="1:4">
      <c r="A11" s="2572"/>
      <c r="B11" s="2572"/>
      <c r="C11" s="2572"/>
      <c r="D11" s="2572"/>
    </row>
    <row r="12" spans="1:4">
      <c r="A12" s="2572"/>
      <c r="B12" s="2572"/>
      <c r="C12" s="2572"/>
      <c r="D12" s="2572"/>
    </row>
    <row r="13" spans="1:4" ht="3" customHeight="1">
      <c r="A13" s="2572"/>
      <c r="B13" s="2572"/>
      <c r="C13" s="2572"/>
      <c r="D13" s="2572"/>
    </row>
    <row r="14" spans="1:4" ht="12" hidden="1" customHeight="1">
      <c r="A14" s="2572"/>
      <c r="B14" s="2572"/>
      <c r="C14" s="2572"/>
      <c r="D14" s="2572"/>
    </row>
    <row r="15" spans="1:4" ht="12.75" thickBot="1">
      <c r="A15" s="2202"/>
      <c r="B15" s="2203"/>
      <c r="C15" s="2203"/>
      <c r="D15" s="2203"/>
    </row>
    <row r="16" spans="1:4" ht="14.25">
      <c r="A16" s="1205" t="s">
        <v>119</v>
      </c>
      <c r="B16" s="2204"/>
      <c r="C16" s="2578" t="s">
        <v>877</v>
      </c>
      <c r="D16" s="2578"/>
    </row>
    <row r="17" spans="1:4">
      <c r="A17" s="2205" t="s">
        <v>1029</v>
      </c>
      <c r="B17" s="2206" t="s">
        <v>1030</v>
      </c>
      <c r="C17" s="2205" t="s">
        <v>682</v>
      </c>
      <c r="D17" s="2205" t="s">
        <v>683</v>
      </c>
    </row>
    <row r="18" spans="1:4">
      <c r="A18" s="1439">
        <v>1</v>
      </c>
      <c r="B18" s="2186" t="s">
        <v>3668</v>
      </c>
      <c r="C18" s="1196">
        <v>17044709</v>
      </c>
      <c r="D18" s="1196">
        <v>10896113</v>
      </c>
    </row>
    <row r="19" spans="1:4">
      <c r="A19" s="1439">
        <v>2</v>
      </c>
      <c r="B19" s="2186" t="s">
        <v>2185</v>
      </c>
      <c r="C19" s="1197">
        <v>191993</v>
      </c>
      <c r="D19" s="1197">
        <v>174878</v>
      </c>
    </row>
    <row r="20" spans="1:4">
      <c r="A20" s="1439">
        <v>3</v>
      </c>
      <c r="B20" s="2186" t="s">
        <v>2184</v>
      </c>
      <c r="C20" s="1197">
        <v>0</v>
      </c>
      <c r="D20" s="1197">
        <v>0</v>
      </c>
    </row>
    <row r="21" spans="1:4">
      <c r="A21" s="1439">
        <v>4</v>
      </c>
      <c r="B21" s="2186" t="s">
        <v>2361</v>
      </c>
      <c r="C21" s="1197"/>
      <c r="D21" s="1197"/>
    </row>
    <row r="22" spans="1:4">
      <c r="A22" s="1439">
        <v>5</v>
      </c>
      <c r="B22" s="2207" t="s">
        <v>3669</v>
      </c>
      <c r="C22" s="1427">
        <v>17236702</v>
      </c>
      <c r="D22" s="1427">
        <v>11070991</v>
      </c>
    </row>
    <row r="23" spans="1:4">
      <c r="A23" s="1439">
        <v>6</v>
      </c>
      <c r="B23" s="2186" t="s">
        <v>3675</v>
      </c>
      <c r="C23" s="1197">
        <v>183905</v>
      </c>
      <c r="D23" s="2187">
        <v>4600</v>
      </c>
    </row>
    <row r="24" spans="1:4">
      <c r="A24" s="1439">
        <v>7</v>
      </c>
      <c r="B24" s="2186" t="s">
        <v>2185</v>
      </c>
      <c r="C24" s="1197">
        <v>329520</v>
      </c>
      <c r="D24" s="1197"/>
    </row>
    <row r="25" spans="1:4">
      <c r="A25" s="1439">
        <v>8</v>
      </c>
      <c r="B25" s="2186" t="s">
        <v>2184</v>
      </c>
      <c r="C25" s="1197"/>
      <c r="D25" s="1197"/>
    </row>
    <row r="26" spans="1:4">
      <c r="A26" s="1439">
        <v>9</v>
      </c>
      <c r="B26" s="2186" t="s">
        <v>2361</v>
      </c>
      <c r="C26" s="1197"/>
      <c r="D26" s="1197"/>
    </row>
    <row r="27" spans="1:4">
      <c r="A27" s="1439">
        <v>10</v>
      </c>
      <c r="B27" s="2207" t="s">
        <v>3670</v>
      </c>
      <c r="C27" s="1427">
        <v>17750127</v>
      </c>
      <c r="D27" s="1427">
        <v>11075591</v>
      </c>
    </row>
    <row r="28" spans="1:4">
      <c r="A28" s="1439">
        <v>11</v>
      </c>
      <c r="B28" s="2186" t="s">
        <v>2185</v>
      </c>
      <c r="C28" s="1199">
        <v>384400</v>
      </c>
      <c r="D28" s="1199">
        <v>243456</v>
      </c>
    </row>
    <row r="29" spans="1:4">
      <c r="A29" s="1439">
        <v>12</v>
      </c>
      <c r="B29" s="2186" t="s">
        <v>2184</v>
      </c>
      <c r="C29" s="1199"/>
      <c r="D29" s="1199"/>
    </row>
    <row r="30" spans="1:4">
      <c r="A30" s="1439">
        <v>13</v>
      </c>
      <c r="B30" s="2186" t="s">
        <v>2361</v>
      </c>
      <c r="C30" s="1199"/>
      <c r="D30" s="1199"/>
    </row>
    <row r="31" spans="1:4">
      <c r="A31" s="1439">
        <v>14</v>
      </c>
      <c r="B31" s="2207" t="s">
        <v>3671</v>
      </c>
      <c r="C31" s="1427">
        <v>18134527</v>
      </c>
      <c r="D31" s="1427">
        <v>11319047</v>
      </c>
    </row>
    <row r="32" spans="1:4">
      <c r="A32" s="1439">
        <v>15</v>
      </c>
      <c r="B32" s="2186" t="s">
        <v>2185</v>
      </c>
      <c r="C32" s="1268">
        <v>1394133</v>
      </c>
      <c r="D32" s="1268">
        <v>551619</v>
      </c>
    </row>
    <row r="33" spans="1:4">
      <c r="A33" s="1439">
        <v>16</v>
      </c>
      <c r="B33" s="2186" t="s">
        <v>2184</v>
      </c>
      <c r="C33" s="1268"/>
      <c r="D33" s="1268"/>
    </row>
    <row r="34" spans="1:4">
      <c r="A34" s="1439">
        <v>17</v>
      </c>
      <c r="B34" s="2186" t="s">
        <v>2361</v>
      </c>
      <c r="C34" s="1199"/>
      <c r="D34" s="1199"/>
    </row>
    <row r="35" spans="1:4">
      <c r="A35" s="1439">
        <v>18</v>
      </c>
      <c r="B35" s="2207" t="s">
        <v>3672</v>
      </c>
      <c r="C35" s="1427">
        <v>19528660</v>
      </c>
      <c r="D35" s="1427">
        <v>11870666</v>
      </c>
    </row>
    <row r="36" spans="1:4" ht="12" customHeight="1">
      <c r="A36" s="1439">
        <v>19</v>
      </c>
      <c r="B36" s="2186" t="s">
        <v>4185</v>
      </c>
      <c r="C36" s="1268">
        <v>928609</v>
      </c>
      <c r="D36" s="1268">
        <v>152998</v>
      </c>
    </row>
    <row r="37" spans="1:4">
      <c r="A37" s="1439">
        <v>20</v>
      </c>
      <c r="B37" s="2186" t="s">
        <v>2184</v>
      </c>
      <c r="C37" s="1268"/>
      <c r="D37" s="2208"/>
    </row>
    <row r="38" spans="1:4">
      <c r="A38" s="1439">
        <v>21</v>
      </c>
      <c r="B38" s="2186" t="s">
        <v>2361</v>
      </c>
      <c r="C38" s="1199"/>
      <c r="D38" s="1199"/>
    </row>
    <row r="39" spans="1:4">
      <c r="A39" s="1439">
        <v>22</v>
      </c>
      <c r="B39" s="2207" t="s">
        <v>3673</v>
      </c>
      <c r="C39" s="1427">
        <v>20457269</v>
      </c>
      <c r="D39" s="1427">
        <v>12023664</v>
      </c>
    </row>
    <row r="40" spans="1:4">
      <c r="A40" s="1439">
        <v>23</v>
      </c>
      <c r="B40" s="2186" t="s">
        <v>2185</v>
      </c>
      <c r="C40" s="1268">
        <v>274259</v>
      </c>
      <c r="D40" s="2208">
        <v>210716</v>
      </c>
    </row>
    <row r="41" spans="1:4">
      <c r="A41" s="1439">
        <v>24</v>
      </c>
      <c r="B41" s="2186" t="s">
        <v>2184</v>
      </c>
      <c r="C41" s="2187"/>
      <c r="D41" s="2187"/>
    </row>
    <row r="42" spans="1:4">
      <c r="A42" s="1439">
        <v>25</v>
      </c>
      <c r="B42" s="2186" t="s">
        <v>4261</v>
      </c>
      <c r="C42" s="1199">
        <v>297301.5</v>
      </c>
      <c r="D42" s="1199">
        <v>-133251</v>
      </c>
    </row>
    <row r="43" spans="1:4">
      <c r="A43" s="1439">
        <v>26</v>
      </c>
      <c r="B43" s="2207" t="s">
        <v>3674</v>
      </c>
      <c r="C43" s="1427">
        <v>21028829.5</v>
      </c>
      <c r="D43" s="1427">
        <v>12101129</v>
      </c>
    </row>
    <row r="44" spans="1:4">
      <c r="A44" s="1439">
        <v>27</v>
      </c>
      <c r="B44" s="2186"/>
      <c r="C44" s="1202"/>
      <c r="D44" s="1202"/>
    </row>
    <row r="45" spans="1:4">
      <c r="A45" s="1439">
        <v>28</v>
      </c>
      <c r="B45" s="2186" t="s">
        <v>4266</v>
      </c>
      <c r="C45" s="1202"/>
      <c r="D45" s="1202"/>
    </row>
    <row r="46" spans="1:4">
      <c r="A46" s="1205"/>
      <c r="B46" s="2186"/>
      <c r="C46" s="1197"/>
      <c r="D46" s="1197"/>
    </row>
    <row r="47" spans="1:4">
      <c r="A47" s="1205"/>
      <c r="B47" s="2186"/>
      <c r="C47" s="1197"/>
      <c r="D47" s="1197"/>
    </row>
    <row r="48" spans="1:4">
      <c r="A48" s="1205"/>
      <c r="B48" s="1440"/>
      <c r="C48" s="2187"/>
      <c r="D48" s="2187"/>
    </row>
    <row r="49" spans="1:4">
      <c r="A49" s="1205"/>
      <c r="B49" s="2186"/>
      <c r="C49" s="2187"/>
      <c r="D49" s="2187"/>
    </row>
    <row r="50" spans="1:4">
      <c r="A50" s="1207"/>
      <c r="B50" s="1207"/>
      <c r="C50" s="1207"/>
      <c r="D50" s="1207"/>
    </row>
    <row r="51" spans="1:4">
      <c r="A51" s="1207"/>
      <c r="B51" s="1207"/>
      <c r="C51" s="1207"/>
      <c r="D51" s="1207"/>
    </row>
  </sheetData>
  <mergeCells count="2">
    <mergeCell ref="A8:D14"/>
    <mergeCell ref="C16:D16"/>
  </mergeCells>
  <phoneticPr fontId="29" type="noConversion"/>
  <printOptions horizontalCentered="1"/>
  <pageMargins left="0.75" right="0.25" top="0.5" bottom="0.25" header="0.27" footer="0.24"/>
  <pageSetup fitToHeight="4" orientation="portrait" r:id="rId1"/>
  <headerFooter alignWithMargins="0"/>
</worksheet>
</file>

<file path=xl/worksheets/sheet2.xml><?xml version="1.0" encoding="utf-8"?>
<worksheet xmlns="http://schemas.openxmlformats.org/spreadsheetml/2006/main" xmlns:r="http://schemas.openxmlformats.org/officeDocument/2006/relationships">
  <sheetPr transitionEvaluation="1" transitionEntry="1" codeName="Sheet3"/>
  <dimension ref="A1:Q449"/>
  <sheetViews>
    <sheetView view="pageBreakPreview" zoomScaleNormal="100" zoomScaleSheetLayoutView="100" workbookViewId="0"/>
  </sheetViews>
  <sheetFormatPr defaultColWidth="10.85546875" defaultRowHeight="12.75"/>
  <cols>
    <col min="1" max="1" width="16" style="978" customWidth="1"/>
    <col min="2" max="2" width="1.42578125" style="978" customWidth="1"/>
    <col min="3" max="3" width="16.140625" style="978" customWidth="1"/>
    <col min="4" max="4" width="2" style="978" customWidth="1"/>
    <col min="5" max="5" width="76.5703125" style="978" customWidth="1"/>
    <col min="6" max="16384" width="10.85546875" style="978"/>
  </cols>
  <sheetData>
    <row r="1" spans="1:17">
      <c r="A1" s="296" t="s">
        <v>1479</v>
      </c>
      <c r="B1" s="2244"/>
      <c r="C1" s="2244"/>
      <c r="D1" s="2244"/>
      <c r="E1" s="2244"/>
    </row>
    <row r="2" spans="1:17">
      <c r="A2" s="296" t="s">
        <v>1480</v>
      </c>
      <c r="B2" s="2244"/>
      <c r="C2" s="2244"/>
      <c r="D2" s="2244"/>
      <c r="E2" s="2244"/>
    </row>
    <row r="3" spans="1:17">
      <c r="A3" s="296" t="s">
        <v>1566</v>
      </c>
      <c r="B3" s="2244"/>
      <c r="C3" s="2244"/>
      <c r="D3" s="2244"/>
      <c r="E3" s="2244"/>
    </row>
    <row r="4" spans="1:17">
      <c r="B4" s="2244"/>
      <c r="C4" s="2244"/>
      <c r="D4" s="2244"/>
      <c r="E4" s="2244"/>
    </row>
    <row r="5" spans="1:17">
      <c r="A5" s="296" t="s">
        <v>1500</v>
      </c>
      <c r="B5" s="2244"/>
      <c r="C5" s="2244"/>
      <c r="D5" s="2244"/>
      <c r="E5" s="2244"/>
    </row>
    <row r="6" spans="1:17">
      <c r="F6" s="2244"/>
      <c r="G6" s="2244"/>
      <c r="H6" s="2244"/>
      <c r="I6" s="2244"/>
      <c r="J6" s="2244"/>
      <c r="K6" s="2244"/>
      <c r="L6" s="2244"/>
      <c r="M6" s="2244"/>
      <c r="N6" s="2244"/>
      <c r="O6" s="2244"/>
      <c r="P6" s="2244"/>
      <c r="Q6" s="2244"/>
    </row>
    <row r="7" spans="1:17" ht="15">
      <c r="A7" s="295" t="s">
        <v>1482</v>
      </c>
      <c r="B7" s="297"/>
      <c r="C7" s="295" t="s">
        <v>1483</v>
      </c>
      <c r="D7" s="297"/>
      <c r="E7" s="295" t="s">
        <v>1942</v>
      </c>
      <c r="F7" s="2244"/>
      <c r="G7" s="2244"/>
      <c r="H7" s="2244"/>
      <c r="I7" s="2244"/>
      <c r="J7" s="2244"/>
      <c r="K7" s="2244"/>
      <c r="L7" s="2244"/>
      <c r="M7" s="2244"/>
      <c r="N7" s="2244"/>
      <c r="O7" s="2244"/>
      <c r="P7" s="2244"/>
      <c r="Q7" s="2244"/>
    </row>
    <row r="9" spans="1:17">
      <c r="A9" s="296" t="s">
        <v>1395</v>
      </c>
      <c r="B9" s="2244"/>
      <c r="C9" s="2244"/>
      <c r="D9" s="2244"/>
      <c r="E9" s="2244"/>
    </row>
    <row r="11" spans="1:17">
      <c r="A11" s="298" t="s">
        <v>1913</v>
      </c>
      <c r="B11" s="2244"/>
      <c r="C11" s="2244"/>
      <c r="D11" s="2244"/>
      <c r="E11" s="2244"/>
      <c r="F11" s="2244"/>
      <c r="G11" s="2244"/>
      <c r="H11" s="2244"/>
      <c r="I11" s="2244"/>
    </row>
    <row r="12" spans="1:17">
      <c r="D12" s="1781"/>
      <c r="F12" s="2244"/>
      <c r="G12" s="2244"/>
      <c r="H12" s="2244"/>
      <c r="Q12" s="2244"/>
    </row>
    <row r="13" spans="1:17">
      <c r="A13" s="294" t="s">
        <v>1970</v>
      </c>
      <c r="C13" s="299">
        <v>1</v>
      </c>
      <c r="D13" s="1781"/>
      <c r="E13" s="27" t="s">
        <v>1971</v>
      </c>
      <c r="F13" s="2244"/>
      <c r="G13" s="2244"/>
      <c r="H13" s="2244"/>
      <c r="Q13" s="2244"/>
    </row>
    <row r="14" spans="1:17">
      <c r="A14" s="300" t="s">
        <v>1943</v>
      </c>
      <c r="C14" s="299">
        <v>2</v>
      </c>
      <c r="E14" s="27" t="s">
        <v>1170</v>
      </c>
    </row>
    <row r="15" spans="1:17">
      <c r="A15" s="300" t="s">
        <v>631</v>
      </c>
      <c r="C15" s="299">
        <v>3</v>
      </c>
      <c r="E15" s="301" t="s">
        <v>1944</v>
      </c>
    </row>
    <row r="16" spans="1:17">
      <c r="A16" s="300" t="s">
        <v>1945</v>
      </c>
      <c r="C16" s="299">
        <v>6</v>
      </c>
      <c r="E16" s="301" t="s">
        <v>1946</v>
      </c>
    </row>
    <row r="17" spans="1:5">
      <c r="A17" s="300" t="s">
        <v>1972</v>
      </c>
      <c r="C17" s="299">
        <v>7</v>
      </c>
      <c r="E17" s="301" t="s">
        <v>1973</v>
      </c>
    </row>
    <row r="18" spans="1:5">
      <c r="A18" s="300" t="s">
        <v>1142</v>
      </c>
      <c r="C18" s="299">
        <v>9</v>
      </c>
      <c r="E18" s="301" t="s">
        <v>1947</v>
      </c>
    </row>
    <row r="19" spans="1:5">
      <c r="A19" s="300" t="s">
        <v>1143</v>
      </c>
      <c r="C19" s="299">
        <v>11</v>
      </c>
      <c r="E19" s="301" t="s">
        <v>1948</v>
      </c>
    </row>
    <row r="20" spans="1:5">
      <c r="A20" s="300" t="s">
        <v>1949</v>
      </c>
      <c r="C20" s="299">
        <v>12</v>
      </c>
      <c r="E20" s="301" t="s">
        <v>1950</v>
      </c>
    </row>
    <row r="21" spans="1:5">
      <c r="A21" s="300" t="s">
        <v>1974</v>
      </c>
      <c r="C21" s="299">
        <v>13</v>
      </c>
      <c r="E21" s="301" t="s">
        <v>1171</v>
      </c>
    </row>
    <row r="22" spans="1:5">
      <c r="A22" s="300" t="s">
        <v>1144</v>
      </c>
      <c r="C22" s="299">
        <v>15</v>
      </c>
      <c r="E22" s="301" t="s">
        <v>708</v>
      </c>
    </row>
    <row r="23" spans="1:5">
      <c r="A23" s="300" t="s">
        <v>709</v>
      </c>
      <c r="C23" s="299">
        <v>17</v>
      </c>
      <c r="E23" s="301" t="s">
        <v>1975</v>
      </c>
    </row>
    <row r="24" spans="1:5">
      <c r="A24" s="300" t="s">
        <v>1145</v>
      </c>
      <c r="C24" s="299">
        <v>18</v>
      </c>
      <c r="E24" s="301" t="s">
        <v>1976</v>
      </c>
    </row>
    <row r="25" spans="1:5">
      <c r="A25" s="300" t="s">
        <v>710</v>
      </c>
      <c r="C25" s="299">
        <v>20</v>
      </c>
      <c r="E25" s="301" t="s">
        <v>1977</v>
      </c>
    </row>
    <row r="26" spans="1:5">
      <c r="A26" s="300" t="s">
        <v>1146</v>
      </c>
      <c r="C26" s="299">
        <v>21</v>
      </c>
      <c r="E26" s="301" t="s">
        <v>894</v>
      </c>
    </row>
    <row r="27" spans="1:5">
      <c r="A27" s="300" t="s">
        <v>711</v>
      </c>
      <c r="C27" s="299">
        <v>23</v>
      </c>
      <c r="E27" s="301" t="s">
        <v>712</v>
      </c>
    </row>
    <row r="28" spans="1:5">
      <c r="A28" s="300" t="s">
        <v>1147</v>
      </c>
      <c r="C28" s="299">
        <v>24</v>
      </c>
      <c r="E28" s="301" t="s">
        <v>895</v>
      </c>
    </row>
    <row r="29" spans="1:5">
      <c r="A29" s="300" t="s">
        <v>1148</v>
      </c>
      <c r="C29" s="299">
        <v>25</v>
      </c>
      <c r="E29" s="301" t="s">
        <v>896</v>
      </c>
    </row>
    <row r="30" spans="1:5">
      <c r="A30" s="300" t="s">
        <v>1040</v>
      </c>
      <c r="C30" s="299">
        <v>26</v>
      </c>
      <c r="E30" s="301" t="s">
        <v>1016</v>
      </c>
    </row>
    <row r="31" spans="1:5">
      <c r="A31" s="300" t="s">
        <v>1041</v>
      </c>
      <c r="C31" s="299">
        <v>28</v>
      </c>
      <c r="E31" s="301" t="s">
        <v>897</v>
      </c>
    </row>
    <row r="33" spans="1:5">
      <c r="A33" s="298" t="s">
        <v>1912</v>
      </c>
      <c r="B33" s="2244"/>
      <c r="C33" s="2244"/>
      <c r="D33" s="2244"/>
      <c r="E33" s="2244"/>
    </row>
    <row r="35" spans="1:5">
      <c r="A35" s="294" t="s">
        <v>898</v>
      </c>
      <c r="C35" s="299">
        <v>30</v>
      </c>
      <c r="E35" s="27" t="s">
        <v>899</v>
      </c>
    </row>
    <row r="36" spans="1:5">
      <c r="A36" s="300" t="s">
        <v>1042</v>
      </c>
      <c r="C36" s="299">
        <v>31</v>
      </c>
      <c r="E36" s="27" t="s">
        <v>900</v>
      </c>
    </row>
    <row r="37" spans="1:5">
      <c r="A37" s="300" t="s">
        <v>655</v>
      </c>
      <c r="C37" s="299">
        <v>32</v>
      </c>
      <c r="E37" s="302" t="s">
        <v>901</v>
      </c>
    </row>
    <row r="38" spans="1:5">
      <c r="A38" s="300" t="s">
        <v>1043</v>
      </c>
      <c r="C38" s="299">
        <v>35</v>
      </c>
      <c r="E38" s="301" t="s">
        <v>1044</v>
      </c>
    </row>
    <row r="39" spans="1:5">
      <c r="A39" s="300" t="s">
        <v>902</v>
      </c>
      <c r="C39" s="299">
        <v>36</v>
      </c>
      <c r="E39" s="301" t="s">
        <v>903</v>
      </c>
    </row>
    <row r="40" spans="1:5">
      <c r="A40" s="300" t="s">
        <v>1045</v>
      </c>
      <c r="C40" s="299">
        <v>37</v>
      </c>
      <c r="E40" s="301" t="s">
        <v>904</v>
      </c>
    </row>
    <row r="41" spans="1:5">
      <c r="A41" s="300" t="s">
        <v>905</v>
      </c>
      <c r="C41" s="299">
        <v>38</v>
      </c>
      <c r="E41" s="301" t="s">
        <v>2039</v>
      </c>
    </row>
    <row r="42" spans="1:5">
      <c r="A42" s="300" t="s">
        <v>1046</v>
      </c>
      <c r="C42" s="299">
        <v>39</v>
      </c>
      <c r="E42" s="301" t="s">
        <v>2040</v>
      </c>
    </row>
    <row r="43" spans="1:5">
      <c r="A43" s="300" t="s">
        <v>1047</v>
      </c>
      <c r="C43" s="299">
        <v>40</v>
      </c>
      <c r="E43" s="301" t="s">
        <v>2041</v>
      </c>
    </row>
    <row r="44" spans="1:5">
      <c r="A44" s="300" t="s">
        <v>1048</v>
      </c>
      <c r="C44" s="299">
        <v>41</v>
      </c>
      <c r="E44" s="301" t="s">
        <v>856</v>
      </c>
    </row>
    <row r="45" spans="1:5">
      <c r="A45" s="300" t="s">
        <v>1049</v>
      </c>
      <c r="C45" s="299">
        <v>42</v>
      </c>
      <c r="E45" s="301" t="s">
        <v>2042</v>
      </c>
    </row>
    <row r="46" spans="1:5">
      <c r="A46" s="300" t="s">
        <v>1964</v>
      </c>
      <c r="C46" s="299">
        <v>43</v>
      </c>
      <c r="E46" s="301" t="s">
        <v>1965</v>
      </c>
    </row>
    <row r="47" spans="1:5">
      <c r="A47" s="300" t="s">
        <v>2043</v>
      </c>
      <c r="C47" s="299">
        <v>56</v>
      </c>
      <c r="E47" s="301" t="s">
        <v>2044</v>
      </c>
    </row>
    <row r="48" spans="1:5">
      <c r="A48" s="300" t="s">
        <v>1966</v>
      </c>
      <c r="C48" s="299">
        <v>57</v>
      </c>
      <c r="E48" s="301" t="s">
        <v>2045</v>
      </c>
    </row>
    <row r="49" spans="1:5">
      <c r="A49" s="300" t="s">
        <v>1405</v>
      </c>
      <c r="C49" s="299">
        <v>58</v>
      </c>
      <c r="E49" s="301" t="s">
        <v>2046</v>
      </c>
    </row>
    <row r="50" spans="1:5">
      <c r="A50" s="300"/>
      <c r="C50" s="299"/>
      <c r="E50" s="301"/>
    </row>
    <row r="51" spans="1:5">
      <c r="A51" s="298" t="s">
        <v>1406</v>
      </c>
      <c r="B51" s="2244"/>
      <c r="C51" s="2244"/>
      <c r="D51" s="2244"/>
      <c r="E51" s="2244"/>
    </row>
    <row r="52" spans="1:5">
      <c r="C52" s="2245"/>
    </row>
    <row r="53" spans="1:5">
      <c r="A53" s="300" t="s">
        <v>1407</v>
      </c>
      <c r="B53" s="27"/>
      <c r="C53" s="299">
        <v>59</v>
      </c>
      <c r="D53" s="27"/>
      <c r="E53" s="302" t="s">
        <v>1235</v>
      </c>
    </row>
    <row r="54" spans="1:5">
      <c r="A54" s="300" t="s">
        <v>1330</v>
      </c>
      <c r="B54" s="27"/>
      <c r="C54" s="299">
        <v>60</v>
      </c>
      <c r="D54" s="27"/>
      <c r="E54" s="302" t="s">
        <v>1236</v>
      </c>
    </row>
    <row r="55" spans="1:5">
      <c r="A55" s="300" t="s">
        <v>1237</v>
      </c>
      <c r="B55" s="27"/>
      <c r="C55" s="299">
        <v>62</v>
      </c>
      <c r="D55" s="27"/>
      <c r="E55" s="301" t="s">
        <v>1979</v>
      </c>
    </row>
    <row r="56" spans="1:5">
      <c r="A56" s="300" t="s">
        <v>1238</v>
      </c>
      <c r="B56" s="27"/>
      <c r="C56" s="299">
        <v>63</v>
      </c>
      <c r="D56" s="27"/>
      <c r="E56" s="301" t="s">
        <v>1660</v>
      </c>
    </row>
    <row r="57" spans="1:5">
      <c r="A57" s="300" t="s">
        <v>1331</v>
      </c>
      <c r="B57" s="27"/>
      <c r="C57" s="299">
        <v>64</v>
      </c>
      <c r="D57" s="27"/>
      <c r="E57" s="301" t="s">
        <v>1166</v>
      </c>
    </row>
    <row r="58" spans="1:5">
      <c r="A58" s="300" t="s">
        <v>1039</v>
      </c>
      <c r="B58" s="27"/>
      <c r="C58" s="299">
        <v>66</v>
      </c>
      <c r="D58" s="27"/>
      <c r="E58" s="302" t="s">
        <v>1275</v>
      </c>
    </row>
    <row r="59" spans="1:5">
      <c r="A59" s="300" t="s">
        <v>1167</v>
      </c>
      <c r="B59" s="27"/>
      <c r="C59" s="299">
        <v>69</v>
      </c>
      <c r="D59" s="27"/>
      <c r="E59" s="301" t="s">
        <v>1304</v>
      </c>
    </row>
    <row r="60" spans="1:5">
      <c r="A60" s="300" t="s">
        <v>1332</v>
      </c>
      <c r="B60" s="27"/>
      <c r="C60" s="299">
        <v>70</v>
      </c>
      <c r="D60" s="27"/>
      <c r="E60" s="301" t="s">
        <v>663</v>
      </c>
    </row>
    <row r="61" spans="1:5">
      <c r="A61" s="300" t="s">
        <v>1333</v>
      </c>
      <c r="B61" s="27"/>
      <c r="C61" s="299">
        <v>71</v>
      </c>
      <c r="D61" s="27"/>
      <c r="E61" s="301" t="s">
        <v>1736</v>
      </c>
    </row>
    <row r="62" spans="1:5">
      <c r="A62" s="300" t="s">
        <v>910</v>
      </c>
      <c r="B62" s="27"/>
      <c r="C62" s="299">
        <v>72</v>
      </c>
      <c r="D62" s="27"/>
      <c r="E62" s="302" t="s">
        <v>2050</v>
      </c>
    </row>
    <row r="63" spans="1:5">
      <c r="C63" s="2245"/>
    </row>
    <row r="64" spans="1:5">
      <c r="A64" s="298" t="s">
        <v>1079</v>
      </c>
      <c r="B64" s="2244"/>
      <c r="C64" s="2244"/>
      <c r="D64" s="2244"/>
      <c r="E64" s="2244"/>
    </row>
    <row r="65" spans="1:5">
      <c r="C65" s="2245"/>
    </row>
    <row r="66" spans="1:5">
      <c r="A66" s="300" t="s">
        <v>1080</v>
      </c>
      <c r="B66" s="27"/>
      <c r="C66" s="299">
        <v>73</v>
      </c>
      <c r="D66" s="27"/>
      <c r="E66" s="302" t="s">
        <v>1305</v>
      </c>
    </row>
    <row r="67" spans="1:5">
      <c r="A67" s="300" t="s">
        <v>1081</v>
      </c>
      <c r="B67" s="27"/>
      <c r="C67" s="299">
        <v>74</v>
      </c>
      <c r="D67" s="27"/>
      <c r="E67" s="302" t="s">
        <v>2000</v>
      </c>
    </row>
    <row r="68" spans="1:5">
      <c r="A68" s="300" t="s">
        <v>1082</v>
      </c>
      <c r="B68" s="27"/>
      <c r="C68" s="299">
        <v>75</v>
      </c>
      <c r="D68" s="27"/>
      <c r="E68" s="301" t="s">
        <v>1743</v>
      </c>
    </row>
    <row r="69" spans="1:5">
      <c r="A69" s="300" t="s">
        <v>1744</v>
      </c>
      <c r="B69" s="27"/>
      <c r="C69" s="299">
        <v>76</v>
      </c>
      <c r="D69" s="27"/>
      <c r="E69" s="301" t="s">
        <v>916</v>
      </c>
    </row>
    <row r="70" spans="1:5">
      <c r="A70" s="300" t="s">
        <v>1745</v>
      </c>
      <c r="B70" s="27"/>
      <c r="C70" s="299">
        <v>77</v>
      </c>
      <c r="D70" s="27"/>
      <c r="E70" s="301" t="s">
        <v>703</v>
      </c>
    </row>
    <row r="71" spans="1:5">
      <c r="A71" s="300" t="s">
        <v>1746</v>
      </c>
      <c r="B71" s="27"/>
      <c r="C71" s="299">
        <v>78</v>
      </c>
      <c r="D71" s="27"/>
      <c r="E71" s="301" t="s">
        <v>2001</v>
      </c>
    </row>
    <row r="72" spans="1:5">
      <c r="A72" s="300" t="s">
        <v>140</v>
      </c>
      <c r="B72" s="27"/>
      <c r="C72" s="299">
        <v>79</v>
      </c>
      <c r="D72" s="27"/>
      <c r="E72" s="301" t="s">
        <v>1100</v>
      </c>
    </row>
    <row r="73" spans="1:5">
      <c r="C73" s="2245"/>
    </row>
    <row r="74" spans="1:5">
      <c r="A74" s="298" t="s">
        <v>141</v>
      </c>
      <c r="B74" s="2244"/>
      <c r="C74" s="2244"/>
      <c r="D74" s="2244"/>
      <c r="E74" s="2244"/>
    </row>
    <row r="75" spans="1:5">
      <c r="C75" s="2245"/>
    </row>
    <row r="76" spans="1:5">
      <c r="A76" s="300" t="s">
        <v>142</v>
      </c>
      <c r="B76" s="27"/>
      <c r="C76" s="299">
        <v>80</v>
      </c>
      <c r="D76" s="27"/>
      <c r="E76" s="302" t="s">
        <v>1268</v>
      </c>
    </row>
    <row r="77" spans="1:5">
      <c r="A77" s="300" t="s">
        <v>1695</v>
      </c>
      <c r="B77" s="27"/>
      <c r="C77" s="299">
        <v>82</v>
      </c>
      <c r="D77" s="27"/>
      <c r="E77" s="301" t="s">
        <v>2002</v>
      </c>
    </row>
    <row r="78" spans="1:5">
      <c r="A78" s="300" t="s">
        <v>1696</v>
      </c>
      <c r="B78" s="27"/>
      <c r="C78" s="299">
        <v>90</v>
      </c>
      <c r="D78" s="27"/>
      <c r="E78" s="301" t="s">
        <v>1269</v>
      </c>
    </row>
    <row r="79" spans="1:5">
      <c r="A79" s="300" t="s">
        <v>1697</v>
      </c>
      <c r="B79" s="27"/>
      <c r="C79" s="299">
        <v>91</v>
      </c>
      <c r="D79" s="27"/>
      <c r="E79" s="301" t="s">
        <v>1270</v>
      </c>
    </row>
    <row r="80" spans="1:5">
      <c r="A80" s="300" t="s">
        <v>1698</v>
      </c>
      <c r="B80" s="27"/>
      <c r="C80" s="299">
        <v>93</v>
      </c>
      <c r="D80" s="27"/>
      <c r="E80" s="301" t="s">
        <v>1699</v>
      </c>
    </row>
    <row r="81" spans="1:5">
      <c r="A81" s="300" t="s">
        <v>1700</v>
      </c>
      <c r="B81" s="27"/>
      <c r="C81" s="299">
        <v>95</v>
      </c>
      <c r="D81" s="27"/>
      <c r="E81" s="301" t="s">
        <v>1861</v>
      </c>
    </row>
    <row r="82" spans="1:5">
      <c r="A82" s="300" t="s">
        <v>1701</v>
      </c>
      <c r="B82" s="27"/>
      <c r="C82" s="299">
        <v>96</v>
      </c>
      <c r="D82" s="27"/>
      <c r="E82" s="301" t="s">
        <v>2003</v>
      </c>
    </row>
    <row r="83" spans="1:5">
      <c r="A83" s="300" t="s">
        <v>1702</v>
      </c>
      <c r="B83" s="27"/>
      <c r="C83" s="299">
        <v>97</v>
      </c>
      <c r="D83" s="27"/>
      <c r="E83" s="301" t="s">
        <v>1271</v>
      </c>
    </row>
    <row r="84" spans="1:5">
      <c r="A84" s="300" t="s">
        <v>1703</v>
      </c>
      <c r="B84" s="27"/>
      <c r="C84" s="299">
        <v>98</v>
      </c>
      <c r="D84" s="27"/>
      <c r="E84" s="301" t="s">
        <v>868</v>
      </c>
    </row>
    <row r="85" spans="1:5">
      <c r="A85" s="300" t="s">
        <v>1704</v>
      </c>
      <c r="B85" s="27"/>
      <c r="C85" s="299">
        <v>99</v>
      </c>
      <c r="D85" s="27"/>
      <c r="E85" s="301" t="s">
        <v>713</v>
      </c>
    </row>
    <row r="86" spans="1:5">
      <c r="A86" s="300" t="s">
        <v>1705</v>
      </c>
      <c r="B86" s="27"/>
      <c r="C86" s="299">
        <v>100</v>
      </c>
      <c r="D86" s="27"/>
      <c r="E86" s="301" t="s">
        <v>2004</v>
      </c>
    </row>
    <row r="87" spans="1:5">
      <c r="A87" s="300" t="s">
        <v>1706</v>
      </c>
      <c r="B87" s="27"/>
      <c r="C87" s="299">
        <v>101</v>
      </c>
      <c r="D87" s="27"/>
      <c r="E87" s="301" t="s">
        <v>143</v>
      </c>
    </row>
    <row r="88" spans="1:5">
      <c r="A88" s="300" t="s">
        <v>1707</v>
      </c>
      <c r="B88" s="27"/>
      <c r="C88" s="299">
        <v>102</v>
      </c>
      <c r="D88" s="27"/>
      <c r="E88" s="302" t="s">
        <v>144</v>
      </c>
    </row>
    <row r="89" spans="1:5">
      <c r="A89" s="300" t="s">
        <v>1708</v>
      </c>
      <c r="B89" s="27"/>
      <c r="C89" s="299">
        <v>103</v>
      </c>
      <c r="D89" s="27"/>
      <c r="E89" s="301" t="s">
        <v>2005</v>
      </c>
    </row>
    <row r="91" spans="1:5">
      <c r="A91" s="298" t="s">
        <v>1709</v>
      </c>
      <c r="B91" s="2244"/>
      <c r="C91" s="2244"/>
      <c r="D91" s="2244"/>
      <c r="E91" s="2244"/>
    </row>
    <row r="92" spans="1:5">
      <c r="C92" s="2245"/>
    </row>
    <row r="93" spans="1:5">
      <c r="A93" s="294" t="s">
        <v>2006</v>
      </c>
      <c r="C93" s="294">
        <v>104</v>
      </c>
      <c r="E93" s="27" t="s">
        <v>2007</v>
      </c>
    </row>
    <row r="94" spans="1:5">
      <c r="A94" s="300" t="s">
        <v>1710</v>
      </c>
      <c r="B94" s="27"/>
      <c r="C94" s="299">
        <v>107</v>
      </c>
      <c r="D94" s="27"/>
      <c r="E94" s="301" t="s">
        <v>1141</v>
      </c>
    </row>
    <row r="95" spans="1:5">
      <c r="A95" s="300" t="s">
        <v>2008</v>
      </c>
      <c r="B95" s="27"/>
      <c r="C95" s="299">
        <v>108</v>
      </c>
      <c r="D95" s="27"/>
      <c r="E95" s="301" t="s">
        <v>2009</v>
      </c>
    </row>
    <row r="96" spans="1:5">
      <c r="A96" s="300" t="s">
        <v>1711</v>
      </c>
      <c r="B96" s="27"/>
      <c r="C96" s="299">
        <v>111</v>
      </c>
      <c r="D96" s="27"/>
      <c r="E96" s="301" t="s">
        <v>863</v>
      </c>
    </row>
    <row r="97" spans="1:5">
      <c r="A97" s="300" t="s">
        <v>2010</v>
      </c>
      <c r="B97" s="27"/>
      <c r="C97" s="299">
        <v>112</v>
      </c>
      <c r="D97" s="27"/>
      <c r="E97" s="301" t="s">
        <v>2011</v>
      </c>
    </row>
    <row r="98" spans="1:5">
      <c r="A98" s="300" t="s">
        <v>1712</v>
      </c>
      <c r="B98" s="27"/>
      <c r="C98" s="299">
        <v>116</v>
      </c>
      <c r="D98" s="27"/>
      <c r="E98" s="301" t="s">
        <v>2012</v>
      </c>
    </row>
    <row r="99" spans="1:5">
      <c r="A99" s="303" t="s">
        <v>1301</v>
      </c>
      <c r="B99" s="27"/>
      <c r="C99" s="299">
        <v>118</v>
      </c>
      <c r="D99" s="27"/>
      <c r="E99" s="301" t="s">
        <v>1713</v>
      </c>
    </row>
    <row r="100" spans="1:5">
      <c r="A100" s="300"/>
      <c r="B100" s="27"/>
      <c r="C100" s="299"/>
      <c r="D100" s="27"/>
      <c r="E100" s="304" t="s">
        <v>1303</v>
      </c>
    </row>
    <row r="101" spans="1:5">
      <c r="A101" s="303" t="s">
        <v>1300</v>
      </c>
      <c r="B101" s="27"/>
      <c r="C101" s="299">
        <v>119</v>
      </c>
      <c r="D101" s="27"/>
      <c r="E101" s="302" t="s">
        <v>1302</v>
      </c>
    </row>
    <row r="102" spans="1:5">
      <c r="A102" s="300" t="s">
        <v>2013</v>
      </c>
      <c r="B102" s="27"/>
      <c r="C102" s="299">
        <v>120</v>
      </c>
      <c r="D102" s="27"/>
      <c r="E102" s="301" t="s">
        <v>2014</v>
      </c>
    </row>
    <row r="103" spans="1:5">
      <c r="A103" s="300" t="s">
        <v>1714</v>
      </c>
      <c r="B103" s="27"/>
      <c r="C103" s="299">
        <v>123</v>
      </c>
      <c r="D103" s="27"/>
      <c r="E103" s="301" t="s">
        <v>1917</v>
      </c>
    </row>
    <row r="105" spans="1:5">
      <c r="A105" s="298" t="s">
        <v>1308</v>
      </c>
      <c r="B105" s="2244"/>
      <c r="C105" s="2244"/>
      <c r="D105" s="2244"/>
      <c r="E105" s="2244"/>
    </row>
    <row r="106" spans="1:5">
      <c r="C106" s="2245"/>
    </row>
    <row r="107" spans="1:5">
      <c r="A107" s="303" t="s">
        <v>1309</v>
      </c>
      <c r="C107" s="294">
        <v>124</v>
      </c>
      <c r="E107" s="302" t="s">
        <v>2015</v>
      </c>
    </row>
    <row r="108" spans="1:5">
      <c r="A108" s="303" t="s">
        <v>1310</v>
      </c>
      <c r="C108" s="294">
        <v>125</v>
      </c>
      <c r="E108" s="302" t="s">
        <v>1487</v>
      </c>
    </row>
    <row r="109" spans="1:5">
      <c r="A109" s="303" t="s">
        <v>1311</v>
      </c>
      <c r="C109" s="294">
        <v>126</v>
      </c>
      <c r="E109" s="301" t="s">
        <v>2016</v>
      </c>
    </row>
    <row r="110" spans="1:5">
      <c r="A110" s="303" t="s">
        <v>1312</v>
      </c>
      <c r="C110" s="294">
        <v>127</v>
      </c>
      <c r="E110" s="302" t="s">
        <v>2017</v>
      </c>
    </row>
    <row r="111" spans="1:5">
      <c r="A111" s="303" t="s">
        <v>1313</v>
      </c>
      <c r="B111" s="27"/>
      <c r="C111" s="294">
        <v>128</v>
      </c>
      <c r="D111" s="27"/>
      <c r="E111" s="302" t="s">
        <v>1488</v>
      </c>
    </row>
    <row r="112" spans="1:5">
      <c r="A112" s="303" t="s">
        <v>1484</v>
      </c>
      <c r="B112" s="27"/>
      <c r="C112" s="294">
        <v>129</v>
      </c>
      <c r="D112" s="27"/>
      <c r="E112" s="302" t="s">
        <v>1489</v>
      </c>
    </row>
    <row r="113" spans="1:5">
      <c r="A113" s="303" t="s">
        <v>1485</v>
      </c>
      <c r="B113" s="27"/>
      <c r="C113" s="294">
        <v>130</v>
      </c>
      <c r="D113" s="27"/>
      <c r="E113" s="302" t="s">
        <v>106</v>
      </c>
    </row>
    <row r="114" spans="1:5">
      <c r="A114" s="303" t="s">
        <v>1486</v>
      </c>
      <c r="B114" s="27"/>
      <c r="C114" s="294">
        <v>131</v>
      </c>
      <c r="D114" s="27"/>
      <c r="E114" s="301" t="s">
        <v>2018</v>
      </c>
    </row>
    <row r="115" spans="1:5">
      <c r="A115" s="303"/>
      <c r="B115" s="27"/>
      <c r="C115" s="299"/>
      <c r="D115" s="27"/>
      <c r="E115" s="301"/>
    </row>
    <row r="116" spans="1:5">
      <c r="C116" s="2245"/>
    </row>
    <row r="117" spans="1:5">
      <c r="C117" s="2245"/>
    </row>
    <row r="118" spans="1:5">
      <c r="C118" s="2245"/>
    </row>
    <row r="119" spans="1:5">
      <c r="C119" s="2245"/>
    </row>
    <row r="120" spans="1:5">
      <c r="C120" s="2245"/>
    </row>
    <row r="121" spans="1:5">
      <c r="C121" s="2245"/>
    </row>
    <row r="122" spans="1:5">
      <c r="C122" s="2245"/>
    </row>
    <row r="123" spans="1:5">
      <c r="C123" s="2245"/>
    </row>
    <row r="124" spans="1:5">
      <c r="C124" s="2245"/>
    </row>
    <row r="125" spans="1:5">
      <c r="C125" s="2245"/>
    </row>
    <row r="126" spans="1:5">
      <c r="C126" s="2245"/>
    </row>
    <row r="149" spans="9:13">
      <c r="I149" s="2246"/>
      <c r="M149" s="2246"/>
    </row>
    <row r="152" spans="9:13">
      <c r="I152" s="2246"/>
      <c r="M152" s="2246"/>
    </row>
    <row r="191" spans="5:5">
      <c r="E191" s="2247"/>
    </row>
    <row r="193" spans="5:5">
      <c r="E193" s="2247"/>
    </row>
    <row r="194" spans="5:5">
      <c r="E194" s="2247"/>
    </row>
    <row r="195" spans="5:5">
      <c r="E195" s="2247"/>
    </row>
    <row r="196" spans="5:5">
      <c r="E196" s="2247"/>
    </row>
    <row r="197" spans="5:5">
      <c r="E197" s="2247"/>
    </row>
    <row r="198" spans="5:5">
      <c r="E198" s="2247"/>
    </row>
    <row r="199" spans="5:5">
      <c r="E199" s="2247"/>
    </row>
    <row r="200" spans="5:5">
      <c r="E200" s="2247"/>
    </row>
    <row r="275" spans="1:4">
      <c r="A275" s="2247"/>
      <c r="B275" s="2247"/>
      <c r="C275" s="2247"/>
      <c r="D275" s="2247"/>
    </row>
    <row r="276" spans="1:4">
      <c r="A276" s="2247"/>
      <c r="B276" s="2247"/>
      <c r="C276" s="2247"/>
      <c r="D276" s="2247"/>
    </row>
    <row r="277" spans="1:4">
      <c r="A277" s="2247"/>
      <c r="B277" s="2247"/>
      <c r="C277" s="2247"/>
      <c r="D277" s="2247"/>
    </row>
    <row r="278" spans="1:4">
      <c r="A278" s="2247"/>
      <c r="B278" s="2247"/>
      <c r="C278" s="2247"/>
      <c r="D278" s="2247"/>
    </row>
    <row r="279" spans="1:4">
      <c r="A279" s="2247"/>
      <c r="B279" s="2247"/>
      <c r="C279" s="2247"/>
      <c r="D279" s="2247"/>
    </row>
    <row r="309" spans="1:3">
      <c r="A309" s="2247"/>
      <c r="B309" s="2247"/>
      <c r="C309" s="2247"/>
    </row>
    <row r="378" spans="1:1">
      <c r="A378" s="27"/>
    </row>
    <row r="395" spans="1:1">
      <c r="A395" s="2247"/>
    </row>
    <row r="396" spans="1:1">
      <c r="A396" s="2247"/>
    </row>
    <row r="397" spans="1:1">
      <c r="A397" s="2247"/>
    </row>
    <row r="398" spans="1:1">
      <c r="A398" s="2247"/>
    </row>
    <row r="399" spans="1:1">
      <c r="A399" s="2247"/>
    </row>
    <row r="400" spans="1:1">
      <c r="A400" s="2247"/>
    </row>
    <row r="401" spans="1:1">
      <c r="A401" s="2247"/>
    </row>
    <row r="402" spans="1:1">
      <c r="A402" s="2247"/>
    </row>
    <row r="403" spans="1:1">
      <c r="A403" s="2247"/>
    </row>
    <row r="404" spans="1:1">
      <c r="A404" s="2247"/>
    </row>
    <row r="405" spans="1:1">
      <c r="A405" s="2247"/>
    </row>
    <row r="406" spans="1:1">
      <c r="A406" s="2247"/>
    </row>
    <row r="407" spans="1:1">
      <c r="A407" s="2247"/>
    </row>
    <row r="408" spans="1:1">
      <c r="A408" s="2247"/>
    </row>
    <row r="409" spans="1:1">
      <c r="A409" s="2247"/>
    </row>
    <row r="410" spans="1:1">
      <c r="A410" s="2247"/>
    </row>
    <row r="411" spans="1:1">
      <c r="A411" s="2247"/>
    </row>
    <row r="412" spans="1:1">
      <c r="A412" s="2247"/>
    </row>
    <row r="413" spans="1:1">
      <c r="A413" s="2247"/>
    </row>
    <row r="414" spans="1:1">
      <c r="A414" s="2247"/>
    </row>
    <row r="415" spans="1:1">
      <c r="A415" s="2247"/>
    </row>
    <row r="416" spans="1:1">
      <c r="A416" s="2247"/>
    </row>
    <row r="417" spans="1:1">
      <c r="A417" s="2247"/>
    </row>
    <row r="418" spans="1:1">
      <c r="A418" s="2247"/>
    </row>
    <row r="419" spans="1:1">
      <c r="A419" s="2247"/>
    </row>
    <row r="420" spans="1:1">
      <c r="A420" s="2247"/>
    </row>
    <row r="421" spans="1:1">
      <c r="A421" s="2247"/>
    </row>
    <row r="422" spans="1:1">
      <c r="A422" s="2247"/>
    </row>
    <row r="423" spans="1:1">
      <c r="A423" s="2247"/>
    </row>
    <row r="424" spans="1:1">
      <c r="A424" s="2247"/>
    </row>
    <row r="425" spans="1:1">
      <c r="A425" s="2247"/>
    </row>
    <row r="426" spans="1:1">
      <c r="A426" s="2247"/>
    </row>
    <row r="427" spans="1:1">
      <c r="A427" s="2247"/>
    </row>
    <row r="428" spans="1:1">
      <c r="A428" s="2247"/>
    </row>
    <row r="429" spans="1:1">
      <c r="A429" s="2247"/>
    </row>
    <row r="430" spans="1:1">
      <c r="A430" s="2247"/>
    </row>
    <row r="431" spans="1:1">
      <c r="A431" s="2247"/>
    </row>
    <row r="432" spans="1:1">
      <c r="A432" s="2247"/>
    </row>
    <row r="433" spans="1:1">
      <c r="A433" s="2247"/>
    </row>
    <row r="434" spans="1:1">
      <c r="A434" s="2247"/>
    </row>
    <row r="435" spans="1:1">
      <c r="A435" s="2247"/>
    </row>
    <row r="436" spans="1:1">
      <c r="A436" s="2247"/>
    </row>
    <row r="437" spans="1:1">
      <c r="A437" s="2247"/>
    </row>
    <row r="438" spans="1:1">
      <c r="A438" s="2247"/>
    </row>
    <row r="439" spans="1:1">
      <c r="A439" s="2247"/>
    </row>
    <row r="440" spans="1:1">
      <c r="A440" s="2247"/>
    </row>
    <row r="441" spans="1:1">
      <c r="A441" s="2247"/>
    </row>
    <row r="442" spans="1:1">
      <c r="A442" s="2247"/>
    </row>
    <row r="443" spans="1:1">
      <c r="A443" s="2247"/>
    </row>
    <row r="444" spans="1:1">
      <c r="A444" s="2247"/>
    </row>
    <row r="445" spans="1:1">
      <c r="A445" s="2247"/>
    </row>
    <row r="446" spans="1:1">
      <c r="A446" s="2247"/>
    </row>
    <row r="447" spans="1:1">
      <c r="A447" s="2247"/>
    </row>
    <row r="448" spans="1:1">
      <c r="A448" s="2247"/>
    </row>
    <row r="449" spans="1:1">
      <c r="A449" s="2247"/>
    </row>
  </sheetData>
  <phoneticPr fontId="29" type="noConversion"/>
  <printOptions horizontalCentered="1"/>
  <pageMargins left="0.5" right="0" top="0.5" bottom="0.5" header="0.5" footer="0.5"/>
  <pageSetup scale="70" orientation="portrait" r:id="rId1"/>
  <headerFooter alignWithMargins="0"/>
  <rowBreaks count="1" manualBreakCount="1">
    <brk id="73" max="16383" man="1"/>
  </rowBreaks>
</worksheet>
</file>

<file path=xl/worksheets/sheet20.xml><?xml version="1.0" encoding="utf-8"?>
<worksheet xmlns="http://schemas.openxmlformats.org/spreadsheetml/2006/main" xmlns:r="http://schemas.openxmlformats.org/officeDocument/2006/relationships">
  <sheetPr transitionEvaluation="1" transitionEntry="1" codeName="Sheet16">
    <pageSetUpPr fitToPage="1"/>
  </sheetPr>
  <dimension ref="A1:Q141"/>
  <sheetViews>
    <sheetView view="pageBreakPreview" zoomScaleNormal="100" zoomScaleSheetLayoutView="100" workbookViewId="0"/>
  </sheetViews>
  <sheetFormatPr defaultColWidth="10.85546875" defaultRowHeight="12"/>
  <cols>
    <col min="1" max="1" width="6.85546875" style="327" customWidth="1"/>
    <col min="2" max="2" width="33" style="327" customWidth="1"/>
    <col min="3" max="4" width="11" style="327" customWidth="1"/>
    <col min="5" max="5" width="12.42578125" style="327" customWidth="1"/>
    <col min="6" max="10" width="11" style="327" customWidth="1"/>
    <col min="11" max="16384" width="10.85546875" style="327"/>
  </cols>
  <sheetData>
    <row r="1" spans="1:10">
      <c r="A1" s="321" t="s">
        <v>1491</v>
      </c>
      <c r="B1" s="321"/>
      <c r="C1" s="321"/>
      <c r="E1" s="321"/>
      <c r="H1" s="365" t="s">
        <v>1741</v>
      </c>
      <c r="J1" s="321"/>
    </row>
    <row r="2" spans="1:10">
      <c r="A2" s="321" t="s">
        <v>648</v>
      </c>
      <c r="B2" s="321"/>
      <c r="C2" s="321"/>
      <c r="E2" s="321"/>
      <c r="H2" s="365"/>
      <c r="J2" s="321"/>
    </row>
    <row r="3" spans="1:10">
      <c r="A3" s="321"/>
      <c r="B3" s="321"/>
      <c r="C3" s="321"/>
      <c r="E3" s="321"/>
      <c r="H3" s="914" t="s">
        <v>651</v>
      </c>
      <c r="J3" s="321"/>
    </row>
    <row r="4" spans="1:10">
      <c r="A4" s="321" t="s">
        <v>3808</v>
      </c>
      <c r="B4" s="321"/>
      <c r="C4" s="321"/>
      <c r="E4" s="321"/>
      <c r="H4" s="317" t="s">
        <v>2051</v>
      </c>
      <c r="J4" s="321"/>
    </row>
    <row r="5" spans="1:10">
      <c r="A5" s="321" t="s">
        <v>3807</v>
      </c>
      <c r="B5" s="321"/>
      <c r="C5" s="321"/>
      <c r="E5" s="321"/>
      <c r="H5" s="321" t="s">
        <v>4056</v>
      </c>
      <c r="J5" s="321"/>
    </row>
    <row r="6" spans="1:10">
      <c r="A6" s="321" t="s">
        <v>2631</v>
      </c>
      <c r="B6" s="321"/>
      <c r="C6" s="321"/>
      <c r="D6" s="321"/>
      <c r="E6" s="321"/>
      <c r="F6" s="321"/>
      <c r="G6" s="321"/>
      <c r="H6" s="321"/>
      <c r="J6" s="321"/>
    </row>
    <row r="7" spans="1:10">
      <c r="A7" s="317" t="s">
        <v>1906</v>
      </c>
      <c r="B7" s="321"/>
      <c r="C7" s="321"/>
      <c r="D7" s="321"/>
      <c r="E7" s="321"/>
      <c r="F7" s="321"/>
      <c r="G7" s="321"/>
      <c r="H7" s="321"/>
      <c r="I7" s="321"/>
      <c r="J7" s="321"/>
    </row>
    <row r="8" spans="1:10">
      <c r="A8" s="321"/>
      <c r="B8" s="321"/>
      <c r="C8" s="321"/>
      <c r="D8" s="321"/>
      <c r="E8" s="321"/>
      <c r="F8" s="321"/>
      <c r="G8" s="321"/>
      <c r="H8" s="321"/>
      <c r="I8" s="321"/>
      <c r="J8" s="321"/>
    </row>
    <row r="9" spans="1:10">
      <c r="A9" s="321"/>
      <c r="B9" s="321"/>
      <c r="C9" s="321"/>
      <c r="D9" s="321"/>
      <c r="E9" s="321"/>
      <c r="F9" s="321"/>
      <c r="G9" s="321"/>
      <c r="H9" s="321"/>
      <c r="I9" s="321"/>
      <c r="J9" s="321"/>
    </row>
    <row r="10" spans="1:10">
      <c r="A10" s="2568" t="s">
        <v>1092</v>
      </c>
      <c r="B10" s="2569"/>
      <c r="C10" s="2569"/>
      <c r="D10" s="2569"/>
      <c r="E10" s="2569"/>
      <c r="F10" s="2569"/>
      <c r="G10" s="2569"/>
      <c r="H10" s="2569"/>
      <c r="I10" s="2569"/>
      <c r="J10" s="2569"/>
    </row>
    <row r="11" spans="1:10">
      <c r="A11" s="2569"/>
      <c r="B11" s="2569"/>
      <c r="C11" s="2569"/>
      <c r="D11" s="2569"/>
      <c r="E11" s="2569"/>
      <c r="F11" s="2569"/>
      <c r="G11" s="2569"/>
      <c r="H11" s="2569"/>
      <c r="I11" s="2569"/>
      <c r="J11" s="2569"/>
    </row>
    <row r="12" spans="1:10" ht="12.75" thickBot="1">
      <c r="A12" s="366"/>
      <c r="B12" s="366"/>
      <c r="C12" s="366"/>
      <c r="D12" s="366"/>
      <c r="E12" s="376"/>
      <c r="F12" s="376"/>
      <c r="G12" s="1235"/>
      <c r="H12" s="376"/>
      <c r="I12" s="376"/>
      <c r="J12" s="376"/>
    </row>
    <row r="13" spans="1:10" s="889" customFormat="1">
      <c r="A13" s="885"/>
      <c r="B13" s="886" t="s">
        <v>1321</v>
      </c>
      <c r="C13" s="886">
        <v>-2</v>
      </c>
      <c r="D13" s="886">
        <v>-3</v>
      </c>
      <c r="E13" s="886">
        <v>-4</v>
      </c>
      <c r="F13" s="886">
        <v>-5</v>
      </c>
      <c r="G13" s="886">
        <v>-6</v>
      </c>
      <c r="H13" s="886">
        <v>-7</v>
      </c>
      <c r="I13" s="886">
        <v>-8</v>
      </c>
      <c r="J13" s="886">
        <v>-9</v>
      </c>
    </row>
    <row r="14" spans="1:10">
      <c r="A14" s="326" t="s">
        <v>119</v>
      </c>
      <c r="B14" s="1570"/>
      <c r="C14" s="377" t="s">
        <v>1980</v>
      </c>
      <c r="D14" s="377" t="s">
        <v>1233</v>
      </c>
      <c r="E14" s="2377" t="s">
        <v>2163</v>
      </c>
      <c r="F14" s="2378" t="s">
        <v>631</v>
      </c>
      <c r="G14" s="348" t="s">
        <v>2374</v>
      </c>
      <c r="H14" s="2378" t="s">
        <v>1242</v>
      </c>
      <c r="I14" s="2378" t="s">
        <v>1093</v>
      </c>
      <c r="J14" s="348" t="s">
        <v>1093</v>
      </c>
    </row>
    <row r="15" spans="1:10">
      <c r="A15" s="570" t="s">
        <v>1029</v>
      </c>
      <c r="B15" s="570" t="s">
        <v>1030</v>
      </c>
      <c r="C15" s="873" t="s">
        <v>2634</v>
      </c>
      <c r="D15" s="873" t="s">
        <v>2635</v>
      </c>
      <c r="E15" s="915" t="s">
        <v>2165</v>
      </c>
      <c r="F15" s="915" t="s">
        <v>1032</v>
      </c>
      <c r="G15" s="1478" t="s">
        <v>4212</v>
      </c>
      <c r="H15" s="915" t="s">
        <v>146</v>
      </c>
      <c r="I15" s="915" t="s">
        <v>1392</v>
      </c>
      <c r="J15" s="567" t="s">
        <v>1393</v>
      </c>
    </row>
    <row r="16" spans="1:10">
      <c r="A16" s="364"/>
      <c r="C16" s="320"/>
      <c r="D16" s="320"/>
      <c r="E16" s="350"/>
      <c r="F16" s="350"/>
      <c r="G16" s="350"/>
      <c r="H16" s="350"/>
      <c r="I16" s="350"/>
      <c r="J16" s="350"/>
    </row>
    <row r="17" spans="1:10">
      <c r="A17" s="364">
        <v>1</v>
      </c>
      <c r="B17" s="321" t="s">
        <v>1830</v>
      </c>
      <c r="C17" s="320"/>
      <c r="D17" s="320"/>
      <c r="E17" s="364"/>
      <c r="F17" s="364"/>
      <c r="G17" s="364"/>
      <c r="H17" s="364"/>
      <c r="I17" s="364"/>
      <c r="J17" s="364"/>
    </row>
    <row r="18" spans="1:10">
      <c r="A18" s="364">
        <v>2</v>
      </c>
      <c r="C18" s="320"/>
      <c r="D18" s="320"/>
    </row>
    <row r="19" spans="1:10">
      <c r="A19" s="364">
        <v>3</v>
      </c>
      <c r="B19" s="327" t="s">
        <v>4201</v>
      </c>
      <c r="C19" s="401">
        <v>6764706.7699999996</v>
      </c>
      <c r="D19" s="401">
        <v>7246681.71</v>
      </c>
      <c r="E19" s="881">
        <v>6911232</v>
      </c>
      <c r="F19" s="881"/>
      <c r="G19" s="881">
        <v>145842.96000000002</v>
      </c>
      <c r="H19" s="881">
        <v>7057074.96</v>
      </c>
      <c r="I19" s="1282">
        <v>0</v>
      </c>
      <c r="J19" s="328">
        <v>0</v>
      </c>
    </row>
    <row r="20" spans="1:10">
      <c r="A20" s="364">
        <v>4</v>
      </c>
      <c r="C20" s="320"/>
      <c r="D20" s="320"/>
      <c r="E20" s="328"/>
      <c r="F20" s="328"/>
      <c r="G20" s="328"/>
      <c r="H20" s="328"/>
      <c r="I20" s="328"/>
      <c r="J20" s="328"/>
    </row>
    <row r="21" spans="1:10">
      <c r="A21" s="364">
        <v>5</v>
      </c>
      <c r="B21" s="327" t="s">
        <v>4202</v>
      </c>
      <c r="C21" s="320">
        <v>9256513.5099999998</v>
      </c>
      <c r="D21" s="320">
        <v>9331002.8100000005</v>
      </c>
      <c r="E21" s="331">
        <v>9310462</v>
      </c>
      <c r="F21" s="331"/>
      <c r="G21" s="331">
        <v>0</v>
      </c>
      <c r="H21" s="328">
        <v>9310462</v>
      </c>
      <c r="I21" s="1283">
        <v>0</v>
      </c>
      <c r="J21" s="328">
        <v>0</v>
      </c>
    </row>
    <row r="22" spans="1:10">
      <c r="A22" s="364">
        <v>6</v>
      </c>
      <c r="C22" s="320"/>
      <c r="D22" s="320"/>
      <c r="E22" s="328"/>
      <c r="F22" s="328"/>
      <c r="G22" s="328"/>
      <c r="H22" s="328"/>
      <c r="I22" s="328"/>
      <c r="J22" s="328"/>
    </row>
    <row r="23" spans="1:10">
      <c r="A23" s="364">
        <v>7</v>
      </c>
      <c r="B23" s="327" t="s">
        <v>4205</v>
      </c>
      <c r="C23" s="320">
        <v>933941.92</v>
      </c>
      <c r="D23" s="320">
        <v>949037.92</v>
      </c>
      <c r="E23" s="331">
        <v>944738</v>
      </c>
      <c r="F23" s="331">
        <v>36320</v>
      </c>
      <c r="G23" s="331">
        <v>0</v>
      </c>
      <c r="H23" s="328">
        <v>981058</v>
      </c>
      <c r="I23" s="1283">
        <v>0</v>
      </c>
      <c r="J23" s="328">
        <v>0</v>
      </c>
    </row>
    <row r="24" spans="1:10">
      <c r="A24" s="364">
        <v>8</v>
      </c>
      <c r="C24" s="320"/>
      <c r="D24" s="320"/>
      <c r="E24" s="331"/>
      <c r="F24" s="331"/>
      <c r="G24" s="331"/>
      <c r="H24" s="328"/>
      <c r="I24" s="328"/>
      <c r="J24" s="328"/>
    </row>
    <row r="25" spans="1:10">
      <c r="A25" s="364">
        <v>9</v>
      </c>
      <c r="B25" s="327" t="s">
        <v>4204</v>
      </c>
      <c r="C25" s="320">
        <v>3502107.06</v>
      </c>
      <c r="D25" s="320">
        <v>3502107.06</v>
      </c>
      <c r="E25" s="331">
        <v>3502107</v>
      </c>
      <c r="F25" s="331"/>
      <c r="G25" s="331">
        <v>-154609.04999999981</v>
      </c>
      <c r="H25" s="328">
        <v>3347497.95</v>
      </c>
      <c r="I25" s="1283">
        <v>0</v>
      </c>
      <c r="J25" s="328">
        <v>0</v>
      </c>
    </row>
    <row r="26" spans="1:10">
      <c r="A26" s="364">
        <v>10</v>
      </c>
      <c r="C26" s="339"/>
      <c r="D26" s="339"/>
      <c r="E26" s="336"/>
      <c r="F26" s="336"/>
      <c r="G26" s="336"/>
      <c r="H26" s="331"/>
      <c r="I26" s="1475"/>
      <c r="J26" s="333"/>
    </row>
    <row r="27" spans="1:10">
      <c r="A27" s="364">
        <v>11</v>
      </c>
      <c r="C27" s="916"/>
      <c r="D27" s="916"/>
      <c r="E27" s="916"/>
      <c r="F27" s="916"/>
      <c r="G27" s="916"/>
      <c r="H27" s="916"/>
      <c r="I27" s="916"/>
      <c r="J27" s="916"/>
    </row>
    <row r="28" spans="1:10" ht="12.75" thickBot="1">
      <c r="A28" s="364">
        <v>12</v>
      </c>
      <c r="B28" s="327" t="s">
        <v>1834</v>
      </c>
      <c r="C28" s="356">
        <v>20457269.259999998</v>
      </c>
      <c r="D28" s="356">
        <v>21028829.5</v>
      </c>
      <c r="E28" s="356">
        <v>20668539</v>
      </c>
      <c r="F28" s="356">
        <v>36320</v>
      </c>
      <c r="G28" s="356">
        <v>-8766.0899999997928</v>
      </c>
      <c r="H28" s="356">
        <v>20696092.91</v>
      </c>
      <c r="I28" s="917"/>
      <c r="J28" s="356">
        <v>0</v>
      </c>
    </row>
    <row r="29" spans="1:10" ht="12.75" thickTop="1">
      <c r="A29" s="364">
        <v>13</v>
      </c>
      <c r="C29" s="321"/>
      <c r="D29" s="321"/>
      <c r="E29" s="337"/>
      <c r="F29" s="337"/>
      <c r="G29" s="337"/>
      <c r="H29" s="337"/>
      <c r="I29" s="337"/>
      <c r="J29" s="337"/>
    </row>
    <row r="30" spans="1:10">
      <c r="A30" s="364">
        <v>14</v>
      </c>
      <c r="C30" s="321"/>
      <c r="D30" s="584"/>
      <c r="E30" s="337"/>
      <c r="F30" s="337"/>
      <c r="G30" s="337"/>
      <c r="H30" s="337"/>
      <c r="I30" s="337"/>
      <c r="J30" s="337"/>
    </row>
    <row r="31" spans="1:10">
      <c r="A31" s="364">
        <v>15</v>
      </c>
      <c r="B31" s="321" t="s">
        <v>1835</v>
      </c>
      <c r="C31" s="321"/>
      <c r="D31" s="584"/>
      <c r="E31" s="332"/>
      <c r="F31" s="332"/>
      <c r="G31" s="332"/>
      <c r="H31" s="332"/>
      <c r="I31" s="332"/>
      <c r="J31" s="332"/>
    </row>
    <row r="32" spans="1:10">
      <c r="A32" s="364">
        <v>16</v>
      </c>
      <c r="C32" s="320"/>
      <c r="D32" s="320"/>
      <c r="E32" s="328"/>
      <c r="F32" s="328"/>
      <c r="G32" s="328"/>
      <c r="H32" s="328"/>
      <c r="I32" s="328"/>
      <c r="J32" s="328"/>
    </row>
    <row r="33" spans="1:17">
      <c r="A33" s="364">
        <v>17</v>
      </c>
      <c r="B33" s="327" t="s">
        <v>4201</v>
      </c>
      <c r="C33" s="401">
        <v>1598278.9</v>
      </c>
      <c r="D33" s="320">
        <v>1598278.9</v>
      </c>
      <c r="E33" s="332">
        <v>1598279</v>
      </c>
      <c r="F33" s="332"/>
      <c r="G33" s="332">
        <v>-5129.13</v>
      </c>
      <c r="H33" s="881">
        <v>1593149.87</v>
      </c>
      <c r="I33" s="1282">
        <v>0.41000000000000003</v>
      </c>
      <c r="J33" s="328">
        <v>653191</v>
      </c>
    </row>
    <row r="34" spans="1:17">
      <c r="A34" s="364">
        <v>18</v>
      </c>
      <c r="C34" s="320"/>
      <c r="D34" s="320"/>
      <c r="E34" s="328"/>
      <c r="F34" s="328"/>
      <c r="G34" s="328"/>
      <c r="H34" s="328"/>
      <c r="I34" s="328"/>
      <c r="J34" s="328"/>
    </row>
    <row r="35" spans="1:17">
      <c r="A35" s="364">
        <v>19</v>
      </c>
      <c r="B35" s="327" t="s">
        <v>4213</v>
      </c>
      <c r="C35" s="320">
        <v>224461.76</v>
      </c>
      <c r="D35" s="320">
        <v>224461.76</v>
      </c>
      <c r="E35" s="331">
        <v>224462</v>
      </c>
      <c r="F35" s="331"/>
      <c r="G35" s="331">
        <v>2221845.4899999998</v>
      </c>
      <c r="H35" s="328">
        <v>2446307.4899999998</v>
      </c>
      <c r="I35" s="1283">
        <v>0.41</v>
      </c>
      <c r="J35" s="328">
        <v>1002986</v>
      </c>
    </row>
    <row r="36" spans="1:17">
      <c r="A36" s="364">
        <v>20</v>
      </c>
      <c r="C36" s="320"/>
      <c r="D36" s="320"/>
      <c r="E36" s="328"/>
      <c r="F36" s="328"/>
      <c r="G36" s="328"/>
      <c r="H36" s="328"/>
      <c r="I36" s="328"/>
      <c r="J36" s="328"/>
    </row>
    <row r="37" spans="1:17">
      <c r="A37" s="364">
        <v>21</v>
      </c>
      <c r="B37" s="327" t="s">
        <v>4202</v>
      </c>
      <c r="C37" s="320">
        <v>4539131.24</v>
      </c>
      <c r="D37" s="320">
        <v>4581354.24</v>
      </c>
      <c r="E37" s="331">
        <v>4565115</v>
      </c>
      <c r="F37" s="331"/>
      <c r="G37" s="331">
        <v>38399.999999999884</v>
      </c>
      <c r="H37" s="328">
        <v>4603515</v>
      </c>
      <c r="I37" s="1283">
        <v>0</v>
      </c>
      <c r="J37" s="328">
        <v>0</v>
      </c>
    </row>
    <row r="38" spans="1:17">
      <c r="A38" s="364">
        <v>22</v>
      </c>
      <c r="C38" s="320"/>
      <c r="D38" s="320"/>
      <c r="E38" s="328"/>
      <c r="F38" s="328"/>
      <c r="G38" s="328"/>
      <c r="H38" s="328"/>
      <c r="I38" s="328"/>
      <c r="J38" s="328"/>
    </row>
    <row r="39" spans="1:17">
      <c r="A39" s="364">
        <v>23</v>
      </c>
      <c r="B39" s="327" t="s">
        <v>4204</v>
      </c>
      <c r="C39" s="320">
        <v>4681341.79</v>
      </c>
      <c r="D39" s="320">
        <v>4713583.79</v>
      </c>
      <c r="E39" s="331">
        <v>4701183</v>
      </c>
      <c r="F39" s="331">
        <v>12171</v>
      </c>
      <c r="G39" s="331">
        <v>-1242062.1100000001</v>
      </c>
      <c r="H39" s="328">
        <v>3471291.8899999997</v>
      </c>
      <c r="I39" s="1283">
        <v>0</v>
      </c>
      <c r="J39" s="328">
        <v>0</v>
      </c>
    </row>
    <row r="40" spans="1:17">
      <c r="A40" s="364">
        <v>24</v>
      </c>
      <c r="C40" s="339"/>
      <c r="D40" s="339"/>
      <c r="E40" s="339"/>
      <c r="F40" s="339"/>
      <c r="G40" s="339"/>
      <c r="H40" s="328"/>
      <c r="I40" s="339"/>
      <c r="J40" s="339"/>
      <c r="K40" s="339"/>
      <c r="L40" s="339"/>
      <c r="M40" s="339"/>
      <c r="N40" s="339"/>
      <c r="O40" s="339"/>
      <c r="P40" s="339"/>
      <c r="Q40" s="333"/>
    </row>
    <row r="41" spans="1:17">
      <c r="A41" s="364">
        <v>25</v>
      </c>
      <c r="B41" s="327" t="s">
        <v>4242</v>
      </c>
      <c r="C41" s="320">
        <v>980450</v>
      </c>
      <c r="D41" s="320">
        <v>983450</v>
      </c>
      <c r="E41" s="331">
        <v>980773</v>
      </c>
      <c r="F41" s="331"/>
      <c r="G41" s="331">
        <v>-980000</v>
      </c>
      <c r="H41" s="328">
        <v>773</v>
      </c>
      <c r="I41" s="1283">
        <v>0</v>
      </c>
      <c r="J41" s="328">
        <v>0</v>
      </c>
    </row>
    <row r="42" spans="1:17">
      <c r="A42" s="364">
        <v>26</v>
      </c>
      <c r="C42" s="347"/>
      <c r="D42" s="347"/>
      <c r="E42" s="354"/>
      <c r="F42" s="354"/>
      <c r="G42" s="354"/>
      <c r="H42" s="354"/>
      <c r="I42" s="354"/>
      <c r="J42" s="354"/>
    </row>
    <row r="43" spans="1:17">
      <c r="A43" s="364">
        <v>27</v>
      </c>
      <c r="C43" s="916"/>
      <c r="D43" s="916"/>
      <c r="E43" s="916"/>
      <c r="F43" s="916"/>
      <c r="G43" s="916"/>
      <c r="H43" s="916"/>
      <c r="I43" s="918"/>
      <c r="J43" s="918"/>
    </row>
    <row r="44" spans="1:17" ht="12.75" thickBot="1">
      <c r="A44" s="364">
        <v>28</v>
      </c>
      <c r="B44" s="327" t="s">
        <v>1834</v>
      </c>
      <c r="C44" s="356">
        <v>12023663.690000001</v>
      </c>
      <c r="D44" s="356">
        <v>12101128.690000001</v>
      </c>
      <c r="E44" s="356">
        <v>12069812</v>
      </c>
      <c r="F44" s="356">
        <v>12171</v>
      </c>
      <c r="G44" s="356">
        <v>33054.249999999767</v>
      </c>
      <c r="H44" s="356">
        <v>12115037.25</v>
      </c>
      <c r="I44" s="917"/>
      <c r="J44" s="356">
        <v>1656177</v>
      </c>
    </row>
    <row r="45" spans="1:17" ht="12.75" thickTop="1">
      <c r="A45" s="364"/>
      <c r="C45" s="321"/>
      <c r="D45" s="321"/>
      <c r="E45" s="337"/>
      <c r="F45" s="337"/>
      <c r="G45" s="337"/>
      <c r="H45" s="337"/>
      <c r="I45" s="337"/>
      <c r="J45" s="337"/>
    </row>
    <row r="46" spans="1:17">
      <c r="A46" s="321"/>
      <c r="B46" s="321"/>
      <c r="C46" s="321"/>
      <c r="D46" s="321"/>
    </row>
    <row r="47" spans="1:17">
      <c r="A47" s="321"/>
      <c r="B47" s="321"/>
      <c r="C47" s="321"/>
      <c r="D47" s="321"/>
    </row>
    <row r="48" spans="1:17">
      <c r="A48" s="321"/>
      <c r="B48" s="321" t="s">
        <v>664</v>
      </c>
      <c r="C48" s="321"/>
      <c r="D48" s="321"/>
    </row>
    <row r="70" spans="1:1">
      <c r="A70" s="321"/>
    </row>
    <row r="87" spans="1:1">
      <c r="A87" s="2108"/>
    </row>
    <row r="88" spans="1:1">
      <c r="A88" s="2108"/>
    </row>
    <row r="89" spans="1:1">
      <c r="A89" s="2108"/>
    </row>
    <row r="90" spans="1:1">
      <c r="A90" s="2108"/>
    </row>
    <row r="91" spans="1:1">
      <c r="A91" s="2108"/>
    </row>
    <row r="92" spans="1:1">
      <c r="A92" s="2108"/>
    </row>
    <row r="93" spans="1:1">
      <c r="A93" s="2108"/>
    </row>
    <row r="94" spans="1:1">
      <c r="A94" s="2108"/>
    </row>
    <row r="95" spans="1:1">
      <c r="A95" s="2108"/>
    </row>
    <row r="96" spans="1:1">
      <c r="A96" s="2108"/>
    </row>
    <row r="97" spans="1:1">
      <c r="A97" s="2108"/>
    </row>
    <row r="98" spans="1:1">
      <c r="A98" s="2108"/>
    </row>
    <row r="99" spans="1:1">
      <c r="A99" s="2108"/>
    </row>
    <row r="100" spans="1:1">
      <c r="A100" s="2108"/>
    </row>
    <row r="101" spans="1:1">
      <c r="A101" s="2108"/>
    </row>
    <row r="102" spans="1:1">
      <c r="A102" s="2108"/>
    </row>
    <row r="103" spans="1:1">
      <c r="A103" s="2108"/>
    </row>
    <row r="104" spans="1:1">
      <c r="A104" s="2108"/>
    </row>
    <row r="105" spans="1:1">
      <c r="A105" s="2108"/>
    </row>
    <row r="106" spans="1:1">
      <c r="A106" s="2108"/>
    </row>
    <row r="107" spans="1:1">
      <c r="A107" s="2108"/>
    </row>
    <row r="108" spans="1:1">
      <c r="A108" s="2108"/>
    </row>
    <row r="109" spans="1:1">
      <c r="A109" s="2108"/>
    </row>
    <row r="110" spans="1:1">
      <c r="A110" s="2108"/>
    </row>
    <row r="111" spans="1:1">
      <c r="A111" s="2108"/>
    </row>
    <row r="112" spans="1:1">
      <c r="A112" s="2108"/>
    </row>
    <row r="113" spans="1:1">
      <c r="A113" s="2108"/>
    </row>
    <row r="114" spans="1:1">
      <c r="A114" s="2108"/>
    </row>
    <row r="115" spans="1:1">
      <c r="A115" s="2108"/>
    </row>
    <row r="116" spans="1:1">
      <c r="A116" s="2108"/>
    </row>
    <row r="117" spans="1:1">
      <c r="A117" s="2108"/>
    </row>
    <row r="118" spans="1:1">
      <c r="A118" s="2108"/>
    </row>
    <row r="119" spans="1:1">
      <c r="A119" s="2108"/>
    </row>
    <row r="120" spans="1:1">
      <c r="A120" s="2108"/>
    </row>
    <row r="121" spans="1:1">
      <c r="A121" s="2108"/>
    </row>
    <row r="122" spans="1:1">
      <c r="A122" s="2108"/>
    </row>
    <row r="123" spans="1:1">
      <c r="A123" s="2108"/>
    </row>
    <row r="124" spans="1:1">
      <c r="A124" s="2108"/>
    </row>
    <row r="125" spans="1:1">
      <c r="A125" s="2108"/>
    </row>
    <row r="126" spans="1:1">
      <c r="A126" s="2108"/>
    </row>
    <row r="127" spans="1:1">
      <c r="A127" s="2108"/>
    </row>
    <row r="128" spans="1:1">
      <c r="A128" s="2108"/>
    </row>
    <row r="129" spans="1:1">
      <c r="A129" s="2108"/>
    </row>
    <row r="130" spans="1:1">
      <c r="A130" s="2108"/>
    </row>
    <row r="131" spans="1:1">
      <c r="A131" s="2108"/>
    </row>
    <row r="132" spans="1:1">
      <c r="A132" s="2108"/>
    </row>
    <row r="133" spans="1:1">
      <c r="A133" s="2108"/>
    </row>
    <row r="134" spans="1:1">
      <c r="A134" s="2108"/>
    </row>
    <row r="135" spans="1:1">
      <c r="A135" s="2108"/>
    </row>
    <row r="136" spans="1:1">
      <c r="A136" s="2108"/>
    </row>
    <row r="137" spans="1:1">
      <c r="A137" s="2108"/>
    </row>
    <row r="138" spans="1:1">
      <c r="A138" s="2108"/>
    </row>
    <row r="139" spans="1:1">
      <c r="A139" s="2108"/>
    </row>
    <row r="140" spans="1:1">
      <c r="A140" s="2108"/>
    </row>
    <row r="141" spans="1:1">
      <c r="A141" s="2108"/>
    </row>
  </sheetData>
  <mergeCells count="1">
    <mergeCell ref="A10:J11"/>
  </mergeCells>
  <phoneticPr fontId="29" type="noConversion"/>
  <printOptions horizontalCentered="1"/>
  <pageMargins left="0.75" right="0.5" top="0.75" bottom="0.5" header="0.25" footer="0.25"/>
  <pageSetup scale="73" orientation="portrait" r:id="rId1"/>
  <headerFooter alignWithMargins="0"/>
</worksheet>
</file>

<file path=xl/worksheets/sheet21.xml><?xml version="1.0" encoding="utf-8"?>
<worksheet xmlns="http://schemas.openxmlformats.org/spreadsheetml/2006/main" xmlns:r="http://schemas.openxmlformats.org/officeDocument/2006/relationships">
  <sheetPr transitionEvaluation="1" transitionEntry="1" codeName="Sheet56">
    <pageSetUpPr fitToPage="1"/>
  </sheetPr>
  <dimension ref="A1:Q141"/>
  <sheetViews>
    <sheetView view="pageBreakPreview" zoomScaleNormal="100" zoomScaleSheetLayoutView="100" workbookViewId="0"/>
  </sheetViews>
  <sheetFormatPr defaultColWidth="10.85546875" defaultRowHeight="12"/>
  <cols>
    <col min="1" max="1" width="4" style="327" customWidth="1"/>
    <col min="2" max="2" width="24.28515625" style="327" customWidth="1"/>
    <col min="3" max="16" width="11.28515625" style="327" customWidth="1"/>
    <col min="17" max="17" width="11.28515625" style="391" customWidth="1"/>
    <col min="18" max="16384" width="10.85546875" style="327"/>
  </cols>
  <sheetData>
    <row r="1" spans="1:17">
      <c r="A1" s="321" t="s">
        <v>1491</v>
      </c>
      <c r="B1" s="321"/>
      <c r="C1" s="321"/>
      <c r="E1" s="321"/>
      <c r="G1" s="321"/>
      <c r="H1" s="321"/>
      <c r="I1" s="321"/>
      <c r="J1" s="321"/>
      <c r="K1" s="321"/>
      <c r="L1" s="365" t="s">
        <v>1741</v>
      </c>
      <c r="M1" s="321"/>
      <c r="N1" s="321"/>
      <c r="P1" s="321"/>
      <c r="Q1" s="1479"/>
    </row>
    <row r="2" spans="1:17">
      <c r="A2" s="321" t="s">
        <v>648</v>
      </c>
      <c r="B2" s="321"/>
      <c r="C2" s="321"/>
      <c r="E2" s="321"/>
      <c r="G2" s="321"/>
      <c r="H2" s="321"/>
      <c r="I2" s="321"/>
      <c r="J2" s="321"/>
      <c r="K2" s="321"/>
      <c r="L2" s="365"/>
      <c r="M2" s="321"/>
      <c r="N2" s="321"/>
      <c r="P2" s="321"/>
      <c r="Q2" s="1479"/>
    </row>
    <row r="3" spans="1:17">
      <c r="A3" s="321"/>
      <c r="B3" s="321"/>
      <c r="C3" s="321"/>
      <c r="E3" s="321"/>
      <c r="G3" s="321"/>
      <c r="H3" s="321"/>
      <c r="I3" s="321"/>
      <c r="J3" s="321"/>
      <c r="K3" s="321"/>
      <c r="L3" s="914" t="s">
        <v>651</v>
      </c>
      <c r="M3" s="321"/>
      <c r="N3" s="321"/>
      <c r="P3" s="321"/>
      <c r="Q3" s="1479"/>
    </row>
    <row r="4" spans="1:17">
      <c r="A4" s="321" t="s">
        <v>3808</v>
      </c>
      <c r="B4" s="321"/>
      <c r="C4" s="321"/>
      <c r="E4" s="321"/>
      <c r="G4" s="321"/>
      <c r="H4" s="321"/>
      <c r="I4" s="321"/>
      <c r="J4" s="321"/>
      <c r="K4" s="321"/>
      <c r="L4" s="317" t="s">
        <v>2138</v>
      </c>
      <c r="M4" s="321"/>
      <c r="N4" s="321"/>
      <c r="P4" s="321"/>
      <c r="Q4" s="1479"/>
    </row>
    <row r="5" spans="1:17">
      <c r="A5" s="321" t="s">
        <v>3807</v>
      </c>
      <c r="B5" s="321"/>
      <c r="C5" s="321"/>
      <c r="E5" s="321"/>
      <c r="G5" s="321"/>
      <c r="H5" s="321"/>
      <c r="I5" s="321"/>
      <c r="J5" s="321"/>
      <c r="K5" s="321"/>
      <c r="L5" s="321" t="s">
        <v>4056</v>
      </c>
      <c r="M5" s="321"/>
      <c r="N5" s="321"/>
      <c r="P5" s="321"/>
      <c r="Q5" s="1479"/>
    </row>
    <row r="6" spans="1:17">
      <c r="A6" s="321" t="s">
        <v>2631</v>
      </c>
      <c r="B6" s="321"/>
      <c r="C6" s="321"/>
      <c r="D6" s="321"/>
      <c r="E6" s="321"/>
      <c r="F6" s="321"/>
      <c r="G6" s="321"/>
      <c r="H6" s="321"/>
      <c r="I6" s="321"/>
      <c r="J6" s="321"/>
      <c r="K6" s="321"/>
      <c r="L6" s="321"/>
      <c r="M6" s="321"/>
      <c r="N6" s="321"/>
      <c r="O6" s="321"/>
      <c r="P6" s="321"/>
      <c r="Q6" s="1479"/>
    </row>
    <row r="7" spans="1:17">
      <c r="A7" s="317" t="s">
        <v>1906</v>
      </c>
      <c r="B7" s="321"/>
      <c r="C7" s="321"/>
      <c r="D7" s="321"/>
      <c r="E7" s="321"/>
      <c r="F7" s="321"/>
      <c r="G7" s="321"/>
      <c r="H7" s="321"/>
      <c r="I7" s="321"/>
      <c r="J7" s="321"/>
      <c r="K7" s="321"/>
      <c r="L7" s="321"/>
      <c r="M7" s="321"/>
      <c r="N7" s="321"/>
      <c r="O7" s="321"/>
      <c r="P7" s="321"/>
      <c r="Q7" s="1479"/>
    </row>
    <row r="8" spans="1:17">
      <c r="A8" s="321"/>
      <c r="B8" s="321"/>
      <c r="C8" s="321"/>
      <c r="D8" s="321"/>
      <c r="E8" s="321"/>
      <c r="F8" s="321"/>
      <c r="G8" s="321"/>
      <c r="H8" s="321"/>
      <c r="I8" s="321"/>
      <c r="J8" s="321"/>
      <c r="K8" s="321"/>
      <c r="L8" s="321"/>
      <c r="M8" s="321"/>
      <c r="N8" s="321"/>
      <c r="O8" s="321"/>
      <c r="P8" s="321"/>
      <c r="Q8" s="1479"/>
    </row>
    <row r="9" spans="1:17">
      <c r="A9" s="321"/>
      <c r="B9" s="321"/>
      <c r="C9" s="321"/>
      <c r="D9" s="321"/>
      <c r="E9" s="321"/>
      <c r="F9" s="321"/>
      <c r="G9" s="321"/>
      <c r="H9" s="321"/>
      <c r="I9" s="321"/>
      <c r="J9" s="321"/>
      <c r="K9" s="321"/>
      <c r="L9" s="321"/>
      <c r="M9" s="321"/>
      <c r="N9" s="321"/>
      <c r="O9" s="321"/>
      <c r="P9" s="321"/>
      <c r="Q9" s="1479"/>
    </row>
    <row r="10" spans="1:17">
      <c r="A10" s="2568" t="s">
        <v>1092</v>
      </c>
      <c r="B10" s="2569"/>
      <c r="C10" s="2569"/>
      <c r="D10" s="2569"/>
      <c r="E10" s="2569"/>
      <c r="F10" s="2569"/>
      <c r="G10" s="2569"/>
      <c r="H10" s="2569"/>
      <c r="I10" s="2569"/>
      <c r="J10" s="2569"/>
      <c r="K10" s="2569"/>
      <c r="L10" s="2569"/>
      <c r="M10" s="2569"/>
      <c r="N10" s="2569"/>
      <c r="O10" s="2569"/>
      <c r="P10" s="2569"/>
      <c r="Q10" s="1481"/>
    </row>
    <row r="11" spans="1:17">
      <c r="A11" s="2569"/>
      <c r="B11" s="2569"/>
      <c r="C11" s="2569"/>
      <c r="D11" s="2569"/>
      <c r="E11" s="2569"/>
      <c r="F11" s="2569"/>
      <c r="G11" s="2569"/>
      <c r="H11" s="2569"/>
      <c r="I11" s="2569"/>
      <c r="J11" s="2569"/>
      <c r="K11" s="2569"/>
      <c r="L11" s="2569"/>
      <c r="M11" s="2569"/>
      <c r="N11" s="2569"/>
      <c r="O11" s="2569"/>
      <c r="P11" s="2569"/>
      <c r="Q11" s="1481"/>
    </row>
    <row r="12" spans="1:17" ht="12.75" thickBot="1">
      <c r="A12" s="366"/>
      <c r="B12" s="366"/>
      <c r="C12" s="366"/>
      <c r="D12" s="366"/>
      <c r="E12" s="366"/>
      <c r="F12" s="366"/>
      <c r="G12" s="366"/>
      <c r="H12" s="366"/>
      <c r="I12" s="366"/>
      <c r="J12" s="366"/>
      <c r="K12" s="366"/>
      <c r="L12" s="366"/>
      <c r="M12" s="366"/>
      <c r="N12" s="366"/>
      <c r="O12" s="366"/>
      <c r="P12" s="366"/>
      <c r="Q12" s="1479"/>
    </row>
    <row r="13" spans="1:17" s="889" customFormat="1">
      <c r="A13" s="885"/>
      <c r="B13" s="886" t="s">
        <v>1321</v>
      </c>
      <c r="C13" s="887">
        <v>-2</v>
      </c>
      <c r="D13" s="887">
        <v>-3</v>
      </c>
      <c r="E13" s="887">
        <v>-4</v>
      </c>
      <c r="F13" s="887">
        <v>-5</v>
      </c>
      <c r="G13" s="887">
        <v>-6</v>
      </c>
      <c r="H13" s="887">
        <v>-7</v>
      </c>
      <c r="I13" s="887">
        <v>-8</v>
      </c>
      <c r="J13" s="887">
        <v>-9</v>
      </c>
      <c r="K13" s="887">
        <v>-10</v>
      </c>
      <c r="L13" s="887">
        <v>-11</v>
      </c>
      <c r="M13" s="887">
        <v>-12</v>
      </c>
      <c r="N13" s="887">
        <v>-13</v>
      </c>
      <c r="O13" s="887">
        <v>-14</v>
      </c>
      <c r="P13" s="887">
        <v>-15</v>
      </c>
      <c r="Q13" s="1480"/>
    </row>
    <row r="14" spans="1:17" ht="36">
      <c r="A14" s="874" t="s">
        <v>1122</v>
      </c>
      <c r="B14" s="570" t="s">
        <v>1030</v>
      </c>
      <c r="C14" s="323" t="s">
        <v>2636</v>
      </c>
      <c r="D14" s="323">
        <v>42014</v>
      </c>
      <c r="E14" s="324">
        <v>42036</v>
      </c>
      <c r="F14" s="324">
        <v>42064</v>
      </c>
      <c r="G14" s="324">
        <v>42095</v>
      </c>
      <c r="H14" s="324">
        <v>42125</v>
      </c>
      <c r="I14" s="324">
        <v>42156</v>
      </c>
      <c r="J14" s="324">
        <v>42186</v>
      </c>
      <c r="K14" s="324">
        <v>42217</v>
      </c>
      <c r="L14" s="324">
        <v>42248</v>
      </c>
      <c r="M14" s="324">
        <v>42278</v>
      </c>
      <c r="N14" s="324">
        <v>42309</v>
      </c>
      <c r="O14" s="324">
        <v>42339</v>
      </c>
      <c r="P14" s="325" t="s">
        <v>74</v>
      </c>
      <c r="Q14" s="485"/>
    </row>
    <row r="15" spans="1:17">
      <c r="C15" s="320"/>
      <c r="D15" s="320"/>
      <c r="E15" s="320"/>
      <c r="F15" s="320"/>
      <c r="H15" s="328"/>
      <c r="I15" s="328"/>
      <c r="J15" s="328"/>
      <c r="K15" s="328"/>
      <c r="L15" s="329"/>
      <c r="M15" s="329"/>
      <c r="N15" s="329"/>
      <c r="O15" s="329"/>
      <c r="P15" s="329"/>
      <c r="Q15" s="1482"/>
    </row>
    <row r="16" spans="1:17">
      <c r="A16" s="364">
        <v>1</v>
      </c>
      <c r="B16" s="321" t="s">
        <v>1830</v>
      </c>
      <c r="C16" s="320"/>
      <c r="D16" s="320"/>
      <c r="E16" s="320"/>
      <c r="F16" s="320"/>
      <c r="H16" s="331"/>
      <c r="I16" s="332"/>
      <c r="J16" s="332"/>
      <c r="K16" s="328"/>
      <c r="L16" s="329"/>
      <c r="M16" s="329"/>
      <c r="N16" s="329"/>
      <c r="O16" s="329"/>
      <c r="P16" s="329"/>
      <c r="Q16" s="1482"/>
    </row>
    <row r="17" spans="1:17">
      <c r="A17" s="364">
        <v>2</v>
      </c>
      <c r="C17" s="320"/>
      <c r="D17" s="320"/>
      <c r="E17" s="320"/>
      <c r="F17" s="320"/>
      <c r="H17" s="328"/>
      <c r="I17" s="328"/>
      <c r="J17" s="328"/>
      <c r="K17" s="328"/>
      <c r="L17" s="329"/>
      <c r="M17" s="329"/>
      <c r="N17" s="329"/>
      <c r="O17" s="329"/>
      <c r="P17" s="329"/>
      <c r="Q17" s="1482"/>
    </row>
    <row r="18" spans="1:17">
      <c r="A18" s="364">
        <v>3</v>
      </c>
      <c r="B18" s="327" t="s">
        <v>4201</v>
      </c>
      <c r="C18" s="320">
        <v>6764706.7699999996</v>
      </c>
      <c r="D18" s="320">
        <v>6775038.7699999996</v>
      </c>
      <c r="E18" s="320">
        <v>6785733.7699999996</v>
      </c>
      <c r="F18" s="320">
        <v>6814662.7699999996</v>
      </c>
      <c r="G18" s="320">
        <v>6833103.7699999996</v>
      </c>
      <c r="H18" s="320">
        <v>6850382.7699999996</v>
      </c>
      <c r="I18" s="320">
        <v>6861476.7699999996</v>
      </c>
      <c r="J18" s="320">
        <v>6888666.7699999996</v>
      </c>
      <c r="K18" s="320">
        <v>6912447.7699999996</v>
      </c>
      <c r="L18" s="320">
        <v>6941077.7699999996</v>
      </c>
      <c r="M18" s="320">
        <v>6953345.7699999996</v>
      </c>
      <c r="N18" s="320">
        <v>7218691.71</v>
      </c>
      <c r="O18" s="320">
        <v>7246681.71</v>
      </c>
      <c r="P18" s="320">
        <v>6911232</v>
      </c>
      <c r="Q18" s="339"/>
    </row>
    <row r="19" spans="1:17">
      <c r="A19" s="364">
        <v>4</v>
      </c>
      <c r="C19" s="320"/>
      <c r="D19" s="320"/>
      <c r="E19" s="320"/>
      <c r="F19" s="320"/>
      <c r="G19" s="320"/>
      <c r="H19" s="320"/>
      <c r="I19" s="320"/>
      <c r="J19" s="320"/>
      <c r="K19" s="320"/>
      <c r="L19" s="320"/>
      <c r="M19" s="320"/>
      <c r="N19" s="320"/>
      <c r="O19" s="320"/>
      <c r="P19" s="329"/>
      <c r="Q19" s="1482"/>
    </row>
    <row r="20" spans="1:17">
      <c r="A20" s="364">
        <v>5</v>
      </c>
      <c r="B20" s="327" t="s">
        <v>4202</v>
      </c>
      <c r="C20" s="320">
        <v>9256513.5099999998</v>
      </c>
      <c r="D20" s="320">
        <v>9256513.5099999998</v>
      </c>
      <c r="E20" s="320">
        <v>9291652.8100000005</v>
      </c>
      <c r="F20" s="320">
        <v>9291652.8100000005</v>
      </c>
      <c r="G20" s="320">
        <v>9291652.8100000005</v>
      </c>
      <c r="H20" s="320">
        <v>9331002.8100000005</v>
      </c>
      <c r="I20" s="320">
        <v>9331002.8100000005</v>
      </c>
      <c r="J20" s="320">
        <v>9331002.8100000005</v>
      </c>
      <c r="K20" s="320">
        <v>9331002.8100000005</v>
      </c>
      <c r="L20" s="320">
        <v>9331002.8100000005</v>
      </c>
      <c r="M20" s="320">
        <v>9331002.8100000005</v>
      </c>
      <c r="N20" s="320">
        <v>9331002.8100000005</v>
      </c>
      <c r="O20" s="320">
        <v>9331002.8100000005</v>
      </c>
      <c r="P20" s="320">
        <v>9310462</v>
      </c>
      <c r="Q20" s="339"/>
    </row>
    <row r="21" spans="1:17">
      <c r="A21" s="364">
        <v>6</v>
      </c>
      <c r="C21" s="320"/>
      <c r="D21" s="320"/>
      <c r="E21" s="320"/>
      <c r="F21" s="320"/>
      <c r="G21" s="320"/>
      <c r="H21" s="320"/>
      <c r="I21" s="320"/>
      <c r="J21" s="320"/>
      <c r="K21" s="320"/>
      <c r="L21" s="320"/>
      <c r="M21" s="320"/>
      <c r="N21" s="320"/>
      <c r="O21" s="320"/>
      <c r="P21" s="329"/>
      <c r="Q21" s="1482"/>
    </row>
    <row r="22" spans="1:17">
      <c r="A22" s="364">
        <v>7</v>
      </c>
      <c r="B22" s="327" t="s">
        <v>4203</v>
      </c>
      <c r="C22" s="320">
        <v>933941.92</v>
      </c>
      <c r="D22" s="320">
        <v>933941.92</v>
      </c>
      <c r="E22" s="320">
        <v>940467.92</v>
      </c>
      <c r="F22" s="320">
        <v>940467.92</v>
      </c>
      <c r="G22" s="320">
        <v>940467.92</v>
      </c>
      <c r="H22" s="320">
        <v>949037.92</v>
      </c>
      <c r="I22" s="320">
        <v>949037.92</v>
      </c>
      <c r="J22" s="320">
        <v>949037.92</v>
      </c>
      <c r="K22" s="320">
        <v>949037.92</v>
      </c>
      <c r="L22" s="320">
        <v>949037.92</v>
      </c>
      <c r="M22" s="320">
        <v>949037.92</v>
      </c>
      <c r="N22" s="320">
        <v>949037.92</v>
      </c>
      <c r="O22" s="320">
        <v>949037.92</v>
      </c>
      <c r="P22" s="320">
        <v>944738</v>
      </c>
      <c r="Q22" s="339"/>
    </row>
    <row r="23" spans="1:17">
      <c r="A23" s="364">
        <v>8</v>
      </c>
      <c r="C23" s="320"/>
      <c r="D23" s="320"/>
      <c r="E23" s="320"/>
      <c r="F23" s="320"/>
      <c r="G23" s="320"/>
      <c r="H23" s="320"/>
      <c r="I23" s="320"/>
      <c r="J23" s="320"/>
      <c r="K23" s="320"/>
      <c r="L23" s="320"/>
      <c r="M23" s="320"/>
      <c r="N23" s="320"/>
      <c r="O23" s="320"/>
      <c r="P23" s="320"/>
      <c r="Q23" s="339"/>
    </row>
    <row r="24" spans="1:17">
      <c r="A24" s="364">
        <v>9</v>
      </c>
      <c r="B24" s="327" t="s">
        <v>4204</v>
      </c>
      <c r="C24" s="320">
        <v>3502107.06</v>
      </c>
      <c r="D24" s="320">
        <v>3502107.06</v>
      </c>
      <c r="E24" s="320">
        <v>3502107.06</v>
      </c>
      <c r="F24" s="320">
        <v>3502107.06</v>
      </c>
      <c r="G24" s="320">
        <v>3502107.06</v>
      </c>
      <c r="H24" s="320">
        <v>3502107.06</v>
      </c>
      <c r="I24" s="320">
        <v>3502107.06</v>
      </c>
      <c r="J24" s="320">
        <v>3502107.06</v>
      </c>
      <c r="K24" s="320">
        <v>3502107.06</v>
      </c>
      <c r="L24" s="320">
        <v>3502107.06</v>
      </c>
      <c r="M24" s="320">
        <v>3502107.06</v>
      </c>
      <c r="N24" s="320">
        <v>3502107.06</v>
      </c>
      <c r="O24" s="320">
        <v>3502107.06</v>
      </c>
      <c r="P24" s="320">
        <v>3502107</v>
      </c>
      <c r="Q24" s="339"/>
    </row>
    <row r="25" spans="1:17">
      <c r="A25" s="364">
        <v>10</v>
      </c>
      <c r="C25" s="347"/>
      <c r="D25" s="347"/>
      <c r="E25" s="347"/>
      <c r="F25" s="347"/>
      <c r="G25" s="347"/>
      <c r="H25" s="347"/>
      <c r="I25" s="347"/>
      <c r="J25" s="347"/>
      <c r="K25" s="347"/>
      <c r="L25" s="347"/>
      <c r="M25" s="347"/>
      <c r="N25" s="347"/>
      <c r="O25" s="347"/>
      <c r="P25" s="320"/>
      <c r="Q25" s="339"/>
    </row>
    <row r="26" spans="1:17">
      <c r="A26" s="364">
        <v>11</v>
      </c>
      <c r="C26" s="328"/>
      <c r="D26" s="328"/>
      <c r="E26" s="328"/>
      <c r="F26" s="328"/>
      <c r="G26" s="328"/>
      <c r="H26" s="328"/>
      <c r="I26" s="328"/>
      <c r="J26" s="328"/>
      <c r="K26" s="328"/>
      <c r="L26" s="328"/>
      <c r="M26" s="328"/>
      <c r="N26" s="328"/>
      <c r="O26" s="328"/>
      <c r="P26" s="916"/>
      <c r="Q26" s="333"/>
    </row>
    <row r="27" spans="1:17" ht="12.75" thickBot="1">
      <c r="A27" s="364">
        <v>12</v>
      </c>
      <c r="B27" s="327" t="s">
        <v>1834</v>
      </c>
      <c r="C27" s="356">
        <v>20457269.259999998</v>
      </c>
      <c r="D27" s="356">
        <v>20467601.259999998</v>
      </c>
      <c r="E27" s="356">
        <v>20519961.559999999</v>
      </c>
      <c r="F27" s="356">
        <v>20548890.559999999</v>
      </c>
      <c r="G27" s="356">
        <v>20567331.559999999</v>
      </c>
      <c r="H27" s="356">
        <v>20632530.559999999</v>
      </c>
      <c r="I27" s="356">
        <v>20643624.559999999</v>
      </c>
      <c r="J27" s="356">
        <v>20670814.559999999</v>
      </c>
      <c r="K27" s="356">
        <v>20694595.559999999</v>
      </c>
      <c r="L27" s="356">
        <v>20723225.559999999</v>
      </c>
      <c r="M27" s="356">
        <v>20735493.559999999</v>
      </c>
      <c r="N27" s="356">
        <v>21000839.5</v>
      </c>
      <c r="O27" s="356">
        <v>21028829.5</v>
      </c>
      <c r="P27" s="356">
        <v>20668539</v>
      </c>
      <c r="Q27" s="335"/>
    </row>
    <row r="28" spans="1:17" ht="12.75" thickTop="1">
      <c r="A28" s="364">
        <v>13</v>
      </c>
      <c r="C28" s="321"/>
      <c r="D28" s="321"/>
      <c r="E28" s="321"/>
      <c r="F28" s="321"/>
      <c r="G28" s="321"/>
      <c r="H28" s="321"/>
      <c r="I28" s="321"/>
      <c r="J28" s="321"/>
      <c r="K28" s="321"/>
      <c r="L28" s="321"/>
      <c r="M28" s="321"/>
      <c r="N28" s="321"/>
      <c r="O28" s="321"/>
      <c r="P28" s="321"/>
      <c r="Q28" s="1479"/>
    </row>
    <row r="29" spans="1:17">
      <c r="A29" s="364">
        <v>14</v>
      </c>
      <c r="C29" s="321"/>
      <c r="D29" s="321"/>
      <c r="E29" s="321"/>
      <c r="F29" s="321"/>
      <c r="G29" s="321"/>
      <c r="H29" s="321"/>
      <c r="I29" s="321"/>
      <c r="J29" s="321"/>
      <c r="K29" s="321"/>
      <c r="L29" s="321"/>
      <c r="M29" s="321"/>
      <c r="N29" s="321"/>
      <c r="O29" s="321"/>
      <c r="P29" s="321"/>
      <c r="Q29" s="1479"/>
    </row>
    <row r="30" spans="1:17">
      <c r="A30" s="364">
        <v>15</v>
      </c>
      <c r="B30" s="321" t="s">
        <v>1835</v>
      </c>
      <c r="C30" s="321"/>
      <c r="D30" s="321"/>
      <c r="E30" s="321"/>
      <c r="F30" s="321"/>
      <c r="G30" s="321"/>
      <c r="H30" s="321"/>
      <c r="I30" s="321"/>
      <c r="J30" s="321"/>
      <c r="K30" s="321"/>
      <c r="L30" s="321"/>
      <c r="M30" s="321"/>
      <c r="N30" s="321"/>
      <c r="O30" s="321"/>
      <c r="P30" s="321"/>
      <c r="Q30" s="1479"/>
    </row>
    <row r="31" spans="1:17">
      <c r="A31" s="364">
        <v>16</v>
      </c>
      <c r="C31" s="320"/>
      <c r="D31" s="320"/>
      <c r="E31" s="320"/>
      <c r="F31" s="320"/>
      <c r="G31" s="320"/>
      <c r="H31" s="320"/>
      <c r="I31" s="320"/>
      <c r="J31" s="320"/>
      <c r="K31" s="320"/>
      <c r="L31" s="320"/>
      <c r="M31" s="320"/>
      <c r="N31" s="320"/>
      <c r="O31" s="320"/>
      <c r="P31" s="320"/>
      <c r="Q31" s="339"/>
    </row>
    <row r="32" spans="1:17">
      <c r="A32" s="364">
        <v>17</v>
      </c>
      <c r="B32" s="327" t="s">
        <v>4201</v>
      </c>
      <c r="C32" s="401">
        <v>1598278.9</v>
      </c>
      <c r="D32" s="401">
        <v>1598278.9</v>
      </c>
      <c r="E32" s="401">
        <v>1598278.9</v>
      </c>
      <c r="F32" s="401">
        <v>1598278.9</v>
      </c>
      <c r="G32" s="401">
        <v>1598278.9</v>
      </c>
      <c r="H32" s="401">
        <v>1598278.9</v>
      </c>
      <c r="I32" s="401">
        <v>1598278.9</v>
      </c>
      <c r="J32" s="401">
        <v>1598278.9</v>
      </c>
      <c r="K32" s="401">
        <v>1598278.9</v>
      </c>
      <c r="L32" s="401">
        <v>1598278.9</v>
      </c>
      <c r="M32" s="401">
        <v>1598278.9</v>
      </c>
      <c r="N32" s="401">
        <v>1598278.9</v>
      </c>
      <c r="O32" s="401">
        <v>1598278.9</v>
      </c>
      <c r="P32" s="320">
        <v>1598279</v>
      </c>
      <c r="Q32" s="402"/>
    </row>
    <row r="33" spans="1:17">
      <c r="A33" s="364">
        <v>18</v>
      </c>
      <c r="C33" s="320"/>
      <c r="D33" s="320"/>
      <c r="E33" s="320"/>
      <c r="F33" s="320"/>
      <c r="G33" s="320"/>
      <c r="H33" s="320"/>
      <c r="I33" s="320"/>
      <c r="J33" s="320"/>
      <c r="K33" s="320"/>
      <c r="L33" s="320"/>
      <c r="M33" s="320"/>
      <c r="N33" s="320"/>
      <c r="O33" s="320"/>
      <c r="P33" s="320"/>
      <c r="Q33" s="339"/>
    </row>
    <row r="34" spans="1:17">
      <c r="A34" s="364">
        <v>19</v>
      </c>
      <c r="B34" s="327" t="s">
        <v>4213</v>
      </c>
      <c r="C34" s="320">
        <v>224461.76</v>
      </c>
      <c r="D34" s="320">
        <v>224461.76</v>
      </c>
      <c r="E34" s="320">
        <v>224461.76</v>
      </c>
      <c r="F34" s="320">
        <v>224461.76</v>
      </c>
      <c r="G34" s="320">
        <v>224461.76</v>
      </c>
      <c r="H34" s="320">
        <v>224461.76</v>
      </c>
      <c r="I34" s="320">
        <v>224461.76</v>
      </c>
      <c r="J34" s="320">
        <v>224461.76</v>
      </c>
      <c r="K34" s="320">
        <v>224461.76</v>
      </c>
      <c r="L34" s="320">
        <v>224461.76</v>
      </c>
      <c r="M34" s="320">
        <v>224461.76</v>
      </c>
      <c r="N34" s="320">
        <v>224461.76</v>
      </c>
      <c r="O34" s="320">
        <v>224461.76</v>
      </c>
      <c r="P34" s="320">
        <v>224462</v>
      </c>
      <c r="Q34" s="339"/>
    </row>
    <row r="35" spans="1:17">
      <c r="A35" s="364">
        <v>20</v>
      </c>
      <c r="C35" s="320"/>
      <c r="D35" s="320"/>
      <c r="E35" s="320"/>
      <c r="F35" s="320"/>
      <c r="G35" s="320"/>
      <c r="H35" s="320"/>
      <c r="I35" s="320"/>
      <c r="J35" s="320"/>
      <c r="K35" s="320"/>
      <c r="L35" s="320"/>
      <c r="M35" s="320"/>
      <c r="N35" s="320"/>
      <c r="O35" s="320"/>
      <c r="P35" s="320"/>
      <c r="Q35" s="339"/>
    </row>
    <row r="36" spans="1:17">
      <c r="A36" s="364">
        <v>21</v>
      </c>
      <c r="B36" s="327" t="s">
        <v>4202</v>
      </c>
      <c r="C36" s="320">
        <v>4539131.24</v>
      </c>
      <c r="D36" s="320">
        <v>4539131.24</v>
      </c>
      <c r="E36" s="320">
        <v>4539131.24</v>
      </c>
      <c r="F36" s="320">
        <v>4539131.24</v>
      </c>
      <c r="G36" s="320">
        <v>4539131.24</v>
      </c>
      <c r="H36" s="320">
        <v>4581354.24</v>
      </c>
      <c r="I36" s="320">
        <v>4581354.24</v>
      </c>
      <c r="J36" s="320">
        <v>4581354.24</v>
      </c>
      <c r="K36" s="320">
        <v>4581354.24</v>
      </c>
      <c r="L36" s="320">
        <v>4581354.24</v>
      </c>
      <c r="M36" s="320">
        <v>4581354.24</v>
      </c>
      <c r="N36" s="320">
        <v>4581354.24</v>
      </c>
      <c r="O36" s="320">
        <v>4581354.24</v>
      </c>
      <c r="P36" s="320">
        <v>4565115</v>
      </c>
      <c r="Q36" s="339"/>
    </row>
    <row r="37" spans="1:17">
      <c r="A37" s="364">
        <v>22</v>
      </c>
      <c r="C37" s="320"/>
      <c r="D37" s="320"/>
      <c r="E37" s="320"/>
      <c r="F37" s="320"/>
      <c r="G37" s="320"/>
      <c r="H37" s="320"/>
      <c r="I37" s="320"/>
      <c r="J37" s="320"/>
      <c r="K37" s="320"/>
      <c r="L37" s="320"/>
      <c r="M37" s="320"/>
      <c r="N37" s="320"/>
      <c r="O37" s="320"/>
      <c r="P37" s="320"/>
      <c r="Q37" s="339"/>
    </row>
    <row r="38" spans="1:17">
      <c r="A38" s="364">
        <v>23</v>
      </c>
      <c r="B38" s="327" t="s">
        <v>4204</v>
      </c>
      <c r="C38" s="320">
        <v>4681341.79</v>
      </c>
      <c r="D38" s="320">
        <v>4681341.79</v>
      </c>
      <c r="E38" s="320">
        <v>4681341.79</v>
      </c>
      <c r="F38" s="320">
        <v>4681341.79</v>
      </c>
      <c r="G38" s="320">
        <v>4681341.79</v>
      </c>
      <c r="H38" s="320">
        <v>4713583.79</v>
      </c>
      <c r="I38" s="320">
        <v>4713583.79</v>
      </c>
      <c r="J38" s="320">
        <v>4713583.79</v>
      </c>
      <c r="K38" s="320">
        <v>4713583.79</v>
      </c>
      <c r="L38" s="320">
        <v>4713583.79</v>
      </c>
      <c r="M38" s="320">
        <v>4713583.79</v>
      </c>
      <c r="N38" s="320">
        <v>4713583.79</v>
      </c>
      <c r="O38" s="320">
        <v>4713583.79</v>
      </c>
      <c r="P38" s="320">
        <v>4701183</v>
      </c>
      <c r="Q38" s="339"/>
    </row>
    <row r="39" spans="1:17">
      <c r="A39" s="364">
        <v>24</v>
      </c>
      <c r="C39" s="320"/>
      <c r="D39" s="320"/>
      <c r="E39" s="320"/>
      <c r="F39" s="320"/>
      <c r="G39" s="320"/>
      <c r="H39" s="320"/>
      <c r="I39" s="320"/>
      <c r="J39" s="320"/>
      <c r="K39" s="320"/>
      <c r="L39" s="320"/>
      <c r="M39" s="320"/>
      <c r="N39" s="320"/>
      <c r="O39" s="320"/>
      <c r="P39" s="320"/>
      <c r="Q39" s="339"/>
    </row>
    <row r="40" spans="1:17">
      <c r="A40" s="364">
        <v>25</v>
      </c>
      <c r="B40" s="327" t="s">
        <v>4241</v>
      </c>
      <c r="C40" s="320">
        <v>980450</v>
      </c>
      <c r="D40" s="320">
        <v>980450</v>
      </c>
      <c r="E40" s="320">
        <v>980450</v>
      </c>
      <c r="F40" s="320">
        <v>980450</v>
      </c>
      <c r="G40" s="320">
        <v>980450</v>
      </c>
      <c r="H40" s="320">
        <v>980450</v>
      </c>
      <c r="I40" s="320">
        <v>980450</v>
      </c>
      <c r="J40" s="320">
        <v>980450</v>
      </c>
      <c r="K40" s="320">
        <v>980450</v>
      </c>
      <c r="L40" s="320">
        <v>980450</v>
      </c>
      <c r="M40" s="320">
        <v>980450</v>
      </c>
      <c r="N40" s="320">
        <v>981650</v>
      </c>
      <c r="O40" s="320">
        <v>983450</v>
      </c>
      <c r="P40" s="320">
        <v>980773</v>
      </c>
      <c r="Q40" s="339"/>
    </row>
    <row r="41" spans="1:17">
      <c r="A41" s="364">
        <v>26</v>
      </c>
      <c r="C41" s="347"/>
      <c r="D41" s="347"/>
      <c r="E41" s="347"/>
      <c r="F41" s="347"/>
      <c r="G41" s="347"/>
      <c r="H41" s="347"/>
      <c r="I41" s="347"/>
      <c r="J41" s="347"/>
      <c r="K41" s="347"/>
      <c r="L41" s="347"/>
      <c r="M41" s="347"/>
      <c r="N41" s="347"/>
      <c r="O41" s="347"/>
      <c r="P41" s="320"/>
      <c r="Q41" s="339"/>
    </row>
    <row r="42" spans="1:17">
      <c r="A42" s="364">
        <v>27</v>
      </c>
      <c r="C42" s="328"/>
      <c r="D42" s="328"/>
      <c r="E42" s="328"/>
      <c r="F42" s="328"/>
      <c r="G42" s="328"/>
      <c r="H42" s="328"/>
      <c r="I42" s="328"/>
      <c r="J42" s="328"/>
      <c r="K42" s="328"/>
      <c r="L42" s="328"/>
      <c r="M42" s="328"/>
      <c r="N42" s="328"/>
      <c r="O42" s="328"/>
      <c r="P42" s="916"/>
      <c r="Q42" s="333"/>
    </row>
    <row r="43" spans="1:17" ht="12.75" thickBot="1">
      <c r="A43" s="364">
        <v>28</v>
      </c>
      <c r="B43" s="327" t="s">
        <v>1834</v>
      </c>
      <c r="C43" s="356">
        <v>12023663.690000001</v>
      </c>
      <c r="D43" s="356">
        <v>12023663.690000001</v>
      </c>
      <c r="E43" s="356">
        <v>12023663.690000001</v>
      </c>
      <c r="F43" s="356">
        <v>12023663.690000001</v>
      </c>
      <c r="G43" s="356">
        <v>12023663.690000001</v>
      </c>
      <c r="H43" s="356">
        <v>12098128.690000001</v>
      </c>
      <c r="I43" s="356">
        <v>12098128.690000001</v>
      </c>
      <c r="J43" s="356">
        <v>12098128.690000001</v>
      </c>
      <c r="K43" s="356">
        <v>12098128.690000001</v>
      </c>
      <c r="L43" s="356">
        <v>12098128.690000001</v>
      </c>
      <c r="M43" s="356">
        <v>12098128.690000001</v>
      </c>
      <c r="N43" s="356">
        <v>12099328.690000001</v>
      </c>
      <c r="O43" s="356">
        <v>12101128.690000001</v>
      </c>
      <c r="P43" s="356">
        <v>12069812</v>
      </c>
      <c r="Q43" s="335"/>
    </row>
    <row r="44" spans="1:17" ht="12.75" thickTop="1">
      <c r="A44" s="326"/>
      <c r="B44" s="321"/>
      <c r="C44" s="321"/>
      <c r="D44" s="321"/>
      <c r="E44" s="321"/>
      <c r="F44" s="321"/>
      <c r="G44" s="321"/>
      <c r="H44" s="321"/>
      <c r="I44" s="321"/>
      <c r="J44" s="321"/>
      <c r="K44" s="321"/>
      <c r="L44" s="321"/>
      <c r="M44" s="321"/>
      <c r="N44" s="321"/>
      <c r="O44" s="1494"/>
      <c r="P44" s="321"/>
      <c r="Q44" s="1479"/>
    </row>
    <row r="45" spans="1:17">
      <c r="A45" s="321"/>
      <c r="B45" s="321"/>
      <c r="C45" s="321"/>
      <c r="D45" s="321"/>
      <c r="E45" s="321"/>
      <c r="F45" s="321"/>
      <c r="G45" s="321"/>
      <c r="H45" s="321"/>
      <c r="I45" s="321"/>
      <c r="J45" s="321"/>
      <c r="K45" s="321"/>
      <c r="L45" s="321"/>
      <c r="M45" s="321"/>
      <c r="N45" s="321"/>
      <c r="O45" s="321"/>
      <c r="P45" s="321"/>
      <c r="Q45" s="1479"/>
    </row>
    <row r="46" spans="1:17">
      <c r="A46" s="321"/>
      <c r="B46" s="321"/>
      <c r="C46" s="321"/>
      <c r="D46" s="321"/>
      <c r="E46" s="321"/>
      <c r="F46" s="321"/>
      <c r="G46" s="321"/>
      <c r="H46" s="321"/>
      <c r="I46" s="321"/>
      <c r="J46" s="321"/>
      <c r="K46" s="321"/>
      <c r="L46" s="321"/>
      <c r="M46" s="321"/>
      <c r="N46" s="321"/>
      <c r="O46" s="321"/>
      <c r="P46" s="321"/>
      <c r="Q46" s="1479"/>
    </row>
    <row r="47" spans="1:17">
      <c r="A47" s="321"/>
      <c r="B47" s="321" t="s">
        <v>664</v>
      </c>
      <c r="C47" s="321"/>
      <c r="D47" s="321"/>
      <c r="E47" s="321"/>
      <c r="F47" s="321"/>
      <c r="G47" s="321"/>
      <c r="H47" s="321"/>
      <c r="I47" s="321"/>
      <c r="J47" s="321"/>
      <c r="K47" s="321"/>
      <c r="L47" s="321"/>
      <c r="M47" s="321"/>
      <c r="N47" s="321"/>
      <c r="O47" s="321"/>
      <c r="P47" s="321"/>
      <c r="Q47" s="1479"/>
    </row>
    <row r="48" spans="1:17">
      <c r="A48" s="321"/>
      <c r="B48" s="321"/>
      <c r="C48" s="321"/>
      <c r="D48" s="321"/>
      <c r="E48" s="321"/>
      <c r="F48" s="321"/>
      <c r="G48" s="321"/>
      <c r="H48" s="321"/>
      <c r="I48" s="321"/>
      <c r="J48" s="321"/>
      <c r="K48" s="321"/>
      <c r="L48" s="321"/>
      <c r="M48" s="321"/>
      <c r="N48" s="321"/>
      <c r="O48" s="321"/>
      <c r="P48" s="321"/>
      <c r="Q48" s="1479"/>
    </row>
    <row r="70" spans="1:1">
      <c r="A70" s="321"/>
    </row>
    <row r="87" spans="1:1">
      <c r="A87" s="2108"/>
    </row>
    <row r="88" spans="1:1">
      <c r="A88" s="2108"/>
    </row>
    <row r="89" spans="1:1">
      <c r="A89" s="2108"/>
    </row>
    <row r="90" spans="1:1">
      <c r="A90" s="2108"/>
    </row>
    <row r="91" spans="1:1">
      <c r="A91" s="2108"/>
    </row>
    <row r="92" spans="1:1">
      <c r="A92" s="2108"/>
    </row>
    <row r="93" spans="1:1">
      <c r="A93" s="2108"/>
    </row>
    <row r="94" spans="1:1">
      <c r="A94" s="2108"/>
    </row>
    <row r="95" spans="1:1">
      <c r="A95" s="2108"/>
    </row>
    <row r="96" spans="1:1">
      <c r="A96" s="2108"/>
    </row>
    <row r="97" spans="1:1">
      <c r="A97" s="2108"/>
    </row>
    <row r="98" spans="1:1">
      <c r="A98" s="2108"/>
    </row>
    <row r="99" spans="1:1">
      <c r="A99" s="2108"/>
    </row>
    <row r="100" spans="1:1">
      <c r="A100" s="2108"/>
    </row>
    <row r="101" spans="1:1">
      <c r="A101" s="2108"/>
    </row>
    <row r="102" spans="1:1">
      <c r="A102" s="2108"/>
    </row>
    <row r="103" spans="1:1">
      <c r="A103" s="2108"/>
    </row>
    <row r="104" spans="1:1">
      <c r="A104" s="2108"/>
    </row>
    <row r="105" spans="1:1">
      <c r="A105" s="2108"/>
    </row>
    <row r="106" spans="1:1">
      <c r="A106" s="2108"/>
    </row>
    <row r="107" spans="1:1">
      <c r="A107" s="2108"/>
    </row>
    <row r="108" spans="1:1">
      <c r="A108" s="2108"/>
    </row>
    <row r="109" spans="1:1">
      <c r="A109" s="2108"/>
    </row>
    <row r="110" spans="1:1">
      <c r="A110" s="2108"/>
    </row>
    <row r="111" spans="1:1">
      <c r="A111" s="2108"/>
    </row>
    <row r="112" spans="1:1">
      <c r="A112" s="2108"/>
    </row>
    <row r="113" spans="1:1">
      <c r="A113" s="2108"/>
    </row>
    <row r="114" spans="1:1">
      <c r="A114" s="2108"/>
    </row>
    <row r="115" spans="1:1">
      <c r="A115" s="2108"/>
    </row>
    <row r="116" spans="1:1">
      <c r="A116" s="2108"/>
    </row>
    <row r="117" spans="1:1">
      <c r="A117" s="2108"/>
    </row>
    <row r="118" spans="1:1">
      <c r="A118" s="2108"/>
    </row>
    <row r="119" spans="1:1">
      <c r="A119" s="2108"/>
    </row>
    <row r="120" spans="1:1">
      <c r="A120" s="2108"/>
    </row>
    <row r="121" spans="1:1">
      <c r="A121" s="2108"/>
    </row>
    <row r="122" spans="1:1">
      <c r="A122" s="2108"/>
    </row>
    <row r="123" spans="1:1">
      <c r="A123" s="2108"/>
    </row>
    <row r="124" spans="1:1">
      <c r="A124" s="2108"/>
    </row>
    <row r="125" spans="1:1">
      <c r="A125" s="2108"/>
    </row>
    <row r="126" spans="1:1">
      <c r="A126" s="2108"/>
    </row>
    <row r="127" spans="1:1">
      <c r="A127" s="2108"/>
    </row>
    <row r="128" spans="1:1">
      <c r="A128" s="2108"/>
    </row>
    <row r="129" spans="1:1">
      <c r="A129" s="2108"/>
    </row>
    <row r="130" spans="1:1">
      <c r="A130" s="2108"/>
    </row>
    <row r="131" spans="1:1">
      <c r="A131" s="2108"/>
    </row>
    <row r="132" spans="1:1">
      <c r="A132" s="2108"/>
    </row>
    <row r="133" spans="1:1">
      <c r="A133" s="2108"/>
    </row>
    <row r="134" spans="1:1">
      <c r="A134" s="2108"/>
    </row>
    <row r="135" spans="1:1">
      <c r="A135" s="2108"/>
    </row>
    <row r="136" spans="1:1">
      <c r="A136" s="2108"/>
    </row>
    <row r="137" spans="1:1">
      <c r="A137" s="2108"/>
    </row>
    <row r="138" spans="1:1">
      <c r="A138" s="2108"/>
    </row>
    <row r="139" spans="1:1">
      <c r="A139" s="2108"/>
    </row>
    <row r="140" spans="1:1">
      <c r="A140" s="2108"/>
    </row>
    <row r="141" spans="1:1">
      <c r="A141" s="2108"/>
    </row>
  </sheetData>
  <mergeCells count="1">
    <mergeCell ref="A10:P11"/>
  </mergeCells>
  <phoneticPr fontId="29" type="noConversion"/>
  <printOptions horizontalCentered="1"/>
  <pageMargins left="0.25" right="0.25" top="0.75" bottom="0.25" header="0.25" footer="0.24"/>
  <pageSetup scale="73" fitToHeight="4" orientation="landscape" r:id="rId1"/>
  <headerFooter alignWithMargins="0"/>
</worksheet>
</file>

<file path=xl/worksheets/sheet22.xml><?xml version="1.0" encoding="utf-8"?>
<worksheet xmlns="http://schemas.openxmlformats.org/spreadsheetml/2006/main" xmlns:r="http://schemas.openxmlformats.org/officeDocument/2006/relationships">
  <sheetPr transitionEvaluation="1" transitionEntry="1" codeName="Sheet17"/>
  <dimension ref="A1:G53"/>
  <sheetViews>
    <sheetView view="pageBreakPreview" zoomScale="115" zoomScaleNormal="100" zoomScaleSheetLayoutView="115" workbookViewId="0"/>
  </sheetViews>
  <sheetFormatPr defaultColWidth="10.85546875" defaultRowHeight="12"/>
  <cols>
    <col min="1" max="1" width="6.85546875" style="327" customWidth="1"/>
    <col min="2" max="2" width="47.85546875" style="327" customWidth="1"/>
    <col min="3" max="3" width="15.28515625" style="327" customWidth="1"/>
    <col min="4" max="4" width="17.140625" style="327" customWidth="1"/>
    <col min="5" max="6" width="11" style="327" bestFit="1" customWidth="1"/>
    <col min="7" max="16384" width="10.85546875" style="327"/>
  </cols>
  <sheetData>
    <row r="1" spans="1:7">
      <c r="A1" s="1213" t="s">
        <v>878</v>
      </c>
      <c r="B1" s="1213"/>
      <c r="C1" s="2198" t="s">
        <v>1741</v>
      </c>
      <c r="D1" s="1207"/>
      <c r="E1" s="2199"/>
      <c r="F1" s="2199"/>
      <c r="G1" s="1207"/>
    </row>
    <row r="2" spans="1:7">
      <c r="A2" s="1213" t="s">
        <v>875</v>
      </c>
      <c r="B2" s="1213"/>
      <c r="C2" s="1213"/>
      <c r="D2" s="1207"/>
      <c r="E2" s="2199"/>
      <c r="F2" s="2199"/>
      <c r="G2" s="1207"/>
    </row>
    <row r="3" spans="1:7" ht="7.5" customHeight="1">
      <c r="A3" s="1213"/>
      <c r="B3" s="1213"/>
      <c r="C3" s="1213"/>
      <c r="D3" s="1207"/>
      <c r="E3" s="2199"/>
      <c r="F3" s="2199"/>
      <c r="G3" s="1207"/>
    </row>
    <row r="4" spans="1:7">
      <c r="A4" s="321" t="s">
        <v>3808</v>
      </c>
      <c r="B4" s="1213"/>
      <c r="C4" s="2200" t="s">
        <v>1611</v>
      </c>
      <c r="D4" s="1207"/>
      <c r="E4" s="2199"/>
      <c r="F4" s="2199"/>
      <c r="G4" s="1207"/>
    </row>
    <row r="5" spans="1:7">
      <c r="A5" s="1213" t="s">
        <v>2630</v>
      </c>
      <c r="B5" s="1213"/>
      <c r="C5" s="2201" t="s">
        <v>1076</v>
      </c>
      <c r="D5" s="1207"/>
      <c r="E5" s="2199"/>
      <c r="F5" s="2199"/>
      <c r="G5" s="1207"/>
    </row>
    <row r="6" spans="1:7">
      <c r="A6" s="1213" t="s">
        <v>2632</v>
      </c>
      <c r="B6" s="1213"/>
      <c r="C6" s="321" t="s">
        <v>4056</v>
      </c>
      <c r="D6" s="1213"/>
      <c r="E6" s="2199"/>
      <c r="F6" s="2199"/>
      <c r="G6" s="1207"/>
    </row>
    <row r="7" spans="1:7" ht="3.75" customHeight="1">
      <c r="A7" s="1213"/>
      <c r="B7" s="1213"/>
      <c r="C7" s="1213"/>
      <c r="D7" s="1213"/>
      <c r="E7" s="2199"/>
      <c r="F7" s="2199"/>
      <c r="G7" s="1207"/>
    </row>
    <row r="8" spans="1:7" ht="3.75" customHeight="1">
      <c r="A8" s="2576" t="s">
        <v>1905</v>
      </c>
      <c r="B8" s="2577"/>
      <c r="C8" s="2577"/>
      <c r="D8" s="2577"/>
      <c r="E8" s="2199"/>
      <c r="F8" s="2199"/>
      <c r="G8" s="1207"/>
    </row>
    <row r="9" spans="1:7">
      <c r="A9" s="2577"/>
      <c r="B9" s="2577"/>
      <c r="C9" s="2577"/>
      <c r="D9" s="2577"/>
      <c r="E9" s="2199"/>
      <c r="F9" s="2199"/>
      <c r="G9" s="1207"/>
    </row>
    <row r="10" spans="1:7">
      <c r="A10" s="2577"/>
      <c r="B10" s="2577"/>
      <c r="C10" s="2577"/>
      <c r="D10" s="2577"/>
      <c r="E10" s="2199"/>
      <c r="F10" s="2199"/>
      <c r="G10" s="1207"/>
    </row>
    <row r="11" spans="1:7">
      <c r="A11" s="2577"/>
      <c r="B11" s="2577"/>
      <c r="C11" s="2577"/>
      <c r="D11" s="2577"/>
      <c r="E11" s="2199"/>
      <c r="F11" s="2199"/>
      <c r="G11" s="1207"/>
    </row>
    <row r="12" spans="1:7">
      <c r="A12" s="2577"/>
      <c r="B12" s="2577"/>
      <c r="C12" s="2577"/>
      <c r="D12" s="2577"/>
      <c r="E12" s="2199"/>
      <c r="F12" s="2199"/>
      <c r="G12" s="1207"/>
    </row>
    <row r="13" spans="1:7">
      <c r="A13" s="2577"/>
      <c r="B13" s="2577"/>
      <c r="C13" s="2577"/>
      <c r="D13" s="2577"/>
      <c r="E13" s="2199"/>
      <c r="F13" s="2199"/>
      <c r="G13" s="1207"/>
    </row>
    <row r="14" spans="1:7" ht="6.75" customHeight="1">
      <c r="A14" s="2577"/>
      <c r="B14" s="2577"/>
      <c r="C14" s="2577"/>
      <c r="D14" s="2577"/>
      <c r="E14" s="2199"/>
      <c r="F14" s="2199"/>
      <c r="G14" s="1207"/>
    </row>
    <row r="15" spans="1:7" ht="3" customHeight="1" thickBot="1">
      <c r="A15" s="2202"/>
      <c r="B15" s="2203"/>
      <c r="C15" s="2203"/>
      <c r="D15" s="2203"/>
      <c r="E15" s="2199"/>
      <c r="F15" s="2199"/>
      <c r="G15" s="1207"/>
    </row>
    <row r="16" spans="1:7" ht="14.25">
      <c r="A16" s="1205" t="s">
        <v>119</v>
      </c>
      <c r="B16" s="2204"/>
      <c r="C16" s="2578" t="s">
        <v>877</v>
      </c>
      <c r="D16" s="2578"/>
      <c r="E16" s="2199"/>
      <c r="F16" s="2199"/>
      <c r="G16" s="1207"/>
    </row>
    <row r="17" spans="1:7">
      <c r="A17" s="2205" t="s">
        <v>1029</v>
      </c>
      <c r="B17" s="2206" t="s">
        <v>1030</v>
      </c>
      <c r="C17" s="2205" t="s">
        <v>682</v>
      </c>
      <c r="D17" s="2205" t="s">
        <v>683</v>
      </c>
      <c r="E17" s="2199"/>
      <c r="F17" s="2199"/>
      <c r="G17" s="1207"/>
    </row>
    <row r="18" spans="1:7">
      <c r="A18" s="1439">
        <v>1</v>
      </c>
      <c r="B18" s="2186" t="s">
        <v>3668</v>
      </c>
      <c r="C18" s="1196">
        <v>4340309</v>
      </c>
      <c r="D18" s="1196">
        <v>1959862</v>
      </c>
      <c r="E18" s="2199"/>
      <c r="F18" s="2199"/>
      <c r="G18" s="1207"/>
    </row>
    <row r="19" spans="1:7">
      <c r="A19" s="1439">
        <v>2</v>
      </c>
      <c r="B19" s="2186" t="s">
        <v>2185</v>
      </c>
      <c r="C19" s="1197">
        <v>308874</v>
      </c>
      <c r="D19" s="1197">
        <v>154993</v>
      </c>
      <c r="E19" s="2199"/>
      <c r="F19" s="2199"/>
      <c r="G19" s="1207"/>
    </row>
    <row r="20" spans="1:7">
      <c r="A20" s="1439">
        <v>3</v>
      </c>
      <c r="B20" s="2186" t="s">
        <v>2184</v>
      </c>
      <c r="C20" s="1197">
        <v>0</v>
      </c>
      <c r="D20" s="1197">
        <v>0</v>
      </c>
      <c r="E20" s="2199"/>
      <c r="F20" s="2199"/>
      <c r="G20" s="1207"/>
    </row>
    <row r="21" spans="1:7">
      <c r="A21" s="1439">
        <v>4</v>
      </c>
      <c r="B21" s="2186" t="s">
        <v>2361</v>
      </c>
      <c r="C21" s="1197"/>
      <c r="D21" s="1197"/>
      <c r="E21" s="2199"/>
      <c r="F21" s="2199"/>
      <c r="G21" s="1207"/>
    </row>
    <row r="22" spans="1:7">
      <c r="A22" s="1439">
        <v>5</v>
      </c>
      <c r="B22" s="2207" t="s">
        <v>3669</v>
      </c>
      <c r="C22" s="1427">
        <v>4649183</v>
      </c>
      <c r="D22" s="1427">
        <v>2114855</v>
      </c>
      <c r="E22" s="2199"/>
      <c r="F22" s="2199"/>
      <c r="G22" s="1207"/>
    </row>
    <row r="23" spans="1:7">
      <c r="A23" s="1439">
        <v>6</v>
      </c>
      <c r="B23" s="2186" t="s">
        <v>2185</v>
      </c>
      <c r="C23" s="1197">
        <v>678430</v>
      </c>
      <c r="D23" s="1197">
        <v>384548</v>
      </c>
      <c r="E23" s="2199"/>
      <c r="F23" s="2199"/>
      <c r="G23" s="1207"/>
    </row>
    <row r="24" spans="1:7">
      <c r="A24" s="1439">
        <v>7</v>
      </c>
      <c r="B24" s="2186" t="s">
        <v>2184</v>
      </c>
      <c r="C24" s="1197"/>
      <c r="D24" s="1197"/>
      <c r="E24" s="2199"/>
      <c r="F24" s="2199"/>
      <c r="G24" s="1207"/>
    </row>
    <row r="25" spans="1:7">
      <c r="A25" s="1439">
        <v>8</v>
      </c>
      <c r="B25" s="2186" t="s">
        <v>2361</v>
      </c>
      <c r="C25" s="1197"/>
      <c r="D25" s="1197"/>
      <c r="E25" s="2199"/>
      <c r="F25" s="2199"/>
      <c r="G25" s="1207"/>
    </row>
    <row r="26" spans="1:7">
      <c r="A26" s="1439">
        <v>9</v>
      </c>
      <c r="B26" s="2207" t="s">
        <v>3670</v>
      </c>
      <c r="C26" s="1427">
        <v>5327613</v>
      </c>
      <c r="D26" s="1427">
        <v>2499403</v>
      </c>
      <c r="E26" s="2199"/>
      <c r="F26" s="2199"/>
      <c r="G26" s="1207"/>
    </row>
    <row r="27" spans="1:7">
      <c r="A27" s="1439">
        <v>10</v>
      </c>
      <c r="B27" s="2186" t="s">
        <v>2185</v>
      </c>
      <c r="C27" s="1199">
        <v>628586</v>
      </c>
      <c r="D27" s="1199">
        <v>315290</v>
      </c>
      <c r="E27" s="2199"/>
      <c r="F27" s="2199"/>
      <c r="G27" s="1207"/>
    </row>
    <row r="28" spans="1:7">
      <c r="A28" s="1439">
        <v>11</v>
      </c>
      <c r="B28" s="2186" t="s">
        <v>2184</v>
      </c>
      <c r="C28" s="1199"/>
      <c r="D28" s="1199"/>
      <c r="E28" s="2199"/>
      <c r="F28" s="2199"/>
      <c r="G28" s="1207"/>
    </row>
    <row r="29" spans="1:7">
      <c r="A29" s="1439">
        <v>12</v>
      </c>
      <c r="B29" s="2186" t="s">
        <v>2361</v>
      </c>
      <c r="C29" s="1199"/>
      <c r="D29" s="1199"/>
      <c r="E29" s="2199"/>
      <c r="F29" s="2199"/>
      <c r="G29" s="1207"/>
    </row>
    <row r="30" spans="1:7">
      <c r="A30" s="1439">
        <v>13</v>
      </c>
      <c r="B30" s="2207" t="s">
        <v>3671</v>
      </c>
      <c r="C30" s="1427">
        <v>5956199</v>
      </c>
      <c r="D30" s="1427">
        <v>2814693</v>
      </c>
      <c r="E30" s="2199"/>
      <c r="F30" s="2199"/>
      <c r="G30" s="1207"/>
    </row>
    <row r="31" spans="1:7">
      <c r="A31" s="1439">
        <v>14</v>
      </c>
      <c r="B31" s="2186" t="s">
        <v>2185</v>
      </c>
      <c r="C31" s="1268">
        <v>675965</v>
      </c>
      <c r="D31" s="1268">
        <v>330238</v>
      </c>
      <c r="E31" s="2199"/>
      <c r="F31" s="2199"/>
      <c r="G31" s="1207"/>
    </row>
    <row r="32" spans="1:7">
      <c r="A32" s="1439">
        <v>15</v>
      </c>
      <c r="B32" s="2186" t="s">
        <v>2184</v>
      </c>
      <c r="C32" s="1268"/>
      <c r="D32" s="1268"/>
      <c r="E32" s="2199"/>
      <c r="F32" s="2199"/>
      <c r="G32" s="1207"/>
    </row>
    <row r="33" spans="1:7">
      <c r="A33" s="1439">
        <v>16</v>
      </c>
      <c r="B33" s="2186" t="s">
        <v>3676</v>
      </c>
      <c r="C33" s="1199">
        <v>10516</v>
      </c>
      <c r="D33" s="1199">
        <v>14440</v>
      </c>
      <c r="E33" s="2199"/>
      <c r="F33" s="2199"/>
      <c r="G33" s="1207"/>
    </row>
    <row r="34" spans="1:7">
      <c r="A34" s="1439">
        <v>17</v>
      </c>
      <c r="B34" s="2207" t="s">
        <v>3672</v>
      </c>
      <c r="C34" s="1427">
        <v>6642680</v>
      </c>
      <c r="D34" s="1427">
        <v>3159371</v>
      </c>
      <c r="E34" s="2199"/>
      <c r="F34" s="2199"/>
      <c r="G34" s="1207"/>
    </row>
    <row r="35" spans="1:7">
      <c r="A35" s="1439">
        <v>18</v>
      </c>
      <c r="B35" s="2186" t="s">
        <v>2185</v>
      </c>
      <c r="C35" s="1268">
        <v>703446</v>
      </c>
      <c r="D35" s="1268">
        <v>345353</v>
      </c>
      <c r="E35" s="2199"/>
      <c r="F35" s="2199"/>
      <c r="G35" s="1207"/>
    </row>
    <row r="36" spans="1:7">
      <c r="A36" s="1439">
        <v>19</v>
      </c>
      <c r="B36" s="2186" t="s">
        <v>2184</v>
      </c>
      <c r="C36" s="1268"/>
      <c r="D36" s="1268"/>
      <c r="E36" s="2199"/>
      <c r="F36" s="2199"/>
      <c r="G36" s="1207"/>
    </row>
    <row r="37" spans="1:7">
      <c r="A37" s="1439">
        <v>20</v>
      </c>
      <c r="B37" s="2186" t="s">
        <v>2361</v>
      </c>
      <c r="C37" s="1199"/>
      <c r="D37" s="1199"/>
      <c r="E37" s="2199"/>
      <c r="F37" s="2199"/>
      <c r="G37" s="1207"/>
    </row>
    <row r="38" spans="1:7">
      <c r="A38" s="1439">
        <v>21</v>
      </c>
      <c r="B38" s="2207" t="s">
        <v>3673</v>
      </c>
      <c r="C38" s="1427">
        <v>7346126</v>
      </c>
      <c r="D38" s="1427">
        <v>3504724</v>
      </c>
      <c r="E38" s="2209"/>
      <c r="F38" s="2209"/>
      <c r="G38" s="1207"/>
    </row>
    <row r="39" spans="1:7">
      <c r="A39" s="1439">
        <v>22</v>
      </c>
      <c r="B39" s="2186" t="s">
        <v>2185</v>
      </c>
      <c r="C39" s="1268">
        <v>722852</v>
      </c>
      <c r="D39" s="1268">
        <v>347830</v>
      </c>
      <c r="E39" s="2199"/>
      <c r="F39" s="2199"/>
      <c r="G39" s="1207"/>
    </row>
    <row r="40" spans="1:7">
      <c r="A40" s="1439">
        <v>23</v>
      </c>
      <c r="B40" s="2186" t="s">
        <v>2184</v>
      </c>
      <c r="C40" s="1268"/>
      <c r="D40" s="1268"/>
      <c r="E40" s="2199"/>
      <c r="F40" s="2199"/>
      <c r="G40" s="1207"/>
    </row>
    <row r="41" spans="1:7">
      <c r="A41" s="1439">
        <v>24</v>
      </c>
      <c r="B41" s="2186" t="s">
        <v>2361</v>
      </c>
      <c r="C41" s="1199"/>
      <c r="D41" s="1199">
        <v>1</v>
      </c>
      <c r="E41" s="2199"/>
      <c r="F41" s="2199"/>
      <c r="G41" s="1207"/>
    </row>
    <row r="42" spans="1:7">
      <c r="A42" s="1439">
        <v>25</v>
      </c>
      <c r="B42" s="2207" t="s">
        <v>3674</v>
      </c>
      <c r="C42" s="1427">
        <v>8068978</v>
      </c>
      <c r="D42" s="1427">
        <v>3852555</v>
      </c>
      <c r="E42" s="2209"/>
      <c r="F42" s="2209"/>
      <c r="G42" s="1207"/>
    </row>
    <row r="43" spans="1:7">
      <c r="A43" s="1213"/>
      <c r="B43" s="2186"/>
      <c r="C43" s="1200"/>
      <c r="D43" s="1200"/>
      <c r="E43" s="2199"/>
      <c r="F43" s="2199"/>
      <c r="G43" s="1207"/>
    </row>
    <row r="44" spans="1:7">
      <c r="A44" s="1213"/>
      <c r="B44" s="2186"/>
      <c r="C44" s="1200"/>
      <c r="D44" s="1200"/>
      <c r="E44" s="2199"/>
      <c r="F44" s="2199"/>
      <c r="G44" s="1207"/>
    </row>
    <row r="45" spans="1:7">
      <c r="A45" s="1213"/>
      <c r="B45" s="2186"/>
      <c r="C45" s="1201"/>
      <c r="D45" s="1201"/>
      <c r="E45" s="2199"/>
      <c r="F45" s="2199"/>
      <c r="G45" s="1207"/>
    </row>
    <row r="46" spans="1:7">
      <c r="A46" s="1213"/>
      <c r="B46" s="1440"/>
      <c r="C46" s="1202"/>
      <c r="D46" s="1202"/>
      <c r="E46" s="2199"/>
      <c r="F46" s="2199"/>
      <c r="G46" s="1207"/>
    </row>
    <row r="47" spans="1:7">
      <c r="A47" s="1213"/>
      <c r="B47" s="2186"/>
      <c r="C47" s="1202"/>
      <c r="D47" s="1202"/>
      <c r="E47" s="2199"/>
      <c r="F47" s="2199"/>
      <c r="G47" s="1207"/>
    </row>
    <row r="48" spans="1:7">
      <c r="A48" s="1213"/>
      <c r="B48" s="2186"/>
      <c r="C48" s="1200"/>
      <c r="D48" s="1200"/>
      <c r="E48" s="2199"/>
      <c r="F48" s="2199"/>
      <c r="G48" s="1207"/>
    </row>
    <row r="49" spans="1:4">
      <c r="A49" s="321"/>
      <c r="B49" s="2210"/>
      <c r="C49" s="338"/>
      <c r="D49" s="338"/>
    </row>
    <row r="50" spans="1:4">
      <c r="A50" s="321"/>
      <c r="B50" s="2211"/>
      <c r="C50" s="335"/>
      <c r="D50" s="335"/>
    </row>
    <row r="51" spans="1:4">
      <c r="A51" s="321"/>
      <c r="B51" s="2210"/>
      <c r="C51" s="335"/>
      <c r="D51" s="335"/>
    </row>
    <row r="52" spans="1:4">
      <c r="B52" s="2210"/>
    </row>
    <row r="53" spans="1:4">
      <c r="A53" s="326"/>
      <c r="B53" s="2212"/>
      <c r="C53" s="364"/>
      <c r="D53" s="364"/>
    </row>
  </sheetData>
  <mergeCells count="2">
    <mergeCell ref="A8:D14"/>
    <mergeCell ref="C16:D16"/>
  </mergeCells>
  <phoneticPr fontId="29" type="noConversion"/>
  <printOptions horizontalCentered="1"/>
  <pageMargins left="0.75" right="0.25" top="0.5" bottom="0.25" header="0.25" footer="0.24"/>
  <pageSetup fitToHeight="4" orientation="portrait" r:id="rId1"/>
  <headerFooter alignWithMargins="0"/>
</worksheet>
</file>

<file path=xl/worksheets/sheet23.xml><?xml version="1.0" encoding="utf-8"?>
<worksheet xmlns="http://schemas.openxmlformats.org/spreadsheetml/2006/main" xmlns:r="http://schemas.openxmlformats.org/officeDocument/2006/relationships">
  <sheetPr transitionEvaluation="1" transitionEntry="1" codeName="Sheet18"/>
  <dimension ref="A1:N329"/>
  <sheetViews>
    <sheetView view="pageBreakPreview" zoomScaleNormal="100" zoomScaleSheetLayoutView="100" workbookViewId="0"/>
  </sheetViews>
  <sheetFormatPr defaultColWidth="10.85546875" defaultRowHeight="12"/>
  <cols>
    <col min="1" max="1" width="5.85546875" style="327" customWidth="1"/>
    <col min="2" max="2" width="30.28515625" style="327" customWidth="1"/>
    <col min="3" max="4" width="11" style="327" customWidth="1"/>
    <col min="5" max="5" width="12.28515625" style="327" customWidth="1"/>
    <col min="6" max="9" width="11" style="327" customWidth="1"/>
    <col min="10" max="16384" width="10.85546875" style="327"/>
  </cols>
  <sheetData>
    <row r="1" spans="1:9">
      <c r="A1" s="321" t="s">
        <v>1380</v>
      </c>
      <c r="B1" s="321"/>
      <c r="C1" s="321"/>
      <c r="E1" s="321"/>
      <c r="G1" s="365" t="s">
        <v>1741</v>
      </c>
    </row>
    <row r="2" spans="1:9">
      <c r="A2" s="321" t="s">
        <v>1381</v>
      </c>
      <c r="B2" s="321"/>
      <c r="C2" s="321"/>
      <c r="E2" s="321"/>
      <c r="G2" s="365"/>
    </row>
    <row r="3" spans="1:9">
      <c r="A3" s="321"/>
      <c r="B3" s="321"/>
      <c r="C3" s="321"/>
      <c r="E3" s="321"/>
      <c r="G3" s="914" t="s">
        <v>652</v>
      </c>
      <c r="I3" s="321"/>
    </row>
    <row r="4" spans="1:9">
      <c r="A4" s="321" t="s">
        <v>3808</v>
      </c>
      <c r="B4" s="321"/>
      <c r="C4" s="321"/>
      <c r="E4" s="321"/>
      <c r="G4" s="317" t="s">
        <v>2051</v>
      </c>
    </row>
    <row r="5" spans="1:9">
      <c r="A5" s="321" t="s">
        <v>3807</v>
      </c>
      <c r="B5" s="321"/>
      <c r="C5" s="321"/>
      <c r="E5" s="321"/>
      <c r="G5" s="321" t="s">
        <v>4056</v>
      </c>
    </row>
    <row r="6" spans="1:9">
      <c r="A6" s="321" t="s">
        <v>2631</v>
      </c>
      <c r="B6" s="321"/>
      <c r="C6" s="321"/>
      <c r="D6" s="321"/>
      <c r="E6" s="321"/>
      <c r="F6" s="321"/>
      <c r="G6" s="321"/>
      <c r="H6" s="321"/>
      <c r="I6" s="321"/>
    </row>
    <row r="7" spans="1:9">
      <c r="A7" s="317" t="s">
        <v>1906</v>
      </c>
      <c r="B7" s="321"/>
      <c r="C7" s="321"/>
      <c r="D7" s="321"/>
      <c r="E7" s="321"/>
      <c r="F7" s="321"/>
      <c r="G7" s="321"/>
      <c r="H7" s="321"/>
      <c r="I7" s="321"/>
    </row>
    <row r="8" spans="1:9">
      <c r="A8" s="321"/>
      <c r="B8" s="321"/>
      <c r="C8" s="321"/>
      <c r="D8" s="321"/>
      <c r="E8" s="321"/>
      <c r="F8" s="321"/>
      <c r="G8" s="321"/>
      <c r="H8" s="321"/>
      <c r="I8" s="321"/>
    </row>
    <row r="9" spans="1:9">
      <c r="A9" s="2582" t="s">
        <v>1382</v>
      </c>
      <c r="B9" s="2583"/>
      <c r="C9" s="2583"/>
      <c r="D9" s="2583"/>
      <c r="E9" s="2583"/>
      <c r="F9" s="2583"/>
      <c r="G9" s="2583"/>
      <c r="H9" s="2583"/>
      <c r="I9" s="2583"/>
    </row>
    <row r="10" spans="1:9">
      <c r="A10" s="2583"/>
      <c r="B10" s="2583"/>
      <c r="C10" s="2583"/>
      <c r="D10" s="2583"/>
      <c r="E10" s="2583"/>
      <c r="F10" s="2583"/>
      <c r="G10" s="2583"/>
      <c r="H10" s="2583"/>
      <c r="I10" s="2583"/>
    </row>
    <row r="11" spans="1:9" ht="12.75" thickBot="1">
      <c r="A11" s="366"/>
      <c r="B11" s="366"/>
      <c r="C11" s="366"/>
      <c r="D11" s="366"/>
      <c r="E11" s="366"/>
      <c r="F11" s="366"/>
      <c r="G11" s="366"/>
      <c r="H11" s="376"/>
      <c r="I11" s="376"/>
    </row>
    <row r="12" spans="1:9" s="889" customFormat="1">
      <c r="A12" s="885"/>
      <c r="B12" s="886" t="s">
        <v>1321</v>
      </c>
      <c r="C12" s="886">
        <v>-2</v>
      </c>
      <c r="D12" s="886">
        <v>-3</v>
      </c>
      <c r="E12" s="919">
        <v>-4</v>
      </c>
      <c r="F12" s="886">
        <v>-5</v>
      </c>
      <c r="G12" s="919">
        <v>-6</v>
      </c>
      <c r="H12" s="919">
        <v>-7</v>
      </c>
      <c r="I12" s="919">
        <v>-8</v>
      </c>
    </row>
    <row r="13" spans="1:9">
      <c r="A13" s="326" t="s">
        <v>119</v>
      </c>
      <c r="B13" s="1570"/>
      <c r="C13" s="377" t="s">
        <v>1980</v>
      </c>
      <c r="D13" s="377" t="s">
        <v>1233</v>
      </c>
      <c r="E13" s="2377" t="s">
        <v>2166</v>
      </c>
      <c r="F13" s="348" t="s">
        <v>2374</v>
      </c>
      <c r="G13" s="2378" t="s">
        <v>118</v>
      </c>
      <c r="H13" s="2378" t="s">
        <v>1093</v>
      </c>
      <c r="I13" s="348" t="s">
        <v>1093</v>
      </c>
    </row>
    <row r="14" spans="1:9">
      <c r="A14" s="570" t="s">
        <v>1029</v>
      </c>
      <c r="B14" s="570" t="s">
        <v>1030</v>
      </c>
      <c r="C14" s="873" t="s">
        <v>2634</v>
      </c>
      <c r="D14" s="873" t="s">
        <v>2635</v>
      </c>
      <c r="E14" s="915" t="s">
        <v>2165</v>
      </c>
      <c r="F14" s="1478" t="s">
        <v>4212</v>
      </c>
      <c r="G14" s="915" t="s">
        <v>146</v>
      </c>
      <c r="H14" s="915" t="s">
        <v>1392</v>
      </c>
      <c r="I14" s="567" t="s">
        <v>1393</v>
      </c>
    </row>
    <row r="15" spans="1:9">
      <c r="A15" s="364"/>
      <c r="H15" s="350"/>
      <c r="I15" s="350"/>
    </row>
    <row r="16" spans="1:9">
      <c r="A16" s="364">
        <v>1</v>
      </c>
      <c r="B16" s="321" t="s">
        <v>1830</v>
      </c>
      <c r="E16" s="350"/>
      <c r="F16" s="350"/>
      <c r="G16" s="350"/>
      <c r="H16" s="364"/>
      <c r="I16" s="364"/>
    </row>
    <row r="17" spans="1:9">
      <c r="A17" s="364">
        <v>2</v>
      </c>
      <c r="C17" s="320"/>
      <c r="D17" s="320"/>
      <c r="E17" s="364"/>
      <c r="F17" s="364"/>
      <c r="G17" s="364"/>
    </row>
    <row r="18" spans="1:9">
      <c r="A18" s="364">
        <v>3</v>
      </c>
      <c r="B18" s="327" t="s">
        <v>4201</v>
      </c>
      <c r="C18" s="320">
        <v>1346199.12</v>
      </c>
      <c r="D18" s="320">
        <v>1519281.8499999999</v>
      </c>
      <c r="E18" s="320">
        <v>1431875</v>
      </c>
      <c r="F18" s="320">
        <v>-51141.490000000005</v>
      </c>
      <c r="G18" s="320">
        <v>1380733.51</v>
      </c>
      <c r="H18" s="1282">
        <v>0</v>
      </c>
      <c r="I18" s="328">
        <v>0</v>
      </c>
    </row>
    <row r="19" spans="1:9">
      <c r="A19" s="364">
        <v>4</v>
      </c>
      <c r="C19" s="320"/>
      <c r="D19" s="320"/>
      <c r="E19" s="320"/>
      <c r="F19" s="320"/>
      <c r="G19" s="320"/>
      <c r="H19" s="328"/>
      <c r="I19" s="328"/>
    </row>
    <row r="20" spans="1:9">
      <c r="A20" s="364">
        <v>5</v>
      </c>
      <c r="B20" s="327" t="s">
        <v>4202</v>
      </c>
      <c r="C20" s="320">
        <v>2411926.35</v>
      </c>
      <c r="D20" s="320">
        <v>2631760.3199999998</v>
      </c>
      <c r="E20" s="320">
        <v>2521718</v>
      </c>
      <c r="F20" s="320">
        <v>-70129.7</v>
      </c>
      <c r="G20" s="320">
        <v>2451588.2999999998</v>
      </c>
      <c r="H20" s="1282">
        <v>0</v>
      </c>
      <c r="I20" s="328">
        <v>0</v>
      </c>
    </row>
    <row r="21" spans="1:9">
      <c r="A21" s="364">
        <v>6</v>
      </c>
      <c r="C21" s="320"/>
      <c r="D21" s="320"/>
      <c r="E21" s="320"/>
      <c r="F21" s="320"/>
      <c r="G21" s="320"/>
      <c r="H21" s="328"/>
      <c r="I21" s="328"/>
    </row>
    <row r="22" spans="1:9">
      <c r="A22" s="364">
        <v>7</v>
      </c>
      <c r="B22" s="327" t="s">
        <v>4205</v>
      </c>
      <c r="C22" s="320">
        <v>221061.65</v>
      </c>
      <c r="D22" s="320">
        <v>243891.54</v>
      </c>
      <c r="E22" s="320">
        <v>232452</v>
      </c>
      <c r="F22" s="320">
        <v>15107.04</v>
      </c>
      <c r="G22" s="320">
        <v>247559.04000000001</v>
      </c>
      <c r="H22" s="1282">
        <v>0</v>
      </c>
      <c r="I22" s="328">
        <v>0</v>
      </c>
    </row>
    <row r="23" spans="1:9">
      <c r="A23" s="364">
        <v>8</v>
      </c>
      <c r="C23" s="320"/>
      <c r="D23" s="320"/>
      <c r="E23" s="320"/>
      <c r="F23" s="320"/>
      <c r="G23" s="320"/>
      <c r="H23" s="328"/>
      <c r="I23" s="328"/>
    </row>
    <row r="24" spans="1:9">
      <c r="A24" s="364">
        <v>9</v>
      </c>
      <c r="B24" s="327" t="s">
        <v>4204</v>
      </c>
      <c r="C24" s="320">
        <v>3366938.6</v>
      </c>
      <c r="D24" s="320">
        <v>3674044.13</v>
      </c>
      <c r="E24" s="320">
        <v>3520491</v>
      </c>
      <c r="F24" s="320">
        <v>-857446.42277974216</v>
      </c>
      <c r="G24" s="320">
        <v>2663044.5772202578</v>
      </c>
      <c r="H24" s="1282">
        <v>0</v>
      </c>
      <c r="I24" s="328">
        <v>0</v>
      </c>
    </row>
    <row r="25" spans="1:9">
      <c r="A25" s="364">
        <v>10</v>
      </c>
      <c r="C25" s="347"/>
      <c r="D25" s="347"/>
      <c r="E25" s="347"/>
      <c r="F25" s="347"/>
      <c r="G25" s="347"/>
      <c r="H25" s="354" t="s">
        <v>809</v>
      </c>
      <c r="I25" s="354" t="s">
        <v>809</v>
      </c>
    </row>
    <row r="26" spans="1:9">
      <c r="A26" s="364">
        <v>11</v>
      </c>
      <c r="C26" s="328"/>
      <c r="D26" s="328"/>
      <c r="E26" s="328"/>
      <c r="F26" s="328"/>
      <c r="G26" s="328"/>
      <c r="H26" s="337"/>
      <c r="I26" s="337"/>
    </row>
    <row r="27" spans="1:9" ht="12.75" thickBot="1">
      <c r="A27" s="364">
        <v>12</v>
      </c>
      <c r="B27" s="327" t="s">
        <v>1834</v>
      </c>
      <c r="C27" s="356">
        <v>7346125.7200000007</v>
      </c>
      <c r="D27" s="356">
        <v>8068977.8399999999</v>
      </c>
      <c r="E27" s="356">
        <v>7706536</v>
      </c>
      <c r="F27" s="356">
        <v>-963610.57277974219</v>
      </c>
      <c r="G27" s="356">
        <v>6742925.427220257</v>
      </c>
      <c r="H27" s="356"/>
      <c r="I27" s="356">
        <v>0</v>
      </c>
    </row>
    <row r="28" spans="1:9" ht="12.75" thickTop="1">
      <c r="A28" s="364">
        <v>13</v>
      </c>
      <c r="C28" s="321"/>
      <c r="D28" s="321"/>
      <c r="E28" s="321"/>
      <c r="F28" s="321"/>
      <c r="G28" s="321"/>
      <c r="H28" s="337"/>
      <c r="I28" s="337"/>
    </row>
    <row r="29" spans="1:9">
      <c r="A29" s="364">
        <v>14</v>
      </c>
      <c r="C29" s="321"/>
      <c r="D29" s="321"/>
      <c r="E29" s="321"/>
      <c r="F29" s="321"/>
      <c r="G29" s="321"/>
      <c r="H29" s="337"/>
      <c r="I29" s="337"/>
    </row>
    <row r="30" spans="1:9">
      <c r="A30" s="364">
        <v>15</v>
      </c>
      <c r="B30" s="321" t="s">
        <v>1835</v>
      </c>
      <c r="C30" s="320"/>
      <c r="D30" s="320"/>
      <c r="E30" s="320"/>
      <c r="F30" s="320"/>
      <c r="G30" s="320"/>
      <c r="H30" s="332"/>
      <c r="I30" s="332"/>
    </row>
    <row r="31" spans="1:9">
      <c r="A31" s="364">
        <v>16</v>
      </c>
      <c r="C31" s="320"/>
      <c r="D31" s="320"/>
      <c r="E31" s="320"/>
      <c r="F31" s="320"/>
      <c r="G31" s="320"/>
      <c r="H31" s="328"/>
      <c r="I31" s="328"/>
    </row>
    <row r="32" spans="1:9">
      <c r="A32" s="364">
        <v>17</v>
      </c>
      <c r="B32" s="327" t="s">
        <v>4201</v>
      </c>
      <c r="C32" s="401">
        <v>308795.36</v>
      </c>
      <c r="D32" s="320">
        <v>348752.24</v>
      </c>
      <c r="E32" s="320">
        <v>328774</v>
      </c>
      <c r="F32" s="320">
        <v>412245.65</v>
      </c>
      <c r="G32" s="320">
        <v>741019.65</v>
      </c>
      <c r="H32" s="1282">
        <v>0.41000000000000003</v>
      </c>
      <c r="I32" s="328">
        <v>303818</v>
      </c>
    </row>
    <row r="33" spans="1:14">
      <c r="A33" s="364">
        <v>18</v>
      </c>
      <c r="C33" s="320"/>
      <c r="D33" s="320"/>
      <c r="E33" s="320"/>
      <c r="F33" s="320"/>
      <c r="G33" s="320"/>
      <c r="H33" s="328"/>
      <c r="I33" s="328"/>
    </row>
    <row r="34" spans="1:14">
      <c r="A34" s="364">
        <v>19</v>
      </c>
      <c r="B34" s="327" t="s">
        <v>4213</v>
      </c>
      <c r="C34" s="320">
        <v>66309.460000000006</v>
      </c>
      <c r="D34" s="320">
        <v>78728.14</v>
      </c>
      <c r="E34" s="320">
        <v>72519</v>
      </c>
      <c r="F34" s="320">
        <v>584360.20999999985</v>
      </c>
      <c r="G34" s="320">
        <v>656879.20999999985</v>
      </c>
      <c r="H34" s="1282">
        <v>0.41</v>
      </c>
      <c r="I34" s="328">
        <v>269320</v>
      </c>
    </row>
    <row r="35" spans="1:14">
      <c r="A35" s="364">
        <v>20</v>
      </c>
      <c r="C35" s="320"/>
      <c r="D35" s="320"/>
      <c r="E35" s="328"/>
      <c r="F35" s="328"/>
      <c r="G35" s="328"/>
      <c r="H35" s="328"/>
      <c r="I35" s="328"/>
    </row>
    <row r="36" spans="1:14">
      <c r="A36" s="364">
        <v>21</v>
      </c>
      <c r="B36" s="327" t="s">
        <v>4202</v>
      </c>
      <c r="C36" s="320">
        <v>1150166.69</v>
      </c>
      <c r="D36" s="320">
        <v>1268566.78</v>
      </c>
      <c r="E36" s="320">
        <v>1209254</v>
      </c>
      <c r="F36" s="320">
        <v>48523.899999999965</v>
      </c>
      <c r="G36" s="320">
        <v>1257777.8999999999</v>
      </c>
      <c r="H36" s="1282">
        <v>0</v>
      </c>
      <c r="I36" s="328">
        <v>0</v>
      </c>
    </row>
    <row r="37" spans="1:14">
      <c r="A37" s="364">
        <v>22</v>
      </c>
      <c r="C37" s="320"/>
      <c r="D37" s="320"/>
      <c r="E37" s="320"/>
      <c r="F37" s="320"/>
      <c r="G37" s="320"/>
      <c r="H37" s="328"/>
      <c r="I37" s="328"/>
    </row>
    <row r="38" spans="1:14">
      <c r="A38" s="364">
        <v>23</v>
      </c>
      <c r="B38" s="327" t="s">
        <v>739</v>
      </c>
      <c r="C38" s="320">
        <v>1801112.8299999998</v>
      </c>
      <c r="D38" s="320">
        <v>1953647.7099999997</v>
      </c>
      <c r="E38" s="320">
        <v>1877298</v>
      </c>
      <c r="F38" s="320">
        <v>-741586.34163177526</v>
      </c>
      <c r="G38" s="320">
        <v>1135711.6583682247</v>
      </c>
      <c r="H38" s="1282">
        <v>0</v>
      </c>
      <c r="I38" s="328">
        <v>0</v>
      </c>
    </row>
    <row r="39" spans="1:14">
      <c r="A39" s="364">
        <v>24</v>
      </c>
      <c r="C39" s="320"/>
      <c r="D39" s="320"/>
      <c r="E39" s="320"/>
      <c r="F39" s="320"/>
      <c r="G39" s="320"/>
      <c r="H39" s="1282"/>
      <c r="I39" s="328"/>
    </row>
    <row r="40" spans="1:14">
      <c r="A40" s="364">
        <v>25</v>
      </c>
      <c r="B40" s="327" t="s">
        <v>4206</v>
      </c>
      <c r="C40" s="320">
        <v>178339.97999999998</v>
      </c>
      <c r="D40" s="320">
        <v>202859.93</v>
      </c>
      <c r="E40" s="320">
        <v>190596</v>
      </c>
      <c r="F40" s="320">
        <v>-166069.34</v>
      </c>
      <c r="G40" s="320">
        <v>24526.660000000003</v>
      </c>
      <c r="H40" s="1282">
        <v>0</v>
      </c>
      <c r="I40" s="328">
        <v>0</v>
      </c>
      <c r="J40" s="339"/>
      <c r="K40" s="339"/>
      <c r="L40" s="339"/>
      <c r="M40" s="339"/>
      <c r="N40" s="333"/>
    </row>
    <row r="41" spans="1:14">
      <c r="A41" s="364">
        <v>26</v>
      </c>
      <c r="C41" s="347"/>
      <c r="D41" s="347"/>
      <c r="E41" s="370"/>
      <c r="F41" s="347"/>
      <c r="G41" s="370"/>
      <c r="H41" s="354" t="s">
        <v>809</v>
      </c>
      <c r="I41" s="354" t="s">
        <v>809</v>
      </c>
    </row>
    <row r="42" spans="1:14">
      <c r="A42" s="364">
        <v>27</v>
      </c>
      <c r="C42" s="328"/>
      <c r="D42" s="328"/>
      <c r="E42" s="328"/>
      <c r="F42" s="328"/>
      <c r="G42" s="328"/>
      <c r="H42" s="337"/>
      <c r="I42" s="337"/>
    </row>
    <row r="43" spans="1:14" ht="12.75" thickBot="1">
      <c r="A43" s="364">
        <v>28</v>
      </c>
      <c r="B43" s="327" t="s">
        <v>1834</v>
      </c>
      <c r="C43" s="356">
        <v>3504724.32</v>
      </c>
      <c r="D43" s="356">
        <v>3852554.8000000003</v>
      </c>
      <c r="E43" s="356">
        <v>3678441</v>
      </c>
      <c r="F43" s="356">
        <v>137474.07836822452</v>
      </c>
      <c r="G43" s="356">
        <v>3815915.0783682247</v>
      </c>
      <c r="H43" s="356"/>
      <c r="I43" s="356">
        <v>573138</v>
      </c>
    </row>
    <row r="44" spans="1:14" ht="12.75" thickTop="1">
      <c r="A44" s="364"/>
      <c r="C44" s="317"/>
      <c r="D44" s="317"/>
      <c r="F44" s="317"/>
      <c r="H44" s="337"/>
      <c r="I44" s="337"/>
    </row>
    <row r="45" spans="1:14">
      <c r="A45" s="364"/>
      <c r="C45" s="920"/>
      <c r="D45" s="920"/>
      <c r="F45" s="920"/>
    </row>
    <row r="46" spans="1:14">
      <c r="C46" s="321"/>
      <c r="D46" s="321"/>
      <c r="F46" s="321"/>
    </row>
    <row r="47" spans="1:14">
      <c r="C47" s="321"/>
      <c r="D47" s="321"/>
      <c r="F47" s="321"/>
    </row>
    <row r="48" spans="1:14">
      <c r="C48" s="321"/>
      <c r="D48" s="321"/>
      <c r="F48" s="321"/>
    </row>
    <row r="49" spans="1:9">
      <c r="C49" s="321"/>
      <c r="D49" s="321"/>
      <c r="F49" s="321"/>
    </row>
    <row r="50" spans="1:9">
      <c r="C50" s="321"/>
      <c r="D50" s="321"/>
      <c r="F50" s="321"/>
    </row>
    <row r="51" spans="1:9">
      <c r="A51" s="321"/>
      <c r="B51" s="321"/>
      <c r="C51" s="326"/>
      <c r="D51" s="326"/>
      <c r="E51" s="326"/>
      <c r="F51" s="326"/>
      <c r="G51" s="326"/>
    </row>
    <row r="52" spans="1:9">
      <c r="A52" s="321"/>
      <c r="B52" s="321"/>
    </row>
    <row r="53" spans="1:9">
      <c r="A53" s="321"/>
      <c r="B53" s="321"/>
    </row>
    <row r="54" spans="1:9">
      <c r="A54" s="321"/>
      <c r="B54" s="321"/>
    </row>
    <row r="55" spans="1:9">
      <c r="A55" s="321"/>
      <c r="B55" s="321" t="s">
        <v>1133</v>
      </c>
    </row>
    <row r="56" spans="1:9">
      <c r="A56" s="321"/>
      <c r="B56" s="321"/>
    </row>
    <row r="57" spans="1:9">
      <c r="A57" s="321"/>
    </row>
    <row r="58" spans="1:9">
      <c r="A58" s="326"/>
      <c r="B58" s="364"/>
      <c r="C58" s="364"/>
      <c r="D58" s="364"/>
      <c r="E58" s="364"/>
      <c r="F58" s="364"/>
      <c r="G58" s="364"/>
      <c r="H58" s="364"/>
      <c r="I58" s="364"/>
    </row>
    <row r="59" spans="1:9">
      <c r="A59" s="321"/>
      <c r="B59" s="321"/>
    </row>
    <row r="60" spans="1:9">
      <c r="A60" s="326"/>
      <c r="B60" s="326"/>
      <c r="H60" s="326"/>
      <c r="I60" s="326"/>
    </row>
    <row r="155" spans="1:2">
      <c r="A155" s="2108"/>
      <c r="B155" s="2108"/>
    </row>
    <row r="156" spans="1:2">
      <c r="A156" s="2108"/>
      <c r="B156" s="2108"/>
    </row>
    <row r="157" spans="1:2">
      <c r="A157" s="2108"/>
      <c r="B157" s="2108"/>
    </row>
    <row r="158" spans="1:2">
      <c r="A158" s="2108"/>
      <c r="B158" s="2108"/>
    </row>
    <row r="159" spans="1:2">
      <c r="A159" s="2108"/>
      <c r="B159" s="2108"/>
    </row>
    <row r="189" spans="1:1">
      <c r="A189" s="2108"/>
    </row>
    <row r="258" spans="1:1">
      <c r="A258" s="321"/>
    </row>
    <row r="275" spans="1:1">
      <c r="A275" s="2108"/>
    </row>
    <row r="276" spans="1:1">
      <c r="A276" s="2108"/>
    </row>
    <row r="277" spans="1:1">
      <c r="A277" s="2108"/>
    </row>
    <row r="278" spans="1:1">
      <c r="A278" s="2108"/>
    </row>
    <row r="279" spans="1:1">
      <c r="A279" s="2108"/>
    </row>
    <row r="280" spans="1:1">
      <c r="A280" s="2108"/>
    </row>
    <row r="281" spans="1:1">
      <c r="A281" s="2108"/>
    </row>
    <row r="282" spans="1:1">
      <c r="A282" s="2108"/>
    </row>
    <row r="283" spans="1:1">
      <c r="A283" s="2108"/>
    </row>
    <row r="284" spans="1:1">
      <c r="A284" s="2108"/>
    </row>
    <row r="285" spans="1:1">
      <c r="A285" s="2108"/>
    </row>
    <row r="286" spans="1:1">
      <c r="A286" s="2108"/>
    </row>
    <row r="287" spans="1:1">
      <c r="A287" s="2108"/>
    </row>
    <row r="288" spans="1:1">
      <c r="A288" s="2108"/>
    </row>
    <row r="289" spans="1:1">
      <c r="A289" s="2108"/>
    </row>
    <row r="290" spans="1:1">
      <c r="A290" s="2108"/>
    </row>
    <row r="291" spans="1:1">
      <c r="A291" s="2108"/>
    </row>
    <row r="292" spans="1:1">
      <c r="A292" s="2108"/>
    </row>
    <row r="293" spans="1:1">
      <c r="A293" s="2108"/>
    </row>
    <row r="294" spans="1:1">
      <c r="A294" s="2108"/>
    </row>
    <row r="295" spans="1:1">
      <c r="A295" s="2108"/>
    </row>
    <row r="296" spans="1:1">
      <c r="A296" s="2108"/>
    </row>
    <row r="297" spans="1:1">
      <c r="A297" s="2108"/>
    </row>
    <row r="298" spans="1:1">
      <c r="A298" s="2108"/>
    </row>
    <row r="299" spans="1:1">
      <c r="A299" s="2108"/>
    </row>
    <row r="300" spans="1:1">
      <c r="A300" s="2108"/>
    </row>
    <row r="301" spans="1:1">
      <c r="A301" s="2108"/>
    </row>
    <row r="302" spans="1:1">
      <c r="A302" s="2108"/>
    </row>
    <row r="303" spans="1:1">
      <c r="A303" s="2108"/>
    </row>
    <row r="304" spans="1:1">
      <c r="A304" s="2108"/>
    </row>
    <row r="305" spans="1:1">
      <c r="A305" s="2108"/>
    </row>
    <row r="306" spans="1:1">
      <c r="A306" s="2108"/>
    </row>
    <row r="307" spans="1:1">
      <c r="A307" s="2108"/>
    </row>
    <row r="308" spans="1:1">
      <c r="A308" s="2108"/>
    </row>
    <row r="309" spans="1:1">
      <c r="A309" s="2108"/>
    </row>
    <row r="310" spans="1:1">
      <c r="A310" s="2108"/>
    </row>
    <row r="311" spans="1:1">
      <c r="A311" s="2108"/>
    </row>
    <row r="312" spans="1:1">
      <c r="A312" s="2108"/>
    </row>
    <row r="313" spans="1:1">
      <c r="A313" s="2108"/>
    </row>
    <row r="314" spans="1:1">
      <c r="A314" s="2108"/>
    </row>
    <row r="315" spans="1:1">
      <c r="A315" s="2108"/>
    </row>
    <row r="316" spans="1:1">
      <c r="A316" s="2108"/>
    </row>
    <row r="317" spans="1:1">
      <c r="A317" s="2108"/>
    </row>
    <row r="318" spans="1:1">
      <c r="A318" s="2108"/>
    </row>
    <row r="319" spans="1:1">
      <c r="A319" s="2108"/>
    </row>
    <row r="320" spans="1:1">
      <c r="A320" s="2108"/>
    </row>
    <row r="321" spans="1:1">
      <c r="A321" s="2108"/>
    </row>
    <row r="322" spans="1:1">
      <c r="A322" s="2108"/>
    </row>
    <row r="323" spans="1:1">
      <c r="A323" s="2108"/>
    </row>
    <row r="324" spans="1:1">
      <c r="A324" s="2108"/>
    </row>
    <row r="325" spans="1:1">
      <c r="A325" s="2108"/>
    </row>
    <row r="326" spans="1:1">
      <c r="A326" s="2108"/>
    </row>
    <row r="327" spans="1:1">
      <c r="A327" s="2108"/>
    </row>
    <row r="328" spans="1:1">
      <c r="A328" s="2108"/>
    </row>
    <row r="329" spans="1:1">
      <c r="A329" s="2108"/>
    </row>
  </sheetData>
  <mergeCells count="1">
    <mergeCell ref="A9:I10"/>
  </mergeCells>
  <phoneticPr fontId="29" type="noConversion"/>
  <printOptions horizontalCentered="1"/>
  <pageMargins left="0.75" right="0.25" top="0.5" bottom="0.25" header="0.25" footer="0.24"/>
  <pageSetup scale="85" fitToHeight="4" orientation="portrait" r:id="rId1"/>
  <headerFooter alignWithMargins="0"/>
</worksheet>
</file>

<file path=xl/worksheets/sheet24.xml><?xml version="1.0" encoding="utf-8"?>
<worksheet xmlns="http://schemas.openxmlformats.org/spreadsheetml/2006/main" xmlns:r="http://schemas.openxmlformats.org/officeDocument/2006/relationships">
  <sheetPr transitionEvaluation="1" transitionEntry="1" codeName="Sheet62"/>
  <dimension ref="A1:R325"/>
  <sheetViews>
    <sheetView view="pageBreakPreview" zoomScale="60" zoomScaleNormal="100" workbookViewId="0"/>
  </sheetViews>
  <sheetFormatPr defaultColWidth="10.85546875" defaultRowHeight="12"/>
  <cols>
    <col min="1" max="1" width="4.85546875" style="327" customWidth="1"/>
    <col min="2" max="2" width="24.5703125" style="327" customWidth="1"/>
    <col min="3" max="16" width="11" style="327" customWidth="1"/>
    <col min="17" max="17" width="11" style="391" customWidth="1"/>
    <col min="18" max="18" width="9.7109375" style="327" customWidth="1"/>
    <col min="19" max="16384" width="10.85546875" style="327"/>
  </cols>
  <sheetData>
    <row r="1" spans="1:17">
      <c r="A1" s="321" t="s">
        <v>1380</v>
      </c>
      <c r="B1" s="321"/>
      <c r="C1" s="321"/>
      <c r="E1" s="321"/>
      <c r="G1" s="321"/>
      <c r="H1" s="321"/>
      <c r="I1" s="321"/>
      <c r="J1" s="321"/>
      <c r="K1" s="321"/>
      <c r="L1" s="321"/>
      <c r="M1" s="365" t="s">
        <v>1741</v>
      </c>
      <c r="N1" s="321"/>
    </row>
    <row r="2" spans="1:17">
      <c r="A2" s="321" t="s">
        <v>1381</v>
      </c>
      <c r="B2" s="321"/>
      <c r="C2" s="321"/>
      <c r="E2" s="321"/>
      <c r="G2" s="321"/>
      <c r="H2" s="321"/>
      <c r="I2" s="321"/>
      <c r="J2" s="321"/>
      <c r="K2" s="321"/>
      <c r="L2" s="321"/>
      <c r="M2" s="365"/>
      <c r="N2" s="321"/>
    </row>
    <row r="3" spans="1:17">
      <c r="A3" s="321"/>
      <c r="B3" s="321"/>
      <c r="C3" s="321"/>
      <c r="E3" s="321"/>
      <c r="G3" s="321"/>
      <c r="H3" s="321"/>
      <c r="I3" s="321"/>
      <c r="J3" s="321"/>
      <c r="K3" s="321"/>
      <c r="L3" s="321"/>
      <c r="M3" s="914" t="s">
        <v>652</v>
      </c>
      <c r="N3" s="321"/>
    </row>
    <row r="4" spans="1:17">
      <c r="A4" s="321" t="s">
        <v>3808</v>
      </c>
      <c r="B4" s="321"/>
      <c r="C4" s="321"/>
      <c r="E4" s="321"/>
      <c r="G4" s="321"/>
      <c r="H4" s="321"/>
      <c r="I4" s="321"/>
      <c r="J4" s="321"/>
      <c r="K4" s="321"/>
      <c r="L4" s="321"/>
      <c r="M4" s="317" t="s">
        <v>2138</v>
      </c>
      <c r="N4" s="321"/>
    </row>
    <row r="5" spans="1:17">
      <c r="A5" s="321" t="s">
        <v>3807</v>
      </c>
      <c r="B5" s="321"/>
      <c r="C5" s="321"/>
      <c r="E5" s="321"/>
      <c r="G5" s="321"/>
      <c r="H5" s="321"/>
      <c r="I5" s="321"/>
      <c r="J5" s="321"/>
      <c r="K5" s="321"/>
      <c r="L5" s="321"/>
      <c r="M5" s="321" t="s">
        <v>4056</v>
      </c>
      <c r="N5" s="321"/>
    </row>
    <row r="6" spans="1:17">
      <c r="A6" s="321" t="s">
        <v>2631</v>
      </c>
      <c r="B6" s="321"/>
      <c r="C6" s="321"/>
      <c r="D6" s="321"/>
      <c r="E6" s="321"/>
      <c r="F6" s="321"/>
      <c r="G6" s="321"/>
      <c r="H6" s="321"/>
      <c r="I6" s="321"/>
      <c r="J6" s="321"/>
      <c r="K6" s="321"/>
      <c r="L6" s="321"/>
      <c r="M6" s="321"/>
      <c r="N6" s="321"/>
      <c r="O6" s="321"/>
    </row>
    <row r="7" spans="1:17">
      <c r="A7" s="317" t="s">
        <v>1906</v>
      </c>
      <c r="B7" s="321"/>
      <c r="C7" s="321"/>
      <c r="D7" s="321"/>
      <c r="E7" s="321"/>
      <c r="F7" s="321"/>
      <c r="G7" s="321"/>
      <c r="H7" s="321"/>
      <c r="I7" s="321"/>
      <c r="J7" s="321"/>
      <c r="K7" s="321"/>
      <c r="L7" s="321"/>
      <c r="M7" s="321"/>
      <c r="N7" s="321"/>
      <c r="O7" s="321"/>
      <c r="P7" s="321"/>
      <c r="Q7" s="1479"/>
    </row>
    <row r="8" spans="1:17">
      <c r="A8" s="321"/>
      <c r="B8" s="321"/>
      <c r="C8" s="321"/>
      <c r="D8" s="321"/>
      <c r="E8" s="321"/>
      <c r="F8" s="321"/>
      <c r="G8" s="321"/>
      <c r="H8" s="321"/>
      <c r="I8" s="321"/>
      <c r="J8" s="321"/>
      <c r="K8" s="321"/>
      <c r="L8" s="321"/>
      <c r="M8" s="321"/>
      <c r="N8" s="321"/>
      <c r="O8" s="321"/>
      <c r="P8" s="321"/>
      <c r="Q8" s="1479"/>
    </row>
    <row r="9" spans="1:17">
      <c r="A9" s="2582" t="s">
        <v>1382</v>
      </c>
      <c r="B9" s="2583"/>
      <c r="C9" s="2583"/>
      <c r="D9" s="2583"/>
      <c r="E9" s="2583"/>
      <c r="F9" s="2583"/>
      <c r="G9" s="2583"/>
      <c r="H9" s="2583"/>
      <c r="I9" s="2583"/>
      <c r="J9" s="2583"/>
      <c r="K9" s="2583"/>
      <c r="L9" s="2583"/>
      <c r="M9" s="2583"/>
      <c r="N9" s="2583"/>
      <c r="O9" s="2583"/>
      <c r="P9" s="2583"/>
      <c r="Q9" s="582"/>
    </row>
    <row r="10" spans="1:17">
      <c r="A10" s="2583"/>
      <c r="B10" s="2583"/>
      <c r="C10" s="2583"/>
      <c r="D10" s="2583"/>
      <c r="E10" s="2583"/>
      <c r="F10" s="2583"/>
      <c r="G10" s="2583"/>
      <c r="H10" s="2583"/>
      <c r="I10" s="2583"/>
      <c r="J10" s="2583"/>
      <c r="K10" s="2583"/>
      <c r="L10" s="2583"/>
      <c r="M10" s="2583"/>
      <c r="N10" s="2583"/>
      <c r="O10" s="2583"/>
      <c r="P10" s="2583"/>
      <c r="Q10" s="582"/>
    </row>
    <row r="11" spans="1:17" ht="12.75" thickBot="1">
      <c r="A11" s="366"/>
      <c r="B11" s="366"/>
      <c r="C11" s="366"/>
      <c r="D11" s="366"/>
      <c r="E11" s="366"/>
      <c r="F11" s="366"/>
      <c r="G11" s="366"/>
      <c r="H11" s="366"/>
      <c r="I11" s="366"/>
      <c r="J11" s="366"/>
      <c r="K11" s="366"/>
      <c r="L11" s="366"/>
      <c r="M11" s="366"/>
      <c r="N11" s="366"/>
      <c r="O11" s="366"/>
      <c r="P11" s="376"/>
      <c r="Q11" s="897"/>
    </row>
    <row r="12" spans="1:17" s="889" customFormat="1">
      <c r="A12" s="885"/>
      <c r="B12" s="886" t="s">
        <v>1321</v>
      </c>
      <c r="C12" s="886">
        <v>-2</v>
      </c>
      <c r="D12" s="887">
        <v>-3</v>
      </c>
      <c r="E12" s="887">
        <v>-4</v>
      </c>
      <c r="F12" s="887">
        <v>-5</v>
      </c>
      <c r="G12" s="887">
        <v>-6</v>
      </c>
      <c r="H12" s="887">
        <v>-7</v>
      </c>
      <c r="I12" s="887">
        <v>-8</v>
      </c>
      <c r="J12" s="887">
        <v>-9</v>
      </c>
      <c r="K12" s="887">
        <v>-10</v>
      </c>
      <c r="L12" s="887">
        <v>-11</v>
      </c>
      <c r="M12" s="887">
        <v>-12</v>
      </c>
      <c r="N12" s="887">
        <v>-13</v>
      </c>
      <c r="O12" s="887">
        <v>-14</v>
      </c>
      <c r="P12" s="887">
        <v>-15</v>
      </c>
      <c r="Q12" s="1480"/>
    </row>
    <row r="13" spans="1:17" ht="24">
      <c r="A13" s="874" t="s">
        <v>1122</v>
      </c>
      <c r="B13" s="570" t="s">
        <v>1030</v>
      </c>
      <c r="C13" s="323" t="s">
        <v>2636</v>
      </c>
      <c r="D13" s="323">
        <v>42014</v>
      </c>
      <c r="E13" s="324">
        <v>42036</v>
      </c>
      <c r="F13" s="324">
        <v>42064</v>
      </c>
      <c r="G13" s="324">
        <v>42095</v>
      </c>
      <c r="H13" s="324">
        <v>42125</v>
      </c>
      <c r="I13" s="324">
        <v>42156</v>
      </c>
      <c r="J13" s="324">
        <v>42186</v>
      </c>
      <c r="K13" s="324">
        <v>42217</v>
      </c>
      <c r="L13" s="324">
        <v>42248</v>
      </c>
      <c r="M13" s="324">
        <v>42278</v>
      </c>
      <c r="N13" s="324">
        <v>42309</v>
      </c>
      <c r="O13" s="324">
        <v>42339</v>
      </c>
      <c r="P13" s="325" t="s">
        <v>74</v>
      </c>
      <c r="Q13" s="485"/>
    </row>
    <row r="14" spans="1:17">
      <c r="A14" s="364"/>
      <c r="P14" s="350"/>
      <c r="Q14" s="469"/>
    </row>
    <row r="15" spans="1:17">
      <c r="A15" s="364">
        <v>1</v>
      </c>
      <c r="B15" s="321" t="s">
        <v>1830</v>
      </c>
      <c r="C15" s="321"/>
      <c r="P15" s="364"/>
      <c r="Q15" s="406"/>
    </row>
    <row r="16" spans="1:17">
      <c r="A16" s="364">
        <v>2</v>
      </c>
      <c r="C16" s="321"/>
      <c r="D16" s="320"/>
      <c r="E16" s="320"/>
      <c r="F16" s="320"/>
      <c r="G16" s="320"/>
      <c r="H16" s="320"/>
      <c r="I16" s="320"/>
      <c r="J16" s="320"/>
      <c r="K16" s="320"/>
      <c r="L16" s="320"/>
      <c r="M16" s="320"/>
      <c r="N16" s="320"/>
      <c r="O16" s="320"/>
    </row>
    <row r="17" spans="1:18">
      <c r="A17" s="364">
        <v>3</v>
      </c>
      <c r="B17" s="327" t="s">
        <v>4201</v>
      </c>
      <c r="C17" s="401">
        <v>1346199.12</v>
      </c>
      <c r="D17" s="401">
        <v>1360313.84</v>
      </c>
      <c r="E17" s="401">
        <v>1374450.83</v>
      </c>
      <c r="F17" s="401">
        <v>1388648.0899999999</v>
      </c>
      <c r="G17" s="401">
        <v>1402883.77</v>
      </c>
      <c r="H17" s="401">
        <v>1417155.45</v>
      </c>
      <c r="I17" s="401">
        <v>1431450.24</v>
      </c>
      <c r="J17" s="401">
        <v>1445801.68</v>
      </c>
      <c r="K17" s="401">
        <v>1460202.66</v>
      </c>
      <c r="L17" s="401">
        <v>1474659.38</v>
      </c>
      <c r="M17" s="401">
        <v>1489145.5699999998</v>
      </c>
      <c r="N17" s="401">
        <v>1504184.56</v>
      </c>
      <c r="O17" s="401">
        <v>1519281.8499999999</v>
      </c>
      <c r="P17" s="401">
        <v>1431875</v>
      </c>
      <c r="Q17" s="402"/>
    </row>
    <row r="18" spans="1:18">
      <c r="A18" s="364">
        <v>4</v>
      </c>
      <c r="C18" s="321"/>
      <c r="D18" s="321"/>
      <c r="E18" s="321"/>
      <c r="F18" s="321"/>
      <c r="G18" s="321"/>
      <c r="H18" s="321"/>
      <c r="I18" s="321"/>
      <c r="J18" s="321"/>
      <c r="K18" s="321"/>
      <c r="L18" s="321"/>
      <c r="M18" s="321"/>
      <c r="N18" s="321"/>
      <c r="O18" s="321"/>
      <c r="P18" s="328"/>
      <c r="Q18" s="333"/>
    </row>
    <row r="19" spans="1:18">
      <c r="A19" s="364">
        <v>5</v>
      </c>
      <c r="B19" s="327" t="s">
        <v>4202</v>
      </c>
      <c r="C19" s="320">
        <v>2411926.35</v>
      </c>
      <c r="D19" s="320">
        <v>2430129.2200000002</v>
      </c>
      <c r="E19" s="320">
        <v>2448403.31</v>
      </c>
      <c r="F19" s="320">
        <v>2466677.42</v>
      </c>
      <c r="G19" s="320">
        <v>2484951.5</v>
      </c>
      <c r="H19" s="320">
        <v>2503302.6</v>
      </c>
      <c r="I19" s="320">
        <v>2521653.7000000002</v>
      </c>
      <c r="J19" s="320">
        <v>2540004.81</v>
      </c>
      <c r="K19" s="320">
        <v>2558355.9200000004</v>
      </c>
      <c r="L19" s="320">
        <v>2576707.0199999996</v>
      </c>
      <c r="M19" s="320">
        <v>2595058.12</v>
      </c>
      <c r="N19" s="320">
        <v>2613409.2199999997</v>
      </c>
      <c r="O19" s="320">
        <v>2631760.3199999998</v>
      </c>
      <c r="P19" s="320">
        <v>2521718</v>
      </c>
      <c r="Q19" s="339"/>
    </row>
    <row r="20" spans="1:18">
      <c r="A20" s="364">
        <v>6</v>
      </c>
      <c r="P20" s="328"/>
      <c r="Q20" s="333"/>
    </row>
    <row r="21" spans="1:18">
      <c r="A21" s="364">
        <v>7</v>
      </c>
      <c r="B21" s="327" t="s">
        <v>4205</v>
      </c>
      <c r="C21" s="320">
        <v>221061.65</v>
      </c>
      <c r="D21" s="320">
        <v>222942.52</v>
      </c>
      <c r="E21" s="320">
        <v>224835.46000000002</v>
      </c>
      <c r="F21" s="320">
        <v>226728.39</v>
      </c>
      <c r="G21" s="320">
        <v>228621.33</v>
      </c>
      <c r="H21" s="320">
        <v>230530.09999999998</v>
      </c>
      <c r="I21" s="320">
        <v>232438.88</v>
      </c>
      <c r="J21" s="320">
        <v>234347.65</v>
      </c>
      <c r="K21" s="320">
        <v>236256.43000000002</v>
      </c>
      <c r="L21" s="320">
        <v>238165.2</v>
      </c>
      <c r="M21" s="320">
        <v>240073.97999999998</v>
      </c>
      <c r="N21" s="320">
        <v>241982.75</v>
      </c>
      <c r="O21" s="320">
        <v>243891.54</v>
      </c>
      <c r="P21" s="320">
        <v>232452</v>
      </c>
      <c r="Q21" s="339"/>
    </row>
    <row r="22" spans="1:18">
      <c r="A22" s="364">
        <v>8</v>
      </c>
      <c r="P22" s="328"/>
      <c r="Q22" s="333"/>
    </row>
    <row r="23" spans="1:18">
      <c r="A23" s="364">
        <v>9</v>
      </c>
      <c r="B23" s="327" t="s">
        <v>4204</v>
      </c>
      <c r="C23" s="320">
        <v>3366938.6</v>
      </c>
      <c r="D23" s="320">
        <v>3392530.7199999997</v>
      </c>
      <c r="E23" s="320">
        <v>3418122.85</v>
      </c>
      <c r="F23" s="320">
        <v>3443714.9699999997</v>
      </c>
      <c r="G23" s="320">
        <v>3469307.1</v>
      </c>
      <c r="H23" s="320">
        <v>3494899.2299999995</v>
      </c>
      <c r="I23" s="320">
        <v>3520491.36</v>
      </c>
      <c r="J23" s="320">
        <v>3546083.4899999993</v>
      </c>
      <c r="K23" s="320">
        <v>3571675.6100000003</v>
      </c>
      <c r="L23" s="320">
        <v>3597267.74</v>
      </c>
      <c r="M23" s="320">
        <v>3622859.8700000006</v>
      </c>
      <c r="N23" s="320">
        <v>3648452</v>
      </c>
      <c r="O23" s="320">
        <v>3674044.13</v>
      </c>
      <c r="P23" s="320">
        <v>3520491</v>
      </c>
      <c r="Q23" s="339"/>
    </row>
    <row r="24" spans="1:18">
      <c r="A24" s="364">
        <v>10</v>
      </c>
      <c r="C24" s="347"/>
      <c r="D24" s="347"/>
      <c r="E24" s="347"/>
      <c r="F24" s="347"/>
      <c r="G24" s="347"/>
      <c r="H24" s="347"/>
      <c r="I24" s="347"/>
      <c r="J24" s="347"/>
      <c r="K24" s="347"/>
      <c r="L24" s="347"/>
      <c r="M24" s="347"/>
      <c r="N24" s="347"/>
      <c r="O24" s="347"/>
      <c r="P24" s="354"/>
      <c r="Q24" s="333"/>
    </row>
    <row r="25" spans="1:18">
      <c r="A25" s="364">
        <v>11</v>
      </c>
      <c r="C25" s="328"/>
      <c r="D25" s="328"/>
      <c r="E25" s="328"/>
      <c r="F25" s="328"/>
      <c r="G25" s="328"/>
      <c r="H25" s="328"/>
      <c r="I25" s="328"/>
      <c r="J25" s="328"/>
      <c r="K25" s="328"/>
      <c r="L25" s="328"/>
      <c r="M25" s="328"/>
      <c r="N25" s="328"/>
      <c r="O25" s="328"/>
      <c r="P25" s="337"/>
      <c r="Q25" s="338"/>
    </row>
    <row r="26" spans="1:18" ht="12.75" thickBot="1">
      <c r="A26" s="364">
        <v>12</v>
      </c>
      <c r="B26" s="327" t="s">
        <v>1834</v>
      </c>
      <c r="C26" s="356">
        <v>7346125.7200000007</v>
      </c>
      <c r="D26" s="356">
        <v>7405916.3000000007</v>
      </c>
      <c r="E26" s="356">
        <v>7465812.4500000002</v>
      </c>
      <c r="F26" s="356">
        <v>7525768.8699999992</v>
      </c>
      <c r="G26" s="356">
        <v>7585763.7000000002</v>
      </c>
      <c r="H26" s="356">
        <v>7645887.379999999</v>
      </c>
      <c r="I26" s="356">
        <v>7706034.1799999997</v>
      </c>
      <c r="J26" s="356">
        <v>7766237.6299999999</v>
      </c>
      <c r="K26" s="356">
        <v>7826490.6200000001</v>
      </c>
      <c r="L26" s="356">
        <v>7886799.3399999999</v>
      </c>
      <c r="M26" s="356">
        <v>7947137.540000001</v>
      </c>
      <c r="N26" s="356">
        <v>8008028.5299999993</v>
      </c>
      <c r="O26" s="356">
        <v>8068977.8399999999</v>
      </c>
      <c r="P26" s="356">
        <v>7706536</v>
      </c>
      <c r="Q26" s="335"/>
    </row>
    <row r="27" spans="1:18" ht="12.75" thickTop="1">
      <c r="A27" s="364">
        <v>13</v>
      </c>
      <c r="C27" s="321"/>
      <c r="D27" s="321"/>
      <c r="E27" s="321"/>
      <c r="F27" s="321"/>
      <c r="G27" s="321"/>
      <c r="H27" s="321"/>
      <c r="I27" s="321"/>
      <c r="J27" s="321"/>
      <c r="K27" s="321"/>
      <c r="L27" s="321"/>
      <c r="M27" s="321"/>
      <c r="N27" s="321"/>
      <c r="O27" s="321"/>
      <c r="P27" s="337"/>
      <c r="Q27" s="338"/>
    </row>
    <row r="28" spans="1:18">
      <c r="A28" s="364">
        <v>14</v>
      </c>
      <c r="C28" s="321"/>
      <c r="D28" s="321"/>
      <c r="E28" s="321"/>
      <c r="F28" s="321"/>
      <c r="G28" s="321"/>
      <c r="H28" s="321"/>
      <c r="I28" s="321"/>
      <c r="J28" s="321"/>
      <c r="K28" s="321"/>
      <c r="L28" s="321"/>
      <c r="M28" s="321"/>
      <c r="N28" s="321"/>
      <c r="O28" s="321"/>
      <c r="P28" s="337"/>
      <c r="Q28" s="338"/>
    </row>
    <row r="29" spans="1:18">
      <c r="A29" s="364">
        <v>15</v>
      </c>
      <c r="B29" s="321" t="s">
        <v>1835</v>
      </c>
      <c r="C29" s="320"/>
      <c r="D29" s="320"/>
      <c r="E29" s="320"/>
      <c r="F29" s="320"/>
      <c r="G29" s="320"/>
      <c r="H29" s="320"/>
      <c r="I29" s="320"/>
      <c r="J29" s="320"/>
      <c r="K29" s="320"/>
      <c r="L29" s="320"/>
      <c r="M29" s="320"/>
      <c r="N29" s="320"/>
      <c r="O29" s="320"/>
      <c r="P29" s="332"/>
      <c r="Q29" s="335"/>
    </row>
    <row r="30" spans="1:18">
      <c r="A30" s="364">
        <v>16</v>
      </c>
      <c r="C30" s="320"/>
      <c r="D30" s="320"/>
      <c r="E30" s="320"/>
      <c r="F30" s="320"/>
      <c r="G30" s="320"/>
      <c r="H30" s="320"/>
      <c r="I30" s="320"/>
      <c r="J30" s="320"/>
      <c r="K30" s="320"/>
      <c r="L30" s="320"/>
      <c r="M30" s="320"/>
      <c r="N30" s="320"/>
      <c r="O30" s="320"/>
      <c r="P30" s="328"/>
      <c r="Q30" s="333"/>
      <c r="R30" s="531"/>
    </row>
    <row r="31" spans="1:18">
      <c r="A31" s="364">
        <v>17</v>
      </c>
      <c r="B31" s="327" t="s">
        <v>4201</v>
      </c>
      <c r="C31" s="401">
        <v>308795.36</v>
      </c>
      <c r="D31" s="401">
        <v>312125.10000000003</v>
      </c>
      <c r="E31" s="401">
        <v>315454.83999999997</v>
      </c>
      <c r="F31" s="401">
        <v>318784.57999999996</v>
      </c>
      <c r="G31" s="401">
        <v>322114.32</v>
      </c>
      <c r="H31" s="401">
        <v>325444.06</v>
      </c>
      <c r="I31" s="401">
        <v>328773.8</v>
      </c>
      <c r="J31" s="401">
        <v>332103.53999999998</v>
      </c>
      <c r="K31" s="401">
        <v>335433.28000000003</v>
      </c>
      <c r="L31" s="401">
        <v>338763.02</v>
      </c>
      <c r="M31" s="401">
        <v>342092.76</v>
      </c>
      <c r="N31" s="401">
        <v>345422.5</v>
      </c>
      <c r="O31" s="401">
        <v>348752.24</v>
      </c>
      <c r="P31" s="320">
        <v>328774</v>
      </c>
      <c r="Q31" s="402"/>
    </row>
    <row r="32" spans="1:18">
      <c r="A32" s="364">
        <v>18</v>
      </c>
      <c r="C32" s="320"/>
      <c r="D32" s="320"/>
      <c r="E32" s="320"/>
      <c r="F32" s="320"/>
      <c r="G32" s="320"/>
      <c r="H32" s="320"/>
      <c r="I32" s="320"/>
      <c r="J32" s="320"/>
      <c r="K32" s="320"/>
      <c r="L32" s="320"/>
      <c r="M32" s="320"/>
      <c r="N32" s="320"/>
      <c r="O32" s="320"/>
      <c r="P32" s="328"/>
      <c r="Q32" s="339"/>
    </row>
    <row r="33" spans="1:17">
      <c r="A33" s="364">
        <v>19</v>
      </c>
      <c r="B33" s="327" t="s">
        <v>4213</v>
      </c>
      <c r="C33" s="320">
        <v>66309.460000000006</v>
      </c>
      <c r="D33" s="320">
        <v>67344.349999999991</v>
      </c>
      <c r="E33" s="320">
        <v>68379.240000000005</v>
      </c>
      <c r="F33" s="320">
        <v>69414.13</v>
      </c>
      <c r="G33" s="320">
        <v>70449.02</v>
      </c>
      <c r="H33" s="320">
        <v>71483.91</v>
      </c>
      <c r="I33" s="320">
        <v>72518.8</v>
      </c>
      <c r="J33" s="320">
        <v>73553.69</v>
      </c>
      <c r="K33" s="320">
        <v>74588.58</v>
      </c>
      <c r="L33" s="320">
        <v>75623.47</v>
      </c>
      <c r="M33" s="320">
        <v>76658.36</v>
      </c>
      <c r="N33" s="320">
        <v>77693.25</v>
      </c>
      <c r="O33" s="320">
        <v>78728.14</v>
      </c>
      <c r="P33" s="320">
        <v>72519</v>
      </c>
      <c r="Q33" s="339"/>
    </row>
    <row r="34" spans="1:17">
      <c r="A34" s="364">
        <v>20</v>
      </c>
      <c r="C34" s="320"/>
      <c r="D34" s="320"/>
      <c r="E34" s="320"/>
      <c r="F34" s="320"/>
      <c r="G34" s="320"/>
      <c r="H34" s="320"/>
      <c r="I34" s="320"/>
      <c r="J34" s="320"/>
      <c r="K34" s="320"/>
      <c r="L34" s="320"/>
      <c r="M34" s="320"/>
      <c r="N34" s="320"/>
      <c r="O34" s="320"/>
      <c r="P34" s="320"/>
      <c r="Q34" s="339"/>
    </row>
    <row r="35" spans="1:17">
      <c r="A35" s="364">
        <v>21</v>
      </c>
      <c r="B35" s="327" t="s">
        <v>4202</v>
      </c>
      <c r="C35" s="320">
        <v>1150166.69</v>
      </c>
      <c r="D35" s="320">
        <v>1159972.27</v>
      </c>
      <c r="E35" s="320">
        <v>1169777.8500000001</v>
      </c>
      <c r="F35" s="320">
        <v>1179583.4300000002</v>
      </c>
      <c r="G35" s="320">
        <v>1189389.0099999998</v>
      </c>
      <c r="H35" s="320">
        <v>1199286.2400000002</v>
      </c>
      <c r="I35" s="320">
        <v>1209183.46</v>
      </c>
      <c r="J35" s="320">
        <v>1219080.68</v>
      </c>
      <c r="K35" s="320">
        <v>1228977.9000000001</v>
      </c>
      <c r="L35" s="320">
        <v>1238875.1199999999</v>
      </c>
      <c r="M35" s="320">
        <v>1248772.3399999999</v>
      </c>
      <c r="N35" s="320">
        <v>1258669.56</v>
      </c>
      <c r="O35" s="320">
        <v>1268566.78</v>
      </c>
      <c r="P35" s="320">
        <v>1209254</v>
      </c>
      <c r="Q35" s="339"/>
    </row>
    <row r="36" spans="1:17">
      <c r="A36" s="364">
        <v>22</v>
      </c>
      <c r="C36" s="320"/>
      <c r="D36" s="320"/>
      <c r="E36" s="320"/>
      <c r="F36" s="320"/>
      <c r="G36" s="320"/>
      <c r="H36" s="320"/>
      <c r="I36" s="320"/>
      <c r="J36" s="320"/>
      <c r="K36" s="320"/>
      <c r="L36" s="320"/>
      <c r="M36" s="320"/>
      <c r="N36" s="320"/>
      <c r="O36" s="320"/>
      <c r="P36" s="328"/>
      <c r="Q36" s="339"/>
    </row>
    <row r="37" spans="1:17">
      <c r="A37" s="364">
        <v>23</v>
      </c>
      <c r="B37" s="327" t="s">
        <v>4204</v>
      </c>
      <c r="C37" s="320">
        <v>1801112.8299999998</v>
      </c>
      <c r="D37" s="320">
        <v>1813779.2899999998</v>
      </c>
      <c r="E37" s="320">
        <v>1826445.7499999995</v>
      </c>
      <c r="F37" s="320">
        <v>1839112.2099999997</v>
      </c>
      <c r="G37" s="320">
        <v>1851778.6699999997</v>
      </c>
      <c r="H37" s="320">
        <v>1864512.2999999998</v>
      </c>
      <c r="I37" s="320">
        <v>1877245.9299999997</v>
      </c>
      <c r="J37" s="320">
        <v>1889979.5599999998</v>
      </c>
      <c r="K37" s="320">
        <v>1902713.19</v>
      </c>
      <c r="L37" s="320">
        <v>1915446.8199999998</v>
      </c>
      <c r="M37" s="320">
        <v>1928180.4499999997</v>
      </c>
      <c r="N37" s="320">
        <v>1940914.0799999998</v>
      </c>
      <c r="O37" s="320">
        <v>1953647.7099999997</v>
      </c>
      <c r="P37" s="320">
        <v>1877298</v>
      </c>
      <c r="Q37" s="339"/>
    </row>
    <row r="38" spans="1:17" s="391" customFormat="1">
      <c r="A38" s="364">
        <v>24</v>
      </c>
      <c r="B38" s="327"/>
      <c r="C38" s="339"/>
      <c r="D38" s="339"/>
      <c r="E38" s="339"/>
      <c r="F38" s="339"/>
      <c r="G38" s="339"/>
      <c r="H38" s="339"/>
      <c r="I38" s="339"/>
      <c r="J38" s="339"/>
      <c r="K38" s="339"/>
      <c r="L38" s="339"/>
      <c r="M38" s="339"/>
      <c r="N38" s="339"/>
      <c r="O38" s="339"/>
      <c r="P38" s="333"/>
      <c r="Q38" s="339"/>
    </row>
    <row r="39" spans="1:17">
      <c r="A39" s="364">
        <v>25</v>
      </c>
      <c r="B39" s="327" t="s">
        <v>4206</v>
      </c>
      <c r="C39" s="339">
        <v>178339.97999999998</v>
      </c>
      <c r="D39" s="339">
        <v>180382.58</v>
      </c>
      <c r="E39" s="339">
        <v>182425.18</v>
      </c>
      <c r="F39" s="339">
        <v>184467.78</v>
      </c>
      <c r="G39" s="339">
        <v>186510.38</v>
      </c>
      <c r="H39" s="339">
        <v>188552.97999999998</v>
      </c>
      <c r="I39" s="339">
        <v>190595.58</v>
      </c>
      <c r="J39" s="339">
        <v>192638.18</v>
      </c>
      <c r="K39" s="339">
        <v>194680.78</v>
      </c>
      <c r="L39" s="339">
        <v>196723.38</v>
      </c>
      <c r="M39" s="339">
        <v>198765.97999999998</v>
      </c>
      <c r="N39" s="339">
        <v>200811.08</v>
      </c>
      <c r="O39" s="339">
        <v>202859.93</v>
      </c>
      <c r="P39" s="320">
        <v>190596</v>
      </c>
      <c r="Q39" s="339"/>
    </row>
    <row r="40" spans="1:17">
      <c r="A40" s="364">
        <v>26</v>
      </c>
      <c r="C40" s="347"/>
      <c r="D40" s="347"/>
      <c r="E40" s="347"/>
      <c r="F40" s="347"/>
      <c r="G40" s="347"/>
      <c r="H40" s="347"/>
      <c r="I40" s="347"/>
      <c r="J40" s="347"/>
      <c r="K40" s="347"/>
      <c r="L40" s="347"/>
      <c r="M40" s="347"/>
      <c r="N40" s="347"/>
      <c r="O40" s="347"/>
      <c r="P40" s="354"/>
      <c r="Q40" s="339"/>
    </row>
    <row r="41" spans="1:17">
      <c r="A41" s="364">
        <v>27</v>
      </c>
      <c r="C41" s="328"/>
      <c r="D41" s="328"/>
      <c r="E41" s="328"/>
      <c r="F41" s="328"/>
      <c r="G41" s="328"/>
      <c r="H41" s="328"/>
      <c r="I41" s="328"/>
      <c r="J41" s="328"/>
      <c r="K41" s="328"/>
      <c r="L41" s="328"/>
      <c r="M41" s="328"/>
      <c r="N41" s="328"/>
      <c r="O41" s="328"/>
      <c r="P41" s="337"/>
      <c r="Q41" s="333"/>
    </row>
    <row r="42" spans="1:17" ht="12.75" thickBot="1">
      <c r="A42" s="364">
        <v>28</v>
      </c>
      <c r="B42" s="327" t="s">
        <v>1834</v>
      </c>
      <c r="C42" s="356">
        <v>3504724.32</v>
      </c>
      <c r="D42" s="356">
        <v>3533603.59</v>
      </c>
      <c r="E42" s="356">
        <v>3562482.86</v>
      </c>
      <c r="F42" s="356">
        <v>3591362.1299999994</v>
      </c>
      <c r="G42" s="356">
        <v>3620241.3999999994</v>
      </c>
      <c r="H42" s="356">
        <v>3649279.4899999998</v>
      </c>
      <c r="I42" s="356">
        <v>3678317.57</v>
      </c>
      <c r="J42" s="356">
        <v>3707355.65</v>
      </c>
      <c r="K42" s="356">
        <v>3736393.73</v>
      </c>
      <c r="L42" s="356">
        <v>3765431.8099999996</v>
      </c>
      <c r="M42" s="356">
        <v>3794469.8899999997</v>
      </c>
      <c r="N42" s="356">
        <v>3823510.4699999997</v>
      </c>
      <c r="O42" s="356">
        <v>3852554.8000000003</v>
      </c>
      <c r="P42" s="356">
        <v>3678441</v>
      </c>
      <c r="Q42" s="335"/>
    </row>
    <row r="43" spans="1:17" ht="12.75" thickTop="1">
      <c r="A43" s="326"/>
      <c r="B43" s="321"/>
      <c r="C43" s="321"/>
      <c r="D43" s="321"/>
      <c r="E43" s="321"/>
      <c r="F43" s="321"/>
      <c r="G43" s="321"/>
      <c r="H43" s="321"/>
      <c r="I43" s="321"/>
      <c r="J43" s="321"/>
      <c r="K43" s="321"/>
      <c r="L43" s="321"/>
      <c r="M43" s="321"/>
      <c r="N43" s="321"/>
      <c r="O43" s="321"/>
      <c r="P43" s="337"/>
      <c r="Q43" s="338"/>
    </row>
    <row r="44" spans="1:17">
      <c r="A44" s="321"/>
      <c r="B44" s="321"/>
      <c r="C44" s="321"/>
      <c r="D44" s="321"/>
      <c r="E44" s="321"/>
      <c r="F44" s="321"/>
      <c r="G44" s="321"/>
      <c r="H44" s="321"/>
      <c r="I44" s="321"/>
      <c r="J44" s="321"/>
      <c r="K44" s="321"/>
      <c r="L44" s="321"/>
      <c r="M44" s="321"/>
      <c r="N44" s="321"/>
      <c r="O44" s="321"/>
    </row>
    <row r="45" spans="1:17">
      <c r="A45" s="321"/>
      <c r="B45" s="321"/>
      <c r="C45" s="321"/>
      <c r="D45" s="321"/>
      <c r="E45" s="321"/>
      <c r="F45" s="321"/>
      <c r="G45" s="321"/>
      <c r="H45" s="321"/>
      <c r="I45" s="321"/>
      <c r="J45" s="321"/>
      <c r="K45" s="321"/>
      <c r="L45" s="321"/>
      <c r="M45" s="321"/>
      <c r="N45" s="321"/>
      <c r="O45" s="321"/>
    </row>
    <row r="46" spans="1:17">
      <c r="A46" s="321"/>
      <c r="B46" s="321"/>
      <c r="C46" s="321"/>
      <c r="D46" s="321"/>
      <c r="E46" s="321"/>
      <c r="F46" s="321"/>
      <c r="G46" s="321"/>
      <c r="H46" s="321"/>
      <c r="I46" s="321"/>
      <c r="J46" s="321"/>
      <c r="K46" s="321"/>
      <c r="L46" s="321"/>
      <c r="M46" s="321"/>
      <c r="N46" s="321"/>
      <c r="O46" s="321"/>
    </row>
    <row r="47" spans="1:17">
      <c r="A47" s="321"/>
      <c r="B47" s="321"/>
      <c r="C47" s="321"/>
      <c r="D47" s="326"/>
      <c r="E47" s="326"/>
      <c r="F47" s="326"/>
      <c r="G47" s="326"/>
      <c r="H47" s="326"/>
      <c r="I47" s="326"/>
      <c r="J47" s="326"/>
      <c r="K47" s="326"/>
      <c r="L47" s="326"/>
      <c r="M47" s="326"/>
      <c r="N47" s="326"/>
      <c r="O47" s="326"/>
    </row>
    <row r="48" spans="1:17">
      <c r="A48" s="321"/>
      <c r="B48" s="321"/>
      <c r="C48" s="321"/>
    </row>
    <row r="49" spans="1:17">
      <c r="A49" s="321"/>
      <c r="B49" s="321"/>
      <c r="C49" s="321"/>
    </row>
    <row r="50" spans="1:17">
      <c r="A50" s="321"/>
      <c r="B50" s="321"/>
      <c r="C50" s="321"/>
    </row>
    <row r="51" spans="1:17">
      <c r="A51" s="321"/>
      <c r="B51" s="321" t="s">
        <v>1133</v>
      </c>
      <c r="C51" s="321"/>
    </row>
    <row r="52" spans="1:17">
      <c r="A52" s="321"/>
      <c r="B52" s="321"/>
      <c r="C52" s="321"/>
    </row>
    <row r="53" spans="1:17">
      <c r="A53" s="321"/>
    </row>
    <row r="54" spans="1:17">
      <c r="A54" s="326"/>
      <c r="B54" s="364"/>
      <c r="C54" s="364"/>
      <c r="D54" s="364"/>
      <c r="E54" s="364"/>
      <c r="F54" s="364"/>
      <c r="G54" s="364"/>
      <c r="H54" s="364"/>
      <c r="I54" s="364"/>
      <c r="J54" s="364"/>
      <c r="K54" s="364"/>
      <c r="L54" s="364"/>
      <c r="M54" s="364"/>
      <c r="N54" s="364"/>
      <c r="O54" s="364"/>
      <c r="P54" s="364"/>
      <c r="Q54" s="406"/>
    </row>
    <row r="55" spans="1:17">
      <c r="A55" s="321"/>
      <c r="B55" s="321"/>
      <c r="C55" s="321"/>
    </row>
    <row r="56" spans="1:17">
      <c r="A56" s="326"/>
      <c r="B56" s="326"/>
      <c r="C56" s="326"/>
      <c r="P56" s="326"/>
      <c r="Q56" s="897"/>
    </row>
    <row r="151" spans="1:3">
      <c r="A151" s="2108"/>
      <c r="B151" s="2108"/>
      <c r="C151" s="2108"/>
    </row>
    <row r="152" spans="1:3">
      <c r="A152" s="2108"/>
      <c r="B152" s="2108"/>
      <c r="C152" s="2108"/>
    </row>
    <row r="153" spans="1:3">
      <c r="A153" s="2108"/>
      <c r="B153" s="2108"/>
      <c r="C153" s="2108"/>
    </row>
    <row r="154" spans="1:3">
      <c r="A154" s="2108"/>
      <c r="B154" s="2108"/>
      <c r="C154" s="2108"/>
    </row>
    <row r="155" spans="1:3">
      <c r="A155" s="2108"/>
      <c r="B155" s="2108"/>
      <c r="C155" s="2108"/>
    </row>
    <row r="185" spans="1:1">
      <c r="A185" s="2108"/>
    </row>
    <row r="254" spans="1:1">
      <c r="A254" s="321"/>
    </row>
    <row r="271" spans="1:1">
      <c r="A271" s="2108"/>
    </row>
    <row r="272" spans="1:1">
      <c r="A272" s="2108"/>
    </row>
    <row r="273" spans="1:1">
      <c r="A273" s="2108"/>
    </row>
    <row r="274" spans="1:1">
      <c r="A274" s="2108"/>
    </row>
    <row r="275" spans="1:1">
      <c r="A275" s="2108"/>
    </row>
    <row r="276" spans="1:1">
      <c r="A276" s="2108"/>
    </row>
    <row r="277" spans="1:1">
      <c r="A277" s="2108"/>
    </row>
    <row r="278" spans="1:1">
      <c r="A278" s="2108"/>
    </row>
    <row r="279" spans="1:1">
      <c r="A279" s="2108"/>
    </row>
    <row r="280" spans="1:1">
      <c r="A280" s="2108"/>
    </row>
    <row r="281" spans="1:1">
      <c r="A281" s="2108"/>
    </row>
    <row r="282" spans="1:1">
      <c r="A282" s="2108"/>
    </row>
    <row r="283" spans="1:1">
      <c r="A283" s="2108"/>
    </row>
    <row r="284" spans="1:1">
      <c r="A284" s="2108"/>
    </row>
    <row r="285" spans="1:1">
      <c r="A285" s="2108"/>
    </row>
    <row r="286" spans="1:1">
      <c r="A286" s="2108"/>
    </row>
    <row r="287" spans="1:1">
      <c r="A287" s="2108"/>
    </row>
    <row r="288" spans="1:1">
      <c r="A288" s="2108"/>
    </row>
    <row r="289" spans="1:1">
      <c r="A289" s="2108"/>
    </row>
    <row r="290" spans="1:1">
      <c r="A290" s="2108"/>
    </row>
    <row r="291" spans="1:1">
      <c r="A291" s="2108"/>
    </row>
    <row r="292" spans="1:1">
      <c r="A292" s="2108"/>
    </row>
    <row r="293" spans="1:1">
      <c r="A293" s="2108"/>
    </row>
    <row r="294" spans="1:1">
      <c r="A294" s="2108"/>
    </row>
    <row r="295" spans="1:1">
      <c r="A295" s="2108"/>
    </row>
    <row r="296" spans="1:1">
      <c r="A296" s="2108"/>
    </row>
    <row r="297" spans="1:1">
      <c r="A297" s="2108"/>
    </row>
    <row r="298" spans="1:1">
      <c r="A298" s="2108"/>
    </row>
    <row r="299" spans="1:1">
      <c r="A299" s="2108"/>
    </row>
    <row r="300" spans="1:1">
      <c r="A300" s="2108"/>
    </row>
    <row r="301" spans="1:1">
      <c r="A301" s="2108"/>
    </row>
    <row r="302" spans="1:1">
      <c r="A302" s="2108"/>
    </row>
    <row r="303" spans="1:1">
      <c r="A303" s="2108"/>
    </row>
    <row r="304" spans="1:1">
      <c r="A304" s="2108"/>
    </row>
    <row r="305" spans="1:1">
      <c r="A305" s="2108"/>
    </row>
    <row r="306" spans="1:1">
      <c r="A306" s="2108"/>
    </row>
    <row r="307" spans="1:1">
      <c r="A307" s="2108"/>
    </row>
    <row r="308" spans="1:1">
      <c r="A308" s="2108"/>
    </row>
    <row r="309" spans="1:1">
      <c r="A309" s="2108"/>
    </row>
    <row r="310" spans="1:1">
      <c r="A310" s="2108"/>
    </row>
    <row r="311" spans="1:1">
      <c r="A311" s="2108"/>
    </row>
    <row r="312" spans="1:1">
      <c r="A312" s="2108"/>
    </row>
    <row r="313" spans="1:1">
      <c r="A313" s="2108"/>
    </row>
    <row r="314" spans="1:1">
      <c r="A314" s="2108"/>
    </row>
    <row r="315" spans="1:1">
      <c r="A315" s="2108"/>
    </row>
    <row r="316" spans="1:1">
      <c r="A316" s="2108"/>
    </row>
    <row r="317" spans="1:1">
      <c r="A317" s="2108"/>
    </row>
    <row r="318" spans="1:1">
      <c r="A318" s="2108"/>
    </row>
    <row r="319" spans="1:1">
      <c r="A319" s="2108"/>
    </row>
    <row r="320" spans="1:1">
      <c r="A320" s="2108"/>
    </row>
    <row r="321" spans="1:1">
      <c r="A321" s="2108"/>
    </row>
    <row r="322" spans="1:1">
      <c r="A322" s="2108"/>
    </row>
    <row r="323" spans="1:1">
      <c r="A323" s="2108"/>
    </row>
    <row r="324" spans="1:1">
      <c r="A324" s="2108"/>
    </row>
    <row r="325" spans="1:1">
      <c r="A325" s="2108"/>
    </row>
  </sheetData>
  <mergeCells count="1">
    <mergeCell ref="A9:P10"/>
  </mergeCells>
  <phoneticPr fontId="29" type="noConversion"/>
  <printOptions horizontalCentered="1"/>
  <pageMargins left="0.25" right="0.25" top="0.75" bottom="0.25" header="0.25" footer="0.24"/>
  <pageSetup scale="70" fitToHeight="4" orientation="landscape" r:id="rId1"/>
  <headerFooter alignWithMargins="0"/>
</worksheet>
</file>

<file path=xl/worksheets/sheet25.xml><?xml version="1.0" encoding="utf-8"?>
<worksheet xmlns="http://schemas.openxmlformats.org/spreadsheetml/2006/main" xmlns:r="http://schemas.openxmlformats.org/officeDocument/2006/relationships">
  <sheetPr transitionEvaluation="1" transitionEntry="1" codeName="Sheet19">
    <pageSetUpPr fitToPage="1"/>
  </sheetPr>
  <dimension ref="A1:D450"/>
  <sheetViews>
    <sheetView view="pageBreakPreview" zoomScale="60" zoomScaleNormal="100" workbookViewId="0"/>
  </sheetViews>
  <sheetFormatPr defaultColWidth="10.85546875" defaultRowHeight="12"/>
  <cols>
    <col min="1" max="1" width="6.85546875" style="327" customWidth="1"/>
    <col min="2" max="2" width="52.85546875" style="327" customWidth="1"/>
    <col min="3" max="3" width="19.140625" style="327" customWidth="1"/>
    <col min="4" max="4" width="11.7109375" style="327" customWidth="1"/>
    <col min="5" max="16384" width="10.85546875" style="327"/>
  </cols>
  <sheetData>
    <row r="1" spans="1:4">
      <c r="A1" s="321" t="s">
        <v>1074</v>
      </c>
      <c r="B1" s="321"/>
      <c r="C1" s="321" t="s">
        <v>1741</v>
      </c>
    </row>
    <row r="2" spans="1:4">
      <c r="A2" s="321"/>
      <c r="B2" s="321"/>
      <c r="C2" s="321"/>
    </row>
    <row r="3" spans="1:4">
      <c r="A3" s="321" t="s">
        <v>3808</v>
      </c>
      <c r="B3" s="321"/>
      <c r="C3" s="321" t="s">
        <v>1075</v>
      </c>
    </row>
    <row r="4" spans="1:4">
      <c r="A4" s="321" t="s">
        <v>3807</v>
      </c>
      <c r="B4" s="321"/>
      <c r="C4" s="321" t="s">
        <v>1076</v>
      </c>
    </row>
    <row r="5" spans="1:4">
      <c r="A5" s="321" t="s">
        <v>2632</v>
      </c>
      <c r="B5" s="321"/>
      <c r="C5" s="321" t="s">
        <v>4056</v>
      </c>
    </row>
    <row r="6" spans="1:4">
      <c r="A6" s="321"/>
      <c r="B6" s="321"/>
      <c r="C6" s="321"/>
      <c r="D6" s="321"/>
    </row>
    <row r="7" spans="1:4">
      <c r="A7" s="2584" t="s">
        <v>1610</v>
      </c>
      <c r="B7" s="2584"/>
      <c r="C7" s="2584"/>
      <c r="D7" s="2584"/>
    </row>
    <row r="8" spans="1:4">
      <c r="A8" s="2584"/>
      <c r="B8" s="2584"/>
      <c r="C8" s="2584"/>
      <c r="D8" s="2584"/>
    </row>
    <row r="9" spans="1:4">
      <c r="A9" s="2584"/>
      <c r="B9" s="2584"/>
      <c r="C9" s="2584"/>
      <c r="D9" s="2584"/>
    </row>
    <row r="10" spans="1:4" ht="12.75" thickBot="1">
      <c r="A10" s="2193"/>
      <c r="B10" s="2193"/>
      <c r="C10" s="2193"/>
      <c r="D10" s="2193"/>
    </row>
    <row r="11" spans="1:4">
      <c r="A11" s="2194"/>
      <c r="B11" s="2194" t="s">
        <v>1321</v>
      </c>
      <c r="C11" s="2194" t="s">
        <v>1322</v>
      </c>
      <c r="D11" s="2194" t="s">
        <v>809</v>
      </c>
    </row>
    <row r="12" spans="1:4">
      <c r="A12" s="348" t="s">
        <v>119</v>
      </c>
      <c r="B12" s="364"/>
      <c r="C12" s="364"/>
      <c r="D12" s="364"/>
    </row>
    <row r="13" spans="1:4">
      <c r="A13" s="567" t="s">
        <v>1029</v>
      </c>
      <c r="B13" s="2195" t="s">
        <v>1030</v>
      </c>
      <c r="C13" s="2374" t="s">
        <v>213</v>
      </c>
    </row>
    <row r="14" spans="1:4">
      <c r="B14" s="341"/>
    </row>
    <row r="15" spans="1:4" ht="12.75" customHeight="1">
      <c r="A15" s="2196">
        <v>1</v>
      </c>
      <c r="B15" s="350" t="s">
        <v>3799</v>
      </c>
      <c r="C15" s="2375">
        <v>9.0300000000000005E-2</v>
      </c>
      <c r="D15" s="1557"/>
    </row>
    <row r="16" spans="1:4">
      <c r="A16" s="2197"/>
      <c r="D16" s="342"/>
    </row>
    <row r="17" spans="1:4">
      <c r="A17" s="2197"/>
      <c r="B17" s="1275"/>
      <c r="C17" s="2376"/>
      <c r="D17" s="1557"/>
    </row>
    <row r="18" spans="1:4">
      <c r="A18" s="2197"/>
      <c r="B18" s="341"/>
      <c r="C18" s="341"/>
      <c r="D18" s="341"/>
    </row>
    <row r="19" spans="1:4" ht="15" customHeight="1">
      <c r="A19" s="1984"/>
      <c r="B19" s="1557"/>
      <c r="C19" s="1557"/>
      <c r="D19" s="1557"/>
    </row>
    <row r="20" spans="1:4">
      <c r="A20" s="377"/>
      <c r="B20" s="341"/>
    </row>
    <row r="21" spans="1:4">
      <c r="A21" s="377"/>
    </row>
    <row r="57" spans="1:4">
      <c r="A57" s="326"/>
      <c r="B57" s="326"/>
      <c r="C57" s="326"/>
      <c r="D57" s="326"/>
    </row>
    <row r="150" spans="2:2">
      <c r="B150" s="410"/>
    </row>
    <row r="153" spans="2:2">
      <c r="B153" s="410"/>
    </row>
    <row r="276" spans="1:1">
      <c r="A276" s="2108"/>
    </row>
    <row r="277" spans="1:1">
      <c r="A277" s="2108"/>
    </row>
    <row r="278" spans="1:1">
      <c r="A278" s="2108"/>
    </row>
    <row r="279" spans="1:1">
      <c r="A279" s="2108"/>
    </row>
    <row r="280" spans="1:1">
      <c r="A280" s="2108"/>
    </row>
    <row r="310" spans="1:1">
      <c r="A310" s="2108"/>
    </row>
    <row r="379" spans="1:1">
      <c r="A379" s="321"/>
    </row>
    <row r="396" spans="1:1">
      <c r="A396" s="2108"/>
    </row>
    <row r="397" spans="1:1">
      <c r="A397" s="2108"/>
    </row>
    <row r="398" spans="1:1">
      <c r="A398" s="2108"/>
    </row>
    <row r="399" spans="1:1">
      <c r="A399" s="2108"/>
    </row>
    <row r="400" spans="1:1">
      <c r="A400" s="2108"/>
    </row>
    <row r="401" spans="1:1">
      <c r="A401" s="2108"/>
    </row>
    <row r="402" spans="1:1">
      <c r="A402" s="2108"/>
    </row>
    <row r="403" spans="1:1">
      <c r="A403" s="2108"/>
    </row>
    <row r="404" spans="1:1">
      <c r="A404" s="2108"/>
    </row>
    <row r="405" spans="1:1">
      <c r="A405" s="2108"/>
    </row>
    <row r="406" spans="1:1">
      <c r="A406" s="2108"/>
    </row>
    <row r="407" spans="1:1">
      <c r="A407" s="2108"/>
    </row>
    <row r="408" spans="1:1">
      <c r="A408" s="2108"/>
    </row>
    <row r="409" spans="1:1">
      <c r="A409" s="2108"/>
    </row>
    <row r="410" spans="1:1">
      <c r="A410" s="2108"/>
    </row>
    <row r="411" spans="1:1">
      <c r="A411" s="2108"/>
    </row>
    <row r="412" spans="1:1">
      <c r="A412" s="2108"/>
    </row>
    <row r="413" spans="1:1">
      <c r="A413" s="2108"/>
    </row>
    <row r="414" spans="1:1">
      <c r="A414" s="2108"/>
    </row>
    <row r="415" spans="1:1">
      <c r="A415" s="2108"/>
    </row>
    <row r="416" spans="1:1">
      <c r="A416" s="2108"/>
    </row>
    <row r="417" spans="1:1">
      <c r="A417" s="2108"/>
    </row>
    <row r="418" spans="1:1">
      <c r="A418" s="2108"/>
    </row>
    <row r="419" spans="1:1">
      <c r="A419" s="2108"/>
    </row>
    <row r="420" spans="1:1">
      <c r="A420" s="2108"/>
    </row>
    <row r="421" spans="1:1">
      <c r="A421" s="2108"/>
    </row>
    <row r="422" spans="1:1">
      <c r="A422" s="2108"/>
    </row>
    <row r="423" spans="1:1">
      <c r="A423" s="2108"/>
    </row>
    <row r="424" spans="1:1">
      <c r="A424" s="2108"/>
    </row>
    <row r="425" spans="1:1">
      <c r="A425" s="2108"/>
    </row>
    <row r="426" spans="1:1">
      <c r="A426" s="2108"/>
    </row>
    <row r="427" spans="1:1">
      <c r="A427" s="2108"/>
    </row>
    <row r="428" spans="1:1">
      <c r="A428" s="2108"/>
    </row>
    <row r="429" spans="1:1">
      <c r="A429" s="2108"/>
    </row>
    <row r="430" spans="1:1">
      <c r="A430" s="2108"/>
    </row>
    <row r="431" spans="1:1">
      <c r="A431" s="2108"/>
    </row>
    <row r="432" spans="1:1">
      <c r="A432" s="2108"/>
    </row>
    <row r="433" spans="1:1">
      <c r="A433" s="2108"/>
    </row>
    <row r="434" spans="1:1">
      <c r="A434" s="2108"/>
    </row>
    <row r="435" spans="1:1">
      <c r="A435" s="2108"/>
    </row>
    <row r="436" spans="1:1">
      <c r="A436" s="2108"/>
    </row>
    <row r="437" spans="1:1">
      <c r="A437" s="2108"/>
    </row>
    <row r="438" spans="1:1">
      <c r="A438" s="2108"/>
    </row>
    <row r="439" spans="1:1">
      <c r="A439" s="2108"/>
    </row>
    <row r="440" spans="1:1">
      <c r="A440" s="2108"/>
    </row>
    <row r="441" spans="1:1">
      <c r="A441" s="2108"/>
    </row>
    <row r="442" spans="1:1">
      <c r="A442" s="2108"/>
    </row>
    <row r="443" spans="1:1">
      <c r="A443" s="2108"/>
    </row>
    <row r="444" spans="1:1">
      <c r="A444" s="2108"/>
    </row>
    <row r="445" spans="1:1">
      <c r="A445" s="2108"/>
    </row>
    <row r="446" spans="1:1">
      <c r="A446" s="2108"/>
    </row>
    <row r="447" spans="1:1">
      <c r="A447" s="2108"/>
    </row>
    <row r="448" spans="1:1">
      <c r="A448" s="2108"/>
    </row>
    <row r="449" spans="1:1">
      <c r="A449" s="2108"/>
    </row>
    <row r="450" spans="1:1">
      <c r="A450" s="2108"/>
    </row>
  </sheetData>
  <mergeCells count="1">
    <mergeCell ref="A7:D9"/>
  </mergeCells>
  <phoneticPr fontId="29" type="noConversion"/>
  <printOptions horizontalCentered="1"/>
  <pageMargins left="0.75" right="0.25" top="0.5" bottom="0.25" header="0.25" footer="0.24"/>
  <pageSetup fitToHeight="2" orientation="portrait" r:id="rId1"/>
  <headerFooter alignWithMargins="0"/>
</worksheet>
</file>

<file path=xl/worksheets/sheet26.xml><?xml version="1.0" encoding="utf-8"?>
<worksheet xmlns="http://schemas.openxmlformats.org/spreadsheetml/2006/main" xmlns:r="http://schemas.openxmlformats.org/officeDocument/2006/relationships">
  <sheetPr transitionEvaluation="1" transitionEntry="1" codeName="Sheet20">
    <pageSetUpPr fitToPage="1"/>
  </sheetPr>
  <dimension ref="A1:D198"/>
  <sheetViews>
    <sheetView view="pageBreakPreview" zoomScale="60" zoomScaleNormal="100" workbookViewId="0"/>
  </sheetViews>
  <sheetFormatPr defaultColWidth="10.85546875" defaultRowHeight="12"/>
  <cols>
    <col min="1" max="1" width="6.85546875" style="327" customWidth="1"/>
    <col min="2" max="2" width="46.140625" style="327" customWidth="1"/>
    <col min="3" max="3" width="19.85546875" style="327" customWidth="1"/>
    <col min="4" max="4" width="15.85546875" style="327" customWidth="1"/>
    <col min="5" max="16384" width="10.85546875" style="327"/>
  </cols>
  <sheetData>
    <row r="1" spans="1:4">
      <c r="A1" s="321" t="s">
        <v>1077</v>
      </c>
      <c r="B1" s="321"/>
      <c r="C1" s="321" t="s">
        <v>1741</v>
      </c>
    </row>
    <row r="2" spans="1:4">
      <c r="A2" s="321" t="s">
        <v>875</v>
      </c>
      <c r="B2" s="321"/>
      <c r="C2" s="321"/>
    </row>
    <row r="3" spans="1:4">
      <c r="A3" s="321"/>
      <c r="B3" s="321"/>
      <c r="C3" s="321"/>
    </row>
    <row r="4" spans="1:4">
      <c r="A4" s="321" t="s">
        <v>3808</v>
      </c>
      <c r="B4" s="321"/>
      <c r="C4" s="317" t="s">
        <v>1078</v>
      </c>
    </row>
    <row r="5" spans="1:4">
      <c r="A5" s="321" t="s">
        <v>3807</v>
      </c>
      <c r="B5" s="321"/>
      <c r="C5" s="321" t="s">
        <v>1076</v>
      </c>
    </row>
    <row r="6" spans="1:4">
      <c r="A6" s="321" t="s">
        <v>2632</v>
      </c>
      <c r="B6" s="321"/>
      <c r="C6" s="321" t="s">
        <v>4056</v>
      </c>
      <c r="D6" s="321"/>
    </row>
    <row r="7" spans="1:4">
      <c r="A7" s="321"/>
      <c r="B7" s="321"/>
      <c r="C7" s="321"/>
      <c r="D7" s="321"/>
    </row>
    <row r="8" spans="1:4">
      <c r="A8" s="321"/>
      <c r="B8" s="321"/>
      <c r="C8" s="321"/>
      <c r="D8" s="321"/>
    </row>
    <row r="9" spans="1:4">
      <c r="A9" s="2568" t="s">
        <v>1104</v>
      </c>
      <c r="B9" s="2569"/>
      <c r="C9" s="2569"/>
      <c r="D9" s="2569"/>
    </row>
    <row r="10" spans="1:4">
      <c r="A10" s="2569"/>
      <c r="B10" s="2569"/>
      <c r="C10" s="2569"/>
      <c r="D10" s="2569"/>
    </row>
    <row r="11" spans="1:4">
      <c r="A11" s="2569"/>
      <c r="B11" s="2569"/>
      <c r="C11" s="2569"/>
      <c r="D11" s="2569"/>
    </row>
    <row r="12" spans="1:4" ht="30" customHeight="1">
      <c r="A12" s="2569"/>
      <c r="B12" s="2569"/>
      <c r="C12" s="2569"/>
      <c r="D12" s="2569"/>
    </row>
    <row r="13" spans="1:4" hidden="1">
      <c r="A13" s="2569"/>
      <c r="B13" s="2569"/>
      <c r="C13" s="2569"/>
      <c r="D13" s="2569"/>
    </row>
    <row r="14" spans="1:4" hidden="1">
      <c r="A14" s="2569"/>
      <c r="B14" s="2569"/>
      <c r="C14" s="2569"/>
      <c r="D14" s="2569"/>
    </row>
    <row r="15" spans="1:4" hidden="1">
      <c r="A15" s="2569"/>
      <c r="B15" s="2569"/>
      <c r="C15" s="2569"/>
      <c r="D15" s="2569"/>
    </row>
    <row r="16" spans="1:4" hidden="1">
      <c r="A16" s="2569"/>
      <c r="B16" s="2569"/>
      <c r="C16" s="2569"/>
      <c r="D16" s="2569"/>
    </row>
    <row r="17" spans="1:4" ht="12.75" thickBot="1">
      <c r="A17" s="376"/>
      <c r="B17" s="376"/>
      <c r="C17" s="897"/>
      <c r="D17" s="897"/>
    </row>
    <row r="18" spans="1:4">
      <c r="A18" s="348" t="s">
        <v>119</v>
      </c>
      <c r="B18" s="2182"/>
      <c r="C18" s="2183" t="s">
        <v>76</v>
      </c>
      <c r="D18" s="2184"/>
    </row>
    <row r="19" spans="1:4">
      <c r="A19" s="2133" t="s">
        <v>1029</v>
      </c>
      <c r="B19" s="2185" t="s">
        <v>1030</v>
      </c>
      <c r="C19" s="2133" t="s">
        <v>682</v>
      </c>
      <c r="D19" s="2133" t="s">
        <v>683</v>
      </c>
    </row>
    <row r="20" spans="1:4">
      <c r="A20" s="898"/>
      <c r="B20" s="2186"/>
      <c r="C20" s="932"/>
      <c r="D20" s="932"/>
    </row>
    <row r="21" spans="1:4">
      <c r="A21" s="1439">
        <v>1</v>
      </c>
      <c r="B21" s="2186" t="s">
        <v>3668</v>
      </c>
      <c r="C21" s="2187">
        <v>38400</v>
      </c>
      <c r="D21" s="1196"/>
    </row>
    <row r="22" spans="1:4">
      <c r="A22" s="1439">
        <v>2</v>
      </c>
      <c r="B22" s="2186" t="s">
        <v>2185</v>
      </c>
      <c r="C22" s="1197">
        <v>0</v>
      </c>
      <c r="D22" s="1197"/>
    </row>
    <row r="23" spans="1:4">
      <c r="A23" s="1439">
        <v>3</v>
      </c>
      <c r="B23" s="2186" t="s">
        <v>3669</v>
      </c>
      <c r="C23" s="1427">
        <v>38400</v>
      </c>
      <c r="D23" s="1427"/>
    </row>
    <row r="24" spans="1:4">
      <c r="A24" s="1439">
        <v>4</v>
      </c>
      <c r="B24" s="2186" t="s">
        <v>2185</v>
      </c>
      <c r="C24" s="1197">
        <v>0</v>
      </c>
      <c r="D24" s="1197"/>
    </row>
    <row r="25" spans="1:4">
      <c r="A25" s="1439">
        <v>5</v>
      </c>
      <c r="B25" s="2186" t="s">
        <v>3670</v>
      </c>
      <c r="C25" s="1427">
        <v>38400</v>
      </c>
      <c r="D25" s="1427"/>
    </row>
    <row r="26" spans="1:4">
      <c r="A26" s="1439">
        <v>6</v>
      </c>
      <c r="B26" s="2186" t="s">
        <v>2185</v>
      </c>
      <c r="C26" s="1199">
        <v>0</v>
      </c>
      <c r="D26" s="1199"/>
    </row>
    <row r="27" spans="1:4">
      <c r="A27" s="1439">
        <v>7</v>
      </c>
      <c r="B27" s="2186" t="s">
        <v>3671</v>
      </c>
      <c r="C27" s="1427">
        <v>38400</v>
      </c>
      <c r="D27" s="1427"/>
    </row>
    <row r="28" spans="1:4">
      <c r="A28" s="1439">
        <v>8</v>
      </c>
      <c r="B28" s="2186" t="s">
        <v>2185</v>
      </c>
      <c r="C28" s="1268">
        <v>0</v>
      </c>
      <c r="D28" s="1268"/>
    </row>
    <row r="29" spans="1:4">
      <c r="A29" s="1439">
        <v>9</v>
      </c>
      <c r="B29" s="2186" t="s">
        <v>3672</v>
      </c>
      <c r="C29" s="1427">
        <v>38400</v>
      </c>
      <c r="D29" s="1427"/>
    </row>
    <row r="30" spans="1:4">
      <c r="A30" s="1439">
        <v>10</v>
      </c>
      <c r="B30" s="2186" t="s">
        <v>2185</v>
      </c>
      <c r="C30" s="1268">
        <v>0</v>
      </c>
      <c r="D30" s="1268"/>
    </row>
    <row r="31" spans="1:4">
      <c r="A31" s="1439">
        <v>11</v>
      </c>
      <c r="B31" s="2186" t="s">
        <v>3673</v>
      </c>
      <c r="C31" s="1427">
        <v>38400</v>
      </c>
      <c r="D31" s="1427"/>
    </row>
    <row r="32" spans="1:4">
      <c r="A32" s="1439">
        <v>12</v>
      </c>
      <c r="B32" s="2186" t="s">
        <v>2185</v>
      </c>
      <c r="C32" s="1268">
        <v>0</v>
      </c>
      <c r="D32" s="1268"/>
    </row>
    <row r="33" spans="1:4" ht="12.75" thickBot="1">
      <c r="A33" s="1439">
        <v>13</v>
      </c>
      <c r="B33" s="2186" t="s">
        <v>3674</v>
      </c>
      <c r="C33" s="2188">
        <v>38400</v>
      </c>
      <c r="D33" s="2188"/>
    </row>
    <row r="34" spans="1:4" ht="12.75" thickTop="1">
      <c r="A34" s="348"/>
      <c r="B34" s="375"/>
      <c r="C34" s="328"/>
      <c r="D34" s="328"/>
    </row>
    <row r="35" spans="1:4">
      <c r="A35" s="348"/>
      <c r="B35" s="375"/>
      <c r="C35" s="328"/>
      <c r="D35" s="328"/>
    </row>
    <row r="36" spans="1:4" ht="14.25">
      <c r="A36" s="348"/>
      <c r="B36" s="375"/>
      <c r="C36" s="643"/>
      <c r="D36" s="643"/>
    </row>
    <row r="37" spans="1:4">
      <c r="A37" s="348"/>
      <c r="B37" s="375"/>
      <c r="C37" s="337"/>
      <c r="D37" s="337"/>
    </row>
    <row r="38" spans="1:4" ht="14.25">
      <c r="A38" s="348"/>
      <c r="B38" s="375"/>
      <c r="C38" s="2189"/>
      <c r="D38" s="2189"/>
    </row>
    <row r="39" spans="1:4">
      <c r="A39" s="348"/>
      <c r="B39" s="375"/>
      <c r="C39" s="338"/>
      <c r="D39" s="338"/>
    </row>
    <row r="40" spans="1:4">
      <c r="A40" s="348"/>
      <c r="B40" s="375"/>
      <c r="C40" s="2190"/>
      <c r="D40" s="2190"/>
    </row>
    <row r="41" spans="1:4" ht="14.25">
      <c r="A41" s="348"/>
      <c r="B41" s="375"/>
      <c r="C41" s="2191"/>
      <c r="D41" s="2191"/>
    </row>
    <row r="42" spans="1:4">
      <c r="A42" s="348"/>
      <c r="B42" s="1479"/>
      <c r="C42" s="338"/>
      <c r="D42" s="338"/>
    </row>
    <row r="43" spans="1:4">
      <c r="A43" s="348"/>
      <c r="B43" s="1479"/>
      <c r="C43" s="338"/>
      <c r="D43" s="338"/>
    </row>
    <row r="44" spans="1:4">
      <c r="A44" s="348"/>
      <c r="B44" s="2192"/>
      <c r="C44" s="338"/>
      <c r="D44" s="338"/>
    </row>
    <row r="45" spans="1:4">
      <c r="A45" s="348"/>
      <c r="B45" s="1479"/>
      <c r="C45" s="338"/>
      <c r="D45" s="338"/>
    </row>
    <row r="46" spans="1:4">
      <c r="A46" s="348"/>
      <c r="B46" s="1479"/>
      <c r="C46" s="338"/>
      <c r="D46" s="338"/>
    </row>
    <row r="47" spans="1:4">
      <c r="A47" s="348"/>
      <c r="B47" s="1479"/>
      <c r="C47" s="338"/>
      <c r="D47" s="338"/>
    </row>
    <row r="48" spans="1:4">
      <c r="A48" s="348"/>
      <c r="B48" s="1479"/>
      <c r="C48" s="338"/>
      <c r="D48" s="338"/>
    </row>
    <row r="49" spans="1:4">
      <c r="A49" s="348"/>
      <c r="B49" s="1479"/>
      <c r="C49" s="338"/>
      <c r="D49" s="338"/>
    </row>
    <row r="50" spans="1:4">
      <c r="A50" s="348"/>
      <c r="B50" s="1479"/>
      <c r="C50" s="338"/>
      <c r="D50" s="338"/>
    </row>
    <row r="51" spans="1:4">
      <c r="A51" s="348"/>
      <c r="B51" s="1479"/>
      <c r="C51" s="338"/>
      <c r="D51" s="338"/>
    </row>
    <row r="52" spans="1:4">
      <c r="A52" s="348"/>
      <c r="B52" s="1479"/>
      <c r="C52" s="338"/>
      <c r="D52" s="338"/>
    </row>
    <row r="53" spans="1:4">
      <c r="A53" s="348"/>
      <c r="B53" s="1479"/>
      <c r="C53" s="338"/>
      <c r="D53" s="338"/>
    </row>
    <row r="54" spans="1:4">
      <c r="A54" s="348"/>
      <c r="B54" s="1479"/>
      <c r="C54" s="338"/>
      <c r="D54" s="338"/>
    </row>
    <row r="55" spans="1:4">
      <c r="A55" s="348"/>
      <c r="B55" s="1479"/>
      <c r="C55" s="338"/>
      <c r="D55" s="338"/>
    </row>
    <row r="56" spans="1:4">
      <c r="A56" s="348"/>
      <c r="B56" s="1479"/>
      <c r="C56" s="338"/>
      <c r="D56" s="338"/>
    </row>
    <row r="57" spans="1:4">
      <c r="A57" s="348"/>
      <c r="B57" s="1479"/>
      <c r="C57" s="338"/>
      <c r="D57" s="338"/>
    </row>
    <row r="58" spans="1:4">
      <c r="A58" s="348"/>
      <c r="B58" s="1479"/>
      <c r="C58" s="338"/>
      <c r="D58" s="338"/>
    </row>
    <row r="59" spans="1:4">
      <c r="A59" s="348"/>
      <c r="B59" s="1479"/>
      <c r="C59" s="338"/>
      <c r="D59" s="338"/>
    </row>
    <row r="60" spans="1:4">
      <c r="A60" s="348"/>
      <c r="B60" s="1479"/>
      <c r="C60" s="338"/>
      <c r="D60" s="338"/>
    </row>
    <row r="61" spans="1:4" ht="14.25">
      <c r="A61" s="348"/>
      <c r="B61" s="1479"/>
      <c r="C61" s="2191"/>
      <c r="D61" s="2191"/>
    </row>
    <row r="62" spans="1:4">
      <c r="A62" s="1479"/>
      <c r="B62" s="1479"/>
      <c r="C62" s="338"/>
      <c r="D62" s="338"/>
    </row>
    <row r="63" spans="1:4">
      <c r="A63" s="1479"/>
      <c r="B63" s="1479"/>
      <c r="C63" s="338"/>
      <c r="D63" s="338"/>
    </row>
    <row r="64" spans="1:4">
      <c r="A64" s="321"/>
      <c r="B64" s="321"/>
    </row>
    <row r="65" spans="1:4">
      <c r="A65" s="321"/>
      <c r="B65" s="321" t="s">
        <v>1690</v>
      </c>
    </row>
    <row r="66" spans="1:4">
      <c r="A66" s="321"/>
      <c r="B66" s="321"/>
    </row>
    <row r="67" spans="1:4">
      <c r="A67" s="326"/>
      <c r="B67" s="326"/>
      <c r="C67" s="326"/>
      <c r="D67" s="326"/>
    </row>
    <row r="127" spans="1:1">
      <c r="A127" s="321"/>
    </row>
    <row r="144" spans="1:1">
      <c r="A144" s="2108"/>
    </row>
    <row r="145" spans="1:1">
      <c r="A145" s="2108"/>
    </row>
    <row r="146" spans="1:1">
      <c r="A146" s="2108"/>
    </row>
    <row r="147" spans="1:1">
      <c r="A147" s="2108"/>
    </row>
    <row r="148" spans="1:1">
      <c r="A148" s="2108"/>
    </row>
    <row r="149" spans="1:1">
      <c r="A149" s="2108"/>
    </row>
    <row r="150" spans="1:1">
      <c r="A150" s="2108"/>
    </row>
    <row r="151" spans="1:1">
      <c r="A151" s="2108"/>
    </row>
    <row r="152" spans="1:1">
      <c r="A152" s="2108"/>
    </row>
    <row r="153" spans="1:1">
      <c r="A153" s="2108"/>
    </row>
    <row r="154" spans="1:1">
      <c r="A154" s="2108"/>
    </row>
    <row r="155" spans="1:1">
      <c r="A155" s="2108"/>
    </row>
    <row r="156" spans="1:1">
      <c r="A156" s="2108"/>
    </row>
    <row r="157" spans="1:1">
      <c r="A157" s="2108"/>
    </row>
    <row r="158" spans="1:1">
      <c r="A158" s="2108"/>
    </row>
    <row r="159" spans="1:1">
      <c r="A159" s="2108"/>
    </row>
    <row r="160" spans="1:1">
      <c r="A160" s="2108"/>
    </row>
    <row r="161" spans="1:1">
      <c r="A161" s="2108"/>
    </row>
    <row r="162" spans="1:1">
      <c r="A162" s="2108"/>
    </row>
    <row r="163" spans="1:1">
      <c r="A163" s="2108"/>
    </row>
    <row r="164" spans="1:1">
      <c r="A164" s="2108"/>
    </row>
    <row r="165" spans="1:1">
      <c r="A165" s="2108"/>
    </row>
    <row r="166" spans="1:1">
      <c r="A166" s="2108"/>
    </row>
    <row r="167" spans="1:1">
      <c r="A167" s="2108"/>
    </row>
    <row r="168" spans="1:1">
      <c r="A168" s="2108"/>
    </row>
    <row r="169" spans="1:1">
      <c r="A169" s="2108"/>
    </row>
    <row r="170" spans="1:1">
      <c r="A170" s="2108"/>
    </row>
    <row r="171" spans="1:1">
      <c r="A171" s="2108"/>
    </row>
    <row r="172" spans="1:1">
      <c r="A172" s="2108"/>
    </row>
    <row r="173" spans="1:1">
      <c r="A173" s="2108"/>
    </row>
    <row r="174" spans="1:1">
      <c r="A174" s="2108"/>
    </row>
    <row r="175" spans="1:1">
      <c r="A175" s="2108"/>
    </row>
    <row r="176" spans="1:1">
      <c r="A176" s="2108"/>
    </row>
    <row r="177" spans="1:1">
      <c r="A177" s="2108"/>
    </row>
    <row r="178" spans="1:1">
      <c r="A178" s="2108"/>
    </row>
    <row r="179" spans="1:1">
      <c r="A179" s="2108"/>
    </row>
    <row r="180" spans="1:1">
      <c r="A180" s="2108"/>
    </row>
    <row r="181" spans="1:1">
      <c r="A181" s="2108"/>
    </row>
    <row r="182" spans="1:1">
      <c r="A182" s="2108"/>
    </row>
    <row r="183" spans="1:1">
      <c r="A183" s="2108"/>
    </row>
    <row r="184" spans="1:1">
      <c r="A184" s="2108"/>
    </row>
    <row r="185" spans="1:1">
      <c r="A185" s="2108"/>
    </row>
    <row r="186" spans="1:1">
      <c r="A186" s="2108"/>
    </row>
    <row r="187" spans="1:1">
      <c r="A187" s="2108"/>
    </row>
    <row r="188" spans="1:1">
      <c r="A188" s="2108"/>
    </row>
    <row r="189" spans="1:1">
      <c r="A189" s="2108"/>
    </row>
    <row r="190" spans="1:1">
      <c r="A190" s="2108"/>
    </row>
    <row r="191" spans="1:1">
      <c r="A191" s="2108"/>
    </row>
    <row r="192" spans="1:1">
      <c r="A192" s="2108"/>
    </row>
    <row r="193" spans="1:1">
      <c r="A193" s="2108"/>
    </row>
    <row r="194" spans="1:1">
      <c r="A194" s="2108"/>
    </row>
    <row r="195" spans="1:1">
      <c r="A195" s="2108"/>
    </row>
    <row r="196" spans="1:1">
      <c r="A196" s="2108"/>
    </row>
    <row r="197" spans="1:1">
      <c r="A197" s="2108"/>
    </row>
    <row r="198" spans="1:1">
      <c r="A198" s="2108"/>
    </row>
  </sheetData>
  <mergeCells count="1">
    <mergeCell ref="A9:D16"/>
  </mergeCells>
  <phoneticPr fontId="29" type="noConversion"/>
  <printOptions horizontalCentered="1"/>
  <pageMargins left="0.75" right="0.25" top="0.5" bottom="0.25" header="0.25" footer="0.24"/>
  <pageSetup scale="96" orientation="portrait" r:id="rId1"/>
  <headerFooter alignWithMargins="0"/>
</worksheet>
</file>

<file path=xl/worksheets/sheet27.xml><?xml version="1.0" encoding="utf-8"?>
<worksheet xmlns="http://schemas.openxmlformats.org/spreadsheetml/2006/main" xmlns:r="http://schemas.openxmlformats.org/officeDocument/2006/relationships">
  <sheetPr transitionEvaluation="1" transitionEntry="1" codeName="Sheet21">
    <pageSetUpPr fitToPage="1"/>
  </sheetPr>
  <dimension ref="A1:G442"/>
  <sheetViews>
    <sheetView view="pageBreakPreview" zoomScale="115" zoomScaleNormal="100" zoomScaleSheetLayoutView="115" workbookViewId="0"/>
  </sheetViews>
  <sheetFormatPr defaultColWidth="10.85546875" defaultRowHeight="12"/>
  <cols>
    <col min="1" max="1" width="6.85546875" style="327" customWidth="1"/>
    <col min="2" max="2" width="49.42578125" style="327" customWidth="1"/>
    <col min="3" max="3" width="5.85546875" style="350" bestFit="1" customWidth="1"/>
    <col min="4" max="5" width="15.7109375" style="327" customWidth="1"/>
    <col min="6" max="16384" width="10.85546875" style="327"/>
  </cols>
  <sheetData>
    <row r="1" spans="1:7">
      <c r="A1" s="321" t="s">
        <v>1691</v>
      </c>
      <c r="B1" s="321"/>
      <c r="C1" s="348"/>
      <c r="D1" s="321" t="s">
        <v>1741</v>
      </c>
    </row>
    <row r="2" spans="1:7">
      <c r="A2" s="321"/>
      <c r="B2" s="321"/>
      <c r="C2" s="348"/>
      <c r="D2" s="321"/>
    </row>
    <row r="3" spans="1:7">
      <c r="A3" s="321" t="s">
        <v>3808</v>
      </c>
      <c r="B3" s="321"/>
      <c r="C3" s="348"/>
      <c r="D3" s="317" t="s">
        <v>2173</v>
      </c>
    </row>
    <row r="4" spans="1:7">
      <c r="A4" s="321" t="s">
        <v>3807</v>
      </c>
      <c r="B4" s="321"/>
      <c r="C4" s="348"/>
      <c r="D4" s="321" t="s">
        <v>1076</v>
      </c>
    </row>
    <row r="5" spans="1:7">
      <c r="A5" s="321" t="s">
        <v>2632</v>
      </c>
      <c r="B5" s="321"/>
      <c r="C5" s="348"/>
      <c r="D5" s="321" t="s">
        <v>4056</v>
      </c>
    </row>
    <row r="6" spans="1:7">
      <c r="A6" s="321"/>
      <c r="B6" s="321"/>
      <c r="C6" s="348"/>
      <c r="D6" s="321" t="s">
        <v>924</v>
      </c>
    </row>
    <row r="7" spans="1:7">
      <c r="A7" s="321"/>
      <c r="B7" s="321"/>
      <c r="C7" s="348"/>
    </row>
    <row r="8" spans="1:7" ht="48.75" customHeight="1">
      <c r="A8" s="2585" t="s">
        <v>1474</v>
      </c>
      <c r="B8" s="2585"/>
      <c r="C8" s="2585"/>
      <c r="D8" s="2585"/>
      <c r="E8" s="2585"/>
    </row>
    <row r="9" spans="1:7" ht="13.5" customHeight="1" thickBot="1">
      <c r="A9" s="366"/>
      <c r="B9" s="376"/>
      <c r="C9" s="1979"/>
      <c r="D9" s="376"/>
      <c r="E9" s="376"/>
    </row>
    <row r="10" spans="1:7">
      <c r="A10" s="348" t="s">
        <v>119</v>
      </c>
      <c r="B10" s="348"/>
      <c r="C10" s="348"/>
      <c r="D10" s="348"/>
      <c r="E10" s="348"/>
    </row>
    <row r="11" spans="1:7">
      <c r="A11" s="615" t="s">
        <v>925</v>
      </c>
      <c r="B11" s="615" t="s">
        <v>1318</v>
      </c>
      <c r="C11" s="615"/>
      <c r="D11" s="615" t="s">
        <v>682</v>
      </c>
      <c r="E11" s="615" t="s">
        <v>926</v>
      </c>
    </row>
    <row r="12" spans="1:7">
      <c r="A12" s="364">
        <v>1</v>
      </c>
      <c r="B12" s="2173" t="s">
        <v>1234</v>
      </c>
      <c r="C12" s="2174"/>
      <c r="D12" s="2173"/>
    </row>
    <row r="13" spans="1:7">
      <c r="A13" s="364">
        <v>2</v>
      </c>
      <c r="B13" s="342" t="s">
        <v>216</v>
      </c>
      <c r="D13" s="341"/>
      <c r="E13" s="337"/>
    </row>
    <row r="14" spans="1:7">
      <c r="A14" s="364">
        <v>3</v>
      </c>
      <c r="B14" s="587" t="s">
        <v>1413</v>
      </c>
      <c r="C14" s="350" t="s">
        <v>1821</v>
      </c>
      <c r="D14" s="2158">
        <v>0</v>
      </c>
      <c r="E14" s="910">
        <v>0</v>
      </c>
    </row>
    <row r="15" spans="1:7">
      <c r="A15" s="364">
        <v>4</v>
      </c>
      <c r="B15" s="587" t="s">
        <v>214</v>
      </c>
      <c r="C15" s="350" t="s">
        <v>1821</v>
      </c>
      <c r="D15" s="480">
        <v>642936.07415424858</v>
      </c>
      <c r="E15" s="480">
        <v>273039.92584575142</v>
      </c>
      <c r="G15" s="320"/>
    </row>
    <row r="16" spans="1:7">
      <c r="A16" s="364">
        <v>5</v>
      </c>
      <c r="B16" s="587" t="s">
        <v>1327</v>
      </c>
      <c r="C16" s="350" t="s">
        <v>1822</v>
      </c>
      <c r="D16" s="480">
        <v>12632.421592567302</v>
      </c>
      <c r="E16" s="480">
        <v>4188.5784074326975</v>
      </c>
    </row>
    <row r="17" spans="1:7">
      <c r="A17" s="364">
        <v>6</v>
      </c>
      <c r="B17" s="587" t="s">
        <v>215</v>
      </c>
      <c r="C17" s="350" t="s">
        <v>1823</v>
      </c>
      <c r="D17" s="480">
        <v>13927.60749347785</v>
      </c>
      <c r="E17" s="480">
        <v>4307.3925065221492</v>
      </c>
    </row>
    <row r="18" spans="1:7">
      <c r="A18" s="364">
        <v>7</v>
      </c>
      <c r="B18" s="587" t="s">
        <v>3888</v>
      </c>
      <c r="C18" s="350" t="s">
        <v>1823</v>
      </c>
      <c r="D18" s="1418">
        <v>51604.325346275706</v>
      </c>
      <c r="E18" s="480">
        <v>15959.674653724294</v>
      </c>
    </row>
    <row r="19" spans="1:7">
      <c r="A19" s="364">
        <v>8</v>
      </c>
      <c r="B19" s="587" t="s">
        <v>4123</v>
      </c>
      <c r="C19" s="350" t="s">
        <v>4099</v>
      </c>
      <c r="D19" s="1418">
        <v>450000</v>
      </c>
      <c r="E19" s="480"/>
    </row>
    <row r="20" spans="1:7">
      <c r="A20" s="364">
        <v>9</v>
      </c>
      <c r="B20" s="342" t="s">
        <v>217</v>
      </c>
      <c r="C20" s="352"/>
      <c r="D20" s="341"/>
      <c r="E20" s="337"/>
    </row>
    <row r="21" spans="1:7">
      <c r="A21" s="364">
        <v>10</v>
      </c>
      <c r="B21" s="587" t="s">
        <v>1107</v>
      </c>
      <c r="C21" s="350" t="s">
        <v>1823</v>
      </c>
      <c r="D21" s="2175">
        <v>-144317.81538251348</v>
      </c>
      <c r="E21" s="2175">
        <v>-44633.18461748652</v>
      </c>
    </row>
    <row r="22" spans="1:7">
      <c r="A22" s="364">
        <v>11</v>
      </c>
      <c r="B22" s="587" t="s">
        <v>1607</v>
      </c>
      <c r="C22" s="350" t="s">
        <v>1823</v>
      </c>
      <c r="D22" s="338">
        <v>-642422.06598268123</v>
      </c>
      <c r="E22" s="338">
        <v>-198681.93401731868</v>
      </c>
    </row>
    <row r="23" spans="1:7" s="391" customFormat="1">
      <c r="A23" s="364">
        <v>12</v>
      </c>
      <c r="B23" s="587" t="s">
        <v>973</v>
      </c>
      <c r="C23" s="350" t="s">
        <v>1823</v>
      </c>
      <c r="D23" s="338">
        <v>-13788.598743063099</v>
      </c>
      <c r="E23" s="338">
        <v>-4264.4012569368997</v>
      </c>
      <c r="F23" s="327"/>
    </row>
    <row r="24" spans="1:7" s="391" customFormat="1">
      <c r="A24" s="364">
        <v>13</v>
      </c>
      <c r="B24" s="587" t="s">
        <v>500</v>
      </c>
      <c r="C24" s="350" t="s">
        <v>1823</v>
      </c>
      <c r="D24" s="338">
        <v>0</v>
      </c>
      <c r="E24" s="338">
        <v>0</v>
      </c>
      <c r="F24" s="327"/>
    </row>
    <row r="25" spans="1:7" s="391" customFormat="1">
      <c r="A25" s="364">
        <v>14</v>
      </c>
      <c r="C25" s="469"/>
      <c r="D25" s="2044"/>
      <c r="E25" s="338"/>
      <c r="F25" s="327"/>
    </row>
    <row r="26" spans="1:7" s="391" customFormat="1" ht="12.75" thickBot="1">
      <c r="A26" s="364">
        <v>15</v>
      </c>
      <c r="B26" s="391" t="s">
        <v>218</v>
      </c>
      <c r="C26" s="469"/>
      <c r="D26" s="2176">
        <v>370571.94847831182</v>
      </c>
      <c r="E26" s="2176">
        <v>49916.05152168846</v>
      </c>
      <c r="F26" s="327"/>
      <c r="G26" s="2177"/>
    </row>
    <row r="27" spans="1:7" s="391" customFormat="1" ht="12.75" thickTop="1">
      <c r="A27" s="364">
        <v>16</v>
      </c>
      <c r="C27" s="469"/>
      <c r="D27" s="2044"/>
      <c r="E27" s="338"/>
      <c r="F27" s="327"/>
    </row>
    <row r="28" spans="1:7" s="391" customFormat="1" ht="14.25" customHeight="1">
      <c r="A28" s="364">
        <v>17</v>
      </c>
      <c r="B28" s="2586" t="s">
        <v>4098</v>
      </c>
      <c r="C28" s="2586"/>
      <c r="D28" s="2586"/>
      <c r="E28" s="2586"/>
      <c r="F28" s="327"/>
    </row>
    <row r="29" spans="1:7" s="391" customFormat="1">
      <c r="A29" s="364">
        <v>18</v>
      </c>
      <c r="B29" s="2178"/>
      <c r="C29" s="350"/>
      <c r="D29" s="2044"/>
      <c r="E29" s="338"/>
      <c r="F29" s="327"/>
    </row>
    <row r="30" spans="1:7">
      <c r="A30" s="364">
        <v>19</v>
      </c>
    </row>
    <row r="31" spans="1:7">
      <c r="A31" s="364">
        <v>20</v>
      </c>
    </row>
    <row r="32" spans="1:7">
      <c r="A32" s="364">
        <v>21</v>
      </c>
      <c r="B32" s="498" t="s">
        <v>1820</v>
      </c>
    </row>
    <row r="33" spans="1:5">
      <c r="A33" s="364">
        <v>22</v>
      </c>
      <c r="B33" s="327" t="s">
        <v>219</v>
      </c>
    </row>
    <row r="34" spans="1:5">
      <c r="A34" s="364">
        <v>23</v>
      </c>
      <c r="B34" s="327" t="s">
        <v>499</v>
      </c>
    </row>
    <row r="35" spans="1:5">
      <c r="A35" s="364">
        <v>24</v>
      </c>
      <c r="B35" s="327" t="s">
        <v>2164</v>
      </c>
    </row>
    <row r="36" spans="1:5" s="391" customFormat="1">
      <c r="A36" s="364">
        <v>25</v>
      </c>
      <c r="C36" s="469"/>
    </row>
    <row r="37" spans="1:5" s="391" customFormat="1" ht="11.45" customHeight="1">
      <c r="A37" s="364">
        <v>26</v>
      </c>
      <c r="B37" s="2044"/>
      <c r="C37" s="469"/>
      <c r="D37" s="2179"/>
      <c r="E37" s="2180"/>
    </row>
    <row r="38" spans="1:5">
      <c r="A38" s="364"/>
      <c r="B38" s="341"/>
      <c r="D38" s="341"/>
    </row>
    <row r="39" spans="1:5">
      <c r="A39" s="364"/>
      <c r="B39" s="341"/>
      <c r="D39" s="341"/>
    </row>
    <row r="40" spans="1:5">
      <c r="A40" s="364"/>
      <c r="B40" s="341"/>
      <c r="D40" s="341"/>
    </row>
    <row r="41" spans="1:5">
      <c r="B41" s="341"/>
      <c r="D41" s="341"/>
    </row>
    <row r="42" spans="1:5">
      <c r="A42" s="326"/>
      <c r="B42" s="326"/>
      <c r="C42" s="348"/>
      <c r="D42" s="326"/>
      <c r="E42" s="326"/>
    </row>
    <row r="142" spans="2:4">
      <c r="B142" s="410"/>
      <c r="C142" s="2181"/>
      <c r="D142" s="410"/>
    </row>
    <row r="145" spans="2:4">
      <c r="B145" s="410"/>
      <c r="C145" s="2181"/>
      <c r="D145" s="410"/>
    </row>
    <row r="268" spans="1:1">
      <c r="A268" s="2108"/>
    </row>
    <row r="269" spans="1:1">
      <c r="A269" s="2108"/>
    </row>
    <row r="270" spans="1:1">
      <c r="A270" s="2108"/>
    </row>
    <row r="271" spans="1:1">
      <c r="A271" s="2108"/>
    </row>
    <row r="272" spans="1:1">
      <c r="A272" s="2108"/>
    </row>
    <row r="302" spans="1:1">
      <c r="A302" s="2108"/>
    </row>
    <row r="371" spans="1:1">
      <c r="A371" s="321"/>
    </row>
    <row r="388" spans="1:1">
      <c r="A388" s="2108"/>
    </row>
    <row r="389" spans="1:1">
      <c r="A389" s="2108"/>
    </row>
    <row r="390" spans="1:1">
      <c r="A390" s="2108"/>
    </row>
    <row r="391" spans="1:1">
      <c r="A391" s="2108"/>
    </row>
    <row r="392" spans="1:1">
      <c r="A392" s="2108"/>
    </row>
    <row r="393" spans="1:1">
      <c r="A393" s="2108"/>
    </row>
    <row r="394" spans="1:1">
      <c r="A394" s="2108"/>
    </row>
    <row r="395" spans="1:1">
      <c r="A395" s="2108"/>
    </row>
    <row r="396" spans="1:1">
      <c r="A396" s="2108"/>
    </row>
    <row r="397" spans="1:1">
      <c r="A397" s="2108"/>
    </row>
    <row r="398" spans="1:1">
      <c r="A398" s="2108"/>
    </row>
    <row r="399" spans="1:1">
      <c r="A399" s="2108"/>
    </row>
    <row r="400" spans="1:1">
      <c r="A400" s="2108"/>
    </row>
    <row r="401" spans="1:1">
      <c r="A401" s="2108"/>
    </row>
    <row r="402" spans="1:1">
      <c r="A402" s="2108"/>
    </row>
    <row r="403" spans="1:1">
      <c r="A403" s="2108"/>
    </row>
    <row r="404" spans="1:1">
      <c r="A404" s="2108"/>
    </row>
    <row r="405" spans="1:1">
      <c r="A405" s="2108"/>
    </row>
    <row r="406" spans="1:1">
      <c r="A406" s="2108"/>
    </row>
    <row r="407" spans="1:1">
      <c r="A407" s="2108"/>
    </row>
    <row r="408" spans="1:1">
      <c r="A408" s="2108"/>
    </row>
    <row r="409" spans="1:1">
      <c r="A409" s="2108"/>
    </row>
    <row r="410" spans="1:1">
      <c r="A410" s="2108"/>
    </row>
    <row r="411" spans="1:1">
      <c r="A411" s="2108"/>
    </row>
    <row r="412" spans="1:1">
      <c r="A412" s="2108"/>
    </row>
    <row r="413" spans="1:1">
      <c r="A413" s="2108"/>
    </row>
    <row r="414" spans="1:1">
      <c r="A414" s="2108"/>
    </row>
    <row r="415" spans="1:1">
      <c r="A415" s="2108"/>
    </row>
    <row r="416" spans="1:1">
      <c r="A416" s="2108"/>
    </row>
    <row r="417" spans="1:1">
      <c r="A417" s="2108"/>
    </row>
    <row r="418" spans="1:1">
      <c r="A418" s="2108"/>
    </row>
    <row r="419" spans="1:1">
      <c r="A419" s="2108"/>
    </row>
    <row r="420" spans="1:1">
      <c r="A420" s="2108"/>
    </row>
    <row r="421" spans="1:1">
      <c r="A421" s="2108"/>
    </row>
    <row r="422" spans="1:1">
      <c r="A422" s="2108"/>
    </row>
    <row r="423" spans="1:1">
      <c r="A423" s="2108"/>
    </row>
    <row r="424" spans="1:1">
      <c r="A424" s="2108"/>
    </row>
    <row r="425" spans="1:1">
      <c r="A425" s="2108"/>
    </row>
    <row r="426" spans="1:1">
      <c r="A426" s="2108"/>
    </row>
    <row r="427" spans="1:1">
      <c r="A427" s="2108"/>
    </row>
    <row r="428" spans="1:1">
      <c r="A428" s="2108"/>
    </row>
    <row r="429" spans="1:1">
      <c r="A429" s="2108"/>
    </row>
    <row r="430" spans="1:1">
      <c r="A430" s="2108"/>
    </row>
    <row r="431" spans="1:1">
      <c r="A431" s="2108"/>
    </row>
    <row r="432" spans="1:1">
      <c r="A432" s="2108"/>
    </row>
    <row r="433" spans="1:1">
      <c r="A433" s="2108"/>
    </row>
    <row r="434" spans="1:1">
      <c r="A434" s="2108"/>
    </row>
    <row r="435" spans="1:1">
      <c r="A435" s="2108"/>
    </row>
    <row r="436" spans="1:1">
      <c r="A436" s="2108"/>
    </row>
    <row r="437" spans="1:1">
      <c r="A437" s="2108"/>
    </row>
    <row r="438" spans="1:1">
      <c r="A438" s="2108"/>
    </row>
    <row r="439" spans="1:1">
      <c r="A439" s="2108"/>
    </row>
    <row r="440" spans="1:1">
      <c r="A440" s="2108"/>
    </row>
    <row r="441" spans="1:1">
      <c r="A441" s="2108"/>
    </row>
    <row r="442" spans="1:1">
      <c r="A442" s="2108"/>
    </row>
  </sheetData>
  <mergeCells count="2">
    <mergeCell ref="A8:E8"/>
    <mergeCell ref="B28:E28"/>
  </mergeCells>
  <phoneticPr fontId="29" type="noConversion"/>
  <printOptions horizontalCentered="1"/>
  <pageMargins left="0.75" right="0.25" top="0.5" bottom="0.25" header="0.25" footer="0.22"/>
  <pageSetup orientation="portrait" r:id="rId1"/>
  <headerFooter alignWithMargins="0"/>
</worksheet>
</file>

<file path=xl/worksheets/sheet28.xml><?xml version="1.0" encoding="utf-8"?>
<worksheet xmlns="http://schemas.openxmlformats.org/spreadsheetml/2006/main" xmlns:r="http://schemas.openxmlformats.org/officeDocument/2006/relationships">
  <sheetPr transitionEvaluation="1" transitionEntry="1" codeName="Sheet22">
    <pageSetUpPr fitToPage="1"/>
  </sheetPr>
  <dimension ref="A1:K453"/>
  <sheetViews>
    <sheetView view="pageBreakPreview" zoomScale="60" zoomScaleNormal="100" workbookViewId="0"/>
  </sheetViews>
  <sheetFormatPr defaultColWidth="10.85546875" defaultRowHeight="12"/>
  <cols>
    <col min="1" max="1" width="5.140625" style="327" customWidth="1"/>
    <col min="2" max="2" width="32.85546875" style="327" bestFit="1" customWidth="1"/>
    <col min="3" max="3" width="1.7109375" style="327" customWidth="1"/>
    <col min="4" max="4" width="15.7109375" style="327" customWidth="1"/>
    <col min="5" max="5" width="13.5703125" style="327" customWidth="1"/>
    <col min="6" max="7" width="15.7109375" style="327" customWidth="1"/>
    <col min="8" max="8" width="15.85546875" style="327" customWidth="1"/>
    <col min="9" max="9" width="12.7109375" style="327" customWidth="1"/>
    <col min="10" max="10" width="12" style="327" bestFit="1" customWidth="1"/>
    <col min="11" max="16384" width="10.85546875" style="327"/>
  </cols>
  <sheetData>
    <row r="1" spans="1:10">
      <c r="A1" s="321" t="s">
        <v>1016</v>
      </c>
      <c r="B1" s="321"/>
      <c r="C1" s="321"/>
      <c r="E1" s="321"/>
      <c r="F1" s="321"/>
      <c r="H1" s="321" t="s">
        <v>1741</v>
      </c>
    </row>
    <row r="2" spans="1:10">
      <c r="A2" s="321"/>
      <c r="B2" s="321"/>
      <c r="C2" s="321"/>
      <c r="E2" s="321"/>
      <c r="F2" s="321"/>
      <c r="H2" s="321"/>
    </row>
    <row r="3" spans="1:10">
      <c r="A3" s="321" t="s">
        <v>3808</v>
      </c>
      <c r="B3" s="321"/>
      <c r="C3" s="321"/>
      <c r="E3" s="317"/>
      <c r="F3" s="317"/>
      <c r="H3" s="317" t="s">
        <v>1017</v>
      </c>
    </row>
    <row r="4" spans="1:10">
      <c r="A4" s="321" t="s">
        <v>3807</v>
      </c>
      <c r="B4" s="321"/>
      <c r="C4" s="321"/>
      <c r="E4" s="321"/>
      <c r="F4" s="321"/>
      <c r="H4" s="321" t="s">
        <v>2051</v>
      </c>
    </row>
    <row r="5" spans="1:10">
      <c r="A5" s="321" t="s">
        <v>2632</v>
      </c>
      <c r="B5" s="321"/>
      <c r="C5" s="321"/>
      <c r="E5" s="321"/>
      <c r="F5" s="321"/>
      <c r="H5" s="321" t="s">
        <v>4056</v>
      </c>
    </row>
    <row r="6" spans="1:10">
      <c r="A6" s="321"/>
      <c r="B6" s="321"/>
      <c r="C6" s="321"/>
      <c r="D6" s="321"/>
      <c r="E6" s="321"/>
      <c r="F6" s="321"/>
      <c r="G6" s="321"/>
      <c r="H6" s="321"/>
    </row>
    <row r="7" spans="1:10">
      <c r="A7" s="2584" t="s">
        <v>2047</v>
      </c>
      <c r="B7" s="2569"/>
      <c r="C7" s="2569"/>
      <c r="D7" s="2569"/>
      <c r="E7" s="2569"/>
      <c r="F7" s="2569"/>
      <c r="G7" s="2569"/>
      <c r="H7" s="2569"/>
    </row>
    <row r="8" spans="1:10">
      <c r="A8" s="2569"/>
      <c r="B8" s="2569"/>
      <c r="C8" s="2569"/>
      <c r="D8" s="2569"/>
      <c r="E8" s="2569"/>
      <c r="F8" s="2569"/>
      <c r="G8" s="2569"/>
      <c r="H8" s="2569"/>
    </row>
    <row r="9" spans="1:10" ht="12.75" thickBot="1">
      <c r="A9" s="366"/>
      <c r="B9" s="366"/>
      <c r="C9" s="366"/>
      <c r="D9" s="366"/>
      <c r="E9" s="366"/>
      <c r="F9" s="366"/>
      <c r="G9" s="366"/>
      <c r="H9" s="366"/>
      <c r="I9" s="366"/>
      <c r="J9" s="366"/>
    </row>
    <row r="10" spans="1:10">
      <c r="A10" s="321"/>
      <c r="B10" s="348" t="s">
        <v>1321</v>
      </c>
      <c r="C10" s="348"/>
      <c r="D10" s="418" t="s">
        <v>1322</v>
      </c>
      <c r="E10" s="886">
        <v>-3</v>
      </c>
      <c r="F10" s="886">
        <v>-4</v>
      </c>
      <c r="G10" s="919">
        <v>-5</v>
      </c>
      <c r="H10" s="919">
        <v>-6</v>
      </c>
      <c r="I10" s="919">
        <v>-7</v>
      </c>
      <c r="J10" s="919">
        <v>-8</v>
      </c>
    </row>
    <row r="11" spans="1:10">
      <c r="A11" s="326" t="s">
        <v>119</v>
      </c>
      <c r="B11" s="321"/>
      <c r="C11" s="321"/>
      <c r="D11" s="348" t="s">
        <v>1980</v>
      </c>
      <c r="F11" s="321" t="s">
        <v>2404</v>
      </c>
      <c r="G11" s="348" t="s">
        <v>146</v>
      </c>
      <c r="H11" s="418" t="s">
        <v>2163</v>
      </c>
      <c r="I11" s="348" t="s">
        <v>2374</v>
      </c>
      <c r="J11" s="898" t="s">
        <v>1242</v>
      </c>
    </row>
    <row r="12" spans="1:10" ht="14.25">
      <c r="A12" s="616" t="s">
        <v>1029</v>
      </c>
      <c r="B12" s="615" t="s">
        <v>1018</v>
      </c>
      <c r="C12" s="343"/>
      <c r="D12" s="2133" t="s">
        <v>2653</v>
      </c>
      <c r="E12" s="874" t="s">
        <v>1032</v>
      </c>
      <c r="F12" s="2133" t="s">
        <v>2653</v>
      </c>
      <c r="G12" s="2133" t="s">
        <v>2654</v>
      </c>
      <c r="H12" s="615" t="s">
        <v>1391</v>
      </c>
      <c r="I12" s="874" t="s">
        <v>4183</v>
      </c>
      <c r="J12" s="2163" t="s">
        <v>1391</v>
      </c>
    </row>
    <row r="13" spans="1:10">
      <c r="A13" s="364"/>
    </row>
    <row r="14" spans="1:10">
      <c r="A14" s="364">
        <v>1</v>
      </c>
      <c r="B14" s="327" t="s">
        <v>1613</v>
      </c>
      <c r="C14" s="321"/>
      <c r="D14" s="332">
        <v>64874764.420000002</v>
      </c>
      <c r="E14" s="332">
        <v>0</v>
      </c>
      <c r="F14" s="332">
        <v>64874764.420000002</v>
      </c>
      <c r="G14" s="332">
        <v>66575093.079999983</v>
      </c>
      <c r="H14" s="332">
        <v>65984396</v>
      </c>
      <c r="I14" s="401">
        <v>-11672.537455505691</v>
      </c>
      <c r="J14" s="401">
        <v>65972723.462544493</v>
      </c>
    </row>
    <row r="15" spans="1:10">
      <c r="A15" s="364">
        <v>2</v>
      </c>
      <c r="B15" s="327" t="s">
        <v>1615</v>
      </c>
      <c r="C15" s="321"/>
      <c r="D15" s="328">
        <v>561493.69999999995</v>
      </c>
      <c r="E15" s="328">
        <v>0</v>
      </c>
      <c r="F15" s="328">
        <v>561493.69999999995</v>
      </c>
      <c r="G15" s="328">
        <v>896269.93000000261</v>
      </c>
      <c r="H15" s="328">
        <v>713467</v>
      </c>
      <c r="J15" s="320">
        <v>713467</v>
      </c>
    </row>
    <row r="16" spans="1:10">
      <c r="A16" s="364">
        <v>3</v>
      </c>
      <c r="B16" s="327" t="s">
        <v>1019</v>
      </c>
      <c r="C16" s="321"/>
      <c r="D16" s="328">
        <v>-68465.5</v>
      </c>
      <c r="E16" s="328">
        <v>0</v>
      </c>
      <c r="F16" s="328">
        <v>-68465.5</v>
      </c>
      <c r="G16" s="328">
        <v>-66920.62</v>
      </c>
      <c r="H16" s="328">
        <v>-67693</v>
      </c>
      <c r="J16" s="320">
        <v>-67693</v>
      </c>
    </row>
    <row r="17" spans="1:10">
      <c r="A17" s="364">
        <v>4</v>
      </c>
      <c r="B17" s="327" t="s">
        <v>2674</v>
      </c>
      <c r="C17" s="321"/>
      <c r="D17" s="2171">
        <v>0</v>
      </c>
      <c r="E17" s="2171">
        <v>0</v>
      </c>
      <c r="F17" s="2171">
        <v>0</v>
      </c>
      <c r="G17" s="2171">
        <v>0</v>
      </c>
      <c r="H17" s="2171">
        <v>0</v>
      </c>
      <c r="I17" s="1377"/>
      <c r="J17" s="1462">
        <v>0</v>
      </c>
    </row>
    <row r="18" spans="1:10">
      <c r="A18" s="364">
        <v>5</v>
      </c>
      <c r="B18" s="327" t="s">
        <v>1020</v>
      </c>
      <c r="C18" s="321"/>
      <c r="D18" s="328">
        <v>65367792.620000005</v>
      </c>
      <c r="E18" s="328">
        <v>0</v>
      </c>
      <c r="F18" s="328">
        <v>65367792.620000005</v>
      </c>
      <c r="G18" s="328">
        <v>67404442.389999986</v>
      </c>
      <c r="H18" s="328">
        <v>66630170</v>
      </c>
      <c r="I18" s="328">
        <v>-11672.537455505691</v>
      </c>
      <c r="J18" s="328">
        <v>66618497.462544493</v>
      </c>
    </row>
    <row r="19" spans="1:10">
      <c r="A19" s="364">
        <v>6</v>
      </c>
      <c r="B19" s="327" t="s">
        <v>1021</v>
      </c>
      <c r="C19" s="321"/>
      <c r="D19" s="328">
        <v>-18795504.869999997</v>
      </c>
      <c r="E19" s="328">
        <v>0</v>
      </c>
      <c r="F19" s="328">
        <v>-18795504.869999997</v>
      </c>
      <c r="G19" s="328">
        <v>-20808828.229999997</v>
      </c>
      <c r="H19" s="328">
        <v>-19823504</v>
      </c>
      <c r="I19" s="401">
        <v>465915.37301494961</v>
      </c>
      <c r="J19" s="320">
        <v>-19357588.626985051</v>
      </c>
    </row>
    <row r="20" spans="1:10">
      <c r="A20" s="364">
        <v>7</v>
      </c>
      <c r="C20" s="321"/>
      <c r="D20" s="333"/>
      <c r="E20" s="333"/>
      <c r="F20" s="333"/>
      <c r="G20" s="354"/>
      <c r="H20" s="354"/>
      <c r="I20" s="354"/>
      <c r="J20" s="354"/>
    </row>
    <row r="21" spans="1:10">
      <c r="A21" s="364">
        <v>8</v>
      </c>
      <c r="B21" s="327" t="s">
        <v>1022</v>
      </c>
      <c r="C21" s="321"/>
      <c r="D21" s="642">
        <v>46572287.750000007</v>
      </c>
      <c r="E21" s="642">
        <v>0</v>
      </c>
      <c r="F21" s="642">
        <v>46572287.750000007</v>
      </c>
      <c r="G21" s="354">
        <v>46595614.159999989</v>
      </c>
      <c r="H21" s="354">
        <v>46806666</v>
      </c>
      <c r="I21" s="354">
        <v>454242.83555944392</v>
      </c>
      <c r="J21" s="354">
        <v>47260908.835559443</v>
      </c>
    </row>
    <row r="22" spans="1:10">
      <c r="A22" s="364">
        <v>9</v>
      </c>
      <c r="C22" s="321"/>
      <c r="D22" s="328"/>
      <c r="E22" s="328"/>
      <c r="F22" s="328"/>
      <c r="G22" s="328"/>
      <c r="H22" s="328"/>
    </row>
    <row r="23" spans="1:10">
      <c r="A23" s="364">
        <v>10</v>
      </c>
      <c r="B23" s="327" t="s">
        <v>1413</v>
      </c>
      <c r="C23" s="321"/>
      <c r="D23" s="328">
        <v>0</v>
      </c>
      <c r="E23" s="328">
        <v>0</v>
      </c>
      <c r="F23" s="328">
        <v>0</v>
      </c>
      <c r="G23" s="328">
        <v>0</v>
      </c>
      <c r="H23" s="328">
        <v>0</v>
      </c>
      <c r="J23" s="320">
        <v>0</v>
      </c>
    </row>
    <row r="24" spans="1:10">
      <c r="A24" s="364">
        <v>11</v>
      </c>
      <c r="B24" s="327" t="s">
        <v>1414</v>
      </c>
      <c r="C24" s="321"/>
      <c r="D24" s="328">
        <v>846670.97999999986</v>
      </c>
      <c r="E24" s="328">
        <v>0</v>
      </c>
      <c r="F24" s="328">
        <v>846670.97999999986</v>
      </c>
      <c r="G24" s="328">
        <v>965859.38</v>
      </c>
      <c r="H24" s="328">
        <v>925658</v>
      </c>
      <c r="J24" s="320">
        <v>925658</v>
      </c>
    </row>
    <row r="25" spans="1:10">
      <c r="A25" s="364">
        <v>12</v>
      </c>
      <c r="B25" s="327" t="s">
        <v>1334</v>
      </c>
      <c r="C25" s="2159"/>
      <c r="D25" s="328">
        <v>0</v>
      </c>
      <c r="E25" s="328">
        <v>0</v>
      </c>
      <c r="F25" s="328">
        <v>0</v>
      </c>
      <c r="G25" s="328">
        <v>0</v>
      </c>
      <c r="H25" s="328">
        <v>0</v>
      </c>
      <c r="J25" s="320">
        <v>0</v>
      </c>
    </row>
    <row r="26" spans="1:10">
      <c r="A26" s="364">
        <v>13</v>
      </c>
      <c r="B26" s="327" t="s">
        <v>957</v>
      </c>
      <c r="C26" s="321"/>
      <c r="D26" s="328">
        <v>24368484.300000001</v>
      </c>
      <c r="E26" s="328">
        <v>0</v>
      </c>
      <c r="F26" s="328">
        <v>24368484.300000001</v>
      </c>
      <c r="G26" s="328">
        <v>25873362.420000002</v>
      </c>
      <c r="H26" s="328">
        <v>24831722</v>
      </c>
      <c r="J26" s="320">
        <v>24831722</v>
      </c>
    </row>
    <row r="27" spans="1:10">
      <c r="A27" s="364">
        <v>14</v>
      </c>
      <c r="B27" s="327" t="s">
        <v>958</v>
      </c>
      <c r="C27" s="321"/>
      <c r="D27" s="328">
        <v>0</v>
      </c>
      <c r="E27" s="328">
        <v>0</v>
      </c>
      <c r="F27" s="328">
        <v>0</v>
      </c>
      <c r="G27" s="328">
        <v>0</v>
      </c>
      <c r="H27" s="328">
        <v>0</v>
      </c>
      <c r="J27" s="320">
        <v>0</v>
      </c>
    </row>
    <row r="28" spans="1:10">
      <c r="A28" s="364">
        <v>15</v>
      </c>
      <c r="B28" s="409" t="s">
        <v>1038</v>
      </c>
      <c r="C28" s="317"/>
      <c r="D28" s="328">
        <v>0</v>
      </c>
      <c r="E28" s="328">
        <v>0</v>
      </c>
      <c r="F28" s="328">
        <v>0</v>
      </c>
      <c r="G28" s="328">
        <v>0</v>
      </c>
      <c r="H28" s="328">
        <v>0</v>
      </c>
      <c r="J28" s="320">
        <v>0</v>
      </c>
    </row>
    <row r="29" spans="1:10">
      <c r="A29" s="364">
        <v>16</v>
      </c>
      <c r="B29" s="327" t="s">
        <v>1325</v>
      </c>
      <c r="C29" s="321"/>
      <c r="D29" s="328">
        <v>0</v>
      </c>
      <c r="E29" s="328">
        <v>0</v>
      </c>
      <c r="F29" s="328">
        <v>0</v>
      </c>
      <c r="G29" s="328">
        <v>0</v>
      </c>
      <c r="H29" s="328">
        <v>0</v>
      </c>
      <c r="J29" s="320">
        <v>0</v>
      </c>
    </row>
    <row r="30" spans="1:10">
      <c r="A30" s="364">
        <v>17</v>
      </c>
      <c r="B30" s="327" t="s">
        <v>1326</v>
      </c>
      <c r="C30" s="321"/>
      <c r="D30" s="328">
        <v>-9717</v>
      </c>
      <c r="E30" s="328">
        <v>0</v>
      </c>
      <c r="F30" s="328">
        <v>-9717</v>
      </c>
      <c r="G30" s="328">
        <v>-10596</v>
      </c>
      <c r="H30" s="328">
        <v>-9682</v>
      </c>
      <c r="J30" s="320">
        <v>-9682</v>
      </c>
    </row>
    <row r="31" spans="1:10">
      <c r="A31" s="364">
        <v>18</v>
      </c>
      <c r="B31" s="327" t="s">
        <v>1327</v>
      </c>
      <c r="C31" s="321"/>
      <c r="D31" s="328">
        <v>16667</v>
      </c>
      <c r="E31" s="328">
        <v>0</v>
      </c>
      <c r="F31" s="328">
        <v>16667</v>
      </c>
      <c r="G31" s="328">
        <v>18668</v>
      </c>
      <c r="H31" s="328">
        <v>16821</v>
      </c>
      <c r="J31" s="320">
        <v>16821</v>
      </c>
    </row>
    <row r="32" spans="1:10">
      <c r="A32" s="364">
        <v>19</v>
      </c>
      <c r="B32" s="327" t="s">
        <v>859</v>
      </c>
      <c r="C32" s="321"/>
      <c r="D32" s="328">
        <v>18235</v>
      </c>
      <c r="E32" s="328">
        <v>0</v>
      </c>
      <c r="F32" s="328">
        <v>18235</v>
      </c>
      <c r="G32" s="328">
        <v>18235</v>
      </c>
      <c r="H32" s="328">
        <v>18235</v>
      </c>
      <c r="J32" s="320">
        <v>18235</v>
      </c>
    </row>
    <row r="33" spans="1:11">
      <c r="A33" s="364">
        <v>20</v>
      </c>
      <c r="C33" s="321"/>
      <c r="D33" s="333"/>
      <c r="E33" s="333"/>
      <c r="F33" s="333"/>
      <c r="G33" s="354"/>
      <c r="H33" s="354"/>
      <c r="I33" s="354"/>
      <c r="J33" s="354"/>
    </row>
    <row r="34" spans="1:11">
      <c r="A34" s="364">
        <v>21</v>
      </c>
      <c r="B34" s="327" t="s">
        <v>860</v>
      </c>
      <c r="C34" s="321"/>
      <c r="D34" s="642">
        <v>25240340.280000001</v>
      </c>
      <c r="E34" s="642">
        <v>0</v>
      </c>
      <c r="F34" s="642">
        <v>25240340.280000001</v>
      </c>
      <c r="G34" s="354">
        <v>26865528.800000001</v>
      </c>
      <c r="H34" s="354">
        <v>25782754</v>
      </c>
      <c r="I34" s="354">
        <v>0</v>
      </c>
      <c r="J34" s="354">
        <v>25782754</v>
      </c>
    </row>
    <row r="35" spans="1:11">
      <c r="A35" s="364">
        <v>22</v>
      </c>
      <c r="C35" s="321"/>
      <c r="D35" s="328"/>
      <c r="E35" s="328"/>
      <c r="F35" s="328"/>
      <c r="G35" s="328"/>
      <c r="H35" s="328"/>
    </row>
    <row r="36" spans="1:11">
      <c r="A36" s="364">
        <v>23</v>
      </c>
      <c r="B36" s="327" t="s">
        <v>2402</v>
      </c>
      <c r="C36" s="321"/>
      <c r="D36" s="328">
        <v>0</v>
      </c>
      <c r="E36" s="328"/>
      <c r="F36" s="328">
        <v>0</v>
      </c>
      <c r="G36" s="328">
        <v>0</v>
      </c>
      <c r="H36" s="328">
        <v>0</v>
      </c>
      <c r="J36" s="320">
        <v>0</v>
      </c>
    </row>
    <row r="37" spans="1:11">
      <c r="A37" s="364">
        <v>24</v>
      </c>
      <c r="B37" s="327" t="s">
        <v>1492</v>
      </c>
      <c r="C37" s="321"/>
      <c r="D37" s="328">
        <v>0</v>
      </c>
      <c r="E37" s="328"/>
      <c r="F37" s="328">
        <v>0</v>
      </c>
      <c r="G37" s="328">
        <v>0</v>
      </c>
      <c r="H37" s="328">
        <v>0</v>
      </c>
      <c r="J37" s="320">
        <v>0</v>
      </c>
    </row>
    <row r="38" spans="1:11">
      <c r="A38" s="364">
        <v>25</v>
      </c>
      <c r="B38" s="327" t="s">
        <v>1616</v>
      </c>
      <c r="C38" s="321"/>
      <c r="D38" s="328">
        <v>0</v>
      </c>
      <c r="E38" s="328"/>
      <c r="F38" s="328">
        <v>0</v>
      </c>
      <c r="G38" s="328">
        <v>0</v>
      </c>
      <c r="H38" s="328">
        <v>0</v>
      </c>
      <c r="J38" s="320">
        <v>0</v>
      </c>
    </row>
    <row r="39" spans="1:11">
      <c r="A39" s="364">
        <v>26</v>
      </c>
      <c r="B39" s="327" t="s">
        <v>1617</v>
      </c>
      <c r="C39" s="321"/>
      <c r="D39" s="328">
        <v>0</v>
      </c>
      <c r="E39" s="328"/>
      <c r="F39" s="328">
        <v>0</v>
      </c>
      <c r="G39" s="328">
        <v>0</v>
      </c>
      <c r="H39" s="328">
        <v>0</v>
      </c>
      <c r="J39" s="320">
        <v>0</v>
      </c>
    </row>
    <row r="40" spans="1:11">
      <c r="A40" s="364">
        <v>27</v>
      </c>
      <c r="B40" s="327" t="s">
        <v>1899</v>
      </c>
      <c r="C40" s="321"/>
      <c r="D40" s="328">
        <v>28813.999999999884</v>
      </c>
      <c r="E40" s="328"/>
      <c r="F40" s="328">
        <v>28813.999999999884</v>
      </c>
      <c r="G40" s="328">
        <v>28813.999999999884</v>
      </c>
      <c r="H40" s="328">
        <v>28814</v>
      </c>
      <c r="I40" s="320"/>
      <c r="J40" s="320">
        <v>28814</v>
      </c>
    </row>
    <row r="41" spans="1:11">
      <c r="A41" s="364">
        <v>28</v>
      </c>
      <c r="B41" s="327" t="s">
        <v>1900</v>
      </c>
      <c r="C41" s="321"/>
      <c r="D41" s="328">
        <v>76660.51999999999</v>
      </c>
      <c r="E41" s="328"/>
      <c r="F41" s="328">
        <v>76660.51999999999</v>
      </c>
      <c r="G41" s="328">
        <v>55892.35000000002</v>
      </c>
      <c r="H41" s="328">
        <v>67564</v>
      </c>
      <c r="I41" s="320"/>
      <c r="J41" s="320">
        <v>67564</v>
      </c>
      <c r="K41" s="320"/>
    </row>
    <row r="42" spans="1:11">
      <c r="A42" s="364">
        <v>29</v>
      </c>
      <c r="B42" s="327" t="s">
        <v>1901</v>
      </c>
      <c r="C42" s="321"/>
      <c r="D42" s="328">
        <v>0</v>
      </c>
      <c r="E42" s="328"/>
      <c r="F42" s="328">
        <v>0</v>
      </c>
      <c r="G42" s="328">
        <v>0</v>
      </c>
      <c r="H42" s="328">
        <v>0</v>
      </c>
      <c r="J42" s="320">
        <v>0</v>
      </c>
    </row>
    <row r="43" spans="1:11">
      <c r="A43" s="364">
        <v>30</v>
      </c>
      <c r="B43" s="391" t="s">
        <v>1902</v>
      </c>
      <c r="C43" s="1479"/>
      <c r="D43" s="642">
        <v>105474.51999999987</v>
      </c>
      <c r="E43" s="642">
        <v>0</v>
      </c>
      <c r="F43" s="642">
        <v>105474.51999999987</v>
      </c>
      <c r="G43" s="642">
        <v>84706.349999999904</v>
      </c>
      <c r="H43" s="642">
        <v>96378</v>
      </c>
      <c r="I43" s="642">
        <v>0</v>
      </c>
      <c r="J43" s="642">
        <v>96378</v>
      </c>
    </row>
    <row r="44" spans="1:11">
      <c r="A44" s="364">
        <v>31</v>
      </c>
      <c r="C44" s="321"/>
      <c r="D44" s="337"/>
      <c r="E44" s="337"/>
      <c r="F44" s="337"/>
      <c r="G44" s="337"/>
      <c r="H44" s="337"/>
      <c r="I44" s="337"/>
      <c r="J44" s="337"/>
    </row>
    <row r="45" spans="1:11" ht="12.75" thickBot="1">
      <c r="A45" s="364">
        <v>32</v>
      </c>
      <c r="B45" s="327" t="s">
        <v>1903</v>
      </c>
      <c r="C45" s="321"/>
      <c r="D45" s="2172">
        <v>71918102.549999997</v>
      </c>
      <c r="E45" s="2172">
        <v>0</v>
      </c>
      <c r="F45" s="2172">
        <v>71918102.549999997</v>
      </c>
      <c r="G45" s="2172">
        <v>73545849.309999987</v>
      </c>
      <c r="H45" s="2172">
        <v>72685798</v>
      </c>
      <c r="I45" s="2172">
        <v>454242.83555944392</v>
      </c>
      <c r="J45" s="2172">
        <v>73140040.835559443</v>
      </c>
    </row>
    <row r="46" spans="1:11" ht="12.75" thickTop="1">
      <c r="A46" s="364">
        <v>33</v>
      </c>
      <c r="C46" s="321"/>
      <c r="D46" s="337"/>
      <c r="E46" s="337"/>
      <c r="F46" s="337"/>
      <c r="G46" s="337"/>
      <c r="H46" s="337"/>
    </row>
    <row r="47" spans="1:11">
      <c r="A47" s="364">
        <v>34</v>
      </c>
      <c r="B47" s="409" t="s">
        <v>4247</v>
      </c>
      <c r="C47" s="321"/>
      <c r="H47" s="406"/>
      <c r="I47" s="1498"/>
    </row>
    <row r="48" spans="1:11">
      <c r="A48" s="364"/>
      <c r="C48" s="321"/>
    </row>
    <row r="49" spans="1:8">
      <c r="A49" s="364"/>
      <c r="C49" s="321"/>
    </row>
    <row r="50" spans="1:8">
      <c r="A50" s="364"/>
      <c r="C50" s="321"/>
    </row>
    <row r="51" spans="1:8">
      <c r="C51" s="321"/>
    </row>
    <row r="52" spans="1:8">
      <c r="C52" s="321"/>
    </row>
    <row r="53" spans="1:8">
      <c r="A53" s="364"/>
      <c r="B53" s="364"/>
      <c r="C53" s="326"/>
      <c r="D53" s="326"/>
      <c r="E53" s="326"/>
      <c r="F53" s="326"/>
      <c r="G53" s="326"/>
      <c r="H53" s="326"/>
    </row>
    <row r="54" spans="1:8">
      <c r="C54" s="321"/>
    </row>
    <row r="55" spans="1:8">
      <c r="C55" s="321"/>
    </row>
    <row r="56" spans="1:8">
      <c r="C56" s="321"/>
    </row>
    <row r="57" spans="1:8">
      <c r="C57" s="321"/>
    </row>
    <row r="58" spans="1:8">
      <c r="C58" s="321"/>
    </row>
    <row r="59" spans="1:8">
      <c r="C59" s="321"/>
    </row>
    <row r="60" spans="1:8">
      <c r="C60" s="321"/>
    </row>
    <row r="153" spans="2:3">
      <c r="B153" s="410"/>
      <c r="C153" s="410"/>
    </row>
    <row r="156" spans="2:3">
      <c r="B156" s="410"/>
      <c r="C156" s="410"/>
    </row>
    <row r="279" spans="1:1">
      <c r="A279" s="2108"/>
    </row>
    <row r="280" spans="1:1">
      <c r="A280" s="2108"/>
    </row>
    <row r="281" spans="1:1">
      <c r="A281" s="2108"/>
    </row>
    <row r="282" spans="1:1">
      <c r="A282" s="2108"/>
    </row>
    <row r="283" spans="1:1">
      <c r="A283" s="2108"/>
    </row>
    <row r="313" spans="1:1">
      <c r="A313" s="2108"/>
    </row>
    <row r="382" spans="1:1">
      <c r="A382" s="321"/>
    </row>
    <row r="399" spans="1:1">
      <c r="A399" s="2108"/>
    </row>
    <row r="400" spans="1:1">
      <c r="A400" s="2108"/>
    </row>
    <row r="401" spans="1:1">
      <c r="A401" s="2108"/>
    </row>
    <row r="402" spans="1:1">
      <c r="A402" s="2108"/>
    </row>
    <row r="403" spans="1:1">
      <c r="A403" s="2108"/>
    </row>
    <row r="404" spans="1:1">
      <c r="A404" s="2108"/>
    </row>
    <row r="405" spans="1:1">
      <c r="A405" s="2108"/>
    </row>
    <row r="406" spans="1:1">
      <c r="A406" s="2108"/>
    </row>
    <row r="407" spans="1:1">
      <c r="A407" s="2108"/>
    </row>
    <row r="408" spans="1:1">
      <c r="A408" s="2108"/>
    </row>
    <row r="409" spans="1:1">
      <c r="A409" s="2108"/>
    </row>
    <row r="410" spans="1:1">
      <c r="A410" s="2108"/>
    </row>
    <row r="411" spans="1:1">
      <c r="A411" s="2108"/>
    </row>
    <row r="412" spans="1:1">
      <c r="A412" s="2108"/>
    </row>
    <row r="413" spans="1:1">
      <c r="A413" s="2108"/>
    </row>
    <row r="414" spans="1:1">
      <c r="A414" s="2108"/>
    </row>
    <row r="415" spans="1:1">
      <c r="A415" s="2108"/>
    </row>
    <row r="416" spans="1:1">
      <c r="A416" s="2108"/>
    </row>
    <row r="417" spans="1:1">
      <c r="A417" s="2108"/>
    </row>
    <row r="418" spans="1:1">
      <c r="A418" s="2108"/>
    </row>
    <row r="419" spans="1:1">
      <c r="A419" s="2108"/>
    </row>
    <row r="420" spans="1:1">
      <c r="A420" s="2108"/>
    </row>
    <row r="421" spans="1:1">
      <c r="A421" s="2108"/>
    </row>
    <row r="422" spans="1:1">
      <c r="A422" s="2108"/>
    </row>
    <row r="423" spans="1:1">
      <c r="A423" s="2108"/>
    </row>
    <row r="424" spans="1:1">
      <c r="A424" s="2108"/>
    </row>
    <row r="425" spans="1:1">
      <c r="A425" s="2108"/>
    </row>
    <row r="426" spans="1:1">
      <c r="A426" s="2108"/>
    </row>
    <row r="427" spans="1:1">
      <c r="A427" s="2108"/>
    </row>
    <row r="428" spans="1:1">
      <c r="A428" s="2108"/>
    </row>
    <row r="429" spans="1:1">
      <c r="A429" s="2108"/>
    </row>
    <row r="430" spans="1:1">
      <c r="A430" s="2108"/>
    </row>
    <row r="431" spans="1:1">
      <c r="A431" s="2108"/>
    </row>
    <row r="432" spans="1:1">
      <c r="A432" s="2108"/>
    </row>
    <row r="433" spans="1:1">
      <c r="A433" s="2108"/>
    </row>
    <row r="434" spans="1:1">
      <c r="A434" s="2108"/>
    </row>
    <row r="435" spans="1:1">
      <c r="A435" s="2108"/>
    </row>
    <row r="436" spans="1:1">
      <c r="A436" s="2108"/>
    </row>
    <row r="437" spans="1:1">
      <c r="A437" s="2108"/>
    </row>
    <row r="438" spans="1:1">
      <c r="A438" s="2108"/>
    </row>
    <row r="439" spans="1:1">
      <c r="A439" s="2108"/>
    </row>
    <row r="440" spans="1:1">
      <c r="A440" s="2108"/>
    </row>
    <row r="441" spans="1:1">
      <c r="A441" s="2108"/>
    </row>
    <row r="442" spans="1:1">
      <c r="A442" s="2108"/>
    </row>
    <row r="443" spans="1:1">
      <c r="A443" s="2108"/>
    </row>
    <row r="444" spans="1:1">
      <c r="A444" s="2108"/>
    </row>
    <row r="445" spans="1:1">
      <c r="A445" s="2108"/>
    </row>
    <row r="446" spans="1:1">
      <c r="A446" s="2108"/>
    </row>
    <row r="447" spans="1:1">
      <c r="A447" s="2108"/>
    </row>
    <row r="448" spans="1:1">
      <c r="A448" s="2108"/>
    </row>
    <row r="449" spans="1:1">
      <c r="A449" s="2108"/>
    </row>
    <row r="450" spans="1:1">
      <c r="A450" s="2108"/>
    </row>
    <row r="451" spans="1:1">
      <c r="A451" s="2108"/>
    </row>
    <row r="452" spans="1:1">
      <c r="A452" s="2108"/>
    </row>
    <row r="453" spans="1:1">
      <c r="A453" s="2108"/>
    </row>
  </sheetData>
  <mergeCells count="1">
    <mergeCell ref="A7:H8"/>
  </mergeCells>
  <phoneticPr fontId="29" type="noConversion"/>
  <printOptions horizontalCentered="1"/>
  <pageMargins left="0.25" right="0.25" top="0.75" bottom="0.25" header="0.25" footer="0.22"/>
  <pageSetup scale="87" orientation="landscape" r:id="rId1"/>
  <headerFooter alignWithMargins="0"/>
</worksheet>
</file>

<file path=xl/worksheets/sheet29.xml><?xml version="1.0" encoding="utf-8"?>
<worksheet xmlns="http://schemas.openxmlformats.org/spreadsheetml/2006/main" xmlns:r="http://schemas.openxmlformats.org/officeDocument/2006/relationships">
  <sheetPr transitionEvaluation="1" transitionEntry="1" codeName="Sheet66"/>
  <dimension ref="A1:P447"/>
  <sheetViews>
    <sheetView view="pageBreakPreview" zoomScale="60" zoomScaleNormal="100" workbookViewId="0">
      <selection activeCell="D1" sqref="D1:E1048576"/>
    </sheetView>
  </sheetViews>
  <sheetFormatPr defaultColWidth="10.85546875" defaultRowHeight="12"/>
  <cols>
    <col min="1" max="1" width="5.140625" style="327" customWidth="1"/>
    <col min="2" max="2" width="33.42578125" style="327" customWidth="1"/>
    <col min="3" max="16" width="11.7109375" style="327" customWidth="1"/>
    <col min="17" max="18" width="9.7109375" style="327" customWidth="1"/>
    <col min="19" max="16384" width="10.85546875" style="327"/>
  </cols>
  <sheetData>
    <row r="1" spans="1:16">
      <c r="A1" s="321" t="s">
        <v>1016</v>
      </c>
      <c r="B1" s="321"/>
      <c r="L1" s="321" t="s">
        <v>1741</v>
      </c>
      <c r="M1" s="321"/>
    </row>
    <row r="2" spans="1:16">
      <c r="A2" s="321"/>
      <c r="B2" s="321"/>
      <c r="L2" s="321"/>
      <c r="M2" s="321"/>
    </row>
    <row r="3" spans="1:16">
      <c r="A3" s="321" t="s">
        <v>3808</v>
      </c>
      <c r="B3" s="321"/>
      <c r="L3" s="321" t="s">
        <v>1017</v>
      </c>
      <c r="M3" s="321"/>
    </row>
    <row r="4" spans="1:16">
      <c r="A4" s="321" t="s">
        <v>3807</v>
      </c>
      <c r="B4" s="321"/>
      <c r="L4" s="317" t="s">
        <v>2138</v>
      </c>
      <c r="M4" s="321"/>
    </row>
    <row r="5" spans="1:16">
      <c r="A5" s="321" t="s">
        <v>2632</v>
      </c>
      <c r="B5" s="321"/>
      <c r="L5" s="321" t="s">
        <v>4056</v>
      </c>
      <c r="M5" s="321"/>
    </row>
    <row r="6" spans="1:16">
      <c r="A6" s="321"/>
      <c r="B6" s="321"/>
      <c r="C6" s="321"/>
      <c r="D6" s="321"/>
      <c r="E6" s="321"/>
      <c r="F6" s="321"/>
      <c r="G6" s="321"/>
      <c r="H6" s="321"/>
      <c r="I6" s="321"/>
      <c r="J6" s="321"/>
      <c r="K6" s="321"/>
      <c r="L6" s="321"/>
      <c r="M6" s="321"/>
    </row>
    <row r="7" spans="1:16">
      <c r="A7" s="2584" t="s">
        <v>2047</v>
      </c>
      <c r="B7" s="2569"/>
      <c r="C7" s="2569"/>
      <c r="D7" s="2569"/>
      <c r="E7" s="2569"/>
      <c r="F7" s="2569"/>
      <c r="G7" s="2569"/>
      <c r="H7" s="2569"/>
      <c r="I7" s="2569"/>
      <c r="J7" s="2569"/>
      <c r="K7" s="2569"/>
      <c r="L7" s="2569"/>
      <c r="M7" s="2569"/>
    </row>
    <row r="8" spans="1:16" ht="2.25" customHeight="1">
      <c r="A8" s="2569"/>
      <c r="B8" s="2569"/>
      <c r="C8" s="2569"/>
      <c r="D8" s="2569"/>
      <c r="E8" s="2569"/>
      <c r="F8" s="2569"/>
      <c r="G8" s="2569"/>
      <c r="H8" s="2569"/>
      <c r="I8" s="2569"/>
      <c r="J8" s="2569"/>
      <c r="K8" s="2569"/>
      <c r="L8" s="2569"/>
      <c r="M8" s="2569"/>
    </row>
    <row r="9" spans="1:16" ht="12.75" thickBot="1">
      <c r="A9" s="366"/>
      <c r="B9" s="366"/>
      <c r="C9" s="366"/>
      <c r="D9" s="366"/>
      <c r="E9" s="366"/>
      <c r="F9" s="366"/>
      <c r="G9" s="366"/>
      <c r="H9" s="366"/>
      <c r="I9" s="366"/>
      <c r="J9" s="366"/>
      <c r="K9" s="366"/>
      <c r="L9" s="366"/>
      <c r="M9" s="366"/>
      <c r="N9" s="366"/>
      <c r="O9" s="366"/>
      <c r="P9" s="366"/>
    </row>
    <row r="10" spans="1:16">
      <c r="A10" s="321"/>
      <c r="B10" s="348" t="s">
        <v>1321</v>
      </c>
      <c r="C10" s="886">
        <v>-2</v>
      </c>
      <c r="D10" s="886">
        <v>-3</v>
      </c>
      <c r="E10" s="886">
        <v>-4</v>
      </c>
      <c r="F10" s="887">
        <v>-5</v>
      </c>
      <c r="G10" s="887">
        <v>-6</v>
      </c>
      <c r="H10" s="887">
        <v>-7</v>
      </c>
      <c r="I10" s="887">
        <v>-8</v>
      </c>
      <c r="J10" s="887">
        <v>-9</v>
      </c>
      <c r="K10" s="887">
        <v>-10</v>
      </c>
      <c r="L10" s="887">
        <v>-11</v>
      </c>
      <c r="M10" s="887">
        <v>-12</v>
      </c>
      <c r="N10" s="888">
        <v>-13</v>
      </c>
      <c r="O10" s="888">
        <v>-14</v>
      </c>
      <c r="P10" s="888">
        <v>-15</v>
      </c>
    </row>
    <row r="11" spans="1:16" ht="24">
      <c r="A11" s="874" t="s">
        <v>1122</v>
      </c>
      <c r="B11" s="567" t="s">
        <v>1018</v>
      </c>
      <c r="C11" s="323" t="s">
        <v>2636</v>
      </c>
      <c r="D11" s="323">
        <v>42014</v>
      </c>
      <c r="E11" s="324">
        <v>42036</v>
      </c>
      <c r="F11" s="324">
        <v>42064</v>
      </c>
      <c r="G11" s="324">
        <v>42095</v>
      </c>
      <c r="H11" s="324">
        <v>42125</v>
      </c>
      <c r="I11" s="324">
        <v>42156</v>
      </c>
      <c r="J11" s="324">
        <v>42186</v>
      </c>
      <c r="K11" s="324">
        <v>42217</v>
      </c>
      <c r="L11" s="324">
        <v>42248</v>
      </c>
      <c r="M11" s="324">
        <v>42278</v>
      </c>
      <c r="N11" s="324">
        <v>42309</v>
      </c>
      <c r="O11" s="324">
        <v>42339</v>
      </c>
      <c r="P11" s="325" t="s">
        <v>74</v>
      </c>
    </row>
    <row r="12" spans="1:16">
      <c r="A12" s="364"/>
    </row>
    <row r="13" spans="1:16">
      <c r="A13" s="364">
        <v>1</v>
      </c>
      <c r="B13" s="327" t="s">
        <v>1613</v>
      </c>
      <c r="C13" s="332">
        <v>64874764.420000002</v>
      </c>
      <c r="D13" s="332">
        <v>65229132.329999998</v>
      </c>
      <c r="E13" s="332">
        <v>65303341.629999995</v>
      </c>
      <c r="F13" s="332">
        <v>65433641.920000002</v>
      </c>
      <c r="G13" s="332">
        <v>65936003.689999998</v>
      </c>
      <c r="H13" s="332">
        <v>66121527.61999999</v>
      </c>
      <c r="I13" s="332">
        <v>66286451.979999997</v>
      </c>
      <c r="J13" s="332">
        <v>66315601.189999998</v>
      </c>
      <c r="K13" s="332">
        <v>66356697.329999998</v>
      </c>
      <c r="L13" s="332">
        <v>66401505.939999998</v>
      </c>
      <c r="M13" s="332">
        <v>66460395.459999993</v>
      </c>
      <c r="N13" s="332">
        <v>66502997.650000006</v>
      </c>
      <c r="O13" s="332">
        <v>66575093.079999983</v>
      </c>
      <c r="P13" s="320">
        <v>65984396</v>
      </c>
    </row>
    <row r="14" spans="1:16">
      <c r="A14" s="364">
        <v>2</v>
      </c>
      <c r="B14" s="327" t="s">
        <v>1615</v>
      </c>
      <c r="C14" s="328">
        <v>561493.69999999995</v>
      </c>
      <c r="D14" s="328">
        <v>600670.70999999833</v>
      </c>
      <c r="E14" s="328">
        <v>756851.31999999925</v>
      </c>
      <c r="F14" s="328">
        <v>956791.06999999727</v>
      </c>
      <c r="G14" s="328">
        <v>531526.75999999803</v>
      </c>
      <c r="H14" s="328">
        <v>689310.48999999906</v>
      </c>
      <c r="I14" s="328">
        <v>625396.57000000135</v>
      </c>
      <c r="J14" s="328">
        <v>692560.76000000292</v>
      </c>
      <c r="K14" s="328">
        <v>700531.25</v>
      </c>
      <c r="L14" s="328">
        <v>719720.78000000166</v>
      </c>
      <c r="M14" s="328">
        <v>763735.84000000264</v>
      </c>
      <c r="N14" s="328">
        <v>780214.03000000236</v>
      </c>
      <c r="O14" s="328">
        <v>896269.93000000261</v>
      </c>
      <c r="P14" s="320">
        <v>713467</v>
      </c>
    </row>
    <row r="15" spans="1:16">
      <c r="A15" s="364">
        <v>3</v>
      </c>
      <c r="B15" s="327" t="s">
        <v>1019</v>
      </c>
      <c r="C15" s="328">
        <v>-68465.5</v>
      </c>
      <c r="D15" s="328">
        <v>-68336.759999999995</v>
      </c>
      <c r="E15" s="328">
        <v>-68208.02</v>
      </c>
      <c r="F15" s="328">
        <v>-68079.28</v>
      </c>
      <c r="G15" s="328">
        <v>-67950.539999999994</v>
      </c>
      <c r="H15" s="328">
        <v>-67821.8</v>
      </c>
      <c r="I15" s="328">
        <v>-67693.06</v>
      </c>
      <c r="J15" s="328">
        <v>-67564.319999999992</v>
      </c>
      <c r="K15" s="328">
        <v>-67435.58</v>
      </c>
      <c r="L15" s="328">
        <v>-67306.84</v>
      </c>
      <c r="M15" s="328">
        <v>-67178.100000000006</v>
      </c>
      <c r="N15" s="328">
        <v>-67049.36</v>
      </c>
      <c r="O15" s="328">
        <v>-66920.62</v>
      </c>
      <c r="P15" s="320">
        <v>-67693</v>
      </c>
    </row>
    <row r="16" spans="1:16">
      <c r="A16" s="364">
        <v>4</v>
      </c>
      <c r="B16" s="327" t="s">
        <v>2674</v>
      </c>
      <c r="C16" s="354">
        <v>0</v>
      </c>
      <c r="D16" s="354">
        <v>0</v>
      </c>
      <c r="E16" s="354">
        <v>0</v>
      </c>
      <c r="F16" s="354">
        <v>0</v>
      </c>
      <c r="G16" s="354">
        <v>0</v>
      </c>
      <c r="H16" s="354">
        <v>0</v>
      </c>
      <c r="I16" s="354">
        <v>0</v>
      </c>
      <c r="J16" s="354">
        <v>0</v>
      </c>
      <c r="K16" s="354">
        <v>0</v>
      </c>
      <c r="L16" s="354">
        <v>0</v>
      </c>
      <c r="M16" s="354">
        <v>0</v>
      </c>
      <c r="N16" s="354">
        <v>0</v>
      </c>
      <c r="O16" s="354">
        <v>0</v>
      </c>
      <c r="P16" s="354">
        <v>0</v>
      </c>
    </row>
    <row r="17" spans="1:16">
      <c r="A17" s="364">
        <v>5</v>
      </c>
      <c r="B17" s="327" t="s">
        <v>1020</v>
      </c>
      <c r="C17" s="328">
        <v>65367792.620000005</v>
      </c>
      <c r="D17" s="328">
        <v>65761466.280000001</v>
      </c>
      <c r="E17" s="328">
        <v>65991984.929999992</v>
      </c>
      <c r="F17" s="328">
        <v>66322353.710000001</v>
      </c>
      <c r="G17" s="328">
        <v>66399579.909999996</v>
      </c>
      <c r="H17" s="328">
        <v>66743016.309999995</v>
      </c>
      <c r="I17" s="328">
        <v>66844155.489999995</v>
      </c>
      <c r="J17" s="328">
        <v>66940597.630000003</v>
      </c>
      <c r="K17" s="328">
        <v>66989793</v>
      </c>
      <c r="L17" s="328">
        <v>67053919.879999995</v>
      </c>
      <c r="M17" s="328">
        <v>67156953.200000003</v>
      </c>
      <c r="N17" s="328">
        <v>67216162.320000008</v>
      </c>
      <c r="O17" s="328">
        <v>67404442.389999986</v>
      </c>
      <c r="P17" s="328">
        <v>66630170</v>
      </c>
    </row>
    <row r="18" spans="1:16">
      <c r="A18" s="364">
        <v>6</v>
      </c>
      <c r="B18" s="327" t="s">
        <v>1021</v>
      </c>
      <c r="C18" s="328">
        <v>-18795504.869999997</v>
      </c>
      <c r="D18" s="328">
        <v>-18976609.229999997</v>
      </c>
      <c r="E18" s="328">
        <v>-19135245.619999994</v>
      </c>
      <c r="F18" s="328">
        <v>-19348823.320000004</v>
      </c>
      <c r="G18" s="328">
        <v>-19527603.529999997</v>
      </c>
      <c r="H18" s="328">
        <v>-19703701.529999997</v>
      </c>
      <c r="I18" s="328">
        <v>-19869901.630000003</v>
      </c>
      <c r="J18" s="328">
        <v>-19990250.550000004</v>
      </c>
      <c r="K18" s="328">
        <v>-20146079.920000006</v>
      </c>
      <c r="L18" s="328">
        <v>-20305784.330000002</v>
      </c>
      <c r="M18" s="328">
        <v>-20464471.250000004</v>
      </c>
      <c r="N18" s="328">
        <v>-20632741.57</v>
      </c>
      <c r="O18" s="328">
        <v>-20808828.229999997</v>
      </c>
      <c r="P18" s="320">
        <v>-19823504</v>
      </c>
    </row>
    <row r="19" spans="1:16">
      <c r="A19" s="364">
        <v>7</v>
      </c>
      <c r="C19" s="354"/>
      <c r="D19" s="354"/>
      <c r="E19" s="354"/>
      <c r="F19" s="354"/>
      <c r="G19" s="354"/>
      <c r="H19" s="354"/>
      <c r="I19" s="354"/>
      <c r="J19" s="354"/>
      <c r="K19" s="354"/>
      <c r="L19" s="354"/>
      <c r="M19" s="354"/>
      <c r="N19" s="354"/>
      <c r="O19" s="354"/>
      <c r="P19" s="354"/>
    </row>
    <row r="20" spans="1:16">
      <c r="A20" s="364">
        <v>8</v>
      </c>
      <c r="B20" s="327" t="s">
        <v>1022</v>
      </c>
      <c r="C20" s="354">
        <v>46572287.750000007</v>
      </c>
      <c r="D20" s="354">
        <v>46784857.050000004</v>
      </c>
      <c r="E20" s="354">
        <v>46856739.310000002</v>
      </c>
      <c r="F20" s="354">
        <v>46973530.390000001</v>
      </c>
      <c r="G20" s="354">
        <v>46871976.379999995</v>
      </c>
      <c r="H20" s="354">
        <v>47039314.780000001</v>
      </c>
      <c r="I20" s="354">
        <v>46974253.859999992</v>
      </c>
      <c r="J20" s="354">
        <v>46950347.079999998</v>
      </c>
      <c r="K20" s="354">
        <v>46843713.079999998</v>
      </c>
      <c r="L20" s="354">
        <v>46748135.549999997</v>
      </c>
      <c r="M20" s="354">
        <v>46692481.950000003</v>
      </c>
      <c r="N20" s="354">
        <v>46583420.750000007</v>
      </c>
      <c r="O20" s="354">
        <v>46595614.159999989</v>
      </c>
      <c r="P20" s="354">
        <v>46806666</v>
      </c>
    </row>
    <row r="21" spans="1:16">
      <c r="A21" s="364">
        <v>9</v>
      </c>
      <c r="C21" s="328"/>
      <c r="D21" s="328"/>
      <c r="E21" s="328"/>
      <c r="F21" s="328"/>
      <c r="G21" s="328"/>
      <c r="H21" s="328"/>
      <c r="I21" s="328"/>
      <c r="J21" s="328"/>
      <c r="K21" s="328"/>
      <c r="L21" s="328"/>
      <c r="M21" s="328"/>
      <c r="N21" s="328"/>
      <c r="O21" s="328"/>
      <c r="P21" s="328"/>
    </row>
    <row r="22" spans="1:16">
      <c r="A22" s="364">
        <v>10</v>
      </c>
      <c r="B22" s="327" t="s">
        <v>1413</v>
      </c>
      <c r="C22" s="328"/>
      <c r="D22" s="523"/>
      <c r="E22" s="523"/>
      <c r="F22" s="523"/>
      <c r="G22" s="523"/>
      <c r="H22" s="523"/>
      <c r="I22" s="523"/>
      <c r="J22" s="523"/>
      <c r="K22" s="344"/>
      <c r="L22" s="344"/>
      <c r="M22" s="344"/>
      <c r="N22" s="344"/>
      <c r="O22" s="344"/>
      <c r="P22" s="320">
        <v>0</v>
      </c>
    </row>
    <row r="23" spans="1:16">
      <c r="A23" s="364">
        <v>11</v>
      </c>
      <c r="B23" s="327" t="s">
        <v>1414</v>
      </c>
      <c r="C23" s="328">
        <v>846670.97999999986</v>
      </c>
      <c r="D23" s="328">
        <v>828592.32</v>
      </c>
      <c r="E23" s="328">
        <v>771840.36</v>
      </c>
      <c r="F23" s="328">
        <v>793757.62</v>
      </c>
      <c r="G23" s="328">
        <v>980415.44</v>
      </c>
      <c r="H23" s="328">
        <v>1111629.1500000001</v>
      </c>
      <c r="I23" s="328">
        <v>1048675.43</v>
      </c>
      <c r="J23" s="328">
        <v>949737.5</v>
      </c>
      <c r="K23" s="328">
        <v>884082.22</v>
      </c>
      <c r="L23" s="328">
        <v>882900.87</v>
      </c>
      <c r="M23" s="328">
        <v>939785.08</v>
      </c>
      <c r="N23" s="328">
        <v>1029606.52</v>
      </c>
      <c r="O23" s="328">
        <v>965859.38</v>
      </c>
      <c r="P23" s="320">
        <v>925658</v>
      </c>
    </row>
    <row r="24" spans="1:16">
      <c r="A24" s="364">
        <v>12</v>
      </c>
      <c r="B24" s="327" t="s">
        <v>1334</v>
      </c>
      <c r="C24" s="328"/>
      <c r="D24" s="328"/>
      <c r="E24" s="328"/>
      <c r="F24" s="328"/>
      <c r="G24" s="328"/>
      <c r="H24" s="328"/>
      <c r="I24" s="328"/>
      <c r="J24" s="328"/>
      <c r="K24" s="328"/>
      <c r="L24" s="328"/>
      <c r="M24" s="328"/>
      <c r="N24" s="328"/>
      <c r="O24" s="328"/>
      <c r="P24" s="320">
        <v>0</v>
      </c>
    </row>
    <row r="25" spans="1:16">
      <c r="A25" s="364">
        <v>13</v>
      </c>
      <c r="B25" s="327" t="s">
        <v>957</v>
      </c>
      <c r="C25" s="328">
        <v>24368484.300000001</v>
      </c>
      <c r="D25" s="328">
        <v>23946830.02</v>
      </c>
      <c r="E25" s="328">
        <v>24175509.52</v>
      </c>
      <c r="F25" s="328">
        <v>24060431.739999998</v>
      </c>
      <c r="G25" s="328">
        <v>24212919.77</v>
      </c>
      <c r="H25" s="328">
        <v>24546568.199999999</v>
      </c>
      <c r="I25" s="328">
        <v>24681233.489999998</v>
      </c>
      <c r="J25" s="328">
        <v>24896671.43</v>
      </c>
      <c r="K25" s="328">
        <v>25252121.210000001</v>
      </c>
      <c r="L25" s="328">
        <v>25380502.77</v>
      </c>
      <c r="M25" s="328">
        <v>25654968.640000001</v>
      </c>
      <c r="N25" s="328">
        <v>25762777.399999999</v>
      </c>
      <c r="O25" s="328">
        <v>25873362.420000002</v>
      </c>
      <c r="P25" s="320">
        <v>24831722</v>
      </c>
    </row>
    <row r="26" spans="1:16">
      <c r="A26" s="364">
        <v>14</v>
      </c>
      <c r="B26" s="327" t="s">
        <v>958</v>
      </c>
      <c r="C26" s="328"/>
      <c r="D26" s="328"/>
      <c r="E26" s="328"/>
      <c r="F26" s="328"/>
      <c r="G26" s="328"/>
      <c r="H26" s="328"/>
      <c r="I26" s="328"/>
      <c r="J26" s="328"/>
      <c r="K26" s="328"/>
      <c r="L26" s="328"/>
      <c r="M26" s="328"/>
      <c r="N26" s="328"/>
      <c r="O26" s="328"/>
      <c r="P26" s="320">
        <v>0</v>
      </c>
    </row>
    <row r="27" spans="1:16">
      <c r="A27" s="364">
        <v>15</v>
      </c>
      <c r="B27" s="409" t="s">
        <v>1038</v>
      </c>
      <c r="C27" s="328"/>
      <c r="D27" s="328"/>
      <c r="E27" s="328"/>
      <c r="F27" s="328"/>
      <c r="G27" s="328"/>
      <c r="H27" s="328"/>
      <c r="I27" s="328"/>
      <c r="J27" s="328"/>
      <c r="K27" s="328"/>
      <c r="L27" s="328"/>
      <c r="M27" s="328"/>
      <c r="N27" s="328"/>
      <c r="O27" s="328"/>
      <c r="P27" s="320">
        <v>0</v>
      </c>
    </row>
    <row r="28" spans="1:16">
      <c r="A28" s="364">
        <v>16</v>
      </c>
      <c r="B28" s="327" t="s">
        <v>1325</v>
      </c>
      <c r="C28" s="328"/>
      <c r="D28" s="328"/>
      <c r="E28" s="328"/>
      <c r="F28" s="328"/>
      <c r="G28" s="328"/>
      <c r="H28" s="328"/>
      <c r="I28" s="328"/>
      <c r="J28" s="328"/>
      <c r="K28" s="328"/>
      <c r="L28" s="328"/>
      <c r="M28" s="328"/>
      <c r="N28" s="328"/>
      <c r="O28" s="328"/>
      <c r="P28" s="320">
        <v>0</v>
      </c>
    </row>
    <row r="29" spans="1:16">
      <c r="A29" s="364">
        <v>17</v>
      </c>
      <c r="B29" s="327" t="s">
        <v>1326</v>
      </c>
      <c r="C29" s="328">
        <v>-9717</v>
      </c>
      <c r="D29" s="328">
        <v>-9437</v>
      </c>
      <c r="E29" s="328">
        <v>-10306</v>
      </c>
      <c r="F29" s="328">
        <v>-9145</v>
      </c>
      <c r="G29" s="328">
        <v>-9126</v>
      </c>
      <c r="H29" s="328">
        <v>-8825</v>
      </c>
      <c r="I29" s="328">
        <v>-9094</v>
      </c>
      <c r="J29" s="328">
        <v>-8810</v>
      </c>
      <c r="K29" s="328">
        <v>-9571</v>
      </c>
      <c r="L29" s="328">
        <v>-9375</v>
      </c>
      <c r="M29" s="328">
        <v>-10731</v>
      </c>
      <c r="N29" s="328">
        <v>-11127</v>
      </c>
      <c r="O29" s="328">
        <v>-10596</v>
      </c>
      <c r="P29" s="320">
        <v>-9682</v>
      </c>
    </row>
    <row r="30" spans="1:16">
      <c r="A30" s="364">
        <v>18</v>
      </c>
      <c r="B30" s="327" t="s">
        <v>1327</v>
      </c>
      <c r="C30" s="328">
        <v>16667</v>
      </c>
      <c r="D30" s="328">
        <v>16667</v>
      </c>
      <c r="E30" s="328">
        <v>16667</v>
      </c>
      <c r="F30" s="328">
        <v>16667</v>
      </c>
      <c r="G30" s="328">
        <v>16667</v>
      </c>
      <c r="H30" s="328">
        <v>16667</v>
      </c>
      <c r="I30" s="328">
        <v>16667</v>
      </c>
      <c r="J30" s="328">
        <v>16667</v>
      </c>
      <c r="K30" s="328">
        <v>16667</v>
      </c>
      <c r="L30" s="328">
        <v>16667</v>
      </c>
      <c r="M30" s="328">
        <v>16667</v>
      </c>
      <c r="N30" s="328">
        <v>16667</v>
      </c>
      <c r="O30" s="328">
        <v>18668</v>
      </c>
      <c r="P30" s="320">
        <v>16821</v>
      </c>
    </row>
    <row r="31" spans="1:16">
      <c r="A31" s="364">
        <v>19</v>
      </c>
      <c r="B31" s="327" t="s">
        <v>859</v>
      </c>
      <c r="C31" s="328">
        <v>18235</v>
      </c>
      <c r="D31" s="328">
        <v>18235</v>
      </c>
      <c r="E31" s="328">
        <v>18235</v>
      </c>
      <c r="F31" s="328">
        <v>18235</v>
      </c>
      <c r="G31" s="328">
        <v>18235</v>
      </c>
      <c r="H31" s="328">
        <v>18235</v>
      </c>
      <c r="I31" s="328">
        <v>18235</v>
      </c>
      <c r="J31" s="328">
        <v>18235</v>
      </c>
      <c r="K31" s="328">
        <v>18235</v>
      </c>
      <c r="L31" s="328">
        <v>18235</v>
      </c>
      <c r="M31" s="328">
        <v>18235</v>
      </c>
      <c r="N31" s="328">
        <v>18235</v>
      </c>
      <c r="O31" s="328">
        <v>18235</v>
      </c>
      <c r="P31" s="320">
        <v>18235</v>
      </c>
    </row>
    <row r="32" spans="1:16">
      <c r="A32" s="364">
        <v>20</v>
      </c>
      <c r="C32" s="354"/>
      <c r="D32" s="354"/>
      <c r="E32" s="354"/>
      <c r="F32" s="354"/>
      <c r="G32" s="354"/>
      <c r="H32" s="354"/>
      <c r="I32" s="354"/>
      <c r="J32" s="354"/>
      <c r="K32" s="354"/>
      <c r="L32" s="354"/>
      <c r="M32" s="354"/>
      <c r="N32" s="354"/>
      <c r="O32" s="354"/>
      <c r="P32" s="354"/>
    </row>
    <row r="33" spans="1:16">
      <c r="A33" s="364">
        <v>21</v>
      </c>
      <c r="B33" s="327" t="s">
        <v>860</v>
      </c>
      <c r="C33" s="354">
        <v>25240340.280000001</v>
      </c>
      <c r="D33" s="354">
        <v>24800887.34</v>
      </c>
      <c r="E33" s="354">
        <v>24971945.879999999</v>
      </c>
      <c r="F33" s="354">
        <v>24879946.359999999</v>
      </c>
      <c r="G33" s="354">
        <v>25219111.210000001</v>
      </c>
      <c r="H33" s="354">
        <v>25684274.349999998</v>
      </c>
      <c r="I33" s="354">
        <v>25755716.919999998</v>
      </c>
      <c r="J33" s="354">
        <v>25872500.93</v>
      </c>
      <c r="K33" s="354">
        <v>26161534.43</v>
      </c>
      <c r="L33" s="354">
        <v>26288930.640000001</v>
      </c>
      <c r="M33" s="354">
        <v>26618924.719999999</v>
      </c>
      <c r="N33" s="354">
        <v>26816158.919999998</v>
      </c>
      <c r="O33" s="354">
        <v>26865528.800000001</v>
      </c>
      <c r="P33" s="354">
        <v>25782754</v>
      </c>
    </row>
    <row r="34" spans="1:16">
      <c r="A34" s="364">
        <v>22</v>
      </c>
      <c r="C34" s="328"/>
      <c r="D34" s="328"/>
      <c r="E34" s="328"/>
      <c r="F34" s="328"/>
      <c r="G34" s="328"/>
      <c r="H34" s="328"/>
      <c r="I34" s="328"/>
      <c r="J34" s="328"/>
      <c r="K34" s="328"/>
      <c r="L34" s="328"/>
      <c r="M34" s="328"/>
      <c r="N34" s="328"/>
      <c r="O34" s="328"/>
      <c r="P34" s="328"/>
    </row>
    <row r="35" spans="1:16">
      <c r="A35" s="364">
        <v>23</v>
      </c>
      <c r="B35" s="327" t="s">
        <v>2402</v>
      </c>
      <c r="C35" s="328"/>
      <c r="D35" s="328"/>
      <c r="E35" s="328"/>
      <c r="F35" s="328"/>
      <c r="G35" s="328"/>
      <c r="H35" s="328"/>
      <c r="I35" s="328"/>
      <c r="J35" s="328"/>
      <c r="K35" s="328"/>
      <c r="L35" s="328"/>
      <c r="M35" s="328"/>
      <c r="N35" s="328"/>
      <c r="O35" s="328"/>
      <c r="P35" s="320">
        <v>0</v>
      </c>
    </row>
    <row r="36" spans="1:16">
      <c r="A36" s="364">
        <v>24</v>
      </c>
      <c r="B36" s="327" t="s">
        <v>1492</v>
      </c>
      <c r="C36" s="328"/>
      <c r="D36" s="328"/>
      <c r="E36" s="328"/>
      <c r="F36" s="328"/>
      <c r="G36" s="328"/>
      <c r="H36" s="328"/>
      <c r="I36" s="328"/>
      <c r="J36" s="328"/>
      <c r="K36" s="328"/>
      <c r="L36" s="328"/>
      <c r="M36" s="328"/>
      <c r="N36" s="328"/>
      <c r="O36" s="328"/>
      <c r="P36" s="320">
        <v>0</v>
      </c>
    </row>
    <row r="37" spans="1:16">
      <c r="A37" s="364">
        <v>25</v>
      </c>
      <c r="B37" s="327" t="s">
        <v>1616</v>
      </c>
      <c r="C37" s="328">
        <v>0</v>
      </c>
      <c r="D37" s="328">
        <v>0</v>
      </c>
      <c r="E37" s="328">
        <v>0</v>
      </c>
      <c r="F37" s="328">
        <v>0</v>
      </c>
      <c r="G37" s="328">
        <v>0</v>
      </c>
      <c r="H37" s="328">
        <v>0</v>
      </c>
      <c r="I37" s="328">
        <v>0</v>
      </c>
      <c r="J37" s="328">
        <v>0</v>
      </c>
      <c r="K37" s="328">
        <v>0</v>
      </c>
      <c r="L37" s="328">
        <v>0</v>
      </c>
      <c r="M37" s="328">
        <v>0</v>
      </c>
      <c r="N37" s="328">
        <v>0</v>
      </c>
      <c r="O37" s="328">
        <v>0</v>
      </c>
      <c r="P37" s="320">
        <v>0</v>
      </c>
    </row>
    <row r="38" spans="1:16">
      <c r="A38" s="364">
        <v>26</v>
      </c>
      <c r="B38" s="327" t="s">
        <v>1617</v>
      </c>
      <c r="C38" s="328"/>
      <c r="D38" s="328"/>
      <c r="E38" s="328"/>
      <c r="F38" s="328"/>
      <c r="G38" s="328"/>
      <c r="H38" s="328"/>
      <c r="I38" s="328"/>
      <c r="J38" s="328"/>
      <c r="K38" s="328"/>
      <c r="L38" s="328"/>
      <c r="M38" s="328"/>
      <c r="N38" s="328"/>
      <c r="O38" s="328"/>
      <c r="P38" s="320">
        <v>0</v>
      </c>
    </row>
    <row r="39" spans="1:16">
      <c r="A39" s="364">
        <v>27</v>
      </c>
      <c r="B39" s="327" t="s">
        <v>1899</v>
      </c>
      <c r="C39" s="328">
        <v>28813.999999999884</v>
      </c>
      <c r="D39" s="328">
        <v>28813.999999999767</v>
      </c>
      <c r="E39" s="328">
        <v>28813.999999999767</v>
      </c>
      <c r="F39" s="328">
        <v>28813.999999999767</v>
      </c>
      <c r="G39" s="328">
        <v>28813.999999999767</v>
      </c>
      <c r="H39" s="328">
        <v>28813.999999999884</v>
      </c>
      <c r="I39" s="328">
        <v>28813.999999999884</v>
      </c>
      <c r="J39" s="328">
        <v>28813.999999999884</v>
      </c>
      <c r="K39" s="328">
        <v>28813.999999999767</v>
      </c>
      <c r="L39" s="328">
        <v>28813.999999999884</v>
      </c>
      <c r="M39" s="328">
        <v>28813.999999999884</v>
      </c>
      <c r="N39" s="328">
        <v>28813.999999999767</v>
      </c>
      <c r="O39" s="328">
        <v>28813.999999999884</v>
      </c>
      <c r="P39" s="320">
        <v>28814</v>
      </c>
    </row>
    <row r="40" spans="1:16">
      <c r="A40" s="364">
        <v>28</v>
      </c>
      <c r="B40" s="327" t="s">
        <v>1900</v>
      </c>
      <c r="C40" s="328">
        <v>76660.51999999999</v>
      </c>
      <c r="D40" s="328">
        <v>75333.540000000066</v>
      </c>
      <c r="E40" s="328">
        <v>74006.53</v>
      </c>
      <c r="F40" s="328">
        <v>72679.51999999999</v>
      </c>
      <c r="G40" s="328">
        <v>71352.50999999998</v>
      </c>
      <c r="H40" s="328">
        <v>70348.120000000024</v>
      </c>
      <c r="I40" s="328">
        <v>69343.709999999992</v>
      </c>
      <c r="J40" s="328">
        <v>68339.320000000036</v>
      </c>
      <c r="K40" s="328">
        <v>69016.91</v>
      </c>
      <c r="L40" s="328">
        <v>59732.430000000037</v>
      </c>
      <c r="M40" s="328">
        <v>58452.400000000009</v>
      </c>
      <c r="N40" s="328">
        <v>57172.380000000048</v>
      </c>
      <c r="O40" s="328">
        <v>55892.35000000002</v>
      </c>
      <c r="P40" s="320">
        <v>67564</v>
      </c>
    </row>
    <row r="41" spans="1:16">
      <c r="A41" s="364">
        <v>29</v>
      </c>
      <c r="B41" s="327" t="s">
        <v>1901</v>
      </c>
      <c r="C41" s="328"/>
      <c r="D41" s="328"/>
      <c r="E41" s="328"/>
      <c r="F41" s="328"/>
      <c r="G41" s="328"/>
      <c r="H41" s="328"/>
      <c r="I41" s="328"/>
      <c r="J41" s="328"/>
      <c r="K41" s="328"/>
      <c r="L41" s="328"/>
      <c r="M41" s="328"/>
      <c r="N41" s="328"/>
      <c r="O41" s="328"/>
      <c r="P41" s="320">
        <v>0</v>
      </c>
    </row>
    <row r="42" spans="1:16">
      <c r="A42" s="364">
        <v>30</v>
      </c>
      <c r="B42" s="391" t="s">
        <v>1902</v>
      </c>
      <c r="C42" s="642">
        <v>105474.51999999987</v>
      </c>
      <c r="D42" s="642">
        <v>104147.53999999983</v>
      </c>
      <c r="E42" s="642">
        <v>102820.52999999977</v>
      </c>
      <c r="F42" s="642">
        <v>101493.51999999976</v>
      </c>
      <c r="G42" s="642">
        <v>100166.50999999975</v>
      </c>
      <c r="H42" s="642">
        <v>99162.119999999908</v>
      </c>
      <c r="I42" s="642">
        <v>98157.709999999875</v>
      </c>
      <c r="J42" s="642">
        <v>97153.31999999992</v>
      </c>
      <c r="K42" s="642">
        <v>97830.909999999771</v>
      </c>
      <c r="L42" s="642">
        <v>88546.42999999992</v>
      </c>
      <c r="M42" s="642">
        <v>87266.399999999892</v>
      </c>
      <c r="N42" s="642">
        <v>85986.379999999815</v>
      </c>
      <c r="O42" s="642">
        <v>84706.349999999904</v>
      </c>
      <c r="P42" s="642">
        <v>96378</v>
      </c>
    </row>
    <row r="43" spans="1:16">
      <c r="A43" s="364">
        <v>31</v>
      </c>
      <c r="C43" s="337"/>
      <c r="D43" s="337"/>
      <c r="E43" s="337"/>
      <c r="F43" s="337"/>
      <c r="G43" s="337"/>
      <c r="H43" s="337"/>
      <c r="I43" s="337"/>
      <c r="J43" s="337"/>
      <c r="K43" s="337"/>
      <c r="L43" s="337"/>
      <c r="M43" s="337"/>
    </row>
    <row r="44" spans="1:16" ht="12.75" thickBot="1">
      <c r="A44" s="364">
        <v>32</v>
      </c>
      <c r="B44" s="327" t="s">
        <v>1903</v>
      </c>
      <c r="C44" s="356">
        <v>71918102.549999997</v>
      </c>
      <c r="D44" s="356">
        <v>71689891.930000007</v>
      </c>
      <c r="E44" s="356">
        <v>71931505.719999999</v>
      </c>
      <c r="F44" s="356">
        <v>71954970.269999996</v>
      </c>
      <c r="G44" s="356">
        <v>72191254.100000009</v>
      </c>
      <c r="H44" s="356">
        <v>72822751.25</v>
      </c>
      <c r="I44" s="356">
        <v>72828128.48999998</v>
      </c>
      <c r="J44" s="356">
        <v>72920001.329999983</v>
      </c>
      <c r="K44" s="356">
        <v>73103078.419999987</v>
      </c>
      <c r="L44" s="356">
        <v>73125612.620000005</v>
      </c>
      <c r="M44" s="356">
        <v>73398673.070000008</v>
      </c>
      <c r="N44" s="356">
        <v>73485566.049999997</v>
      </c>
      <c r="O44" s="356">
        <v>73545849.309999987</v>
      </c>
      <c r="P44" s="356">
        <v>72685798</v>
      </c>
    </row>
    <row r="45" spans="1:16" ht="12.75" thickTop="1">
      <c r="A45" s="364"/>
      <c r="C45" s="337"/>
      <c r="D45" s="337"/>
      <c r="E45" s="337"/>
      <c r="F45" s="337"/>
      <c r="G45" s="337"/>
      <c r="H45" s="337"/>
      <c r="I45" s="337"/>
      <c r="J45" s="337"/>
      <c r="K45" s="337"/>
      <c r="L45" s="337"/>
      <c r="M45" s="337"/>
    </row>
    <row r="46" spans="1:16">
      <c r="A46" s="321"/>
      <c r="B46" s="321"/>
      <c r="C46" s="1263"/>
      <c r="D46" s="1263"/>
      <c r="E46" s="1263"/>
      <c r="F46" s="1263"/>
      <c r="G46" s="1263"/>
      <c r="H46" s="1263"/>
      <c r="I46" s="1263"/>
      <c r="J46" s="1263"/>
      <c r="K46" s="1263"/>
      <c r="L46" s="1263"/>
      <c r="M46" s="1263"/>
      <c r="N46" s="1263"/>
      <c r="O46" s="1263"/>
    </row>
    <row r="47" spans="1:16">
      <c r="A47" s="326"/>
      <c r="B47" s="326"/>
      <c r="C47" s="2170"/>
      <c r="D47" s="2170"/>
      <c r="E47" s="2170"/>
      <c r="F47" s="2170"/>
      <c r="G47" s="2170"/>
      <c r="H47" s="2170"/>
      <c r="I47" s="2170"/>
      <c r="J47" s="2170"/>
      <c r="K47" s="2170"/>
      <c r="L47" s="2170"/>
      <c r="M47" s="2170"/>
      <c r="N47" s="1263"/>
      <c r="O47" s="1263"/>
    </row>
    <row r="48" spans="1:16">
      <c r="A48" s="321"/>
      <c r="B48" s="321"/>
    </row>
    <row r="49" spans="1:2">
      <c r="A49" s="321"/>
      <c r="B49" s="321"/>
    </row>
    <row r="50" spans="1:2">
      <c r="A50" s="321"/>
      <c r="B50" s="321"/>
    </row>
    <row r="51" spans="1:2">
      <c r="A51" s="321"/>
      <c r="B51" s="321"/>
    </row>
    <row r="52" spans="1:2">
      <c r="A52" s="321"/>
      <c r="B52" s="321"/>
    </row>
    <row r="53" spans="1:2">
      <c r="A53" s="321"/>
      <c r="B53" s="321"/>
    </row>
    <row r="54" spans="1:2">
      <c r="A54" s="321"/>
      <c r="B54" s="321"/>
    </row>
    <row r="147" spans="2:2">
      <c r="B147" s="410"/>
    </row>
    <row r="150" spans="2:2">
      <c r="B150" s="410"/>
    </row>
    <row r="273" spans="1:1">
      <c r="A273" s="2108"/>
    </row>
    <row r="274" spans="1:1">
      <c r="A274" s="2108"/>
    </row>
    <row r="275" spans="1:1">
      <c r="A275" s="2108"/>
    </row>
    <row r="276" spans="1:1">
      <c r="A276" s="2108"/>
    </row>
    <row r="277" spans="1:1">
      <c r="A277" s="2108"/>
    </row>
    <row r="307" spans="1:1">
      <c r="A307" s="2108"/>
    </row>
    <row r="376" spans="1:1">
      <c r="A376" s="321"/>
    </row>
    <row r="393" spans="1:1">
      <c r="A393" s="2108"/>
    </row>
    <row r="394" spans="1:1">
      <c r="A394" s="2108"/>
    </row>
    <row r="395" spans="1:1">
      <c r="A395" s="2108"/>
    </row>
    <row r="396" spans="1:1">
      <c r="A396" s="2108"/>
    </row>
    <row r="397" spans="1:1">
      <c r="A397" s="2108"/>
    </row>
    <row r="398" spans="1:1">
      <c r="A398" s="2108"/>
    </row>
    <row r="399" spans="1:1">
      <c r="A399" s="2108"/>
    </row>
    <row r="400" spans="1:1">
      <c r="A400" s="2108"/>
    </row>
    <row r="401" spans="1:1">
      <c r="A401" s="2108"/>
    </row>
    <row r="402" spans="1:1">
      <c r="A402" s="2108"/>
    </row>
    <row r="403" spans="1:1">
      <c r="A403" s="2108"/>
    </row>
    <row r="404" spans="1:1">
      <c r="A404" s="2108"/>
    </row>
    <row r="405" spans="1:1">
      <c r="A405" s="2108"/>
    </row>
    <row r="406" spans="1:1">
      <c r="A406" s="2108"/>
    </row>
    <row r="407" spans="1:1">
      <c r="A407" s="2108"/>
    </row>
    <row r="408" spans="1:1">
      <c r="A408" s="2108"/>
    </row>
    <row r="409" spans="1:1">
      <c r="A409" s="2108"/>
    </row>
    <row r="410" spans="1:1">
      <c r="A410" s="2108"/>
    </row>
    <row r="411" spans="1:1">
      <c r="A411" s="2108"/>
    </row>
    <row r="412" spans="1:1">
      <c r="A412" s="2108"/>
    </row>
    <row r="413" spans="1:1">
      <c r="A413" s="2108"/>
    </row>
    <row r="414" spans="1:1">
      <c r="A414" s="2108"/>
    </row>
    <row r="415" spans="1:1">
      <c r="A415" s="2108"/>
    </row>
    <row r="416" spans="1:1">
      <c r="A416" s="2108"/>
    </row>
    <row r="417" spans="1:1">
      <c r="A417" s="2108"/>
    </row>
    <row r="418" spans="1:1">
      <c r="A418" s="2108"/>
    </row>
    <row r="419" spans="1:1">
      <c r="A419" s="2108"/>
    </row>
    <row r="420" spans="1:1">
      <c r="A420" s="2108"/>
    </row>
    <row r="421" spans="1:1">
      <c r="A421" s="2108"/>
    </row>
    <row r="422" spans="1:1">
      <c r="A422" s="2108"/>
    </row>
    <row r="423" spans="1:1">
      <c r="A423" s="2108"/>
    </row>
    <row r="424" spans="1:1">
      <c r="A424" s="2108"/>
    </row>
    <row r="425" spans="1:1">
      <c r="A425" s="2108"/>
    </row>
    <row r="426" spans="1:1">
      <c r="A426" s="2108"/>
    </row>
    <row r="427" spans="1:1">
      <c r="A427" s="2108"/>
    </row>
    <row r="428" spans="1:1">
      <c r="A428" s="2108"/>
    </row>
    <row r="429" spans="1:1">
      <c r="A429" s="2108"/>
    </row>
    <row r="430" spans="1:1">
      <c r="A430" s="2108"/>
    </row>
    <row r="431" spans="1:1">
      <c r="A431" s="2108"/>
    </row>
    <row r="432" spans="1:1">
      <c r="A432" s="2108"/>
    </row>
    <row r="433" spans="1:1">
      <c r="A433" s="2108"/>
    </row>
    <row r="434" spans="1:1">
      <c r="A434" s="2108"/>
    </row>
    <row r="435" spans="1:1">
      <c r="A435" s="2108"/>
    </row>
    <row r="436" spans="1:1">
      <c r="A436" s="2108"/>
    </row>
    <row r="437" spans="1:1">
      <c r="A437" s="2108"/>
    </row>
    <row r="438" spans="1:1">
      <c r="A438" s="2108"/>
    </row>
    <row r="439" spans="1:1">
      <c r="A439" s="2108"/>
    </row>
    <row r="440" spans="1:1">
      <c r="A440" s="2108"/>
    </row>
    <row r="441" spans="1:1">
      <c r="A441" s="2108"/>
    </row>
    <row r="442" spans="1:1">
      <c r="A442" s="2108"/>
    </row>
    <row r="443" spans="1:1">
      <c r="A443" s="2108"/>
    </row>
    <row r="444" spans="1:1">
      <c r="A444" s="2108"/>
    </row>
    <row r="445" spans="1:1">
      <c r="A445" s="2108"/>
    </row>
    <row r="446" spans="1:1">
      <c r="A446" s="2108"/>
    </row>
    <row r="447" spans="1:1">
      <c r="A447" s="2108"/>
    </row>
  </sheetData>
  <mergeCells count="1">
    <mergeCell ref="A7:M8"/>
  </mergeCells>
  <phoneticPr fontId="29" type="noConversion"/>
  <printOptions horizontalCentered="1"/>
  <pageMargins left="0.25" right="0.25" top="0.75" bottom="0.25" header="0.25" footer="0.22"/>
  <pageSetup scale="60" orientation="landscape" r:id="rId1"/>
  <headerFooter alignWithMargins="0"/>
</worksheet>
</file>

<file path=xl/worksheets/sheet3.xml><?xml version="1.0" encoding="utf-8"?>
<worksheet xmlns="http://schemas.openxmlformats.org/spreadsheetml/2006/main" xmlns:r="http://schemas.openxmlformats.org/officeDocument/2006/relationships">
  <sheetPr transitionEvaluation="1" transitionEntry="1" codeName="Sheet4">
    <pageSetUpPr fitToPage="1"/>
  </sheetPr>
  <dimension ref="A1:U380"/>
  <sheetViews>
    <sheetView workbookViewId="0"/>
  </sheetViews>
  <sheetFormatPr defaultColWidth="10.85546875" defaultRowHeight="12.75"/>
  <cols>
    <col min="1" max="1" width="16" style="4" customWidth="1"/>
    <col min="2" max="2" width="1.42578125" style="4" customWidth="1"/>
    <col min="3" max="3" width="16.140625" style="4" customWidth="1"/>
    <col min="4" max="4" width="2" style="4" customWidth="1"/>
    <col min="5" max="5" width="62.7109375" style="4" customWidth="1"/>
    <col min="6" max="16384" width="10.85546875" style="4"/>
  </cols>
  <sheetData>
    <row r="1" spans="1:21">
      <c r="A1" s="12" t="s">
        <v>1479</v>
      </c>
      <c r="B1" s="5"/>
      <c r="C1" s="5"/>
      <c r="D1" s="5"/>
      <c r="E1" s="5"/>
      <c r="F1" s="19"/>
    </row>
    <row r="2" spans="1:21">
      <c r="A2" s="12" t="s">
        <v>1480</v>
      </c>
      <c r="B2" s="5"/>
      <c r="C2" s="5"/>
      <c r="D2" s="5"/>
      <c r="E2" s="5"/>
    </row>
    <row r="3" spans="1:21">
      <c r="A3" s="12" t="s">
        <v>1566</v>
      </c>
      <c r="B3" s="5"/>
      <c r="C3" s="5"/>
      <c r="D3" s="5"/>
      <c r="E3" s="5"/>
    </row>
    <row r="4" spans="1:21">
      <c r="B4" s="5"/>
      <c r="C4" s="5"/>
      <c r="D4" s="5"/>
      <c r="E4" s="5"/>
    </row>
    <row r="5" spans="1:21">
      <c r="A5" s="12" t="s">
        <v>1481</v>
      </c>
      <c r="B5" s="5"/>
      <c r="C5" s="5"/>
      <c r="D5" s="5"/>
      <c r="E5" s="5"/>
    </row>
    <row r="7" spans="1:21">
      <c r="F7" s="5"/>
      <c r="G7" s="5"/>
      <c r="H7" s="5"/>
      <c r="I7" s="5"/>
      <c r="J7" s="5"/>
      <c r="K7" s="5"/>
      <c r="L7" s="5"/>
      <c r="M7" s="5"/>
      <c r="N7" s="5"/>
      <c r="O7" s="5"/>
      <c r="P7" s="5"/>
      <c r="Q7" s="5"/>
      <c r="R7" s="5"/>
      <c r="S7" s="5"/>
      <c r="T7" s="5"/>
      <c r="U7" s="5"/>
    </row>
    <row r="8" spans="1:21">
      <c r="F8" s="5"/>
      <c r="G8" s="5"/>
      <c r="H8" s="5"/>
      <c r="I8" s="5"/>
      <c r="J8" s="5"/>
      <c r="K8" s="5"/>
      <c r="L8" s="5"/>
      <c r="M8" s="5"/>
      <c r="N8" s="5"/>
      <c r="O8" s="5"/>
      <c r="P8" s="5"/>
      <c r="Q8" s="5"/>
      <c r="R8" s="5"/>
      <c r="S8" s="5"/>
      <c r="T8" s="5"/>
      <c r="U8" s="5"/>
    </row>
    <row r="9" spans="1:21" ht="15">
      <c r="A9" s="13" t="s">
        <v>1482</v>
      </c>
      <c r="B9" s="18"/>
      <c r="C9" s="13" t="s">
        <v>1483</v>
      </c>
      <c r="D9" s="18"/>
      <c r="E9" s="31" t="s">
        <v>1942</v>
      </c>
      <c r="F9" s="5"/>
      <c r="G9" s="5"/>
      <c r="H9" s="5"/>
      <c r="I9" s="5"/>
      <c r="J9" s="5"/>
      <c r="K9" s="5"/>
      <c r="L9" s="5"/>
      <c r="M9" s="5"/>
      <c r="N9" s="5"/>
      <c r="O9" s="5"/>
      <c r="P9" s="5"/>
      <c r="Q9" s="5"/>
      <c r="R9" s="5"/>
      <c r="S9" s="5"/>
      <c r="T9" s="5"/>
      <c r="U9" s="5"/>
    </row>
    <row r="11" spans="1:21">
      <c r="A11" s="12" t="s">
        <v>107</v>
      </c>
      <c r="B11" s="5"/>
      <c r="C11" s="5"/>
      <c r="D11" s="5"/>
      <c r="E11" s="5"/>
    </row>
    <row r="13" spans="1:21">
      <c r="A13" s="23" t="s">
        <v>807</v>
      </c>
      <c r="B13" s="5"/>
      <c r="C13" s="5"/>
      <c r="D13" s="5"/>
      <c r="E13" s="5"/>
      <c r="F13" s="15"/>
      <c r="G13" s="15"/>
      <c r="H13" s="24"/>
      <c r="I13" s="5"/>
      <c r="J13" s="5"/>
      <c r="K13" s="5"/>
      <c r="L13" s="5"/>
      <c r="M13" s="5"/>
    </row>
    <row r="14" spans="1:21">
      <c r="D14" s="7"/>
      <c r="E14" s="30"/>
      <c r="F14" s="5"/>
      <c r="G14" s="5"/>
      <c r="H14" s="5"/>
      <c r="I14" s="5"/>
      <c r="J14" s="5"/>
      <c r="K14" s="5"/>
      <c r="L14" s="5"/>
      <c r="U14" s="5"/>
    </row>
    <row r="15" spans="1:21">
      <c r="A15" s="11"/>
      <c r="C15" s="299"/>
      <c r="D15" s="26"/>
      <c r="E15" s="301"/>
    </row>
    <row r="16" spans="1:21">
      <c r="A16" s="11"/>
      <c r="C16" s="299"/>
      <c r="D16" s="26"/>
      <c r="E16" s="301"/>
    </row>
    <row r="17" spans="1:5">
      <c r="A17" s="11"/>
      <c r="C17" s="299"/>
      <c r="D17" s="26"/>
      <c r="E17" s="302"/>
    </row>
    <row r="18" spans="1:5">
      <c r="A18" s="11"/>
      <c r="C18" s="299"/>
      <c r="D18" s="26"/>
      <c r="E18" s="302"/>
    </row>
    <row r="19" spans="1:5">
      <c r="A19" s="11"/>
      <c r="C19" s="299"/>
      <c r="D19" s="26"/>
      <c r="E19" s="302"/>
    </row>
    <row r="20" spans="1:5">
      <c r="A20" s="11"/>
      <c r="C20" s="299"/>
      <c r="D20" s="26"/>
      <c r="E20" s="302"/>
    </row>
    <row r="21" spans="1:5">
      <c r="A21" s="11"/>
      <c r="C21" s="17"/>
      <c r="E21" s="21"/>
    </row>
    <row r="22" spans="1:5">
      <c r="A22" s="11"/>
      <c r="C22" s="17"/>
      <c r="E22" s="29"/>
    </row>
    <row r="23" spans="1:5">
      <c r="A23" s="11"/>
      <c r="C23" s="17"/>
      <c r="E23" s="20"/>
    </row>
    <row r="24" spans="1:5">
      <c r="A24" s="11"/>
      <c r="C24" s="17"/>
      <c r="E24" s="20"/>
    </row>
    <row r="25" spans="1:5">
      <c r="A25" s="11"/>
      <c r="C25" s="17"/>
      <c r="E25" s="21"/>
    </row>
    <row r="26" spans="1:5">
      <c r="A26" s="11"/>
      <c r="C26" s="17"/>
      <c r="E26" s="21"/>
    </row>
    <row r="27" spans="1:5">
      <c r="A27" s="11"/>
      <c r="C27" s="17"/>
      <c r="E27" s="21"/>
    </row>
    <row r="28" spans="1:5">
      <c r="A28" s="11"/>
      <c r="C28" s="17"/>
      <c r="E28" s="21"/>
    </row>
    <row r="29" spans="1:5">
      <c r="A29" s="11"/>
      <c r="C29" s="17"/>
      <c r="E29" s="20"/>
    </row>
    <row r="46" spans="1:9">
      <c r="A46" s="22"/>
      <c r="B46" s="9"/>
      <c r="C46" s="17"/>
      <c r="D46" s="9"/>
      <c r="E46" s="20"/>
      <c r="I46" s="6"/>
    </row>
    <row r="47" spans="1:9">
      <c r="C47" s="14"/>
    </row>
    <row r="48" spans="1:9">
      <c r="C48" s="14"/>
    </row>
    <row r="49" spans="3:3">
      <c r="C49" s="14"/>
    </row>
    <row r="50" spans="3:3">
      <c r="C50" s="14"/>
    </row>
    <row r="51" spans="3:3">
      <c r="C51" s="14"/>
    </row>
    <row r="52" spans="3:3">
      <c r="C52" s="14"/>
    </row>
    <row r="53" spans="3:3">
      <c r="C53" s="14"/>
    </row>
    <row r="54" spans="3:3">
      <c r="C54" s="14"/>
    </row>
    <row r="55" spans="3:3">
      <c r="C55" s="14"/>
    </row>
    <row r="56" spans="3:3">
      <c r="C56" s="14"/>
    </row>
    <row r="57" spans="3:3">
      <c r="C57" s="14"/>
    </row>
    <row r="77" spans="9:17">
      <c r="I77" s="16"/>
    </row>
    <row r="78" spans="9:17">
      <c r="I78" s="6"/>
    </row>
    <row r="79" spans="9:17">
      <c r="I79" s="6"/>
    </row>
    <row r="80" spans="9:17">
      <c r="I80" s="6"/>
      <c r="M80" s="16"/>
      <c r="Q80" s="16"/>
    </row>
    <row r="81" spans="9:17">
      <c r="I81" s="6"/>
    </row>
    <row r="82" spans="9:17">
      <c r="I82" s="6"/>
    </row>
    <row r="83" spans="9:17">
      <c r="I83" s="6"/>
      <c r="M83" s="16"/>
      <c r="Q83" s="16"/>
    </row>
    <row r="84" spans="9:17">
      <c r="I84" s="6"/>
    </row>
    <row r="85" spans="9:17">
      <c r="I85" s="6"/>
    </row>
    <row r="86" spans="9:17">
      <c r="I86" s="6"/>
    </row>
    <row r="87" spans="9:17">
      <c r="I87" s="6"/>
    </row>
    <row r="88" spans="9:17">
      <c r="I88" s="6"/>
    </row>
    <row r="89" spans="9:17">
      <c r="I89" s="6"/>
    </row>
    <row r="90" spans="9:17">
      <c r="I90" s="6"/>
    </row>
    <row r="91" spans="9:17">
      <c r="I91" s="6"/>
    </row>
    <row r="92" spans="9:17">
      <c r="I92" s="6"/>
    </row>
    <row r="93" spans="9:17">
      <c r="I93" s="6"/>
    </row>
    <row r="94" spans="9:17">
      <c r="I94" s="6"/>
    </row>
    <row r="95" spans="9:17">
      <c r="I95" s="6"/>
    </row>
    <row r="96" spans="9:17">
      <c r="I96" s="6"/>
    </row>
    <row r="97" spans="9:9">
      <c r="I97" s="6"/>
    </row>
    <row r="98" spans="9:9">
      <c r="I98" s="6"/>
    </row>
    <row r="99" spans="9:9">
      <c r="I99" s="6"/>
    </row>
    <row r="100" spans="9:9">
      <c r="I100" s="6"/>
    </row>
    <row r="101" spans="9:9">
      <c r="I101" s="6"/>
    </row>
    <row r="102" spans="9:9">
      <c r="I102" s="6"/>
    </row>
    <row r="103" spans="9:9">
      <c r="I103" s="6"/>
    </row>
    <row r="104" spans="9:9">
      <c r="I104" s="6"/>
    </row>
    <row r="105" spans="9:9">
      <c r="I105" s="6"/>
    </row>
    <row r="106" spans="9:9">
      <c r="I106" s="6"/>
    </row>
    <row r="108" spans="9:9">
      <c r="I108" s="16"/>
    </row>
    <row r="122" spans="5:5">
      <c r="E122" s="8"/>
    </row>
    <row r="124" spans="5:5">
      <c r="E124" s="8"/>
    </row>
    <row r="125" spans="5:5">
      <c r="E125" s="8"/>
    </row>
    <row r="126" spans="5:5">
      <c r="E126" s="8"/>
    </row>
    <row r="127" spans="5:5">
      <c r="E127" s="8"/>
    </row>
    <row r="128" spans="5:5">
      <c r="E128" s="8"/>
    </row>
    <row r="129" spans="5:9">
      <c r="E129" s="8"/>
    </row>
    <row r="130" spans="5:9">
      <c r="E130" s="8"/>
    </row>
    <row r="131" spans="5:9">
      <c r="E131" s="8"/>
    </row>
    <row r="137" spans="5:9">
      <c r="I137" s="16"/>
    </row>
    <row r="138" spans="5:9">
      <c r="I138" s="6"/>
    </row>
    <row r="139" spans="5:9">
      <c r="I139" s="6"/>
    </row>
    <row r="140" spans="5:9">
      <c r="I140" s="6"/>
    </row>
    <row r="141" spans="5:9">
      <c r="I141" s="6"/>
    </row>
    <row r="142" spans="5:9">
      <c r="I142" s="6"/>
    </row>
    <row r="143" spans="5:9">
      <c r="I143" s="6"/>
    </row>
    <row r="144" spans="5:9">
      <c r="I144" s="6"/>
    </row>
    <row r="145" spans="9:9">
      <c r="I145" s="6"/>
    </row>
    <row r="146" spans="9:9">
      <c r="I146" s="6"/>
    </row>
    <row r="147" spans="9:9">
      <c r="I147" s="6"/>
    </row>
    <row r="148" spans="9:9">
      <c r="I148" s="6"/>
    </row>
    <row r="149" spans="9:9">
      <c r="I149" s="6"/>
    </row>
    <row r="150" spans="9:9">
      <c r="I150" s="6"/>
    </row>
    <row r="151" spans="9:9">
      <c r="I151" s="6"/>
    </row>
    <row r="152" spans="9:9">
      <c r="I152" s="6"/>
    </row>
    <row r="153" spans="9:9">
      <c r="I153" s="6"/>
    </row>
    <row r="154" spans="9:9">
      <c r="I154" s="6"/>
    </row>
    <row r="155" spans="9:9">
      <c r="I155" s="6"/>
    </row>
    <row r="156" spans="9:9">
      <c r="I156" s="6"/>
    </row>
    <row r="175" spans="9:9">
      <c r="I175" s="16"/>
    </row>
    <row r="176" spans="9:9">
      <c r="I176" s="6"/>
    </row>
    <row r="177" spans="9:9">
      <c r="I177" s="6"/>
    </row>
    <row r="178" spans="9:9">
      <c r="I178" s="6"/>
    </row>
    <row r="179" spans="9:9">
      <c r="I179" s="6"/>
    </row>
    <row r="180" spans="9:9">
      <c r="I180" s="6"/>
    </row>
    <row r="181" spans="9:9">
      <c r="I181" s="6"/>
    </row>
    <row r="182" spans="9:9">
      <c r="I182" s="6"/>
    </row>
    <row r="183" spans="9:9">
      <c r="I183" s="6"/>
    </row>
    <row r="184" spans="9:9">
      <c r="I184" s="6"/>
    </row>
    <row r="185" spans="9:9">
      <c r="I185" s="6"/>
    </row>
    <row r="186" spans="9:9">
      <c r="I186" s="6"/>
    </row>
    <row r="187" spans="9:9">
      <c r="I187" s="6"/>
    </row>
    <row r="188" spans="9:9">
      <c r="I188" s="6"/>
    </row>
    <row r="189" spans="9:9">
      <c r="I189" s="6"/>
    </row>
    <row r="190" spans="9:9">
      <c r="I190" s="6"/>
    </row>
    <row r="191" spans="9:9">
      <c r="I191" s="6"/>
    </row>
    <row r="192" spans="9:9">
      <c r="I192" s="6"/>
    </row>
    <row r="193" spans="1:9">
      <c r="I193" s="6"/>
    </row>
    <row r="194" spans="1:9">
      <c r="I194" s="6"/>
    </row>
    <row r="195" spans="1:9">
      <c r="I195" s="6"/>
    </row>
    <row r="196" spans="1:9">
      <c r="I196" s="6"/>
    </row>
    <row r="197" spans="1:9">
      <c r="I197" s="6"/>
    </row>
    <row r="198" spans="1:9">
      <c r="I198" s="6"/>
    </row>
    <row r="199" spans="1:9">
      <c r="I199" s="6"/>
    </row>
    <row r="200" spans="1:9">
      <c r="I200" s="6"/>
    </row>
    <row r="201" spans="1:9">
      <c r="I201" s="6"/>
    </row>
    <row r="202" spans="1:9">
      <c r="I202" s="6"/>
    </row>
    <row r="203" spans="1:9">
      <c r="I203" s="6"/>
    </row>
    <row r="204" spans="1:9">
      <c r="I204" s="6"/>
    </row>
    <row r="205" spans="1:9">
      <c r="I205" s="6"/>
    </row>
    <row r="206" spans="1:9">
      <c r="A206" s="8"/>
      <c r="B206" s="8"/>
      <c r="C206" s="8"/>
      <c r="D206" s="8"/>
      <c r="I206" s="6"/>
    </row>
    <row r="207" spans="1:9">
      <c r="A207" s="8"/>
      <c r="B207" s="8"/>
      <c r="C207" s="8"/>
      <c r="D207" s="8"/>
      <c r="I207" s="6"/>
    </row>
    <row r="208" spans="1:9">
      <c r="A208" s="8"/>
      <c r="B208" s="8"/>
      <c r="C208" s="8"/>
      <c r="D208" s="8"/>
      <c r="I208" s="6"/>
    </row>
    <row r="209" spans="1:9">
      <c r="A209" s="8"/>
      <c r="B209" s="8"/>
      <c r="C209" s="8"/>
      <c r="D209" s="8"/>
      <c r="I209" s="6"/>
    </row>
    <row r="210" spans="1:9">
      <c r="A210" s="8"/>
      <c r="B210" s="8"/>
      <c r="C210" s="8"/>
      <c r="D210" s="8"/>
      <c r="I210" s="6"/>
    </row>
    <row r="211" spans="1:9">
      <c r="I211" s="6"/>
    </row>
    <row r="213" spans="1:9">
      <c r="I213" s="16"/>
    </row>
    <row r="215" spans="1:9">
      <c r="I215" s="8"/>
    </row>
    <row r="235" spans="1:9">
      <c r="I235" s="16"/>
    </row>
    <row r="236" spans="1:9">
      <c r="I236" s="6"/>
    </row>
    <row r="237" spans="1:9">
      <c r="I237" s="6"/>
    </row>
    <row r="238" spans="1:9">
      <c r="I238" s="6"/>
    </row>
    <row r="239" spans="1:9">
      <c r="I239" s="6"/>
    </row>
    <row r="240" spans="1:9">
      <c r="A240" s="8"/>
      <c r="B240" s="8"/>
      <c r="C240" s="8"/>
      <c r="I240" s="6"/>
    </row>
    <row r="241" spans="9:9">
      <c r="I241" s="6"/>
    </row>
    <row r="242" spans="9:9">
      <c r="I242" s="6"/>
    </row>
    <row r="243" spans="9:9">
      <c r="I243" s="6"/>
    </row>
    <row r="244" spans="9:9">
      <c r="I244" s="6"/>
    </row>
    <row r="245" spans="9:9">
      <c r="I245" s="6"/>
    </row>
    <row r="246" spans="9:9">
      <c r="I246" s="6"/>
    </row>
    <row r="247" spans="9:9">
      <c r="I247" s="6"/>
    </row>
    <row r="248" spans="9:9">
      <c r="I248" s="6"/>
    </row>
    <row r="249" spans="9:9">
      <c r="I249" s="6"/>
    </row>
    <row r="250" spans="9:9">
      <c r="I250" s="6"/>
    </row>
    <row r="251" spans="9:9">
      <c r="I251" s="6"/>
    </row>
    <row r="252" spans="9:9">
      <c r="I252" s="6"/>
    </row>
    <row r="253" spans="9:9">
      <c r="I253" s="6"/>
    </row>
    <row r="254" spans="9:9">
      <c r="I254" s="6"/>
    </row>
    <row r="255" spans="9:9">
      <c r="I255" s="6"/>
    </row>
    <row r="256" spans="9:9">
      <c r="I256" s="6"/>
    </row>
    <row r="257" spans="9:9">
      <c r="I257" s="6"/>
    </row>
    <row r="258" spans="9:9">
      <c r="I258" s="6"/>
    </row>
    <row r="259" spans="9:9">
      <c r="I259" s="6"/>
    </row>
    <row r="260" spans="9:9">
      <c r="I260" s="6"/>
    </row>
    <row r="261" spans="9:9">
      <c r="I261" s="6"/>
    </row>
    <row r="262" spans="9:9">
      <c r="I262" s="6"/>
    </row>
    <row r="263" spans="9:9">
      <c r="I263" s="6"/>
    </row>
    <row r="264" spans="9:9">
      <c r="I264" s="6"/>
    </row>
    <row r="265" spans="9:9">
      <c r="I265" s="6"/>
    </row>
    <row r="266" spans="9:9">
      <c r="I266" s="6"/>
    </row>
    <row r="267" spans="9:9">
      <c r="I267" s="6"/>
    </row>
    <row r="268" spans="9:9">
      <c r="I268" s="6"/>
    </row>
    <row r="269" spans="9:9">
      <c r="I269" s="6"/>
    </row>
    <row r="270" spans="9:9">
      <c r="I270" s="6"/>
    </row>
    <row r="271" spans="9:9">
      <c r="I271" s="6"/>
    </row>
    <row r="273" spans="9:9">
      <c r="I273" s="16"/>
    </row>
    <row r="275" spans="9:9">
      <c r="I275" s="8"/>
    </row>
    <row r="309" spans="1:1">
      <c r="A309" s="9"/>
    </row>
    <row r="326" spans="1:1">
      <c r="A326" s="8"/>
    </row>
    <row r="327" spans="1:1">
      <c r="A327" s="8"/>
    </row>
    <row r="328" spans="1:1">
      <c r="A328" s="8"/>
    </row>
    <row r="329" spans="1:1">
      <c r="A329" s="8"/>
    </row>
    <row r="330" spans="1:1">
      <c r="A330" s="8"/>
    </row>
    <row r="331" spans="1:1">
      <c r="A331" s="8"/>
    </row>
    <row r="332" spans="1:1">
      <c r="A332" s="8"/>
    </row>
    <row r="333" spans="1:1">
      <c r="A333" s="8"/>
    </row>
    <row r="334" spans="1:1">
      <c r="A334" s="8"/>
    </row>
    <row r="335" spans="1:1">
      <c r="A335" s="8"/>
    </row>
    <row r="336" spans="1:1">
      <c r="A336" s="8"/>
    </row>
    <row r="337" spans="1:1">
      <c r="A337" s="8"/>
    </row>
    <row r="338" spans="1:1">
      <c r="A338" s="8"/>
    </row>
    <row r="339" spans="1:1">
      <c r="A339" s="8"/>
    </row>
    <row r="340" spans="1:1">
      <c r="A340" s="8"/>
    </row>
    <row r="341" spans="1:1">
      <c r="A341" s="8"/>
    </row>
    <row r="342" spans="1:1">
      <c r="A342" s="8"/>
    </row>
    <row r="343" spans="1:1">
      <c r="A343" s="8"/>
    </row>
    <row r="344" spans="1:1">
      <c r="A344" s="8"/>
    </row>
    <row r="345" spans="1:1">
      <c r="A345" s="8"/>
    </row>
    <row r="346" spans="1:1">
      <c r="A346" s="8"/>
    </row>
    <row r="347" spans="1:1">
      <c r="A347" s="8"/>
    </row>
    <row r="348" spans="1:1">
      <c r="A348" s="8"/>
    </row>
    <row r="349" spans="1:1">
      <c r="A349" s="8"/>
    </row>
    <row r="350" spans="1:1">
      <c r="A350" s="8"/>
    </row>
    <row r="351" spans="1:1">
      <c r="A351" s="8"/>
    </row>
    <row r="352" spans="1:1">
      <c r="A352" s="8"/>
    </row>
    <row r="353" spans="1:1">
      <c r="A353" s="8"/>
    </row>
    <row r="354" spans="1:1">
      <c r="A354" s="8"/>
    </row>
    <row r="355" spans="1:1">
      <c r="A355" s="8"/>
    </row>
    <row r="356" spans="1:1">
      <c r="A356" s="8"/>
    </row>
    <row r="357" spans="1:1">
      <c r="A357" s="8"/>
    </row>
    <row r="358" spans="1:1">
      <c r="A358" s="8"/>
    </row>
    <row r="359" spans="1:1">
      <c r="A359" s="8"/>
    </row>
    <row r="360" spans="1:1">
      <c r="A360" s="8"/>
    </row>
    <row r="361" spans="1:1">
      <c r="A361" s="8"/>
    </row>
    <row r="362" spans="1:1">
      <c r="A362" s="8"/>
    </row>
    <row r="363" spans="1:1">
      <c r="A363" s="8"/>
    </row>
    <row r="364" spans="1:1">
      <c r="A364" s="8"/>
    </row>
    <row r="365" spans="1:1">
      <c r="A365" s="8"/>
    </row>
    <row r="366" spans="1:1">
      <c r="A366" s="8"/>
    </row>
    <row r="367" spans="1:1">
      <c r="A367" s="8"/>
    </row>
    <row r="368" spans="1:1">
      <c r="A368" s="8"/>
    </row>
    <row r="369" spans="1:1">
      <c r="A369" s="8"/>
    </row>
    <row r="370" spans="1:1">
      <c r="A370" s="8"/>
    </row>
    <row r="371" spans="1:1">
      <c r="A371" s="8"/>
    </row>
    <row r="372" spans="1:1">
      <c r="A372" s="8"/>
    </row>
    <row r="373" spans="1:1">
      <c r="A373" s="8"/>
    </row>
    <row r="374" spans="1:1">
      <c r="A374" s="8"/>
    </row>
    <row r="375" spans="1:1">
      <c r="A375" s="8"/>
    </row>
    <row r="376" spans="1:1">
      <c r="A376" s="8"/>
    </row>
    <row r="377" spans="1:1">
      <c r="A377" s="8"/>
    </row>
    <row r="378" spans="1:1">
      <c r="A378" s="8"/>
    </row>
    <row r="379" spans="1:1">
      <c r="A379" s="8"/>
    </row>
    <row r="380" spans="1:1">
      <c r="A380" s="8"/>
    </row>
  </sheetData>
  <phoneticPr fontId="29" type="noConversion"/>
  <printOptions horizontalCentered="1"/>
  <pageMargins left="0.5" right="0" top="0.5" bottom="0.5"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sheetPr transitionEvaluation="1" transitionEntry="1" codeName="Sheet23">
    <pageSetUpPr fitToPage="1"/>
  </sheetPr>
  <dimension ref="A1:N449"/>
  <sheetViews>
    <sheetView view="pageBreakPreview" zoomScale="60" zoomScaleNormal="100" workbookViewId="0"/>
  </sheetViews>
  <sheetFormatPr defaultColWidth="10.85546875" defaultRowHeight="12"/>
  <cols>
    <col min="1" max="1" width="6.140625" style="327" customWidth="1"/>
    <col min="2" max="2" width="36.28515625" style="327" customWidth="1"/>
    <col min="3" max="3" width="2.7109375" style="327" customWidth="1"/>
    <col min="4" max="5" width="12.7109375" style="327" customWidth="1"/>
    <col min="6" max="6" width="14.5703125" style="327" bestFit="1" customWidth="1"/>
    <col min="7" max="12" width="12.7109375" style="327" customWidth="1"/>
    <col min="13" max="16384" width="10.85546875" style="327"/>
  </cols>
  <sheetData>
    <row r="1" spans="1:12">
      <c r="A1" s="321" t="s">
        <v>1904</v>
      </c>
      <c r="B1" s="321"/>
      <c r="C1" s="321"/>
      <c r="J1" s="321" t="s">
        <v>1741</v>
      </c>
    </row>
    <row r="2" spans="1:12">
      <c r="A2" s="321"/>
      <c r="B2" s="321"/>
      <c r="C2" s="321"/>
      <c r="J2" s="321"/>
    </row>
    <row r="3" spans="1:12">
      <c r="A3" s="321" t="s">
        <v>3808</v>
      </c>
      <c r="B3" s="321"/>
      <c r="C3" s="321"/>
      <c r="J3" s="317" t="s">
        <v>2174</v>
      </c>
    </row>
    <row r="4" spans="1:12">
      <c r="A4" s="321" t="s">
        <v>3807</v>
      </c>
      <c r="B4" s="321"/>
      <c r="C4" s="321"/>
      <c r="J4" s="321" t="s">
        <v>2051</v>
      </c>
    </row>
    <row r="5" spans="1:12">
      <c r="A5" s="321" t="s">
        <v>2632</v>
      </c>
      <c r="B5" s="321"/>
      <c r="C5" s="321"/>
      <c r="J5" s="321" t="s">
        <v>4056</v>
      </c>
    </row>
    <row r="6" spans="1:12">
      <c r="A6" s="321"/>
      <c r="B6" s="321"/>
      <c r="C6" s="321"/>
      <c r="D6" s="321"/>
      <c r="E6" s="321"/>
      <c r="F6" s="321"/>
      <c r="G6" s="321"/>
      <c r="H6" s="321"/>
      <c r="I6" s="321"/>
      <c r="J6" s="321"/>
    </row>
    <row r="7" spans="1:12" ht="12.75" customHeight="1">
      <c r="A7" s="1575"/>
      <c r="B7" s="2582" t="s">
        <v>2047</v>
      </c>
      <c r="C7" s="2583"/>
      <c r="D7" s="2583"/>
      <c r="E7" s="2583"/>
      <c r="F7" s="2583"/>
      <c r="G7" s="2583"/>
      <c r="H7" s="1557"/>
      <c r="I7" s="1557"/>
      <c r="J7" s="1555"/>
    </row>
    <row r="8" spans="1:12">
      <c r="A8" s="1555"/>
      <c r="B8" s="2583"/>
      <c r="C8" s="2583"/>
      <c r="D8" s="2583"/>
      <c r="E8" s="2583"/>
      <c r="F8" s="2583"/>
      <c r="G8" s="2583"/>
      <c r="H8" s="1557"/>
      <c r="I8" s="1557"/>
      <c r="J8" s="1555"/>
    </row>
    <row r="9" spans="1:12" ht="12.75" thickBot="1">
      <c r="A9" s="366"/>
      <c r="B9" s="366"/>
      <c r="C9" s="366"/>
      <c r="D9" s="366"/>
      <c r="E9" s="366"/>
      <c r="F9" s="366"/>
      <c r="G9" s="366"/>
      <c r="H9" s="1236"/>
      <c r="I9" s="1236"/>
      <c r="J9" s="366"/>
      <c r="K9" s="366"/>
      <c r="L9" s="366"/>
    </row>
    <row r="10" spans="1:12">
      <c r="A10" s="321"/>
      <c r="B10" s="348" t="s">
        <v>1321</v>
      </c>
      <c r="C10" s="348"/>
      <c r="D10" s="418" t="s">
        <v>1322</v>
      </c>
      <c r="E10" s="2161">
        <v>-3</v>
      </c>
      <c r="F10" s="2161">
        <v>-4</v>
      </c>
      <c r="G10" s="919">
        <v>-5</v>
      </c>
      <c r="H10" s="919">
        <v>-6</v>
      </c>
      <c r="I10" s="2161">
        <v>-7</v>
      </c>
      <c r="J10" s="919">
        <v>-6</v>
      </c>
      <c r="K10" s="919">
        <v>-7</v>
      </c>
      <c r="L10" s="919">
        <v>-8</v>
      </c>
    </row>
    <row r="11" spans="1:12">
      <c r="A11" s="326" t="s">
        <v>119</v>
      </c>
      <c r="B11" s="321"/>
      <c r="C11" s="321"/>
      <c r="D11" s="348" t="s">
        <v>1980</v>
      </c>
      <c r="F11" s="321" t="s">
        <v>2404</v>
      </c>
      <c r="G11" s="348" t="s">
        <v>146</v>
      </c>
      <c r="I11" s="321" t="s">
        <v>4019</v>
      </c>
      <c r="J11" s="418" t="s">
        <v>2163</v>
      </c>
      <c r="K11" s="348" t="s">
        <v>1032</v>
      </c>
      <c r="L11" s="898" t="s">
        <v>1242</v>
      </c>
    </row>
    <row r="12" spans="1:12" ht="14.25">
      <c r="A12" s="616" t="s">
        <v>1029</v>
      </c>
      <c r="B12" s="615" t="s">
        <v>825</v>
      </c>
      <c r="C12" s="343"/>
      <c r="D12" s="2133" t="s">
        <v>2653</v>
      </c>
      <c r="E12" s="874" t="s">
        <v>1032</v>
      </c>
      <c r="F12" s="2133" t="s">
        <v>2653</v>
      </c>
      <c r="G12" s="2133" t="s">
        <v>2654</v>
      </c>
      <c r="H12" s="2162" t="s">
        <v>1032</v>
      </c>
      <c r="I12" s="1273" t="s">
        <v>2654</v>
      </c>
      <c r="J12" s="615" t="s">
        <v>1391</v>
      </c>
      <c r="K12" s="615" t="s">
        <v>4248</v>
      </c>
      <c r="L12" s="2163" t="s">
        <v>1391</v>
      </c>
    </row>
    <row r="13" spans="1:12">
      <c r="A13" s="364">
        <v>1</v>
      </c>
      <c r="B13" s="341" t="s">
        <v>826</v>
      </c>
      <c r="C13" s="375"/>
      <c r="D13" s="332">
        <v>300</v>
      </c>
      <c r="E13" s="332">
        <v>0</v>
      </c>
      <c r="F13" s="332">
        <v>300</v>
      </c>
      <c r="G13" s="332">
        <v>300</v>
      </c>
      <c r="H13" s="332"/>
      <c r="I13" s="332">
        <v>300</v>
      </c>
      <c r="J13" s="332">
        <v>300</v>
      </c>
      <c r="L13" s="401">
        <v>300</v>
      </c>
    </row>
    <row r="14" spans="1:12">
      <c r="A14" s="364">
        <v>2</v>
      </c>
      <c r="B14" s="341" t="s">
        <v>1836</v>
      </c>
      <c r="C14" s="375"/>
      <c r="D14" s="328">
        <v>0</v>
      </c>
      <c r="E14" s="328">
        <v>0</v>
      </c>
      <c r="F14" s="328">
        <v>0</v>
      </c>
      <c r="G14" s="328">
        <v>0</v>
      </c>
      <c r="H14" s="328"/>
      <c r="I14" s="328">
        <v>0</v>
      </c>
      <c r="J14" s="328">
        <v>0</v>
      </c>
      <c r="L14" s="320">
        <v>0</v>
      </c>
    </row>
    <row r="15" spans="1:12">
      <c r="A15" s="364">
        <v>3</v>
      </c>
      <c r="B15" s="341" t="s">
        <v>1837</v>
      </c>
      <c r="C15" s="375"/>
      <c r="D15" s="328">
        <v>34038075.449999996</v>
      </c>
      <c r="E15" s="328">
        <v>0</v>
      </c>
      <c r="F15" s="328">
        <v>34038075.449999996</v>
      </c>
      <c r="G15" s="328">
        <v>34038075.449999996</v>
      </c>
      <c r="H15" s="328"/>
      <c r="I15" s="328">
        <v>34038075.449999996</v>
      </c>
      <c r="J15" s="328">
        <v>34038075</v>
      </c>
      <c r="L15" s="320">
        <v>34038075</v>
      </c>
    </row>
    <row r="16" spans="1:12">
      <c r="A16" s="364">
        <v>4</v>
      </c>
      <c r="B16" s="341" t="s">
        <v>1838</v>
      </c>
      <c r="C16" s="375"/>
      <c r="D16" s="328">
        <v>10752829.399999999</v>
      </c>
      <c r="E16" s="328">
        <v>459929.78</v>
      </c>
      <c r="F16" s="328">
        <v>11212759.179999998</v>
      </c>
      <c r="G16" s="328">
        <v>12428928.290000001</v>
      </c>
      <c r="H16" s="328">
        <v>458773.08</v>
      </c>
      <c r="I16" s="328">
        <v>12887701.370000001</v>
      </c>
      <c r="J16" s="328">
        <v>11824389</v>
      </c>
      <c r="K16" s="328">
        <v>472452.49023680191</v>
      </c>
      <c r="L16" s="333">
        <v>12296841.490236802</v>
      </c>
    </row>
    <row r="17" spans="1:12">
      <c r="A17" s="364">
        <v>5</v>
      </c>
      <c r="B17" s="341" t="s">
        <v>1839</v>
      </c>
      <c r="C17" s="375"/>
      <c r="D17" s="354">
        <v>0</v>
      </c>
      <c r="E17" s="354">
        <v>0</v>
      </c>
      <c r="F17" s="328">
        <v>0</v>
      </c>
      <c r="G17" s="354">
        <v>0</v>
      </c>
      <c r="H17" s="2164"/>
      <c r="I17" s="328">
        <v>0</v>
      </c>
      <c r="J17" s="354">
        <v>0</v>
      </c>
      <c r="K17" s="354"/>
      <c r="L17" s="354">
        <v>0</v>
      </c>
    </row>
    <row r="18" spans="1:12">
      <c r="A18" s="364">
        <v>6</v>
      </c>
      <c r="B18" s="341"/>
      <c r="C18" s="375"/>
      <c r="D18" s="328"/>
      <c r="E18" s="1820"/>
      <c r="F18" s="1820"/>
      <c r="G18" s="328"/>
      <c r="H18" s="328"/>
      <c r="I18" s="1820"/>
      <c r="J18" s="328"/>
      <c r="K18" s="328"/>
      <c r="L18" s="328"/>
    </row>
    <row r="19" spans="1:12">
      <c r="A19" s="364">
        <v>7</v>
      </c>
      <c r="B19" s="341" t="s">
        <v>1840</v>
      </c>
      <c r="C19" s="375"/>
      <c r="D19" s="354">
        <v>44791204.849999994</v>
      </c>
      <c r="E19" s="354">
        <v>459929.78</v>
      </c>
      <c r="F19" s="354">
        <v>45251134.629999995</v>
      </c>
      <c r="G19" s="354">
        <v>46467303.739999995</v>
      </c>
      <c r="H19" s="2164">
        <v>458773.08</v>
      </c>
      <c r="I19" s="2164">
        <v>46926076.819999993</v>
      </c>
      <c r="J19" s="354">
        <v>45862764</v>
      </c>
      <c r="K19" s="354">
        <v>472452.49023680191</v>
      </c>
      <c r="L19" s="354">
        <v>46335216.490236804</v>
      </c>
    </row>
    <row r="20" spans="1:12">
      <c r="A20" s="364">
        <v>8</v>
      </c>
      <c r="B20" s="341"/>
      <c r="C20" s="375"/>
      <c r="D20" s="328"/>
      <c r="E20" s="328"/>
      <c r="F20" s="328"/>
      <c r="G20" s="328"/>
      <c r="H20" s="328"/>
      <c r="I20" s="328"/>
      <c r="J20" s="328"/>
      <c r="K20" s="916"/>
      <c r="L20" s="916"/>
    </row>
    <row r="21" spans="1:12">
      <c r="A21" s="364">
        <v>9</v>
      </c>
      <c r="B21" s="341" t="s">
        <v>1841</v>
      </c>
      <c r="C21" s="375"/>
      <c r="D21" s="328">
        <v>0</v>
      </c>
      <c r="E21" s="328">
        <v>0</v>
      </c>
      <c r="F21" s="328">
        <v>0</v>
      </c>
      <c r="G21" s="328">
        <v>0</v>
      </c>
      <c r="H21" s="328"/>
      <c r="I21" s="328">
        <v>0</v>
      </c>
      <c r="J21" s="328">
        <v>0</v>
      </c>
      <c r="L21" s="320">
        <v>0</v>
      </c>
    </row>
    <row r="22" spans="1:12">
      <c r="A22" s="364">
        <v>10</v>
      </c>
      <c r="B22" s="341" t="s">
        <v>1842</v>
      </c>
      <c r="C22" s="375"/>
      <c r="D22" s="328">
        <v>0</v>
      </c>
      <c r="E22" s="328">
        <v>0</v>
      </c>
      <c r="F22" s="328">
        <v>0</v>
      </c>
      <c r="G22" s="328">
        <v>0</v>
      </c>
      <c r="H22" s="328"/>
      <c r="I22" s="328">
        <v>0</v>
      </c>
      <c r="J22" s="328">
        <v>0</v>
      </c>
      <c r="L22" s="320">
        <v>0</v>
      </c>
    </row>
    <row r="23" spans="1:12">
      <c r="A23" s="364">
        <v>11</v>
      </c>
      <c r="B23" s="327" t="s">
        <v>1612</v>
      </c>
      <c r="C23" s="321"/>
      <c r="D23" s="328">
        <v>-4306111.03</v>
      </c>
      <c r="E23" s="328">
        <v>0</v>
      </c>
      <c r="F23" s="328">
        <v>-4306111.03</v>
      </c>
      <c r="G23" s="328">
        <v>-4306111.03</v>
      </c>
      <c r="H23" s="328"/>
      <c r="I23" s="328">
        <v>-4306111.03</v>
      </c>
      <c r="J23" s="328">
        <v>-4306111</v>
      </c>
      <c r="L23" s="320">
        <v>-4306111</v>
      </c>
    </row>
    <row r="24" spans="1:12">
      <c r="A24" s="364">
        <v>12</v>
      </c>
      <c r="B24" s="327" t="s">
        <v>1105</v>
      </c>
      <c r="C24" s="2159"/>
      <c r="D24" s="354">
        <v>0</v>
      </c>
      <c r="E24" s="354">
        <v>0</v>
      </c>
      <c r="F24" s="328">
        <v>0</v>
      </c>
      <c r="G24" s="354">
        <v>0</v>
      </c>
      <c r="H24" s="2164"/>
      <c r="I24" s="328">
        <v>0</v>
      </c>
      <c r="J24" s="354">
        <v>0</v>
      </c>
      <c r="K24" s="2165"/>
      <c r="L24" s="2166">
        <v>0</v>
      </c>
    </row>
    <row r="25" spans="1:12">
      <c r="A25" s="364">
        <v>13</v>
      </c>
      <c r="C25" s="321"/>
      <c r="D25" s="328"/>
      <c r="E25" s="1820"/>
      <c r="F25" s="1820"/>
      <c r="G25" s="328"/>
      <c r="H25" s="328"/>
      <c r="I25" s="1820"/>
      <c r="J25" s="328"/>
      <c r="L25" s="320"/>
    </row>
    <row r="26" spans="1:12">
      <c r="A26" s="364">
        <v>14</v>
      </c>
      <c r="B26" s="327" t="s">
        <v>1106</v>
      </c>
      <c r="C26" s="321"/>
      <c r="D26" s="354">
        <v>-4306111.03</v>
      </c>
      <c r="E26" s="354">
        <v>0</v>
      </c>
      <c r="F26" s="354">
        <v>-4306111.03</v>
      </c>
      <c r="G26" s="354">
        <v>-4306111.03</v>
      </c>
      <c r="H26" s="2164"/>
      <c r="I26" s="2164">
        <v>-4306111.03</v>
      </c>
      <c r="J26" s="354">
        <v>-4306111</v>
      </c>
      <c r="K26" s="354">
        <v>0</v>
      </c>
      <c r="L26" s="354">
        <v>-4306111</v>
      </c>
    </row>
    <row r="27" spans="1:12">
      <c r="A27" s="364">
        <v>15</v>
      </c>
      <c r="C27" s="321"/>
      <c r="D27" s="328"/>
      <c r="E27" s="328"/>
      <c r="F27" s="328"/>
      <c r="G27" s="328"/>
      <c r="H27" s="328"/>
      <c r="I27" s="328"/>
      <c r="J27" s="328"/>
      <c r="L27" s="320">
        <v>0</v>
      </c>
    </row>
    <row r="28" spans="1:12">
      <c r="A28" s="364">
        <v>16</v>
      </c>
      <c r="B28" s="327" t="s">
        <v>1107</v>
      </c>
      <c r="C28" s="321"/>
      <c r="D28" s="328">
        <v>351062.20999999996</v>
      </c>
      <c r="E28" s="328">
        <v>0</v>
      </c>
      <c r="F28" s="328">
        <v>351062.20999999996</v>
      </c>
      <c r="G28" s="328">
        <v>180642.49000000002</v>
      </c>
      <c r="H28" s="328"/>
      <c r="I28" s="328">
        <v>180642.49000000002</v>
      </c>
      <c r="J28" s="328">
        <v>188951</v>
      </c>
      <c r="L28" s="320">
        <v>188951</v>
      </c>
    </row>
    <row r="29" spans="1:12">
      <c r="A29" s="364">
        <v>17</v>
      </c>
      <c r="B29" s="327" t="s">
        <v>1108</v>
      </c>
      <c r="C29" s="321"/>
      <c r="D29" s="328">
        <v>0</v>
      </c>
      <c r="E29" s="328">
        <v>0</v>
      </c>
      <c r="F29" s="328">
        <v>0</v>
      </c>
      <c r="G29" s="328">
        <v>0</v>
      </c>
      <c r="H29" s="328"/>
      <c r="I29" s="328">
        <v>0</v>
      </c>
      <c r="J29" s="328">
        <v>0</v>
      </c>
      <c r="L29" s="320">
        <v>0</v>
      </c>
    </row>
    <row r="30" spans="1:12">
      <c r="A30" s="364">
        <v>18</v>
      </c>
      <c r="B30" s="327" t="s">
        <v>1605</v>
      </c>
      <c r="C30" s="321"/>
      <c r="D30" s="328">
        <v>5626528.5800000001</v>
      </c>
      <c r="E30" s="328">
        <v>0</v>
      </c>
      <c r="F30" s="328">
        <v>5626528.5800000001</v>
      </c>
      <c r="G30" s="328">
        <v>5626528.5800000001</v>
      </c>
      <c r="H30" s="328"/>
      <c r="I30" s="328">
        <v>5626528.5800000001</v>
      </c>
      <c r="J30" s="328">
        <v>5626529</v>
      </c>
      <c r="L30" s="320">
        <v>5626529</v>
      </c>
    </row>
    <row r="31" spans="1:12">
      <c r="A31" s="364">
        <v>19</v>
      </c>
      <c r="B31" s="327" t="s">
        <v>1606</v>
      </c>
      <c r="C31" s="321"/>
      <c r="D31" s="328">
        <v>100149.66</v>
      </c>
      <c r="E31" s="328">
        <v>0</v>
      </c>
      <c r="F31" s="328">
        <v>100149.66</v>
      </c>
      <c r="G31" s="328">
        <v>101453.78</v>
      </c>
      <c r="H31" s="328"/>
      <c r="I31" s="328">
        <v>101453.78</v>
      </c>
      <c r="J31" s="328">
        <v>100776</v>
      </c>
      <c r="L31" s="320">
        <v>100776</v>
      </c>
    </row>
    <row r="32" spans="1:12">
      <c r="A32" s="364">
        <v>20</v>
      </c>
      <c r="B32" s="327" t="s">
        <v>1607</v>
      </c>
      <c r="C32" s="321"/>
      <c r="D32" s="328">
        <v>747639.59000000008</v>
      </c>
      <c r="E32" s="328">
        <v>0</v>
      </c>
      <c r="F32" s="328">
        <v>747639.59000000008</v>
      </c>
      <c r="G32" s="328">
        <v>781209.39</v>
      </c>
      <c r="H32" s="328"/>
      <c r="I32" s="328">
        <v>781209.39</v>
      </c>
      <c r="J32" s="328">
        <v>841104</v>
      </c>
      <c r="K32" s="333"/>
      <c r="L32" s="320">
        <v>841104</v>
      </c>
    </row>
    <row r="33" spans="1:14">
      <c r="A33" s="364">
        <v>21</v>
      </c>
      <c r="B33" s="327" t="s">
        <v>1608</v>
      </c>
      <c r="C33" s="321"/>
      <c r="D33" s="328">
        <v>0</v>
      </c>
      <c r="E33" s="328">
        <v>0</v>
      </c>
      <c r="F33" s="328">
        <v>0</v>
      </c>
      <c r="G33" s="328">
        <v>0</v>
      </c>
      <c r="H33" s="328"/>
      <c r="I33" s="328">
        <v>0</v>
      </c>
      <c r="J33" s="328">
        <v>0</v>
      </c>
      <c r="K33" s="333"/>
      <c r="L33" s="320">
        <v>0</v>
      </c>
    </row>
    <row r="34" spans="1:14">
      <c r="A34" s="364">
        <v>22</v>
      </c>
      <c r="B34" s="327" t="s">
        <v>973</v>
      </c>
      <c r="C34" s="321"/>
      <c r="D34" s="328">
        <v>16406.11</v>
      </c>
      <c r="E34" s="328">
        <v>0</v>
      </c>
      <c r="F34" s="328">
        <v>16406.11</v>
      </c>
      <c r="G34" s="328">
        <v>20279.689999999999</v>
      </c>
      <c r="H34" s="328"/>
      <c r="I34" s="328">
        <v>20279.689999999999</v>
      </c>
      <c r="J34" s="328">
        <v>18053</v>
      </c>
      <c r="K34" s="391"/>
      <c r="L34" s="320">
        <v>18053</v>
      </c>
    </row>
    <row r="35" spans="1:14">
      <c r="A35" s="364">
        <v>23</v>
      </c>
      <c r="B35" s="327" t="s">
        <v>1609</v>
      </c>
      <c r="C35" s="321"/>
      <c r="D35" s="328">
        <v>0</v>
      </c>
      <c r="E35" s="328">
        <v>0</v>
      </c>
      <c r="F35" s="328">
        <v>0</v>
      </c>
      <c r="G35" s="328">
        <v>0</v>
      </c>
      <c r="H35" s="328"/>
      <c r="I35" s="328">
        <v>0</v>
      </c>
      <c r="J35" s="328">
        <v>0</v>
      </c>
      <c r="L35" s="320">
        <v>0</v>
      </c>
    </row>
    <row r="36" spans="1:14">
      <c r="A36" s="364">
        <v>24</v>
      </c>
      <c r="B36" s="327" t="s">
        <v>1408</v>
      </c>
      <c r="C36" s="321"/>
      <c r="D36" s="354">
        <v>0</v>
      </c>
      <c r="E36" s="354">
        <v>0</v>
      </c>
      <c r="F36" s="328">
        <v>0</v>
      </c>
      <c r="G36" s="354">
        <v>0</v>
      </c>
      <c r="H36" s="2164"/>
      <c r="I36" s="328">
        <v>0</v>
      </c>
      <c r="J36" s="354">
        <v>0</v>
      </c>
      <c r="K36" s="320"/>
      <c r="L36" s="320">
        <v>0</v>
      </c>
      <c r="N36" s="320"/>
    </row>
    <row r="37" spans="1:14">
      <c r="A37" s="364">
        <v>25</v>
      </c>
      <c r="C37" s="321"/>
      <c r="D37" s="328"/>
      <c r="E37" s="2167"/>
      <c r="F37" s="2167"/>
      <c r="G37" s="328"/>
      <c r="H37" s="328"/>
      <c r="I37" s="1820"/>
      <c r="J37" s="328"/>
      <c r="K37" s="2111"/>
      <c r="L37" s="1267"/>
    </row>
    <row r="38" spans="1:14">
      <c r="A38" s="364">
        <v>26</v>
      </c>
      <c r="B38" s="327" t="s">
        <v>1409</v>
      </c>
      <c r="C38" s="321"/>
      <c r="D38" s="354">
        <v>6841786.1500000004</v>
      </c>
      <c r="E38" s="354">
        <v>0</v>
      </c>
      <c r="F38" s="354">
        <v>6841786.1500000004</v>
      </c>
      <c r="G38" s="354">
        <v>6710113.9300000006</v>
      </c>
      <c r="H38" s="2164"/>
      <c r="I38" s="2164">
        <v>6710113.9300000006</v>
      </c>
      <c r="J38" s="354">
        <v>6775413</v>
      </c>
      <c r="K38" s="354">
        <v>0</v>
      </c>
      <c r="L38" s="354">
        <v>6775413</v>
      </c>
      <c r="N38" s="320"/>
    </row>
    <row r="39" spans="1:14">
      <c r="A39" s="364">
        <v>27</v>
      </c>
      <c r="C39" s="321"/>
      <c r="D39" s="328"/>
      <c r="E39" s="328"/>
      <c r="F39" s="328"/>
      <c r="G39" s="328"/>
      <c r="H39" s="328"/>
      <c r="I39" s="328"/>
      <c r="J39" s="328"/>
      <c r="K39" s="320"/>
      <c r="L39" s="320"/>
    </row>
    <row r="40" spans="1:14">
      <c r="A40" s="364">
        <v>28</v>
      </c>
      <c r="B40" s="327" t="s">
        <v>1410</v>
      </c>
      <c r="C40" s="321"/>
      <c r="D40" s="328">
        <v>38400</v>
      </c>
      <c r="E40" s="328">
        <v>0</v>
      </c>
      <c r="F40" s="328">
        <v>38400</v>
      </c>
      <c r="G40" s="328">
        <v>38400</v>
      </c>
      <c r="H40" s="328"/>
      <c r="I40" s="328">
        <v>38400</v>
      </c>
      <c r="J40" s="328">
        <v>38400</v>
      </c>
      <c r="K40" s="320"/>
      <c r="L40" s="320">
        <v>38400</v>
      </c>
    </row>
    <row r="41" spans="1:14">
      <c r="A41" s="364">
        <v>29</v>
      </c>
      <c r="B41" s="327" t="s">
        <v>60</v>
      </c>
      <c r="C41" s="321"/>
      <c r="D41" s="328">
        <v>0</v>
      </c>
      <c r="E41" s="328">
        <v>0</v>
      </c>
      <c r="F41" s="328">
        <v>0</v>
      </c>
      <c r="G41" s="328">
        <v>0</v>
      </c>
      <c r="H41" s="328"/>
      <c r="I41" s="328">
        <v>0</v>
      </c>
      <c r="J41" s="328">
        <v>0</v>
      </c>
      <c r="K41" s="391"/>
      <c r="L41" s="320">
        <v>0</v>
      </c>
    </row>
    <row r="42" spans="1:14">
      <c r="A42" s="364">
        <v>30</v>
      </c>
      <c r="B42" s="327" t="s">
        <v>61</v>
      </c>
      <c r="C42" s="321"/>
      <c r="D42" s="328">
        <v>1844</v>
      </c>
      <c r="E42" s="328">
        <v>0</v>
      </c>
      <c r="F42" s="328">
        <v>1844</v>
      </c>
      <c r="G42" s="328">
        <v>1844</v>
      </c>
      <c r="H42" s="328"/>
      <c r="I42" s="328">
        <v>1844</v>
      </c>
      <c r="J42" s="328">
        <v>1844</v>
      </c>
      <c r="K42" s="333"/>
      <c r="L42" s="320">
        <v>1844</v>
      </c>
    </row>
    <row r="43" spans="1:14">
      <c r="A43" s="364">
        <v>31</v>
      </c>
      <c r="B43" s="327" t="s">
        <v>62</v>
      </c>
      <c r="C43" s="321"/>
      <c r="D43" s="354">
        <v>0</v>
      </c>
      <c r="E43" s="354">
        <v>0</v>
      </c>
      <c r="F43" s="328">
        <v>0</v>
      </c>
      <c r="G43" s="354">
        <v>0</v>
      </c>
      <c r="H43" s="2164"/>
      <c r="I43" s="328">
        <v>0</v>
      </c>
      <c r="J43" s="354">
        <v>0</v>
      </c>
      <c r="K43" s="354"/>
      <c r="L43" s="320">
        <v>0</v>
      </c>
    </row>
    <row r="44" spans="1:14">
      <c r="A44" s="364">
        <v>32</v>
      </c>
      <c r="C44" s="321"/>
      <c r="D44" s="328"/>
      <c r="E44" s="2167"/>
      <c r="F44" s="2167"/>
      <c r="G44" s="328"/>
      <c r="H44" s="328"/>
      <c r="I44" s="1820"/>
      <c r="J44" s="328"/>
      <c r="K44" s="328"/>
      <c r="L44" s="1820"/>
    </row>
    <row r="45" spans="1:14">
      <c r="A45" s="364">
        <v>33</v>
      </c>
      <c r="B45" s="327" t="s">
        <v>63</v>
      </c>
      <c r="C45" s="321"/>
      <c r="D45" s="354">
        <v>40244</v>
      </c>
      <c r="E45" s="354">
        <v>0</v>
      </c>
      <c r="F45" s="354">
        <v>40244</v>
      </c>
      <c r="G45" s="354">
        <v>40244</v>
      </c>
      <c r="H45" s="2164"/>
      <c r="I45" s="2164">
        <v>40244</v>
      </c>
      <c r="J45" s="354">
        <v>40244</v>
      </c>
      <c r="K45" s="354">
        <v>0</v>
      </c>
      <c r="L45" s="354">
        <v>40244</v>
      </c>
    </row>
    <row r="46" spans="1:14">
      <c r="A46" s="364">
        <v>34</v>
      </c>
      <c r="C46" s="321"/>
      <c r="D46" s="328"/>
      <c r="E46" s="328"/>
      <c r="F46" s="328"/>
      <c r="G46" s="328"/>
      <c r="H46" s="328"/>
      <c r="I46" s="328"/>
      <c r="J46" s="328"/>
    </row>
    <row r="47" spans="1:14">
      <c r="A47" s="364">
        <v>35</v>
      </c>
      <c r="B47" s="327" t="s">
        <v>64</v>
      </c>
      <c r="C47" s="321"/>
      <c r="D47" s="328">
        <v>32480932.950000003</v>
      </c>
      <c r="E47" s="328">
        <v>0</v>
      </c>
      <c r="F47" s="328">
        <v>32480932.950000003</v>
      </c>
      <c r="G47" s="328">
        <v>33129958.190000001</v>
      </c>
      <c r="H47" s="328"/>
      <c r="I47" s="328">
        <v>33129958.190000001</v>
      </c>
      <c r="J47" s="328">
        <v>32738350</v>
      </c>
      <c r="K47" s="401">
        <v>465915.37301494961</v>
      </c>
      <c r="L47" s="320">
        <v>33204265.373014949</v>
      </c>
    </row>
    <row r="48" spans="1:14">
      <c r="A48" s="364">
        <v>36</v>
      </c>
      <c r="B48" s="327" t="s">
        <v>1967</v>
      </c>
      <c r="C48" s="321"/>
      <c r="D48" s="328">
        <v>-10850850.040000001</v>
      </c>
      <c r="E48" s="328">
        <v>0</v>
      </c>
      <c r="F48" s="328">
        <v>-10850850.040000001</v>
      </c>
      <c r="G48" s="328">
        <v>-11921532.639999999</v>
      </c>
      <c r="H48" s="328"/>
      <c r="I48" s="328">
        <v>-11921532.639999999</v>
      </c>
      <c r="J48" s="328">
        <v>-11384978</v>
      </c>
      <c r="K48" s="401">
        <v>-24288.159999999974</v>
      </c>
      <c r="L48" s="320">
        <v>-11409266.16</v>
      </c>
    </row>
    <row r="49" spans="1:12">
      <c r="A49" s="364">
        <v>37</v>
      </c>
      <c r="C49" s="321"/>
      <c r="D49" s="328"/>
      <c r="E49" s="328"/>
      <c r="F49" s="328">
        <v>0</v>
      </c>
      <c r="G49" s="328"/>
      <c r="H49" s="328"/>
      <c r="I49" s="328">
        <v>0</v>
      </c>
      <c r="J49" s="328"/>
      <c r="L49" s="320"/>
    </row>
    <row r="50" spans="1:12">
      <c r="A50" s="364">
        <v>38</v>
      </c>
      <c r="B50" s="327" t="s">
        <v>1968</v>
      </c>
      <c r="C50" s="321"/>
      <c r="D50" s="354">
        <v>2920895.6700000004</v>
      </c>
      <c r="E50" s="354">
        <v>-459929.78</v>
      </c>
      <c r="F50" s="328">
        <v>2460965.8900000006</v>
      </c>
      <c r="G50" s="354">
        <v>3425873.1200000006</v>
      </c>
      <c r="H50" s="354">
        <v>-458773.08</v>
      </c>
      <c r="I50" s="328">
        <v>2967100.0400000005</v>
      </c>
      <c r="J50" s="354">
        <v>2960116</v>
      </c>
      <c r="K50" s="354">
        <v>-459836.86769230763</v>
      </c>
      <c r="L50" s="320">
        <v>2500279.1323076924</v>
      </c>
    </row>
    <row r="51" spans="1:12">
      <c r="A51" s="364">
        <v>39</v>
      </c>
      <c r="C51" s="321"/>
      <c r="D51" s="333"/>
      <c r="E51" s="2167"/>
      <c r="F51" s="2167"/>
      <c r="G51" s="333"/>
      <c r="H51" s="333"/>
      <c r="I51" s="1820"/>
      <c r="J51" s="333"/>
      <c r="K51" s="1820"/>
      <c r="L51" s="1820"/>
    </row>
    <row r="52" spans="1:12" ht="12.75" thickBot="1">
      <c r="A52" s="364">
        <v>40</v>
      </c>
      <c r="B52" s="327" t="s">
        <v>1969</v>
      </c>
      <c r="C52" s="321"/>
      <c r="D52" s="356">
        <v>71918102.549999997</v>
      </c>
      <c r="E52" s="356">
        <v>0</v>
      </c>
      <c r="F52" s="356">
        <v>71918102.549999997</v>
      </c>
      <c r="G52" s="356">
        <v>73545849.310000002</v>
      </c>
      <c r="H52" s="356">
        <v>0</v>
      </c>
      <c r="I52" s="356">
        <v>73545849.310000002</v>
      </c>
      <c r="J52" s="356">
        <v>72685798</v>
      </c>
      <c r="K52" s="356">
        <v>454242.83555944392</v>
      </c>
      <c r="L52" s="356">
        <v>73140040.835559443</v>
      </c>
    </row>
    <row r="53" spans="1:12" ht="12.75" thickTop="1">
      <c r="A53" s="364">
        <v>41</v>
      </c>
      <c r="B53" s="321"/>
      <c r="C53" s="321"/>
    </row>
    <row r="54" spans="1:12" ht="12.75" thickBot="1">
      <c r="A54" s="364">
        <v>42</v>
      </c>
      <c r="B54" s="409" t="s">
        <v>4247</v>
      </c>
      <c r="C54" s="321"/>
      <c r="H54" s="406"/>
      <c r="I54" s="406"/>
      <c r="K54" s="2168">
        <v>441627.21301494964</v>
      </c>
    </row>
    <row r="55" spans="1:12" ht="13.5" thickTop="1" thickBot="1">
      <c r="A55" s="364">
        <v>43</v>
      </c>
      <c r="B55" s="409" t="s">
        <v>4246</v>
      </c>
      <c r="C55" s="326"/>
      <c r="D55" s="328"/>
      <c r="E55" s="2169">
        <v>-459929.78</v>
      </c>
      <c r="F55" s="328"/>
      <c r="G55" s="328"/>
      <c r="H55" s="2169">
        <v>-458773.08</v>
      </c>
      <c r="I55" s="328"/>
      <c r="J55" s="328"/>
      <c r="K55" s="2169">
        <v>-459836.86769230763</v>
      </c>
      <c r="L55" s="320"/>
    </row>
    <row r="56" spans="1:12" ht="12.75" thickTop="1">
      <c r="A56" s="321"/>
      <c r="C56" s="321"/>
      <c r="H56" s="1380"/>
      <c r="I56" s="1380"/>
    </row>
    <row r="57" spans="1:12">
      <c r="A57" s="321"/>
      <c r="B57" s="321"/>
      <c r="C57" s="321"/>
      <c r="H57" s="1263"/>
      <c r="I57" s="1263"/>
    </row>
    <row r="149" spans="4:9">
      <c r="D149" s="410"/>
      <c r="E149" s="410"/>
      <c r="F149" s="410"/>
      <c r="G149" s="410"/>
    </row>
    <row r="151" spans="4:9">
      <c r="H151" s="410"/>
      <c r="I151" s="410"/>
    </row>
    <row r="152" spans="4:9">
      <c r="D152" s="410"/>
      <c r="E152" s="410"/>
      <c r="F152" s="410"/>
      <c r="G152" s="410"/>
    </row>
    <row r="154" spans="4:9">
      <c r="H154" s="410"/>
      <c r="I154" s="410"/>
    </row>
    <row r="275" spans="1:3">
      <c r="A275" s="2108"/>
      <c r="B275" s="2108"/>
      <c r="C275" s="2108"/>
    </row>
    <row r="276" spans="1:3">
      <c r="A276" s="2108"/>
      <c r="B276" s="2108"/>
      <c r="C276" s="2108"/>
    </row>
    <row r="277" spans="1:3">
      <c r="A277" s="2108"/>
      <c r="B277" s="2108"/>
      <c r="C277" s="2108"/>
    </row>
    <row r="278" spans="1:3">
      <c r="A278" s="2108"/>
      <c r="B278" s="2108"/>
      <c r="C278" s="2108"/>
    </row>
    <row r="279" spans="1:3">
      <c r="A279" s="2108"/>
      <c r="B279" s="2108"/>
      <c r="C279" s="2108"/>
    </row>
    <row r="309" spans="1:1">
      <c r="A309" s="2108"/>
    </row>
    <row r="378" spans="1:1">
      <c r="A378" s="321"/>
    </row>
    <row r="395" spans="1:1">
      <c r="A395" s="2108"/>
    </row>
    <row r="396" spans="1:1">
      <c r="A396" s="2108"/>
    </row>
    <row r="397" spans="1:1">
      <c r="A397" s="2108"/>
    </row>
    <row r="398" spans="1:1">
      <c r="A398" s="2108"/>
    </row>
    <row r="399" spans="1:1">
      <c r="A399" s="2108"/>
    </row>
    <row r="400" spans="1:1">
      <c r="A400" s="2108"/>
    </row>
    <row r="401" spans="1:1">
      <c r="A401" s="2108"/>
    </row>
    <row r="402" spans="1:1">
      <c r="A402" s="2108"/>
    </row>
    <row r="403" spans="1:1">
      <c r="A403" s="2108"/>
    </row>
    <row r="404" spans="1:1">
      <c r="A404" s="2108"/>
    </row>
    <row r="405" spans="1:1">
      <c r="A405" s="2108"/>
    </row>
    <row r="406" spans="1:1">
      <c r="A406" s="2108"/>
    </row>
    <row r="407" spans="1:1">
      <c r="A407" s="2108"/>
    </row>
    <row r="408" spans="1:1">
      <c r="A408" s="2108"/>
    </row>
    <row r="409" spans="1:1">
      <c r="A409" s="2108"/>
    </row>
    <row r="410" spans="1:1">
      <c r="A410" s="2108"/>
    </row>
    <row r="411" spans="1:1">
      <c r="A411" s="2108"/>
    </row>
    <row r="412" spans="1:1">
      <c r="A412" s="2108"/>
    </row>
    <row r="413" spans="1:1">
      <c r="A413" s="2108"/>
    </row>
    <row r="414" spans="1:1">
      <c r="A414" s="2108"/>
    </row>
    <row r="415" spans="1:1">
      <c r="A415" s="2108"/>
    </row>
    <row r="416" spans="1:1">
      <c r="A416" s="2108"/>
    </row>
    <row r="417" spans="1:1">
      <c r="A417" s="2108"/>
    </row>
    <row r="418" spans="1:1">
      <c r="A418" s="2108"/>
    </row>
    <row r="419" spans="1:1">
      <c r="A419" s="2108"/>
    </row>
    <row r="420" spans="1:1">
      <c r="A420" s="2108"/>
    </row>
    <row r="421" spans="1:1">
      <c r="A421" s="2108"/>
    </row>
    <row r="422" spans="1:1">
      <c r="A422" s="2108"/>
    </row>
    <row r="423" spans="1:1">
      <c r="A423" s="2108"/>
    </row>
    <row r="424" spans="1:1">
      <c r="A424" s="2108"/>
    </row>
    <row r="425" spans="1:1">
      <c r="A425" s="2108"/>
    </row>
    <row r="426" spans="1:1">
      <c r="A426" s="2108"/>
    </row>
    <row r="427" spans="1:1">
      <c r="A427" s="2108"/>
    </row>
    <row r="428" spans="1:1">
      <c r="A428" s="2108"/>
    </row>
    <row r="429" spans="1:1">
      <c r="A429" s="2108"/>
    </row>
    <row r="430" spans="1:1">
      <c r="A430" s="2108"/>
    </row>
    <row r="431" spans="1:1">
      <c r="A431" s="2108"/>
    </row>
    <row r="432" spans="1:1">
      <c r="A432" s="2108"/>
    </row>
    <row r="433" spans="1:1">
      <c r="A433" s="2108"/>
    </row>
    <row r="434" spans="1:1">
      <c r="A434" s="2108"/>
    </row>
    <row r="435" spans="1:1">
      <c r="A435" s="2108"/>
    </row>
    <row r="436" spans="1:1">
      <c r="A436" s="2108"/>
    </row>
    <row r="437" spans="1:1">
      <c r="A437" s="2108"/>
    </row>
    <row r="438" spans="1:1">
      <c r="A438" s="2108"/>
    </row>
    <row r="439" spans="1:1">
      <c r="A439" s="2108"/>
    </row>
    <row r="440" spans="1:1">
      <c r="A440" s="2108"/>
    </row>
    <row r="441" spans="1:1">
      <c r="A441" s="2108"/>
    </row>
    <row r="442" spans="1:1">
      <c r="A442" s="2108"/>
    </row>
    <row r="443" spans="1:1">
      <c r="A443" s="2108"/>
    </row>
    <row r="444" spans="1:1">
      <c r="A444" s="2108"/>
    </row>
    <row r="445" spans="1:1">
      <c r="A445" s="2108"/>
    </row>
    <row r="446" spans="1:1">
      <c r="A446" s="2108"/>
    </row>
    <row r="447" spans="1:1">
      <c r="A447" s="2108"/>
    </row>
    <row r="448" spans="1:1">
      <c r="A448" s="2108"/>
    </row>
    <row r="449" spans="1:1">
      <c r="A449" s="2108"/>
    </row>
  </sheetData>
  <mergeCells count="1">
    <mergeCell ref="B7:G8"/>
  </mergeCells>
  <phoneticPr fontId="29" type="noConversion"/>
  <printOptions horizontalCentered="1"/>
  <pageMargins left="0.25" right="0.25" top="0.75" bottom="0.25" header="0.25" footer="0.24"/>
  <pageSetup scale="81" orientation="landscape" r:id="rId1"/>
  <headerFooter alignWithMargins="0"/>
</worksheet>
</file>

<file path=xl/worksheets/sheet31.xml><?xml version="1.0" encoding="utf-8"?>
<worksheet xmlns="http://schemas.openxmlformats.org/spreadsheetml/2006/main" xmlns:r="http://schemas.openxmlformats.org/officeDocument/2006/relationships">
  <sheetPr transitionEvaluation="1" transitionEntry="1" codeName="Sheet72"/>
  <dimension ref="A1:XFB445"/>
  <sheetViews>
    <sheetView view="pageBreakPreview" zoomScale="60" zoomScaleNormal="100" workbookViewId="0"/>
  </sheetViews>
  <sheetFormatPr defaultColWidth="15" defaultRowHeight="12"/>
  <cols>
    <col min="1" max="1" width="4.7109375" style="327" customWidth="1"/>
    <col min="2" max="2" width="35.42578125" style="327" customWidth="1"/>
    <col min="3" max="13" width="11.7109375" style="327" customWidth="1"/>
    <col min="14" max="14" width="11.7109375" style="391" customWidth="1"/>
    <col min="15" max="15" width="11.7109375" style="327" customWidth="1"/>
    <col min="16" max="16" width="11.7109375" style="391" customWidth="1"/>
    <col min="17" max="16384" width="15" style="327"/>
  </cols>
  <sheetData>
    <row r="1" spans="1:16">
      <c r="A1" s="321" t="s">
        <v>1904</v>
      </c>
      <c r="B1" s="321"/>
      <c r="C1" s="321"/>
      <c r="E1" s="321"/>
      <c r="G1" s="321"/>
      <c r="H1" s="321"/>
      <c r="I1" s="321"/>
      <c r="J1" s="321"/>
      <c r="K1" s="321"/>
      <c r="L1" s="321" t="s">
        <v>1741</v>
      </c>
      <c r="N1" s="1479"/>
      <c r="P1" s="1479"/>
    </row>
    <row r="2" spans="1:16">
      <c r="A2" s="321"/>
      <c r="B2" s="321"/>
      <c r="C2" s="321"/>
      <c r="E2" s="321"/>
      <c r="G2" s="321"/>
      <c r="H2" s="321"/>
      <c r="I2" s="321"/>
      <c r="J2" s="321"/>
      <c r="K2" s="321"/>
      <c r="L2" s="321"/>
      <c r="N2" s="1479"/>
      <c r="P2" s="1479"/>
    </row>
    <row r="3" spans="1:16">
      <c r="A3" s="321" t="s">
        <v>3808</v>
      </c>
      <c r="B3" s="321"/>
      <c r="C3" s="321"/>
      <c r="E3" s="321"/>
      <c r="G3" s="321"/>
      <c r="H3" s="321"/>
      <c r="I3" s="321"/>
      <c r="J3" s="321"/>
      <c r="K3" s="321"/>
      <c r="L3" s="321" t="s">
        <v>2174</v>
      </c>
      <c r="N3" s="1479"/>
      <c r="P3" s="1479"/>
    </row>
    <row r="4" spans="1:16">
      <c r="A4" s="321" t="s">
        <v>3807</v>
      </c>
      <c r="B4" s="321"/>
      <c r="C4" s="321"/>
      <c r="E4" s="321"/>
      <c r="G4" s="321"/>
      <c r="H4" s="321"/>
      <c r="I4" s="321"/>
      <c r="J4" s="321"/>
      <c r="K4" s="321"/>
      <c r="L4" s="317" t="s">
        <v>2138</v>
      </c>
      <c r="N4" s="2034"/>
      <c r="P4" s="2034"/>
    </row>
    <row r="5" spans="1:16">
      <c r="A5" s="321" t="s">
        <v>2632</v>
      </c>
      <c r="B5" s="321"/>
      <c r="C5" s="321"/>
      <c r="E5" s="321"/>
      <c r="G5" s="321"/>
      <c r="H5" s="321"/>
      <c r="I5" s="321"/>
      <c r="J5" s="321"/>
      <c r="K5" s="321"/>
      <c r="L5" s="321" t="s">
        <v>4056</v>
      </c>
      <c r="N5" s="1479"/>
      <c r="P5" s="1479"/>
    </row>
    <row r="6" spans="1:16">
      <c r="A6" s="321"/>
      <c r="B6" s="321"/>
      <c r="C6" s="321"/>
      <c r="D6" s="321"/>
      <c r="E6" s="321"/>
      <c r="F6" s="321"/>
      <c r="G6" s="321"/>
      <c r="H6" s="321"/>
      <c r="I6" s="321"/>
      <c r="J6" s="321"/>
      <c r="K6" s="321"/>
      <c r="L6" s="321"/>
      <c r="M6" s="321"/>
      <c r="N6" s="1479"/>
      <c r="O6" s="321"/>
      <c r="P6" s="1479"/>
    </row>
    <row r="7" spans="1:16" ht="18.75" customHeight="1">
      <c r="A7" s="1575"/>
      <c r="B7" s="2582" t="s">
        <v>2047</v>
      </c>
      <c r="C7" s="2583"/>
      <c r="D7" s="2583"/>
      <c r="E7" s="2583"/>
      <c r="F7" s="2583"/>
      <c r="G7" s="2583"/>
      <c r="H7" s="2583"/>
      <c r="I7" s="2583"/>
      <c r="J7" s="2583"/>
      <c r="K7" s="2583"/>
      <c r="L7" s="2583"/>
      <c r="M7" s="2583"/>
      <c r="N7" s="2583"/>
      <c r="O7" s="2583"/>
      <c r="P7" s="1557"/>
    </row>
    <row r="8" spans="1:16">
      <c r="A8" s="1555"/>
      <c r="B8" s="1557"/>
      <c r="C8" s="1557"/>
      <c r="D8" s="1557"/>
      <c r="E8" s="1557"/>
      <c r="F8" s="1557"/>
      <c r="G8" s="1557"/>
      <c r="H8" s="1557"/>
      <c r="I8" s="1557"/>
      <c r="J8" s="1557"/>
      <c r="K8" s="1557"/>
      <c r="L8" s="1557"/>
      <c r="M8" s="1557"/>
      <c r="N8" s="1557"/>
      <c r="O8" s="1557"/>
      <c r="P8" s="1557"/>
    </row>
    <row r="9" spans="1:16" ht="12.75" thickBot="1">
      <c r="A9" s="366"/>
      <c r="B9" s="366"/>
      <c r="C9" s="366"/>
      <c r="D9" s="366"/>
      <c r="E9" s="366"/>
      <c r="F9" s="366"/>
      <c r="G9" s="366"/>
      <c r="H9" s="366"/>
      <c r="I9" s="366"/>
      <c r="J9" s="366"/>
      <c r="K9" s="366"/>
      <c r="L9" s="366"/>
      <c r="M9" s="366"/>
      <c r="N9" s="366"/>
      <c r="O9" s="366"/>
      <c r="P9" s="366"/>
    </row>
    <row r="10" spans="1:16">
      <c r="A10" s="321"/>
      <c r="B10" s="348" t="s">
        <v>1321</v>
      </c>
      <c r="C10" s="886">
        <v>-2</v>
      </c>
      <c r="D10" s="886">
        <v>-3</v>
      </c>
      <c r="E10" s="886">
        <v>-4</v>
      </c>
      <c r="F10" s="887">
        <v>-5</v>
      </c>
      <c r="G10" s="887">
        <v>-6</v>
      </c>
      <c r="H10" s="887">
        <v>-7</v>
      </c>
      <c r="I10" s="887">
        <v>-8</v>
      </c>
      <c r="J10" s="887">
        <v>-9</v>
      </c>
      <c r="K10" s="887">
        <v>-10</v>
      </c>
      <c r="L10" s="887">
        <v>-11</v>
      </c>
      <c r="M10" s="887">
        <v>-12</v>
      </c>
      <c r="N10" s="888">
        <v>-13</v>
      </c>
      <c r="O10" s="888">
        <v>-14</v>
      </c>
      <c r="P10" s="888">
        <v>-15</v>
      </c>
    </row>
    <row r="11" spans="1:16" ht="24">
      <c r="A11" s="874" t="s">
        <v>1122</v>
      </c>
      <c r="B11" s="567" t="s">
        <v>825</v>
      </c>
      <c r="C11" s="323" t="s">
        <v>2636</v>
      </c>
      <c r="D11" s="323">
        <v>42014</v>
      </c>
      <c r="E11" s="324">
        <v>42036</v>
      </c>
      <c r="F11" s="324">
        <v>42064</v>
      </c>
      <c r="G11" s="324">
        <v>42095</v>
      </c>
      <c r="H11" s="324">
        <v>42125</v>
      </c>
      <c r="I11" s="324">
        <v>42156</v>
      </c>
      <c r="J11" s="324">
        <v>42186</v>
      </c>
      <c r="K11" s="324">
        <v>42217</v>
      </c>
      <c r="L11" s="324">
        <v>42248</v>
      </c>
      <c r="M11" s="324">
        <v>42278</v>
      </c>
      <c r="N11" s="324">
        <v>42309</v>
      </c>
      <c r="O11" s="324">
        <v>42339</v>
      </c>
      <c r="P11" s="325" t="s">
        <v>74</v>
      </c>
    </row>
    <row r="12" spans="1:16">
      <c r="A12" s="364">
        <v>1</v>
      </c>
      <c r="B12" s="341" t="s">
        <v>826</v>
      </c>
      <c r="C12" s="2158">
        <v>300</v>
      </c>
      <c r="D12" s="2158">
        <v>300</v>
      </c>
      <c r="E12" s="2158">
        <v>300</v>
      </c>
      <c r="F12" s="2158">
        <v>300</v>
      </c>
      <c r="G12" s="2158">
        <v>300</v>
      </c>
      <c r="H12" s="2158">
        <v>300</v>
      </c>
      <c r="I12" s="2158">
        <v>300</v>
      </c>
      <c r="J12" s="2158">
        <v>300</v>
      </c>
      <c r="K12" s="2158">
        <v>300</v>
      </c>
      <c r="L12" s="2158">
        <v>300</v>
      </c>
      <c r="M12" s="2158">
        <v>300</v>
      </c>
      <c r="N12" s="2158">
        <v>300</v>
      </c>
      <c r="O12" s="2158">
        <v>300</v>
      </c>
      <c r="P12" s="401">
        <v>300</v>
      </c>
    </row>
    <row r="13" spans="1:16">
      <c r="A13" s="364">
        <v>2</v>
      </c>
      <c r="B13" s="341" t="s">
        <v>1836</v>
      </c>
      <c r="C13" s="375"/>
      <c r="D13" s="375"/>
      <c r="E13" s="375"/>
      <c r="F13" s="375"/>
      <c r="G13" s="375"/>
      <c r="H13" s="375"/>
      <c r="I13" s="375"/>
      <c r="J13" s="375"/>
      <c r="K13" s="375"/>
      <c r="L13" s="375"/>
      <c r="M13" s="375"/>
      <c r="N13" s="375"/>
      <c r="O13" s="375"/>
      <c r="P13" s="320">
        <v>0</v>
      </c>
    </row>
    <row r="14" spans="1:16">
      <c r="A14" s="364">
        <v>3</v>
      </c>
      <c r="B14" s="341" t="s">
        <v>1837</v>
      </c>
      <c r="C14" s="480">
        <v>34038075.449999996</v>
      </c>
      <c r="D14" s="480">
        <v>34038075.449999996</v>
      </c>
      <c r="E14" s="480">
        <v>34038075.449999996</v>
      </c>
      <c r="F14" s="480">
        <v>34038075.449999996</v>
      </c>
      <c r="G14" s="480">
        <v>34038075.449999996</v>
      </c>
      <c r="H14" s="480">
        <v>34038075.449999996</v>
      </c>
      <c r="I14" s="480">
        <v>34038075.449999996</v>
      </c>
      <c r="J14" s="480">
        <v>34038075.449999996</v>
      </c>
      <c r="K14" s="480">
        <v>34038075.449999996</v>
      </c>
      <c r="L14" s="480">
        <v>34038075.449999996</v>
      </c>
      <c r="M14" s="480">
        <v>34038075.449999996</v>
      </c>
      <c r="N14" s="480">
        <v>34038075.449999996</v>
      </c>
      <c r="O14" s="480">
        <v>34038075.449999996</v>
      </c>
      <c r="P14" s="320">
        <v>34038075</v>
      </c>
    </row>
    <row r="15" spans="1:16">
      <c r="A15" s="364">
        <v>4</v>
      </c>
      <c r="B15" s="341" t="s">
        <v>1838</v>
      </c>
      <c r="C15" s="480">
        <v>10752829.399999999</v>
      </c>
      <c r="D15" s="480">
        <v>10904155.720000001</v>
      </c>
      <c r="E15" s="480">
        <v>11041741.350000001</v>
      </c>
      <c r="F15" s="480">
        <v>11086846.789999999</v>
      </c>
      <c r="G15" s="480">
        <v>11397487.23</v>
      </c>
      <c r="H15" s="480">
        <v>11771708.199999997</v>
      </c>
      <c r="I15" s="480">
        <v>11870240.380000001</v>
      </c>
      <c r="J15" s="480">
        <v>12138688.449999999</v>
      </c>
      <c r="K15" s="480">
        <v>12338358.52</v>
      </c>
      <c r="L15" s="480">
        <v>12389167.969999999</v>
      </c>
      <c r="M15" s="480">
        <v>12665267.340000004</v>
      </c>
      <c r="N15" s="480">
        <v>12931656.430000003</v>
      </c>
      <c r="O15" s="480">
        <v>12428928.290000001</v>
      </c>
      <c r="P15" s="320">
        <v>11824389</v>
      </c>
    </row>
    <row r="16" spans="1:16">
      <c r="A16" s="364">
        <v>5</v>
      </c>
      <c r="B16" s="341" t="s">
        <v>1839</v>
      </c>
      <c r="C16" s="1529"/>
      <c r="D16" s="1529"/>
      <c r="E16" s="1529"/>
      <c r="F16" s="1529"/>
      <c r="G16" s="1529"/>
      <c r="H16" s="1529"/>
      <c r="I16" s="1529"/>
      <c r="J16" s="1529"/>
      <c r="K16" s="1529"/>
      <c r="L16" s="1529"/>
      <c r="M16" s="1529"/>
      <c r="N16" s="1529"/>
      <c r="O16" s="1529"/>
      <c r="P16" s="347"/>
    </row>
    <row r="17" spans="1:16">
      <c r="A17" s="364">
        <v>6</v>
      </c>
      <c r="B17" s="341"/>
      <c r="C17" s="328"/>
      <c r="D17" s="328"/>
      <c r="E17" s="328"/>
      <c r="F17" s="328"/>
      <c r="G17" s="328"/>
      <c r="H17" s="328"/>
      <c r="I17" s="328"/>
      <c r="J17" s="328"/>
      <c r="K17" s="328"/>
      <c r="L17" s="328"/>
      <c r="M17" s="328"/>
      <c r="N17" s="328"/>
      <c r="O17" s="328"/>
      <c r="P17" s="328"/>
    </row>
    <row r="18" spans="1:16">
      <c r="A18" s="364">
        <v>7</v>
      </c>
      <c r="B18" s="341" t="s">
        <v>1840</v>
      </c>
      <c r="C18" s="354">
        <v>44791204.849999994</v>
      </c>
      <c r="D18" s="354">
        <v>44942531.169999994</v>
      </c>
      <c r="E18" s="354">
        <v>45080116.799999997</v>
      </c>
      <c r="F18" s="354">
        <v>45125222.239999995</v>
      </c>
      <c r="G18" s="354">
        <v>45435862.679999992</v>
      </c>
      <c r="H18" s="354">
        <v>45810083.649999991</v>
      </c>
      <c r="I18" s="354">
        <v>45908615.829999998</v>
      </c>
      <c r="J18" s="354">
        <v>46177063.899999991</v>
      </c>
      <c r="K18" s="354">
        <v>46376733.969999999</v>
      </c>
      <c r="L18" s="354">
        <v>46427543.419999994</v>
      </c>
      <c r="M18" s="354">
        <v>46703642.789999999</v>
      </c>
      <c r="N18" s="354">
        <v>46970031.879999995</v>
      </c>
      <c r="O18" s="354">
        <v>46467303.739999995</v>
      </c>
      <c r="P18" s="354">
        <v>45862764</v>
      </c>
    </row>
    <row r="19" spans="1:16">
      <c r="A19" s="364">
        <v>8</v>
      </c>
      <c r="B19" s="341"/>
      <c r="C19" s="328"/>
      <c r="D19" s="328"/>
      <c r="E19" s="328"/>
      <c r="F19" s="328"/>
      <c r="G19" s="328"/>
      <c r="H19" s="328"/>
      <c r="I19" s="328"/>
      <c r="J19" s="328"/>
      <c r="K19" s="328"/>
      <c r="L19" s="328"/>
      <c r="M19" s="328"/>
      <c r="N19" s="328"/>
      <c r="O19" s="328"/>
      <c r="P19" s="328"/>
    </row>
    <row r="20" spans="1:16">
      <c r="A20" s="364">
        <v>9</v>
      </c>
      <c r="B20" s="341" t="s">
        <v>1841</v>
      </c>
      <c r="C20" s="328"/>
      <c r="D20" s="328"/>
      <c r="E20" s="328"/>
      <c r="F20" s="328"/>
      <c r="G20" s="328"/>
      <c r="H20" s="328"/>
      <c r="I20" s="328"/>
      <c r="J20" s="328"/>
      <c r="K20" s="328"/>
      <c r="L20" s="328"/>
      <c r="M20" s="328"/>
      <c r="N20" s="328"/>
      <c r="O20" s="328"/>
      <c r="P20" s="328"/>
    </row>
    <row r="21" spans="1:16">
      <c r="A21" s="364">
        <v>10</v>
      </c>
      <c r="B21" s="341" t="s">
        <v>1842</v>
      </c>
      <c r="C21" s="480"/>
      <c r="D21" s="328"/>
      <c r="E21" s="328"/>
      <c r="F21" s="328"/>
      <c r="G21" s="328"/>
      <c r="H21" s="328"/>
      <c r="I21" s="328"/>
      <c r="J21" s="328"/>
      <c r="K21" s="328"/>
      <c r="L21" s="328"/>
      <c r="M21" s="328"/>
      <c r="N21" s="328"/>
      <c r="O21" s="328"/>
      <c r="P21" s="320">
        <v>0</v>
      </c>
    </row>
    <row r="22" spans="1:16">
      <c r="A22" s="364">
        <v>11</v>
      </c>
      <c r="B22" s="327" t="s">
        <v>1612</v>
      </c>
      <c r="C22" s="328">
        <v>-4306111.03</v>
      </c>
      <c r="D22" s="328">
        <v>-4306111.03</v>
      </c>
      <c r="E22" s="328">
        <v>-4306111.03</v>
      </c>
      <c r="F22" s="328">
        <v>-4306111.03</v>
      </c>
      <c r="G22" s="328">
        <v>-4306111.03</v>
      </c>
      <c r="H22" s="328">
        <v>-4306111.03</v>
      </c>
      <c r="I22" s="328">
        <v>-4306111.03</v>
      </c>
      <c r="J22" s="328">
        <v>-4306111.03</v>
      </c>
      <c r="K22" s="328">
        <v>-4306111.03</v>
      </c>
      <c r="L22" s="328">
        <v>-4306111.03</v>
      </c>
      <c r="M22" s="328">
        <v>-4306111.03</v>
      </c>
      <c r="N22" s="328">
        <v>-4306111.03</v>
      </c>
      <c r="O22" s="328">
        <v>-4306111.03</v>
      </c>
      <c r="P22" s="320">
        <v>-4306111</v>
      </c>
    </row>
    <row r="23" spans="1:16">
      <c r="A23" s="364">
        <v>12</v>
      </c>
      <c r="B23" s="327" t="s">
        <v>1105</v>
      </c>
      <c r="C23" s="354"/>
      <c r="D23" s="354"/>
      <c r="E23" s="354"/>
      <c r="F23" s="354"/>
      <c r="G23" s="354"/>
      <c r="H23" s="354"/>
      <c r="I23" s="354"/>
      <c r="J23" s="354"/>
      <c r="K23" s="354"/>
      <c r="L23" s="354"/>
      <c r="M23" s="354"/>
      <c r="N23" s="354"/>
      <c r="O23" s="354"/>
      <c r="P23" s="320">
        <v>0</v>
      </c>
    </row>
    <row r="24" spans="1:16">
      <c r="A24" s="364">
        <v>13</v>
      </c>
      <c r="C24" s="328"/>
      <c r="D24" s="328"/>
      <c r="E24" s="328"/>
      <c r="F24" s="328"/>
      <c r="G24" s="328"/>
      <c r="H24" s="328"/>
      <c r="I24" s="328"/>
      <c r="J24" s="328"/>
      <c r="K24" s="328"/>
      <c r="L24" s="328"/>
      <c r="M24" s="328"/>
      <c r="N24" s="328"/>
      <c r="O24" s="328"/>
      <c r="P24" s="1820"/>
    </row>
    <row r="25" spans="1:16">
      <c r="A25" s="364">
        <v>14</v>
      </c>
      <c r="B25" s="327" t="s">
        <v>1106</v>
      </c>
      <c r="C25" s="354">
        <v>-4306111.03</v>
      </c>
      <c r="D25" s="354">
        <v>-4306111.03</v>
      </c>
      <c r="E25" s="354">
        <v>-4306111.03</v>
      </c>
      <c r="F25" s="354">
        <v>-4306111.03</v>
      </c>
      <c r="G25" s="354">
        <v>-4306111.03</v>
      </c>
      <c r="H25" s="354">
        <v>-4306111.03</v>
      </c>
      <c r="I25" s="354">
        <v>-4306111.03</v>
      </c>
      <c r="J25" s="354">
        <v>-4306111.03</v>
      </c>
      <c r="K25" s="354">
        <v>-4306111.03</v>
      </c>
      <c r="L25" s="354">
        <v>-4306111.03</v>
      </c>
      <c r="M25" s="354">
        <v>-4306111.03</v>
      </c>
      <c r="N25" s="354">
        <v>-4306111.03</v>
      </c>
      <c r="O25" s="354">
        <v>-4306111.03</v>
      </c>
      <c r="P25" s="354">
        <v>-4306111</v>
      </c>
    </row>
    <row r="26" spans="1:16">
      <c r="A26" s="364">
        <v>15</v>
      </c>
      <c r="C26" s="328"/>
      <c r="D26" s="328"/>
      <c r="E26" s="328"/>
      <c r="F26" s="328"/>
      <c r="G26" s="328"/>
      <c r="H26" s="328"/>
      <c r="I26" s="328"/>
      <c r="J26" s="328"/>
      <c r="K26" s="328"/>
      <c r="L26" s="328"/>
      <c r="M26" s="328"/>
      <c r="N26" s="328"/>
      <c r="O26" s="328"/>
      <c r="P26" s="328"/>
    </row>
    <row r="27" spans="1:16">
      <c r="A27" s="364">
        <v>16</v>
      </c>
      <c r="B27" s="327" t="s">
        <v>1107</v>
      </c>
      <c r="C27" s="328">
        <v>351062.20999999996</v>
      </c>
      <c r="D27" s="328">
        <v>148884.54</v>
      </c>
      <c r="E27" s="328">
        <v>224618.61999999997</v>
      </c>
      <c r="F27" s="328">
        <v>195437.1</v>
      </c>
      <c r="G27" s="328">
        <v>125357.65</v>
      </c>
      <c r="H27" s="328">
        <v>265540</v>
      </c>
      <c r="I27" s="328">
        <v>183357.81</v>
      </c>
      <c r="J27" s="328">
        <v>179289.53</v>
      </c>
      <c r="K27" s="328">
        <v>162005.01</v>
      </c>
      <c r="L27" s="328">
        <v>144934.82999999999</v>
      </c>
      <c r="M27" s="328">
        <v>149450.48000000001</v>
      </c>
      <c r="N27" s="328">
        <v>145780.26</v>
      </c>
      <c r="O27" s="328">
        <v>180642.49000000002</v>
      </c>
      <c r="P27" s="320">
        <v>188951</v>
      </c>
    </row>
    <row r="28" spans="1:16">
      <c r="A28" s="364">
        <v>17</v>
      </c>
      <c r="B28" s="327" t="s">
        <v>1108</v>
      </c>
      <c r="C28" s="328"/>
      <c r="D28" s="328"/>
      <c r="E28" s="328"/>
      <c r="F28" s="328"/>
      <c r="G28" s="328"/>
      <c r="H28" s="328"/>
      <c r="I28" s="328"/>
      <c r="J28" s="328"/>
      <c r="K28" s="328"/>
      <c r="L28" s="328"/>
      <c r="M28" s="328"/>
      <c r="N28" s="328"/>
      <c r="O28" s="328"/>
      <c r="P28" s="320">
        <v>0</v>
      </c>
    </row>
    <row r="29" spans="1:16">
      <c r="A29" s="364">
        <v>18</v>
      </c>
      <c r="B29" s="327" t="s">
        <v>1605</v>
      </c>
      <c r="C29" s="328">
        <v>5626528.5800000001</v>
      </c>
      <c r="D29" s="328">
        <v>5626528.5800000001</v>
      </c>
      <c r="E29" s="328">
        <v>5626528.5800000001</v>
      </c>
      <c r="F29" s="328">
        <v>5626528.5800000001</v>
      </c>
      <c r="G29" s="328">
        <v>5626528.5800000001</v>
      </c>
      <c r="H29" s="328">
        <v>5626528.5800000001</v>
      </c>
      <c r="I29" s="328">
        <v>5626528.5800000001</v>
      </c>
      <c r="J29" s="328">
        <v>5626528.5800000001</v>
      </c>
      <c r="K29" s="328">
        <v>5626528.5800000001</v>
      </c>
      <c r="L29" s="328">
        <v>5626528.5800000001</v>
      </c>
      <c r="M29" s="328">
        <v>5626528.5800000001</v>
      </c>
      <c r="N29" s="328">
        <v>5626528.5800000001</v>
      </c>
      <c r="O29" s="328">
        <v>5626528.5800000001</v>
      </c>
      <c r="P29" s="320">
        <v>5626529</v>
      </c>
    </row>
    <row r="30" spans="1:16">
      <c r="A30" s="364">
        <v>19</v>
      </c>
      <c r="B30" s="327" t="s">
        <v>1606</v>
      </c>
      <c r="C30" s="328">
        <v>100149.66</v>
      </c>
      <c r="D30" s="328">
        <v>100415.29</v>
      </c>
      <c r="E30" s="328">
        <v>101399.46</v>
      </c>
      <c r="F30" s="328">
        <v>101838.18</v>
      </c>
      <c r="G30" s="328">
        <v>100441.86</v>
      </c>
      <c r="H30" s="328">
        <v>100005.73</v>
      </c>
      <c r="I30" s="328">
        <v>99801.63</v>
      </c>
      <c r="J30" s="328">
        <v>99640.07</v>
      </c>
      <c r="K30" s="328">
        <v>99370.87</v>
      </c>
      <c r="L30" s="328">
        <v>100440.27</v>
      </c>
      <c r="M30" s="328">
        <v>102990.1</v>
      </c>
      <c r="N30" s="328">
        <v>102136.52</v>
      </c>
      <c r="O30" s="328">
        <v>101453.78</v>
      </c>
      <c r="P30" s="320">
        <v>100776</v>
      </c>
    </row>
    <row r="31" spans="1:16">
      <c r="A31" s="364">
        <v>20</v>
      </c>
      <c r="B31" s="327" t="s">
        <v>1607</v>
      </c>
      <c r="C31" s="328">
        <v>747639.59000000008</v>
      </c>
      <c r="D31" s="328">
        <v>647964.35000000009</v>
      </c>
      <c r="E31" s="328">
        <v>712199.29</v>
      </c>
      <c r="F31" s="328">
        <v>778428.66999999993</v>
      </c>
      <c r="G31" s="328">
        <v>845422.03</v>
      </c>
      <c r="H31" s="328">
        <v>911958.77999999991</v>
      </c>
      <c r="I31" s="328">
        <v>978898.95000000007</v>
      </c>
      <c r="J31" s="328">
        <v>868150.71</v>
      </c>
      <c r="K31" s="328">
        <v>934169.60000000009</v>
      </c>
      <c r="L31" s="328">
        <v>982372.32000000007</v>
      </c>
      <c r="M31" s="328">
        <v>1048974.78</v>
      </c>
      <c r="N31" s="328">
        <v>696959.07000000007</v>
      </c>
      <c r="O31" s="328">
        <v>781209.39</v>
      </c>
      <c r="P31" s="320">
        <v>841104</v>
      </c>
    </row>
    <row r="32" spans="1:16">
      <c r="A32" s="364">
        <v>21</v>
      </c>
      <c r="B32" s="327" t="s">
        <v>1608</v>
      </c>
      <c r="C32" s="328"/>
      <c r="D32" s="328"/>
      <c r="E32" s="328"/>
      <c r="F32" s="328"/>
      <c r="G32" s="328"/>
      <c r="H32" s="328"/>
      <c r="I32" s="328"/>
      <c r="J32" s="328"/>
      <c r="K32" s="328"/>
      <c r="L32" s="328"/>
      <c r="M32" s="328"/>
      <c r="N32" s="328"/>
      <c r="O32" s="328"/>
      <c r="P32" s="320">
        <v>0</v>
      </c>
    </row>
    <row r="33" spans="1:16382">
      <c r="A33" s="364">
        <v>22</v>
      </c>
      <c r="B33" s="327" t="s">
        <v>973</v>
      </c>
      <c r="C33" s="328">
        <v>16406.11</v>
      </c>
      <c r="D33" s="328">
        <v>16793.25</v>
      </c>
      <c r="E33" s="328">
        <v>16318.81</v>
      </c>
      <c r="F33" s="328">
        <v>16734.95</v>
      </c>
      <c r="G33" s="328">
        <v>17140.810000000001</v>
      </c>
      <c r="H33" s="328">
        <v>17545.39</v>
      </c>
      <c r="I33" s="328">
        <v>17926.22</v>
      </c>
      <c r="J33" s="328">
        <v>18313.990000000002</v>
      </c>
      <c r="K33" s="328">
        <v>18701.2</v>
      </c>
      <c r="L33" s="328">
        <v>19117.939999999999</v>
      </c>
      <c r="M33" s="328">
        <v>19505.060000000001</v>
      </c>
      <c r="N33" s="328">
        <v>19901.310000000001</v>
      </c>
      <c r="O33" s="328">
        <v>20279.689999999999</v>
      </c>
      <c r="P33" s="320">
        <v>18053</v>
      </c>
    </row>
    <row r="34" spans="1:16382">
      <c r="A34" s="364">
        <v>23</v>
      </c>
      <c r="B34" s="327" t="s">
        <v>1609</v>
      </c>
      <c r="C34" s="328"/>
      <c r="D34" s="328"/>
      <c r="E34" s="328"/>
      <c r="F34" s="328"/>
      <c r="G34" s="328"/>
      <c r="H34" s="328"/>
      <c r="I34" s="328"/>
      <c r="J34" s="328"/>
      <c r="K34" s="328"/>
      <c r="L34" s="328"/>
      <c r="M34" s="328"/>
      <c r="N34" s="328"/>
      <c r="O34" s="328"/>
      <c r="P34" s="320">
        <v>0</v>
      </c>
    </row>
    <row r="35" spans="1:16382">
      <c r="A35" s="364">
        <v>24</v>
      </c>
      <c r="B35" s="327" t="s">
        <v>1408</v>
      </c>
      <c r="C35" s="354">
        <v>0</v>
      </c>
      <c r="D35" s="354">
        <v>0</v>
      </c>
      <c r="E35" s="354">
        <v>0</v>
      </c>
      <c r="F35" s="354">
        <v>0</v>
      </c>
      <c r="G35" s="354">
        <v>0</v>
      </c>
      <c r="H35" s="354">
        <v>0</v>
      </c>
      <c r="I35" s="354">
        <v>0</v>
      </c>
      <c r="J35" s="354">
        <v>0</v>
      </c>
      <c r="K35" s="354">
        <v>0</v>
      </c>
      <c r="L35" s="354">
        <v>0</v>
      </c>
      <c r="M35" s="354">
        <v>0</v>
      </c>
      <c r="N35" s="354">
        <v>0</v>
      </c>
      <c r="O35" s="354">
        <v>0</v>
      </c>
      <c r="P35" s="320">
        <v>0</v>
      </c>
      <c r="Q35" s="480"/>
      <c r="R35" s="480"/>
      <c r="S35" s="480"/>
      <c r="T35" s="480"/>
      <c r="U35" s="480"/>
      <c r="V35" s="480"/>
      <c r="W35" s="480"/>
      <c r="X35" s="480"/>
      <c r="Y35" s="480"/>
      <c r="Z35" s="480"/>
      <c r="AA35" s="480"/>
      <c r="AB35" s="480"/>
      <c r="AC35" s="480"/>
      <c r="AD35" s="480"/>
      <c r="AE35" s="480"/>
      <c r="AF35" s="480"/>
      <c r="AG35" s="480"/>
      <c r="AH35" s="480"/>
      <c r="AI35" s="480"/>
      <c r="AJ35" s="480"/>
      <c r="AK35" s="480"/>
      <c r="AL35" s="480"/>
      <c r="AM35" s="480"/>
      <c r="AN35" s="480"/>
      <c r="AO35" s="480"/>
      <c r="AP35" s="480"/>
      <c r="AQ35" s="480"/>
      <c r="AR35" s="480"/>
      <c r="AS35" s="480"/>
      <c r="AT35" s="480"/>
      <c r="AU35" s="480"/>
      <c r="AV35" s="480"/>
      <c r="AW35" s="480"/>
      <c r="AX35" s="480"/>
      <c r="AY35" s="480"/>
      <c r="AZ35" s="480"/>
      <c r="BA35" s="480"/>
      <c r="BB35" s="480"/>
      <c r="BC35" s="480"/>
      <c r="BD35" s="480"/>
      <c r="BE35" s="480"/>
      <c r="BF35" s="480"/>
      <c r="BG35" s="480"/>
      <c r="BH35" s="480"/>
      <c r="BI35" s="480"/>
      <c r="BJ35" s="480"/>
      <c r="BK35" s="480"/>
      <c r="BL35" s="480"/>
      <c r="BM35" s="480"/>
      <c r="BN35" s="480"/>
      <c r="BO35" s="480"/>
      <c r="BP35" s="480"/>
      <c r="BQ35" s="480"/>
      <c r="BR35" s="480"/>
      <c r="BS35" s="480"/>
      <c r="BT35" s="480"/>
      <c r="BU35" s="480"/>
      <c r="BV35" s="480"/>
      <c r="BW35" s="480"/>
      <c r="BX35" s="480"/>
      <c r="BY35" s="480"/>
      <c r="BZ35" s="480"/>
      <c r="CA35" s="480"/>
      <c r="CB35" s="480"/>
      <c r="CC35" s="480"/>
      <c r="CD35" s="480"/>
      <c r="CE35" s="480"/>
      <c r="CF35" s="480"/>
      <c r="CG35" s="480"/>
      <c r="CH35" s="480"/>
      <c r="CI35" s="480"/>
      <c r="CJ35" s="480"/>
      <c r="CK35" s="480"/>
      <c r="CL35" s="480"/>
      <c r="CM35" s="480"/>
      <c r="CN35" s="480"/>
      <c r="CO35" s="480"/>
      <c r="CP35" s="480"/>
      <c r="CQ35" s="480"/>
      <c r="CR35" s="480"/>
      <c r="CS35" s="480"/>
      <c r="CT35" s="480"/>
      <c r="CU35" s="480"/>
      <c r="CV35" s="480"/>
      <c r="CW35" s="480"/>
      <c r="CX35" s="480"/>
      <c r="CY35" s="480"/>
      <c r="CZ35" s="480"/>
      <c r="DA35" s="480"/>
      <c r="DB35" s="480"/>
      <c r="DC35" s="480"/>
      <c r="DD35" s="480"/>
      <c r="DE35" s="480"/>
      <c r="DF35" s="480"/>
      <c r="DG35" s="480"/>
      <c r="DH35" s="480"/>
      <c r="DI35" s="480"/>
      <c r="DJ35" s="480"/>
      <c r="DK35" s="480"/>
      <c r="DL35" s="480"/>
      <c r="DM35" s="480"/>
      <c r="DN35" s="480"/>
      <c r="DO35" s="480"/>
      <c r="DP35" s="480"/>
      <c r="DQ35" s="480"/>
      <c r="DR35" s="480"/>
      <c r="DS35" s="480"/>
      <c r="DT35" s="480"/>
      <c r="DU35" s="480"/>
      <c r="DV35" s="480"/>
      <c r="DW35" s="480"/>
      <c r="DX35" s="480"/>
      <c r="DY35" s="480"/>
      <c r="DZ35" s="480"/>
      <c r="EA35" s="480"/>
      <c r="EB35" s="480"/>
      <c r="EC35" s="480"/>
      <c r="ED35" s="480"/>
      <c r="EE35" s="480"/>
      <c r="EF35" s="480"/>
      <c r="EG35" s="480"/>
      <c r="EH35" s="480"/>
      <c r="EI35" s="480"/>
      <c r="EJ35" s="480"/>
      <c r="EK35" s="480"/>
      <c r="EL35" s="480"/>
      <c r="EM35" s="480"/>
      <c r="EN35" s="480"/>
      <c r="EO35" s="480"/>
      <c r="EP35" s="480"/>
      <c r="EQ35" s="480"/>
      <c r="ER35" s="480"/>
      <c r="ES35" s="480"/>
      <c r="ET35" s="480"/>
      <c r="EU35" s="480"/>
      <c r="EV35" s="480"/>
      <c r="EW35" s="480"/>
      <c r="EX35" s="480"/>
      <c r="EY35" s="480"/>
      <c r="EZ35" s="480"/>
      <c r="FA35" s="480"/>
      <c r="FB35" s="480"/>
      <c r="FC35" s="480"/>
      <c r="FD35" s="480"/>
      <c r="FE35" s="480"/>
      <c r="FF35" s="480"/>
      <c r="FG35" s="480"/>
      <c r="FH35" s="480"/>
      <c r="FI35" s="480"/>
      <c r="FJ35" s="480"/>
      <c r="FK35" s="480"/>
      <c r="FL35" s="480"/>
      <c r="FM35" s="480"/>
      <c r="FN35" s="480"/>
      <c r="FO35" s="480"/>
      <c r="FP35" s="480"/>
      <c r="FQ35" s="480"/>
      <c r="FR35" s="480"/>
      <c r="FS35" s="480"/>
      <c r="FT35" s="480"/>
      <c r="FU35" s="480"/>
      <c r="FV35" s="480"/>
      <c r="FW35" s="480"/>
      <c r="FX35" s="480"/>
      <c r="FY35" s="480"/>
      <c r="FZ35" s="480"/>
      <c r="GA35" s="480"/>
      <c r="GB35" s="480"/>
      <c r="GC35" s="480"/>
      <c r="GD35" s="480"/>
      <c r="GE35" s="480"/>
      <c r="GF35" s="480"/>
      <c r="GG35" s="480"/>
      <c r="GH35" s="480"/>
      <c r="GI35" s="480"/>
      <c r="GJ35" s="480"/>
      <c r="GK35" s="480"/>
      <c r="GL35" s="480"/>
      <c r="GM35" s="480"/>
      <c r="GN35" s="480"/>
      <c r="GO35" s="480"/>
      <c r="GP35" s="480"/>
      <c r="GQ35" s="480"/>
      <c r="GR35" s="480"/>
      <c r="GS35" s="480"/>
      <c r="GT35" s="480"/>
      <c r="GU35" s="480"/>
      <c r="GV35" s="480"/>
      <c r="GW35" s="480"/>
      <c r="GX35" s="480"/>
      <c r="GY35" s="480"/>
      <c r="GZ35" s="480"/>
      <c r="HA35" s="480"/>
      <c r="HB35" s="480"/>
      <c r="HC35" s="480"/>
      <c r="HD35" s="480"/>
      <c r="HE35" s="480"/>
      <c r="HF35" s="480"/>
      <c r="HG35" s="480"/>
      <c r="HH35" s="480"/>
      <c r="HI35" s="480"/>
      <c r="HJ35" s="480"/>
      <c r="HK35" s="480"/>
      <c r="HL35" s="480"/>
      <c r="HM35" s="480"/>
      <c r="HN35" s="480"/>
      <c r="HO35" s="480"/>
      <c r="HP35" s="480"/>
      <c r="HQ35" s="480"/>
      <c r="HR35" s="480"/>
      <c r="HS35" s="480"/>
      <c r="HT35" s="480"/>
      <c r="HU35" s="480"/>
      <c r="HV35" s="480"/>
      <c r="HW35" s="480"/>
      <c r="HX35" s="480"/>
      <c r="HY35" s="480"/>
      <c r="HZ35" s="480"/>
      <c r="IA35" s="480"/>
      <c r="IB35" s="480"/>
      <c r="IC35" s="480"/>
      <c r="ID35" s="480"/>
      <c r="IE35" s="480"/>
      <c r="IF35" s="480"/>
      <c r="IG35" s="480"/>
      <c r="IH35" s="480"/>
      <c r="II35" s="480"/>
      <c r="IJ35" s="480"/>
      <c r="IK35" s="480"/>
      <c r="IL35" s="480"/>
      <c r="IM35" s="480"/>
      <c r="IN35" s="480"/>
      <c r="IO35" s="480"/>
      <c r="IP35" s="480"/>
      <c r="IQ35" s="480"/>
      <c r="IR35" s="480"/>
      <c r="IS35" s="480"/>
      <c r="IT35" s="480"/>
      <c r="IU35" s="480"/>
      <c r="IV35" s="480"/>
      <c r="IW35" s="480"/>
      <c r="IX35" s="480"/>
      <c r="IY35" s="480"/>
      <c r="IZ35" s="480"/>
      <c r="JA35" s="480"/>
      <c r="JB35" s="480"/>
      <c r="JC35" s="480"/>
      <c r="JD35" s="480"/>
      <c r="JE35" s="480"/>
      <c r="JF35" s="480"/>
      <c r="JG35" s="480"/>
      <c r="JH35" s="480"/>
      <c r="JI35" s="480"/>
      <c r="JJ35" s="480"/>
      <c r="JK35" s="480"/>
      <c r="JL35" s="480"/>
      <c r="JM35" s="480"/>
      <c r="JN35" s="480"/>
      <c r="JO35" s="480"/>
      <c r="JP35" s="480"/>
      <c r="JQ35" s="480"/>
      <c r="JR35" s="480"/>
      <c r="JS35" s="480"/>
      <c r="JT35" s="480"/>
      <c r="JU35" s="480"/>
      <c r="JV35" s="480"/>
      <c r="JW35" s="480"/>
      <c r="JX35" s="480"/>
      <c r="JY35" s="480"/>
      <c r="JZ35" s="480"/>
      <c r="KA35" s="480"/>
      <c r="KB35" s="480"/>
      <c r="KC35" s="480"/>
      <c r="KD35" s="480"/>
      <c r="KE35" s="480"/>
      <c r="KF35" s="480"/>
      <c r="KG35" s="480"/>
      <c r="KH35" s="480"/>
      <c r="KI35" s="480"/>
      <c r="KJ35" s="480"/>
      <c r="KK35" s="480"/>
      <c r="KL35" s="480"/>
      <c r="KM35" s="480"/>
      <c r="KN35" s="480"/>
      <c r="KO35" s="480"/>
      <c r="KP35" s="480"/>
      <c r="KQ35" s="480"/>
      <c r="KR35" s="480"/>
      <c r="KS35" s="480"/>
      <c r="KT35" s="480"/>
      <c r="KU35" s="480"/>
      <c r="KV35" s="480"/>
      <c r="KW35" s="480"/>
      <c r="KX35" s="480"/>
      <c r="KY35" s="480"/>
      <c r="KZ35" s="480"/>
      <c r="LA35" s="480"/>
      <c r="LB35" s="480"/>
      <c r="LC35" s="480"/>
      <c r="LD35" s="480"/>
      <c r="LE35" s="480"/>
      <c r="LF35" s="480"/>
      <c r="LG35" s="480"/>
      <c r="LH35" s="480"/>
      <c r="LI35" s="480"/>
      <c r="LJ35" s="480"/>
      <c r="LK35" s="480"/>
      <c r="LL35" s="480"/>
      <c r="LM35" s="480"/>
      <c r="LN35" s="480"/>
      <c r="LO35" s="480"/>
      <c r="LP35" s="480"/>
      <c r="LQ35" s="480"/>
      <c r="LR35" s="480"/>
      <c r="LS35" s="480"/>
      <c r="LT35" s="480"/>
      <c r="LU35" s="480"/>
      <c r="LV35" s="480"/>
      <c r="LW35" s="480"/>
      <c r="LX35" s="480"/>
      <c r="LY35" s="480"/>
      <c r="LZ35" s="480"/>
      <c r="MA35" s="480"/>
      <c r="MB35" s="480"/>
      <c r="MC35" s="480"/>
      <c r="MD35" s="480"/>
      <c r="ME35" s="480"/>
      <c r="MF35" s="480"/>
      <c r="MG35" s="480"/>
      <c r="MH35" s="480"/>
      <c r="MI35" s="480"/>
      <c r="MJ35" s="480"/>
      <c r="MK35" s="480"/>
      <c r="ML35" s="480"/>
      <c r="MM35" s="480"/>
      <c r="MN35" s="480"/>
      <c r="MO35" s="480"/>
      <c r="MP35" s="480"/>
      <c r="MQ35" s="480"/>
      <c r="MR35" s="480"/>
      <c r="MS35" s="480"/>
      <c r="MT35" s="480"/>
      <c r="MU35" s="480"/>
      <c r="MV35" s="480"/>
      <c r="MW35" s="480"/>
      <c r="MX35" s="480"/>
      <c r="MY35" s="480"/>
      <c r="MZ35" s="480"/>
      <c r="NA35" s="480"/>
      <c r="NB35" s="480"/>
      <c r="NC35" s="480"/>
      <c r="ND35" s="480"/>
      <c r="NE35" s="480"/>
      <c r="NF35" s="480"/>
      <c r="NG35" s="480"/>
      <c r="NH35" s="480"/>
      <c r="NI35" s="480"/>
      <c r="NJ35" s="480"/>
      <c r="NK35" s="480"/>
      <c r="NL35" s="480"/>
      <c r="NM35" s="480"/>
      <c r="NN35" s="480"/>
      <c r="NO35" s="480"/>
      <c r="NP35" s="480"/>
      <c r="NQ35" s="480"/>
      <c r="NR35" s="480"/>
      <c r="NS35" s="480"/>
      <c r="NT35" s="480"/>
      <c r="NU35" s="480"/>
      <c r="NV35" s="480"/>
      <c r="NW35" s="480"/>
      <c r="NX35" s="480"/>
      <c r="NY35" s="480"/>
      <c r="NZ35" s="480"/>
      <c r="OA35" s="480"/>
      <c r="OB35" s="480"/>
      <c r="OC35" s="480"/>
      <c r="OD35" s="480"/>
      <c r="OE35" s="480"/>
      <c r="OF35" s="480"/>
      <c r="OG35" s="480"/>
      <c r="OH35" s="480"/>
      <c r="OI35" s="480"/>
      <c r="OJ35" s="480"/>
      <c r="OK35" s="480"/>
      <c r="OL35" s="480"/>
      <c r="OM35" s="480"/>
      <c r="ON35" s="480"/>
      <c r="OO35" s="480"/>
      <c r="OP35" s="480"/>
      <c r="OQ35" s="480"/>
      <c r="OR35" s="480"/>
      <c r="OS35" s="480"/>
      <c r="OT35" s="480"/>
      <c r="OU35" s="480"/>
      <c r="OV35" s="480"/>
      <c r="OW35" s="480"/>
      <c r="OX35" s="480"/>
      <c r="OY35" s="480"/>
      <c r="OZ35" s="480"/>
      <c r="PA35" s="480"/>
      <c r="PB35" s="480"/>
      <c r="PC35" s="480"/>
      <c r="PD35" s="480"/>
      <c r="PE35" s="480"/>
      <c r="PF35" s="480"/>
      <c r="PG35" s="480"/>
      <c r="PH35" s="480"/>
      <c r="PI35" s="480"/>
      <c r="PJ35" s="480"/>
      <c r="PK35" s="480"/>
      <c r="PL35" s="480"/>
      <c r="PM35" s="480"/>
      <c r="PN35" s="480"/>
      <c r="PO35" s="480"/>
      <c r="PP35" s="480"/>
      <c r="PQ35" s="480"/>
      <c r="PR35" s="480"/>
      <c r="PS35" s="480"/>
      <c r="PT35" s="480"/>
      <c r="PU35" s="480"/>
      <c r="PV35" s="480"/>
      <c r="PW35" s="480"/>
      <c r="PX35" s="480"/>
      <c r="PY35" s="480"/>
      <c r="PZ35" s="480"/>
      <c r="QA35" s="480"/>
      <c r="QB35" s="480"/>
      <c r="QC35" s="480"/>
      <c r="QD35" s="480"/>
      <c r="QE35" s="480"/>
      <c r="QF35" s="480"/>
      <c r="QG35" s="480"/>
      <c r="QH35" s="480"/>
      <c r="QI35" s="480"/>
      <c r="QJ35" s="480"/>
      <c r="QK35" s="480"/>
      <c r="QL35" s="480"/>
      <c r="QM35" s="480"/>
      <c r="QN35" s="480"/>
      <c r="QO35" s="480"/>
      <c r="QP35" s="480"/>
      <c r="QQ35" s="480"/>
      <c r="QR35" s="480"/>
      <c r="QS35" s="480"/>
      <c r="QT35" s="480"/>
      <c r="QU35" s="480"/>
      <c r="QV35" s="480"/>
      <c r="QW35" s="480"/>
      <c r="QX35" s="480"/>
      <c r="QY35" s="480"/>
      <c r="QZ35" s="480"/>
      <c r="RA35" s="480"/>
      <c r="RB35" s="480"/>
      <c r="RC35" s="480"/>
      <c r="RD35" s="480"/>
      <c r="RE35" s="480"/>
      <c r="RF35" s="480"/>
      <c r="RG35" s="480"/>
      <c r="RH35" s="480"/>
      <c r="RI35" s="480"/>
      <c r="RJ35" s="480"/>
      <c r="RK35" s="480"/>
      <c r="RL35" s="480"/>
      <c r="RM35" s="480"/>
      <c r="RN35" s="480"/>
      <c r="RO35" s="480"/>
      <c r="RP35" s="480"/>
      <c r="RQ35" s="480"/>
      <c r="RR35" s="480"/>
      <c r="RS35" s="480"/>
      <c r="RT35" s="480"/>
      <c r="RU35" s="480"/>
      <c r="RV35" s="480"/>
      <c r="RW35" s="480"/>
      <c r="RX35" s="480"/>
      <c r="RY35" s="480"/>
      <c r="RZ35" s="480"/>
      <c r="SA35" s="480"/>
      <c r="SB35" s="480"/>
      <c r="SC35" s="480"/>
      <c r="SD35" s="480"/>
      <c r="SE35" s="480"/>
      <c r="SF35" s="480"/>
      <c r="SG35" s="480"/>
      <c r="SH35" s="480"/>
      <c r="SI35" s="480"/>
      <c r="SJ35" s="480"/>
      <c r="SK35" s="480"/>
      <c r="SL35" s="480"/>
      <c r="SM35" s="480"/>
      <c r="SN35" s="480"/>
      <c r="SO35" s="480"/>
      <c r="SP35" s="480"/>
      <c r="SQ35" s="480"/>
      <c r="SR35" s="480"/>
      <c r="SS35" s="480"/>
      <c r="ST35" s="480"/>
      <c r="SU35" s="480"/>
      <c r="SV35" s="480"/>
      <c r="SW35" s="480"/>
      <c r="SX35" s="480"/>
      <c r="SY35" s="480"/>
      <c r="SZ35" s="480"/>
      <c r="TA35" s="480"/>
      <c r="TB35" s="480"/>
      <c r="TC35" s="480"/>
      <c r="TD35" s="480"/>
      <c r="TE35" s="480"/>
      <c r="TF35" s="480"/>
      <c r="TG35" s="480"/>
      <c r="TH35" s="480"/>
      <c r="TI35" s="480"/>
      <c r="TJ35" s="480"/>
      <c r="TK35" s="480"/>
      <c r="TL35" s="480"/>
      <c r="TM35" s="480"/>
      <c r="TN35" s="480"/>
      <c r="TO35" s="480"/>
      <c r="TP35" s="480"/>
      <c r="TQ35" s="480"/>
      <c r="TR35" s="480"/>
      <c r="TS35" s="480"/>
      <c r="TT35" s="480"/>
      <c r="TU35" s="480"/>
      <c r="TV35" s="480"/>
      <c r="TW35" s="480"/>
      <c r="TX35" s="480"/>
      <c r="TY35" s="480"/>
      <c r="TZ35" s="480"/>
      <c r="UA35" s="480"/>
      <c r="UB35" s="480"/>
      <c r="UC35" s="480"/>
      <c r="UD35" s="480"/>
      <c r="UE35" s="480"/>
      <c r="UF35" s="480"/>
      <c r="UG35" s="480"/>
      <c r="UH35" s="480"/>
      <c r="UI35" s="480"/>
      <c r="UJ35" s="480"/>
      <c r="UK35" s="480"/>
      <c r="UL35" s="480"/>
      <c r="UM35" s="480"/>
      <c r="UN35" s="480"/>
      <c r="UO35" s="480"/>
      <c r="UP35" s="480"/>
      <c r="UQ35" s="480"/>
      <c r="UR35" s="480"/>
      <c r="US35" s="480"/>
      <c r="UT35" s="480"/>
      <c r="UU35" s="480"/>
      <c r="UV35" s="480"/>
      <c r="UW35" s="480"/>
      <c r="UX35" s="480"/>
      <c r="UY35" s="480"/>
      <c r="UZ35" s="480"/>
      <c r="VA35" s="480"/>
      <c r="VB35" s="480"/>
      <c r="VC35" s="480"/>
      <c r="VD35" s="480"/>
      <c r="VE35" s="480"/>
      <c r="VF35" s="480"/>
      <c r="VG35" s="480"/>
      <c r="VH35" s="480"/>
      <c r="VI35" s="480"/>
      <c r="VJ35" s="480"/>
      <c r="VK35" s="480"/>
      <c r="VL35" s="480"/>
      <c r="VM35" s="480"/>
      <c r="VN35" s="480"/>
      <c r="VO35" s="480"/>
      <c r="VP35" s="480"/>
      <c r="VQ35" s="480"/>
      <c r="VR35" s="480"/>
      <c r="VS35" s="480"/>
      <c r="VT35" s="480"/>
      <c r="VU35" s="480"/>
      <c r="VV35" s="480"/>
      <c r="VW35" s="480"/>
      <c r="VX35" s="480"/>
      <c r="VY35" s="480"/>
      <c r="VZ35" s="480"/>
      <c r="WA35" s="480"/>
      <c r="WB35" s="480"/>
      <c r="WC35" s="480"/>
      <c r="WD35" s="480"/>
      <c r="WE35" s="480"/>
      <c r="WF35" s="480"/>
      <c r="WG35" s="480"/>
      <c r="WH35" s="480"/>
      <c r="WI35" s="480"/>
      <c r="WJ35" s="480"/>
      <c r="WK35" s="480"/>
      <c r="WL35" s="480"/>
      <c r="WM35" s="480"/>
      <c r="WN35" s="480"/>
      <c r="WO35" s="480"/>
      <c r="WP35" s="480"/>
      <c r="WQ35" s="480"/>
      <c r="WR35" s="480"/>
      <c r="WS35" s="480"/>
      <c r="WT35" s="480"/>
      <c r="WU35" s="480"/>
      <c r="WV35" s="480"/>
      <c r="WW35" s="480"/>
      <c r="WX35" s="480"/>
      <c r="WY35" s="480"/>
      <c r="WZ35" s="480"/>
      <c r="XA35" s="480"/>
      <c r="XB35" s="480"/>
      <c r="XC35" s="480"/>
      <c r="XD35" s="480"/>
      <c r="XE35" s="480"/>
      <c r="XF35" s="480"/>
      <c r="XG35" s="480"/>
      <c r="XH35" s="480"/>
      <c r="XI35" s="480"/>
      <c r="XJ35" s="480"/>
      <c r="XK35" s="480"/>
      <c r="XL35" s="480"/>
      <c r="XM35" s="480"/>
      <c r="XN35" s="480"/>
      <c r="XO35" s="480"/>
      <c r="XP35" s="480"/>
      <c r="XQ35" s="480"/>
      <c r="XR35" s="480"/>
      <c r="XS35" s="480"/>
      <c r="XT35" s="480"/>
      <c r="XU35" s="480"/>
      <c r="XV35" s="480"/>
      <c r="XW35" s="480"/>
      <c r="XX35" s="480"/>
      <c r="XY35" s="480"/>
      <c r="XZ35" s="480"/>
      <c r="YA35" s="480"/>
      <c r="YB35" s="480"/>
      <c r="YC35" s="480"/>
      <c r="YD35" s="480"/>
      <c r="YE35" s="480"/>
      <c r="YF35" s="480"/>
      <c r="YG35" s="480"/>
      <c r="YH35" s="480"/>
      <c r="YI35" s="480"/>
      <c r="YJ35" s="480"/>
      <c r="YK35" s="480"/>
      <c r="YL35" s="480"/>
      <c r="YM35" s="480"/>
      <c r="YN35" s="480"/>
      <c r="YO35" s="480"/>
      <c r="YP35" s="480"/>
      <c r="YQ35" s="480"/>
      <c r="YR35" s="480"/>
      <c r="YS35" s="480"/>
      <c r="YT35" s="480"/>
      <c r="YU35" s="480"/>
      <c r="YV35" s="480"/>
      <c r="YW35" s="480"/>
      <c r="YX35" s="480"/>
      <c r="YY35" s="480"/>
      <c r="YZ35" s="480"/>
      <c r="ZA35" s="480"/>
      <c r="ZB35" s="480"/>
      <c r="ZC35" s="480"/>
      <c r="ZD35" s="480"/>
      <c r="ZE35" s="480"/>
      <c r="ZF35" s="480"/>
      <c r="ZG35" s="480"/>
      <c r="ZH35" s="480"/>
      <c r="ZI35" s="480"/>
      <c r="ZJ35" s="480"/>
      <c r="ZK35" s="480"/>
      <c r="ZL35" s="480"/>
      <c r="ZM35" s="480"/>
      <c r="ZN35" s="480"/>
      <c r="ZO35" s="480"/>
      <c r="ZP35" s="480"/>
      <c r="ZQ35" s="480"/>
      <c r="ZR35" s="480"/>
      <c r="ZS35" s="480"/>
      <c r="ZT35" s="480"/>
      <c r="ZU35" s="480"/>
      <c r="ZV35" s="480"/>
      <c r="ZW35" s="480"/>
      <c r="ZX35" s="480"/>
      <c r="ZY35" s="480"/>
      <c r="ZZ35" s="480"/>
      <c r="AAA35" s="480"/>
      <c r="AAB35" s="480"/>
      <c r="AAC35" s="480"/>
      <c r="AAD35" s="480"/>
      <c r="AAE35" s="480"/>
      <c r="AAF35" s="480"/>
      <c r="AAG35" s="480"/>
      <c r="AAH35" s="480"/>
      <c r="AAI35" s="480"/>
      <c r="AAJ35" s="480"/>
      <c r="AAK35" s="480"/>
      <c r="AAL35" s="480"/>
      <c r="AAM35" s="480"/>
      <c r="AAN35" s="480"/>
      <c r="AAO35" s="480"/>
      <c r="AAP35" s="480"/>
      <c r="AAQ35" s="480"/>
      <c r="AAR35" s="480"/>
      <c r="AAS35" s="480"/>
      <c r="AAT35" s="480"/>
      <c r="AAU35" s="480"/>
      <c r="AAV35" s="480"/>
      <c r="AAW35" s="480"/>
      <c r="AAX35" s="480"/>
      <c r="AAY35" s="480"/>
      <c r="AAZ35" s="480"/>
      <c r="ABA35" s="480"/>
      <c r="ABB35" s="480"/>
      <c r="ABC35" s="480"/>
      <c r="ABD35" s="480"/>
      <c r="ABE35" s="480"/>
      <c r="ABF35" s="480"/>
      <c r="ABG35" s="480"/>
      <c r="ABH35" s="480"/>
      <c r="ABI35" s="480"/>
      <c r="ABJ35" s="480"/>
      <c r="ABK35" s="480"/>
      <c r="ABL35" s="480"/>
      <c r="ABM35" s="480"/>
      <c r="ABN35" s="480"/>
      <c r="ABO35" s="480"/>
      <c r="ABP35" s="480"/>
      <c r="ABQ35" s="480"/>
      <c r="ABR35" s="480"/>
      <c r="ABS35" s="480"/>
      <c r="ABT35" s="480"/>
      <c r="ABU35" s="480"/>
      <c r="ABV35" s="480"/>
      <c r="ABW35" s="480"/>
      <c r="ABX35" s="480"/>
      <c r="ABY35" s="480"/>
      <c r="ABZ35" s="480"/>
      <c r="ACA35" s="480"/>
      <c r="ACB35" s="480"/>
      <c r="ACC35" s="480"/>
      <c r="ACD35" s="480"/>
      <c r="ACE35" s="480"/>
      <c r="ACF35" s="480"/>
      <c r="ACG35" s="480"/>
      <c r="ACH35" s="480"/>
      <c r="ACI35" s="480"/>
      <c r="ACJ35" s="480"/>
      <c r="ACK35" s="480"/>
      <c r="ACL35" s="480"/>
      <c r="ACM35" s="480"/>
      <c r="ACN35" s="480"/>
      <c r="ACO35" s="480"/>
      <c r="ACP35" s="480"/>
      <c r="ACQ35" s="480"/>
      <c r="ACR35" s="480"/>
      <c r="ACS35" s="480"/>
      <c r="ACT35" s="480"/>
      <c r="ACU35" s="480"/>
      <c r="ACV35" s="480"/>
      <c r="ACW35" s="480"/>
      <c r="ACX35" s="480"/>
      <c r="ACY35" s="480"/>
      <c r="ACZ35" s="480"/>
      <c r="ADA35" s="480"/>
      <c r="ADB35" s="480"/>
      <c r="ADC35" s="480"/>
      <c r="ADD35" s="480"/>
      <c r="ADE35" s="480"/>
      <c r="ADF35" s="480"/>
      <c r="ADG35" s="480"/>
      <c r="ADH35" s="480"/>
      <c r="ADI35" s="480"/>
      <c r="ADJ35" s="480"/>
      <c r="ADK35" s="480"/>
      <c r="ADL35" s="480"/>
      <c r="ADM35" s="480"/>
      <c r="ADN35" s="480"/>
      <c r="ADO35" s="480"/>
      <c r="ADP35" s="480"/>
      <c r="ADQ35" s="480"/>
      <c r="ADR35" s="480"/>
      <c r="ADS35" s="480"/>
      <c r="ADT35" s="480"/>
      <c r="ADU35" s="480"/>
      <c r="ADV35" s="480"/>
      <c r="ADW35" s="480"/>
      <c r="ADX35" s="480"/>
      <c r="ADY35" s="480"/>
      <c r="ADZ35" s="480"/>
      <c r="AEA35" s="480"/>
      <c r="AEB35" s="480"/>
      <c r="AEC35" s="480"/>
      <c r="AED35" s="480"/>
      <c r="AEE35" s="480"/>
      <c r="AEF35" s="480"/>
      <c r="AEG35" s="480"/>
      <c r="AEH35" s="480"/>
      <c r="AEI35" s="480"/>
      <c r="AEJ35" s="480"/>
      <c r="AEK35" s="480"/>
      <c r="AEL35" s="480"/>
      <c r="AEM35" s="480"/>
      <c r="AEN35" s="480"/>
      <c r="AEO35" s="480"/>
      <c r="AEP35" s="480"/>
      <c r="AEQ35" s="480"/>
      <c r="AER35" s="480"/>
      <c r="AES35" s="480"/>
      <c r="AET35" s="480"/>
      <c r="AEU35" s="480"/>
      <c r="AEV35" s="480"/>
      <c r="AEW35" s="480"/>
      <c r="AEX35" s="480"/>
      <c r="AEY35" s="480"/>
      <c r="AEZ35" s="480"/>
      <c r="AFA35" s="480"/>
      <c r="AFB35" s="480"/>
      <c r="AFC35" s="480"/>
      <c r="AFD35" s="480"/>
      <c r="AFE35" s="480"/>
      <c r="AFF35" s="480"/>
      <c r="AFG35" s="480"/>
      <c r="AFH35" s="480"/>
      <c r="AFI35" s="480"/>
      <c r="AFJ35" s="480"/>
      <c r="AFK35" s="480"/>
      <c r="AFL35" s="480"/>
      <c r="AFM35" s="480"/>
      <c r="AFN35" s="480"/>
      <c r="AFO35" s="480"/>
      <c r="AFP35" s="480"/>
      <c r="AFQ35" s="480"/>
      <c r="AFR35" s="480"/>
      <c r="AFS35" s="480"/>
      <c r="AFT35" s="480"/>
      <c r="AFU35" s="480"/>
      <c r="AFV35" s="480"/>
      <c r="AFW35" s="480"/>
      <c r="AFX35" s="480"/>
      <c r="AFY35" s="480"/>
      <c r="AFZ35" s="480"/>
      <c r="AGA35" s="480"/>
      <c r="AGB35" s="480"/>
      <c r="AGC35" s="480"/>
      <c r="AGD35" s="480"/>
      <c r="AGE35" s="480"/>
      <c r="AGF35" s="480"/>
      <c r="AGG35" s="480"/>
      <c r="AGH35" s="480"/>
      <c r="AGI35" s="480"/>
      <c r="AGJ35" s="480"/>
      <c r="AGK35" s="480"/>
      <c r="AGL35" s="480"/>
      <c r="AGM35" s="480"/>
      <c r="AGN35" s="480"/>
      <c r="AGO35" s="480"/>
      <c r="AGP35" s="480"/>
      <c r="AGQ35" s="480"/>
      <c r="AGR35" s="480"/>
      <c r="AGS35" s="480"/>
      <c r="AGT35" s="480"/>
      <c r="AGU35" s="480"/>
      <c r="AGV35" s="480"/>
      <c r="AGW35" s="480"/>
      <c r="AGX35" s="480"/>
      <c r="AGY35" s="480"/>
      <c r="AGZ35" s="480"/>
      <c r="AHA35" s="480"/>
      <c r="AHB35" s="480"/>
      <c r="AHC35" s="480"/>
      <c r="AHD35" s="480"/>
      <c r="AHE35" s="480"/>
      <c r="AHF35" s="480"/>
      <c r="AHG35" s="480"/>
      <c r="AHH35" s="480"/>
      <c r="AHI35" s="480"/>
      <c r="AHJ35" s="480"/>
      <c r="AHK35" s="480"/>
      <c r="AHL35" s="480"/>
      <c r="AHM35" s="480"/>
      <c r="AHN35" s="480"/>
      <c r="AHO35" s="480"/>
      <c r="AHP35" s="480"/>
      <c r="AHQ35" s="480"/>
      <c r="AHR35" s="480"/>
      <c r="AHS35" s="480"/>
      <c r="AHT35" s="480"/>
      <c r="AHU35" s="480"/>
      <c r="AHV35" s="480"/>
      <c r="AHW35" s="480"/>
      <c r="AHX35" s="480"/>
      <c r="AHY35" s="480"/>
      <c r="AHZ35" s="480"/>
      <c r="AIA35" s="480"/>
      <c r="AIB35" s="480"/>
      <c r="AIC35" s="480"/>
      <c r="AID35" s="480"/>
      <c r="AIE35" s="480"/>
      <c r="AIF35" s="480"/>
      <c r="AIG35" s="480"/>
      <c r="AIH35" s="480"/>
      <c r="AII35" s="480"/>
      <c r="AIJ35" s="480"/>
      <c r="AIK35" s="480"/>
      <c r="AIL35" s="480"/>
      <c r="AIM35" s="480"/>
      <c r="AIN35" s="480"/>
      <c r="AIO35" s="480"/>
      <c r="AIP35" s="480"/>
      <c r="AIQ35" s="480"/>
      <c r="AIR35" s="480"/>
      <c r="AIS35" s="480"/>
      <c r="AIT35" s="480"/>
      <c r="AIU35" s="480"/>
      <c r="AIV35" s="480"/>
      <c r="AIW35" s="480"/>
      <c r="AIX35" s="480"/>
      <c r="AIY35" s="480"/>
      <c r="AIZ35" s="480"/>
      <c r="AJA35" s="480"/>
      <c r="AJB35" s="480"/>
      <c r="AJC35" s="480"/>
      <c r="AJD35" s="480"/>
      <c r="AJE35" s="480"/>
      <c r="AJF35" s="480"/>
      <c r="AJG35" s="480"/>
      <c r="AJH35" s="480"/>
      <c r="AJI35" s="480"/>
      <c r="AJJ35" s="480"/>
      <c r="AJK35" s="480"/>
      <c r="AJL35" s="480"/>
      <c r="AJM35" s="480"/>
      <c r="AJN35" s="480"/>
      <c r="AJO35" s="480"/>
      <c r="AJP35" s="480"/>
      <c r="AJQ35" s="480"/>
      <c r="AJR35" s="480"/>
      <c r="AJS35" s="480"/>
      <c r="AJT35" s="480"/>
      <c r="AJU35" s="480"/>
      <c r="AJV35" s="480"/>
      <c r="AJW35" s="480"/>
      <c r="AJX35" s="480"/>
      <c r="AJY35" s="480"/>
      <c r="AJZ35" s="480"/>
      <c r="AKA35" s="480"/>
      <c r="AKB35" s="480"/>
      <c r="AKC35" s="480"/>
      <c r="AKD35" s="480"/>
      <c r="AKE35" s="480"/>
      <c r="AKF35" s="480"/>
      <c r="AKG35" s="480"/>
      <c r="AKH35" s="480"/>
      <c r="AKI35" s="480"/>
      <c r="AKJ35" s="480"/>
      <c r="AKK35" s="480"/>
      <c r="AKL35" s="480"/>
      <c r="AKM35" s="480"/>
      <c r="AKN35" s="480"/>
      <c r="AKO35" s="480"/>
      <c r="AKP35" s="480"/>
      <c r="AKQ35" s="480"/>
      <c r="AKR35" s="480"/>
      <c r="AKS35" s="480"/>
      <c r="AKT35" s="480"/>
      <c r="AKU35" s="480"/>
      <c r="AKV35" s="480"/>
      <c r="AKW35" s="480"/>
      <c r="AKX35" s="480"/>
      <c r="AKY35" s="480"/>
      <c r="AKZ35" s="480"/>
      <c r="ALA35" s="480"/>
      <c r="ALB35" s="480"/>
      <c r="ALC35" s="480"/>
      <c r="ALD35" s="480"/>
      <c r="ALE35" s="480"/>
      <c r="ALF35" s="480"/>
      <c r="ALG35" s="480"/>
      <c r="ALH35" s="480"/>
      <c r="ALI35" s="480"/>
      <c r="ALJ35" s="480"/>
      <c r="ALK35" s="480"/>
      <c r="ALL35" s="480"/>
      <c r="ALM35" s="480"/>
      <c r="ALN35" s="480"/>
      <c r="ALO35" s="480"/>
      <c r="ALP35" s="480"/>
      <c r="ALQ35" s="480"/>
      <c r="ALR35" s="480"/>
      <c r="ALS35" s="480"/>
      <c r="ALT35" s="480"/>
      <c r="ALU35" s="480"/>
      <c r="ALV35" s="480"/>
      <c r="ALW35" s="480"/>
      <c r="ALX35" s="480"/>
      <c r="ALY35" s="480"/>
      <c r="ALZ35" s="480"/>
      <c r="AMA35" s="480"/>
      <c r="AMB35" s="480"/>
      <c r="AMC35" s="480"/>
      <c r="AMD35" s="480"/>
      <c r="AME35" s="480"/>
      <c r="AMF35" s="480"/>
      <c r="AMG35" s="480"/>
      <c r="AMH35" s="480"/>
      <c r="AMI35" s="480"/>
      <c r="AMJ35" s="480"/>
      <c r="AMK35" s="480"/>
      <c r="AML35" s="480"/>
      <c r="AMM35" s="480"/>
      <c r="AMN35" s="480"/>
      <c r="AMO35" s="480"/>
      <c r="AMP35" s="480"/>
      <c r="AMQ35" s="480"/>
      <c r="AMR35" s="480"/>
      <c r="AMS35" s="480"/>
      <c r="AMT35" s="480"/>
      <c r="AMU35" s="480"/>
      <c r="AMV35" s="480"/>
      <c r="AMW35" s="480"/>
      <c r="AMX35" s="480"/>
      <c r="AMY35" s="480"/>
      <c r="AMZ35" s="480"/>
      <c r="ANA35" s="480"/>
      <c r="ANB35" s="480"/>
      <c r="ANC35" s="480"/>
      <c r="AND35" s="480"/>
      <c r="ANE35" s="480"/>
      <c r="ANF35" s="480"/>
      <c r="ANG35" s="480"/>
      <c r="ANH35" s="480"/>
      <c r="ANI35" s="480"/>
      <c r="ANJ35" s="480"/>
      <c r="ANK35" s="480"/>
      <c r="ANL35" s="480"/>
      <c r="ANM35" s="480"/>
      <c r="ANN35" s="480"/>
      <c r="ANO35" s="480"/>
      <c r="ANP35" s="480"/>
      <c r="ANQ35" s="480"/>
      <c r="ANR35" s="480"/>
      <c r="ANS35" s="480"/>
      <c r="ANT35" s="480"/>
      <c r="ANU35" s="480"/>
      <c r="ANV35" s="480"/>
      <c r="ANW35" s="480"/>
      <c r="ANX35" s="480"/>
      <c r="ANY35" s="480"/>
      <c r="ANZ35" s="480"/>
      <c r="AOA35" s="480"/>
      <c r="AOB35" s="480"/>
      <c r="AOC35" s="480"/>
      <c r="AOD35" s="480"/>
      <c r="AOE35" s="480"/>
      <c r="AOF35" s="480"/>
      <c r="AOG35" s="480"/>
      <c r="AOH35" s="480"/>
      <c r="AOI35" s="480"/>
      <c r="AOJ35" s="480"/>
      <c r="AOK35" s="480"/>
      <c r="AOL35" s="480"/>
      <c r="AOM35" s="480"/>
      <c r="AON35" s="480"/>
      <c r="AOO35" s="480"/>
      <c r="AOP35" s="480"/>
      <c r="AOQ35" s="480"/>
      <c r="AOR35" s="480"/>
      <c r="AOS35" s="480"/>
      <c r="AOT35" s="480"/>
      <c r="AOU35" s="480"/>
      <c r="AOV35" s="480"/>
      <c r="AOW35" s="480"/>
      <c r="AOX35" s="480"/>
      <c r="AOY35" s="480"/>
      <c r="AOZ35" s="480"/>
      <c r="APA35" s="480"/>
      <c r="APB35" s="480"/>
      <c r="APC35" s="480"/>
      <c r="APD35" s="480"/>
      <c r="APE35" s="480"/>
      <c r="APF35" s="480"/>
      <c r="APG35" s="480"/>
      <c r="APH35" s="480"/>
      <c r="API35" s="480"/>
      <c r="APJ35" s="480"/>
      <c r="APK35" s="480"/>
      <c r="APL35" s="480"/>
      <c r="APM35" s="480"/>
      <c r="APN35" s="480"/>
      <c r="APO35" s="480"/>
      <c r="APP35" s="480"/>
      <c r="APQ35" s="480"/>
      <c r="APR35" s="480"/>
      <c r="APS35" s="480"/>
      <c r="APT35" s="480"/>
      <c r="APU35" s="480"/>
      <c r="APV35" s="480"/>
      <c r="APW35" s="480"/>
      <c r="APX35" s="480"/>
      <c r="APY35" s="480"/>
      <c r="APZ35" s="480"/>
      <c r="AQA35" s="480"/>
      <c r="AQB35" s="480"/>
      <c r="AQC35" s="480"/>
      <c r="AQD35" s="480"/>
      <c r="AQE35" s="480"/>
      <c r="AQF35" s="480"/>
      <c r="AQG35" s="480"/>
      <c r="AQH35" s="480"/>
      <c r="AQI35" s="480"/>
      <c r="AQJ35" s="480"/>
      <c r="AQK35" s="480"/>
      <c r="AQL35" s="480"/>
      <c r="AQM35" s="480"/>
      <c r="AQN35" s="480"/>
      <c r="AQO35" s="480"/>
      <c r="AQP35" s="480"/>
      <c r="AQQ35" s="480"/>
      <c r="AQR35" s="480"/>
      <c r="AQS35" s="480"/>
      <c r="AQT35" s="480"/>
      <c r="AQU35" s="480"/>
      <c r="AQV35" s="480"/>
      <c r="AQW35" s="480"/>
      <c r="AQX35" s="480"/>
      <c r="AQY35" s="480"/>
      <c r="AQZ35" s="480"/>
      <c r="ARA35" s="480"/>
      <c r="ARB35" s="480"/>
      <c r="ARC35" s="480"/>
      <c r="ARD35" s="480"/>
      <c r="ARE35" s="480"/>
      <c r="ARF35" s="480"/>
      <c r="ARG35" s="480"/>
      <c r="ARH35" s="480"/>
      <c r="ARI35" s="480"/>
      <c r="ARJ35" s="480"/>
      <c r="ARK35" s="480"/>
      <c r="ARL35" s="480"/>
      <c r="ARM35" s="480"/>
      <c r="ARN35" s="480"/>
      <c r="ARO35" s="480"/>
      <c r="ARP35" s="480"/>
      <c r="ARQ35" s="480"/>
      <c r="ARR35" s="480"/>
      <c r="ARS35" s="480"/>
      <c r="ART35" s="480"/>
      <c r="ARU35" s="480"/>
      <c r="ARV35" s="480"/>
      <c r="ARW35" s="480"/>
      <c r="ARX35" s="480"/>
      <c r="ARY35" s="480"/>
      <c r="ARZ35" s="480"/>
      <c r="ASA35" s="480"/>
      <c r="ASB35" s="480"/>
      <c r="ASC35" s="480"/>
      <c r="ASD35" s="480"/>
      <c r="ASE35" s="480"/>
      <c r="ASF35" s="480"/>
      <c r="ASG35" s="480"/>
      <c r="ASH35" s="480"/>
      <c r="ASI35" s="480"/>
      <c r="ASJ35" s="480"/>
      <c r="ASK35" s="480"/>
      <c r="ASL35" s="480"/>
      <c r="ASM35" s="480"/>
      <c r="ASN35" s="480"/>
      <c r="ASO35" s="480"/>
      <c r="ASP35" s="480"/>
      <c r="ASQ35" s="480"/>
      <c r="ASR35" s="480"/>
      <c r="ASS35" s="480"/>
      <c r="AST35" s="480"/>
      <c r="ASU35" s="480"/>
      <c r="ASV35" s="480"/>
      <c r="ASW35" s="480"/>
      <c r="ASX35" s="480"/>
      <c r="ASY35" s="480"/>
      <c r="ASZ35" s="480"/>
      <c r="ATA35" s="480"/>
      <c r="ATB35" s="480"/>
      <c r="ATC35" s="480"/>
      <c r="ATD35" s="480"/>
      <c r="ATE35" s="480"/>
      <c r="ATF35" s="480"/>
      <c r="ATG35" s="480"/>
      <c r="ATH35" s="480"/>
      <c r="ATI35" s="480"/>
      <c r="ATJ35" s="480"/>
      <c r="ATK35" s="480"/>
      <c r="ATL35" s="480"/>
      <c r="ATM35" s="480"/>
      <c r="ATN35" s="480"/>
      <c r="ATO35" s="480"/>
      <c r="ATP35" s="480"/>
      <c r="ATQ35" s="480"/>
      <c r="ATR35" s="480"/>
      <c r="ATS35" s="480"/>
      <c r="ATT35" s="480"/>
      <c r="ATU35" s="480"/>
      <c r="ATV35" s="480"/>
      <c r="ATW35" s="480"/>
      <c r="ATX35" s="480"/>
      <c r="ATY35" s="480"/>
      <c r="ATZ35" s="480"/>
      <c r="AUA35" s="480"/>
      <c r="AUB35" s="480"/>
      <c r="AUC35" s="480"/>
      <c r="AUD35" s="480"/>
      <c r="AUE35" s="480"/>
      <c r="AUF35" s="480"/>
      <c r="AUG35" s="480"/>
      <c r="AUH35" s="480"/>
      <c r="AUI35" s="480"/>
      <c r="AUJ35" s="480"/>
      <c r="AUK35" s="480"/>
      <c r="AUL35" s="480"/>
      <c r="AUM35" s="480"/>
      <c r="AUN35" s="480"/>
      <c r="AUO35" s="480"/>
      <c r="AUP35" s="480"/>
      <c r="AUQ35" s="480"/>
      <c r="AUR35" s="480"/>
      <c r="AUS35" s="480"/>
      <c r="AUT35" s="480"/>
      <c r="AUU35" s="480"/>
      <c r="AUV35" s="480"/>
      <c r="AUW35" s="480"/>
      <c r="AUX35" s="480"/>
      <c r="AUY35" s="480"/>
      <c r="AUZ35" s="480"/>
      <c r="AVA35" s="480"/>
      <c r="AVB35" s="480"/>
      <c r="AVC35" s="480"/>
      <c r="AVD35" s="480"/>
      <c r="AVE35" s="480"/>
      <c r="AVF35" s="480"/>
      <c r="AVG35" s="480"/>
      <c r="AVH35" s="480"/>
      <c r="AVI35" s="480"/>
      <c r="AVJ35" s="480"/>
      <c r="AVK35" s="480"/>
      <c r="AVL35" s="480"/>
      <c r="AVM35" s="480"/>
      <c r="AVN35" s="480"/>
      <c r="AVO35" s="480"/>
      <c r="AVP35" s="480"/>
      <c r="AVQ35" s="480"/>
      <c r="AVR35" s="480"/>
      <c r="AVS35" s="480"/>
      <c r="AVT35" s="480"/>
      <c r="AVU35" s="480"/>
      <c r="AVV35" s="480"/>
      <c r="AVW35" s="480"/>
      <c r="AVX35" s="480"/>
      <c r="AVY35" s="480"/>
      <c r="AVZ35" s="480"/>
      <c r="AWA35" s="480"/>
      <c r="AWB35" s="480"/>
      <c r="AWC35" s="480"/>
      <c r="AWD35" s="480"/>
      <c r="AWE35" s="480"/>
      <c r="AWF35" s="480"/>
      <c r="AWG35" s="480"/>
      <c r="AWH35" s="480"/>
      <c r="AWI35" s="480"/>
      <c r="AWJ35" s="480"/>
      <c r="AWK35" s="480"/>
      <c r="AWL35" s="480"/>
      <c r="AWM35" s="480"/>
      <c r="AWN35" s="480"/>
      <c r="AWO35" s="480"/>
      <c r="AWP35" s="480"/>
      <c r="AWQ35" s="480"/>
      <c r="AWR35" s="480"/>
      <c r="AWS35" s="480"/>
      <c r="AWT35" s="480"/>
      <c r="AWU35" s="480"/>
      <c r="AWV35" s="480"/>
      <c r="AWW35" s="480"/>
      <c r="AWX35" s="480"/>
      <c r="AWY35" s="480"/>
      <c r="AWZ35" s="480"/>
      <c r="AXA35" s="480"/>
      <c r="AXB35" s="480"/>
      <c r="AXC35" s="480"/>
      <c r="AXD35" s="480"/>
      <c r="AXE35" s="480"/>
      <c r="AXF35" s="480"/>
      <c r="AXG35" s="480"/>
      <c r="AXH35" s="480"/>
      <c r="AXI35" s="480"/>
      <c r="AXJ35" s="480"/>
      <c r="AXK35" s="480"/>
      <c r="AXL35" s="480"/>
      <c r="AXM35" s="480"/>
      <c r="AXN35" s="480"/>
      <c r="AXO35" s="480"/>
      <c r="AXP35" s="480"/>
      <c r="AXQ35" s="480"/>
      <c r="AXR35" s="480"/>
      <c r="AXS35" s="480"/>
      <c r="AXT35" s="480"/>
      <c r="AXU35" s="480"/>
      <c r="AXV35" s="480"/>
      <c r="AXW35" s="480"/>
      <c r="AXX35" s="480"/>
      <c r="AXY35" s="480"/>
      <c r="AXZ35" s="480"/>
      <c r="AYA35" s="480"/>
      <c r="AYB35" s="480"/>
      <c r="AYC35" s="480"/>
      <c r="AYD35" s="480"/>
      <c r="AYE35" s="480"/>
      <c r="AYF35" s="480"/>
      <c r="AYG35" s="480"/>
      <c r="AYH35" s="480"/>
      <c r="AYI35" s="480"/>
      <c r="AYJ35" s="480"/>
      <c r="AYK35" s="480"/>
      <c r="AYL35" s="480"/>
      <c r="AYM35" s="480"/>
      <c r="AYN35" s="480"/>
      <c r="AYO35" s="480"/>
      <c r="AYP35" s="480"/>
      <c r="AYQ35" s="480"/>
      <c r="AYR35" s="480"/>
      <c r="AYS35" s="480"/>
      <c r="AYT35" s="480"/>
      <c r="AYU35" s="480"/>
      <c r="AYV35" s="480"/>
      <c r="AYW35" s="480"/>
      <c r="AYX35" s="480"/>
      <c r="AYY35" s="480"/>
      <c r="AYZ35" s="480"/>
      <c r="AZA35" s="480"/>
      <c r="AZB35" s="480"/>
      <c r="AZC35" s="480"/>
      <c r="AZD35" s="480"/>
      <c r="AZE35" s="480"/>
      <c r="AZF35" s="480"/>
      <c r="AZG35" s="480"/>
      <c r="AZH35" s="480"/>
      <c r="AZI35" s="480"/>
      <c r="AZJ35" s="480"/>
      <c r="AZK35" s="480"/>
      <c r="AZL35" s="480"/>
      <c r="AZM35" s="480"/>
      <c r="AZN35" s="480"/>
      <c r="AZO35" s="480"/>
      <c r="AZP35" s="480"/>
      <c r="AZQ35" s="480"/>
      <c r="AZR35" s="480"/>
      <c r="AZS35" s="480"/>
      <c r="AZT35" s="480"/>
      <c r="AZU35" s="480"/>
      <c r="AZV35" s="480"/>
      <c r="AZW35" s="480"/>
      <c r="AZX35" s="480"/>
      <c r="AZY35" s="480"/>
      <c r="AZZ35" s="480"/>
      <c r="BAA35" s="480"/>
      <c r="BAB35" s="480"/>
      <c r="BAC35" s="480"/>
      <c r="BAD35" s="480"/>
      <c r="BAE35" s="480"/>
      <c r="BAF35" s="480"/>
      <c r="BAG35" s="480"/>
      <c r="BAH35" s="480"/>
      <c r="BAI35" s="480"/>
      <c r="BAJ35" s="480"/>
      <c r="BAK35" s="480"/>
      <c r="BAL35" s="480"/>
      <c r="BAM35" s="480"/>
      <c r="BAN35" s="480"/>
      <c r="BAO35" s="480"/>
      <c r="BAP35" s="480"/>
      <c r="BAQ35" s="480"/>
      <c r="BAR35" s="480"/>
      <c r="BAS35" s="480"/>
      <c r="BAT35" s="480"/>
      <c r="BAU35" s="480"/>
      <c r="BAV35" s="480"/>
      <c r="BAW35" s="480"/>
      <c r="BAX35" s="480"/>
      <c r="BAY35" s="480"/>
      <c r="BAZ35" s="480"/>
      <c r="BBA35" s="480"/>
      <c r="BBB35" s="480"/>
      <c r="BBC35" s="480"/>
      <c r="BBD35" s="480"/>
      <c r="BBE35" s="480"/>
      <c r="BBF35" s="480"/>
      <c r="BBG35" s="480"/>
      <c r="BBH35" s="480"/>
      <c r="BBI35" s="480"/>
      <c r="BBJ35" s="480"/>
      <c r="BBK35" s="480"/>
      <c r="BBL35" s="480"/>
      <c r="BBM35" s="480"/>
      <c r="BBN35" s="480"/>
      <c r="BBO35" s="480"/>
      <c r="BBP35" s="480"/>
      <c r="BBQ35" s="480"/>
      <c r="BBR35" s="480"/>
      <c r="BBS35" s="480"/>
      <c r="BBT35" s="480"/>
      <c r="BBU35" s="480"/>
      <c r="BBV35" s="480"/>
      <c r="BBW35" s="480"/>
      <c r="BBX35" s="480"/>
      <c r="BBY35" s="480"/>
      <c r="BBZ35" s="480"/>
      <c r="BCA35" s="480"/>
      <c r="BCB35" s="480"/>
      <c r="BCC35" s="480"/>
      <c r="BCD35" s="480"/>
      <c r="BCE35" s="480"/>
      <c r="BCF35" s="480"/>
      <c r="BCG35" s="480"/>
      <c r="BCH35" s="480"/>
      <c r="BCI35" s="480"/>
      <c r="BCJ35" s="480"/>
      <c r="BCK35" s="480"/>
      <c r="BCL35" s="480"/>
      <c r="BCM35" s="480"/>
      <c r="BCN35" s="480"/>
      <c r="BCO35" s="480"/>
      <c r="BCP35" s="480"/>
      <c r="BCQ35" s="480"/>
      <c r="BCR35" s="480"/>
      <c r="BCS35" s="480"/>
      <c r="BCT35" s="480"/>
      <c r="BCU35" s="480"/>
      <c r="BCV35" s="480"/>
      <c r="BCW35" s="480"/>
      <c r="BCX35" s="480"/>
      <c r="BCY35" s="480"/>
      <c r="BCZ35" s="480"/>
      <c r="BDA35" s="480"/>
      <c r="BDB35" s="480"/>
      <c r="BDC35" s="480"/>
      <c r="BDD35" s="480"/>
      <c r="BDE35" s="480"/>
      <c r="BDF35" s="480"/>
      <c r="BDG35" s="480"/>
      <c r="BDH35" s="480"/>
      <c r="BDI35" s="480"/>
      <c r="BDJ35" s="480"/>
      <c r="BDK35" s="480"/>
      <c r="BDL35" s="480"/>
      <c r="BDM35" s="480"/>
      <c r="BDN35" s="480"/>
      <c r="BDO35" s="480"/>
      <c r="BDP35" s="480"/>
      <c r="BDQ35" s="480"/>
      <c r="BDR35" s="480"/>
      <c r="BDS35" s="480"/>
      <c r="BDT35" s="480"/>
      <c r="BDU35" s="480"/>
      <c r="BDV35" s="480"/>
      <c r="BDW35" s="480"/>
      <c r="BDX35" s="480"/>
      <c r="BDY35" s="480"/>
      <c r="BDZ35" s="480"/>
      <c r="BEA35" s="480"/>
      <c r="BEB35" s="480"/>
      <c r="BEC35" s="480"/>
      <c r="BED35" s="480"/>
      <c r="BEE35" s="480"/>
      <c r="BEF35" s="480"/>
      <c r="BEG35" s="480"/>
      <c r="BEH35" s="480"/>
      <c r="BEI35" s="480"/>
      <c r="BEJ35" s="480"/>
      <c r="BEK35" s="480"/>
      <c r="BEL35" s="480"/>
      <c r="BEM35" s="480"/>
      <c r="BEN35" s="480"/>
      <c r="BEO35" s="480"/>
      <c r="BEP35" s="480"/>
      <c r="BEQ35" s="480"/>
      <c r="BER35" s="480"/>
      <c r="BES35" s="480"/>
      <c r="BET35" s="480"/>
      <c r="BEU35" s="480"/>
      <c r="BEV35" s="480"/>
      <c r="BEW35" s="480"/>
      <c r="BEX35" s="480"/>
      <c r="BEY35" s="480"/>
      <c r="BEZ35" s="480"/>
      <c r="BFA35" s="480"/>
      <c r="BFB35" s="480"/>
      <c r="BFC35" s="480"/>
      <c r="BFD35" s="480"/>
      <c r="BFE35" s="480"/>
      <c r="BFF35" s="480"/>
      <c r="BFG35" s="480"/>
      <c r="BFH35" s="480"/>
      <c r="BFI35" s="480"/>
      <c r="BFJ35" s="480"/>
      <c r="BFK35" s="480"/>
      <c r="BFL35" s="480"/>
      <c r="BFM35" s="480"/>
      <c r="BFN35" s="480"/>
      <c r="BFO35" s="480"/>
      <c r="BFP35" s="480"/>
      <c r="BFQ35" s="480"/>
      <c r="BFR35" s="480"/>
      <c r="BFS35" s="480"/>
      <c r="BFT35" s="480"/>
      <c r="BFU35" s="480"/>
      <c r="BFV35" s="480"/>
      <c r="BFW35" s="480"/>
      <c r="BFX35" s="480"/>
      <c r="BFY35" s="480"/>
      <c r="BFZ35" s="480"/>
      <c r="BGA35" s="480"/>
      <c r="BGB35" s="480"/>
      <c r="BGC35" s="480"/>
      <c r="BGD35" s="480"/>
      <c r="BGE35" s="480"/>
      <c r="BGF35" s="480"/>
      <c r="BGG35" s="480"/>
      <c r="BGH35" s="480"/>
      <c r="BGI35" s="480"/>
      <c r="BGJ35" s="480"/>
      <c r="BGK35" s="480"/>
      <c r="BGL35" s="480"/>
      <c r="BGM35" s="480"/>
      <c r="BGN35" s="480"/>
      <c r="BGO35" s="480"/>
      <c r="BGP35" s="480"/>
      <c r="BGQ35" s="480"/>
      <c r="BGR35" s="480"/>
      <c r="BGS35" s="480"/>
      <c r="BGT35" s="480"/>
      <c r="BGU35" s="480"/>
      <c r="BGV35" s="480"/>
      <c r="BGW35" s="480"/>
      <c r="BGX35" s="480"/>
      <c r="BGY35" s="480"/>
      <c r="BGZ35" s="480"/>
      <c r="BHA35" s="480"/>
      <c r="BHB35" s="480"/>
      <c r="BHC35" s="480"/>
      <c r="BHD35" s="480"/>
      <c r="BHE35" s="480"/>
      <c r="BHF35" s="480"/>
      <c r="BHG35" s="480"/>
      <c r="BHH35" s="480"/>
      <c r="BHI35" s="480"/>
      <c r="BHJ35" s="480"/>
      <c r="BHK35" s="480"/>
      <c r="BHL35" s="480"/>
      <c r="BHM35" s="480"/>
      <c r="BHN35" s="480"/>
      <c r="BHO35" s="480"/>
      <c r="BHP35" s="480"/>
      <c r="BHQ35" s="480"/>
      <c r="BHR35" s="480"/>
      <c r="BHS35" s="480"/>
      <c r="BHT35" s="480"/>
      <c r="BHU35" s="480"/>
      <c r="BHV35" s="480"/>
      <c r="BHW35" s="480"/>
      <c r="BHX35" s="480"/>
      <c r="BHY35" s="480"/>
      <c r="BHZ35" s="480"/>
      <c r="BIA35" s="480"/>
      <c r="BIB35" s="480"/>
      <c r="BIC35" s="480"/>
      <c r="BID35" s="480"/>
      <c r="BIE35" s="480"/>
      <c r="BIF35" s="480"/>
      <c r="BIG35" s="480"/>
      <c r="BIH35" s="480"/>
      <c r="BII35" s="480"/>
      <c r="BIJ35" s="480"/>
      <c r="BIK35" s="480"/>
      <c r="BIL35" s="480"/>
      <c r="BIM35" s="480"/>
      <c r="BIN35" s="480"/>
      <c r="BIO35" s="480"/>
      <c r="BIP35" s="480"/>
      <c r="BIQ35" s="480"/>
      <c r="BIR35" s="480"/>
      <c r="BIS35" s="480"/>
      <c r="BIT35" s="480"/>
      <c r="BIU35" s="480"/>
      <c r="BIV35" s="480"/>
      <c r="BIW35" s="480"/>
      <c r="BIX35" s="480"/>
      <c r="BIY35" s="480"/>
      <c r="BIZ35" s="480"/>
      <c r="BJA35" s="480"/>
      <c r="BJB35" s="480"/>
      <c r="BJC35" s="480"/>
      <c r="BJD35" s="480"/>
      <c r="BJE35" s="480"/>
      <c r="BJF35" s="480"/>
      <c r="BJG35" s="480"/>
      <c r="BJH35" s="480"/>
      <c r="BJI35" s="480"/>
      <c r="BJJ35" s="480"/>
      <c r="BJK35" s="480"/>
      <c r="BJL35" s="480"/>
      <c r="BJM35" s="480"/>
      <c r="BJN35" s="480"/>
      <c r="BJO35" s="480"/>
      <c r="BJP35" s="480"/>
      <c r="BJQ35" s="480"/>
      <c r="BJR35" s="480"/>
      <c r="BJS35" s="480"/>
      <c r="BJT35" s="480"/>
      <c r="BJU35" s="480"/>
      <c r="BJV35" s="480"/>
      <c r="BJW35" s="480"/>
      <c r="BJX35" s="480"/>
      <c r="BJY35" s="480"/>
      <c r="BJZ35" s="480"/>
      <c r="BKA35" s="480"/>
      <c r="BKB35" s="480"/>
      <c r="BKC35" s="480"/>
      <c r="BKD35" s="480"/>
      <c r="BKE35" s="480"/>
      <c r="BKF35" s="480"/>
      <c r="BKG35" s="480"/>
      <c r="BKH35" s="480"/>
      <c r="BKI35" s="480"/>
      <c r="BKJ35" s="480"/>
      <c r="BKK35" s="480"/>
      <c r="BKL35" s="480"/>
      <c r="BKM35" s="480"/>
      <c r="BKN35" s="480"/>
      <c r="BKO35" s="480"/>
      <c r="BKP35" s="480"/>
      <c r="BKQ35" s="480"/>
      <c r="BKR35" s="480"/>
      <c r="BKS35" s="480"/>
      <c r="BKT35" s="480"/>
      <c r="BKU35" s="480"/>
      <c r="BKV35" s="480"/>
      <c r="BKW35" s="480"/>
      <c r="BKX35" s="480"/>
      <c r="BKY35" s="480"/>
      <c r="BKZ35" s="480"/>
      <c r="BLA35" s="480"/>
      <c r="BLB35" s="480"/>
      <c r="BLC35" s="480"/>
      <c r="BLD35" s="480"/>
      <c r="BLE35" s="480"/>
      <c r="BLF35" s="480"/>
      <c r="BLG35" s="480"/>
      <c r="BLH35" s="480"/>
      <c r="BLI35" s="480"/>
      <c r="BLJ35" s="480"/>
      <c r="BLK35" s="480"/>
      <c r="BLL35" s="480"/>
      <c r="BLM35" s="480"/>
      <c r="BLN35" s="480"/>
      <c r="BLO35" s="480"/>
      <c r="BLP35" s="480"/>
      <c r="BLQ35" s="480"/>
      <c r="BLR35" s="480"/>
      <c r="BLS35" s="480"/>
      <c r="BLT35" s="480"/>
      <c r="BLU35" s="480"/>
      <c r="BLV35" s="480"/>
      <c r="BLW35" s="480"/>
      <c r="BLX35" s="480"/>
      <c r="BLY35" s="480"/>
      <c r="BLZ35" s="480"/>
      <c r="BMA35" s="480"/>
      <c r="BMB35" s="480"/>
      <c r="BMC35" s="480"/>
      <c r="BMD35" s="480"/>
      <c r="BME35" s="480"/>
      <c r="BMF35" s="480"/>
      <c r="BMG35" s="480"/>
      <c r="BMH35" s="480"/>
      <c r="BMI35" s="480"/>
      <c r="BMJ35" s="480"/>
      <c r="BMK35" s="480"/>
      <c r="BML35" s="480"/>
      <c r="BMM35" s="480"/>
      <c r="BMN35" s="480"/>
      <c r="BMO35" s="480"/>
      <c r="BMP35" s="480"/>
      <c r="BMQ35" s="480"/>
      <c r="BMR35" s="480"/>
      <c r="BMS35" s="480"/>
      <c r="BMT35" s="480"/>
      <c r="BMU35" s="480"/>
      <c r="BMV35" s="480"/>
      <c r="BMW35" s="480"/>
      <c r="BMX35" s="480"/>
      <c r="BMY35" s="480"/>
      <c r="BMZ35" s="480"/>
      <c r="BNA35" s="480"/>
      <c r="BNB35" s="480"/>
      <c r="BNC35" s="480"/>
      <c r="BND35" s="480"/>
      <c r="BNE35" s="480"/>
      <c r="BNF35" s="480"/>
      <c r="BNG35" s="480"/>
      <c r="BNH35" s="480"/>
      <c r="BNI35" s="480"/>
      <c r="BNJ35" s="480"/>
      <c r="BNK35" s="480"/>
      <c r="BNL35" s="480"/>
      <c r="BNM35" s="480"/>
      <c r="BNN35" s="480"/>
      <c r="BNO35" s="480"/>
      <c r="BNP35" s="480"/>
      <c r="BNQ35" s="480"/>
      <c r="BNR35" s="480"/>
      <c r="BNS35" s="480"/>
      <c r="BNT35" s="480"/>
      <c r="BNU35" s="480"/>
      <c r="BNV35" s="480"/>
      <c r="BNW35" s="480"/>
      <c r="BNX35" s="480"/>
      <c r="BNY35" s="480"/>
      <c r="BNZ35" s="480"/>
      <c r="BOA35" s="480"/>
      <c r="BOB35" s="480"/>
      <c r="BOC35" s="480"/>
      <c r="BOD35" s="480"/>
      <c r="BOE35" s="480"/>
      <c r="BOF35" s="480"/>
      <c r="BOG35" s="480"/>
      <c r="BOH35" s="480"/>
      <c r="BOI35" s="480"/>
      <c r="BOJ35" s="480"/>
      <c r="BOK35" s="480"/>
      <c r="BOL35" s="480"/>
      <c r="BOM35" s="480"/>
      <c r="BON35" s="480"/>
      <c r="BOO35" s="480"/>
      <c r="BOP35" s="480"/>
      <c r="BOQ35" s="480"/>
      <c r="BOR35" s="480"/>
      <c r="BOS35" s="480"/>
      <c r="BOT35" s="480"/>
      <c r="BOU35" s="480"/>
      <c r="BOV35" s="480"/>
      <c r="BOW35" s="480"/>
      <c r="BOX35" s="480"/>
      <c r="BOY35" s="480"/>
      <c r="BOZ35" s="480"/>
      <c r="BPA35" s="480"/>
      <c r="BPB35" s="480"/>
      <c r="BPC35" s="480"/>
      <c r="BPD35" s="480"/>
      <c r="BPE35" s="480"/>
      <c r="BPF35" s="480"/>
      <c r="BPG35" s="480"/>
      <c r="BPH35" s="480"/>
      <c r="BPI35" s="480"/>
      <c r="BPJ35" s="480"/>
      <c r="BPK35" s="480"/>
      <c r="BPL35" s="480"/>
      <c r="BPM35" s="480"/>
      <c r="BPN35" s="480"/>
      <c r="BPO35" s="480"/>
      <c r="BPP35" s="480"/>
      <c r="BPQ35" s="480"/>
      <c r="BPR35" s="480"/>
      <c r="BPS35" s="480"/>
      <c r="BPT35" s="480"/>
      <c r="BPU35" s="480"/>
      <c r="BPV35" s="480"/>
      <c r="BPW35" s="480"/>
      <c r="BPX35" s="480"/>
      <c r="BPY35" s="480"/>
      <c r="BPZ35" s="480"/>
      <c r="BQA35" s="480"/>
      <c r="BQB35" s="480"/>
      <c r="BQC35" s="480"/>
      <c r="BQD35" s="480"/>
      <c r="BQE35" s="480"/>
      <c r="BQF35" s="480"/>
      <c r="BQG35" s="480"/>
      <c r="BQH35" s="480"/>
      <c r="BQI35" s="480"/>
      <c r="BQJ35" s="480"/>
      <c r="BQK35" s="480"/>
      <c r="BQL35" s="480"/>
      <c r="BQM35" s="480"/>
      <c r="BQN35" s="480"/>
      <c r="BQO35" s="480"/>
      <c r="BQP35" s="480"/>
      <c r="BQQ35" s="480"/>
      <c r="BQR35" s="480"/>
      <c r="BQS35" s="480"/>
      <c r="BQT35" s="480"/>
      <c r="BQU35" s="480"/>
      <c r="BQV35" s="480"/>
      <c r="BQW35" s="480"/>
      <c r="BQX35" s="480"/>
      <c r="BQY35" s="480"/>
      <c r="BQZ35" s="480"/>
      <c r="BRA35" s="480"/>
      <c r="BRB35" s="480"/>
      <c r="BRC35" s="480"/>
      <c r="BRD35" s="480"/>
      <c r="BRE35" s="480"/>
      <c r="BRF35" s="480"/>
      <c r="BRG35" s="480"/>
      <c r="BRH35" s="480"/>
      <c r="BRI35" s="480"/>
      <c r="BRJ35" s="480"/>
      <c r="BRK35" s="480"/>
      <c r="BRL35" s="480"/>
      <c r="BRM35" s="480"/>
      <c r="BRN35" s="480"/>
      <c r="BRO35" s="480"/>
      <c r="BRP35" s="480"/>
      <c r="BRQ35" s="480"/>
      <c r="BRR35" s="480"/>
      <c r="BRS35" s="480"/>
      <c r="BRT35" s="480"/>
      <c r="BRU35" s="480"/>
      <c r="BRV35" s="480"/>
      <c r="BRW35" s="480"/>
      <c r="BRX35" s="480"/>
      <c r="BRY35" s="480"/>
      <c r="BRZ35" s="480"/>
      <c r="BSA35" s="480"/>
      <c r="BSB35" s="480"/>
      <c r="BSC35" s="480"/>
      <c r="BSD35" s="480"/>
      <c r="BSE35" s="480"/>
      <c r="BSF35" s="480"/>
      <c r="BSG35" s="480"/>
      <c r="BSH35" s="480"/>
      <c r="BSI35" s="480"/>
      <c r="BSJ35" s="480"/>
      <c r="BSK35" s="480"/>
      <c r="BSL35" s="480"/>
      <c r="BSM35" s="480"/>
      <c r="BSN35" s="480"/>
      <c r="BSO35" s="480"/>
      <c r="BSP35" s="480"/>
      <c r="BSQ35" s="480"/>
      <c r="BSR35" s="480"/>
      <c r="BSS35" s="480"/>
      <c r="BST35" s="480"/>
      <c r="BSU35" s="480"/>
      <c r="BSV35" s="480"/>
      <c r="BSW35" s="480"/>
      <c r="BSX35" s="480"/>
      <c r="BSY35" s="480"/>
      <c r="BSZ35" s="480"/>
      <c r="BTA35" s="480"/>
      <c r="BTB35" s="480"/>
      <c r="BTC35" s="480"/>
      <c r="BTD35" s="480"/>
      <c r="BTE35" s="480"/>
      <c r="BTF35" s="480"/>
      <c r="BTG35" s="480"/>
      <c r="BTH35" s="480"/>
      <c r="BTI35" s="480"/>
      <c r="BTJ35" s="480"/>
      <c r="BTK35" s="480"/>
      <c r="BTL35" s="480"/>
      <c r="BTM35" s="480"/>
      <c r="BTN35" s="480"/>
      <c r="BTO35" s="480"/>
      <c r="BTP35" s="480"/>
      <c r="BTQ35" s="480"/>
      <c r="BTR35" s="480"/>
      <c r="BTS35" s="480"/>
      <c r="BTT35" s="480"/>
      <c r="BTU35" s="480"/>
      <c r="BTV35" s="480"/>
      <c r="BTW35" s="480"/>
      <c r="BTX35" s="480"/>
      <c r="BTY35" s="480"/>
      <c r="BTZ35" s="480"/>
      <c r="BUA35" s="480"/>
      <c r="BUB35" s="480"/>
      <c r="BUC35" s="480"/>
      <c r="BUD35" s="480"/>
      <c r="BUE35" s="480"/>
      <c r="BUF35" s="480"/>
      <c r="BUG35" s="480"/>
      <c r="BUH35" s="480"/>
      <c r="BUI35" s="480"/>
      <c r="BUJ35" s="480"/>
      <c r="BUK35" s="480"/>
      <c r="BUL35" s="480"/>
      <c r="BUM35" s="480"/>
      <c r="BUN35" s="480"/>
      <c r="BUO35" s="480"/>
      <c r="BUP35" s="480"/>
      <c r="BUQ35" s="480"/>
      <c r="BUR35" s="480"/>
      <c r="BUS35" s="480"/>
      <c r="BUT35" s="480"/>
      <c r="BUU35" s="480"/>
      <c r="BUV35" s="480"/>
      <c r="BUW35" s="480"/>
      <c r="BUX35" s="480"/>
      <c r="BUY35" s="480"/>
      <c r="BUZ35" s="480"/>
      <c r="BVA35" s="480"/>
      <c r="BVB35" s="480"/>
      <c r="BVC35" s="480"/>
      <c r="BVD35" s="480"/>
      <c r="BVE35" s="480"/>
      <c r="BVF35" s="480"/>
      <c r="BVG35" s="480"/>
      <c r="BVH35" s="480"/>
      <c r="BVI35" s="480"/>
      <c r="BVJ35" s="480"/>
      <c r="BVK35" s="480"/>
      <c r="BVL35" s="480"/>
      <c r="BVM35" s="480"/>
      <c r="BVN35" s="480"/>
      <c r="BVO35" s="480"/>
      <c r="BVP35" s="480"/>
      <c r="BVQ35" s="480"/>
      <c r="BVR35" s="480"/>
      <c r="BVS35" s="480"/>
      <c r="BVT35" s="480"/>
      <c r="BVU35" s="480"/>
      <c r="BVV35" s="480"/>
      <c r="BVW35" s="480"/>
      <c r="BVX35" s="480"/>
      <c r="BVY35" s="480"/>
      <c r="BVZ35" s="480"/>
      <c r="BWA35" s="480"/>
      <c r="BWB35" s="480"/>
      <c r="BWC35" s="480"/>
      <c r="BWD35" s="480"/>
      <c r="BWE35" s="480"/>
      <c r="BWF35" s="480"/>
      <c r="BWG35" s="480"/>
      <c r="BWH35" s="480"/>
      <c r="BWI35" s="480"/>
      <c r="BWJ35" s="480"/>
      <c r="BWK35" s="480"/>
      <c r="BWL35" s="480"/>
      <c r="BWM35" s="480"/>
      <c r="BWN35" s="480"/>
      <c r="BWO35" s="480"/>
      <c r="BWP35" s="480"/>
      <c r="BWQ35" s="480"/>
      <c r="BWR35" s="480"/>
      <c r="BWS35" s="480"/>
      <c r="BWT35" s="480"/>
      <c r="BWU35" s="480"/>
      <c r="BWV35" s="480"/>
      <c r="BWW35" s="480"/>
      <c r="BWX35" s="480"/>
      <c r="BWY35" s="480"/>
      <c r="BWZ35" s="480"/>
      <c r="BXA35" s="480"/>
      <c r="BXB35" s="480"/>
      <c r="BXC35" s="480"/>
      <c r="BXD35" s="480"/>
      <c r="BXE35" s="480"/>
      <c r="BXF35" s="480"/>
      <c r="BXG35" s="480"/>
      <c r="BXH35" s="480"/>
      <c r="BXI35" s="480"/>
      <c r="BXJ35" s="480"/>
      <c r="BXK35" s="480"/>
      <c r="BXL35" s="480"/>
      <c r="BXM35" s="480"/>
      <c r="BXN35" s="480"/>
      <c r="BXO35" s="480"/>
      <c r="BXP35" s="480"/>
      <c r="BXQ35" s="480"/>
      <c r="BXR35" s="480"/>
      <c r="BXS35" s="480"/>
      <c r="BXT35" s="480"/>
      <c r="BXU35" s="480"/>
      <c r="BXV35" s="480"/>
      <c r="BXW35" s="480"/>
      <c r="BXX35" s="480"/>
      <c r="BXY35" s="480"/>
      <c r="BXZ35" s="480"/>
      <c r="BYA35" s="480"/>
      <c r="BYB35" s="480"/>
      <c r="BYC35" s="480"/>
      <c r="BYD35" s="480"/>
      <c r="BYE35" s="480"/>
      <c r="BYF35" s="480"/>
      <c r="BYG35" s="480"/>
      <c r="BYH35" s="480"/>
      <c r="BYI35" s="480"/>
      <c r="BYJ35" s="480"/>
      <c r="BYK35" s="480"/>
      <c r="BYL35" s="480"/>
      <c r="BYM35" s="480"/>
      <c r="BYN35" s="480"/>
      <c r="BYO35" s="480"/>
      <c r="BYP35" s="480"/>
      <c r="BYQ35" s="480"/>
      <c r="BYR35" s="480"/>
      <c r="BYS35" s="480"/>
      <c r="BYT35" s="480"/>
      <c r="BYU35" s="480"/>
      <c r="BYV35" s="480"/>
      <c r="BYW35" s="480"/>
      <c r="BYX35" s="480"/>
      <c r="BYY35" s="480"/>
      <c r="BYZ35" s="480"/>
      <c r="BZA35" s="480"/>
      <c r="BZB35" s="480"/>
      <c r="BZC35" s="480"/>
      <c r="BZD35" s="480"/>
      <c r="BZE35" s="480"/>
      <c r="BZF35" s="480"/>
      <c r="BZG35" s="480"/>
      <c r="BZH35" s="480"/>
      <c r="BZI35" s="480"/>
      <c r="BZJ35" s="480"/>
      <c r="BZK35" s="480"/>
      <c r="BZL35" s="480"/>
      <c r="BZM35" s="480"/>
      <c r="BZN35" s="480"/>
      <c r="BZO35" s="480"/>
      <c r="BZP35" s="480"/>
      <c r="BZQ35" s="480"/>
      <c r="BZR35" s="480"/>
      <c r="BZS35" s="480"/>
      <c r="BZT35" s="480"/>
      <c r="BZU35" s="480"/>
      <c r="BZV35" s="480"/>
      <c r="BZW35" s="480"/>
      <c r="BZX35" s="480"/>
      <c r="BZY35" s="480"/>
      <c r="BZZ35" s="480"/>
      <c r="CAA35" s="480"/>
      <c r="CAB35" s="480"/>
      <c r="CAC35" s="480"/>
      <c r="CAD35" s="480"/>
      <c r="CAE35" s="480"/>
      <c r="CAF35" s="480"/>
      <c r="CAG35" s="480"/>
      <c r="CAH35" s="480"/>
      <c r="CAI35" s="480"/>
      <c r="CAJ35" s="480"/>
      <c r="CAK35" s="480"/>
      <c r="CAL35" s="480"/>
      <c r="CAM35" s="480"/>
      <c r="CAN35" s="480"/>
      <c r="CAO35" s="480"/>
      <c r="CAP35" s="480"/>
      <c r="CAQ35" s="480"/>
      <c r="CAR35" s="480"/>
      <c r="CAS35" s="480"/>
      <c r="CAT35" s="480"/>
      <c r="CAU35" s="480"/>
      <c r="CAV35" s="480"/>
      <c r="CAW35" s="480"/>
      <c r="CAX35" s="480"/>
      <c r="CAY35" s="480"/>
      <c r="CAZ35" s="480"/>
      <c r="CBA35" s="480"/>
      <c r="CBB35" s="480"/>
      <c r="CBC35" s="480"/>
      <c r="CBD35" s="480"/>
      <c r="CBE35" s="480"/>
      <c r="CBF35" s="480"/>
      <c r="CBG35" s="480"/>
      <c r="CBH35" s="480"/>
      <c r="CBI35" s="480"/>
      <c r="CBJ35" s="480"/>
      <c r="CBK35" s="480"/>
      <c r="CBL35" s="480"/>
      <c r="CBM35" s="480"/>
      <c r="CBN35" s="480"/>
      <c r="CBO35" s="480"/>
      <c r="CBP35" s="480"/>
      <c r="CBQ35" s="480"/>
      <c r="CBR35" s="480"/>
      <c r="CBS35" s="480"/>
      <c r="CBT35" s="480"/>
      <c r="CBU35" s="480"/>
      <c r="CBV35" s="480"/>
      <c r="CBW35" s="480"/>
      <c r="CBX35" s="480"/>
      <c r="CBY35" s="480"/>
      <c r="CBZ35" s="480"/>
      <c r="CCA35" s="480"/>
      <c r="CCB35" s="480"/>
      <c r="CCC35" s="480"/>
      <c r="CCD35" s="480"/>
      <c r="CCE35" s="480"/>
      <c r="CCF35" s="480"/>
      <c r="CCG35" s="480"/>
      <c r="CCH35" s="480"/>
      <c r="CCI35" s="480"/>
      <c r="CCJ35" s="480"/>
      <c r="CCK35" s="480"/>
      <c r="CCL35" s="480"/>
      <c r="CCM35" s="480"/>
      <c r="CCN35" s="480"/>
      <c r="CCO35" s="480"/>
      <c r="CCP35" s="480"/>
      <c r="CCQ35" s="480"/>
      <c r="CCR35" s="480"/>
      <c r="CCS35" s="480"/>
      <c r="CCT35" s="480"/>
      <c r="CCU35" s="480"/>
      <c r="CCV35" s="480"/>
      <c r="CCW35" s="480"/>
      <c r="CCX35" s="480"/>
      <c r="CCY35" s="480"/>
      <c r="CCZ35" s="480"/>
      <c r="CDA35" s="480"/>
      <c r="CDB35" s="480"/>
      <c r="CDC35" s="480"/>
      <c r="CDD35" s="480"/>
      <c r="CDE35" s="480"/>
      <c r="CDF35" s="480"/>
      <c r="CDG35" s="480"/>
      <c r="CDH35" s="480"/>
      <c r="CDI35" s="480"/>
      <c r="CDJ35" s="480"/>
      <c r="CDK35" s="480"/>
      <c r="CDL35" s="480"/>
      <c r="CDM35" s="480"/>
      <c r="CDN35" s="480"/>
      <c r="CDO35" s="480"/>
      <c r="CDP35" s="480"/>
      <c r="CDQ35" s="480"/>
      <c r="CDR35" s="480"/>
      <c r="CDS35" s="480"/>
      <c r="CDT35" s="480"/>
      <c r="CDU35" s="480"/>
      <c r="CDV35" s="480"/>
      <c r="CDW35" s="480"/>
      <c r="CDX35" s="480"/>
      <c r="CDY35" s="480"/>
      <c r="CDZ35" s="480"/>
      <c r="CEA35" s="480"/>
      <c r="CEB35" s="480"/>
      <c r="CEC35" s="480"/>
      <c r="CED35" s="480"/>
      <c r="CEE35" s="480"/>
      <c r="CEF35" s="480"/>
      <c r="CEG35" s="480"/>
      <c r="CEH35" s="480"/>
      <c r="CEI35" s="480"/>
      <c r="CEJ35" s="480"/>
      <c r="CEK35" s="480"/>
      <c r="CEL35" s="480"/>
      <c r="CEM35" s="480"/>
      <c r="CEN35" s="480"/>
      <c r="CEO35" s="480"/>
      <c r="CEP35" s="480"/>
      <c r="CEQ35" s="480"/>
      <c r="CER35" s="480"/>
      <c r="CES35" s="480"/>
      <c r="CET35" s="480"/>
      <c r="CEU35" s="480"/>
      <c r="CEV35" s="480"/>
      <c r="CEW35" s="480"/>
      <c r="CEX35" s="480"/>
      <c r="CEY35" s="480"/>
      <c r="CEZ35" s="480"/>
      <c r="CFA35" s="480"/>
      <c r="CFB35" s="480"/>
      <c r="CFC35" s="480"/>
      <c r="CFD35" s="480"/>
      <c r="CFE35" s="480"/>
      <c r="CFF35" s="480"/>
      <c r="CFG35" s="480"/>
      <c r="CFH35" s="480"/>
      <c r="CFI35" s="480"/>
      <c r="CFJ35" s="480"/>
      <c r="CFK35" s="480"/>
      <c r="CFL35" s="480"/>
      <c r="CFM35" s="480"/>
      <c r="CFN35" s="480"/>
      <c r="CFO35" s="480"/>
      <c r="CFP35" s="480"/>
      <c r="CFQ35" s="480"/>
      <c r="CFR35" s="480"/>
      <c r="CFS35" s="480"/>
      <c r="CFT35" s="480"/>
      <c r="CFU35" s="480"/>
      <c r="CFV35" s="480"/>
      <c r="CFW35" s="480"/>
      <c r="CFX35" s="480"/>
      <c r="CFY35" s="480"/>
      <c r="CFZ35" s="480"/>
      <c r="CGA35" s="480"/>
      <c r="CGB35" s="480"/>
      <c r="CGC35" s="480"/>
      <c r="CGD35" s="480"/>
      <c r="CGE35" s="480"/>
      <c r="CGF35" s="480"/>
      <c r="CGG35" s="480"/>
      <c r="CGH35" s="480"/>
      <c r="CGI35" s="480"/>
      <c r="CGJ35" s="480"/>
      <c r="CGK35" s="480"/>
      <c r="CGL35" s="480"/>
      <c r="CGM35" s="480"/>
      <c r="CGN35" s="480"/>
      <c r="CGO35" s="480"/>
      <c r="CGP35" s="480"/>
      <c r="CGQ35" s="480"/>
      <c r="CGR35" s="480"/>
      <c r="CGS35" s="480"/>
      <c r="CGT35" s="480"/>
      <c r="CGU35" s="480"/>
      <c r="CGV35" s="480"/>
      <c r="CGW35" s="480"/>
      <c r="CGX35" s="480"/>
      <c r="CGY35" s="480"/>
      <c r="CGZ35" s="480"/>
      <c r="CHA35" s="480"/>
      <c r="CHB35" s="480"/>
      <c r="CHC35" s="480"/>
      <c r="CHD35" s="480"/>
      <c r="CHE35" s="480"/>
      <c r="CHF35" s="480"/>
      <c r="CHG35" s="480"/>
      <c r="CHH35" s="480"/>
      <c r="CHI35" s="480"/>
      <c r="CHJ35" s="480"/>
      <c r="CHK35" s="480"/>
      <c r="CHL35" s="480"/>
      <c r="CHM35" s="480"/>
      <c r="CHN35" s="480"/>
      <c r="CHO35" s="480"/>
      <c r="CHP35" s="480"/>
      <c r="CHQ35" s="480"/>
      <c r="CHR35" s="480"/>
      <c r="CHS35" s="480"/>
      <c r="CHT35" s="480"/>
      <c r="CHU35" s="480"/>
      <c r="CHV35" s="480"/>
      <c r="CHW35" s="480"/>
      <c r="CHX35" s="480"/>
      <c r="CHY35" s="480"/>
      <c r="CHZ35" s="480"/>
      <c r="CIA35" s="480"/>
      <c r="CIB35" s="480"/>
      <c r="CIC35" s="480"/>
      <c r="CID35" s="480"/>
      <c r="CIE35" s="480"/>
      <c r="CIF35" s="480"/>
      <c r="CIG35" s="480"/>
      <c r="CIH35" s="480"/>
      <c r="CII35" s="480"/>
      <c r="CIJ35" s="480"/>
      <c r="CIK35" s="480"/>
      <c r="CIL35" s="480"/>
      <c r="CIM35" s="480"/>
      <c r="CIN35" s="480"/>
      <c r="CIO35" s="480"/>
      <c r="CIP35" s="480"/>
      <c r="CIQ35" s="480"/>
      <c r="CIR35" s="480"/>
      <c r="CIS35" s="480"/>
      <c r="CIT35" s="480"/>
      <c r="CIU35" s="480"/>
      <c r="CIV35" s="480"/>
      <c r="CIW35" s="480"/>
      <c r="CIX35" s="480"/>
      <c r="CIY35" s="480"/>
      <c r="CIZ35" s="480"/>
      <c r="CJA35" s="480"/>
      <c r="CJB35" s="480"/>
      <c r="CJC35" s="480"/>
      <c r="CJD35" s="480"/>
      <c r="CJE35" s="480"/>
      <c r="CJF35" s="480"/>
      <c r="CJG35" s="480"/>
      <c r="CJH35" s="480"/>
      <c r="CJI35" s="480"/>
      <c r="CJJ35" s="480"/>
      <c r="CJK35" s="480"/>
      <c r="CJL35" s="480"/>
      <c r="CJM35" s="480"/>
      <c r="CJN35" s="480"/>
      <c r="CJO35" s="480"/>
      <c r="CJP35" s="480"/>
      <c r="CJQ35" s="480"/>
      <c r="CJR35" s="480"/>
      <c r="CJS35" s="480"/>
      <c r="CJT35" s="480"/>
      <c r="CJU35" s="480"/>
      <c r="CJV35" s="480"/>
      <c r="CJW35" s="480"/>
      <c r="CJX35" s="480"/>
      <c r="CJY35" s="480"/>
      <c r="CJZ35" s="480"/>
      <c r="CKA35" s="480"/>
      <c r="CKB35" s="480"/>
      <c r="CKC35" s="480"/>
      <c r="CKD35" s="480"/>
      <c r="CKE35" s="480"/>
      <c r="CKF35" s="480"/>
      <c r="CKG35" s="480"/>
      <c r="CKH35" s="480"/>
      <c r="CKI35" s="480"/>
      <c r="CKJ35" s="480"/>
      <c r="CKK35" s="480"/>
      <c r="CKL35" s="480"/>
      <c r="CKM35" s="480"/>
      <c r="CKN35" s="480"/>
      <c r="CKO35" s="480"/>
      <c r="CKP35" s="480"/>
      <c r="CKQ35" s="480"/>
      <c r="CKR35" s="480"/>
      <c r="CKS35" s="480"/>
      <c r="CKT35" s="480"/>
      <c r="CKU35" s="480"/>
      <c r="CKV35" s="480"/>
      <c r="CKW35" s="480"/>
      <c r="CKX35" s="480"/>
      <c r="CKY35" s="480"/>
      <c r="CKZ35" s="480"/>
      <c r="CLA35" s="480"/>
      <c r="CLB35" s="480"/>
      <c r="CLC35" s="480"/>
      <c r="CLD35" s="480"/>
      <c r="CLE35" s="480"/>
      <c r="CLF35" s="480"/>
      <c r="CLG35" s="480"/>
      <c r="CLH35" s="480"/>
      <c r="CLI35" s="480"/>
      <c r="CLJ35" s="480"/>
      <c r="CLK35" s="480"/>
      <c r="CLL35" s="480"/>
      <c r="CLM35" s="480"/>
      <c r="CLN35" s="480"/>
      <c r="CLO35" s="480"/>
      <c r="CLP35" s="480"/>
      <c r="CLQ35" s="480"/>
      <c r="CLR35" s="480"/>
      <c r="CLS35" s="480"/>
      <c r="CLT35" s="480"/>
      <c r="CLU35" s="480"/>
      <c r="CLV35" s="480"/>
      <c r="CLW35" s="480"/>
      <c r="CLX35" s="480"/>
      <c r="CLY35" s="480"/>
      <c r="CLZ35" s="480"/>
      <c r="CMA35" s="480"/>
      <c r="CMB35" s="480"/>
      <c r="CMC35" s="480"/>
      <c r="CMD35" s="480"/>
      <c r="CME35" s="480"/>
      <c r="CMF35" s="480"/>
      <c r="CMG35" s="480"/>
      <c r="CMH35" s="480"/>
      <c r="CMI35" s="480"/>
      <c r="CMJ35" s="480"/>
      <c r="CMK35" s="480"/>
      <c r="CML35" s="480"/>
      <c r="CMM35" s="480"/>
      <c r="CMN35" s="480"/>
      <c r="CMO35" s="480"/>
      <c r="CMP35" s="480"/>
      <c r="CMQ35" s="480"/>
      <c r="CMR35" s="480"/>
      <c r="CMS35" s="480"/>
      <c r="CMT35" s="480"/>
      <c r="CMU35" s="480"/>
      <c r="CMV35" s="480"/>
      <c r="CMW35" s="480"/>
      <c r="CMX35" s="480"/>
      <c r="CMY35" s="480"/>
      <c r="CMZ35" s="480"/>
      <c r="CNA35" s="480"/>
      <c r="CNB35" s="480"/>
      <c r="CNC35" s="480"/>
      <c r="CND35" s="480"/>
      <c r="CNE35" s="480"/>
      <c r="CNF35" s="480"/>
      <c r="CNG35" s="480"/>
      <c r="CNH35" s="480"/>
      <c r="CNI35" s="480"/>
      <c r="CNJ35" s="480"/>
      <c r="CNK35" s="480"/>
      <c r="CNL35" s="480"/>
      <c r="CNM35" s="480"/>
      <c r="CNN35" s="480"/>
      <c r="CNO35" s="480"/>
      <c r="CNP35" s="480"/>
      <c r="CNQ35" s="480"/>
      <c r="CNR35" s="480"/>
      <c r="CNS35" s="480"/>
      <c r="CNT35" s="480"/>
      <c r="CNU35" s="480"/>
      <c r="CNV35" s="480"/>
      <c r="CNW35" s="480"/>
      <c r="CNX35" s="480"/>
      <c r="CNY35" s="480"/>
      <c r="CNZ35" s="480"/>
      <c r="COA35" s="480"/>
      <c r="COB35" s="480"/>
      <c r="COC35" s="480"/>
      <c r="COD35" s="480"/>
      <c r="COE35" s="480"/>
      <c r="COF35" s="480"/>
      <c r="COG35" s="480"/>
      <c r="COH35" s="480"/>
      <c r="COI35" s="480"/>
      <c r="COJ35" s="480"/>
      <c r="COK35" s="480"/>
      <c r="COL35" s="480"/>
      <c r="COM35" s="480"/>
      <c r="CON35" s="480"/>
      <c r="COO35" s="480"/>
      <c r="COP35" s="480"/>
      <c r="COQ35" s="480"/>
      <c r="COR35" s="480"/>
      <c r="COS35" s="480"/>
      <c r="COT35" s="480"/>
      <c r="COU35" s="480"/>
      <c r="COV35" s="480"/>
      <c r="COW35" s="480"/>
      <c r="COX35" s="480"/>
      <c r="COY35" s="480"/>
      <c r="COZ35" s="480"/>
      <c r="CPA35" s="480"/>
      <c r="CPB35" s="480"/>
      <c r="CPC35" s="480"/>
      <c r="CPD35" s="480"/>
      <c r="CPE35" s="480"/>
      <c r="CPF35" s="480"/>
      <c r="CPG35" s="480"/>
      <c r="CPH35" s="480"/>
      <c r="CPI35" s="480"/>
      <c r="CPJ35" s="480"/>
      <c r="CPK35" s="480"/>
      <c r="CPL35" s="480"/>
      <c r="CPM35" s="480"/>
      <c r="CPN35" s="480"/>
      <c r="CPO35" s="480"/>
      <c r="CPP35" s="480"/>
      <c r="CPQ35" s="480"/>
      <c r="CPR35" s="480"/>
      <c r="CPS35" s="480"/>
      <c r="CPT35" s="480"/>
      <c r="CPU35" s="480"/>
      <c r="CPV35" s="480"/>
      <c r="CPW35" s="480"/>
      <c r="CPX35" s="480"/>
      <c r="CPY35" s="480"/>
      <c r="CPZ35" s="480"/>
      <c r="CQA35" s="480"/>
      <c r="CQB35" s="480"/>
      <c r="CQC35" s="480"/>
      <c r="CQD35" s="480"/>
      <c r="CQE35" s="480"/>
      <c r="CQF35" s="480"/>
      <c r="CQG35" s="480"/>
      <c r="CQH35" s="480"/>
      <c r="CQI35" s="480"/>
      <c r="CQJ35" s="480"/>
      <c r="CQK35" s="480"/>
      <c r="CQL35" s="480"/>
      <c r="CQM35" s="480"/>
      <c r="CQN35" s="480"/>
      <c r="CQO35" s="480"/>
      <c r="CQP35" s="480"/>
      <c r="CQQ35" s="480"/>
      <c r="CQR35" s="480"/>
      <c r="CQS35" s="480"/>
      <c r="CQT35" s="480"/>
      <c r="CQU35" s="480"/>
      <c r="CQV35" s="480"/>
      <c r="CQW35" s="480"/>
      <c r="CQX35" s="480"/>
      <c r="CQY35" s="480"/>
      <c r="CQZ35" s="480"/>
      <c r="CRA35" s="480"/>
      <c r="CRB35" s="480"/>
      <c r="CRC35" s="480"/>
      <c r="CRD35" s="480"/>
      <c r="CRE35" s="480"/>
      <c r="CRF35" s="480"/>
      <c r="CRG35" s="480"/>
      <c r="CRH35" s="480"/>
      <c r="CRI35" s="480"/>
      <c r="CRJ35" s="480"/>
      <c r="CRK35" s="480"/>
      <c r="CRL35" s="480"/>
      <c r="CRM35" s="480"/>
      <c r="CRN35" s="480"/>
      <c r="CRO35" s="480"/>
      <c r="CRP35" s="480"/>
      <c r="CRQ35" s="480"/>
      <c r="CRR35" s="480"/>
      <c r="CRS35" s="480"/>
      <c r="CRT35" s="480"/>
      <c r="CRU35" s="480"/>
      <c r="CRV35" s="480"/>
      <c r="CRW35" s="480"/>
      <c r="CRX35" s="480"/>
      <c r="CRY35" s="480"/>
      <c r="CRZ35" s="480"/>
      <c r="CSA35" s="480"/>
      <c r="CSB35" s="480"/>
      <c r="CSC35" s="480"/>
      <c r="CSD35" s="480"/>
      <c r="CSE35" s="480"/>
      <c r="CSF35" s="480"/>
      <c r="CSG35" s="480"/>
      <c r="CSH35" s="480"/>
      <c r="CSI35" s="480"/>
      <c r="CSJ35" s="480"/>
      <c r="CSK35" s="480"/>
      <c r="CSL35" s="480"/>
      <c r="CSM35" s="480"/>
      <c r="CSN35" s="480"/>
      <c r="CSO35" s="480"/>
      <c r="CSP35" s="480"/>
      <c r="CSQ35" s="480"/>
      <c r="CSR35" s="480"/>
      <c r="CSS35" s="480"/>
      <c r="CST35" s="480"/>
      <c r="CSU35" s="480"/>
      <c r="CSV35" s="480"/>
      <c r="CSW35" s="480"/>
      <c r="CSX35" s="480"/>
      <c r="CSY35" s="480"/>
      <c r="CSZ35" s="480"/>
      <c r="CTA35" s="480"/>
      <c r="CTB35" s="480"/>
      <c r="CTC35" s="480"/>
      <c r="CTD35" s="480"/>
      <c r="CTE35" s="480"/>
      <c r="CTF35" s="480"/>
      <c r="CTG35" s="480"/>
      <c r="CTH35" s="480"/>
      <c r="CTI35" s="480"/>
      <c r="CTJ35" s="480"/>
      <c r="CTK35" s="480"/>
      <c r="CTL35" s="480"/>
      <c r="CTM35" s="480"/>
      <c r="CTN35" s="480"/>
      <c r="CTO35" s="480"/>
      <c r="CTP35" s="480"/>
      <c r="CTQ35" s="480"/>
      <c r="CTR35" s="480"/>
      <c r="CTS35" s="480"/>
      <c r="CTT35" s="480"/>
      <c r="CTU35" s="480"/>
      <c r="CTV35" s="480"/>
      <c r="CTW35" s="480"/>
      <c r="CTX35" s="480"/>
      <c r="CTY35" s="480"/>
      <c r="CTZ35" s="480"/>
      <c r="CUA35" s="480"/>
      <c r="CUB35" s="480"/>
      <c r="CUC35" s="480"/>
      <c r="CUD35" s="480"/>
      <c r="CUE35" s="480"/>
      <c r="CUF35" s="480"/>
      <c r="CUG35" s="480"/>
      <c r="CUH35" s="480"/>
      <c r="CUI35" s="480"/>
      <c r="CUJ35" s="480"/>
      <c r="CUK35" s="480"/>
      <c r="CUL35" s="480"/>
      <c r="CUM35" s="480"/>
      <c r="CUN35" s="480"/>
      <c r="CUO35" s="480"/>
      <c r="CUP35" s="480"/>
      <c r="CUQ35" s="480"/>
      <c r="CUR35" s="480"/>
      <c r="CUS35" s="480"/>
      <c r="CUT35" s="480"/>
      <c r="CUU35" s="480"/>
      <c r="CUV35" s="480"/>
      <c r="CUW35" s="480"/>
      <c r="CUX35" s="480"/>
      <c r="CUY35" s="480"/>
      <c r="CUZ35" s="480"/>
      <c r="CVA35" s="480"/>
      <c r="CVB35" s="480"/>
      <c r="CVC35" s="480"/>
      <c r="CVD35" s="480"/>
      <c r="CVE35" s="480"/>
      <c r="CVF35" s="480"/>
      <c r="CVG35" s="480"/>
      <c r="CVH35" s="480"/>
      <c r="CVI35" s="480"/>
      <c r="CVJ35" s="480"/>
      <c r="CVK35" s="480"/>
      <c r="CVL35" s="480"/>
      <c r="CVM35" s="480"/>
      <c r="CVN35" s="480"/>
      <c r="CVO35" s="480"/>
      <c r="CVP35" s="480"/>
      <c r="CVQ35" s="480"/>
      <c r="CVR35" s="480"/>
      <c r="CVS35" s="480"/>
      <c r="CVT35" s="480"/>
      <c r="CVU35" s="480"/>
      <c r="CVV35" s="480"/>
      <c r="CVW35" s="480"/>
      <c r="CVX35" s="480"/>
      <c r="CVY35" s="480"/>
      <c r="CVZ35" s="480"/>
      <c r="CWA35" s="480"/>
      <c r="CWB35" s="480"/>
      <c r="CWC35" s="480"/>
      <c r="CWD35" s="480"/>
      <c r="CWE35" s="480"/>
      <c r="CWF35" s="480"/>
      <c r="CWG35" s="480"/>
      <c r="CWH35" s="480"/>
      <c r="CWI35" s="480"/>
      <c r="CWJ35" s="480"/>
      <c r="CWK35" s="480"/>
      <c r="CWL35" s="480"/>
      <c r="CWM35" s="480"/>
      <c r="CWN35" s="480"/>
      <c r="CWO35" s="480"/>
      <c r="CWP35" s="480"/>
      <c r="CWQ35" s="480"/>
      <c r="CWR35" s="480"/>
      <c r="CWS35" s="480"/>
      <c r="CWT35" s="480"/>
      <c r="CWU35" s="480"/>
      <c r="CWV35" s="480"/>
      <c r="CWW35" s="480"/>
      <c r="CWX35" s="480"/>
      <c r="CWY35" s="480"/>
      <c r="CWZ35" s="480"/>
      <c r="CXA35" s="480"/>
      <c r="CXB35" s="480"/>
      <c r="CXC35" s="480"/>
      <c r="CXD35" s="480"/>
      <c r="CXE35" s="480"/>
      <c r="CXF35" s="480"/>
      <c r="CXG35" s="480"/>
      <c r="CXH35" s="480"/>
      <c r="CXI35" s="480"/>
      <c r="CXJ35" s="480"/>
      <c r="CXK35" s="480"/>
      <c r="CXL35" s="480"/>
      <c r="CXM35" s="480"/>
      <c r="CXN35" s="480"/>
      <c r="CXO35" s="480"/>
      <c r="CXP35" s="480"/>
      <c r="CXQ35" s="480"/>
      <c r="CXR35" s="480"/>
      <c r="CXS35" s="480"/>
      <c r="CXT35" s="480"/>
      <c r="CXU35" s="480"/>
      <c r="CXV35" s="480"/>
      <c r="CXW35" s="480"/>
      <c r="CXX35" s="480"/>
      <c r="CXY35" s="480"/>
      <c r="CXZ35" s="480"/>
      <c r="CYA35" s="480"/>
      <c r="CYB35" s="480"/>
      <c r="CYC35" s="480"/>
      <c r="CYD35" s="480"/>
      <c r="CYE35" s="480"/>
      <c r="CYF35" s="480"/>
      <c r="CYG35" s="480"/>
      <c r="CYH35" s="480"/>
      <c r="CYI35" s="480"/>
      <c r="CYJ35" s="480"/>
      <c r="CYK35" s="480"/>
      <c r="CYL35" s="480"/>
      <c r="CYM35" s="480"/>
      <c r="CYN35" s="480"/>
      <c r="CYO35" s="480"/>
      <c r="CYP35" s="480"/>
      <c r="CYQ35" s="480"/>
      <c r="CYR35" s="480"/>
      <c r="CYS35" s="480"/>
      <c r="CYT35" s="480"/>
      <c r="CYU35" s="480"/>
      <c r="CYV35" s="480"/>
      <c r="CYW35" s="480"/>
      <c r="CYX35" s="480"/>
      <c r="CYY35" s="480"/>
      <c r="CYZ35" s="480"/>
      <c r="CZA35" s="480"/>
      <c r="CZB35" s="480"/>
      <c r="CZC35" s="480"/>
      <c r="CZD35" s="480"/>
      <c r="CZE35" s="480"/>
      <c r="CZF35" s="480"/>
      <c r="CZG35" s="480"/>
      <c r="CZH35" s="480"/>
      <c r="CZI35" s="480"/>
      <c r="CZJ35" s="480"/>
      <c r="CZK35" s="480"/>
      <c r="CZL35" s="480"/>
      <c r="CZM35" s="480"/>
      <c r="CZN35" s="480"/>
      <c r="CZO35" s="480"/>
      <c r="CZP35" s="480"/>
      <c r="CZQ35" s="480"/>
      <c r="CZR35" s="480"/>
      <c r="CZS35" s="480"/>
      <c r="CZT35" s="480"/>
      <c r="CZU35" s="480"/>
      <c r="CZV35" s="480"/>
      <c r="CZW35" s="480"/>
      <c r="CZX35" s="480"/>
      <c r="CZY35" s="480"/>
      <c r="CZZ35" s="480"/>
      <c r="DAA35" s="480"/>
      <c r="DAB35" s="480"/>
      <c r="DAC35" s="480"/>
      <c r="DAD35" s="480"/>
      <c r="DAE35" s="480"/>
      <c r="DAF35" s="480"/>
      <c r="DAG35" s="480"/>
      <c r="DAH35" s="480"/>
      <c r="DAI35" s="480"/>
      <c r="DAJ35" s="480"/>
      <c r="DAK35" s="480"/>
      <c r="DAL35" s="480"/>
      <c r="DAM35" s="480"/>
      <c r="DAN35" s="480"/>
      <c r="DAO35" s="480"/>
      <c r="DAP35" s="480"/>
      <c r="DAQ35" s="480"/>
      <c r="DAR35" s="480"/>
      <c r="DAS35" s="480"/>
      <c r="DAT35" s="480"/>
      <c r="DAU35" s="480"/>
      <c r="DAV35" s="480"/>
      <c r="DAW35" s="480"/>
      <c r="DAX35" s="480"/>
      <c r="DAY35" s="480"/>
      <c r="DAZ35" s="480"/>
      <c r="DBA35" s="480"/>
      <c r="DBB35" s="480"/>
      <c r="DBC35" s="480"/>
      <c r="DBD35" s="480"/>
      <c r="DBE35" s="480"/>
      <c r="DBF35" s="480"/>
      <c r="DBG35" s="480"/>
      <c r="DBH35" s="480"/>
      <c r="DBI35" s="480"/>
      <c r="DBJ35" s="480"/>
      <c r="DBK35" s="480"/>
      <c r="DBL35" s="480"/>
      <c r="DBM35" s="480"/>
      <c r="DBN35" s="480"/>
      <c r="DBO35" s="480"/>
      <c r="DBP35" s="480"/>
      <c r="DBQ35" s="480"/>
      <c r="DBR35" s="480"/>
      <c r="DBS35" s="480"/>
      <c r="DBT35" s="480"/>
      <c r="DBU35" s="480"/>
      <c r="DBV35" s="480"/>
      <c r="DBW35" s="480"/>
      <c r="DBX35" s="480"/>
      <c r="DBY35" s="480"/>
      <c r="DBZ35" s="480"/>
      <c r="DCA35" s="480"/>
      <c r="DCB35" s="480"/>
      <c r="DCC35" s="480"/>
      <c r="DCD35" s="480"/>
      <c r="DCE35" s="480"/>
      <c r="DCF35" s="480"/>
      <c r="DCG35" s="480"/>
      <c r="DCH35" s="480"/>
      <c r="DCI35" s="480"/>
      <c r="DCJ35" s="480"/>
      <c r="DCK35" s="480"/>
      <c r="DCL35" s="480"/>
      <c r="DCM35" s="480"/>
      <c r="DCN35" s="480"/>
      <c r="DCO35" s="480"/>
      <c r="DCP35" s="480"/>
      <c r="DCQ35" s="480"/>
      <c r="DCR35" s="480"/>
      <c r="DCS35" s="480"/>
      <c r="DCT35" s="480"/>
      <c r="DCU35" s="480"/>
      <c r="DCV35" s="480"/>
      <c r="DCW35" s="480"/>
      <c r="DCX35" s="480"/>
      <c r="DCY35" s="480"/>
      <c r="DCZ35" s="480"/>
      <c r="DDA35" s="480"/>
      <c r="DDB35" s="480"/>
      <c r="DDC35" s="480"/>
      <c r="DDD35" s="480"/>
      <c r="DDE35" s="480"/>
      <c r="DDF35" s="480"/>
      <c r="DDG35" s="480"/>
      <c r="DDH35" s="480"/>
      <c r="DDI35" s="480"/>
      <c r="DDJ35" s="480"/>
      <c r="DDK35" s="480"/>
      <c r="DDL35" s="480"/>
      <c r="DDM35" s="480"/>
      <c r="DDN35" s="480"/>
      <c r="DDO35" s="480"/>
      <c r="DDP35" s="480"/>
      <c r="DDQ35" s="480"/>
      <c r="DDR35" s="480"/>
      <c r="DDS35" s="480"/>
      <c r="DDT35" s="480"/>
      <c r="DDU35" s="480"/>
      <c r="DDV35" s="480"/>
      <c r="DDW35" s="480"/>
      <c r="DDX35" s="480"/>
      <c r="DDY35" s="480"/>
      <c r="DDZ35" s="480"/>
      <c r="DEA35" s="480"/>
      <c r="DEB35" s="480"/>
      <c r="DEC35" s="480"/>
      <c r="DED35" s="480"/>
      <c r="DEE35" s="480"/>
      <c r="DEF35" s="480"/>
      <c r="DEG35" s="480"/>
      <c r="DEH35" s="480"/>
      <c r="DEI35" s="480"/>
      <c r="DEJ35" s="480"/>
      <c r="DEK35" s="480"/>
      <c r="DEL35" s="480"/>
      <c r="DEM35" s="480"/>
      <c r="DEN35" s="480"/>
      <c r="DEO35" s="480"/>
      <c r="DEP35" s="480"/>
      <c r="DEQ35" s="480"/>
      <c r="DER35" s="480"/>
      <c r="DES35" s="480"/>
      <c r="DET35" s="480"/>
      <c r="DEU35" s="480"/>
      <c r="DEV35" s="480"/>
      <c r="DEW35" s="480"/>
      <c r="DEX35" s="480"/>
      <c r="DEY35" s="480"/>
      <c r="DEZ35" s="480"/>
      <c r="DFA35" s="480"/>
      <c r="DFB35" s="480"/>
      <c r="DFC35" s="480"/>
      <c r="DFD35" s="480"/>
      <c r="DFE35" s="480"/>
      <c r="DFF35" s="480"/>
      <c r="DFG35" s="480"/>
      <c r="DFH35" s="480"/>
      <c r="DFI35" s="480"/>
      <c r="DFJ35" s="480"/>
      <c r="DFK35" s="480"/>
      <c r="DFL35" s="480"/>
      <c r="DFM35" s="480"/>
      <c r="DFN35" s="480"/>
      <c r="DFO35" s="480"/>
      <c r="DFP35" s="480"/>
      <c r="DFQ35" s="480"/>
      <c r="DFR35" s="480"/>
      <c r="DFS35" s="480"/>
      <c r="DFT35" s="480"/>
      <c r="DFU35" s="480"/>
      <c r="DFV35" s="480"/>
      <c r="DFW35" s="480"/>
      <c r="DFX35" s="480"/>
      <c r="DFY35" s="480"/>
      <c r="DFZ35" s="480"/>
      <c r="DGA35" s="480"/>
      <c r="DGB35" s="480"/>
      <c r="DGC35" s="480"/>
      <c r="DGD35" s="480"/>
      <c r="DGE35" s="480"/>
      <c r="DGF35" s="480"/>
      <c r="DGG35" s="480"/>
      <c r="DGH35" s="480"/>
      <c r="DGI35" s="480"/>
      <c r="DGJ35" s="480"/>
      <c r="DGK35" s="480"/>
      <c r="DGL35" s="480"/>
      <c r="DGM35" s="480"/>
      <c r="DGN35" s="480"/>
      <c r="DGO35" s="480"/>
      <c r="DGP35" s="480"/>
      <c r="DGQ35" s="480"/>
      <c r="DGR35" s="480"/>
      <c r="DGS35" s="480"/>
      <c r="DGT35" s="480"/>
      <c r="DGU35" s="480"/>
      <c r="DGV35" s="480"/>
      <c r="DGW35" s="480"/>
      <c r="DGX35" s="480"/>
      <c r="DGY35" s="480"/>
      <c r="DGZ35" s="480"/>
      <c r="DHA35" s="480"/>
      <c r="DHB35" s="480"/>
      <c r="DHC35" s="480"/>
      <c r="DHD35" s="480"/>
      <c r="DHE35" s="480"/>
      <c r="DHF35" s="480"/>
      <c r="DHG35" s="480"/>
      <c r="DHH35" s="480"/>
      <c r="DHI35" s="480"/>
      <c r="DHJ35" s="480"/>
      <c r="DHK35" s="480"/>
      <c r="DHL35" s="480"/>
      <c r="DHM35" s="480"/>
      <c r="DHN35" s="480"/>
      <c r="DHO35" s="480"/>
      <c r="DHP35" s="480"/>
      <c r="DHQ35" s="480"/>
      <c r="DHR35" s="480"/>
      <c r="DHS35" s="480"/>
      <c r="DHT35" s="480"/>
      <c r="DHU35" s="480"/>
      <c r="DHV35" s="480"/>
      <c r="DHW35" s="480"/>
      <c r="DHX35" s="480"/>
      <c r="DHY35" s="480"/>
      <c r="DHZ35" s="480"/>
      <c r="DIA35" s="480"/>
      <c r="DIB35" s="480"/>
      <c r="DIC35" s="480"/>
      <c r="DID35" s="480"/>
      <c r="DIE35" s="480"/>
      <c r="DIF35" s="480"/>
      <c r="DIG35" s="480"/>
      <c r="DIH35" s="480"/>
      <c r="DII35" s="480"/>
      <c r="DIJ35" s="480"/>
      <c r="DIK35" s="480"/>
      <c r="DIL35" s="480"/>
      <c r="DIM35" s="480"/>
      <c r="DIN35" s="480"/>
      <c r="DIO35" s="480"/>
      <c r="DIP35" s="480"/>
      <c r="DIQ35" s="480"/>
      <c r="DIR35" s="480"/>
      <c r="DIS35" s="480"/>
      <c r="DIT35" s="480"/>
      <c r="DIU35" s="480"/>
      <c r="DIV35" s="480"/>
      <c r="DIW35" s="480"/>
      <c r="DIX35" s="480"/>
      <c r="DIY35" s="480"/>
      <c r="DIZ35" s="480"/>
      <c r="DJA35" s="480"/>
      <c r="DJB35" s="480"/>
      <c r="DJC35" s="480"/>
      <c r="DJD35" s="480"/>
      <c r="DJE35" s="480"/>
      <c r="DJF35" s="480"/>
      <c r="DJG35" s="480"/>
      <c r="DJH35" s="480"/>
      <c r="DJI35" s="480"/>
      <c r="DJJ35" s="480"/>
      <c r="DJK35" s="480"/>
      <c r="DJL35" s="480"/>
      <c r="DJM35" s="480"/>
      <c r="DJN35" s="480"/>
      <c r="DJO35" s="480"/>
      <c r="DJP35" s="480"/>
      <c r="DJQ35" s="480"/>
      <c r="DJR35" s="480"/>
      <c r="DJS35" s="480"/>
      <c r="DJT35" s="480"/>
      <c r="DJU35" s="480"/>
      <c r="DJV35" s="480"/>
      <c r="DJW35" s="480"/>
      <c r="DJX35" s="480"/>
      <c r="DJY35" s="480"/>
      <c r="DJZ35" s="480"/>
      <c r="DKA35" s="480"/>
      <c r="DKB35" s="480"/>
      <c r="DKC35" s="480"/>
      <c r="DKD35" s="480"/>
      <c r="DKE35" s="480"/>
      <c r="DKF35" s="480"/>
      <c r="DKG35" s="480"/>
      <c r="DKH35" s="480"/>
      <c r="DKI35" s="480"/>
      <c r="DKJ35" s="480"/>
      <c r="DKK35" s="480"/>
      <c r="DKL35" s="480"/>
      <c r="DKM35" s="480"/>
      <c r="DKN35" s="480"/>
      <c r="DKO35" s="480"/>
      <c r="DKP35" s="480"/>
      <c r="DKQ35" s="480"/>
      <c r="DKR35" s="480"/>
      <c r="DKS35" s="480"/>
      <c r="DKT35" s="480"/>
      <c r="DKU35" s="480"/>
      <c r="DKV35" s="480"/>
      <c r="DKW35" s="480"/>
      <c r="DKX35" s="480"/>
      <c r="DKY35" s="480"/>
      <c r="DKZ35" s="480"/>
      <c r="DLA35" s="480"/>
      <c r="DLB35" s="480"/>
      <c r="DLC35" s="480"/>
      <c r="DLD35" s="480"/>
      <c r="DLE35" s="480"/>
      <c r="DLF35" s="480"/>
      <c r="DLG35" s="480"/>
      <c r="DLH35" s="480"/>
      <c r="DLI35" s="480"/>
      <c r="DLJ35" s="480"/>
      <c r="DLK35" s="480"/>
      <c r="DLL35" s="480"/>
      <c r="DLM35" s="480"/>
      <c r="DLN35" s="480"/>
      <c r="DLO35" s="480"/>
      <c r="DLP35" s="480"/>
      <c r="DLQ35" s="480"/>
      <c r="DLR35" s="480"/>
      <c r="DLS35" s="480"/>
      <c r="DLT35" s="480"/>
      <c r="DLU35" s="480"/>
      <c r="DLV35" s="480"/>
      <c r="DLW35" s="480"/>
      <c r="DLX35" s="480"/>
      <c r="DLY35" s="480"/>
      <c r="DLZ35" s="480"/>
      <c r="DMA35" s="480"/>
      <c r="DMB35" s="480"/>
      <c r="DMC35" s="480"/>
      <c r="DMD35" s="480"/>
      <c r="DME35" s="480"/>
      <c r="DMF35" s="480"/>
      <c r="DMG35" s="480"/>
      <c r="DMH35" s="480"/>
      <c r="DMI35" s="480"/>
      <c r="DMJ35" s="480"/>
      <c r="DMK35" s="480"/>
      <c r="DML35" s="480"/>
      <c r="DMM35" s="480"/>
      <c r="DMN35" s="480"/>
      <c r="DMO35" s="480"/>
      <c r="DMP35" s="480"/>
      <c r="DMQ35" s="480"/>
      <c r="DMR35" s="480"/>
      <c r="DMS35" s="480"/>
      <c r="DMT35" s="480"/>
      <c r="DMU35" s="480"/>
      <c r="DMV35" s="480"/>
      <c r="DMW35" s="480"/>
      <c r="DMX35" s="480"/>
      <c r="DMY35" s="480"/>
      <c r="DMZ35" s="480"/>
      <c r="DNA35" s="480"/>
      <c r="DNB35" s="480"/>
      <c r="DNC35" s="480"/>
      <c r="DND35" s="480"/>
      <c r="DNE35" s="480"/>
      <c r="DNF35" s="480"/>
      <c r="DNG35" s="480"/>
      <c r="DNH35" s="480"/>
      <c r="DNI35" s="480"/>
      <c r="DNJ35" s="480"/>
      <c r="DNK35" s="480"/>
      <c r="DNL35" s="480"/>
      <c r="DNM35" s="480"/>
      <c r="DNN35" s="480"/>
      <c r="DNO35" s="480"/>
      <c r="DNP35" s="480"/>
      <c r="DNQ35" s="480"/>
      <c r="DNR35" s="480"/>
      <c r="DNS35" s="480"/>
      <c r="DNT35" s="480"/>
      <c r="DNU35" s="480"/>
      <c r="DNV35" s="480"/>
      <c r="DNW35" s="480"/>
      <c r="DNX35" s="480"/>
      <c r="DNY35" s="480"/>
      <c r="DNZ35" s="480"/>
      <c r="DOA35" s="480"/>
      <c r="DOB35" s="480"/>
      <c r="DOC35" s="480"/>
      <c r="DOD35" s="480"/>
      <c r="DOE35" s="480"/>
      <c r="DOF35" s="480"/>
      <c r="DOG35" s="480"/>
      <c r="DOH35" s="480"/>
      <c r="DOI35" s="480"/>
      <c r="DOJ35" s="480"/>
      <c r="DOK35" s="480"/>
      <c r="DOL35" s="480"/>
      <c r="DOM35" s="480"/>
      <c r="DON35" s="480"/>
      <c r="DOO35" s="480"/>
      <c r="DOP35" s="480"/>
      <c r="DOQ35" s="480"/>
      <c r="DOR35" s="480"/>
      <c r="DOS35" s="480"/>
      <c r="DOT35" s="480"/>
      <c r="DOU35" s="480"/>
      <c r="DOV35" s="480"/>
      <c r="DOW35" s="480"/>
      <c r="DOX35" s="480"/>
      <c r="DOY35" s="480"/>
      <c r="DOZ35" s="480"/>
      <c r="DPA35" s="480"/>
      <c r="DPB35" s="480"/>
      <c r="DPC35" s="480"/>
      <c r="DPD35" s="480"/>
      <c r="DPE35" s="480"/>
      <c r="DPF35" s="480"/>
      <c r="DPG35" s="480"/>
      <c r="DPH35" s="480"/>
      <c r="DPI35" s="480"/>
      <c r="DPJ35" s="480"/>
      <c r="DPK35" s="480"/>
      <c r="DPL35" s="480"/>
      <c r="DPM35" s="480"/>
      <c r="DPN35" s="480"/>
      <c r="DPO35" s="480"/>
      <c r="DPP35" s="480"/>
      <c r="DPQ35" s="480"/>
      <c r="DPR35" s="480"/>
      <c r="DPS35" s="480"/>
      <c r="DPT35" s="480"/>
      <c r="DPU35" s="480"/>
      <c r="DPV35" s="480"/>
      <c r="DPW35" s="480"/>
      <c r="DPX35" s="480"/>
      <c r="DPY35" s="480"/>
      <c r="DPZ35" s="480"/>
      <c r="DQA35" s="480"/>
      <c r="DQB35" s="480"/>
      <c r="DQC35" s="480"/>
      <c r="DQD35" s="480"/>
      <c r="DQE35" s="480"/>
      <c r="DQF35" s="480"/>
      <c r="DQG35" s="480"/>
      <c r="DQH35" s="480"/>
      <c r="DQI35" s="480"/>
      <c r="DQJ35" s="480"/>
      <c r="DQK35" s="480"/>
      <c r="DQL35" s="480"/>
      <c r="DQM35" s="480"/>
      <c r="DQN35" s="480"/>
      <c r="DQO35" s="480"/>
      <c r="DQP35" s="480"/>
      <c r="DQQ35" s="480"/>
      <c r="DQR35" s="480"/>
      <c r="DQS35" s="480"/>
      <c r="DQT35" s="480"/>
      <c r="DQU35" s="480"/>
      <c r="DQV35" s="480"/>
      <c r="DQW35" s="480"/>
      <c r="DQX35" s="480"/>
      <c r="DQY35" s="480"/>
      <c r="DQZ35" s="480"/>
      <c r="DRA35" s="480"/>
      <c r="DRB35" s="480"/>
      <c r="DRC35" s="480"/>
      <c r="DRD35" s="480"/>
      <c r="DRE35" s="480"/>
      <c r="DRF35" s="480"/>
      <c r="DRG35" s="480"/>
      <c r="DRH35" s="480"/>
      <c r="DRI35" s="480"/>
      <c r="DRJ35" s="480"/>
      <c r="DRK35" s="480"/>
      <c r="DRL35" s="480"/>
      <c r="DRM35" s="480"/>
      <c r="DRN35" s="480"/>
      <c r="DRO35" s="480"/>
      <c r="DRP35" s="480"/>
      <c r="DRQ35" s="480"/>
      <c r="DRR35" s="480"/>
      <c r="DRS35" s="480"/>
      <c r="DRT35" s="480"/>
      <c r="DRU35" s="480"/>
      <c r="DRV35" s="480"/>
      <c r="DRW35" s="480"/>
      <c r="DRX35" s="480"/>
      <c r="DRY35" s="480"/>
      <c r="DRZ35" s="480"/>
      <c r="DSA35" s="480"/>
      <c r="DSB35" s="480"/>
      <c r="DSC35" s="480"/>
      <c r="DSD35" s="480"/>
      <c r="DSE35" s="480"/>
      <c r="DSF35" s="480"/>
      <c r="DSG35" s="480"/>
      <c r="DSH35" s="480"/>
      <c r="DSI35" s="480"/>
      <c r="DSJ35" s="480"/>
      <c r="DSK35" s="480"/>
      <c r="DSL35" s="480"/>
      <c r="DSM35" s="480"/>
      <c r="DSN35" s="480"/>
      <c r="DSO35" s="480"/>
      <c r="DSP35" s="480"/>
      <c r="DSQ35" s="480"/>
      <c r="DSR35" s="480"/>
      <c r="DSS35" s="480"/>
      <c r="DST35" s="480"/>
      <c r="DSU35" s="480"/>
      <c r="DSV35" s="480"/>
      <c r="DSW35" s="480"/>
      <c r="DSX35" s="480"/>
      <c r="DSY35" s="480"/>
      <c r="DSZ35" s="480"/>
      <c r="DTA35" s="480"/>
      <c r="DTB35" s="480"/>
      <c r="DTC35" s="480"/>
      <c r="DTD35" s="480"/>
      <c r="DTE35" s="480"/>
      <c r="DTF35" s="480"/>
      <c r="DTG35" s="480"/>
      <c r="DTH35" s="480"/>
      <c r="DTI35" s="480"/>
      <c r="DTJ35" s="480"/>
      <c r="DTK35" s="480"/>
      <c r="DTL35" s="480"/>
      <c r="DTM35" s="480"/>
      <c r="DTN35" s="480"/>
      <c r="DTO35" s="480"/>
      <c r="DTP35" s="480"/>
      <c r="DTQ35" s="480"/>
      <c r="DTR35" s="480"/>
      <c r="DTS35" s="480"/>
      <c r="DTT35" s="480"/>
      <c r="DTU35" s="480"/>
      <c r="DTV35" s="480"/>
      <c r="DTW35" s="480"/>
      <c r="DTX35" s="480"/>
      <c r="DTY35" s="480"/>
      <c r="DTZ35" s="480"/>
      <c r="DUA35" s="480"/>
      <c r="DUB35" s="480"/>
      <c r="DUC35" s="480"/>
      <c r="DUD35" s="480"/>
      <c r="DUE35" s="480"/>
      <c r="DUF35" s="480"/>
      <c r="DUG35" s="480"/>
      <c r="DUH35" s="480"/>
      <c r="DUI35" s="480"/>
      <c r="DUJ35" s="480"/>
      <c r="DUK35" s="480"/>
      <c r="DUL35" s="480"/>
      <c r="DUM35" s="480"/>
      <c r="DUN35" s="480"/>
      <c r="DUO35" s="480"/>
      <c r="DUP35" s="480"/>
      <c r="DUQ35" s="480"/>
      <c r="DUR35" s="480"/>
      <c r="DUS35" s="480"/>
      <c r="DUT35" s="480"/>
      <c r="DUU35" s="480"/>
      <c r="DUV35" s="480"/>
      <c r="DUW35" s="480"/>
      <c r="DUX35" s="480"/>
      <c r="DUY35" s="480"/>
      <c r="DUZ35" s="480"/>
      <c r="DVA35" s="480"/>
      <c r="DVB35" s="480"/>
      <c r="DVC35" s="480"/>
      <c r="DVD35" s="480"/>
      <c r="DVE35" s="480"/>
      <c r="DVF35" s="480"/>
      <c r="DVG35" s="480"/>
      <c r="DVH35" s="480"/>
      <c r="DVI35" s="480"/>
      <c r="DVJ35" s="480"/>
      <c r="DVK35" s="480"/>
      <c r="DVL35" s="480"/>
      <c r="DVM35" s="480"/>
      <c r="DVN35" s="480"/>
      <c r="DVO35" s="480"/>
      <c r="DVP35" s="480"/>
      <c r="DVQ35" s="480"/>
      <c r="DVR35" s="480"/>
      <c r="DVS35" s="480"/>
      <c r="DVT35" s="480"/>
      <c r="DVU35" s="480"/>
      <c r="DVV35" s="480"/>
      <c r="DVW35" s="480"/>
      <c r="DVX35" s="480"/>
      <c r="DVY35" s="480"/>
      <c r="DVZ35" s="480"/>
      <c r="DWA35" s="480"/>
      <c r="DWB35" s="480"/>
      <c r="DWC35" s="480"/>
      <c r="DWD35" s="480"/>
      <c r="DWE35" s="480"/>
      <c r="DWF35" s="480"/>
      <c r="DWG35" s="480"/>
      <c r="DWH35" s="480"/>
      <c r="DWI35" s="480"/>
      <c r="DWJ35" s="480"/>
      <c r="DWK35" s="480"/>
      <c r="DWL35" s="480"/>
      <c r="DWM35" s="480"/>
      <c r="DWN35" s="480"/>
      <c r="DWO35" s="480"/>
      <c r="DWP35" s="480"/>
      <c r="DWQ35" s="480"/>
      <c r="DWR35" s="480"/>
      <c r="DWS35" s="480"/>
      <c r="DWT35" s="480"/>
      <c r="DWU35" s="480"/>
      <c r="DWV35" s="480"/>
      <c r="DWW35" s="480"/>
      <c r="DWX35" s="480"/>
      <c r="DWY35" s="480"/>
      <c r="DWZ35" s="480"/>
      <c r="DXA35" s="480"/>
      <c r="DXB35" s="480"/>
      <c r="DXC35" s="480"/>
      <c r="DXD35" s="480"/>
      <c r="DXE35" s="480"/>
      <c r="DXF35" s="480"/>
      <c r="DXG35" s="480"/>
      <c r="DXH35" s="480"/>
      <c r="DXI35" s="480"/>
      <c r="DXJ35" s="480"/>
      <c r="DXK35" s="480"/>
      <c r="DXL35" s="480"/>
      <c r="DXM35" s="480"/>
      <c r="DXN35" s="480"/>
      <c r="DXO35" s="480"/>
      <c r="DXP35" s="480"/>
      <c r="DXQ35" s="480"/>
      <c r="DXR35" s="480"/>
      <c r="DXS35" s="480"/>
      <c r="DXT35" s="480"/>
      <c r="DXU35" s="480"/>
      <c r="DXV35" s="480"/>
      <c r="DXW35" s="480"/>
      <c r="DXX35" s="480"/>
      <c r="DXY35" s="480"/>
      <c r="DXZ35" s="480"/>
      <c r="DYA35" s="480"/>
      <c r="DYB35" s="480"/>
      <c r="DYC35" s="480"/>
      <c r="DYD35" s="480"/>
      <c r="DYE35" s="480"/>
      <c r="DYF35" s="480"/>
      <c r="DYG35" s="480"/>
      <c r="DYH35" s="480"/>
      <c r="DYI35" s="480"/>
      <c r="DYJ35" s="480"/>
      <c r="DYK35" s="480"/>
      <c r="DYL35" s="480"/>
      <c r="DYM35" s="480"/>
      <c r="DYN35" s="480"/>
      <c r="DYO35" s="480"/>
      <c r="DYP35" s="480"/>
      <c r="DYQ35" s="480"/>
      <c r="DYR35" s="480"/>
      <c r="DYS35" s="480"/>
      <c r="DYT35" s="480"/>
      <c r="DYU35" s="480"/>
      <c r="DYV35" s="480"/>
      <c r="DYW35" s="480"/>
      <c r="DYX35" s="480"/>
      <c r="DYY35" s="480"/>
      <c r="DYZ35" s="480"/>
      <c r="DZA35" s="480"/>
      <c r="DZB35" s="480"/>
      <c r="DZC35" s="480"/>
      <c r="DZD35" s="480"/>
      <c r="DZE35" s="480"/>
      <c r="DZF35" s="480"/>
      <c r="DZG35" s="480"/>
      <c r="DZH35" s="480"/>
      <c r="DZI35" s="480"/>
      <c r="DZJ35" s="480"/>
      <c r="DZK35" s="480"/>
      <c r="DZL35" s="480"/>
      <c r="DZM35" s="480"/>
      <c r="DZN35" s="480"/>
      <c r="DZO35" s="480"/>
      <c r="DZP35" s="480"/>
      <c r="DZQ35" s="480"/>
      <c r="DZR35" s="480"/>
      <c r="DZS35" s="480"/>
      <c r="DZT35" s="480"/>
      <c r="DZU35" s="480"/>
      <c r="DZV35" s="480"/>
      <c r="DZW35" s="480"/>
      <c r="DZX35" s="480"/>
      <c r="DZY35" s="480"/>
      <c r="DZZ35" s="480"/>
      <c r="EAA35" s="480"/>
      <c r="EAB35" s="480"/>
      <c r="EAC35" s="480"/>
      <c r="EAD35" s="480"/>
      <c r="EAE35" s="480"/>
      <c r="EAF35" s="480"/>
      <c r="EAG35" s="480"/>
      <c r="EAH35" s="480"/>
      <c r="EAI35" s="480"/>
      <c r="EAJ35" s="480"/>
      <c r="EAK35" s="480"/>
      <c r="EAL35" s="480"/>
      <c r="EAM35" s="480"/>
      <c r="EAN35" s="480"/>
      <c r="EAO35" s="480"/>
      <c r="EAP35" s="480"/>
      <c r="EAQ35" s="480"/>
      <c r="EAR35" s="480"/>
      <c r="EAS35" s="480"/>
      <c r="EAT35" s="480"/>
      <c r="EAU35" s="480"/>
      <c r="EAV35" s="480"/>
      <c r="EAW35" s="480"/>
      <c r="EAX35" s="480"/>
      <c r="EAY35" s="480"/>
      <c r="EAZ35" s="480"/>
      <c r="EBA35" s="480"/>
      <c r="EBB35" s="480"/>
      <c r="EBC35" s="480"/>
      <c r="EBD35" s="480"/>
      <c r="EBE35" s="480"/>
      <c r="EBF35" s="480"/>
      <c r="EBG35" s="480"/>
      <c r="EBH35" s="480"/>
      <c r="EBI35" s="480"/>
      <c r="EBJ35" s="480"/>
      <c r="EBK35" s="480"/>
      <c r="EBL35" s="480"/>
      <c r="EBM35" s="480"/>
      <c r="EBN35" s="480"/>
      <c r="EBO35" s="480"/>
      <c r="EBP35" s="480"/>
      <c r="EBQ35" s="480"/>
      <c r="EBR35" s="480"/>
      <c r="EBS35" s="480"/>
      <c r="EBT35" s="480"/>
      <c r="EBU35" s="480"/>
      <c r="EBV35" s="480"/>
      <c r="EBW35" s="480"/>
      <c r="EBX35" s="480"/>
      <c r="EBY35" s="480"/>
      <c r="EBZ35" s="480"/>
      <c r="ECA35" s="480"/>
      <c r="ECB35" s="480"/>
      <c r="ECC35" s="480"/>
      <c r="ECD35" s="480"/>
      <c r="ECE35" s="480"/>
      <c r="ECF35" s="480"/>
      <c r="ECG35" s="480"/>
      <c r="ECH35" s="480"/>
      <c r="ECI35" s="480"/>
      <c r="ECJ35" s="480"/>
      <c r="ECK35" s="480"/>
      <c r="ECL35" s="480"/>
      <c r="ECM35" s="480"/>
      <c r="ECN35" s="480"/>
      <c r="ECO35" s="480"/>
      <c r="ECP35" s="480"/>
      <c r="ECQ35" s="480"/>
      <c r="ECR35" s="480"/>
      <c r="ECS35" s="480"/>
      <c r="ECT35" s="480"/>
      <c r="ECU35" s="480"/>
      <c r="ECV35" s="480"/>
      <c r="ECW35" s="480"/>
      <c r="ECX35" s="480"/>
      <c r="ECY35" s="480"/>
      <c r="ECZ35" s="480"/>
      <c r="EDA35" s="480"/>
      <c r="EDB35" s="480"/>
      <c r="EDC35" s="480"/>
      <c r="EDD35" s="480"/>
      <c r="EDE35" s="480"/>
      <c r="EDF35" s="480"/>
      <c r="EDG35" s="480"/>
      <c r="EDH35" s="480"/>
      <c r="EDI35" s="480"/>
      <c r="EDJ35" s="480"/>
      <c r="EDK35" s="480"/>
      <c r="EDL35" s="480"/>
      <c r="EDM35" s="480"/>
      <c r="EDN35" s="480"/>
      <c r="EDO35" s="480"/>
      <c r="EDP35" s="480"/>
      <c r="EDQ35" s="480"/>
      <c r="EDR35" s="480"/>
      <c r="EDS35" s="480"/>
      <c r="EDT35" s="480"/>
      <c r="EDU35" s="480"/>
      <c r="EDV35" s="480"/>
      <c r="EDW35" s="480"/>
      <c r="EDX35" s="480"/>
      <c r="EDY35" s="480"/>
      <c r="EDZ35" s="480"/>
      <c r="EEA35" s="480"/>
      <c r="EEB35" s="480"/>
      <c r="EEC35" s="480"/>
      <c r="EED35" s="480"/>
      <c r="EEE35" s="480"/>
      <c r="EEF35" s="480"/>
      <c r="EEG35" s="480"/>
      <c r="EEH35" s="480"/>
      <c r="EEI35" s="480"/>
      <c r="EEJ35" s="480"/>
      <c r="EEK35" s="480"/>
      <c r="EEL35" s="480"/>
      <c r="EEM35" s="480"/>
      <c r="EEN35" s="480"/>
      <c r="EEO35" s="480"/>
      <c r="EEP35" s="480"/>
      <c r="EEQ35" s="480"/>
      <c r="EER35" s="480"/>
      <c r="EES35" s="480"/>
      <c r="EET35" s="480"/>
      <c r="EEU35" s="480"/>
      <c r="EEV35" s="480"/>
      <c r="EEW35" s="480"/>
      <c r="EEX35" s="480"/>
      <c r="EEY35" s="480"/>
      <c r="EEZ35" s="480"/>
      <c r="EFA35" s="480"/>
      <c r="EFB35" s="480"/>
      <c r="EFC35" s="480"/>
      <c r="EFD35" s="480"/>
      <c r="EFE35" s="480"/>
      <c r="EFF35" s="480"/>
      <c r="EFG35" s="480"/>
      <c r="EFH35" s="480"/>
      <c r="EFI35" s="480"/>
      <c r="EFJ35" s="480"/>
      <c r="EFK35" s="480"/>
      <c r="EFL35" s="480"/>
      <c r="EFM35" s="480"/>
      <c r="EFN35" s="480"/>
      <c r="EFO35" s="480"/>
      <c r="EFP35" s="480"/>
      <c r="EFQ35" s="480"/>
      <c r="EFR35" s="480"/>
      <c r="EFS35" s="480"/>
      <c r="EFT35" s="480"/>
      <c r="EFU35" s="480"/>
      <c r="EFV35" s="480"/>
      <c r="EFW35" s="480"/>
      <c r="EFX35" s="480"/>
      <c r="EFY35" s="480"/>
      <c r="EFZ35" s="480"/>
      <c r="EGA35" s="480"/>
      <c r="EGB35" s="480"/>
      <c r="EGC35" s="480"/>
      <c r="EGD35" s="480"/>
      <c r="EGE35" s="480"/>
      <c r="EGF35" s="480"/>
      <c r="EGG35" s="480"/>
      <c r="EGH35" s="480"/>
      <c r="EGI35" s="480"/>
      <c r="EGJ35" s="480"/>
      <c r="EGK35" s="480"/>
      <c r="EGL35" s="480"/>
      <c r="EGM35" s="480"/>
      <c r="EGN35" s="480"/>
      <c r="EGO35" s="480"/>
      <c r="EGP35" s="480"/>
      <c r="EGQ35" s="480"/>
      <c r="EGR35" s="480"/>
      <c r="EGS35" s="480"/>
      <c r="EGT35" s="480"/>
      <c r="EGU35" s="480"/>
      <c r="EGV35" s="480"/>
      <c r="EGW35" s="480"/>
      <c r="EGX35" s="480"/>
      <c r="EGY35" s="480"/>
      <c r="EGZ35" s="480"/>
      <c r="EHA35" s="480"/>
      <c r="EHB35" s="480"/>
      <c r="EHC35" s="480"/>
      <c r="EHD35" s="480"/>
      <c r="EHE35" s="480"/>
      <c r="EHF35" s="480"/>
      <c r="EHG35" s="480"/>
      <c r="EHH35" s="480"/>
      <c r="EHI35" s="480"/>
      <c r="EHJ35" s="480"/>
      <c r="EHK35" s="480"/>
      <c r="EHL35" s="480"/>
      <c r="EHM35" s="480"/>
      <c r="EHN35" s="480"/>
      <c r="EHO35" s="480"/>
      <c r="EHP35" s="480"/>
      <c r="EHQ35" s="480"/>
      <c r="EHR35" s="480"/>
      <c r="EHS35" s="480"/>
      <c r="EHT35" s="480"/>
      <c r="EHU35" s="480"/>
      <c r="EHV35" s="480"/>
      <c r="EHW35" s="480"/>
      <c r="EHX35" s="480"/>
      <c r="EHY35" s="480"/>
      <c r="EHZ35" s="480"/>
      <c r="EIA35" s="480"/>
      <c r="EIB35" s="480"/>
      <c r="EIC35" s="480"/>
      <c r="EID35" s="480"/>
      <c r="EIE35" s="480"/>
      <c r="EIF35" s="480"/>
      <c r="EIG35" s="480"/>
      <c r="EIH35" s="480"/>
      <c r="EII35" s="480"/>
      <c r="EIJ35" s="480"/>
      <c r="EIK35" s="480"/>
      <c r="EIL35" s="480"/>
      <c r="EIM35" s="480"/>
      <c r="EIN35" s="480"/>
      <c r="EIO35" s="480"/>
      <c r="EIP35" s="480"/>
      <c r="EIQ35" s="480"/>
      <c r="EIR35" s="480"/>
      <c r="EIS35" s="480"/>
      <c r="EIT35" s="480"/>
      <c r="EIU35" s="480"/>
      <c r="EIV35" s="480"/>
      <c r="EIW35" s="480"/>
      <c r="EIX35" s="480"/>
      <c r="EIY35" s="480"/>
      <c r="EIZ35" s="480"/>
      <c r="EJA35" s="480"/>
      <c r="EJB35" s="480"/>
      <c r="EJC35" s="480"/>
      <c r="EJD35" s="480"/>
      <c r="EJE35" s="480"/>
      <c r="EJF35" s="480"/>
      <c r="EJG35" s="480"/>
      <c r="EJH35" s="480"/>
      <c r="EJI35" s="480"/>
      <c r="EJJ35" s="480"/>
      <c r="EJK35" s="480"/>
      <c r="EJL35" s="480"/>
      <c r="EJM35" s="480"/>
      <c r="EJN35" s="480"/>
      <c r="EJO35" s="480"/>
      <c r="EJP35" s="480"/>
      <c r="EJQ35" s="480"/>
      <c r="EJR35" s="480"/>
      <c r="EJS35" s="480"/>
      <c r="EJT35" s="480"/>
      <c r="EJU35" s="480"/>
      <c r="EJV35" s="480"/>
      <c r="EJW35" s="480"/>
      <c r="EJX35" s="480"/>
      <c r="EJY35" s="480"/>
      <c r="EJZ35" s="480"/>
      <c r="EKA35" s="480"/>
      <c r="EKB35" s="480"/>
      <c r="EKC35" s="480"/>
      <c r="EKD35" s="480"/>
      <c r="EKE35" s="480"/>
      <c r="EKF35" s="480"/>
      <c r="EKG35" s="480"/>
      <c r="EKH35" s="480"/>
      <c r="EKI35" s="480"/>
      <c r="EKJ35" s="480"/>
      <c r="EKK35" s="480"/>
      <c r="EKL35" s="480"/>
      <c r="EKM35" s="480"/>
      <c r="EKN35" s="480"/>
      <c r="EKO35" s="480"/>
      <c r="EKP35" s="480"/>
      <c r="EKQ35" s="480"/>
      <c r="EKR35" s="480"/>
      <c r="EKS35" s="480"/>
      <c r="EKT35" s="480"/>
      <c r="EKU35" s="480"/>
      <c r="EKV35" s="480"/>
      <c r="EKW35" s="480"/>
      <c r="EKX35" s="480"/>
      <c r="EKY35" s="480"/>
      <c r="EKZ35" s="480"/>
      <c r="ELA35" s="480"/>
      <c r="ELB35" s="480"/>
      <c r="ELC35" s="480"/>
      <c r="ELD35" s="480"/>
      <c r="ELE35" s="480"/>
      <c r="ELF35" s="480"/>
      <c r="ELG35" s="480"/>
      <c r="ELH35" s="480"/>
      <c r="ELI35" s="480"/>
      <c r="ELJ35" s="480"/>
      <c r="ELK35" s="480"/>
      <c r="ELL35" s="480"/>
      <c r="ELM35" s="480"/>
      <c r="ELN35" s="480"/>
      <c r="ELO35" s="480"/>
      <c r="ELP35" s="480"/>
      <c r="ELQ35" s="480"/>
      <c r="ELR35" s="480"/>
      <c r="ELS35" s="480"/>
      <c r="ELT35" s="480"/>
      <c r="ELU35" s="480"/>
      <c r="ELV35" s="480"/>
      <c r="ELW35" s="480"/>
      <c r="ELX35" s="480"/>
      <c r="ELY35" s="480"/>
      <c r="ELZ35" s="480"/>
      <c r="EMA35" s="480"/>
      <c r="EMB35" s="480"/>
      <c r="EMC35" s="480"/>
      <c r="EMD35" s="480"/>
      <c r="EME35" s="480"/>
      <c r="EMF35" s="480"/>
      <c r="EMG35" s="480"/>
      <c r="EMH35" s="480"/>
      <c r="EMI35" s="480"/>
      <c r="EMJ35" s="480"/>
      <c r="EMK35" s="480"/>
      <c r="EML35" s="480"/>
      <c r="EMM35" s="480"/>
      <c r="EMN35" s="480"/>
      <c r="EMO35" s="480"/>
      <c r="EMP35" s="480"/>
      <c r="EMQ35" s="480"/>
      <c r="EMR35" s="480"/>
      <c r="EMS35" s="480"/>
      <c r="EMT35" s="480"/>
      <c r="EMU35" s="480"/>
      <c r="EMV35" s="480"/>
      <c r="EMW35" s="480"/>
      <c r="EMX35" s="480"/>
      <c r="EMY35" s="480"/>
      <c r="EMZ35" s="480"/>
      <c r="ENA35" s="480"/>
      <c r="ENB35" s="480"/>
      <c r="ENC35" s="480"/>
      <c r="END35" s="480"/>
      <c r="ENE35" s="480"/>
      <c r="ENF35" s="480"/>
      <c r="ENG35" s="480"/>
      <c r="ENH35" s="480"/>
      <c r="ENI35" s="480"/>
      <c r="ENJ35" s="480"/>
      <c r="ENK35" s="480"/>
      <c r="ENL35" s="480"/>
      <c r="ENM35" s="480"/>
      <c r="ENN35" s="480"/>
      <c r="ENO35" s="480"/>
      <c r="ENP35" s="480"/>
      <c r="ENQ35" s="480"/>
      <c r="ENR35" s="480"/>
      <c r="ENS35" s="480"/>
      <c r="ENT35" s="480"/>
      <c r="ENU35" s="480"/>
      <c r="ENV35" s="480"/>
      <c r="ENW35" s="480"/>
      <c r="ENX35" s="480"/>
      <c r="ENY35" s="480"/>
      <c r="ENZ35" s="480"/>
      <c r="EOA35" s="480"/>
      <c r="EOB35" s="480"/>
      <c r="EOC35" s="480"/>
      <c r="EOD35" s="480"/>
      <c r="EOE35" s="480"/>
      <c r="EOF35" s="480"/>
      <c r="EOG35" s="480"/>
      <c r="EOH35" s="480"/>
      <c r="EOI35" s="480"/>
      <c r="EOJ35" s="480"/>
      <c r="EOK35" s="480"/>
      <c r="EOL35" s="480"/>
      <c r="EOM35" s="480"/>
      <c r="EON35" s="480"/>
      <c r="EOO35" s="480"/>
      <c r="EOP35" s="480"/>
      <c r="EOQ35" s="480"/>
      <c r="EOR35" s="480"/>
      <c r="EOS35" s="480"/>
      <c r="EOT35" s="480"/>
      <c r="EOU35" s="480"/>
      <c r="EOV35" s="480"/>
      <c r="EOW35" s="480"/>
      <c r="EOX35" s="480"/>
      <c r="EOY35" s="480"/>
      <c r="EOZ35" s="480"/>
      <c r="EPA35" s="480"/>
      <c r="EPB35" s="480"/>
      <c r="EPC35" s="480"/>
      <c r="EPD35" s="480"/>
      <c r="EPE35" s="480"/>
      <c r="EPF35" s="480"/>
      <c r="EPG35" s="480"/>
      <c r="EPH35" s="480"/>
      <c r="EPI35" s="480"/>
      <c r="EPJ35" s="480"/>
      <c r="EPK35" s="480"/>
      <c r="EPL35" s="480"/>
      <c r="EPM35" s="480"/>
      <c r="EPN35" s="480"/>
      <c r="EPO35" s="480"/>
      <c r="EPP35" s="480"/>
      <c r="EPQ35" s="480"/>
      <c r="EPR35" s="480"/>
      <c r="EPS35" s="480"/>
      <c r="EPT35" s="480"/>
      <c r="EPU35" s="480"/>
      <c r="EPV35" s="480"/>
      <c r="EPW35" s="480"/>
      <c r="EPX35" s="480"/>
      <c r="EPY35" s="480"/>
      <c r="EPZ35" s="480"/>
      <c r="EQA35" s="480"/>
      <c r="EQB35" s="480"/>
      <c r="EQC35" s="480"/>
      <c r="EQD35" s="480"/>
      <c r="EQE35" s="480"/>
      <c r="EQF35" s="480"/>
      <c r="EQG35" s="480"/>
      <c r="EQH35" s="480"/>
      <c r="EQI35" s="480"/>
      <c r="EQJ35" s="480"/>
      <c r="EQK35" s="480"/>
      <c r="EQL35" s="480"/>
      <c r="EQM35" s="480"/>
      <c r="EQN35" s="480"/>
      <c r="EQO35" s="480"/>
      <c r="EQP35" s="480"/>
      <c r="EQQ35" s="480"/>
      <c r="EQR35" s="480"/>
      <c r="EQS35" s="480"/>
      <c r="EQT35" s="480"/>
      <c r="EQU35" s="480"/>
      <c r="EQV35" s="480"/>
      <c r="EQW35" s="480"/>
      <c r="EQX35" s="480"/>
      <c r="EQY35" s="480"/>
      <c r="EQZ35" s="480"/>
      <c r="ERA35" s="480"/>
      <c r="ERB35" s="480"/>
      <c r="ERC35" s="480"/>
      <c r="ERD35" s="480"/>
      <c r="ERE35" s="480"/>
      <c r="ERF35" s="480"/>
      <c r="ERG35" s="480"/>
      <c r="ERH35" s="480"/>
      <c r="ERI35" s="480"/>
      <c r="ERJ35" s="480"/>
      <c r="ERK35" s="480"/>
      <c r="ERL35" s="480"/>
      <c r="ERM35" s="480"/>
      <c r="ERN35" s="480"/>
      <c r="ERO35" s="480"/>
      <c r="ERP35" s="480"/>
      <c r="ERQ35" s="480"/>
      <c r="ERR35" s="480"/>
      <c r="ERS35" s="480"/>
      <c r="ERT35" s="480"/>
      <c r="ERU35" s="480"/>
      <c r="ERV35" s="480"/>
      <c r="ERW35" s="480"/>
      <c r="ERX35" s="480"/>
      <c r="ERY35" s="480"/>
      <c r="ERZ35" s="480"/>
      <c r="ESA35" s="480"/>
      <c r="ESB35" s="480"/>
      <c r="ESC35" s="480"/>
      <c r="ESD35" s="480"/>
      <c r="ESE35" s="480"/>
      <c r="ESF35" s="480"/>
      <c r="ESG35" s="480"/>
      <c r="ESH35" s="480"/>
      <c r="ESI35" s="480"/>
      <c r="ESJ35" s="480"/>
      <c r="ESK35" s="480"/>
      <c r="ESL35" s="480"/>
      <c r="ESM35" s="480"/>
      <c r="ESN35" s="480"/>
      <c r="ESO35" s="480"/>
      <c r="ESP35" s="480"/>
      <c r="ESQ35" s="480"/>
      <c r="ESR35" s="480"/>
      <c r="ESS35" s="480"/>
      <c r="EST35" s="480"/>
      <c r="ESU35" s="480"/>
      <c r="ESV35" s="480"/>
      <c r="ESW35" s="480"/>
      <c r="ESX35" s="480"/>
      <c r="ESY35" s="480"/>
      <c r="ESZ35" s="480"/>
      <c r="ETA35" s="480"/>
      <c r="ETB35" s="480"/>
      <c r="ETC35" s="480"/>
      <c r="ETD35" s="480"/>
      <c r="ETE35" s="480"/>
      <c r="ETF35" s="480"/>
      <c r="ETG35" s="480"/>
      <c r="ETH35" s="480"/>
      <c r="ETI35" s="480"/>
      <c r="ETJ35" s="480"/>
      <c r="ETK35" s="480"/>
      <c r="ETL35" s="480"/>
      <c r="ETM35" s="480"/>
      <c r="ETN35" s="480"/>
      <c r="ETO35" s="480"/>
      <c r="ETP35" s="480"/>
      <c r="ETQ35" s="480"/>
      <c r="ETR35" s="480"/>
      <c r="ETS35" s="480"/>
      <c r="ETT35" s="480"/>
      <c r="ETU35" s="480"/>
      <c r="ETV35" s="480"/>
      <c r="ETW35" s="480"/>
      <c r="ETX35" s="480"/>
      <c r="ETY35" s="480"/>
      <c r="ETZ35" s="480"/>
      <c r="EUA35" s="480"/>
      <c r="EUB35" s="480"/>
      <c r="EUC35" s="480"/>
      <c r="EUD35" s="480"/>
      <c r="EUE35" s="480"/>
      <c r="EUF35" s="480"/>
      <c r="EUG35" s="480"/>
      <c r="EUH35" s="480"/>
      <c r="EUI35" s="480"/>
      <c r="EUJ35" s="480"/>
      <c r="EUK35" s="480"/>
      <c r="EUL35" s="480"/>
      <c r="EUM35" s="480"/>
      <c r="EUN35" s="480"/>
      <c r="EUO35" s="480"/>
      <c r="EUP35" s="480"/>
      <c r="EUQ35" s="480"/>
      <c r="EUR35" s="480"/>
      <c r="EUS35" s="480"/>
      <c r="EUT35" s="480"/>
      <c r="EUU35" s="480"/>
      <c r="EUV35" s="480"/>
      <c r="EUW35" s="480"/>
      <c r="EUX35" s="480"/>
      <c r="EUY35" s="480"/>
      <c r="EUZ35" s="480"/>
      <c r="EVA35" s="480"/>
      <c r="EVB35" s="480"/>
      <c r="EVC35" s="480"/>
      <c r="EVD35" s="480"/>
      <c r="EVE35" s="480"/>
      <c r="EVF35" s="480"/>
      <c r="EVG35" s="480"/>
      <c r="EVH35" s="480"/>
      <c r="EVI35" s="480"/>
      <c r="EVJ35" s="480"/>
      <c r="EVK35" s="480"/>
      <c r="EVL35" s="480"/>
      <c r="EVM35" s="480"/>
      <c r="EVN35" s="480"/>
      <c r="EVO35" s="480"/>
      <c r="EVP35" s="480"/>
      <c r="EVQ35" s="480"/>
      <c r="EVR35" s="480"/>
      <c r="EVS35" s="480"/>
      <c r="EVT35" s="480"/>
      <c r="EVU35" s="480"/>
      <c r="EVV35" s="480"/>
      <c r="EVW35" s="480"/>
      <c r="EVX35" s="480"/>
      <c r="EVY35" s="480"/>
      <c r="EVZ35" s="480"/>
      <c r="EWA35" s="480"/>
      <c r="EWB35" s="480"/>
      <c r="EWC35" s="480"/>
      <c r="EWD35" s="480"/>
      <c r="EWE35" s="480"/>
      <c r="EWF35" s="480"/>
      <c r="EWG35" s="480"/>
      <c r="EWH35" s="480"/>
      <c r="EWI35" s="480"/>
      <c r="EWJ35" s="480"/>
      <c r="EWK35" s="480"/>
      <c r="EWL35" s="480"/>
      <c r="EWM35" s="480"/>
      <c r="EWN35" s="480"/>
      <c r="EWO35" s="480"/>
      <c r="EWP35" s="480"/>
      <c r="EWQ35" s="480"/>
      <c r="EWR35" s="480"/>
      <c r="EWS35" s="480"/>
      <c r="EWT35" s="480"/>
      <c r="EWU35" s="480"/>
      <c r="EWV35" s="480"/>
      <c r="EWW35" s="480"/>
      <c r="EWX35" s="480"/>
      <c r="EWY35" s="480"/>
      <c r="EWZ35" s="480"/>
      <c r="EXA35" s="480"/>
      <c r="EXB35" s="480"/>
      <c r="EXC35" s="480"/>
      <c r="EXD35" s="480"/>
      <c r="EXE35" s="480"/>
      <c r="EXF35" s="480"/>
      <c r="EXG35" s="480"/>
      <c r="EXH35" s="480"/>
      <c r="EXI35" s="480"/>
      <c r="EXJ35" s="480"/>
      <c r="EXK35" s="480"/>
      <c r="EXL35" s="480"/>
      <c r="EXM35" s="480"/>
      <c r="EXN35" s="480"/>
      <c r="EXO35" s="480"/>
      <c r="EXP35" s="480"/>
      <c r="EXQ35" s="480"/>
      <c r="EXR35" s="480"/>
      <c r="EXS35" s="480"/>
      <c r="EXT35" s="480"/>
      <c r="EXU35" s="480"/>
      <c r="EXV35" s="480"/>
      <c r="EXW35" s="480"/>
      <c r="EXX35" s="480"/>
      <c r="EXY35" s="480"/>
      <c r="EXZ35" s="480"/>
      <c r="EYA35" s="480"/>
      <c r="EYB35" s="480"/>
      <c r="EYC35" s="480"/>
      <c r="EYD35" s="480"/>
      <c r="EYE35" s="480"/>
      <c r="EYF35" s="480"/>
      <c r="EYG35" s="480"/>
      <c r="EYH35" s="480"/>
      <c r="EYI35" s="480"/>
      <c r="EYJ35" s="480"/>
      <c r="EYK35" s="480"/>
      <c r="EYL35" s="480"/>
      <c r="EYM35" s="480"/>
      <c r="EYN35" s="480"/>
      <c r="EYO35" s="480"/>
      <c r="EYP35" s="480"/>
      <c r="EYQ35" s="480"/>
      <c r="EYR35" s="480"/>
      <c r="EYS35" s="480"/>
      <c r="EYT35" s="480"/>
      <c r="EYU35" s="480"/>
      <c r="EYV35" s="480"/>
      <c r="EYW35" s="480"/>
      <c r="EYX35" s="480"/>
      <c r="EYY35" s="480"/>
      <c r="EYZ35" s="480"/>
      <c r="EZA35" s="480"/>
      <c r="EZB35" s="480"/>
      <c r="EZC35" s="480"/>
      <c r="EZD35" s="480"/>
      <c r="EZE35" s="480"/>
      <c r="EZF35" s="480"/>
      <c r="EZG35" s="480"/>
      <c r="EZH35" s="480"/>
      <c r="EZI35" s="480"/>
      <c r="EZJ35" s="480"/>
      <c r="EZK35" s="480"/>
      <c r="EZL35" s="480"/>
      <c r="EZM35" s="480"/>
      <c r="EZN35" s="480"/>
      <c r="EZO35" s="480"/>
      <c r="EZP35" s="480"/>
      <c r="EZQ35" s="480"/>
      <c r="EZR35" s="480"/>
      <c r="EZS35" s="480"/>
      <c r="EZT35" s="480"/>
      <c r="EZU35" s="480"/>
      <c r="EZV35" s="480"/>
      <c r="EZW35" s="480"/>
      <c r="EZX35" s="480"/>
      <c r="EZY35" s="480"/>
      <c r="EZZ35" s="480"/>
      <c r="FAA35" s="480"/>
      <c r="FAB35" s="480"/>
      <c r="FAC35" s="480"/>
      <c r="FAD35" s="480"/>
      <c r="FAE35" s="480"/>
      <c r="FAF35" s="480"/>
      <c r="FAG35" s="480"/>
      <c r="FAH35" s="480"/>
      <c r="FAI35" s="480"/>
      <c r="FAJ35" s="480"/>
      <c r="FAK35" s="480"/>
      <c r="FAL35" s="480"/>
      <c r="FAM35" s="480"/>
      <c r="FAN35" s="480"/>
      <c r="FAO35" s="480"/>
      <c r="FAP35" s="480"/>
      <c r="FAQ35" s="480"/>
      <c r="FAR35" s="480"/>
      <c r="FAS35" s="480"/>
      <c r="FAT35" s="480"/>
      <c r="FAU35" s="480"/>
      <c r="FAV35" s="480"/>
      <c r="FAW35" s="480"/>
      <c r="FAX35" s="480"/>
      <c r="FAY35" s="480"/>
      <c r="FAZ35" s="480"/>
      <c r="FBA35" s="480"/>
      <c r="FBB35" s="480"/>
      <c r="FBC35" s="480"/>
      <c r="FBD35" s="480"/>
      <c r="FBE35" s="480"/>
      <c r="FBF35" s="480"/>
      <c r="FBG35" s="480"/>
      <c r="FBH35" s="480"/>
      <c r="FBI35" s="480"/>
      <c r="FBJ35" s="480"/>
      <c r="FBK35" s="480"/>
      <c r="FBL35" s="480"/>
      <c r="FBM35" s="480"/>
      <c r="FBN35" s="480"/>
      <c r="FBO35" s="480"/>
      <c r="FBP35" s="480"/>
      <c r="FBQ35" s="480"/>
      <c r="FBR35" s="480"/>
      <c r="FBS35" s="480"/>
      <c r="FBT35" s="480"/>
      <c r="FBU35" s="480"/>
      <c r="FBV35" s="480"/>
      <c r="FBW35" s="480"/>
      <c r="FBX35" s="480"/>
      <c r="FBY35" s="480"/>
      <c r="FBZ35" s="480"/>
      <c r="FCA35" s="480"/>
      <c r="FCB35" s="480"/>
      <c r="FCC35" s="480"/>
      <c r="FCD35" s="480"/>
      <c r="FCE35" s="480"/>
      <c r="FCF35" s="480"/>
      <c r="FCG35" s="480"/>
      <c r="FCH35" s="480"/>
      <c r="FCI35" s="480"/>
      <c r="FCJ35" s="480"/>
      <c r="FCK35" s="480"/>
      <c r="FCL35" s="480"/>
      <c r="FCM35" s="480"/>
      <c r="FCN35" s="480"/>
      <c r="FCO35" s="480"/>
      <c r="FCP35" s="480"/>
      <c r="FCQ35" s="480"/>
      <c r="FCR35" s="480"/>
      <c r="FCS35" s="480"/>
      <c r="FCT35" s="480"/>
      <c r="FCU35" s="480"/>
      <c r="FCV35" s="480"/>
      <c r="FCW35" s="480"/>
      <c r="FCX35" s="480"/>
      <c r="FCY35" s="480"/>
      <c r="FCZ35" s="480"/>
      <c r="FDA35" s="480"/>
      <c r="FDB35" s="480"/>
      <c r="FDC35" s="480"/>
      <c r="FDD35" s="480"/>
      <c r="FDE35" s="480"/>
      <c r="FDF35" s="480"/>
      <c r="FDG35" s="480"/>
      <c r="FDH35" s="480"/>
      <c r="FDI35" s="480"/>
      <c r="FDJ35" s="480"/>
      <c r="FDK35" s="480"/>
      <c r="FDL35" s="480"/>
      <c r="FDM35" s="480"/>
      <c r="FDN35" s="480"/>
      <c r="FDO35" s="480"/>
      <c r="FDP35" s="480"/>
      <c r="FDQ35" s="480"/>
      <c r="FDR35" s="480"/>
      <c r="FDS35" s="480"/>
      <c r="FDT35" s="480"/>
      <c r="FDU35" s="480"/>
      <c r="FDV35" s="480"/>
      <c r="FDW35" s="480"/>
      <c r="FDX35" s="480"/>
      <c r="FDY35" s="480"/>
      <c r="FDZ35" s="480"/>
      <c r="FEA35" s="480"/>
      <c r="FEB35" s="480"/>
      <c r="FEC35" s="480"/>
      <c r="FED35" s="480"/>
      <c r="FEE35" s="480"/>
      <c r="FEF35" s="480"/>
      <c r="FEG35" s="480"/>
      <c r="FEH35" s="480"/>
      <c r="FEI35" s="480"/>
      <c r="FEJ35" s="480"/>
      <c r="FEK35" s="480"/>
      <c r="FEL35" s="480"/>
      <c r="FEM35" s="480"/>
      <c r="FEN35" s="480"/>
      <c r="FEO35" s="480"/>
      <c r="FEP35" s="480"/>
      <c r="FEQ35" s="480"/>
      <c r="FER35" s="480"/>
      <c r="FES35" s="480"/>
      <c r="FET35" s="480"/>
      <c r="FEU35" s="480"/>
      <c r="FEV35" s="480"/>
      <c r="FEW35" s="480"/>
      <c r="FEX35" s="480"/>
      <c r="FEY35" s="480"/>
      <c r="FEZ35" s="480"/>
      <c r="FFA35" s="480"/>
      <c r="FFB35" s="480"/>
      <c r="FFC35" s="480"/>
      <c r="FFD35" s="480"/>
      <c r="FFE35" s="480"/>
      <c r="FFF35" s="480"/>
      <c r="FFG35" s="480"/>
      <c r="FFH35" s="480"/>
      <c r="FFI35" s="480"/>
      <c r="FFJ35" s="480"/>
      <c r="FFK35" s="480"/>
      <c r="FFL35" s="480"/>
      <c r="FFM35" s="480"/>
      <c r="FFN35" s="480"/>
      <c r="FFO35" s="480"/>
      <c r="FFP35" s="480"/>
      <c r="FFQ35" s="480"/>
      <c r="FFR35" s="480"/>
      <c r="FFS35" s="480"/>
      <c r="FFT35" s="480"/>
      <c r="FFU35" s="480"/>
      <c r="FFV35" s="480"/>
      <c r="FFW35" s="480"/>
      <c r="FFX35" s="480"/>
      <c r="FFY35" s="480"/>
      <c r="FFZ35" s="480"/>
      <c r="FGA35" s="480"/>
      <c r="FGB35" s="480"/>
      <c r="FGC35" s="480"/>
      <c r="FGD35" s="480"/>
      <c r="FGE35" s="480"/>
      <c r="FGF35" s="480"/>
      <c r="FGG35" s="480"/>
      <c r="FGH35" s="480"/>
      <c r="FGI35" s="480"/>
      <c r="FGJ35" s="480"/>
      <c r="FGK35" s="480"/>
      <c r="FGL35" s="480"/>
      <c r="FGM35" s="480"/>
      <c r="FGN35" s="480"/>
      <c r="FGO35" s="480"/>
      <c r="FGP35" s="480"/>
      <c r="FGQ35" s="480"/>
      <c r="FGR35" s="480"/>
      <c r="FGS35" s="480"/>
      <c r="FGT35" s="480"/>
      <c r="FGU35" s="480"/>
      <c r="FGV35" s="480"/>
      <c r="FGW35" s="480"/>
      <c r="FGX35" s="480"/>
      <c r="FGY35" s="480"/>
      <c r="FGZ35" s="480"/>
      <c r="FHA35" s="480"/>
      <c r="FHB35" s="480"/>
      <c r="FHC35" s="480"/>
      <c r="FHD35" s="480"/>
      <c r="FHE35" s="480"/>
      <c r="FHF35" s="480"/>
      <c r="FHG35" s="480"/>
      <c r="FHH35" s="480"/>
      <c r="FHI35" s="480"/>
      <c r="FHJ35" s="480"/>
      <c r="FHK35" s="480"/>
      <c r="FHL35" s="480"/>
      <c r="FHM35" s="480"/>
      <c r="FHN35" s="480"/>
      <c r="FHO35" s="480"/>
      <c r="FHP35" s="480"/>
      <c r="FHQ35" s="480"/>
      <c r="FHR35" s="480"/>
      <c r="FHS35" s="480"/>
      <c r="FHT35" s="480"/>
      <c r="FHU35" s="480"/>
      <c r="FHV35" s="480"/>
      <c r="FHW35" s="480"/>
      <c r="FHX35" s="480"/>
      <c r="FHY35" s="480"/>
      <c r="FHZ35" s="480"/>
      <c r="FIA35" s="480"/>
      <c r="FIB35" s="480"/>
      <c r="FIC35" s="480"/>
      <c r="FID35" s="480"/>
      <c r="FIE35" s="480"/>
      <c r="FIF35" s="480"/>
      <c r="FIG35" s="480"/>
      <c r="FIH35" s="480"/>
      <c r="FII35" s="480"/>
      <c r="FIJ35" s="480"/>
      <c r="FIK35" s="480"/>
      <c r="FIL35" s="480"/>
      <c r="FIM35" s="480"/>
      <c r="FIN35" s="480"/>
      <c r="FIO35" s="480"/>
      <c r="FIP35" s="480"/>
      <c r="FIQ35" s="480"/>
      <c r="FIR35" s="480"/>
      <c r="FIS35" s="480"/>
      <c r="FIT35" s="480"/>
      <c r="FIU35" s="480"/>
      <c r="FIV35" s="480"/>
      <c r="FIW35" s="480"/>
      <c r="FIX35" s="480"/>
      <c r="FIY35" s="480"/>
      <c r="FIZ35" s="480"/>
      <c r="FJA35" s="480"/>
      <c r="FJB35" s="480"/>
      <c r="FJC35" s="480"/>
      <c r="FJD35" s="480"/>
      <c r="FJE35" s="480"/>
      <c r="FJF35" s="480"/>
      <c r="FJG35" s="480"/>
      <c r="FJH35" s="480"/>
      <c r="FJI35" s="480"/>
      <c r="FJJ35" s="480"/>
      <c r="FJK35" s="480"/>
      <c r="FJL35" s="480"/>
      <c r="FJM35" s="480"/>
      <c r="FJN35" s="480"/>
      <c r="FJO35" s="480"/>
      <c r="FJP35" s="480"/>
      <c r="FJQ35" s="480"/>
      <c r="FJR35" s="480"/>
      <c r="FJS35" s="480"/>
      <c r="FJT35" s="480"/>
      <c r="FJU35" s="480"/>
      <c r="FJV35" s="480"/>
      <c r="FJW35" s="480"/>
      <c r="FJX35" s="480"/>
      <c r="FJY35" s="480"/>
      <c r="FJZ35" s="480"/>
      <c r="FKA35" s="480"/>
      <c r="FKB35" s="480"/>
      <c r="FKC35" s="480"/>
      <c r="FKD35" s="480"/>
      <c r="FKE35" s="480"/>
      <c r="FKF35" s="480"/>
      <c r="FKG35" s="480"/>
      <c r="FKH35" s="480"/>
      <c r="FKI35" s="480"/>
      <c r="FKJ35" s="480"/>
      <c r="FKK35" s="480"/>
      <c r="FKL35" s="480"/>
      <c r="FKM35" s="480"/>
      <c r="FKN35" s="480"/>
      <c r="FKO35" s="480"/>
      <c r="FKP35" s="480"/>
      <c r="FKQ35" s="480"/>
      <c r="FKR35" s="480"/>
      <c r="FKS35" s="480"/>
      <c r="FKT35" s="480"/>
      <c r="FKU35" s="480"/>
      <c r="FKV35" s="480"/>
      <c r="FKW35" s="480"/>
      <c r="FKX35" s="480"/>
      <c r="FKY35" s="480"/>
      <c r="FKZ35" s="480"/>
      <c r="FLA35" s="480"/>
      <c r="FLB35" s="480"/>
      <c r="FLC35" s="480"/>
      <c r="FLD35" s="480"/>
      <c r="FLE35" s="480"/>
      <c r="FLF35" s="480"/>
      <c r="FLG35" s="480"/>
      <c r="FLH35" s="480"/>
      <c r="FLI35" s="480"/>
      <c r="FLJ35" s="480"/>
      <c r="FLK35" s="480"/>
      <c r="FLL35" s="480"/>
      <c r="FLM35" s="480"/>
      <c r="FLN35" s="480"/>
      <c r="FLO35" s="480"/>
      <c r="FLP35" s="480"/>
      <c r="FLQ35" s="480"/>
      <c r="FLR35" s="480"/>
      <c r="FLS35" s="480"/>
      <c r="FLT35" s="480"/>
      <c r="FLU35" s="480"/>
      <c r="FLV35" s="480"/>
      <c r="FLW35" s="480"/>
      <c r="FLX35" s="480"/>
      <c r="FLY35" s="480"/>
      <c r="FLZ35" s="480"/>
      <c r="FMA35" s="480"/>
      <c r="FMB35" s="480"/>
      <c r="FMC35" s="480"/>
      <c r="FMD35" s="480"/>
      <c r="FME35" s="480"/>
      <c r="FMF35" s="480"/>
      <c r="FMG35" s="480"/>
      <c r="FMH35" s="480"/>
      <c r="FMI35" s="480"/>
      <c r="FMJ35" s="480"/>
      <c r="FMK35" s="480"/>
      <c r="FML35" s="480"/>
      <c r="FMM35" s="480"/>
      <c r="FMN35" s="480"/>
      <c r="FMO35" s="480"/>
      <c r="FMP35" s="480"/>
      <c r="FMQ35" s="480"/>
      <c r="FMR35" s="480"/>
      <c r="FMS35" s="480"/>
      <c r="FMT35" s="480"/>
      <c r="FMU35" s="480"/>
      <c r="FMV35" s="480"/>
      <c r="FMW35" s="480"/>
      <c r="FMX35" s="480"/>
      <c r="FMY35" s="480"/>
      <c r="FMZ35" s="480"/>
      <c r="FNA35" s="480"/>
      <c r="FNB35" s="480"/>
      <c r="FNC35" s="480"/>
      <c r="FND35" s="480"/>
      <c r="FNE35" s="480"/>
      <c r="FNF35" s="480"/>
      <c r="FNG35" s="480"/>
      <c r="FNH35" s="480"/>
      <c r="FNI35" s="480"/>
      <c r="FNJ35" s="480"/>
      <c r="FNK35" s="480"/>
      <c r="FNL35" s="480"/>
      <c r="FNM35" s="480"/>
      <c r="FNN35" s="480"/>
      <c r="FNO35" s="480"/>
      <c r="FNP35" s="480"/>
      <c r="FNQ35" s="480"/>
      <c r="FNR35" s="480"/>
      <c r="FNS35" s="480"/>
      <c r="FNT35" s="480"/>
      <c r="FNU35" s="480"/>
      <c r="FNV35" s="480"/>
      <c r="FNW35" s="480"/>
      <c r="FNX35" s="480"/>
      <c r="FNY35" s="480"/>
      <c r="FNZ35" s="480"/>
      <c r="FOA35" s="480"/>
      <c r="FOB35" s="480"/>
      <c r="FOC35" s="480"/>
      <c r="FOD35" s="480"/>
      <c r="FOE35" s="480"/>
      <c r="FOF35" s="480"/>
      <c r="FOG35" s="480"/>
      <c r="FOH35" s="480"/>
      <c r="FOI35" s="480"/>
      <c r="FOJ35" s="480"/>
      <c r="FOK35" s="480"/>
      <c r="FOL35" s="480"/>
      <c r="FOM35" s="480"/>
      <c r="FON35" s="480"/>
      <c r="FOO35" s="480"/>
      <c r="FOP35" s="480"/>
      <c r="FOQ35" s="480"/>
      <c r="FOR35" s="480"/>
      <c r="FOS35" s="480"/>
      <c r="FOT35" s="480"/>
      <c r="FOU35" s="480"/>
      <c r="FOV35" s="480"/>
      <c r="FOW35" s="480"/>
      <c r="FOX35" s="480"/>
      <c r="FOY35" s="480"/>
      <c r="FOZ35" s="480"/>
      <c r="FPA35" s="480"/>
      <c r="FPB35" s="480"/>
      <c r="FPC35" s="480"/>
      <c r="FPD35" s="480"/>
      <c r="FPE35" s="480"/>
      <c r="FPF35" s="480"/>
      <c r="FPG35" s="480"/>
      <c r="FPH35" s="480"/>
      <c r="FPI35" s="480"/>
      <c r="FPJ35" s="480"/>
      <c r="FPK35" s="480"/>
      <c r="FPL35" s="480"/>
      <c r="FPM35" s="480"/>
      <c r="FPN35" s="480"/>
      <c r="FPO35" s="480"/>
      <c r="FPP35" s="480"/>
      <c r="FPQ35" s="480"/>
      <c r="FPR35" s="480"/>
      <c r="FPS35" s="480"/>
      <c r="FPT35" s="480"/>
      <c r="FPU35" s="480"/>
      <c r="FPV35" s="480"/>
      <c r="FPW35" s="480"/>
      <c r="FPX35" s="480"/>
      <c r="FPY35" s="480"/>
      <c r="FPZ35" s="480"/>
      <c r="FQA35" s="480"/>
      <c r="FQB35" s="480"/>
      <c r="FQC35" s="480"/>
      <c r="FQD35" s="480"/>
      <c r="FQE35" s="480"/>
      <c r="FQF35" s="480"/>
      <c r="FQG35" s="480"/>
      <c r="FQH35" s="480"/>
      <c r="FQI35" s="480"/>
      <c r="FQJ35" s="480"/>
      <c r="FQK35" s="480"/>
      <c r="FQL35" s="480"/>
      <c r="FQM35" s="480"/>
      <c r="FQN35" s="480"/>
      <c r="FQO35" s="480"/>
      <c r="FQP35" s="480"/>
      <c r="FQQ35" s="480"/>
      <c r="FQR35" s="480"/>
      <c r="FQS35" s="480"/>
      <c r="FQT35" s="480"/>
      <c r="FQU35" s="480"/>
      <c r="FQV35" s="480"/>
      <c r="FQW35" s="480"/>
      <c r="FQX35" s="480"/>
      <c r="FQY35" s="480"/>
      <c r="FQZ35" s="480"/>
      <c r="FRA35" s="480"/>
      <c r="FRB35" s="480"/>
      <c r="FRC35" s="480"/>
      <c r="FRD35" s="480"/>
      <c r="FRE35" s="480"/>
      <c r="FRF35" s="480"/>
      <c r="FRG35" s="480"/>
      <c r="FRH35" s="480"/>
      <c r="FRI35" s="480"/>
      <c r="FRJ35" s="480"/>
      <c r="FRK35" s="480"/>
      <c r="FRL35" s="480"/>
      <c r="FRM35" s="480"/>
      <c r="FRN35" s="480"/>
      <c r="FRO35" s="480"/>
      <c r="FRP35" s="480"/>
      <c r="FRQ35" s="480"/>
      <c r="FRR35" s="480"/>
      <c r="FRS35" s="480"/>
      <c r="FRT35" s="480"/>
      <c r="FRU35" s="480"/>
      <c r="FRV35" s="480"/>
      <c r="FRW35" s="480"/>
      <c r="FRX35" s="480"/>
      <c r="FRY35" s="480"/>
      <c r="FRZ35" s="480"/>
      <c r="FSA35" s="480"/>
      <c r="FSB35" s="480"/>
      <c r="FSC35" s="480"/>
      <c r="FSD35" s="480"/>
      <c r="FSE35" s="480"/>
      <c r="FSF35" s="480"/>
      <c r="FSG35" s="480"/>
      <c r="FSH35" s="480"/>
      <c r="FSI35" s="480"/>
      <c r="FSJ35" s="480"/>
      <c r="FSK35" s="480"/>
      <c r="FSL35" s="480"/>
      <c r="FSM35" s="480"/>
      <c r="FSN35" s="480"/>
      <c r="FSO35" s="480"/>
      <c r="FSP35" s="480"/>
      <c r="FSQ35" s="480"/>
      <c r="FSR35" s="480"/>
      <c r="FSS35" s="480"/>
      <c r="FST35" s="480"/>
      <c r="FSU35" s="480"/>
      <c r="FSV35" s="480"/>
      <c r="FSW35" s="480"/>
      <c r="FSX35" s="480"/>
      <c r="FSY35" s="480"/>
      <c r="FSZ35" s="480"/>
      <c r="FTA35" s="480"/>
      <c r="FTB35" s="480"/>
      <c r="FTC35" s="480"/>
      <c r="FTD35" s="480"/>
      <c r="FTE35" s="480"/>
      <c r="FTF35" s="480"/>
      <c r="FTG35" s="480"/>
      <c r="FTH35" s="480"/>
      <c r="FTI35" s="480"/>
      <c r="FTJ35" s="480"/>
      <c r="FTK35" s="480"/>
      <c r="FTL35" s="480"/>
      <c r="FTM35" s="480"/>
      <c r="FTN35" s="480"/>
      <c r="FTO35" s="480"/>
      <c r="FTP35" s="480"/>
      <c r="FTQ35" s="480"/>
      <c r="FTR35" s="480"/>
      <c r="FTS35" s="480"/>
      <c r="FTT35" s="480"/>
      <c r="FTU35" s="480"/>
      <c r="FTV35" s="480"/>
      <c r="FTW35" s="480"/>
      <c r="FTX35" s="480"/>
      <c r="FTY35" s="480"/>
      <c r="FTZ35" s="480"/>
      <c r="FUA35" s="480"/>
      <c r="FUB35" s="480"/>
      <c r="FUC35" s="480"/>
      <c r="FUD35" s="480"/>
      <c r="FUE35" s="480"/>
      <c r="FUF35" s="480"/>
      <c r="FUG35" s="480"/>
      <c r="FUH35" s="480"/>
      <c r="FUI35" s="480"/>
      <c r="FUJ35" s="480"/>
      <c r="FUK35" s="480"/>
      <c r="FUL35" s="480"/>
      <c r="FUM35" s="480"/>
      <c r="FUN35" s="480"/>
      <c r="FUO35" s="480"/>
      <c r="FUP35" s="480"/>
      <c r="FUQ35" s="480"/>
      <c r="FUR35" s="480"/>
      <c r="FUS35" s="480"/>
      <c r="FUT35" s="480"/>
      <c r="FUU35" s="480"/>
      <c r="FUV35" s="480"/>
      <c r="FUW35" s="480"/>
      <c r="FUX35" s="480"/>
      <c r="FUY35" s="480"/>
      <c r="FUZ35" s="480"/>
      <c r="FVA35" s="480"/>
      <c r="FVB35" s="480"/>
      <c r="FVC35" s="480"/>
      <c r="FVD35" s="480"/>
      <c r="FVE35" s="480"/>
      <c r="FVF35" s="480"/>
      <c r="FVG35" s="480"/>
      <c r="FVH35" s="480"/>
      <c r="FVI35" s="480"/>
      <c r="FVJ35" s="480"/>
      <c r="FVK35" s="480"/>
      <c r="FVL35" s="480"/>
      <c r="FVM35" s="480"/>
      <c r="FVN35" s="480"/>
      <c r="FVO35" s="480"/>
      <c r="FVP35" s="480"/>
      <c r="FVQ35" s="480"/>
      <c r="FVR35" s="480"/>
      <c r="FVS35" s="480"/>
      <c r="FVT35" s="480"/>
      <c r="FVU35" s="480"/>
      <c r="FVV35" s="480"/>
      <c r="FVW35" s="480"/>
      <c r="FVX35" s="480"/>
      <c r="FVY35" s="480"/>
      <c r="FVZ35" s="480"/>
      <c r="FWA35" s="480"/>
      <c r="FWB35" s="480"/>
      <c r="FWC35" s="480"/>
      <c r="FWD35" s="480"/>
      <c r="FWE35" s="480"/>
      <c r="FWF35" s="480"/>
      <c r="FWG35" s="480"/>
      <c r="FWH35" s="480"/>
      <c r="FWI35" s="480"/>
      <c r="FWJ35" s="480"/>
      <c r="FWK35" s="480"/>
      <c r="FWL35" s="480"/>
      <c r="FWM35" s="480"/>
      <c r="FWN35" s="480"/>
      <c r="FWO35" s="480"/>
      <c r="FWP35" s="480"/>
      <c r="FWQ35" s="480"/>
      <c r="FWR35" s="480"/>
      <c r="FWS35" s="480"/>
      <c r="FWT35" s="480"/>
      <c r="FWU35" s="480"/>
      <c r="FWV35" s="480"/>
      <c r="FWW35" s="480"/>
      <c r="FWX35" s="480"/>
      <c r="FWY35" s="480"/>
      <c r="FWZ35" s="480"/>
      <c r="FXA35" s="480"/>
      <c r="FXB35" s="480"/>
      <c r="FXC35" s="480"/>
      <c r="FXD35" s="480"/>
      <c r="FXE35" s="480"/>
      <c r="FXF35" s="480"/>
      <c r="FXG35" s="480"/>
      <c r="FXH35" s="480"/>
      <c r="FXI35" s="480"/>
      <c r="FXJ35" s="480"/>
      <c r="FXK35" s="480"/>
      <c r="FXL35" s="480"/>
      <c r="FXM35" s="480"/>
      <c r="FXN35" s="480"/>
      <c r="FXO35" s="480"/>
      <c r="FXP35" s="480"/>
      <c r="FXQ35" s="480"/>
      <c r="FXR35" s="480"/>
      <c r="FXS35" s="480"/>
      <c r="FXT35" s="480"/>
      <c r="FXU35" s="480"/>
      <c r="FXV35" s="480"/>
      <c r="FXW35" s="480"/>
      <c r="FXX35" s="480"/>
      <c r="FXY35" s="480"/>
      <c r="FXZ35" s="480"/>
      <c r="FYA35" s="480"/>
      <c r="FYB35" s="480"/>
      <c r="FYC35" s="480"/>
      <c r="FYD35" s="480"/>
      <c r="FYE35" s="480"/>
      <c r="FYF35" s="480"/>
      <c r="FYG35" s="480"/>
      <c r="FYH35" s="480"/>
      <c r="FYI35" s="480"/>
      <c r="FYJ35" s="480"/>
      <c r="FYK35" s="480"/>
      <c r="FYL35" s="480"/>
      <c r="FYM35" s="480"/>
      <c r="FYN35" s="480"/>
      <c r="FYO35" s="480"/>
      <c r="FYP35" s="480"/>
      <c r="FYQ35" s="480"/>
      <c r="FYR35" s="480"/>
      <c r="FYS35" s="480"/>
      <c r="FYT35" s="480"/>
      <c r="FYU35" s="480"/>
      <c r="FYV35" s="480"/>
      <c r="FYW35" s="480"/>
      <c r="FYX35" s="480"/>
      <c r="FYY35" s="480"/>
      <c r="FYZ35" s="480"/>
      <c r="FZA35" s="480"/>
      <c r="FZB35" s="480"/>
      <c r="FZC35" s="480"/>
      <c r="FZD35" s="480"/>
      <c r="FZE35" s="480"/>
      <c r="FZF35" s="480"/>
      <c r="FZG35" s="480"/>
      <c r="FZH35" s="480"/>
      <c r="FZI35" s="480"/>
      <c r="FZJ35" s="480"/>
      <c r="FZK35" s="480"/>
      <c r="FZL35" s="480"/>
      <c r="FZM35" s="480"/>
      <c r="FZN35" s="480"/>
      <c r="FZO35" s="480"/>
      <c r="FZP35" s="480"/>
      <c r="FZQ35" s="480"/>
      <c r="FZR35" s="480"/>
      <c r="FZS35" s="480"/>
      <c r="FZT35" s="480"/>
      <c r="FZU35" s="480"/>
      <c r="FZV35" s="480"/>
      <c r="FZW35" s="480"/>
      <c r="FZX35" s="480"/>
      <c r="FZY35" s="480"/>
      <c r="FZZ35" s="480"/>
      <c r="GAA35" s="480"/>
      <c r="GAB35" s="480"/>
      <c r="GAC35" s="480"/>
      <c r="GAD35" s="480"/>
      <c r="GAE35" s="480"/>
      <c r="GAF35" s="480"/>
      <c r="GAG35" s="480"/>
      <c r="GAH35" s="480"/>
      <c r="GAI35" s="480"/>
      <c r="GAJ35" s="480"/>
      <c r="GAK35" s="480"/>
      <c r="GAL35" s="480"/>
      <c r="GAM35" s="480"/>
      <c r="GAN35" s="480"/>
      <c r="GAO35" s="480"/>
      <c r="GAP35" s="480"/>
      <c r="GAQ35" s="480"/>
      <c r="GAR35" s="480"/>
      <c r="GAS35" s="480"/>
      <c r="GAT35" s="480"/>
      <c r="GAU35" s="480"/>
      <c r="GAV35" s="480"/>
      <c r="GAW35" s="480"/>
      <c r="GAX35" s="480"/>
      <c r="GAY35" s="480"/>
      <c r="GAZ35" s="480"/>
      <c r="GBA35" s="480"/>
      <c r="GBB35" s="480"/>
      <c r="GBC35" s="480"/>
      <c r="GBD35" s="480"/>
      <c r="GBE35" s="480"/>
      <c r="GBF35" s="480"/>
      <c r="GBG35" s="480"/>
      <c r="GBH35" s="480"/>
      <c r="GBI35" s="480"/>
      <c r="GBJ35" s="480"/>
      <c r="GBK35" s="480"/>
      <c r="GBL35" s="480"/>
      <c r="GBM35" s="480"/>
      <c r="GBN35" s="480"/>
      <c r="GBO35" s="480"/>
      <c r="GBP35" s="480"/>
      <c r="GBQ35" s="480"/>
      <c r="GBR35" s="480"/>
      <c r="GBS35" s="480"/>
      <c r="GBT35" s="480"/>
      <c r="GBU35" s="480"/>
      <c r="GBV35" s="480"/>
      <c r="GBW35" s="480"/>
      <c r="GBX35" s="480"/>
      <c r="GBY35" s="480"/>
      <c r="GBZ35" s="480"/>
      <c r="GCA35" s="480"/>
      <c r="GCB35" s="480"/>
      <c r="GCC35" s="480"/>
      <c r="GCD35" s="480"/>
      <c r="GCE35" s="480"/>
      <c r="GCF35" s="480"/>
      <c r="GCG35" s="480"/>
      <c r="GCH35" s="480"/>
      <c r="GCI35" s="480"/>
      <c r="GCJ35" s="480"/>
      <c r="GCK35" s="480"/>
      <c r="GCL35" s="480"/>
      <c r="GCM35" s="480"/>
      <c r="GCN35" s="480"/>
      <c r="GCO35" s="480"/>
      <c r="GCP35" s="480"/>
      <c r="GCQ35" s="480"/>
      <c r="GCR35" s="480"/>
      <c r="GCS35" s="480"/>
      <c r="GCT35" s="480"/>
      <c r="GCU35" s="480"/>
      <c r="GCV35" s="480"/>
      <c r="GCW35" s="480"/>
      <c r="GCX35" s="480"/>
      <c r="GCY35" s="480"/>
      <c r="GCZ35" s="480"/>
      <c r="GDA35" s="480"/>
      <c r="GDB35" s="480"/>
      <c r="GDC35" s="480"/>
      <c r="GDD35" s="480"/>
      <c r="GDE35" s="480"/>
      <c r="GDF35" s="480"/>
      <c r="GDG35" s="480"/>
      <c r="GDH35" s="480"/>
      <c r="GDI35" s="480"/>
      <c r="GDJ35" s="480"/>
      <c r="GDK35" s="480"/>
      <c r="GDL35" s="480"/>
      <c r="GDM35" s="480"/>
      <c r="GDN35" s="480"/>
      <c r="GDO35" s="480"/>
      <c r="GDP35" s="480"/>
      <c r="GDQ35" s="480"/>
      <c r="GDR35" s="480"/>
      <c r="GDS35" s="480"/>
      <c r="GDT35" s="480"/>
      <c r="GDU35" s="480"/>
      <c r="GDV35" s="480"/>
      <c r="GDW35" s="480"/>
      <c r="GDX35" s="480"/>
      <c r="GDY35" s="480"/>
      <c r="GDZ35" s="480"/>
      <c r="GEA35" s="480"/>
      <c r="GEB35" s="480"/>
      <c r="GEC35" s="480"/>
      <c r="GED35" s="480"/>
      <c r="GEE35" s="480"/>
      <c r="GEF35" s="480"/>
      <c r="GEG35" s="480"/>
      <c r="GEH35" s="480"/>
      <c r="GEI35" s="480"/>
      <c r="GEJ35" s="480"/>
      <c r="GEK35" s="480"/>
      <c r="GEL35" s="480"/>
      <c r="GEM35" s="480"/>
      <c r="GEN35" s="480"/>
      <c r="GEO35" s="480"/>
      <c r="GEP35" s="480"/>
      <c r="GEQ35" s="480"/>
      <c r="GER35" s="480"/>
      <c r="GES35" s="480"/>
      <c r="GET35" s="480"/>
      <c r="GEU35" s="480"/>
      <c r="GEV35" s="480"/>
      <c r="GEW35" s="480"/>
      <c r="GEX35" s="480"/>
      <c r="GEY35" s="480"/>
      <c r="GEZ35" s="480"/>
      <c r="GFA35" s="480"/>
      <c r="GFB35" s="480"/>
      <c r="GFC35" s="480"/>
      <c r="GFD35" s="480"/>
      <c r="GFE35" s="480"/>
      <c r="GFF35" s="480"/>
      <c r="GFG35" s="480"/>
      <c r="GFH35" s="480"/>
      <c r="GFI35" s="480"/>
      <c r="GFJ35" s="480"/>
      <c r="GFK35" s="480"/>
      <c r="GFL35" s="480"/>
      <c r="GFM35" s="480"/>
      <c r="GFN35" s="480"/>
      <c r="GFO35" s="480"/>
      <c r="GFP35" s="480"/>
      <c r="GFQ35" s="480"/>
      <c r="GFR35" s="480"/>
      <c r="GFS35" s="480"/>
      <c r="GFT35" s="480"/>
      <c r="GFU35" s="480"/>
      <c r="GFV35" s="480"/>
      <c r="GFW35" s="480"/>
      <c r="GFX35" s="480"/>
      <c r="GFY35" s="480"/>
      <c r="GFZ35" s="480"/>
      <c r="GGA35" s="480"/>
      <c r="GGB35" s="480"/>
      <c r="GGC35" s="480"/>
      <c r="GGD35" s="480"/>
      <c r="GGE35" s="480"/>
      <c r="GGF35" s="480"/>
      <c r="GGG35" s="480"/>
      <c r="GGH35" s="480"/>
      <c r="GGI35" s="480"/>
      <c r="GGJ35" s="480"/>
      <c r="GGK35" s="480"/>
      <c r="GGL35" s="480"/>
      <c r="GGM35" s="480"/>
      <c r="GGN35" s="480"/>
      <c r="GGO35" s="480"/>
      <c r="GGP35" s="480"/>
      <c r="GGQ35" s="480"/>
      <c r="GGR35" s="480"/>
      <c r="GGS35" s="480"/>
      <c r="GGT35" s="480"/>
      <c r="GGU35" s="480"/>
      <c r="GGV35" s="480"/>
      <c r="GGW35" s="480"/>
      <c r="GGX35" s="480"/>
      <c r="GGY35" s="480"/>
      <c r="GGZ35" s="480"/>
      <c r="GHA35" s="480"/>
      <c r="GHB35" s="480"/>
      <c r="GHC35" s="480"/>
      <c r="GHD35" s="480"/>
      <c r="GHE35" s="480"/>
      <c r="GHF35" s="480"/>
      <c r="GHG35" s="480"/>
      <c r="GHH35" s="480"/>
      <c r="GHI35" s="480"/>
      <c r="GHJ35" s="480"/>
      <c r="GHK35" s="480"/>
      <c r="GHL35" s="480"/>
      <c r="GHM35" s="480"/>
      <c r="GHN35" s="480"/>
      <c r="GHO35" s="480"/>
      <c r="GHP35" s="480"/>
      <c r="GHQ35" s="480"/>
      <c r="GHR35" s="480"/>
      <c r="GHS35" s="480"/>
      <c r="GHT35" s="480"/>
      <c r="GHU35" s="480"/>
      <c r="GHV35" s="480"/>
      <c r="GHW35" s="480"/>
      <c r="GHX35" s="480"/>
      <c r="GHY35" s="480"/>
      <c r="GHZ35" s="480"/>
      <c r="GIA35" s="480"/>
      <c r="GIB35" s="480"/>
      <c r="GIC35" s="480"/>
      <c r="GID35" s="480"/>
      <c r="GIE35" s="480"/>
      <c r="GIF35" s="480"/>
      <c r="GIG35" s="480"/>
      <c r="GIH35" s="480"/>
      <c r="GII35" s="480"/>
      <c r="GIJ35" s="480"/>
      <c r="GIK35" s="480"/>
      <c r="GIL35" s="480"/>
      <c r="GIM35" s="480"/>
      <c r="GIN35" s="480"/>
      <c r="GIO35" s="480"/>
      <c r="GIP35" s="480"/>
      <c r="GIQ35" s="480"/>
      <c r="GIR35" s="480"/>
      <c r="GIS35" s="480"/>
      <c r="GIT35" s="480"/>
      <c r="GIU35" s="480"/>
      <c r="GIV35" s="480"/>
      <c r="GIW35" s="480"/>
      <c r="GIX35" s="480"/>
      <c r="GIY35" s="480"/>
      <c r="GIZ35" s="480"/>
      <c r="GJA35" s="480"/>
      <c r="GJB35" s="480"/>
      <c r="GJC35" s="480"/>
      <c r="GJD35" s="480"/>
      <c r="GJE35" s="480"/>
      <c r="GJF35" s="480"/>
      <c r="GJG35" s="480"/>
      <c r="GJH35" s="480"/>
      <c r="GJI35" s="480"/>
      <c r="GJJ35" s="480"/>
      <c r="GJK35" s="480"/>
      <c r="GJL35" s="480"/>
      <c r="GJM35" s="480"/>
      <c r="GJN35" s="480"/>
      <c r="GJO35" s="480"/>
      <c r="GJP35" s="480"/>
      <c r="GJQ35" s="480"/>
      <c r="GJR35" s="480"/>
      <c r="GJS35" s="480"/>
      <c r="GJT35" s="480"/>
      <c r="GJU35" s="480"/>
      <c r="GJV35" s="480"/>
      <c r="GJW35" s="480"/>
      <c r="GJX35" s="480"/>
      <c r="GJY35" s="480"/>
      <c r="GJZ35" s="480"/>
      <c r="GKA35" s="480"/>
      <c r="GKB35" s="480"/>
      <c r="GKC35" s="480"/>
      <c r="GKD35" s="480"/>
      <c r="GKE35" s="480"/>
      <c r="GKF35" s="480"/>
      <c r="GKG35" s="480"/>
      <c r="GKH35" s="480"/>
      <c r="GKI35" s="480"/>
      <c r="GKJ35" s="480"/>
      <c r="GKK35" s="480"/>
      <c r="GKL35" s="480"/>
      <c r="GKM35" s="480"/>
      <c r="GKN35" s="480"/>
      <c r="GKO35" s="480"/>
      <c r="GKP35" s="480"/>
      <c r="GKQ35" s="480"/>
      <c r="GKR35" s="480"/>
      <c r="GKS35" s="480"/>
      <c r="GKT35" s="480"/>
      <c r="GKU35" s="480"/>
      <c r="GKV35" s="480"/>
      <c r="GKW35" s="480"/>
      <c r="GKX35" s="480"/>
      <c r="GKY35" s="480"/>
      <c r="GKZ35" s="480"/>
      <c r="GLA35" s="480"/>
      <c r="GLB35" s="480"/>
      <c r="GLC35" s="480"/>
      <c r="GLD35" s="480"/>
      <c r="GLE35" s="480"/>
      <c r="GLF35" s="480"/>
      <c r="GLG35" s="480"/>
      <c r="GLH35" s="480"/>
      <c r="GLI35" s="480"/>
      <c r="GLJ35" s="480"/>
      <c r="GLK35" s="480"/>
      <c r="GLL35" s="480"/>
      <c r="GLM35" s="480"/>
      <c r="GLN35" s="480"/>
      <c r="GLO35" s="480"/>
      <c r="GLP35" s="480"/>
      <c r="GLQ35" s="480"/>
      <c r="GLR35" s="480"/>
      <c r="GLS35" s="480"/>
      <c r="GLT35" s="480"/>
      <c r="GLU35" s="480"/>
      <c r="GLV35" s="480"/>
      <c r="GLW35" s="480"/>
      <c r="GLX35" s="480"/>
      <c r="GLY35" s="480"/>
      <c r="GLZ35" s="480"/>
      <c r="GMA35" s="480"/>
      <c r="GMB35" s="480"/>
      <c r="GMC35" s="480"/>
      <c r="GMD35" s="480"/>
      <c r="GME35" s="480"/>
      <c r="GMF35" s="480"/>
      <c r="GMG35" s="480"/>
      <c r="GMH35" s="480"/>
      <c r="GMI35" s="480"/>
      <c r="GMJ35" s="480"/>
      <c r="GMK35" s="480"/>
      <c r="GML35" s="480"/>
      <c r="GMM35" s="480"/>
      <c r="GMN35" s="480"/>
      <c r="GMO35" s="480"/>
      <c r="GMP35" s="480"/>
      <c r="GMQ35" s="480"/>
      <c r="GMR35" s="480"/>
      <c r="GMS35" s="480"/>
      <c r="GMT35" s="480"/>
      <c r="GMU35" s="480"/>
      <c r="GMV35" s="480"/>
      <c r="GMW35" s="480"/>
      <c r="GMX35" s="480"/>
      <c r="GMY35" s="480"/>
      <c r="GMZ35" s="480"/>
      <c r="GNA35" s="480"/>
      <c r="GNB35" s="480"/>
      <c r="GNC35" s="480"/>
      <c r="GND35" s="480"/>
      <c r="GNE35" s="480"/>
      <c r="GNF35" s="480"/>
      <c r="GNG35" s="480"/>
      <c r="GNH35" s="480"/>
      <c r="GNI35" s="480"/>
      <c r="GNJ35" s="480"/>
      <c r="GNK35" s="480"/>
      <c r="GNL35" s="480"/>
      <c r="GNM35" s="480"/>
      <c r="GNN35" s="480"/>
      <c r="GNO35" s="480"/>
      <c r="GNP35" s="480"/>
      <c r="GNQ35" s="480"/>
      <c r="GNR35" s="480"/>
      <c r="GNS35" s="480"/>
      <c r="GNT35" s="480"/>
      <c r="GNU35" s="480"/>
      <c r="GNV35" s="480"/>
      <c r="GNW35" s="480"/>
      <c r="GNX35" s="480"/>
      <c r="GNY35" s="480"/>
      <c r="GNZ35" s="480"/>
      <c r="GOA35" s="480"/>
      <c r="GOB35" s="480"/>
      <c r="GOC35" s="480"/>
      <c r="GOD35" s="480"/>
      <c r="GOE35" s="480"/>
      <c r="GOF35" s="480"/>
      <c r="GOG35" s="480"/>
      <c r="GOH35" s="480"/>
      <c r="GOI35" s="480"/>
      <c r="GOJ35" s="480"/>
      <c r="GOK35" s="480"/>
      <c r="GOL35" s="480"/>
      <c r="GOM35" s="480"/>
      <c r="GON35" s="480"/>
      <c r="GOO35" s="480"/>
      <c r="GOP35" s="480"/>
      <c r="GOQ35" s="480"/>
      <c r="GOR35" s="480"/>
      <c r="GOS35" s="480"/>
      <c r="GOT35" s="480"/>
      <c r="GOU35" s="480"/>
      <c r="GOV35" s="480"/>
      <c r="GOW35" s="480"/>
      <c r="GOX35" s="480"/>
      <c r="GOY35" s="480"/>
      <c r="GOZ35" s="480"/>
      <c r="GPA35" s="480"/>
      <c r="GPB35" s="480"/>
      <c r="GPC35" s="480"/>
      <c r="GPD35" s="480"/>
      <c r="GPE35" s="480"/>
      <c r="GPF35" s="480"/>
      <c r="GPG35" s="480"/>
      <c r="GPH35" s="480"/>
      <c r="GPI35" s="480"/>
      <c r="GPJ35" s="480"/>
      <c r="GPK35" s="480"/>
      <c r="GPL35" s="480"/>
      <c r="GPM35" s="480"/>
      <c r="GPN35" s="480"/>
      <c r="GPO35" s="480"/>
      <c r="GPP35" s="480"/>
      <c r="GPQ35" s="480"/>
      <c r="GPR35" s="480"/>
      <c r="GPS35" s="480"/>
      <c r="GPT35" s="480"/>
      <c r="GPU35" s="480"/>
      <c r="GPV35" s="480"/>
      <c r="GPW35" s="480"/>
      <c r="GPX35" s="480"/>
      <c r="GPY35" s="480"/>
      <c r="GPZ35" s="480"/>
      <c r="GQA35" s="480"/>
      <c r="GQB35" s="480"/>
      <c r="GQC35" s="480"/>
      <c r="GQD35" s="480"/>
      <c r="GQE35" s="480"/>
      <c r="GQF35" s="480"/>
      <c r="GQG35" s="480"/>
      <c r="GQH35" s="480"/>
      <c r="GQI35" s="480"/>
      <c r="GQJ35" s="480"/>
      <c r="GQK35" s="480"/>
      <c r="GQL35" s="480"/>
      <c r="GQM35" s="480"/>
      <c r="GQN35" s="480"/>
      <c r="GQO35" s="480"/>
      <c r="GQP35" s="480"/>
      <c r="GQQ35" s="480"/>
      <c r="GQR35" s="480"/>
      <c r="GQS35" s="480"/>
      <c r="GQT35" s="480"/>
      <c r="GQU35" s="480"/>
      <c r="GQV35" s="480"/>
      <c r="GQW35" s="480"/>
      <c r="GQX35" s="480"/>
      <c r="GQY35" s="480"/>
      <c r="GQZ35" s="480"/>
      <c r="GRA35" s="480"/>
      <c r="GRB35" s="480"/>
      <c r="GRC35" s="480"/>
      <c r="GRD35" s="480"/>
      <c r="GRE35" s="480"/>
      <c r="GRF35" s="480"/>
      <c r="GRG35" s="480"/>
      <c r="GRH35" s="480"/>
      <c r="GRI35" s="480"/>
      <c r="GRJ35" s="480"/>
      <c r="GRK35" s="480"/>
      <c r="GRL35" s="480"/>
      <c r="GRM35" s="480"/>
      <c r="GRN35" s="480"/>
      <c r="GRO35" s="480"/>
      <c r="GRP35" s="480"/>
      <c r="GRQ35" s="480"/>
      <c r="GRR35" s="480"/>
      <c r="GRS35" s="480"/>
      <c r="GRT35" s="480"/>
      <c r="GRU35" s="480"/>
      <c r="GRV35" s="480"/>
      <c r="GRW35" s="480"/>
      <c r="GRX35" s="480"/>
      <c r="GRY35" s="480"/>
      <c r="GRZ35" s="480"/>
      <c r="GSA35" s="480"/>
      <c r="GSB35" s="480"/>
      <c r="GSC35" s="480"/>
      <c r="GSD35" s="480"/>
      <c r="GSE35" s="480"/>
      <c r="GSF35" s="480"/>
      <c r="GSG35" s="480"/>
      <c r="GSH35" s="480"/>
      <c r="GSI35" s="480"/>
      <c r="GSJ35" s="480"/>
      <c r="GSK35" s="480"/>
      <c r="GSL35" s="480"/>
      <c r="GSM35" s="480"/>
      <c r="GSN35" s="480"/>
      <c r="GSO35" s="480"/>
      <c r="GSP35" s="480"/>
      <c r="GSQ35" s="480"/>
      <c r="GSR35" s="480"/>
      <c r="GSS35" s="480"/>
      <c r="GST35" s="480"/>
      <c r="GSU35" s="480"/>
      <c r="GSV35" s="480"/>
      <c r="GSW35" s="480"/>
      <c r="GSX35" s="480"/>
      <c r="GSY35" s="480"/>
      <c r="GSZ35" s="480"/>
      <c r="GTA35" s="480"/>
      <c r="GTB35" s="480"/>
      <c r="GTC35" s="480"/>
      <c r="GTD35" s="480"/>
      <c r="GTE35" s="480"/>
      <c r="GTF35" s="480"/>
      <c r="GTG35" s="480"/>
      <c r="GTH35" s="480"/>
      <c r="GTI35" s="480"/>
      <c r="GTJ35" s="480"/>
      <c r="GTK35" s="480"/>
      <c r="GTL35" s="480"/>
      <c r="GTM35" s="480"/>
      <c r="GTN35" s="480"/>
      <c r="GTO35" s="480"/>
      <c r="GTP35" s="480"/>
      <c r="GTQ35" s="480"/>
      <c r="GTR35" s="480"/>
      <c r="GTS35" s="480"/>
      <c r="GTT35" s="480"/>
      <c r="GTU35" s="480"/>
      <c r="GTV35" s="480"/>
      <c r="GTW35" s="480"/>
      <c r="GTX35" s="480"/>
      <c r="GTY35" s="480"/>
      <c r="GTZ35" s="480"/>
      <c r="GUA35" s="480"/>
      <c r="GUB35" s="480"/>
      <c r="GUC35" s="480"/>
      <c r="GUD35" s="480"/>
      <c r="GUE35" s="480"/>
      <c r="GUF35" s="480"/>
      <c r="GUG35" s="480"/>
      <c r="GUH35" s="480"/>
      <c r="GUI35" s="480"/>
      <c r="GUJ35" s="480"/>
      <c r="GUK35" s="480"/>
      <c r="GUL35" s="480"/>
      <c r="GUM35" s="480"/>
      <c r="GUN35" s="480"/>
      <c r="GUO35" s="480"/>
      <c r="GUP35" s="480"/>
      <c r="GUQ35" s="480"/>
      <c r="GUR35" s="480"/>
      <c r="GUS35" s="480"/>
      <c r="GUT35" s="480"/>
      <c r="GUU35" s="480"/>
      <c r="GUV35" s="480"/>
      <c r="GUW35" s="480"/>
      <c r="GUX35" s="480"/>
      <c r="GUY35" s="480"/>
      <c r="GUZ35" s="480"/>
      <c r="GVA35" s="480"/>
      <c r="GVB35" s="480"/>
      <c r="GVC35" s="480"/>
      <c r="GVD35" s="480"/>
      <c r="GVE35" s="480"/>
      <c r="GVF35" s="480"/>
      <c r="GVG35" s="480"/>
      <c r="GVH35" s="480"/>
      <c r="GVI35" s="480"/>
      <c r="GVJ35" s="480"/>
      <c r="GVK35" s="480"/>
      <c r="GVL35" s="480"/>
      <c r="GVM35" s="480"/>
      <c r="GVN35" s="480"/>
      <c r="GVO35" s="480"/>
      <c r="GVP35" s="480"/>
      <c r="GVQ35" s="480"/>
      <c r="GVR35" s="480"/>
      <c r="GVS35" s="480"/>
      <c r="GVT35" s="480"/>
      <c r="GVU35" s="480"/>
      <c r="GVV35" s="480"/>
      <c r="GVW35" s="480"/>
      <c r="GVX35" s="480"/>
      <c r="GVY35" s="480"/>
      <c r="GVZ35" s="480"/>
      <c r="GWA35" s="480"/>
      <c r="GWB35" s="480"/>
      <c r="GWC35" s="480"/>
      <c r="GWD35" s="480"/>
      <c r="GWE35" s="480"/>
      <c r="GWF35" s="480"/>
      <c r="GWG35" s="480"/>
      <c r="GWH35" s="480"/>
      <c r="GWI35" s="480"/>
      <c r="GWJ35" s="480"/>
      <c r="GWK35" s="480"/>
      <c r="GWL35" s="480"/>
      <c r="GWM35" s="480"/>
      <c r="GWN35" s="480"/>
      <c r="GWO35" s="480"/>
      <c r="GWP35" s="480"/>
      <c r="GWQ35" s="480"/>
      <c r="GWR35" s="480"/>
      <c r="GWS35" s="480"/>
      <c r="GWT35" s="480"/>
      <c r="GWU35" s="480"/>
      <c r="GWV35" s="480"/>
      <c r="GWW35" s="480"/>
      <c r="GWX35" s="480"/>
      <c r="GWY35" s="480"/>
      <c r="GWZ35" s="480"/>
      <c r="GXA35" s="480"/>
      <c r="GXB35" s="480"/>
      <c r="GXC35" s="480"/>
      <c r="GXD35" s="480"/>
      <c r="GXE35" s="480"/>
      <c r="GXF35" s="480"/>
      <c r="GXG35" s="480"/>
      <c r="GXH35" s="480"/>
      <c r="GXI35" s="480"/>
      <c r="GXJ35" s="480"/>
      <c r="GXK35" s="480"/>
      <c r="GXL35" s="480"/>
      <c r="GXM35" s="480"/>
      <c r="GXN35" s="480"/>
      <c r="GXO35" s="480"/>
      <c r="GXP35" s="480"/>
      <c r="GXQ35" s="480"/>
      <c r="GXR35" s="480"/>
      <c r="GXS35" s="480"/>
      <c r="GXT35" s="480"/>
      <c r="GXU35" s="480"/>
      <c r="GXV35" s="480"/>
      <c r="GXW35" s="480"/>
      <c r="GXX35" s="480"/>
      <c r="GXY35" s="480"/>
      <c r="GXZ35" s="480"/>
      <c r="GYA35" s="480"/>
      <c r="GYB35" s="480"/>
      <c r="GYC35" s="480"/>
      <c r="GYD35" s="480"/>
      <c r="GYE35" s="480"/>
      <c r="GYF35" s="480"/>
      <c r="GYG35" s="480"/>
      <c r="GYH35" s="480"/>
      <c r="GYI35" s="480"/>
      <c r="GYJ35" s="480"/>
      <c r="GYK35" s="480"/>
      <c r="GYL35" s="480"/>
      <c r="GYM35" s="480"/>
      <c r="GYN35" s="480"/>
      <c r="GYO35" s="480"/>
      <c r="GYP35" s="480"/>
      <c r="GYQ35" s="480"/>
      <c r="GYR35" s="480"/>
      <c r="GYS35" s="480"/>
      <c r="GYT35" s="480"/>
      <c r="GYU35" s="480"/>
      <c r="GYV35" s="480"/>
      <c r="GYW35" s="480"/>
      <c r="GYX35" s="480"/>
      <c r="GYY35" s="480"/>
      <c r="GYZ35" s="480"/>
      <c r="GZA35" s="480"/>
      <c r="GZB35" s="480"/>
      <c r="GZC35" s="480"/>
      <c r="GZD35" s="480"/>
      <c r="GZE35" s="480"/>
      <c r="GZF35" s="480"/>
      <c r="GZG35" s="480"/>
      <c r="GZH35" s="480"/>
      <c r="GZI35" s="480"/>
      <c r="GZJ35" s="480"/>
      <c r="GZK35" s="480"/>
      <c r="GZL35" s="480"/>
      <c r="GZM35" s="480"/>
      <c r="GZN35" s="480"/>
      <c r="GZO35" s="480"/>
      <c r="GZP35" s="480"/>
      <c r="GZQ35" s="480"/>
      <c r="GZR35" s="480"/>
      <c r="GZS35" s="480"/>
      <c r="GZT35" s="480"/>
      <c r="GZU35" s="480"/>
      <c r="GZV35" s="480"/>
      <c r="GZW35" s="480"/>
      <c r="GZX35" s="480"/>
      <c r="GZY35" s="480"/>
      <c r="GZZ35" s="480"/>
      <c r="HAA35" s="480"/>
      <c r="HAB35" s="480"/>
      <c r="HAC35" s="480"/>
      <c r="HAD35" s="480"/>
      <c r="HAE35" s="480"/>
      <c r="HAF35" s="480"/>
      <c r="HAG35" s="480"/>
      <c r="HAH35" s="480"/>
      <c r="HAI35" s="480"/>
      <c r="HAJ35" s="480"/>
      <c r="HAK35" s="480"/>
      <c r="HAL35" s="480"/>
      <c r="HAM35" s="480"/>
      <c r="HAN35" s="480"/>
      <c r="HAO35" s="480"/>
      <c r="HAP35" s="480"/>
      <c r="HAQ35" s="480"/>
      <c r="HAR35" s="480"/>
      <c r="HAS35" s="480"/>
      <c r="HAT35" s="480"/>
      <c r="HAU35" s="480"/>
      <c r="HAV35" s="480"/>
      <c r="HAW35" s="480"/>
      <c r="HAX35" s="480"/>
      <c r="HAY35" s="480"/>
      <c r="HAZ35" s="480"/>
      <c r="HBA35" s="480"/>
      <c r="HBB35" s="480"/>
      <c r="HBC35" s="480"/>
      <c r="HBD35" s="480"/>
      <c r="HBE35" s="480"/>
      <c r="HBF35" s="480"/>
      <c r="HBG35" s="480"/>
      <c r="HBH35" s="480"/>
      <c r="HBI35" s="480"/>
      <c r="HBJ35" s="480"/>
      <c r="HBK35" s="480"/>
      <c r="HBL35" s="480"/>
      <c r="HBM35" s="480"/>
      <c r="HBN35" s="480"/>
      <c r="HBO35" s="480"/>
      <c r="HBP35" s="480"/>
      <c r="HBQ35" s="480"/>
      <c r="HBR35" s="480"/>
      <c r="HBS35" s="480"/>
      <c r="HBT35" s="480"/>
      <c r="HBU35" s="480"/>
      <c r="HBV35" s="480"/>
      <c r="HBW35" s="480"/>
      <c r="HBX35" s="480"/>
      <c r="HBY35" s="480"/>
      <c r="HBZ35" s="480"/>
      <c r="HCA35" s="480"/>
      <c r="HCB35" s="480"/>
      <c r="HCC35" s="480"/>
      <c r="HCD35" s="480"/>
      <c r="HCE35" s="480"/>
      <c r="HCF35" s="480"/>
      <c r="HCG35" s="480"/>
      <c r="HCH35" s="480"/>
      <c r="HCI35" s="480"/>
      <c r="HCJ35" s="480"/>
      <c r="HCK35" s="480"/>
      <c r="HCL35" s="480"/>
      <c r="HCM35" s="480"/>
      <c r="HCN35" s="480"/>
      <c r="HCO35" s="480"/>
      <c r="HCP35" s="480"/>
      <c r="HCQ35" s="480"/>
      <c r="HCR35" s="480"/>
      <c r="HCS35" s="480"/>
      <c r="HCT35" s="480"/>
      <c r="HCU35" s="480"/>
      <c r="HCV35" s="480"/>
      <c r="HCW35" s="480"/>
      <c r="HCX35" s="480"/>
      <c r="HCY35" s="480"/>
      <c r="HCZ35" s="480"/>
      <c r="HDA35" s="480"/>
      <c r="HDB35" s="480"/>
      <c r="HDC35" s="480"/>
      <c r="HDD35" s="480"/>
      <c r="HDE35" s="480"/>
      <c r="HDF35" s="480"/>
      <c r="HDG35" s="480"/>
      <c r="HDH35" s="480"/>
      <c r="HDI35" s="480"/>
      <c r="HDJ35" s="480"/>
      <c r="HDK35" s="480"/>
      <c r="HDL35" s="480"/>
      <c r="HDM35" s="480"/>
      <c r="HDN35" s="480"/>
      <c r="HDO35" s="480"/>
      <c r="HDP35" s="480"/>
      <c r="HDQ35" s="480"/>
      <c r="HDR35" s="480"/>
      <c r="HDS35" s="480"/>
      <c r="HDT35" s="480"/>
      <c r="HDU35" s="480"/>
      <c r="HDV35" s="480"/>
      <c r="HDW35" s="480"/>
      <c r="HDX35" s="480"/>
      <c r="HDY35" s="480"/>
      <c r="HDZ35" s="480"/>
      <c r="HEA35" s="480"/>
      <c r="HEB35" s="480"/>
      <c r="HEC35" s="480"/>
      <c r="HED35" s="480"/>
      <c r="HEE35" s="480"/>
      <c r="HEF35" s="480"/>
      <c r="HEG35" s="480"/>
      <c r="HEH35" s="480"/>
      <c r="HEI35" s="480"/>
      <c r="HEJ35" s="480"/>
      <c r="HEK35" s="480"/>
      <c r="HEL35" s="480"/>
      <c r="HEM35" s="480"/>
      <c r="HEN35" s="480"/>
      <c r="HEO35" s="480"/>
      <c r="HEP35" s="480"/>
      <c r="HEQ35" s="480"/>
      <c r="HER35" s="480"/>
      <c r="HES35" s="480"/>
      <c r="HET35" s="480"/>
      <c r="HEU35" s="480"/>
      <c r="HEV35" s="480"/>
      <c r="HEW35" s="480"/>
      <c r="HEX35" s="480"/>
      <c r="HEY35" s="480"/>
      <c r="HEZ35" s="480"/>
      <c r="HFA35" s="480"/>
      <c r="HFB35" s="480"/>
      <c r="HFC35" s="480"/>
      <c r="HFD35" s="480"/>
      <c r="HFE35" s="480"/>
      <c r="HFF35" s="480"/>
      <c r="HFG35" s="480"/>
      <c r="HFH35" s="480"/>
      <c r="HFI35" s="480"/>
      <c r="HFJ35" s="480"/>
      <c r="HFK35" s="480"/>
      <c r="HFL35" s="480"/>
      <c r="HFM35" s="480"/>
      <c r="HFN35" s="480"/>
      <c r="HFO35" s="480"/>
      <c r="HFP35" s="480"/>
      <c r="HFQ35" s="480"/>
      <c r="HFR35" s="480"/>
      <c r="HFS35" s="480"/>
      <c r="HFT35" s="480"/>
      <c r="HFU35" s="480"/>
      <c r="HFV35" s="480"/>
      <c r="HFW35" s="480"/>
      <c r="HFX35" s="480"/>
      <c r="HFY35" s="480"/>
      <c r="HFZ35" s="480"/>
      <c r="HGA35" s="480"/>
      <c r="HGB35" s="480"/>
      <c r="HGC35" s="480"/>
      <c r="HGD35" s="480"/>
      <c r="HGE35" s="480"/>
      <c r="HGF35" s="480"/>
      <c r="HGG35" s="480"/>
      <c r="HGH35" s="480"/>
      <c r="HGI35" s="480"/>
      <c r="HGJ35" s="480"/>
      <c r="HGK35" s="480"/>
      <c r="HGL35" s="480"/>
      <c r="HGM35" s="480"/>
      <c r="HGN35" s="480"/>
      <c r="HGO35" s="480"/>
      <c r="HGP35" s="480"/>
      <c r="HGQ35" s="480"/>
      <c r="HGR35" s="480"/>
      <c r="HGS35" s="480"/>
      <c r="HGT35" s="480"/>
      <c r="HGU35" s="480"/>
      <c r="HGV35" s="480"/>
      <c r="HGW35" s="480"/>
      <c r="HGX35" s="480"/>
      <c r="HGY35" s="480"/>
      <c r="HGZ35" s="480"/>
      <c r="HHA35" s="480"/>
      <c r="HHB35" s="480"/>
      <c r="HHC35" s="480"/>
      <c r="HHD35" s="480"/>
      <c r="HHE35" s="480"/>
      <c r="HHF35" s="480"/>
      <c r="HHG35" s="480"/>
      <c r="HHH35" s="480"/>
      <c r="HHI35" s="480"/>
      <c r="HHJ35" s="480"/>
      <c r="HHK35" s="480"/>
      <c r="HHL35" s="480"/>
      <c r="HHM35" s="480"/>
      <c r="HHN35" s="480"/>
      <c r="HHO35" s="480"/>
      <c r="HHP35" s="480"/>
      <c r="HHQ35" s="480"/>
      <c r="HHR35" s="480"/>
      <c r="HHS35" s="480"/>
      <c r="HHT35" s="480"/>
      <c r="HHU35" s="480"/>
      <c r="HHV35" s="480"/>
      <c r="HHW35" s="480"/>
      <c r="HHX35" s="480"/>
      <c r="HHY35" s="480"/>
      <c r="HHZ35" s="480"/>
      <c r="HIA35" s="480"/>
      <c r="HIB35" s="480"/>
      <c r="HIC35" s="480"/>
      <c r="HID35" s="480"/>
      <c r="HIE35" s="480"/>
      <c r="HIF35" s="480"/>
      <c r="HIG35" s="480"/>
      <c r="HIH35" s="480"/>
      <c r="HII35" s="480"/>
      <c r="HIJ35" s="480"/>
      <c r="HIK35" s="480"/>
      <c r="HIL35" s="480"/>
      <c r="HIM35" s="480"/>
      <c r="HIN35" s="480"/>
      <c r="HIO35" s="480"/>
      <c r="HIP35" s="480"/>
      <c r="HIQ35" s="480"/>
      <c r="HIR35" s="480"/>
      <c r="HIS35" s="480"/>
      <c r="HIT35" s="480"/>
      <c r="HIU35" s="480"/>
      <c r="HIV35" s="480"/>
      <c r="HIW35" s="480"/>
      <c r="HIX35" s="480"/>
      <c r="HIY35" s="480"/>
      <c r="HIZ35" s="480"/>
      <c r="HJA35" s="480"/>
      <c r="HJB35" s="480"/>
      <c r="HJC35" s="480"/>
      <c r="HJD35" s="480"/>
      <c r="HJE35" s="480"/>
      <c r="HJF35" s="480"/>
      <c r="HJG35" s="480"/>
      <c r="HJH35" s="480"/>
      <c r="HJI35" s="480"/>
      <c r="HJJ35" s="480"/>
      <c r="HJK35" s="480"/>
      <c r="HJL35" s="480"/>
      <c r="HJM35" s="480"/>
      <c r="HJN35" s="480"/>
      <c r="HJO35" s="480"/>
      <c r="HJP35" s="480"/>
      <c r="HJQ35" s="480"/>
      <c r="HJR35" s="480"/>
      <c r="HJS35" s="480"/>
      <c r="HJT35" s="480"/>
      <c r="HJU35" s="480"/>
      <c r="HJV35" s="480"/>
      <c r="HJW35" s="480"/>
      <c r="HJX35" s="480"/>
      <c r="HJY35" s="480"/>
      <c r="HJZ35" s="480"/>
      <c r="HKA35" s="480"/>
      <c r="HKB35" s="480"/>
      <c r="HKC35" s="480"/>
      <c r="HKD35" s="480"/>
      <c r="HKE35" s="480"/>
      <c r="HKF35" s="480"/>
      <c r="HKG35" s="480"/>
      <c r="HKH35" s="480"/>
      <c r="HKI35" s="480"/>
      <c r="HKJ35" s="480"/>
      <c r="HKK35" s="480"/>
      <c r="HKL35" s="480"/>
      <c r="HKM35" s="480"/>
      <c r="HKN35" s="480"/>
      <c r="HKO35" s="480"/>
      <c r="HKP35" s="480"/>
      <c r="HKQ35" s="480"/>
      <c r="HKR35" s="480"/>
      <c r="HKS35" s="480"/>
      <c r="HKT35" s="480"/>
      <c r="HKU35" s="480"/>
      <c r="HKV35" s="480"/>
      <c r="HKW35" s="480"/>
      <c r="HKX35" s="480"/>
      <c r="HKY35" s="480"/>
      <c r="HKZ35" s="480"/>
      <c r="HLA35" s="480"/>
      <c r="HLB35" s="480"/>
      <c r="HLC35" s="480"/>
      <c r="HLD35" s="480"/>
      <c r="HLE35" s="480"/>
      <c r="HLF35" s="480"/>
      <c r="HLG35" s="480"/>
      <c r="HLH35" s="480"/>
      <c r="HLI35" s="480"/>
      <c r="HLJ35" s="480"/>
      <c r="HLK35" s="480"/>
      <c r="HLL35" s="480"/>
      <c r="HLM35" s="480"/>
      <c r="HLN35" s="480"/>
      <c r="HLO35" s="480"/>
      <c r="HLP35" s="480"/>
      <c r="HLQ35" s="480"/>
      <c r="HLR35" s="480"/>
      <c r="HLS35" s="480"/>
      <c r="HLT35" s="480"/>
      <c r="HLU35" s="480"/>
      <c r="HLV35" s="480"/>
      <c r="HLW35" s="480"/>
      <c r="HLX35" s="480"/>
      <c r="HLY35" s="480"/>
      <c r="HLZ35" s="480"/>
      <c r="HMA35" s="480"/>
      <c r="HMB35" s="480"/>
      <c r="HMC35" s="480"/>
      <c r="HMD35" s="480"/>
      <c r="HME35" s="480"/>
      <c r="HMF35" s="480"/>
      <c r="HMG35" s="480"/>
      <c r="HMH35" s="480"/>
      <c r="HMI35" s="480"/>
      <c r="HMJ35" s="480"/>
      <c r="HMK35" s="480"/>
      <c r="HML35" s="480"/>
      <c r="HMM35" s="480"/>
      <c r="HMN35" s="480"/>
      <c r="HMO35" s="480"/>
      <c r="HMP35" s="480"/>
      <c r="HMQ35" s="480"/>
      <c r="HMR35" s="480"/>
      <c r="HMS35" s="480"/>
      <c r="HMT35" s="480"/>
      <c r="HMU35" s="480"/>
      <c r="HMV35" s="480"/>
      <c r="HMW35" s="480"/>
      <c r="HMX35" s="480"/>
      <c r="HMY35" s="480"/>
      <c r="HMZ35" s="480"/>
      <c r="HNA35" s="480"/>
      <c r="HNB35" s="480"/>
      <c r="HNC35" s="480"/>
      <c r="HND35" s="480"/>
      <c r="HNE35" s="480"/>
      <c r="HNF35" s="480"/>
      <c r="HNG35" s="480"/>
      <c r="HNH35" s="480"/>
      <c r="HNI35" s="480"/>
      <c r="HNJ35" s="480"/>
      <c r="HNK35" s="480"/>
      <c r="HNL35" s="480"/>
      <c r="HNM35" s="480"/>
      <c r="HNN35" s="480"/>
      <c r="HNO35" s="480"/>
      <c r="HNP35" s="480"/>
      <c r="HNQ35" s="480"/>
      <c r="HNR35" s="480"/>
      <c r="HNS35" s="480"/>
      <c r="HNT35" s="480"/>
      <c r="HNU35" s="480"/>
      <c r="HNV35" s="480"/>
      <c r="HNW35" s="480"/>
      <c r="HNX35" s="480"/>
      <c r="HNY35" s="480"/>
      <c r="HNZ35" s="480"/>
      <c r="HOA35" s="480"/>
      <c r="HOB35" s="480"/>
      <c r="HOC35" s="480"/>
      <c r="HOD35" s="480"/>
      <c r="HOE35" s="480"/>
      <c r="HOF35" s="480"/>
      <c r="HOG35" s="480"/>
      <c r="HOH35" s="480"/>
      <c r="HOI35" s="480"/>
      <c r="HOJ35" s="480"/>
      <c r="HOK35" s="480"/>
      <c r="HOL35" s="480"/>
      <c r="HOM35" s="480"/>
      <c r="HON35" s="480"/>
      <c r="HOO35" s="480"/>
      <c r="HOP35" s="480"/>
      <c r="HOQ35" s="480"/>
      <c r="HOR35" s="480"/>
      <c r="HOS35" s="480"/>
      <c r="HOT35" s="480"/>
      <c r="HOU35" s="480"/>
      <c r="HOV35" s="480"/>
      <c r="HOW35" s="480"/>
      <c r="HOX35" s="480"/>
      <c r="HOY35" s="480"/>
      <c r="HOZ35" s="480"/>
      <c r="HPA35" s="480"/>
      <c r="HPB35" s="480"/>
      <c r="HPC35" s="480"/>
      <c r="HPD35" s="480"/>
      <c r="HPE35" s="480"/>
      <c r="HPF35" s="480"/>
      <c r="HPG35" s="480"/>
      <c r="HPH35" s="480"/>
      <c r="HPI35" s="480"/>
      <c r="HPJ35" s="480"/>
      <c r="HPK35" s="480"/>
      <c r="HPL35" s="480"/>
      <c r="HPM35" s="480"/>
      <c r="HPN35" s="480"/>
      <c r="HPO35" s="480"/>
      <c r="HPP35" s="480"/>
      <c r="HPQ35" s="480"/>
      <c r="HPR35" s="480"/>
      <c r="HPS35" s="480"/>
      <c r="HPT35" s="480"/>
      <c r="HPU35" s="480"/>
      <c r="HPV35" s="480"/>
      <c r="HPW35" s="480"/>
      <c r="HPX35" s="480"/>
      <c r="HPY35" s="480"/>
      <c r="HPZ35" s="480"/>
      <c r="HQA35" s="480"/>
      <c r="HQB35" s="480"/>
      <c r="HQC35" s="480"/>
      <c r="HQD35" s="480"/>
      <c r="HQE35" s="480"/>
      <c r="HQF35" s="480"/>
      <c r="HQG35" s="480"/>
      <c r="HQH35" s="480"/>
      <c r="HQI35" s="480"/>
      <c r="HQJ35" s="480"/>
      <c r="HQK35" s="480"/>
      <c r="HQL35" s="480"/>
      <c r="HQM35" s="480"/>
      <c r="HQN35" s="480"/>
      <c r="HQO35" s="480"/>
      <c r="HQP35" s="480"/>
      <c r="HQQ35" s="480"/>
      <c r="HQR35" s="480"/>
      <c r="HQS35" s="480"/>
      <c r="HQT35" s="480"/>
      <c r="HQU35" s="480"/>
      <c r="HQV35" s="480"/>
      <c r="HQW35" s="480"/>
      <c r="HQX35" s="480"/>
      <c r="HQY35" s="480"/>
      <c r="HQZ35" s="480"/>
      <c r="HRA35" s="480"/>
      <c r="HRB35" s="480"/>
      <c r="HRC35" s="480"/>
      <c r="HRD35" s="480"/>
      <c r="HRE35" s="480"/>
      <c r="HRF35" s="480"/>
      <c r="HRG35" s="480"/>
      <c r="HRH35" s="480"/>
      <c r="HRI35" s="480"/>
      <c r="HRJ35" s="480"/>
      <c r="HRK35" s="480"/>
      <c r="HRL35" s="480"/>
      <c r="HRM35" s="480"/>
      <c r="HRN35" s="480"/>
      <c r="HRO35" s="480"/>
      <c r="HRP35" s="480"/>
      <c r="HRQ35" s="480"/>
      <c r="HRR35" s="480"/>
      <c r="HRS35" s="480"/>
      <c r="HRT35" s="480"/>
      <c r="HRU35" s="480"/>
      <c r="HRV35" s="480"/>
      <c r="HRW35" s="480"/>
      <c r="HRX35" s="480"/>
      <c r="HRY35" s="480"/>
      <c r="HRZ35" s="480"/>
      <c r="HSA35" s="480"/>
      <c r="HSB35" s="480"/>
      <c r="HSC35" s="480"/>
      <c r="HSD35" s="480"/>
      <c r="HSE35" s="480"/>
      <c r="HSF35" s="480"/>
      <c r="HSG35" s="480"/>
      <c r="HSH35" s="480"/>
      <c r="HSI35" s="480"/>
      <c r="HSJ35" s="480"/>
      <c r="HSK35" s="480"/>
      <c r="HSL35" s="480"/>
      <c r="HSM35" s="480"/>
      <c r="HSN35" s="480"/>
      <c r="HSO35" s="480"/>
      <c r="HSP35" s="480"/>
      <c r="HSQ35" s="480"/>
      <c r="HSR35" s="480"/>
      <c r="HSS35" s="480"/>
      <c r="HST35" s="480"/>
      <c r="HSU35" s="480"/>
      <c r="HSV35" s="480"/>
      <c r="HSW35" s="480"/>
      <c r="HSX35" s="480"/>
      <c r="HSY35" s="480"/>
      <c r="HSZ35" s="480"/>
      <c r="HTA35" s="480"/>
      <c r="HTB35" s="480"/>
      <c r="HTC35" s="480"/>
      <c r="HTD35" s="480"/>
      <c r="HTE35" s="480"/>
      <c r="HTF35" s="480"/>
      <c r="HTG35" s="480"/>
      <c r="HTH35" s="480"/>
      <c r="HTI35" s="480"/>
      <c r="HTJ35" s="480"/>
      <c r="HTK35" s="480"/>
      <c r="HTL35" s="480"/>
      <c r="HTM35" s="480"/>
      <c r="HTN35" s="480"/>
      <c r="HTO35" s="480"/>
      <c r="HTP35" s="480"/>
      <c r="HTQ35" s="480"/>
      <c r="HTR35" s="480"/>
      <c r="HTS35" s="480"/>
      <c r="HTT35" s="480"/>
      <c r="HTU35" s="480"/>
      <c r="HTV35" s="480"/>
      <c r="HTW35" s="480"/>
      <c r="HTX35" s="480"/>
      <c r="HTY35" s="480"/>
      <c r="HTZ35" s="480"/>
      <c r="HUA35" s="480"/>
      <c r="HUB35" s="480"/>
      <c r="HUC35" s="480"/>
      <c r="HUD35" s="480"/>
      <c r="HUE35" s="480"/>
      <c r="HUF35" s="480"/>
      <c r="HUG35" s="480"/>
      <c r="HUH35" s="480"/>
      <c r="HUI35" s="480"/>
      <c r="HUJ35" s="480"/>
      <c r="HUK35" s="480"/>
      <c r="HUL35" s="480"/>
      <c r="HUM35" s="480"/>
      <c r="HUN35" s="480"/>
      <c r="HUO35" s="480"/>
      <c r="HUP35" s="480"/>
      <c r="HUQ35" s="480"/>
      <c r="HUR35" s="480"/>
      <c r="HUS35" s="480"/>
      <c r="HUT35" s="480"/>
      <c r="HUU35" s="480"/>
      <c r="HUV35" s="480"/>
      <c r="HUW35" s="480"/>
      <c r="HUX35" s="480"/>
      <c r="HUY35" s="480"/>
      <c r="HUZ35" s="480"/>
      <c r="HVA35" s="480"/>
      <c r="HVB35" s="480"/>
      <c r="HVC35" s="480"/>
      <c r="HVD35" s="480"/>
      <c r="HVE35" s="480"/>
      <c r="HVF35" s="480"/>
      <c r="HVG35" s="480"/>
      <c r="HVH35" s="480"/>
      <c r="HVI35" s="480"/>
      <c r="HVJ35" s="480"/>
      <c r="HVK35" s="480"/>
      <c r="HVL35" s="480"/>
      <c r="HVM35" s="480"/>
      <c r="HVN35" s="480"/>
      <c r="HVO35" s="480"/>
      <c r="HVP35" s="480"/>
      <c r="HVQ35" s="480"/>
      <c r="HVR35" s="480"/>
      <c r="HVS35" s="480"/>
      <c r="HVT35" s="480"/>
      <c r="HVU35" s="480"/>
      <c r="HVV35" s="480"/>
      <c r="HVW35" s="480"/>
      <c r="HVX35" s="480"/>
      <c r="HVY35" s="480"/>
      <c r="HVZ35" s="480"/>
      <c r="HWA35" s="480"/>
      <c r="HWB35" s="480"/>
      <c r="HWC35" s="480"/>
      <c r="HWD35" s="480"/>
      <c r="HWE35" s="480"/>
      <c r="HWF35" s="480"/>
      <c r="HWG35" s="480"/>
      <c r="HWH35" s="480"/>
      <c r="HWI35" s="480"/>
      <c r="HWJ35" s="480"/>
      <c r="HWK35" s="480"/>
      <c r="HWL35" s="480"/>
      <c r="HWM35" s="480"/>
      <c r="HWN35" s="480"/>
      <c r="HWO35" s="480"/>
      <c r="HWP35" s="480"/>
      <c r="HWQ35" s="480"/>
      <c r="HWR35" s="480"/>
      <c r="HWS35" s="480"/>
      <c r="HWT35" s="480"/>
      <c r="HWU35" s="480"/>
      <c r="HWV35" s="480"/>
      <c r="HWW35" s="480"/>
      <c r="HWX35" s="480"/>
      <c r="HWY35" s="480"/>
      <c r="HWZ35" s="480"/>
      <c r="HXA35" s="480"/>
      <c r="HXB35" s="480"/>
      <c r="HXC35" s="480"/>
      <c r="HXD35" s="480"/>
      <c r="HXE35" s="480"/>
      <c r="HXF35" s="480"/>
      <c r="HXG35" s="480"/>
      <c r="HXH35" s="480"/>
      <c r="HXI35" s="480"/>
      <c r="HXJ35" s="480"/>
      <c r="HXK35" s="480"/>
      <c r="HXL35" s="480"/>
      <c r="HXM35" s="480"/>
      <c r="HXN35" s="480"/>
      <c r="HXO35" s="480"/>
      <c r="HXP35" s="480"/>
      <c r="HXQ35" s="480"/>
      <c r="HXR35" s="480"/>
      <c r="HXS35" s="480"/>
      <c r="HXT35" s="480"/>
      <c r="HXU35" s="480"/>
      <c r="HXV35" s="480"/>
      <c r="HXW35" s="480"/>
      <c r="HXX35" s="480"/>
      <c r="HXY35" s="480"/>
      <c r="HXZ35" s="480"/>
      <c r="HYA35" s="480"/>
      <c r="HYB35" s="480"/>
      <c r="HYC35" s="480"/>
      <c r="HYD35" s="480"/>
      <c r="HYE35" s="480"/>
      <c r="HYF35" s="480"/>
      <c r="HYG35" s="480"/>
      <c r="HYH35" s="480"/>
      <c r="HYI35" s="480"/>
      <c r="HYJ35" s="480"/>
      <c r="HYK35" s="480"/>
      <c r="HYL35" s="480"/>
      <c r="HYM35" s="480"/>
      <c r="HYN35" s="480"/>
      <c r="HYO35" s="480"/>
      <c r="HYP35" s="480"/>
      <c r="HYQ35" s="480"/>
      <c r="HYR35" s="480"/>
      <c r="HYS35" s="480"/>
      <c r="HYT35" s="480"/>
      <c r="HYU35" s="480"/>
      <c r="HYV35" s="480"/>
      <c r="HYW35" s="480"/>
      <c r="HYX35" s="480"/>
      <c r="HYY35" s="480"/>
      <c r="HYZ35" s="480"/>
      <c r="HZA35" s="480"/>
      <c r="HZB35" s="480"/>
      <c r="HZC35" s="480"/>
      <c r="HZD35" s="480"/>
      <c r="HZE35" s="480"/>
      <c r="HZF35" s="480"/>
      <c r="HZG35" s="480"/>
      <c r="HZH35" s="480"/>
      <c r="HZI35" s="480"/>
      <c r="HZJ35" s="480"/>
      <c r="HZK35" s="480"/>
      <c r="HZL35" s="480"/>
      <c r="HZM35" s="480"/>
      <c r="HZN35" s="480"/>
      <c r="HZO35" s="480"/>
      <c r="HZP35" s="480"/>
      <c r="HZQ35" s="480"/>
      <c r="HZR35" s="480"/>
      <c r="HZS35" s="480"/>
      <c r="HZT35" s="480"/>
      <c r="HZU35" s="480"/>
      <c r="HZV35" s="480"/>
      <c r="HZW35" s="480"/>
      <c r="HZX35" s="480"/>
      <c r="HZY35" s="480"/>
      <c r="HZZ35" s="480"/>
      <c r="IAA35" s="480"/>
      <c r="IAB35" s="480"/>
      <c r="IAC35" s="480"/>
      <c r="IAD35" s="480"/>
      <c r="IAE35" s="480"/>
      <c r="IAF35" s="480"/>
      <c r="IAG35" s="480"/>
      <c r="IAH35" s="480"/>
      <c r="IAI35" s="480"/>
      <c r="IAJ35" s="480"/>
      <c r="IAK35" s="480"/>
      <c r="IAL35" s="480"/>
      <c r="IAM35" s="480"/>
      <c r="IAN35" s="480"/>
      <c r="IAO35" s="480"/>
      <c r="IAP35" s="480"/>
      <c r="IAQ35" s="480"/>
      <c r="IAR35" s="480"/>
      <c r="IAS35" s="480"/>
      <c r="IAT35" s="480"/>
      <c r="IAU35" s="480"/>
      <c r="IAV35" s="480"/>
      <c r="IAW35" s="480"/>
      <c r="IAX35" s="480"/>
      <c r="IAY35" s="480"/>
      <c r="IAZ35" s="480"/>
      <c r="IBA35" s="480"/>
      <c r="IBB35" s="480"/>
      <c r="IBC35" s="480"/>
      <c r="IBD35" s="480"/>
      <c r="IBE35" s="480"/>
      <c r="IBF35" s="480"/>
      <c r="IBG35" s="480"/>
      <c r="IBH35" s="480"/>
      <c r="IBI35" s="480"/>
      <c r="IBJ35" s="480"/>
      <c r="IBK35" s="480"/>
      <c r="IBL35" s="480"/>
      <c r="IBM35" s="480"/>
      <c r="IBN35" s="480"/>
      <c r="IBO35" s="480"/>
      <c r="IBP35" s="480"/>
      <c r="IBQ35" s="480"/>
      <c r="IBR35" s="480"/>
      <c r="IBS35" s="480"/>
      <c r="IBT35" s="480"/>
      <c r="IBU35" s="480"/>
      <c r="IBV35" s="480"/>
      <c r="IBW35" s="480"/>
      <c r="IBX35" s="480"/>
      <c r="IBY35" s="480"/>
      <c r="IBZ35" s="480"/>
      <c r="ICA35" s="480"/>
      <c r="ICB35" s="480"/>
      <c r="ICC35" s="480"/>
      <c r="ICD35" s="480"/>
      <c r="ICE35" s="480"/>
      <c r="ICF35" s="480"/>
      <c r="ICG35" s="480"/>
      <c r="ICH35" s="480"/>
      <c r="ICI35" s="480"/>
      <c r="ICJ35" s="480"/>
      <c r="ICK35" s="480"/>
      <c r="ICL35" s="480"/>
      <c r="ICM35" s="480"/>
      <c r="ICN35" s="480"/>
      <c r="ICO35" s="480"/>
      <c r="ICP35" s="480"/>
      <c r="ICQ35" s="480"/>
      <c r="ICR35" s="480"/>
      <c r="ICS35" s="480"/>
      <c r="ICT35" s="480"/>
      <c r="ICU35" s="480"/>
      <c r="ICV35" s="480"/>
      <c r="ICW35" s="480"/>
      <c r="ICX35" s="480"/>
      <c r="ICY35" s="480"/>
      <c r="ICZ35" s="480"/>
      <c r="IDA35" s="480"/>
      <c r="IDB35" s="480"/>
      <c r="IDC35" s="480"/>
      <c r="IDD35" s="480"/>
      <c r="IDE35" s="480"/>
      <c r="IDF35" s="480"/>
      <c r="IDG35" s="480"/>
      <c r="IDH35" s="480"/>
      <c r="IDI35" s="480"/>
      <c r="IDJ35" s="480"/>
      <c r="IDK35" s="480"/>
      <c r="IDL35" s="480"/>
      <c r="IDM35" s="480"/>
      <c r="IDN35" s="480"/>
      <c r="IDO35" s="480"/>
      <c r="IDP35" s="480"/>
      <c r="IDQ35" s="480"/>
      <c r="IDR35" s="480"/>
      <c r="IDS35" s="480"/>
      <c r="IDT35" s="480"/>
      <c r="IDU35" s="480"/>
      <c r="IDV35" s="480"/>
      <c r="IDW35" s="480"/>
      <c r="IDX35" s="480"/>
      <c r="IDY35" s="480"/>
      <c r="IDZ35" s="480"/>
      <c r="IEA35" s="480"/>
      <c r="IEB35" s="480"/>
      <c r="IEC35" s="480"/>
      <c r="IED35" s="480"/>
      <c r="IEE35" s="480"/>
      <c r="IEF35" s="480"/>
      <c r="IEG35" s="480"/>
      <c r="IEH35" s="480"/>
      <c r="IEI35" s="480"/>
      <c r="IEJ35" s="480"/>
      <c r="IEK35" s="480"/>
      <c r="IEL35" s="480"/>
      <c r="IEM35" s="480"/>
      <c r="IEN35" s="480"/>
      <c r="IEO35" s="480"/>
      <c r="IEP35" s="480"/>
      <c r="IEQ35" s="480"/>
      <c r="IER35" s="480"/>
      <c r="IES35" s="480"/>
      <c r="IET35" s="480"/>
      <c r="IEU35" s="480"/>
      <c r="IEV35" s="480"/>
      <c r="IEW35" s="480"/>
      <c r="IEX35" s="480"/>
      <c r="IEY35" s="480"/>
      <c r="IEZ35" s="480"/>
      <c r="IFA35" s="480"/>
      <c r="IFB35" s="480"/>
      <c r="IFC35" s="480"/>
      <c r="IFD35" s="480"/>
      <c r="IFE35" s="480"/>
      <c r="IFF35" s="480"/>
      <c r="IFG35" s="480"/>
      <c r="IFH35" s="480"/>
      <c r="IFI35" s="480"/>
      <c r="IFJ35" s="480"/>
      <c r="IFK35" s="480"/>
      <c r="IFL35" s="480"/>
      <c r="IFM35" s="480"/>
      <c r="IFN35" s="480"/>
      <c r="IFO35" s="480"/>
      <c r="IFP35" s="480"/>
      <c r="IFQ35" s="480"/>
      <c r="IFR35" s="480"/>
      <c r="IFS35" s="480"/>
      <c r="IFT35" s="480"/>
      <c r="IFU35" s="480"/>
      <c r="IFV35" s="480"/>
      <c r="IFW35" s="480"/>
      <c r="IFX35" s="480"/>
      <c r="IFY35" s="480"/>
      <c r="IFZ35" s="480"/>
      <c r="IGA35" s="480"/>
      <c r="IGB35" s="480"/>
      <c r="IGC35" s="480"/>
      <c r="IGD35" s="480"/>
      <c r="IGE35" s="480"/>
      <c r="IGF35" s="480"/>
      <c r="IGG35" s="480"/>
      <c r="IGH35" s="480"/>
      <c r="IGI35" s="480"/>
      <c r="IGJ35" s="480"/>
      <c r="IGK35" s="480"/>
      <c r="IGL35" s="480"/>
      <c r="IGM35" s="480"/>
      <c r="IGN35" s="480"/>
      <c r="IGO35" s="480"/>
      <c r="IGP35" s="480"/>
      <c r="IGQ35" s="480"/>
      <c r="IGR35" s="480"/>
      <c r="IGS35" s="480"/>
      <c r="IGT35" s="480"/>
      <c r="IGU35" s="480"/>
      <c r="IGV35" s="480"/>
      <c r="IGW35" s="480"/>
      <c r="IGX35" s="480"/>
      <c r="IGY35" s="480"/>
      <c r="IGZ35" s="480"/>
      <c r="IHA35" s="480"/>
      <c r="IHB35" s="480"/>
      <c r="IHC35" s="480"/>
      <c r="IHD35" s="480"/>
      <c r="IHE35" s="480"/>
      <c r="IHF35" s="480"/>
      <c r="IHG35" s="480"/>
      <c r="IHH35" s="480"/>
      <c r="IHI35" s="480"/>
      <c r="IHJ35" s="480"/>
      <c r="IHK35" s="480"/>
      <c r="IHL35" s="480"/>
      <c r="IHM35" s="480"/>
      <c r="IHN35" s="480"/>
      <c r="IHO35" s="480"/>
      <c r="IHP35" s="480"/>
      <c r="IHQ35" s="480"/>
      <c r="IHR35" s="480"/>
      <c r="IHS35" s="480"/>
      <c r="IHT35" s="480"/>
      <c r="IHU35" s="480"/>
      <c r="IHV35" s="480"/>
      <c r="IHW35" s="480"/>
      <c r="IHX35" s="480"/>
      <c r="IHY35" s="480"/>
      <c r="IHZ35" s="480"/>
      <c r="IIA35" s="480"/>
      <c r="IIB35" s="480"/>
      <c r="IIC35" s="480"/>
      <c r="IID35" s="480"/>
      <c r="IIE35" s="480"/>
      <c r="IIF35" s="480"/>
      <c r="IIG35" s="480"/>
      <c r="IIH35" s="480"/>
      <c r="III35" s="480"/>
      <c r="IIJ35" s="480"/>
      <c r="IIK35" s="480"/>
      <c r="IIL35" s="480"/>
      <c r="IIM35" s="480"/>
      <c r="IIN35" s="480"/>
      <c r="IIO35" s="480"/>
      <c r="IIP35" s="480"/>
      <c r="IIQ35" s="480"/>
      <c r="IIR35" s="480"/>
      <c r="IIS35" s="480"/>
      <c r="IIT35" s="480"/>
      <c r="IIU35" s="480"/>
      <c r="IIV35" s="480"/>
      <c r="IIW35" s="480"/>
      <c r="IIX35" s="480"/>
      <c r="IIY35" s="480"/>
      <c r="IIZ35" s="480"/>
      <c r="IJA35" s="480"/>
      <c r="IJB35" s="480"/>
      <c r="IJC35" s="480"/>
      <c r="IJD35" s="480"/>
      <c r="IJE35" s="480"/>
      <c r="IJF35" s="480"/>
      <c r="IJG35" s="480"/>
      <c r="IJH35" s="480"/>
      <c r="IJI35" s="480"/>
      <c r="IJJ35" s="480"/>
      <c r="IJK35" s="480"/>
      <c r="IJL35" s="480"/>
      <c r="IJM35" s="480"/>
      <c r="IJN35" s="480"/>
      <c r="IJO35" s="480"/>
      <c r="IJP35" s="480"/>
      <c r="IJQ35" s="480"/>
      <c r="IJR35" s="480"/>
      <c r="IJS35" s="480"/>
      <c r="IJT35" s="480"/>
      <c r="IJU35" s="480"/>
      <c r="IJV35" s="480"/>
      <c r="IJW35" s="480"/>
      <c r="IJX35" s="480"/>
      <c r="IJY35" s="480"/>
      <c r="IJZ35" s="480"/>
      <c r="IKA35" s="480"/>
      <c r="IKB35" s="480"/>
      <c r="IKC35" s="480"/>
      <c r="IKD35" s="480"/>
      <c r="IKE35" s="480"/>
      <c r="IKF35" s="480"/>
      <c r="IKG35" s="480"/>
      <c r="IKH35" s="480"/>
      <c r="IKI35" s="480"/>
      <c r="IKJ35" s="480"/>
      <c r="IKK35" s="480"/>
      <c r="IKL35" s="480"/>
      <c r="IKM35" s="480"/>
      <c r="IKN35" s="480"/>
      <c r="IKO35" s="480"/>
      <c r="IKP35" s="480"/>
      <c r="IKQ35" s="480"/>
      <c r="IKR35" s="480"/>
      <c r="IKS35" s="480"/>
      <c r="IKT35" s="480"/>
      <c r="IKU35" s="480"/>
      <c r="IKV35" s="480"/>
      <c r="IKW35" s="480"/>
      <c r="IKX35" s="480"/>
      <c r="IKY35" s="480"/>
      <c r="IKZ35" s="480"/>
      <c r="ILA35" s="480"/>
      <c r="ILB35" s="480"/>
      <c r="ILC35" s="480"/>
      <c r="ILD35" s="480"/>
      <c r="ILE35" s="480"/>
      <c r="ILF35" s="480"/>
      <c r="ILG35" s="480"/>
      <c r="ILH35" s="480"/>
      <c r="ILI35" s="480"/>
      <c r="ILJ35" s="480"/>
      <c r="ILK35" s="480"/>
      <c r="ILL35" s="480"/>
      <c r="ILM35" s="480"/>
      <c r="ILN35" s="480"/>
      <c r="ILO35" s="480"/>
      <c r="ILP35" s="480"/>
      <c r="ILQ35" s="480"/>
      <c r="ILR35" s="480"/>
      <c r="ILS35" s="480"/>
      <c r="ILT35" s="480"/>
      <c r="ILU35" s="480"/>
      <c r="ILV35" s="480"/>
      <c r="ILW35" s="480"/>
      <c r="ILX35" s="480"/>
      <c r="ILY35" s="480"/>
      <c r="ILZ35" s="480"/>
      <c r="IMA35" s="480"/>
      <c r="IMB35" s="480"/>
      <c r="IMC35" s="480"/>
      <c r="IMD35" s="480"/>
      <c r="IME35" s="480"/>
      <c r="IMF35" s="480"/>
      <c r="IMG35" s="480"/>
      <c r="IMH35" s="480"/>
      <c r="IMI35" s="480"/>
      <c r="IMJ35" s="480"/>
      <c r="IMK35" s="480"/>
      <c r="IML35" s="480"/>
      <c r="IMM35" s="480"/>
      <c r="IMN35" s="480"/>
      <c r="IMO35" s="480"/>
      <c r="IMP35" s="480"/>
      <c r="IMQ35" s="480"/>
      <c r="IMR35" s="480"/>
      <c r="IMS35" s="480"/>
      <c r="IMT35" s="480"/>
      <c r="IMU35" s="480"/>
      <c r="IMV35" s="480"/>
      <c r="IMW35" s="480"/>
      <c r="IMX35" s="480"/>
      <c r="IMY35" s="480"/>
      <c r="IMZ35" s="480"/>
      <c r="INA35" s="480"/>
      <c r="INB35" s="480"/>
      <c r="INC35" s="480"/>
      <c r="IND35" s="480"/>
      <c r="INE35" s="480"/>
      <c r="INF35" s="480"/>
      <c r="ING35" s="480"/>
      <c r="INH35" s="480"/>
      <c r="INI35" s="480"/>
      <c r="INJ35" s="480"/>
      <c r="INK35" s="480"/>
      <c r="INL35" s="480"/>
      <c r="INM35" s="480"/>
      <c r="INN35" s="480"/>
      <c r="INO35" s="480"/>
      <c r="INP35" s="480"/>
      <c r="INQ35" s="480"/>
      <c r="INR35" s="480"/>
      <c r="INS35" s="480"/>
      <c r="INT35" s="480"/>
      <c r="INU35" s="480"/>
      <c r="INV35" s="480"/>
      <c r="INW35" s="480"/>
      <c r="INX35" s="480"/>
      <c r="INY35" s="480"/>
      <c r="INZ35" s="480"/>
      <c r="IOA35" s="480"/>
      <c r="IOB35" s="480"/>
      <c r="IOC35" s="480"/>
      <c r="IOD35" s="480"/>
      <c r="IOE35" s="480"/>
      <c r="IOF35" s="480"/>
      <c r="IOG35" s="480"/>
      <c r="IOH35" s="480"/>
      <c r="IOI35" s="480"/>
      <c r="IOJ35" s="480"/>
      <c r="IOK35" s="480"/>
      <c r="IOL35" s="480"/>
      <c r="IOM35" s="480"/>
      <c r="ION35" s="480"/>
      <c r="IOO35" s="480"/>
      <c r="IOP35" s="480"/>
      <c r="IOQ35" s="480"/>
      <c r="IOR35" s="480"/>
      <c r="IOS35" s="480"/>
      <c r="IOT35" s="480"/>
      <c r="IOU35" s="480"/>
      <c r="IOV35" s="480"/>
      <c r="IOW35" s="480"/>
      <c r="IOX35" s="480"/>
      <c r="IOY35" s="480"/>
      <c r="IOZ35" s="480"/>
      <c r="IPA35" s="480"/>
      <c r="IPB35" s="480"/>
      <c r="IPC35" s="480"/>
      <c r="IPD35" s="480"/>
      <c r="IPE35" s="480"/>
      <c r="IPF35" s="480"/>
      <c r="IPG35" s="480"/>
      <c r="IPH35" s="480"/>
      <c r="IPI35" s="480"/>
      <c r="IPJ35" s="480"/>
      <c r="IPK35" s="480"/>
      <c r="IPL35" s="480"/>
      <c r="IPM35" s="480"/>
      <c r="IPN35" s="480"/>
      <c r="IPO35" s="480"/>
      <c r="IPP35" s="480"/>
      <c r="IPQ35" s="480"/>
      <c r="IPR35" s="480"/>
      <c r="IPS35" s="480"/>
      <c r="IPT35" s="480"/>
      <c r="IPU35" s="480"/>
      <c r="IPV35" s="480"/>
      <c r="IPW35" s="480"/>
      <c r="IPX35" s="480"/>
      <c r="IPY35" s="480"/>
      <c r="IPZ35" s="480"/>
      <c r="IQA35" s="480"/>
      <c r="IQB35" s="480"/>
      <c r="IQC35" s="480"/>
      <c r="IQD35" s="480"/>
      <c r="IQE35" s="480"/>
      <c r="IQF35" s="480"/>
      <c r="IQG35" s="480"/>
      <c r="IQH35" s="480"/>
      <c r="IQI35" s="480"/>
      <c r="IQJ35" s="480"/>
      <c r="IQK35" s="480"/>
      <c r="IQL35" s="480"/>
      <c r="IQM35" s="480"/>
      <c r="IQN35" s="480"/>
      <c r="IQO35" s="480"/>
      <c r="IQP35" s="480"/>
      <c r="IQQ35" s="480"/>
      <c r="IQR35" s="480"/>
      <c r="IQS35" s="480"/>
      <c r="IQT35" s="480"/>
      <c r="IQU35" s="480"/>
      <c r="IQV35" s="480"/>
      <c r="IQW35" s="480"/>
      <c r="IQX35" s="480"/>
      <c r="IQY35" s="480"/>
      <c r="IQZ35" s="480"/>
      <c r="IRA35" s="480"/>
      <c r="IRB35" s="480"/>
      <c r="IRC35" s="480"/>
      <c r="IRD35" s="480"/>
      <c r="IRE35" s="480"/>
      <c r="IRF35" s="480"/>
      <c r="IRG35" s="480"/>
      <c r="IRH35" s="480"/>
      <c r="IRI35" s="480"/>
      <c r="IRJ35" s="480"/>
      <c r="IRK35" s="480"/>
      <c r="IRL35" s="480"/>
      <c r="IRM35" s="480"/>
      <c r="IRN35" s="480"/>
      <c r="IRO35" s="480"/>
      <c r="IRP35" s="480"/>
      <c r="IRQ35" s="480"/>
      <c r="IRR35" s="480"/>
      <c r="IRS35" s="480"/>
      <c r="IRT35" s="480"/>
      <c r="IRU35" s="480"/>
      <c r="IRV35" s="480"/>
      <c r="IRW35" s="480"/>
      <c r="IRX35" s="480"/>
      <c r="IRY35" s="480"/>
      <c r="IRZ35" s="480"/>
      <c r="ISA35" s="480"/>
      <c r="ISB35" s="480"/>
      <c r="ISC35" s="480"/>
      <c r="ISD35" s="480"/>
      <c r="ISE35" s="480"/>
      <c r="ISF35" s="480"/>
      <c r="ISG35" s="480"/>
      <c r="ISH35" s="480"/>
      <c r="ISI35" s="480"/>
      <c r="ISJ35" s="480"/>
      <c r="ISK35" s="480"/>
      <c r="ISL35" s="480"/>
      <c r="ISM35" s="480"/>
      <c r="ISN35" s="480"/>
      <c r="ISO35" s="480"/>
      <c r="ISP35" s="480"/>
      <c r="ISQ35" s="480"/>
      <c r="ISR35" s="480"/>
      <c r="ISS35" s="480"/>
      <c r="IST35" s="480"/>
      <c r="ISU35" s="480"/>
      <c r="ISV35" s="480"/>
      <c r="ISW35" s="480"/>
      <c r="ISX35" s="480"/>
      <c r="ISY35" s="480"/>
      <c r="ISZ35" s="480"/>
      <c r="ITA35" s="480"/>
      <c r="ITB35" s="480"/>
      <c r="ITC35" s="480"/>
      <c r="ITD35" s="480"/>
      <c r="ITE35" s="480"/>
      <c r="ITF35" s="480"/>
      <c r="ITG35" s="480"/>
      <c r="ITH35" s="480"/>
      <c r="ITI35" s="480"/>
      <c r="ITJ35" s="480"/>
      <c r="ITK35" s="480"/>
      <c r="ITL35" s="480"/>
      <c r="ITM35" s="480"/>
      <c r="ITN35" s="480"/>
      <c r="ITO35" s="480"/>
      <c r="ITP35" s="480"/>
      <c r="ITQ35" s="480"/>
      <c r="ITR35" s="480"/>
      <c r="ITS35" s="480"/>
      <c r="ITT35" s="480"/>
      <c r="ITU35" s="480"/>
      <c r="ITV35" s="480"/>
      <c r="ITW35" s="480"/>
      <c r="ITX35" s="480"/>
      <c r="ITY35" s="480"/>
      <c r="ITZ35" s="480"/>
      <c r="IUA35" s="480"/>
      <c r="IUB35" s="480"/>
      <c r="IUC35" s="480"/>
      <c r="IUD35" s="480"/>
      <c r="IUE35" s="480"/>
      <c r="IUF35" s="480"/>
      <c r="IUG35" s="480"/>
      <c r="IUH35" s="480"/>
      <c r="IUI35" s="480"/>
      <c r="IUJ35" s="480"/>
      <c r="IUK35" s="480"/>
      <c r="IUL35" s="480"/>
      <c r="IUM35" s="480"/>
      <c r="IUN35" s="480"/>
      <c r="IUO35" s="480"/>
      <c r="IUP35" s="480"/>
      <c r="IUQ35" s="480"/>
      <c r="IUR35" s="480"/>
      <c r="IUS35" s="480"/>
      <c r="IUT35" s="480"/>
      <c r="IUU35" s="480"/>
      <c r="IUV35" s="480"/>
      <c r="IUW35" s="480"/>
      <c r="IUX35" s="480"/>
      <c r="IUY35" s="480"/>
      <c r="IUZ35" s="480"/>
      <c r="IVA35" s="480"/>
      <c r="IVB35" s="480"/>
      <c r="IVC35" s="480"/>
      <c r="IVD35" s="480"/>
      <c r="IVE35" s="480"/>
      <c r="IVF35" s="480"/>
      <c r="IVG35" s="480"/>
      <c r="IVH35" s="480"/>
      <c r="IVI35" s="480"/>
      <c r="IVJ35" s="480"/>
      <c r="IVK35" s="480"/>
      <c r="IVL35" s="480"/>
      <c r="IVM35" s="480"/>
      <c r="IVN35" s="480"/>
      <c r="IVO35" s="480"/>
      <c r="IVP35" s="480"/>
      <c r="IVQ35" s="480"/>
      <c r="IVR35" s="480"/>
      <c r="IVS35" s="480"/>
      <c r="IVT35" s="480"/>
      <c r="IVU35" s="480"/>
      <c r="IVV35" s="480"/>
      <c r="IVW35" s="480"/>
      <c r="IVX35" s="480"/>
      <c r="IVY35" s="480"/>
      <c r="IVZ35" s="480"/>
      <c r="IWA35" s="480"/>
      <c r="IWB35" s="480"/>
      <c r="IWC35" s="480"/>
      <c r="IWD35" s="480"/>
      <c r="IWE35" s="480"/>
      <c r="IWF35" s="480"/>
      <c r="IWG35" s="480"/>
      <c r="IWH35" s="480"/>
      <c r="IWI35" s="480"/>
      <c r="IWJ35" s="480"/>
      <c r="IWK35" s="480"/>
      <c r="IWL35" s="480"/>
      <c r="IWM35" s="480"/>
      <c r="IWN35" s="480"/>
      <c r="IWO35" s="480"/>
      <c r="IWP35" s="480"/>
      <c r="IWQ35" s="480"/>
      <c r="IWR35" s="480"/>
      <c r="IWS35" s="480"/>
      <c r="IWT35" s="480"/>
      <c r="IWU35" s="480"/>
      <c r="IWV35" s="480"/>
      <c r="IWW35" s="480"/>
      <c r="IWX35" s="480"/>
      <c r="IWY35" s="480"/>
      <c r="IWZ35" s="480"/>
      <c r="IXA35" s="480"/>
      <c r="IXB35" s="480"/>
      <c r="IXC35" s="480"/>
      <c r="IXD35" s="480"/>
      <c r="IXE35" s="480"/>
      <c r="IXF35" s="480"/>
      <c r="IXG35" s="480"/>
      <c r="IXH35" s="480"/>
      <c r="IXI35" s="480"/>
      <c r="IXJ35" s="480"/>
      <c r="IXK35" s="480"/>
      <c r="IXL35" s="480"/>
      <c r="IXM35" s="480"/>
      <c r="IXN35" s="480"/>
      <c r="IXO35" s="480"/>
      <c r="IXP35" s="480"/>
      <c r="IXQ35" s="480"/>
      <c r="IXR35" s="480"/>
      <c r="IXS35" s="480"/>
      <c r="IXT35" s="480"/>
      <c r="IXU35" s="480"/>
      <c r="IXV35" s="480"/>
      <c r="IXW35" s="480"/>
      <c r="IXX35" s="480"/>
      <c r="IXY35" s="480"/>
      <c r="IXZ35" s="480"/>
      <c r="IYA35" s="480"/>
      <c r="IYB35" s="480"/>
      <c r="IYC35" s="480"/>
      <c r="IYD35" s="480"/>
      <c r="IYE35" s="480"/>
      <c r="IYF35" s="480"/>
      <c r="IYG35" s="480"/>
      <c r="IYH35" s="480"/>
      <c r="IYI35" s="480"/>
      <c r="IYJ35" s="480"/>
      <c r="IYK35" s="480"/>
      <c r="IYL35" s="480"/>
      <c r="IYM35" s="480"/>
      <c r="IYN35" s="480"/>
      <c r="IYO35" s="480"/>
      <c r="IYP35" s="480"/>
      <c r="IYQ35" s="480"/>
      <c r="IYR35" s="480"/>
      <c r="IYS35" s="480"/>
      <c r="IYT35" s="480"/>
      <c r="IYU35" s="480"/>
      <c r="IYV35" s="480"/>
      <c r="IYW35" s="480"/>
      <c r="IYX35" s="480"/>
      <c r="IYY35" s="480"/>
      <c r="IYZ35" s="480"/>
      <c r="IZA35" s="480"/>
      <c r="IZB35" s="480"/>
      <c r="IZC35" s="480"/>
      <c r="IZD35" s="480"/>
      <c r="IZE35" s="480"/>
      <c r="IZF35" s="480"/>
      <c r="IZG35" s="480"/>
      <c r="IZH35" s="480"/>
      <c r="IZI35" s="480"/>
      <c r="IZJ35" s="480"/>
      <c r="IZK35" s="480"/>
      <c r="IZL35" s="480"/>
      <c r="IZM35" s="480"/>
      <c r="IZN35" s="480"/>
      <c r="IZO35" s="480"/>
      <c r="IZP35" s="480"/>
      <c r="IZQ35" s="480"/>
      <c r="IZR35" s="480"/>
      <c r="IZS35" s="480"/>
      <c r="IZT35" s="480"/>
      <c r="IZU35" s="480"/>
      <c r="IZV35" s="480"/>
      <c r="IZW35" s="480"/>
      <c r="IZX35" s="480"/>
      <c r="IZY35" s="480"/>
      <c r="IZZ35" s="480"/>
      <c r="JAA35" s="480"/>
      <c r="JAB35" s="480"/>
      <c r="JAC35" s="480"/>
      <c r="JAD35" s="480"/>
      <c r="JAE35" s="480"/>
      <c r="JAF35" s="480"/>
      <c r="JAG35" s="480"/>
      <c r="JAH35" s="480"/>
      <c r="JAI35" s="480"/>
      <c r="JAJ35" s="480"/>
      <c r="JAK35" s="480"/>
      <c r="JAL35" s="480"/>
      <c r="JAM35" s="480"/>
      <c r="JAN35" s="480"/>
      <c r="JAO35" s="480"/>
      <c r="JAP35" s="480"/>
      <c r="JAQ35" s="480"/>
      <c r="JAR35" s="480"/>
      <c r="JAS35" s="480"/>
      <c r="JAT35" s="480"/>
      <c r="JAU35" s="480"/>
      <c r="JAV35" s="480"/>
      <c r="JAW35" s="480"/>
      <c r="JAX35" s="480"/>
      <c r="JAY35" s="480"/>
      <c r="JAZ35" s="480"/>
      <c r="JBA35" s="480"/>
      <c r="JBB35" s="480"/>
      <c r="JBC35" s="480"/>
      <c r="JBD35" s="480"/>
      <c r="JBE35" s="480"/>
      <c r="JBF35" s="480"/>
      <c r="JBG35" s="480"/>
      <c r="JBH35" s="480"/>
      <c r="JBI35" s="480"/>
      <c r="JBJ35" s="480"/>
      <c r="JBK35" s="480"/>
      <c r="JBL35" s="480"/>
      <c r="JBM35" s="480"/>
      <c r="JBN35" s="480"/>
      <c r="JBO35" s="480"/>
      <c r="JBP35" s="480"/>
      <c r="JBQ35" s="480"/>
      <c r="JBR35" s="480"/>
      <c r="JBS35" s="480"/>
      <c r="JBT35" s="480"/>
      <c r="JBU35" s="480"/>
      <c r="JBV35" s="480"/>
      <c r="JBW35" s="480"/>
      <c r="JBX35" s="480"/>
      <c r="JBY35" s="480"/>
      <c r="JBZ35" s="480"/>
      <c r="JCA35" s="480"/>
      <c r="JCB35" s="480"/>
      <c r="JCC35" s="480"/>
      <c r="JCD35" s="480"/>
      <c r="JCE35" s="480"/>
      <c r="JCF35" s="480"/>
      <c r="JCG35" s="480"/>
      <c r="JCH35" s="480"/>
      <c r="JCI35" s="480"/>
      <c r="JCJ35" s="480"/>
      <c r="JCK35" s="480"/>
      <c r="JCL35" s="480"/>
      <c r="JCM35" s="480"/>
      <c r="JCN35" s="480"/>
      <c r="JCO35" s="480"/>
      <c r="JCP35" s="480"/>
      <c r="JCQ35" s="480"/>
      <c r="JCR35" s="480"/>
      <c r="JCS35" s="480"/>
      <c r="JCT35" s="480"/>
      <c r="JCU35" s="480"/>
      <c r="JCV35" s="480"/>
      <c r="JCW35" s="480"/>
      <c r="JCX35" s="480"/>
      <c r="JCY35" s="480"/>
      <c r="JCZ35" s="480"/>
      <c r="JDA35" s="480"/>
      <c r="JDB35" s="480"/>
      <c r="JDC35" s="480"/>
      <c r="JDD35" s="480"/>
      <c r="JDE35" s="480"/>
      <c r="JDF35" s="480"/>
      <c r="JDG35" s="480"/>
      <c r="JDH35" s="480"/>
      <c r="JDI35" s="480"/>
      <c r="JDJ35" s="480"/>
      <c r="JDK35" s="480"/>
      <c r="JDL35" s="480"/>
      <c r="JDM35" s="480"/>
      <c r="JDN35" s="480"/>
      <c r="JDO35" s="480"/>
      <c r="JDP35" s="480"/>
      <c r="JDQ35" s="480"/>
      <c r="JDR35" s="480"/>
      <c r="JDS35" s="480"/>
      <c r="JDT35" s="480"/>
      <c r="JDU35" s="480"/>
      <c r="JDV35" s="480"/>
      <c r="JDW35" s="480"/>
      <c r="JDX35" s="480"/>
      <c r="JDY35" s="480"/>
      <c r="JDZ35" s="480"/>
      <c r="JEA35" s="480"/>
      <c r="JEB35" s="480"/>
      <c r="JEC35" s="480"/>
      <c r="JED35" s="480"/>
      <c r="JEE35" s="480"/>
      <c r="JEF35" s="480"/>
      <c r="JEG35" s="480"/>
      <c r="JEH35" s="480"/>
      <c r="JEI35" s="480"/>
      <c r="JEJ35" s="480"/>
      <c r="JEK35" s="480"/>
      <c r="JEL35" s="480"/>
      <c r="JEM35" s="480"/>
      <c r="JEN35" s="480"/>
      <c r="JEO35" s="480"/>
      <c r="JEP35" s="480"/>
      <c r="JEQ35" s="480"/>
      <c r="JER35" s="480"/>
      <c r="JES35" s="480"/>
      <c r="JET35" s="480"/>
      <c r="JEU35" s="480"/>
      <c r="JEV35" s="480"/>
      <c r="JEW35" s="480"/>
      <c r="JEX35" s="480"/>
      <c r="JEY35" s="480"/>
      <c r="JEZ35" s="480"/>
      <c r="JFA35" s="480"/>
      <c r="JFB35" s="480"/>
      <c r="JFC35" s="480"/>
      <c r="JFD35" s="480"/>
      <c r="JFE35" s="480"/>
      <c r="JFF35" s="480"/>
      <c r="JFG35" s="480"/>
      <c r="JFH35" s="480"/>
      <c r="JFI35" s="480"/>
      <c r="JFJ35" s="480"/>
      <c r="JFK35" s="480"/>
      <c r="JFL35" s="480"/>
      <c r="JFM35" s="480"/>
      <c r="JFN35" s="480"/>
      <c r="JFO35" s="480"/>
      <c r="JFP35" s="480"/>
      <c r="JFQ35" s="480"/>
      <c r="JFR35" s="480"/>
      <c r="JFS35" s="480"/>
      <c r="JFT35" s="480"/>
      <c r="JFU35" s="480"/>
      <c r="JFV35" s="480"/>
      <c r="JFW35" s="480"/>
      <c r="JFX35" s="480"/>
      <c r="JFY35" s="480"/>
      <c r="JFZ35" s="480"/>
      <c r="JGA35" s="480"/>
      <c r="JGB35" s="480"/>
      <c r="JGC35" s="480"/>
      <c r="JGD35" s="480"/>
      <c r="JGE35" s="480"/>
      <c r="JGF35" s="480"/>
      <c r="JGG35" s="480"/>
      <c r="JGH35" s="480"/>
      <c r="JGI35" s="480"/>
      <c r="JGJ35" s="480"/>
      <c r="JGK35" s="480"/>
      <c r="JGL35" s="480"/>
      <c r="JGM35" s="480"/>
      <c r="JGN35" s="480"/>
      <c r="JGO35" s="480"/>
      <c r="JGP35" s="480"/>
      <c r="JGQ35" s="480"/>
      <c r="JGR35" s="480"/>
      <c r="JGS35" s="480"/>
      <c r="JGT35" s="480"/>
      <c r="JGU35" s="480"/>
      <c r="JGV35" s="480"/>
      <c r="JGW35" s="480"/>
      <c r="JGX35" s="480"/>
      <c r="JGY35" s="480"/>
      <c r="JGZ35" s="480"/>
      <c r="JHA35" s="480"/>
      <c r="JHB35" s="480"/>
      <c r="JHC35" s="480"/>
      <c r="JHD35" s="480"/>
      <c r="JHE35" s="480"/>
      <c r="JHF35" s="480"/>
      <c r="JHG35" s="480"/>
      <c r="JHH35" s="480"/>
      <c r="JHI35" s="480"/>
      <c r="JHJ35" s="480"/>
      <c r="JHK35" s="480"/>
      <c r="JHL35" s="480"/>
      <c r="JHM35" s="480"/>
      <c r="JHN35" s="480"/>
      <c r="JHO35" s="480"/>
      <c r="JHP35" s="480"/>
      <c r="JHQ35" s="480"/>
      <c r="JHR35" s="480"/>
      <c r="JHS35" s="480"/>
      <c r="JHT35" s="480"/>
      <c r="JHU35" s="480"/>
      <c r="JHV35" s="480"/>
      <c r="JHW35" s="480"/>
      <c r="JHX35" s="480"/>
      <c r="JHY35" s="480"/>
      <c r="JHZ35" s="480"/>
      <c r="JIA35" s="480"/>
      <c r="JIB35" s="480"/>
      <c r="JIC35" s="480"/>
      <c r="JID35" s="480"/>
      <c r="JIE35" s="480"/>
      <c r="JIF35" s="480"/>
      <c r="JIG35" s="480"/>
      <c r="JIH35" s="480"/>
      <c r="JII35" s="480"/>
      <c r="JIJ35" s="480"/>
      <c r="JIK35" s="480"/>
      <c r="JIL35" s="480"/>
      <c r="JIM35" s="480"/>
      <c r="JIN35" s="480"/>
      <c r="JIO35" s="480"/>
      <c r="JIP35" s="480"/>
      <c r="JIQ35" s="480"/>
      <c r="JIR35" s="480"/>
      <c r="JIS35" s="480"/>
      <c r="JIT35" s="480"/>
      <c r="JIU35" s="480"/>
      <c r="JIV35" s="480"/>
      <c r="JIW35" s="480"/>
      <c r="JIX35" s="480"/>
      <c r="JIY35" s="480"/>
      <c r="JIZ35" s="480"/>
      <c r="JJA35" s="480"/>
      <c r="JJB35" s="480"/>
      <c r="JJC35" s="480"/>
      <c r="JJD35" s="480"/>
      <c r="JJE35" s="480"/>
      <c r="JJF35" s="480"/>
      <c r="JJG35" s="480"/>
      <c r="JJH35" s="480"/>
      <c r="JJI35" s="480"/>
      <c r="JJJ35" s="480"/>
      <c r="JJK35" s="480"/>
      <c r="JJL35" s="480"/>
      <c r="JJM35" s="480"/>
      <c r="JJN35" s="480"/>
      <c r="JJO35" s="480"/>
      <c r="JJP35" s="480"/>
      <c r="JJQ35" s="480"/>
      <c r="JJR35" s="480"/>
      <c r="JJS35" s="480"/>
      <c r="JJT35" s="480"/>
      <c r="JJU35" s="480"/>
      <c r="JJV35" s="480"/>
      <c r="JJW35" s="480"/>
      <c r="JJX35" s="480"/>
      <c r="JJY35" s="480"/>
      <c r="JJZ35" s="480"/>
      <c r="JKA35" s="480"/>
      <c r="JKB35" s="480"/>
      <c r="JKC35" s="480"/>
      <c r="JKD35" s="480"/>
      <c r="JKE35" s="480"/>
      <c r="JKF35" s="480"/>
      <c r="JKG35" s="480"/>
      <c r="JKH35" s="480"/>
      <c r="JKI35" s="480"/>
      <c r="JKJ35" s="480"/>
      <c r="JKK35" s="480"/>
      <c r="JKL35" s="480"/>
      <c r="JKM35" s="480"/>
      <c r="JKN35" s="480"/>
      <c r="JKO35" s="480"/>
      <c r="JKP35" s="480"/>
      <c r="JKQ35" s="480"/>
      <c r="JKR35" s="480"/>
      <c r="JKS35" s="480"/>
      <c r="JKT35" s="480"/>
      <c r="JKU35" s="480"/>
      <c r="JKV35" s="480"/>
      <c r="JKW35" s="480"/>
      <c r="JKX35" s="480"/>
      <c r="JKY35" s="480"/>
      <c r="JKZ35" s="480"/>
      <c r="JLA35" s="480"/>
      <c r="JLB35" s="480"/>
      <c r="JLC35" s="480"/>
      <c r="JLD35" s="480"/>
      <c r="JLE35" s="480"/>
      <c r="JLF35" s="480"/>
      <c r="JLG35" s="480"/>
      <c r="JLH35" s="480"/>
      <c r="JLI35" s="480"/>
      <c r="JLJ35" s="480"/>
      <c r="JLK35" s="480"/>
      <c r="JLL35" s="480"/>
      <c r="JLM35" s="480"/>
      <c r="JLN35" s="480"/>
      <c r="JLO35" s="480"/>
      <c r="JLP35" s="480"/>
      <c r="JLQ35" s="480"/>
      <c r="JLR35" s="480"/>
      <c r="JLS35" s="480"/>
      <c r="JLT35" s="480"/>
      <c r="JLU35" s="480"/>
      <c r="JLV35" s="480"/>
      <c r="JLW35" s="480"/>
      <c r="JLX35" s="480"/>
      <c r="JLY35" s="480"/>
      <c r="JLZ35" s="480"/>
      <c r="JMA35" s="480"/>
      <c r="JMB35" s="480"/>
      <c r="JMC35" s="480"/>
      <c r="JMD35" s="480"/>
      <c r="JME35" s="480"/>
      <c r="JMF35" s="480"/>
      <c r="JMG35" s="480"/>
      <c r="JMH35" s="480"/>
      <c r="JMI35" s="480"/>
      <c r="JMJ35" s="480"/>
      <c r="JMK35" s="480"/>
      <c r="JML35" s="480"/>
      <c r="JMM35" s="480"/>
      <c r="JMN35" s="480"/>
      <c r="JMO35" s="480"/>
      <c r="JMP35" s="480"/>
      <c r="JMQ35" s="480"/>
      <c r="JMR35" s="480"/>
      <c r="JMS35" s="480"/>
      <c r="JMT35" s="480"/>
      <c r="JMU35" s="480"/>
      <c r="JMV35" s="480"/>
      <c r="JMW35" s="480"/>
      <c r="JMX35" s="480"/>
      <c r="JMY35" s="480"/>
      <c r="JMZ35" s="480"/>
      <c r="JNA35" s="480"/>
      <c r="JNB35" s="480"/>
      <c r="JNC35" s="480"/>
      <c r="JND35" s="480"/>
      <c r="JNE35" s="480"/>
      <c r="JNF35" s="480"/>
      <c r="JNG35" s="480"/>
      <c r="JNH35" s="480"/>
      <c r="JNI35" s="480"/>
      <c r="JNJ35" s="480"/>
      <c r="JNK35" s="480"/>
      <c r="JNL35" s="480"/>
      <c r="JNM35" s="480"/>
      <c r="JNN35" s="480"/>
      <c r="JNO35" s="480"/>
      <c r="JNP35" s="480"/>
      <c r="JNQ35" s="480"/>
      <c r="JNR35" s="480"/>
      <c r="JNS35" s="480"/>
      <c r="JNT35" s="480"/>
      <c r="JNU35" s="480"/>
      <c r="JNV35" s="480"/>
      <c r="JNW35" s="480"/>
      <c r="JNX35" s="480"/>
      <c r="JNY35" s="480"/>
      <c r="JNZ35" s="480"/>
      <c r="JOA35" s="480"/>
      <c r="JOB35" s="480"/>
      <c r="JOC35" s="480"/>
      <c r="JOD35" s="480"/>
      <c r="JOE35" s="480"/>
      <c r="JOF35" s="480"/>
      <c r="JOG35" s="480"/>
      <c r="JOH35" s="480"/>
      <c r="JOI35" s="480"/>
      <c r="JOJ35" s="480"/>
      <c r="JOK35" s="480"/>
      <c r="JOL35" s="480"/>
      <c r="JOM35" s="480"/>
      <c r="JON35" s="480"/>
      <c r="JOO35" s="480"/>
      <c r="JOP35" s="480"/>
      <c r="JOQ35" s="480"/>
      <c r="JOR35" s="480"/>
      <c r="JOS35" s="480"/>
      <c r="JOT35" s="480"/>
      <c r="JOU35" s="480"/>
      <c r="JOV35" s="480"/>
      <c r="JOW35" s="480"/>
      <c r="JOX35" s="480"/>
      <c r="JOY35" s="480"/>
      <c r="JOZ35" s="480"/>
      <c r="JPA35" s="480"/>
      <c r="JPB35" s="480"/>
      <c r="JPC35" s="480"/>
      <c r="JPD35" s="480"/>
      <c r="JPE35" s="480"/>
      <c r="JPF35" s="480"/>
      <c r="JPG35" s="480"/>
      <c r="JPH35" s="480"/>
      <c r="JPI35" s="480"/>
      <c r="JPJ35" s="480"/>
      <c r="JPK35" s="480"/>
      <c r="JPL35" s="480"/>
      <c r="JPM35" s="480"/>
      <c r="JPN35" s="480"/>
      <c r="JPO35" s="480"/>
      <c r="JPP35" s="480"/>
      <c r="JPQ35" s="480"/>
      <c r="JPR35" s="480"/>
      <c r="JPS35" s="480"/>
      <c r="JPT35" s="480"/>
      <c r="JPU35" s="480"/>
      <c r="JPV35" s="480"/>
      <c r="JPW35" s="480"/>
      <c r="JPX35" s="480"/>
      <c r="JPY35" s="480"/>
      <c r="JPZ35" s="480"/>
      <c r="JQA35" s="480"/>
      <c r="JQB35" s="480"/>
      <c r="JQC35" s="480"/>
      <c r="JQD35" s="480"/>
      <c r="JQE35" s="480"/>
      <c r="JQF35" s="480"/>
      <c r="JQG35" s="480"/>
      <c r="JQH35" s="480"/>
      <c r="JQI35" s="480"/>
      <c r="JQJ35" s="480"/>
      <c r="JQK35" s="480"/>
      <c r="JQL35" s="480"/>
      <c r="JQM35" s="480"/>
      <c r="JQN35" s="480"/>
      <c r="JQO35" s="480"/>
      <c r="JQP35" s="480"/>
      <c r="JQQ35" s="480"/>
      <c r="JQR35" s="480"/>
      <c r="JQS35" s="480"/>
      <c r="JQT35" s="480"/>
      <c r="JQU35" s="480"/>
      <c r="JQV35" s="480"/>
      <c r="JQW35" s="480"/>
      <c r="JQX35" s="480"/>
      <c r="JQY35" s="480"/>
      <c r="JQZ35" s="480"/>
      <c r="JRA35" s="480"/>
      <c r="JRB35" s="480"/>
      <c r="JRC35" s="480"/>
      <c r="JRD35" s="480"/>
      <c r="JRE35" s="480"/>
      <c r="JRF35" s="480"/>
      <c r="JRG35" s="480"/>
      <c r="JRH35" s="480"/>
      <c r="JRI35" s="480"/>
      <c r="JRJ35" s="480"/>
      <c r="JRK35" s="480"/>
      <c r="JRL35" s="480"/>
      <c r="JRM35" s="480"/>
      <c r="JRN35" s="480"/>
      <c r="JRO35" s="480"/>
      <c r="JRP35" s="480"/>
      <c r="JRQ35" s="480"/>
      <c r="JRR35" s="480"/>
      <c r="JRS35" s="480"/>
      <c r="JRT35" s="480"/>
      <c r="JRU35" s="480"/>
      <c r="JRV35" s="480"/>
      <c r="JRW35" s="480"/>
      <c r="JRX35" s="480"/>
      <c r="JRY35" s="480"/>
      <c r="JRZ35" s="480"/>
      <c r="JSA35" s="480"/>
      <c r="JSB35" s="480"/>
      <c r="JSC35" s="480"/>
      <c r="JSD35" s="480"/>
      <c r="JSE35" s="480"/>
      <c r="JSF35" s="480"/>
      <c r="JSG35" s="480"/>
      <c r="JSH35" s="480"/>
      <c r="JSI35" s="480"/>
      <c r="JSJ35" s="480"/>
      <c r="JSK35" s="480"/>
      <c r="JSL35" s="480"/>
      <c r="JSM35" s="480"/>
      <c r="JSN35" s="480"/>
      <c r="JSO35" s="480"/>
      <c r="JSP35" s="480"/>
      <c r="JSQ35" s="480"/>
      <c r="JSR35" s="480"/>
      <c r="JSS35" s="480"/>
      <c r="JST35" s="480"/>
      <c r="JSU35" s="480"/>
      <c r="JSV35" s="480"/>
      <c r="JSW35" s="480"/>
      <c r="JSX35" s="480"/>
      <c r="JSY35" s="480"/>
      <c r="JSZ35" s="480"/>
      <c r="JTA35" s="480"/>
      <c r="JTB35" s="480"/>
      <c r="JTC35" s="480"/>
      <c r="JTD35" s="480"/>
      <c r="JTE35" s="480"/>
      <c r="JTF35" s="480"/>
      <c r="JTG35" s="480"/>
      <c r="JTH35" s="480"/>
      <c r="JTI35" s="480"/>
      <c r="JTJ35" s="480"/>
      <c r="JTK35" s="480"/>
      <c r="JTL35" s="480"/>
      <c r="JTM35" s="480"/>
      <c r="JTN35" s="480"/>
      <c r="JTO35" s="480"/>
      <c r="JTP35" s="480"/>
      <c r="JTQ35" s="480"/>
      <c r="JTR35" s="480"/>
      <c r="JTS35" s="480"/>
      <c r="JTT35" s="480"/>
      <c r="JTU35" s="480"/>
      <c r="JTV35" s="480"/>
      <c r="JTW35" s="480"/>
      <c r="JTX35" s="480"/>
      <c r="JTY35" s="480"/>
      <c r="JTZ35" s="480"/>
      <c r="JUA35" s="480"/>
      <c r="JUB35" s="480"/>
      <c r="JUC35" s="480"/>
      <c r="JUD35" s="480"/>
      <c r="JUE35" s="480"/>
      <c r="JUF35" s="480"/>
      <c r="JUG35" s="480"/>
      <c r="JUH35" s="480"/>
      <c r="JUI35" s="480"/>
      <c r="JUJ35" s="480"/>
      <c r="JUK35" s="480"/>
      <c r="JUL35" s="480"/>
      <c r="JUM35" s="480"/>
      <c r="JUN35" s="480"/>
      <c r="JUO35" s="480"/>
      <c r="JUP35" s="480"/>
      <c r="JUQ35" s="480"/>
      <c r="JUR35" s="480"/>
      <c r="JUS35" s="480"/>
      <c r="JUT35" s="480"/>
      <c r="JUU35" s="480"/>
      <c r="JUV35" s="480"/>
      <c r="JUW35" s="480"/>
      <c r="JUX35" s="480"/>
      <c r="JUY35" s="480"/>
      <c r="JUZ35" s="480"/>
      <c r="JVA35" s="480"/>
      <c r="JVB35" s="480"/>
      <c r="JVC35" s="480"/>
      <c r="JVD35" s="480"/>
      <c r="JVE35" s="480"/>
      <c r="JVF35" s="480"/>
      <c r="JVG35" s="480"/>
      <c r="JVH35" s="480"/>
      <c r="JVI35" s="480"/>
      <c r="JVJ35" s="480"/>
      <c r="JVK35" s="480"/>
      <c r="JVL35" s="480"/>
      <c r="JVM35" s="480"/>
      <c r="JVN35" s="480"/>
      <c r="JVO35" s="480"/>
      <c r="JVP35" s="480"/>
      <c r="JVQ35" s="480"/>
      <c r="JVR35" s="480"/>
      <c r="JVS35" s="480"/>
      <c r="JVT35" s="480"/>
      <c r="JVU35" s="480"/>
      <c r="JVV35" s="480"/>
      <c r="JVW35" s="480"/>
      <c r="JVX35" s="480"/>
      <c r="JVY35" s="480"/>
      <c r="JVZ35" s="480"/>
      <c r="JWA35" s="480"/>
      <c r="JWB35" s="480"/>
      <c r="JWC35" s="480"/>
      <c r="JWD35" s="480"/>
      <c r="JWE35" s="480"/>
      <c r="JWF35" s="480"/>
      <c r="JWG35" s="480"/>
      <c r="JWH35" s="480"/>
      <c r="JWI35" s="480"/>
      <c r="JWJ35" s="480"/>
      <c r="JWK35" s="480"/>
      <c r="JWL35" s="480"/>
      <c r="JWM35" s="480"/>
      <c r="JWN35" s="480"/>
      <c r="JWO35" s="480"/>
      <c r="JWP35" s="480"/>
      <c r="JWQ35" s="480"/>
      <c r="JWR35" s="480"/>
      <c r="JWS35" s="480"/>
      <c r="JWT35" s="480"/>
      <c r="JWU35" s="480"/>
      <c r="JWV35" s="480"/>
      <c r="JWW35" s="480"/>
      <c r="JWX35" s="480"/>
      <c r="JWY35" s="480"/>
      <c r="JWZ35" s="480"/>
      <c r="JXA35" s="480"/>
      <c r="JXB35" s="480"/>
      <c r="JXC35" s="480"/>
      <c r="JXD35" s="480"/>
      <c r="JXE35" s="480"/>
      <c r="JXF35" s="480"/>
      <c r="JXG35" s="480"/>
      <c r="JXH35" s="480"/>
      <c r="JXI35" s="480"/>
      <c r="JXJ35" s="480"/>
      <c r="JXK35" s="480"/>
      <c r="JXL35" s="480"/>
      <c r="JXM35" s="480"/>
      <c r="JXN35" s="480"/>
      <c r="JXO35" s="480"/>
      <c r="JXP35" s="480"/>
      <c r="JXQ35" s="480"/>
      <c r="JXR35" s="480"/>
      <c r="JXS35" s="480"/>
      <c r="JXT35" s="480"/>
      <c r="JXU35" s="480"/>
      <c r="JXV35" s="480"/>
      <c r="JXW35" s="480"/>
      <c r="JXX35" s="480"/>
      <c r="JXY35" s="480"/>
      <c r="JXZ35" s="480"/>
      <c r="JYA35" s="480"/>
      <c r="JYB35" s="480"/>
      <c r="JYC35" s="480"/>
      <c r="JYD35" s="480"/>
      <c r="JYE35" s="480"/>
      <c r="JYF35" s="480"/>
      <c r="JYG35" s="480"/>
      <c r="JYH35" s="480"/>
      <c r="JYI35" s="480"/>
      <c r="JYJ35" s="480"/>
      <c r="JYK35" s="480"/>
      <c r="JYL35" s="480"/>
      <c r="JYM35" s="480"/>
      <c r="JYN35" s="480"/>
      <c r="JYO35" s="480"/>
      <c r="JYP35" s="480"/>
      <c r="JYQ35" s="480"/>
      <c r="JYR35" s="480"/>
      <c r="JYS35" s="480"/>
      <c r="JYT35" s="480"/>
      <c r="JYU35" s="480"/>
      <c r="JYV35" s="480"/>
      <c r="JYW35" s="480"/>
      <c r="JYX35" s="480"/>
      <c r="JYY35" s="480"/>
      <c r="JYZ35" s="480"/>
      <c r="JZA35" s="480"/>
      <c r="JZB35" s="480"/>
      <c r="JZC35" s="480"/>
      <c r="JZD35" s="480"/>
      <c r="JZE35" s="480"/>
      <c r="JZF35" s="480"/>
      <c r="JZG35" s="480"/>
      <c r="JZH35" s="480"/>
      <c r="JZI35" s="480"/>
      <c r="JZJ35" s="480"/>
      <c r="JZK35" s="480"/>
      <c r="JZL35" s="480"/>
      <c r="JZM35" s="480"/>
      <c r="JZN35" s="480"/>
      <c r="JZO35" s="480"/>
      <c r="JZP35" s="480"/>
      <c r="JZQ35" s="480"/>
      <c r="JZR35" s="480"/>
      <c r="JZS35" s="480"/>
      <c r="JZT35" s="480"/>
      <c r="JZU35" s="480"/>
      <c r="JZV35" s="480"/>
      <c r="JZW35" s="480"/>
      <c r="JZX35" s="480"/>
      <c r="JZY35" s="480"/>
      <c r="JZZ35" s="480"/>
      <c r="KAA35" s="480"/>
      <c r="KAB35" s="480"/>
      <c r="KAC35" s="480"/>
      <c r="KAD35" s="480"/>
      <c r="KAE35" s="480"/>
      <c r="KAF35" s="480"/>
      <c r="KAG35" s="480"/>
      <c r="KAH35" s="480"/>
      <c r="KAI35" s="480"/>
      <c r="KAJ35" s="480"/>
      <c r="KAK35" s="480"/>
      <c r="KAL35" s="480"/>
      <c r="KAM35" s="480"/>
      <c r="KAN35" s="480"/>
      <c r="KAO35" s="480"/>
      <c r="KAP35" s="480"/>
      <c r="KAQ35" s="480"/>
      <c r="KAR35" s="480"/>
      <c r="KAS35" s="480"/>
      <c r="KAT35" s="480"/>
      <c r="KAU35" s="480"/>
      <c r="KAV35" s="480"/>
      <c r="KAW35" s="480"/>
      <c r="KAX35" s="480"/>
      <c r="KAY35" s="480"/>
      <c r="KAZ35" s="480"/>
      <c r="KBA35" s="480"/>
      <c r="KBB35" s="480"/>
      <c r="KBC35" s="480"/>
      <c r="KBD35" s="480"/>
      <c r="KBE35" s="480"/>
      <c r="KBF35" s="480"/>
      <c r="KBG35" s="480"/>
      <c r="KBH35" s="480"/>
      <c r="KBI35" s="480"/>
      <c r="KBJ35" s="480"/>
      <c r="KBK35" s="480"/>
      <c r="KBL35" s="480"/>
      <c r="KBM35" s="480"/>
      <c r="KBN35" s="480"/>
      <c r="KBO35" s="480"/>
      <c r="KBP35" s="480"/>
      <c r="KBQ35" s="480"/>
      <c r="KBR35" s="480"/>
      <c r="KBS35" s="480"/>
      <c r="KBT35" s="480"/>
      <c r="KBU35" s="480"/>
      <c r="KBV35" s="480"/>
      <c r="KBW35" s="480"/>
      <c r="KBX35" s="480"/>
      <c r="KBY35" s="480"/>
      <c r="KBZ35" s="480"/>
      <c r="KCA35" s="480"/>
      <c r="KCB35" s="480"/>
      <c r="KCC35" s="480"/>
      <c r="KCD35" s="480"/>
      <c r="KCE35" s="480"/>
      <c r="KCF35" s="480"/>
      <c r="KCG35" s="480"/>
      <c r="KCH35" s="480"/>
      <c r="KCI35" s="480"/>
      <c r="KCJ35" s="480"/>
      <c r="KCK35" s="480"/>
      <c r="KCL35" s="480"/>
      <c r="KCM35" s="480"/>
      <c r="KCN35" s="480"/>
      <c r="KCO35" s="480"/>
      <c r="KCP35" s="480"/>
      <c r="KCQ35" s="480"/>
      <c r="KCR35" s="480"/>
      <c r="KCS35" s="480"/>
      <c r="KCT35" s="480"/>
      <c r="KCU35" s="480"/>
      <c r="KCV35" s="480"/>
      <c r="KCW35" s="480"/>
      <c r="KCX35" s="480"/>
      <c r="KCY35" s="480"/>
      <c r="KCZ35" s="480"/>
      <c r="KDA35" s="480"/>
      <c r="KDB35" s="480"/>
      <c r="KDC35" s="480"/>
      <c r="KDD35" s="480"/>
      <c r="KDE35" s="480"/>
      <c r="KDF35" s="480"/>
      <c r="KDG35" s="480"/>
      <c r="KDH35" s="480"/>
      <c r="KDI35" s="480"/>
      <c r="KDJ35" s="480"/>
      <c r="KDK35" s="480"/>
      <c r="KDL35" s="480"/>
      <c r="KDM35" s="480"/>
      <c r="KDN35" s="480"/>
      <c r="KDO35" s="480"/>
      <c r="KDP35" s="480"/>
      <c r="KDQ35" s="480"/>
      <c r="KDR35" s="480"/>
      <c r="KDS35" s="480"/>
      <c r="KDT35" s="480"/>
      <c r="KDU35" s="480"/>
      <c r="KDV35" s="480"/>
      <c r="KDW35" s="480"/>
      <c r="KDX35" s="480"/>
      <c r="KDY35" s="480"/>
      <c r="KDZ35" s="480"/>
      <c r="KEA35" s="480"/>
      <c r="KEB35" s="480"/>
      <c r="KEC35" s="480"/>
      <c r="KED35" s="480"/>
      <c r="KEE35" s="480"/>
      <c r="KEF35" s="480"/>
      <c r="KEG35" s="480"/>
      <c r="KEH35" s="480"/>
      <c r="KEI35" s="480"/>
      <c r="KEJ35" s="480"/>
      <c r="KEK35" s="480"/>
      <c r="KEL35" s="480"/>
      <c r="KEM35" s="480"/>
      <c r="KEN35" s="480"/>
      <c r="KEO35" s="480"/>
      <c r="KEP35" s="480"/>
      <c r="KEQ35" s="480"/>
      <c r="KER35" s="480"/>
      <c r="KES35" s="480"/>
      <c r="KET35" s="480"/>
      <c r="KEU35" s="480"/>
      <c r="KEV35" s="480"/>
      <c r="KEW35" s="480"/>
      <c r="KEX35" s="480"/>
      <c r="KEY35" s="480"/>
      <c r="KEZ35" s="480"/>
      <c r="KFA35" s="480"/>
      <c r="KFB35" s="480"/>
      <c r="KFC35" s="480"/>
      <c r="KFD35" s="480"/>
      <c r="KFE35" s="480"/>
      <c r="KFF35" s="480"/>
      <c r="KFG35" s="480"/>
      <c r="KFH35" s="480"/>
      <c r="KFI35" s="480"/>
      <c r="KFJ35" s="480"/>
      <c r="KFK35" s="480"/>
      <c r="KFL35" s="480"/>
      <c r="KFM35" s="480"/>
      <c r="KFN35" s="480"/>
      <c r="KFO35" s="480"/>
      <c r="KFP35" s="480"/>
      <c r="KFQ35" s="480"/>
      <c r="KFR35" s="480"/>
      <c r="KFS35" s="480"/>
      <c r="KFT35" s="480"/>
      <c r="KFU35" s="480"/>
      <c r="KFV35" s="480"/>
      <c r="KFW35" s="480"/>
      <c r="KFX35" s="480"/>
      <c r="KFY35" s="480"/>
      <c r="KFZ35" s="480"/>
      <c r="KGA35" s="480"/>
      <c r="KGB35" s="480"/>
      <c r="KGC35" s="480"/>
      <c r="KGD35" s="480"/>
      <c r="KGE35" s="480"/>
      <c r="KGF35" s="480"/>
      <c r="KGG35" s="480"/>
      <c r="KGH35" s="480"/>
      <c r="KGI35" s="480"/>
      <c r="KGJ35" s="480"/>
      <c r="KGK35" s="480"/>
      <c r="KGL35" s="480"/>
      <c r="KGM35" s="480"/>
      <c r="KGN35" s="480"/>
      <c r="KGO35" s="480"/>
      <c r="KGP35" s="480"/>
      <c r="KGQ35" s="480"/>
      <c r="KGR35" s="480"/>
      <c r="KGS35" s="480"/>
      <c r="KGT35" s="480"/>
      <c r="KGU35" s="480"/>
      <c r="KGV35" s="480"/>
      <c r="KGW35" s="480"/>
      <c r="KGX35" s="480"/>
      <c r="KGY35" s="480"/>
      <c r="KGZ35" s="480"/>
      <c r="KHA35" s="480"/>
      <c r="KHB35" s="480"/>
      <c r="KHC35" s="480"/>
      <c r="KHD35" s="480"/>
      <c r="KHE35" s="480"/>
      <c r="KHF35" s="480"/>
      <c r="KHG35" s="480"/>
      <c r="KHH35" s="480"/>
      <c r="KHI35" s="480"/>
      <c r="KHJ35" s="480"/>
      <c r="KHK35" s="480"/>
      <c r="KHL35" s="480"/>
      <c r="KHM35" s="480"/>
      <c r="KHN35" s="480"/>
      <c r="KHO35" s="480"/>
      <c r="KHP35" s="480"/>
      <c r="KHQ35" s="480"/>
      <c r="KHR35" s="480"/>
      <c r="KHS35" s="480"/>
      <c r="KHT35" s="480"/>
      <c r="KHU35" s="480"/>
      <c r="KHV35" s="480"/>
      <c r="KHW35" s="480"/>
      <c r="KHX35" s="480"/>
      <c r="KHY35" s="480"/>
      <c r="KHZ35" s="480"/>
      <c r="KIA35" s="480"/>
      <c r="KIB35" s="480"/>
      <c r="KIC35" s="480"/>
      <c r="KID35" s="480"/>
      <c r="KIE35" s="480"/>
      <c r="KIF35" s="480"/>
      <c r="KIG35" s="480"/>
      <c r="KIH35" s="480"/>
      <c r="KII35" s="480"/>
      <c r="KIJ35" s="480"/>
      <c r="KIK35" s="480"/>
      <c r="KIL35" s="480"/>
      <c r="KIM35" s="480"/>
      <c r="KIN35" s="480"/>
      <c r="KIO35" s="480"/>
      <c r="KIP35" s="480"/>
      <c r="KIQ35" s="480"/>
      <c r="KIR35" s="480"/>
      <c r="KIS35" s="480"/>
      <c r="KIT35" s="480"/>
      <c r="KIU35" s="480"/>
      <c r="KIV35" s="480"/>
      <c r="KIW35" s="480"/>
      <c r="KIX35" s="480"/>
      <c r="KIY35" s="480"/>
      <c r="KIZ35" s="480"/>
      <c r="KJA35" s="480"/>
      <c r="KJB35" s="480"/>
      <c r="KJC35" s="480"/>
      <c r="KJD35" s="480"/>
      <c r="KJE35" s="480"/>
      <c r="KJF35" s="480"/>
      <c r="KJG35" s="480"/>
      <c r="KJH35" s="480"/>
      <c r="KJI35" s="480"/>
      <c r="KJJ35" s="480"/>
      <c r="KJK35" s="480"/>
      <c r="KJL35" s="480"/>
      <c r="KJM35" s="480"/>
      <c r="KJN35" s="480"/>
      <c r="KJO35" s="480"/>
      <c r="KJP35" s="480"/>
      <c r="KJQ35" s="480"/>
      <c r="KJR35" s="480"/>
      <c r="KJS35" s="480"/>
      <c r="KJT35" s="480"/>
      <c r="KJU35" s="480"/>
      <c r="KJV35" s="480"/>
      <c r="KJW35" s="480"/>
      <c r="KJX35" s="480"/>
      <c r="KJY35" s="480"/>
      <c r="KJZ35" s="480"/>
      <c r="KKA35" s="480"/>
      <c r="KKB35" s="480"/>
      <c r="KKC35" s="480"/>
      <c r="KKD35" s="480"/>
      <c r="KKE35" s="480"/>
      <c r="KKF35" s="480"/>
      <c r="KKG35" s="480"/>
      <c r="KKH35" s="480"/>
      <c r="KKI35" s="480"/>
      <c r="KKJ35" s="480"/>
      <c r="KKK35" s="480"/>
      <c r="KKL35" s="480"/>
      <c r="KKM35" s="480"/>
      <c r="KKN35" s="480"/>
      <c r="KKO35" s="480"/>
      <c r="KKP35" s="480"/>
      <c r="KKQ35" s="480"/>
      <c r="KKR35" s="480"/>
      <c r="KKS35" s="480"/>
      <c r="KKT35" s="480"/>
      <c r="KKU35" s="480"/>
      <c r="KKV35" s="480"/>
      <c r="KKW35" s="480"/>
      <c r="KKX35" s="480"/>
      <c r="KKY35" s="480"/>
      <c r="KKZ35" s="480"/>
      <c r="KLA35" s="480"/>
      <c r="KLB35" s="480"/>
      <c r="KLC35" s="480"/>
      <c r="KLD35" s="480"/>
      <c r="KLE35" s="480"/>
      <c r="KLF35" s="480"/>
      <c r="KLG35" s="480"/>
      <c r="KLH35" s="480"/>
      <c r="KLI35" s="480"/>
      <c r="KLJ35" s="480"/>
      <c r="KLK35" s="480"/>
      <c r="KLL35" s="480"/>
      <c r="KLM35" s="480"/>
      <c r="KLN35" s="480"/>
      <c r="KLO35" s="480"/>
      <c r="KLP35" s="480"/>
      <c r="KLQ35" s="480"/>
      <c r="KLR35" s="480"/>
      <c r="KLS35" s="480"/>
      <c r="KLT35" s="480"/>
      <c r="KLU35" s="480"/>
      <c r="KLV35" s="480"/>
      <c r="KLW35" s="480"/>
      <c r="KLX35" s="480"/>
      <c r="KLY35" s="480"/>
      <c r="KLZ35" s="480"/>
      <c r="KMA35" s="480"/>
      <c r="KMB35" s="480"/>
      <c r="KMC35" s="480"/>
      <c r="KMD35" s="480"/>
      <c r="KME35" s="480"/>
      <c r="KMF35" s="480"/>
      <c r="KMG35" s="480"/>
      <c r="KMH35" s="480"/>
      <c r="KMI35" s="480"/>
      <c r="KMJ35" s="480"/>
      <c r="KMK35" s="480"/>
      <c r="KML35" s="480"/>
      <c r="KMM35" s="480"/>
      <c r="KMN35" s="480"/>
      <c r="KMO35" s="480"/>
      <c r="KMP35" s="480"/>
      <c r="KMQ35" s="480"/>
      <c r="KMR35" s="480"/>
      <c r="KMS35" s="480"/>
      <c r="KMT35" s="480"/>
      <c r="KMU35" s="480"/>
      <c r="KMV35" s="480"/>
      <c r="KMW35" s="480"/>
      <c r="KMX35" s="480"/>
      <c r="KMY35" s="480"/>
      <c r="KMZ35" s="480"/>
      <c r="KNA35" s="480"/>
      <c r="KNB35" s="480"/>
      <c r="KNC35" s="480"/>
      <c r="KND35" s="480"/>
      <c r="KNE35" s="480"/>
      <c r="KNF35" s="480"/>
      <c r="KNG35" s="480"/>
      <c r="KNH35" s="480"/>
      <c r="KNI35" s="480"/>
      <c r="KNJ35" s="480"/>
      <c r="KNK35" s="480"/>
      <c r="KNL35" s="480"/>
      <c r="KNM35" s="480"/>
      <c r="KNN35" s="480"/>
      <c r="KNO35" s="480"/>
      <c r="KNP35" s="480"/>
      <c r="KNQ35" s="480"/>
      <c r="KNR35" s="480"/>
      <c r="KNS35" s="480"/>
      <c r="KNT35" s="480"/>
      <c r="KNU35" s="480"/>
      <c r="KNV35" s="480"/>
      <c r="KNW35" s="480"/>
      <c r="KNX35" s="480"/>
      <c r="KNY35" s="480"/>
      <c r="KNZ35" s="480"/>
      <c r="KOA35" s="480"/>
      <c r="KOB35" s="480"/>
      <c r="KOC35" s="480"/>
      <c r="KOD35" s="480"/>
      <c r="KOE35" s="480"/>
      <c r="KOF35" s="480"/>
      <c r="KOG35" s="480"/>
      <c r="KOH35" s="480"/>
      <c r="KOI35" s="480"/>
      <c r="KOJ35" s="480"/>
      <c r="KOK35" s="480"/>
      <c r="KOL35" s="480"/>
      <c r="KOM35" s="480"/>
      <c r="KON35" s="480"/>
      <c r="KOO35" s="480"/>
      <c r="KOP35" s="480"/>
      <c r="KOQ35" s="480"/>
      <c r="KOR35" s="480"/>
      <c r="KOS35" s="480"/>
      <c r="KOT35" s="480"/>
      <c r="KOU35" s="480"/>
      <c r="KOV35" s="480"/>
      <c r="KOW35" s="480"/>
      <c r="KOX35" s="480"/>
      <c r="KOY35" s="480"/>
      <c r="KOZ35" s="480"/>
      <c r="KPA35" s="480"/>
      <c r="KPB35" s="480"/>
      <c r="KPC35" s="480"/>
      <c r="KPD35" s="480"/>
      <c r="KPE35" s="480"/>
      <c r="KPF35" s="480"/>
      <c r="KPG35" s="480"/>
      <c r="KPH35" s="480"/>
      <c r="KPI35" s="480"/>
      <c r="KPJ35" s="480"/>
      <c r="KPK35" s="480"/>
      <c r="KPL35" s="480"/>
      <c r="KPM35" s="480"/>
      <c r="KPN35" s="480"/>
      <c r="KPO35" s="480"/>
      <c r="KPP35" s="480"/>
      <c r="KPQ35" s="480"/>
      <c r="KPR35" s="480"/>
      <c r="KPS35" s="480"/>
      <c r="KPT35" s="480"/>
      <c r="KPU35" s="480"/>
      <c r="KPV35" s="480"/>
      <c r="KPW35" s="480"/>
      <c r="KPX35" s="480"/>
      <c r="KPY35" s="480"/>
      <c r="KPZ35" s="480"/>
      <c r="KQA35" s="480"/>
      <c r="KQB35" s="480"/>
      <c r="KQC35" s="480"/>
      <c r="KQD35" s="480"/>
      <c r="KQE35" s="480"/>
      <c r="KQF35" s="480"/>
      <c r="KQG35" s="480"/>
      <c r="KQH35" s="480"/>
      <c r="KQI35" s="480"/>
      <c r="KQJ35" s="480"/>
      <c r="KQK35" s="480"/>
      <c r="KQL35" s="480"/>
      <c r="KQM35" s="480"/>
      <c r="KQN35" s="480"/>
      <c r="KQO35" s="480"/>
      <c r="KQP35" s="480"/>
      <c r="KQQ35" s="480"/>
      <c r="KQR35" s="480"/>
      <c r="KQS35" s="480"/>
      <c r="KQT35" s="480"/>
      <c r="KQU35" s="480"/>
      <c r="KQV35" s="480"/>
      <c r="KQW35" s="480"/>
      <c r="KQX35" s="480"/>
      <c r="KQY35" s="480"/>
      <c r="KQZ35" s="480"/>
      <c r="KRA35" s="480"/>
      <c r="KRB35" s="480"/>
      <c r="KRC35" s="480"/>
      <c r="KRD35" s="480"/>
      <c r="KRE35" s="480"/>
      <c r="KRF35" s="480"/>
      <c r="KRG35" s="480"/>
      <c r="KRH35" s="480"/>
      <c r="KRI35" s="480"/>
      <c r="KRJ35" s="480"/>
      <c r="KRK35" s="480"/>
      <c r="KRL35" s="480"/>
      <c r="KRM35" s="480"/>
      <c r="KRN35" s="480"/>
      <c r="KRO35" s="480"/>
      <c r="KRP35" s="480"/>
      <c r="KRQ35" s="480"/>
      <c r="KRR35" s="480"/>
      <c r="KRS35" s="480"/>
      <c r="KRT35" s="480"/>
      <c r="KRU35" s="480"/>
      <c r="KRV35" s="480"/>
      <c r="KRW35" s="480"/>
      <c r="KRX35" s="480"/>
      <c r="KRY35" s="480"/>
      <c r="KRZ35" s="480"/>
      <c r="KSA35" s="480"/>
      <c r="KSB35" s="480"/>
      <c r="KSC35" s="480"/>
      <c r="KSD35" s="480"/>
      <c r="KSE35" s="480"/>
      <c r="KSF35" s="480"/>
      <c r="KSG35" s="480"/>
      <c r="KSH35" s="480"/>
      <c r="KSI35" s="480"/>
      <c r="KSJ35" s="480"/>
      <c r="KSK35" s="480"/>
      <c r="KSL35" s="480"/>
      <c r="KSM35" s="480"/>
      <c r="KSN35" s="480"/>
      <c r="KSO35" s="480"/>
      <c r="KSP35" s="480"/>
      <c r="KSQ35" s="480"/>
      <c r="KSR35" s="480"/>
      <c r="KSS35" s="480"/>
      <c r="KST35" s="480"/>
      <c r="KSU35" s="480"/>
      <c r="KSV35" s="480"/>
      <c r="KSW35" s="480"/>
      <c r="KSX35" s="480"/>
      <c r="KSY35" s="480"/>
      <c r="KSZ35" s="480"/>
      <c r="KTA35" s="480"/>
      <c r="KTB35" s="480"/>
      <c r="KTC35" s="480"/>
      <c r="KTD35" s="480"/>
      <c r="KTE35" s="480"/>
      <c r="KTF35" s="480"/>
      <c r="KTG35" s="480"/>
      <c r="KTH35" s="480"/>
      <c r="KTI35" s="480"/>
      <c r="KTJ35" s="480"/>
      <c r="KTK35" s="480"/>
      <c r="KTL35" s="480"/>
      <c r="KTM35" s="480"/>
      <c r="KTN35" s="480"/>
      <c r="KTO35" s="480"/>
      <c r="KTP35" s="480"/>
      <c r="KTQ35" s="480"/>
      <c r="KTR35" s="480"/>
      <c r="KTS35" s="480"/>
      <c r="KTT35" s="480"/>
      <c r="KTU35" s="480"/>
      <c r="KTV35" s="480"/>
      <c r="KTW35" s="480"/>
      <c r="KTX35" s="480"/>
      <c r="KTY35" s="480"/>
      <c r="KTZ35" s="480"/>
      <c r="KUA35" s="480"/>
      <c r="KUB35" s="480"/>
      <c r="KUC35" s="480"/>
      <c r="KUD35" s="480"/>
      <c r="KUE35" s="480"/>
      <c r="KUF35" s="480"/>
      <c r="KUG35" s="480"/>
      <c r="KUH35" s="480"/>
      <c r="KUI35" s="480"/>
      <c r="KUJ35" s="480"/>
      <c r="KUK35" s="480"/>
      <c r="KUL35" s="480"/>
      <c r="KUM35" s="480"/>
      <c r="KUN35" s="480"/>
      <c r="KUO35" s="480"/>
      <c r="KUP35" s="480"/>
      <c r="KUQ35" s="480"/>
      <c r="KUR35" s="480"/>
      <c r="KUS35" s="480"/>
      <c r="KUT35" s="480"/>
      <c r="KUU35" s="480"/>
      <c r="KUV35" s="480"/>
      <c r="KUW35" s="480"/>
      <c r="KUX35" s="480"/>
      <c r="KUY35" s="480"/>
      <c r="KUZ35" s="480"/>
      <c r="KVA35" s="480"/>
      <c r="KVB35" s="480"/>
      <c r="KVC35" s="480"/>
      <c r="KVD35" s="480"/>
      <c r="KVE35" s="480"/>
      <c r="KVF35" s="480"/>
      <c r="KVG35" s="480"/>
      <c r="KVH35" s="480"/>
      <c r="KVI35" s="480"/>
      <c r="KVJ35" s="480"/>
      <c r="KVK35" s="480"/>
      <c r="KVL35" s="480"/>
      <c r="KVM35" s="480"/>
      <c r="KVN35" s="480"/>
      <c r="KVO35" s="480"/>
      <c r="KVP35" s="480"/>
      <c r="KVQ35" s="480"/>
      <c r="KVR35" s="480"/>
      <c r="KVS35" s="480"/>
      <c r="KVT35" s="480"/>
      <c r="KVU35" s="480"/>
      <c r="KVV35" s="480"/>
      <c r="KVW35" s="480"/>
      <c r="KVX35" s="480"/>
      <c r="KVY35" s="480"/>
      <c r="KVZ35" s="480"/>
      <c r="KWA35" s="480"/>
      <c r="KWB35" s="480"/>
      <c r="KWC35" s="480"/>
      <c r="KWD35" s="480"/>
      <c r="KWE35" s="480"/>
      <c r="KWF35" s="480"/>
      <c r="KWG35" s="480"/>
      <c r="KWH35" s="480"/>
      <c r="KWI35" s="480"/>
      <c r="KWJ35" s="480"/>
      <c r="KWK35" s="480"/>
      <c r="KWL35" s="480"/>
      <c r="KWM35" s="480"/>
      <c r="KWN35" s="480"/>
      <c r="KWO35" s="480"/>
      <c r="KWP35" s="480"/>
      <c r="KWQ35" s="480"/>
      <c r="KWR35" s="480"/>
      <c r="KWS35" s="480"/>
      <c r="KWT35" s="480"/>
      <c r="KWU35" s="480"/>
      <c r="KWV35" s="480"/>
      <c r="KWW35" s="480"/>
      <c r="KWX35" s="480"/>
      <c r="KWY35" s="480"/>
      <c r="KWZ35" s="480"/>
      <c r="KXA35" s="480"/>
      <c r="KXB35" s="480"/>
      <c r="KXC35" s="480"/>
      <c r="KXD35" s="480"/>
      <c r="KXE35" s="480"/>
      <c r="KXF35" s="480"/>
      <c r="KXG35" s="480"/>
      <c r="KXH35" s="480"/>
      <c r="KXI35" s="480"/>
      <c r="KXJ35" s="480"/>
      <c r="KXK35" s="480"/>
      <c r="KXL35" s="480"/>
      <c r="KXM35" s="480"/>
      <c r="KXN35" s="480"/>
      <c r="KXO35" s="480"/>
      <c r="KXP35" s="480"/>
      <c r="KXQ35" s="480"/>
      <c r="KXR35" s="480"/>
      <c r="KXS35" s="480"/>
      <c r="KXT35" s="480"/>
      <c r="KXU35" s="480"/>
      <c r="KXV35" s="480"/>
      <c r="KXW35" s="480"/>
      <c r="KXX35" s="480"/>
      <c r="KXY35" s="480"/>
      <c r="KXZ35" s="480"/>
      <c r="KYA35" s="480"/>
      <c r="KYB35" s="480"/>
      <c r="KYC35" s="480"/>
      <c r="KYD35" s="480"/>
      <c r="KYE35" s="480"/>
      <c r="KYF35" s="480"/>
      <c r="KYG35" s="480"/>
      <c r="KYH35" s="480"/>
      <c r="KYI35" s="480"/>
      <c r="KYJ35" s="480"/>
      <c r="KYK35" s="480"/>
      <c r="KYL35" s="480"/>
      <c r="KYM35" s="480"/>
      <c r="KYN35" s="480"/>
      <c r="KYO35" s="480"/>
      <c r="KYP35" s="480"/>
      <c r="KYQ35" s="480"/>
      <c r="KYR35" s="480"/>
      <c r="KYS35" s="480"/>
      <c r="KYT35" s="480"/>
      <c r="KYU35" s="480"/>
      <c r="KYV35" s="480"/>
      <c r="KYW35" s="480"/>
      <c r="KYX35" s="480"/>
      <c r="KYY35" s="480"/>
      <c r="KYZ35" s="480"/>
      <c r="KZA35" s="480"/>
      <c r="KZB35" s="480"/>
      <c r="KZC35" s="480"/>
      <c r="KZD35" s="480"/>
      <c r="KZE35" s="480"/>
      <c r="KZF35" s="480"/>
      <c r="KZG35" s="480"/>
      <c r="KZH35" s="480"/>
      <c r="KZI35" s="480"/>
      <c r="KZJ35" s="480"/>
      <c r="KZK35" s="480"/>
      <c r="KZL35" s="480"/>
      <c r="KZM35" s="480"/>
      <c r="KZN35" s="480"/>
      <c r="KZO35" s="480"/>
      <c r="KZP35" s="480"/>
      <c r="KZQ35" s="480"/>
      <c r="KZR35" s="480"/>
      <c r="KZS35" s="480"/>
      <c r="KZT35" s="480"/>
      <c r="KZU35" s="480"/>
      <c r="KZV35" s="480"/>
      <c r="KZW35" s="480"/>
      <c r="KZX35" s="480"/>
      <c r="KZY35" s="480"/>
      <c r="KZZ35" s="480"/>
      <c r="LAA35" s="480"/>
      <c r="LAB35" s="480"/>
      <c r="LAC35" s="480"/>
      <c r="LAD35" s="480"/>
      <c r="LAE35" s="480"/>
      <c r="LAF35" s="480"/>
      <c r="LAG35" s="480"/>
      <c r="LAH35" s="480"/>
      <c r="LAI35" s="480"/>
      <c r="LAJ35" s="480"/>
      <c r="LAK35" s="480"/>
      <c r="LAL35" s="480"/>
      <c r="LAM35" s="480"/>
      <c r="LAN35" s="480"/>
      <c r="LAO35" s="480"/>
      <c r="LAP35" s="480"/>
      <c r="LAQ35" s="480"/>
      <c r="LAR35" s="480"/>
      <c r="LAS35" s="480"/>
      <c r="LAT35" s="480"/>
      <c r="LAU35" s="480"/>
      <c r="LAV35" s="480"/>
      <c r="LAW35" s="480"/>
      <c r="LAX35" s="480"/>
      <c r="LAY35" s="480"/>
      <c r="LAZ35" s="480"/>
      <c r="LBA35" s="480"/>
      <c r="LBB35" s="480"/>
      <c r="LBC35" s="480"/>
      <c r="LBD35" s="480"/>
      <c r="LBE35" s="480"/>
      <c r="LBF35" s="480"/>
      <c r="LBG35" s="480"/>
      <c r="LBH35" s="480"/>
      <c r="LBI35" s="480"/>
      <c r="LBJ35" s="480"/>
      <c r="LBK35" s="480"/>
      <c r="LBL35" s="480"/>
      <c r="LBM35" s="480"/>
      <c r="LBN35" s="480"/>
      <c r="LBO35" s="480"/>
      <c r="LBP35" s="480"/>
      <c r="LBQ35" s="480"/>
      <c r="LBR35" s="480"/>
      <c r="LBS35" s="480"/>
      <c r="LBT35" s="480"/>
      <c r="LBU35" s="480"/>
      <c r="LBV35" s="480"/>
      <c r="LBW35" s="480"/>
      <c r="LBX35" s="480"/>
      <c r="LBY35" s="480"/>
      <c r="LBZ35" s="480"/>
      <c r="LCA35" s="480"/>
      <c r="LCB35" s="480"/>
      <c r="LCC35" s="480"/>
      <c r="LCD35" s="480"/>
      <c r="LCE35" s="480"/>
      <c r="LCF35" s="480"/>
      <c r="LCG35" s="480"/>
      <c r="LCH35" s="480"/>
      <c r="LCI35" s="480"/>
      <c r="LCJ35" s="480"/>
      <c r="LCK35" s="480"/>
      <c r="LCL35" s="480"/>
      <c r="LCM35" s="480"/>
      <c r="LCN35" s="480"/>
      <c r="LCO35" s="480"/>
      <c r="LCP35" s="480"/>
      <c r="LCQ35" s="480"/>
      <c r="LCR35" s="480"/>
      <c r="LCS35" s="480"/>
      <c r="LCT35" s="480"/>
      <c r="LCU35" s="480"/>
      <c r="LCV35" s="480"/>
      <c r="LCW35" s="480"/>
      <c r="LCX35" s="480"/>
      <c r="LCY35" s="480"/>
      <c r="LCZ35" s="480"/>
      <c r="LDA35" s="480"/>
      <c r="LDB35" s="480"/>
      <c r="LDC35" s="480"/>
      <c r="LDD35" s="480"/>
      <c r="LDE35" s="480"/>
      <c r="LDF35" s="480"/>
      <c r="LDG35" s="480"/>
      <c r="LDH35" s="480"/>
      <c r="LDI35" s="480"/>
      <c r="LDJ35" s="480"/>
      <c r="LDK35" s="480"/>
      <c r="LDL35" s="480"/>
      <c r="LDM35" s="480"/>
      <c r="LDN35" s="480"/>
      <c r="LDO35" s="480"/>
      <c r="LDP35" s="480"/>
      <c r="LDQ35" s="480"/>
      <c r="LDR35" s="480"/>
      <c r="LDS35" s="480"/>
      <c r="LDT35" s="480"/>
      <c r="LDU35" s="480"/>
      <c r="LDV35" s="480"/>
      <c r="LDW35" s="480"/>
      <c r="LDX35" s="480"/>
      <c r="LDY35" s="480"/>
      <c r="LDZ35" s="480"/>
      <c r="LEA35" s="480"/>
      <c r="LEB35" s="480"/>
      <c r="LEC35" s="480"/>
      <c r="LED35" s="480"/>
      <c r="LEE35" s="480"/>
      <c r="LEF35" s="480"/>
      <c r="LEG35" s="480"/>
      <c r="LEH35" s="480"/>
      <c r="LEI35" s="480"/>
      <c r="LEJ35" s="480"/>
      <c r="LEK35" s="480"/>
      <c r="LEL35" s="480"/>
      <c r="LEM35" s="480"/>
      <c r="LEN35" s="480"/>
      <c r="LEO35" s="480"/>
      <c r="LEP35" s="480"/>
      <c r="LEQ35" s="480"/>
      <c r="LER35" s="480"/>
      <c r="LES35" s="480"/>
      <c r="LET35" s="480"/>
      <c r="LEU35" s="480"/>
      <c r="LEV35" s="480"/>
      <c r="LEW35" s="480"/>
      <c r="LEX35" s="480"/>
      <c r="LEY35" s="480"/>
      <c r="LEZ35" s="480"/>
      <c r="LFA35" s="480"/>
      <c r="LFB35" s="480"/>
      <c r="LFC35" s="480"/>
      <c r="LFD35" s="480"/>
      <c r="LFE35" s="480"/>
      <c r="LFF35" s="480"/>
      <c r="LFG35" s="480"/>
      <c r="LFH35" s="480"/>
      <c r="LFI35" s="480"/>
      <c r="LFJ35" s="480"/>
      <c r="LFK35" s="480"/>
      <c r="LFL35" s="480"/>
      <c r="LFM35" s="480"/>
      <c r="LFN35" s="480"/>
      <c r="LFO35" s="480"/>
      <c r="LFP35" s="480"/>
      <c r="LFQ35" s="480"/>
      <c r="LFR35" s="480"/>
      <c r="LFS35" s="480"/>
      <c r="LFT35" s="480"/>
      <c r="LFU35" s="480"/>
      <c r="LFV35" s="480"/>
      <c r="LFW35" s="480"/>
      <c r="LFX35" s="480"/>
      <c r="LFY35" s="480"/>
      <c r="LFZ35" s="480"/>
      <c r="LGA35" s="480"/>
      <c r="LGB35" s="480"/>
      <c r="LGC35" s="480"/>
      <c r="LGD35" s="480"/>
      <c r="LGE35" s="480"/>
      <c r="LGF35" s="480"/>
      <c r="LGG35" s="480"/>
      <c r="LGH35" s="480"/>
      <c r="LGI35" s="480"/>
      <c r="LGJ35" s="480"/>
      <c r="LGK35" s="480"/>
      <c r="LGL35" s="480"/>
      <c r="LGM35" s="480"/>
      <c r="LGN35" s="480"/>
      <c r="LGO35" s="480"/>
      <c r="LGP35" s="480"/>
      <c r="LGQ35" s="480"/>
      <c r="LGR35" s="480"/>
      <c r="LGS35" s="480"/>
      <c r="LGT35" s="480"/>
      <c r="LGU35" s="480"/>
      <c r="LGV35" s="480"/>
      <c r="LGW35" s="480"/>
      <c r="LGX35" s="480"/>
      <c r="LGY35" s="480"/>
      <c r="LGZ35" s="480"/>
      <c r="LHA35" s="480"/>
      <c r="LHB35" s="480"/>
      <c r="LHC35" s="480"/>
      <c r="LHD35" s="480"/>
      <c r="LHE35" s="480"/>
      <c r="LHF35" s="480"/>
      <c r="LHG35" s="480"/>
      <c r="LHH35" s="480"/>
      <c r="LHI35" s="480"/>
      <c r="LHJ35" s="480"/>
      <c r="LHK35" s="480"/>
      <c r="LHL35" s="480"/>
      <c r="LHM35" s="480"/>
      <c r="LHN35" s="480"/>
      <c r="LHO35" s="480"/>
      <c r="LHP35" s="480"/>
      <c r="LHQ35" s="480"/>
      <c r="LHR35" s="480"/>
      <c r="LHS35" s="480"/>
      <c r="LHT35" s="480"/>
      <c r="LHU35" s="480"/>
      <c r="LHV35" s="480"/>
      <c r="LHW35" s="480"/>
      <c r="LHX35" s="480"/>
      <c r="LHY35" s="480"/>
      <c r="LHZ35" s="480"/>
      <c r="LIA35" s="480"/>
      <c r="LIB35" s="480"/>
      <c r="LIC35" s="480"/>
      <c r="LID35" s="480"/>
      <c r="LIE35" s="480"/>
      <c r="LIF35" s="480"/>
      <c r="LIG35" s="480"/>
      <c r="LIH35" s="480"/>
      <c r="LII35" s="480"/>
      <c r="LIJ35" s="480"/>
      <c r="LIK35" s="480"/>
      <c r="LIL35" s="480"/>
      <c r="LIM35" s="480"/>
      <c r="LIN35" s="480"/>
      <c r="LIO35" s="480"/>
      <c r="LIP35" s="480"/>
      <c r="LIQ35" s="480"/>
      <c r="LIR35" s="480"/>
      <c r="LIS35" s="480"/>
      <c r="LIT35" s="480"/>
      <c r="LIU35" s="480"/>
      <c r="LIV35" s="480"/>
      <c r="LIW35" s="480"/>
      <c r="LIX35" s="480"/>
      <c r="LIY35" s="480"/>
      <c r="LIZ35" s="480"/>
      <c r="LJA35" s="480"/>
      <c r="LJB35" s="480"/>
      <c r="LJC35" s="480"/>
      <c r="LJD35" s="480"/>
      <c r="LJE35" s="480"/>
      <c r="LJF35" s="480"/>
      <c r="LJG35" s="480"/>
      <c r="LJH35" s="480"/>
      <c r="LJI35" s="480"/>
      <c r="LJJ35" s="480"/>
      <c r="LJK35" s="480"/>
      <c r="LJL35" s="480"/>
      <c r="LJM35" s="480"/>
      <c r="LJN35" s="480"/>
      <c r="LJO35" s="480"/>
      <c r="LJP35" s="480"/>
      <c r="LJQ35" s="480"/>
      <c r="LJR35" s="480"/>
      <c r="LJS35" s="480"/>
      <c r="LJT35" s="480"/>
      <c r="LJU35" s="480"/>
      <c r="LJV35" s="480"/>
      <c r="LJW35" s="480"/>
      <c r="LJX35" s="480"/>
      <c r="LJY35" s="480"/>
      <c r="LJZ35" s="480"/>
      <c r="LKA35" s="480"/>
      <c r="LKB35" s="480"/>
      <c r="LKC35" s="480"/>
      <c r="LKD35" s="480"/>
      <c r="LKE35" s="480"/>
      <c r="LKF35" s="480"/>
      <c r="LKG35" s="480"/>
      <c r="LKH35" s="480"/>
      <c r="LKI35" s="480"/>
      <c r="LKJ35" s="480"/>
      <c r="LKK35" s="480"/>
      <c r="LKL35" s="480"/>
      <c r="LKM35" s="480"/>
      <c r="LKN35" s="480"/>
      <c r="LKO35" s="480"/>
      <c r="LKP35" s="480"/>
      <c r="LKQ35" s="480"/>
      <c r="LKR35" s="480"/>
      <c r="LKS35" s="480"/>
      <c r="LKT35" s="480"/>
      <c r="LKU35" s="480"/>
      <c r="LKV35" s="480"/>
      <c r="LKW35" s="480"/>
      <c r="LKX35" s="480"/>
      <c r="LKY35" s="480"/>
      <c r="LKZ35" s="480"/>
      <c r="LLA35" s="480"/>
      <c r="LLB35" s="480"/>
      <c r="LLC35" s="480"/>
      <c r="LLD35" s="480"/>
      <c r="LLE35" s="480"/>
      <c r="LLF35" s="480"/>
      <c r="LLG35" s="480"/>
      <c r="LLH35" s="480"/>
      <c r="LLI35" s="480"/>
      <c r="LLJ35" s="480"/>
      <c r="LLK35" s="480"/>
      <c r="LLL35" s="480"/>
      <c r="LLM35" s="480"/>
      <c r="LLN35" s="480"/>
      <c r="LLO35" s="480"/>
      <c r="LLP35" s="480"/>
      <c r="LLQ35" s="480"/>
      <c r="LLR35" s="480"/>
      <c r="LLS35" s="480"/>
      <c r="LLT35" s="480"/>
      <c r="LLU35" s="480"/>
      <c r="LLV35" s="480"/>
      <c r="LLW35" s="480"/>
      <c r="LLX35" s="480"/>
      <c r="LLY35" s="480"/>
      <c r="LLZ35" s="480"/>
      <c r="LMA35" s="480"/>
      <c r="LMB35" s="480"/>
      <c r="LMC35" s="480"/>
      <c r="LMD35" s="480"/>
      <c r="LME35" s="480"/>
      <c r="LMF35" s="480"/>
      <c r="LMG35" s="480"/>
      <c r="LMH35" s="480"/>
      <c r="LMI35" s="480"/>
      <c r="LMJ35" s="480"/>
      <c r="LMK35" s="480"/>
      <c r="LML35" s="480"/>
      <c r="LMM35" s="480"/>
      <c r="LMN35" s="480"/>
      <c r="LMO35" s="480"/>
      <c r="LMP35" s="480"/>
      <c r="LMQ35" s="480"/>
      <c r="LMR35" s="480"/>
      <c r="LMS35" s="480"/>
      <c r="LMT35" s="480"/>
      <c r="LMU35" s="480"/>
      <c r="LMV35" s="480"/>
      <c r="LMW35" s="480"/>
      <c r="LMX35" s="480"/>
      <c r="LMY35" s="480"/>
      <c r="LMZ35" s="480"/>
      <c r="LNA35" s="480"/>
      <c r="LNB35" s="480"/>
      <c r="LNC35" s="480"/>
      <c r="LND35" s="480"/>
      <c r="LNE35" s="480"/>
      <c r="LNF35" s="480"/>
      <c r="LNG35" s="480"/>
      <c r="LNH35" s="480"/>
      <c r="LNI35" s="480"/>
      <c r="LNJ35" s="480"/>
      <c r="LNK35" s="480"/>
      <c r="LNL35" s="480"/>
      <c r="LNM35" s="480"/>
      <c r="LNN35" s="480"/>
      <c r="LNO35" s="480"/>
      <c r="LNP35" s="480"/>
      <c r="LNQ35" s="480"/>
      <c r="LNR35" s="480"/>
      <c r="LNS35" s="480"/>
      <c r="LNT35" s="480"/>
      <c r="LNU35" s="480"/>
      <c r="LNV35" s="480"/>
      <c r="LNW35" s="480"/>
      <c r="LNX35" s="480"/>
      <c r="LNY35" s="480"/>
      <c r="LNZ35" s="480"/>
      <c r="LOA35" s="480"/>
      <c r="LOB35" s="480"/>
      <c r="LOC35" s="480"/>
      <c r="LOD35" s="480"/>
      <c r="LOE35" s="480"/>
      <c r="LOF35" s="480"/>
      <c r="LOG35" s="480"/>
      <c r="LOH35" s="480"/>
      <c r="LOI35" s="480"/>
      <c r="LOJ35" s="480"/>
      <c r="LOK35" s="480"/>
      <c r="LOL35" s="480"/>
      <c r="LOM35" s="480"/>
      <c r="LON35" s="480"/>
      <c r="LOO35" s="480"/>
      <c r="LOP35" s="480"/>
      <c r="LOQ35" s="480"/>
      <c r="LOR35" s="480"/>
      <c r="LOS35" s="480"/>
      <c r="LOT35" s="480"/>
      <c r="LOU35" s="480"/>
      <c r="LOV35" s="480"/>
      <c r="LOW35" s="480"/>
      <c r="LOX35" s="480"/>
      <c r="LOY35" s="480"/>
      <c r="LOZ35" s="480"/>
      <c r="LPA35" s="480"/>
      <c r="LPB35" s="480"/>
      <c r="LPC35" s="480"/>
      <c r="LPD35" s="480"/>
      <c r="LPE35" s="480"/>
      <c r="LPF35" s="480"/>
      <c r="LPG35" s="480"/>
      <c r="LPH35" s="480"/>
      <c r="LPI35" s="480"/>
      <c r="LPJ35" s="480"/>
      <c r="LPK35" s="480"/>
      <c r="LPL35" s="480"/>
      <c r="LPM35" s="480"/>
      <c r="LPN35" s="480"/>
      <c r="LPO35" s="480"/>
      <c r="LPP35" s="480"/>
      <c r="LPQ35" s="480"/>
      <c r="LPR35" s="480"/>
      <c r="LPS35" s="480"/>
      <c r="LPT35" s="480"/>
      <c r="LPU35" s="480"/>
      <c r="LPV35" s="480"/>
      <c r="LPW35" s="480"/>
      <c r="LPX35" s="480"/>
      <c r="LPY35" s="480"/>
      <c r="LPZ35" s="480"/>
      <c r="LQA35" s="480"/>
      <c r="LQB35" s="480"/>
      <c r="LQC35" s="480"/>
      <c r="LQD35" s="480"/>
      <c r="LQE35" s="480"/>
      <c r="LQF35" s="480"/>
      <c r="LQG35" s="480"/>
      <c r="LQH35" s="480"/>
      <c r="LQI35" s="480"/>
      <c r="LQJ35" s="480"/>
      <c r="LQK35" s="480"/>
      <c r="LQL35" s="480"/>
      <c r="LQM35" s="480"/>
      <c r="LQN35" s="480"/>
      <c r="LQO35" s="480"/>
      <c r="LQP35" s="480"/>
      <c r="LQQ35" s="480"/>
      <c r="LQR35" s="480"/>
      <c r="LQS35" s="480"/>
      <c r="LQT35" s="480"/>
      <c r="LQU35" s="480"/>
      <c r="LQV35" s="480"/>
      <c r="LQW35" s="480"/>
      <c r="LQX35" s="480"/>
      <c r="LQY35" s="480"/>
      <c r="LQZ35" s="480"/>
      <c r="LRA35" s="480"/>
      <c r="LRB35" s="480"/>
      <c r="LRC35" s="480"/>
      <c r="LRD35" s="480"/>
      <c r="LRE35" s="480"/>
      <c r="LRF35" s="480"/>
      <c r="LRG35" s="480"/>
      <c r="LRH35" s="480"/>
      <c r="LRI35" s="480"/>
      <c r="LRJ35" s="480"/>
      <c r="LRK35" s="480"/>
      <c r="LRL35" s="480"/>
      <c r="LRM35" s="480"/>
      <c r="LRN35" s="480"/>
      <c r="LRO35" s="480"/>
      <c r="LRP35" s="480"/>
      <c r="LRQ35" s="480"/>
      <c r="LRR35" s="480"/>
      <c r="LRS35" s="480"/>
      <c r="LRT35" s="480"/>
      <c r="LRU35" s="480"/>
      <c r="LRV35" s="480"/>
      <c r="LRW35" s="480"/>
      <c r="LRX35" s="480"/>
      <c r="LRY35" s="480"/>
      <c r="LRZ35" s="480"/>
      <c r="LSA35" s="480"/>
      <c r="LSB35" s="480"/>
      <c r="LSC35" s="480"/>
      <c r="LSD35" s="480"/>
      <c r="LSE35" s="480"/>
      <c r="LSF35" s="480"/>
      <c r="LSG35" s="480"/>
      <c r="LSH35" s="480"/>
      <c r="LSI35" s="480"/>
      <c r="LSJ35" s="480"/>
      <c r="LSK35" s="480"/>
      <c r="LSL35" s="480"/>
      <c r="LSM35" s="480"/>
      <c r="LSN35" s="480"/>
      <c r="LSO35" s="480"/>
      <c r="LSP35" s="480"/>
      <c r="LSQ35" s="480"/>
      <c r="LSR35" s="480"/>
      <c r="LSS35" s="480"/>
      <c r="LST35" s="480"/>
      <c r="LSU35" s="480"/>
      <c r="LSV35" s="480"/>
      <c r="LSW35" s="480"/>
      <c r="LSX35" s="480"/>
      <c r="LSY35" s="480"/>
      <c r="LSZ35" s="480"/>
      <c r="LTA35" s="480"/>
      <c r="LTB35" s="480"/>
      <c r="LTC35" s="480"/>
      <c r="LTD35" s="480"/>
      <c r="LTE35" s="480"/>
      <c r="LTF35" s="480"/>
      <c r="LTG35" s="480"/>
      <c r="LTH35" s="480"/>
      <c r="LTI35" s="480"/>
      <c r="LTJ35" s="480"/>
      <c r="LTK35" s="480"/>
      <c r="LTL35" s="480"/>
      <c r="LTM35" s="480"/>
      <c r="LTN35" s="480"/>
      <c r="LTO35" s="480"/>
      <c r="LTP35" s="480"/>
      <c r="LTQ35" s="480"/>
      <c r="LTR35" s="480"/>
      <c r="LTS35" s="480"/>
      <c r="LTT35" s="480"/>
      <c r="LTU35" s="480"/>
      <c r="LTV35" s="480"/>
      <c r="LTW35" s="480"/>
      <c r="LTX35" s="480"/>
      <c r="LTY35" s="480"/>
      <c r="LTZ35" s="480"/>
      <c r="LUA35" s="480"/>
      <c r="LUB35" s="480"/>
      <c r="LUC35" s="480"/>
      <c r="LUD35" s="480"/>
      <c r="LUE35" s="480"/>
      <c r="LUF35" s="480"/>
      <c r="LUG35" s="480"/>
      <c r="LUH35" s="480"/>
      <c r="LUI35" s="480"/>
      <c r="LUJ35" s="480"/>
      <c r="LUK35" s="480"/>
      <c r="LUL35" s="480"/>
      <c r="LUM35" s="480"/>
      <c r="LUN35" s="480"/>
      <c r="LUO35" s="480"/>
      <c r="LUP35" s="480"/>
      <c r="LUQ35" s="480"/>
      <c r="LUR35" s="480"/>
      <c r="LUS35" s="480"/>
      <c r="LUT35" s="480"/>
      <c r="LUU35" s="480"/>
      <c r="LUV35" s="480"/>
      <c r="LUW35" s="480"/>
      <c r="LUX35" s="480"/>
      <c r="LUY35" s="480"/>
      <c r="LUZ35" s="480"/>
      <c r="LVA35" s="480"/>
      <c r="LVB35" s="480"/>
      <c r="LVC35" s="480"/>
      <c r="LVD35" s="480"/>
      <c r="LVE35" s="480"/>
      <c r="LVF35" s="480"/>
      <c r="LVG35" s="480"/>
      <c r="LVH35" s="480"/>
      <c r="LVI35" s="480"/>
      <c r="LVJ35" s="480"/>
      <c r="LVK35" s="480"/>
      <c r="LVL35" s="480"/>
      <c r="LVM35" s="480"/>
      <c r="LVN35" s="480"/>
      <c r="LVO35" s="480"/>
      <c r="LVP35" s="480"/>
      <c r="LVQ35" s="480"/>
      <c r="LVR35" s="480"/>
      <c r="LVS35" s="480"/>
      <c r="LVT35" s="480"/>
      <c r="LVU35" s="480"/>
      <c r="LVV35" s="480"/>
      <c r="LVW35" s="480"/>
      <c r="LVX35" s="480"/>
      <c r="LVY35" s="480"/>
      <c r="LVZ35" s="480"/>
      <c r="LWA35" s="480"/>
      <c r="LWB35" s="480"/>
      <c r="LWC35" s="480"/>
      <c r="LWD35" s="480"/>
      <c r="LWE35" s="480"/>
      <c r="LWF35" s="480"/>
      <c r="LWG35" s="480"/>
      <c r="LWH35" s="480"/>
      <c r="LWI35" s="480"/>
      <c r="LWJ35" s="480"/>
      <c r="LWK35" s="480"/>
      <c r="LWL35" s="480"/>
      <c r="LWM35" s="480"/>
      <c r="LWN35" s="480"/>
      <c r="LWO35" s="480"/>
      <c r="LWP35" s="480"/>
      <c r="LWQ35" s="480"/>
      <c r="LWR35" s="480"/>
      <c r="LWS35" s="480"/>
      <c r="LWT35" s="480"/>
      <c r="LWU35" s="480"/>
      <c r="LWV35" s="480"/>
      <c r="LWW35" s="480"/>
      <c r="LWX35" s="480"/>
      <c r="LWY35" s="480"/>
      <c r="LWZ35" s="480"/>
      <c r="LXA35" s="480"/>
      <c r="LXB35" s="480"/>
      <c r="LXC35" s="480"/>
      <c r="LXD35" s="480"/>
      <c r="LXE35" s="480"/>
      <c r="LXF35" s="480"/>
      <c r="LXG35" s="480"/>
      <c r="LXH35" s="480"/>
      <c r="LXI35" s="480"/>
      <c r="LXJ35" s="480"/>
      <c r="LXK35" s="480"/>
      <c r="LXL35" s="480"/>
      <c r="LXM35" s="480"/>
      <c r="LXN35" s="480"/>
      <c r="LXO35" s="480"/>
      <c r="LXP35" s="480"/>
      <c r="LXQ35" s="480"/>
      <c r="LXR35" s="480"/>
      <c r="LXS35" s="480"/>
      <c r="LXT35" s="480"/>
      <c r="LXU35" s="480"/>
      <c r="LXV35" s="480"/>
      <c r="LXW35" s="480"/>
      <c r="LXX35" s="480"/>
      <c r="LXY35" s="480"/>
      <c r="LXZ35" s="480"/>
      <c r="LYA35" s="480"/>
      <c r="LYB35" s="480"/>
      <c r="LYC35" s="480"/>
      <c r="LYD35" s="480"/>
      <c r="LYE35" s="480"/>
      <c r="LYF35" s="480"/>
      <c r="LYG35" s="480"/>
      <c r="LYH35" s="480"/>
      <c r="LYI35" s="480"/>
      <c r="LYJ35" s="480"/>
      <c r="LYK35" s="480"/>
      <c r="LYL35" s="480"/>
      <c r="LYM35" s="480"/>
      <c r="LYN35" s="480"/>
      <c r="LYO35" s="480"/>
      <c r="LYP35" s="480"/>
      <c r="LYQ35" s="480"/>
      <c r="LYR35" s="480"/>
      <c r="LYS35" s="480"/>
      <c r="LYT35" s="480"/>
      <c r="LYU35" s="480"/>
      <c r="LYV35" s="480"/>
      <c r="LYW35" s="480"/>
      <c r="LYX35" s="480"/>
      <c r="LYY35" s="480"/>
      <c r="LYZ35" s="480"/>
      <c r="LZA35" s="480"/>
      <c r="LZB35" s="480"/>
      <c r="LZC35" s="480"/>
      <c r="LZD35" s="480"/>
      <c r="LZE35" s="480"/>
      <c r="LZF35" s="480"/>
      <c r="LZG35" s="480"/>
      <c r="LZH35" s="480"/>
      <c r="LZI35" s="480"/>
      <c r="LZJ35" s="480"/>
      <c r="LZK35" s="480"/>
      <c r="LZL35" s="480"/>
      <c r="LZM35" s="480"/>
      <c r="LZN35" s="480"/>
      <c r="LZO35" s="480"/>
      <c r="LZP35" s="480"/>
      <c r="LZQ35" s="480"/>
      <c r="LZR35" s="480"/>
      <c r="LZS35" s="480"/>
      <c r="LZT35" s="480"/>
      <c r="LZU35" s="480"/>
      <c r="LZV35" s="480"/>
      <c r="LZW35" s="480"/>
      <c r="LZX35" s="480"/>
      <c r="LZY35" s="480"/>
      <c r="LZZ35" s="480"/>
      <c r="MAA35" s="480"/>
      <c r="MAB35" s="480"/>
      <c r="MAC35" s="480"/>
      <c r="MAD35" s="480"/>
      <c r="MAE35" s="480"/>
      <c r="MAF35" s="480"/>
      <c r="MAG35" s="480"/>
      <c r="MAH35" s="480"/>
      <c r="MAI35" s="480"/>
      <c r="MAJ35" s="480"/>
      <c r="MAK35" s="480"/>
      <c r="MAL35" s="480"/>
      <c r="MAM35" s="480"/>
      <c r="MAN35" s="480"/>
      <c r="MAO35" s="480"/>
      <c r="MAP35" s="480"/>
      <c r="MAQ35" s="480"/>
      <c r="MAR35" s="480"/>
      <c r="MAS35" s="480"/>
      <c r="MAT35" s="480"/>
      <c r="MAU35" s="480"/>
      <c r="MAV35" s="480"/>
      <c r="MAW35" s="480"/>
      <c r="MAX35" s="480"/>
      <c r="MAY35" s="480"/>
      <c r="MAZ35" s="480"/>
      <c r="MBA35" s="480"/>
      <c r="MBB35" s="480"/>
      <c r="MBC35" s="480"/>
      <c r="MBD35" s="480"/>
      <c r="MBE35" s="480"/>
      <c r="MBF35" s="480"/>
      <c r="MBG35" s="480"/>
      <c r="MBH35" s="480"/>
      <c r="MBI35" s="480"/>
      <c r="MBJ35" s="480"/>
      <c r="MBK35" s="480"/>
      <c r="MBL35" s="480"/>
      <c r="MBM35" s="480"/>
      <c r="MBN35" s="480"/>
      <c r="MBO35" s="480"/>
      <c r="MBP35" s="480"/>
      <c r="MBQ35" s="480"/>
      <c r="MBR35" s="480"/>
      <c r="MBS35" s="480"/>
      <c r="MBT35" s="480"/>
      <c r="MBU35" s="480"/>
      <c r="MBV35" s="480"/>
      <c r="MBW35" s="480"/>
      <c r="MBX35" s="480"/>
      <c r="MBY35" s="480"/>
      <c r="MBZ35" s="480"/>
      <c r="MCA35" s="480"/>
      <c r="MCB35" s="480"/>
      <c r="MCC35" s="480"/>
      <c r="MCD35" s="480"/>
      <c r="MCE35" s="480"/>
      <c r="MCF35" s="480"/>
      <c r="MCG35" s="480"/>
      <c r="MCH35" s="480"/>
      <c r="MCI35" s="480"/>
      <c r="MCJ35" s="480"/>
      <c r="MCK35" s="480"/>
      <c r="MCL35" s="480"/>
      <c r="MCM35" s="480"/>
      <c r="MCN35" s="480"/>
      <c r="MCO35" s="480"/>
      <c r="MCP35" s="480"/>
      <c r="MCQ35" s="480"/>
      <c r="MCR35" s="480"/>
      <c r="MCS35" s="480"/>
      <c r="MCT35" s="480"/>
      <c r="MCU35" s="480"/>
      <c r="MCV35" s="480"/>
      <c r="MCW35" s="480"/>
      <c r="MCX35" s="480"/>
      <c r="MCY35" s="480"/>
      <c r="MCZ35" s="480"/>
      <c r="MDA35" s="480"/>
      <c r="MDB35" s="480"/>
      <c r="MDC35" s="480"/>
      <c r="MDD35" s="480"/>
      <c r="MDE35" s="480"/>
      <c r="MDF35" s="480"/>
      <c r="MDG35" s="480"/>
      <c r="MDH35" s="480"/>
      <c r="MDI35" s="480"/>
      <c r="MDJ35" s="480"/>
      <c r="MDK35" s="480"/>
      <c r="MDL35" s="480"/>
      <c r="MDM35" s="480"/>
      <c r="MDN35" s="480"/>
      <c r="MDO35" s="480"/>
      <c r="MDP35" s="480"/>
      <c r="MDQ35" s="480"/>
      <c r="MDR35" s="480"/>
      <c r="MDS35" s="480"/>
      <c r="MDT35" s="480"/>
      <c r="MDU35" s="480"/>
      <c r="MDV35" s="480"/>
      <c r="MDW35" s="480"/>
      <c r="MDX35" s="480"/>
      <c r="MDY35" s="480"/>
      <c r="MDZ35" s="480"/>
      <c r="MEA35" s="480"/>
      <c r="MEB35" s="480"/>
      <c r="MEC35" s="480"/>
      <c r="MED35" s="480"/>
      <c r="MEE35" s="480"/>
      <c r="MEF35" s="480"/>
      <c r="MEG35" s="480"/>
      <c r="MEH35" s="480"/>
      <c r="MEI35" s="480"/>
      <c r="MEJ35" s="480"/>
      <c r="MEK35" s="480"/>
      <c r="MEL35" s="480"/>
      <c r="MEM35" s="480"/>
      <c r="MEN35" s="480"/>
      <c r="MEO35" s="480"/>
      <c r="MEP35" s="480"/>
      <c r="MEQ35" s="480"/>
      <c r="MER35" s="480"/>
      <c r="MES35" s="480"/>
      <c r="MET35" s="480"/>
      <c r="MEU35" s="480"/>
      <c r="MEV35" s="480"/>
      <c r="MEW35" s="480"/>
      <c r="MEX35" s="480"/>
      <c r="MEY35" s="480"/>
      <c r="MEZ35" s="480"/>
      <c r="MFA35" s="480"/>
      <c r="MFB35" s="480"/>
      <c r="MFC35" s="480"/>
      <c r="MFD35" s="480"/>
      <c r="MFE35" s="480"/>
      <c r="MFF35" s="480"/>
      <c r="MFG35" s="480"/>
      <c r="MFH35" s="480"/>
      <c r="MFI35" s="480"/>
      <c r="MFJ35" s="480"/>
      <c r="MFK35" s="480"/>
      <c r="MFL35" s="480"/>
      <c r="MFM35" s="480"/>
      <c r="MFN35" s="480"/>
      <c r="MFO35" s="480"/>
      <c r="MFP35" s="480"/>
      <c r="MFQ35" s="480"/>
      <c r="MFR35" s="480"/>
      <c r="MFS35" s="480"/>
      <c r="MFT35" s="480"/>
      <c r="MFU35" s="480"/>
      <c r="MFV35" s="480"/>
      <c r="MFW35" s="480"/>
      <c r="MFX35" s="480"/>
      <c r="MFY35" s="480"/>
      <c r="MFZ35" s="480"/>
      <c r="MGA35" s="480"/>
      <c r="MGB35" s="480"/>
      <c r="MGC35" s="480"/>
      <c r="MGD35" s="480"/>
      <c r="MGE35" s="480"/>
      <c r="MGF35" s="480"/>
      <c r="MGG35" s="480"/>
      <c r="MGH35" s="480"/>
      <c r="MGI35" s="480"/>
      <c r="MGJ35" s="480"/>
      <c r="MGK35" s="480"/>
      <c r="MGL35" s="480"/>
      <c r="MGM35" s="480"/>
      <c r="MGN35" s="480"/>
      <c r="MGO35" s="480"/>
      <c r="MGP35" s="480"/>
      <c r="MGQ35" s="480"/>
      <c r="MGR35" s="480"/>
      <c r="MGS35" s="480"/>
      <c r="MGT35" s="480"/>
      <c r="MGU35" s="480"/>
      <c r="MGV35" s="480"/>
      <c r="MGW35" s="480"/>
      <c r="MGX35" s="480"/>
      <c r="MGY35" s="480"/>
      <c r="MGZ35" s="480"/>
      <c r="MHA35" s="480"/>
      <c r="MHB35" s="480"/>
      <c r="MHC35" s="480"/>
      <c r="MHD35" s="480"/>
      <c r="MHE35" s="480"/>
      <c r="MHF35" s="480"/>
      <c r="MHG35" s="480"/>
      <c r="MHH35" s="480"/>
      <c r="MHI35" s="480"/>
      <c r="MHJ35" s="480"/>
      <c r="MHK35" s="480"/>
      <c r="MHL35" s="480"/>
      <c r="MHM35" s="480"/>
      <c r="MHN35" s="480"/>
      <c r="MHO35" s="480"/>
      <c r="MHP35" s="480"/>
      <c r="MHQ35" s="480"/>
      <c r="MHR35" s="480"/>
      <c r="MHS35" s="480"/>
      <c r="MHT35" s="480"/>
      <c r="MHU35" s="480"/>
      <c r="MHV35" s="480"/>
      <c r="MHW35" s="480"/>
      <c r="MHX35" s="480"/>
      <c r="MHY35" s="480"/>
      <c r="MHZ35" s="480"/>
      <c r="MIA35" s="480"/>
      <c r="MIB35" s="480"/>
      <c r="MIC35" s="480"/>
      <c r="MID35" s="480"/>
      <c r="MIE35" s="480"/>
      <c r="MIF35" s="480"/>
      <c r="MIG35" s="480"/>
      <c r="MIH35" s="480"/>
      <c r="MII35" s="480"/>
      <c r="MIJ35" s="480"/>
      <c r="MIK35" s="480"/>
      <c r="MIL35" s="480"/>
      <c r="MIM35" s="480"/>
      <c r="MIN35" s="480"/>
      <c r="MIO35" s="480"/>
      <c r="MIP35" s="480"/>
      <c r="MIQ35" s="480"/>
      <c r="MIR35" s="480"/>
      <c r="MIS35" s="480"/>
      <c r="MIT35" s="480"/>
      <c r="MIU35" s="480"/>
      <c r="MIV35" s="480"/>
      <c r="MIW35" s="480"/>
      <c r="MIX35" s="480"/>
      <c r="MIY35" s="480"/>
      <c r="MIZ35" s="480"/>
      <c r="MJA35" s="480"/>
      <c r="MJB35" s="480"/>
      <c r="MJC35" s="480"/>
      <c r="MJD35" s="480"/>
      <c r="MJE35" s="480"/>
      <c r="MJF35" s="480"/>
      <c r="MJG35" s="480"/>
      <c r="MJH35" s="480"/>
      <c r="MJI35" s="480"/>
      <c r="MJJ35" s="480"/>
      <c r="MJK35" s="480"/>
      <c r="MJL35" s="480"/>
      <c r="MJM35" s="480"/>
      <c r="MJN35" s="480"/>
      <c r="MJO35" s="480"/>
      <c r="MJP35" s="480"/>
      <c r="MJQ35" s="480"/>
      <c r="MJR35" s="480"/>
      <c r="MJS35" s="480"/>
      <c r="MJT35" s="480"/>
      <c r="MJU35" s="480"/>
      <c r="MJV35" s="480"/>
      <c r="MJW35" s="480"/>
      <c r="MJX35" s="480"/>
      <c r="MJY35" s="480"/>
      <c r="MJZ35" s="480"/>
      <c r="MKA35" s="480"/>
      <c r="MKB35" s="480"/>
      <c r="MKC35" s="480"/>
      <c r="MKD35" s="480"/>
      <c r="MKE35" s="480"/>
      <c r="MKF35" s="480"/>
      <c r="MKG35" s="480"/>
      <c r="MKH35" s="480"/>
      <c r="MKI35" s="480"/>
      <c r="MKJ35" s="480"/>
      <c r="MKK35" s="480"/>
      <c r="MKL35" s="480"/>
      <c r="MKM35" s="480"/>
      <c r="MKN35" s="480"/>
      <c r="MKO35" s="480"/>
      <c r="MKP35" s="480"/>
      <c r="MKQ35" s="480"/>
      <c r="MKR35" s="480"/>
      <c r="MKS35" s="480"/>
      <c r="MKT35" s="480"/>
      <c r="MKU35" s="480"/>
      <c r="MKV35" s="480"/>
      <c r="MKW35" s="480"/>
      <c r="MKX35" s="480"/>
      <c r="MKY35" s="480"/>
      <c r="MKZ35" s="480"/>
      <c r="MLA35" s="480"/>
      <c r="MLB35" s="480"/>
      <c r="MLC35" s="480"/>
      <c r="MLD35" s="480"/>
      <c r="MLE35" s="480"/>
      <c r="MLF35" s="480"/>
      <c r="MLG35" s="480"/>
      <c r="MLH35" s="480"/>
      <c r="MLI35" s="480"/>
      <c r="MLJ35" s="480"/>
      <c r="MLK35" s="480"/>
      <c r="MLL35" s="480"/>
      <c r="MLM35" s="480"/>
      <c r="MLN35" s="480"/>
      <c r="MLO35" s="480"/>
      <c r="MLP35" s="480"/>
      <c r="MLQ35" s="480"/>
      <c r="MLR35" s="480"/>
      <c r="MLS35" s="480"/>
      <c r="MLT35" s="480"/>
      <c r="MLU35" s="480"/>
      <c r="MLV35" s="480"/>
      <c r="MLW35" s="480"/>
      <c r="MLX35" s="480"/>
      <c r="MLY35" s="480"/>
      <c r="MLZ35" s="480"/>
      <c r="MMA35" s="480"/>
      <c r="MMB35" s="480"/>
      <c r="MMC35" s="480"/>
      <c r="MMD35" s="480"/>
      <c r="MME35" s="480"/>
      <c r="MMF35" s="480"/>
      <c r="MMG35" s="480"/>
      <c r="MMH35" s="480"/>
      <c r="MMI35" s="480"/>
      <c r="MMJ35" s="480"/>
      <c r="MMK35" s="480"/>
      <c r="MML35" s="480"/>
      <c r="MMM35" s="480"/>
      <c r="MMN35" s="480"/>
      <c r="MMO35" s="480"/>
      <c r="MMP35" s="480"/>
      <c r="MMQ35" s="480"/>
      <c r="MMR35" s="480"/>
      <c r="MMS35" s="480"/>
      <c r="MMT35" s="480"/>
      <c r="MMU35" s="480"/>
      <c r="MMV35" s="480"/>
      <c r="MMW35" s="480"/>
      <c r="MMX35" s="480"/>
      <c r="MMY35" s="480"/>
      <c r="MMZ35" s="480"/>
      <c r="MNA35" s="480"/>
      <c r="MNB35" s="480"/>
      <c r="MNC35" s="480"/>
      <c r="MND35" s="480"/>
      <c r="MNE35" s="480"/>
      <c r="MNF35" s="480"/>
      <c r="MNG35" s="480"/>
      <c r="MNH35" s="480"/>
      <c r="MNI35" s="480"/>
      <c r="MNJ35" s="480"/>
      <c r="MNK35" s="480"/>
      <c r="MNL35" s="480"/>
      <c r="MNM35" s="480"/>
      <c r="MNN35" s="480"/>
      <c r="MNO35" s="480"/>
      <c r="MNP35" s="480"/>
      <c r="MNQ35" s="480"/>
      <c r="MNR35" s="480"/>
      <c r="MNS35" s="480"/>
      <c r="MNT35" s="480"/>
      <c r="MNU35" s="480"/>
      <c r="MNV35" s="480"/>
      <c r="MNW35" s="480"/>
      <c r="MNX35" s="480"/>
      <c r="MNY35" s="480"/>
      <c r="MNZ35" s="480"/>
      <c r="MOA35" s="480"/>
      <c r="MOB35" s="480"/>
      <c r="MOC35" s="480"/>
      <c r="MOD35" s="480"/>
      <c r="MOE35" s="480"/>
      <c r="MOF35" s="480"/>
      <c r="MOG35" s="480"/>
      <c r="MOH35" s="480"/>
      <c r="MOI35" s="480"/>
      <c r="MOJ35" s="480"/>
      <c r="MOK35" s="480"/>
      <c r="MOL35" s="480"/>
      <c r="MOM35" s="480"/>
      <c r="MON35" s="480"/>
      <c r="MOO35" s="480"/>
      <c r="MOP35" s="480"/>
      <c r="MOQ35" s="480"/>
      <c r="MOR35" s="480"/>
      <c r="MOS35" s="480"/>
      <c r="MOT35" s="480"/>
      <c r="MOU35" s="480"/>
      <c r="MOV35" s="480"/>
      <c r="MOW35" s="480"/>
      <c r="MOX35" s="480"/>
      <c r="MOY35" s="480"/>
      <c r="MOZ35" s="480"/>
      <c r="MPA35" s="480"/>
      <c r="MPB35" s="480"/>
      <c r="MPC35" s="480"/>
      <c r="MPD35" s="480"/>
      <c r="MPE35" s="480"/>
      <c r="MPF35" s="480"/>
      <c r="MPG35" s="480"/>
      <c r="MPH35" s="480"/>
      <c r="MPI35" s="480"/>
      <c r="MPJ35" s="480"/>
      <c r="MPK35" s="480"/>
      <c r="MPL35" s="480"/>
      <c r="MPM35" s="480"/>
      <c r="MPN35" s="480"/>
      <c r="MPO35" s="480"/>
      <c r="MPP35" s="480"/>
      <c r="MPQ35" s="480"/>
      <c r="MPR35" s="480"/>
      <c r="MPS35" s="480"/>
      <c r="MPT35" s="480"/>
      <c r="MPU35" s="480"/>
      <c r="MPV35" s="480"/>
      <c r="MPW35" s="480"/>
      <c r="MPX35" s="480"/>
      <c r="MPY35" s="480"/>
      <c r="MPZ35" s="480"/>
      <c r="MQA35" s="480"/>
      <c r="MQB35" s="480"/>
      <c r="MQC35" s="480"/>
      <c r="MQD35" s="480"/>
      <c r="MQE35" s="480"/>
      <c r="MQF35" s="480"/>
      <c r="MQG35" s="480"/>
      <c r="MQH35" s="480"/>
      <c r="MQI35" s="480"/>
      <c r="MQJ35" s="480"/>
      <c r="MQK35" s="480"/>
      <c r="MQL35" s="480"/>
      <c r="MQM35" s="480"/>
      <c r="MQN35" s="480"/>
      <c r="MQO35" s="480"/>
      <c r="MQP35" s="480"/>
      <c r="MQQ35" s="480"/>
      <c r="MQR35" s="480"/>
      <c r="MQS35" s="480"/>
      <c r="MQT35" s="480"/>
      <c r="MQU35" s="480"/>
      <c r="MQV35" s="480"/>
      <c r="MQW35" s="480"/>
      <c r="MQX35" s="480"/>
      <c r="MQY35" s="480"/>
      <c r="MQZ35" s="480"/>
      <c r="MRA35" s="480"/>
      <c r="MRB35" s="480"/>
      <c r="MRC35" s="480"/>
      <c r="MRD35" s="480"/>
      <c r="MRE35" s="480"/>
      <c r="MRF35" s="480"/>
      <c r="MRG35" s="480"/>
      <c r="MRH35" s="480"/>
      <c r="MRI35" s="480"/>
      <c r="MRJ35" s="480"/>
      <c r="MRK35" s="480"/>
      <c r="MRL35" s="480"/>
      <c r="MRM35" s="480"/>
      <c r="MRN35" s="480"/>
      <c r="MRO35" s="480"/>
      <c r="MRP35" s="480"/>
      <c r="MRQ35" s="480"/>
      <c r="MRR35" s="480"/>
      <c r="MRS35" s="480"/>
      <c r="MRT35" s="480"/>
      <c r="MRU35" s="480"/>
      <c r="MRV35" s="480"/>
      <c r="MRW35" s="480"/>
      <c r="MRX35" s="480"/>
      <c r="MRY35" s="480"/>
      <c r="MRZ35" s="480"/>
      <c r="MSA35" s="480"/>
      <c r="MSB35" s="480"/>
      <c r="MSC35" s="480"/>
      <c r="MSD35" s="480"/>
      <c r="MSE35" s="480"/>
      <c r="MSF35" s="480"/>
      <c r="MSG35" s="480"/>
      <c r="MSH35" s="480"/>
      <c r="MSI35" s="480"/>
      <c r="MSJ35" s="480"/>
      <c r="MSK35" s="480"/>
      <c r="MSL35" s="480"/>
      <c r="MSM35" s="480"/>
      <c r="MSN35" s="480"/>
      <c r="MSO35" s="480"/>
      <c r="MSP35" s="480"/>
      <c r="MSQ35" s="480"/>
      <c r="MSR35" s="480"/>
      <c r="MSS35" s="480"/>
      <c r="MST35" s="480"/>
      <c r="MSU35" s="480"/>
      <c r="MSV35" s="480"/>
      <c r="MSW35" s="480"/>
      <c r="MSX35" s="480"/>
      <c r="MSY35" s="480"/>
      <c r="MSZ35" s="480"/>
      <c r="MTA35" s="480"/>
      <c r="MTB35" s="480"/>
      <c r="MTC35" s="480"/>
      <c r="MTD35" s="480"/>
      <c r="MTE35" s="480"/>
      <c r="MTF35" s="480"/>
      <c r="MTG35" s="480"/>
      <c r="MTH35" s="480"/>
      <c r="MTI35" s="480"/>
      <c r="MTJ35" s="480"/>
      <c r="MTK35" s="480"/>
      <c r="MTL35" s="480"/>
      <c r="MTM35" s="480"/>
      <c r="MTN35" s="480"/>
      <c r="MTO35" s="480"/>
      <c r="MTP35" s="480"/>
      <c r="MTQ35" s="480"/>
      <c r="MTR35" s="480"/>
      <c r="MTS35" s="480"/>
      <c r="MTT35" s="480"/>
      <c r="MTU35" s="480"/>
      <c r="MTV35" s="480"/>
      <c r="MTW35" s="480"/>
      <c r="MTX35" s="480"/>
      <c r="MTY35" s="480"/>
      <c r="MTZ35" s="480"/>
      <c r="MUA35" s="480"/>
      <c r="MUB35" s="480"/>
      <c r="MUC35" s="480"/>
      <c r="MUD35" s="480"/>
      <c r="MUE35" s="480"/>
      <c r="MUF35" s="480"/>
      <c r="MUG35" s="480"/>
      <c r="MUH35" s="480"/>
      <c r="MUI35" s="480"/>
      <c r="MUJ35" s="480"/>
      <c r="MUK35" s="480"/>
      <c r="MUL35" s="480"/>
      <c r="MUM35" s="480"/>
      <c r="MUN35" s="480"/>
      <c r="MUO35" s="480"/>
      <c r="MUP35" s="480"/>
      <c r="MUQ35" s="480"/>
      <c r="MUR35" s="480"/>
      <c r="MUS35" s="480"/>
      <c r="MUT35" s="480"/>
      <c r="MUU35" s="480"/>
      <c r="MUV35" s="480"/>
      <c r="MUW35" s="480"/>
      <c r="MUX35" s="480"/>
      <c r="MUY35" s="480"/>
      <c r="MUZ35" s="480"/>
      <c r="MVA35" s="480"/>
      <c r="MVB35" s="480"/>
      <c r="MVC35" s="480"/>
      <c r="MVD35" s="480"/>
      <c r="MVE35" s="480"/>
      <c r="MVF35" s="480"/>
      <c r="MVG35" s="480"/>
      <c r="MVH35" s="480"/>
      <c r="MVI35" s="480"/>
      <c r="MVJ35" s="480"/>
      <c r="MVK35" s="480"/>
      <c r="MVL35" s="480"/>
      <c r="MVM35" s="480"/>
      <c r="MVN35" s="480"/>
      <c r="MVO35" s="480"/>
      <c r="MVP35" s="480"/>
      <c r="MVQ35" s="480"/>
      <c r="MVR35" s="480"/>
      <c r="MVS35" s="480"/>
      <c r="MVT35" s="480"/>
      <c r="MVU35" s="480"/>
      <c r="MVV35" s="480"/>
      <c r="MVW35" s="480"/>
      <c r="MVX35" s="480"/>
      <c r="MVY35" s="480"/>
      <c r="MVZ35" s="480"/>
      <c r="MWA35" s="480"/>
      <c r="MWB35" s="480"/>
      <c r="MWC35" s="480"/>
      <c r="MWD35" s="480"/>
      <c r="MWE35" s="480"/>
      <c r="MWF35" s="480"/>
      <c r="MWG35" s="480"/>
      <c r="MWH35" s="480"/>
      <c r="MWI35" s="480"/>
      <c r="MWJ35" s="480"/>
      <c r="MWK35" s="480"/>
      <c r="MWL35" s="480"/>
      <c r="MWM35" s="480"/>
      <c r="MWN35" s="480"/>
      <c r="MWO35" s="480"/>
      <c r="MWP35" s="480"/>
      <c r="MWQ35" s="480"/>
      <c r="MWR35" s="480"/>
      <c r="MWS35" s="480"/>
      <c r="MWT35" s="480"/>
      <c r="MWU35" s="480"/>
      <c r="MWV35" s="480"/>
      <c r="MWW35" s="480"/>
      <c r="MWX35" s="480"/>
      <c r="MWY35" s="480"/>
      <c r="MWZ35" s="480"/>
      <c r="MXA35" s="480"/>
      <c r="MXB35" s="480"/>
      <c r="MXC35" s="480"/>
      <c r="MXD35" s="480"/>
      <c r="MXE35" s="480"/>
      <c r="MXF35" s="480"/>
      <c r="MXG35" s="480"/>
      <c r="MXH35" s="480"/>
      <c r="MXI35" s="480"/>
      <c r="MXJ35" s="480"/>
      <c r="MXK35" s="480"/>
      <c r="MXL35" s="480"/>
      <c r="MXM35" s="480"/>
      <c r="MXN35" s="480"/>
      <c r="MXO35" s="480"/>
      <c r="MXP35" s="480"/>
      <c r="MXQ35" s="480"/>
      <c r="MXR35" s="480"/>
      <c r="MXS35" s="480"/>
      <c r="MXT35" s="480"/>
      <c r="MXU35" s="480"/>
      <c r="MXV35" s="480"/>
      <c r="MXW35" s="480"/>
      <c r="MXX35" s="480"/>
      <c r="MXY35" s="480"/>
      <c r="MXZ35" s="480"/>
      <c r="MYA35" s="480"/>
      <c r="MYB35" s="480"/>
      <c r="MYC35" s="480"/>
      <c r="MYD35" s="480"/>
      <c r="MYE35" s="480"/>
      <c r="MYF35" s="480"/>
      <c r="MYG35" s="480"/>
      <c r="MYH35" s="480"/>
      <c r="MYI35" s="480"/>
      <c r="MYJ35" s="480"/>
      <c r="MYK35" s="480"/>
      <c r="MYL35" s="480"/>
      <c r="MYM35" s="480"/>
      <c r="MYN35" s="480"/>
      <c r="MYO35" s="480"/>
      <c r="MYP35" s="480"/>
      <c r="MYQ35" s="480"/>
      <c r="MYR35" s="480"/>
      <c r="MYS35" s="480"/>
      <c r="MYT35" s="480"/>
      <c r="MYU35" s="480"/>
      <c r="MYV35" s="480"/>
      <c r="MYW35" s="480"/>
      <c r="MYX35" s="480"/>
      <c r="MYY35" s="480"/>
      <c r="MYZ35" s="480"/>
      <c r="MZA35" s="480"/>
      <c r="MZB35" s="480"/>
      <c r="MZC35" s="480"/>
      <c r="MZD35" s="480"/>
      <c r="MZE35" s="480"/>
      <c r="MZF35" s="480"/>
      <c r="MZG35" s="480"/>
      <c r="MZH35" s="480"/>
      <c r="MZI35" s="480"/>
      <c r="MZJ35" s="480"/>
      <c r="MZK35" s="480"/>
      <c r="MZL35" s="480"/>
      <c r="MZM35" s="480"/>
      <c r="MZN35" s="480"/>
      <c r="MZO35" s="480"/>
      <c r="MZP35" s="480"/>
      <c r="MZQ35" s="480"/>
      <c r="MZR35" s="480"/>
      <c r="MZS35" s="480"/>
      <c r="MZT35" s="480"/>
      <c r="MZU35" s="480"/>
      <c r="MZV35" s="480"/>
      <c r="MZW35" s="480"/>
      <c r="MZX35" s="480"/>
      <c r="MZY35" s="480"/>
      <c r="MZZ35" s="480"/>
      <c r="NAA35" s="480"/>
      <c r="NAB35" s="480"/>
      <c r="NAC35" s="480"/>
      <c r="NAD35" s="480"/>
      <c r="NAE35" s="480"/>
      <c r="NAF35" s="480"/>
      <c r="NAG35" s="480"/>
      <c r="NAH35" s="480"/>
      <c r="NAI35" s="480"/>
      <c r="NAJ35" s="480"/>
      <c r="NAK35" s="480"/>
      <c r="NAL35" s="480"/>
      <c r="NAM35" s="480"/>
      <c r="NAN35" s="480"/>
      <c r="NAO35" s="480"/>
      <c r="NAP35" s="480"/>
      <c r="NAQ35" s="480"/>
      <c r="NAR35" s="480"/>
      <c r="NAS35" s="480"/>
      <c r="NAT35" s="480"/>
      <c r="NAU35" s="480"/>
      <c r="NAV35" s="480"/>
      <c r="NAW35" s="480"/>
      <c r="NAX35" s="480"/>
      <c r="NAY35" s="480"/>
      <c r="NAZ35" s="480"/>
      <c r="NBA35" s="480"/>
      <c r="NBB35" s="480"/>
      <c r="NBC35" s="480"/>
      <c r="NBD35" s="480"/>
      <c r="NBE35" s="480"/>
      <c r="NBF35" s="480"/>
      <c r="NBG35" s="480"/>
      <c r="NBH35" s="480"/>
      <c r="NBI35" s="480"/>
      <c r="NBJ35" s="480"/>
      <c r="NBK35" s="480"/>
      <c r="NBL35" s="480"/>
      <c r="NBM35" s="480"/>
      <c r="NBN35" s="480"/>
      <c r="NBO35" s="480"/>
      <c r="NBP35" s="480"/>
      <c r="NBQ35" s="480"/>
      <c r="NBR35" s="480"/>
      <c r="NBS35" s="480"/>
      <c r="NBT35" s="480"/>
      <c r="NBU35" s="480"/>
      <c r="NBV35" s="480"/>
      <c r="NBW35" s="480"/>
      <c r="NBX35" s="480"/>
      <c r="NBY35" s="480"/>
      <c r="NBZ35" s="480"/>
      <c r="NCA35" s="480"/>
      <c r="NCB35" s="480"/>
      <c r="NCC35" s="480"/>
      <c r="NCD35" s="480"/>
      <c r="NCE35" s="480"/>
      <c r="NCF35" s="480"/>
      <c r="NCG35" s="480"/>
      <c r="NCH35" s="480"/>
      <c r="NCI35" s="480"/>
      <c r="NCJ35" s="480"/>
      <c r="NCK35" s="480"/>
      <c r="NCL35" s="480"/>
      <c r="NCM35" s="480"/>
      <c r="NCN35" s="480"/>
      <c r="NCO35" s="480"/>
      <c r="NCP35" s="480"/>
      <c r="NCQ35" s="480"/>
      <c r="NCR35" s="480"/>
      <c r="NCS35" s="480"/>
      <c r="NCT35" s="480"/>
      <c r="NCU35" s="480"/>
      <c r="NCV35" s="480"/>
      <c r="NCW35" s="480"/>
      <c r="NCX35" s="480"/>
      <c r="NCY35" s="480"/>
      <c r="NCZ35" s="480"/>
      <c r="NDA35" s="480"/>
      <c r="NDB35" s="480"/>
      <c r="NDC35" s="480"/>
      <c r="NDD35" s="480"/>
      <c r="NDE35" s="480"/>
      <c r="NDF35" s="480"/>
      <c r="NDG35" s="480"/>
      <c r="NDH35" s="480"/>
      <c r="NDI35" s="480"/>
      <c r="NDJ35" s="480"/>
      <c r="NDK35" s="480"/>
      <c r="NDL35" s="480"/>
      <c r="NDM35" s="480"/>
      <c r="NDN35" s="480"/>
      <c r="NDO35" s="480"/>
      <c r="NDP35" s="480"/>
      <c r="NDQ35" s="480"/>
      <c r="NDR35" s="480"/>
      <c r="NDS35" s="480"/>
      <c r="NDT35" s="480"/>
      <c r="NDU35" s="480"/>
      <c r="NDV35" s="480"/>
      <c r="NDW35" s="480"/>
      <c r="NDX35" s="480"/>
      <c r="NDY35" s="480"/>
      <c r="NDZ35" s="480"/>
      <c r="NEA35" s="480"/>
      <c r="NEB35" s="480"/>
      <c r="NEC35" s="480"/>
      <c r="NED35" s="480"/>
      <c r="NEE35" s="480"/>
      <c r="NEF35" s="480"/>
      <c r="NEG35" s="480"/>
      <c r="NEH35" s="480"/>
      <c r="NEI35" s="480"/>
      <c r="NEJ35" s="480"/>
      <c r="NEK35" s="480"/>
      <c r="NEL35" s="480"/>
      <c r="NEM35" s="480"/>
      <c r="NEN35" s="480"/>
      <c r="NEO35" s="480"/>
      <c r="NEP35" s="480"/>
      <c r="NEQ35" s="480"/>
      <c r="NER35" s="480"/>
      <c r="NES35" s="480"/>
      <c r="NET35" s="480"/>
      <c r="NEU35" s="480"/>
      <c r="NEV35" s="480"/>
      <c r="NEW35" s="480"/>
      <c r="NEX35" s="480"/>
      <c r="NEY35" s="480"/>
      <c r="NEZ35" s="480"/>
      <c r="NFA35" s="480"/>
      <c r="NFB35" s="480"/>
      <c r="NFC35" s="480"/>
      <c r="NFD35" s="480"/>
      <c r="NFE35" s="480"/>
      <c r="NFF35" s="480"/>
      <c r="NFG35" s="480"/>
      <c r="NFH35" s="480"/>
      <c r="NFI35" s="480"/>
      <c r="NFJ35" s="480"/>
      <c r="NFK35" s="480"/>
      <c r="NFL35" s="480"/>
      <c r="NFM35" s="480"/>
      <c r="NFN35" s="480"/>
      <c r="NFO35" s="480"/>
      <c r="NFP35" s="480"/>
      <c r="NFQ35" s="480"/>
      <c r="NFR35" s="480"/>
      <c r="NFS35" s="480"/>
      <c r="NFT35" s="480"/>
      <c r="NFU35" s="480"/>
      <c r="NFV35" s="480"/>
      <c r="NFW35" s="480"/>
      <c r="NFX35" s="480"/>
      <c r="NFY35" s="480"/>
      <c r="NFZ35" s="480"/>
      <c r="NGA35" s="480"/>
      <c r="NGB35" s="480"/>
      <c r="NGC35" s="480"/>
      <c r="NGD35" s="480"/>
      <c r="NGE35" s="480"/>
      <c r="NGF35" s="480"/>
      <c r="NGG35" s="480"/>
      <c r="NGH35" s="480"/>
      <c r="NGI35" s="480"/>
      <c r="NGJ35" s="480"/>
      <c r="NGK35" s="480"/>
      <c r="NGL35" s="480"/>
      <c r="NGM35" s="480"/>
      <c r="NGN35" s="480"/>
      <c r="NGO35" s="480"/>
      <c r="NGP35" s="480"/>
      <c r="NGQ35" s="480"/>
      <c r="NGR35" s="480"/>
      <c r="NGS35" s="480"/>
      <c r="NGT35" s="480"/>
      <c r="NGU35" s="480"/>
      <c r="NGV35" s="480"/>
      <c r="NGW35" s="480"/>
      <c r="NGX35" s="480"/>
      <c r="NGY35" s="480"/>
      <c r="NGZ35" s="480"/>
      <c r="NHA35" s="480"/>
      <c r="NHB35" s="480"/>
      <c r="NHC35" s="480"/>
      <c r="NHD35" s="480"/>
      <c r="NHE35" s="480"/>
      <c r="NHF35" s="480"/>
      <c r="NHG35" s="480"/>
      <c r="NHH35" s="480"/>
      <c r="NHI35" s="480"/>
      <c r="NHJ35" s="480"/>
      <c r="NHK35" s="480"/>
      <c r="NHL35" s="480"/>
      <c r="NHM35" s="480"/>
      <c r="NHN35" s="480"/>
      <c r="NHO35" s="480"/>
      <c r="NHP35" s="480"/>
      <c r="NHQ35" s="480"/>
      <c r="NHR35" s="480"/>
      <c r="NHS35" s="480"/>
      <c r="NHT35" s="480"/>
      <c r="NHU35" s="480"/>
      <c r="NHV35" s="480"/>
      <c r="NHW35" s="480"/>
      <c r="NHX35" s="480"/>
      <c r="NHY35" s="480"/>
      <c r="NHZ35" s="480"/>
      <c r="NIA35" s="480"/>
      <c r="NIB35" s="480"/>
      <c r="NIC35" s="480"/>
      <c r="NID35" s="480"/>
      <c r="NIE35" s="480"/>
      <c r="NIF35" s="480"/>
      <c r="NIG35" s="480"/>
      <c r="NIH35" s="480"/>
      <c r="NII35" s="480"/>
      <c r="NIJ35" s="480"/>
      <c r="NIK35" s="480"/>
      <c r="NIL35" s="480"/>
      <c r="NIM35" s="480"/>
      <c r="NIN35" s="480"/>
      <c r="NIO35" s="480"/>
      <c r="NIP35" s="480"/>
      <c r="NIQ35" s="480"/>
      <c r="NIR35" s="480"/>
      <c r="NIS35" s="480"/>
      <c r="NIT35" s="480"/>
      <c r="NIU35" s="480"/>
      <c r="NIV35" s="480"/>
      <c r="NIW35" s="480"/>
      <c r="NIX35" s="480"/>
      <c r="NIY35" s="480"/>
      <c r="NIZ35" s="480"/>
      <c r="NJA35" s="480"/>
      <c r="NJB35" s="480"/>
      <c r="NJC35" s="480"/>
      <c r="NJD35" s="480"/>
      <c r="NJE35" s="480"/>
      <c r="NJF35" s="480"/>
      <c r="NJG35" s="480"/>
      <c r="NJH35" s="480"/>
      <c r="NJI35" s="480"/>
      <c r="NJJ35" s="480"/>
      <c r="NJK35" s="480"/>
      <c r="NJL35" s="480"/>
      <c r="NJM35" s="480"/>
      <c r="NJN35" s="480"/>
      <c r="NJO35" s="480"/>
      <c r="NJP35" s="480"/>
      <c r="NJQ35" s="480"/>
      <c r="NJR35" s="480"/>
      <c r="NJS35" s="480"/>
      <c r="NJT35" s="480"/>
      <c r="NJU35" s="480"/>
      <c r="NJV35" s="480"/>
      <c r="NJW35" s="480"/>
      <c r="NJX35" s="480"/>
      <c r="NJY35" s="480"/>
      <c r="NJZ35" s="480"/>
      <c r="NKA35" s="480"/>
      <c r="NKB35" s="480"/>
      <c r="NKC35" s="480"/>
      <c r="NKD35" s="480"/>
      <c r="NKE35" s="480"/>
      <c r="NKF35" s="480"/>
      <c r="NKG35" s="480"/>
      <c r="NKH35" s="480"/>
      <c r="NKI35" s="480"/>
      <c r="NKJ35" s="480"/>
      <c r="NKK35" s="480"/>
      <c r="NKL35" s="480"/>
      <c r="NKM35" s="480"/>
      <c r="NKN35" s="480"/>
      <c r="NKO35" s="480"/>
      <c r="NKP35" s="480"/>
      <c r="NKQ35" s="480"/>
      <c r="NKR35" s="480"/>
      <c r="NKS35" s="480"/>
      <c r="NKT35" s="480"/>
      <c r="NKU35" s="480"/>
      <c r="NKV35" s="480"/>
      <c r="NKW35" s="480"/>
      <c r="NKX35" s="480"/>
      <c r="NKY35" s="480"/>
      <c r="NKZ35" s="480"/>
      <c r="NLA35" s="480"/>
      <c r="NLB35" s="480"/>
      <c r="NLC35" s="480"/>
      <c r="NLD35" s="480"/>
      <c r="NLE35" s="480"/>
      <c r="NLF35" s="480"/>
      <c r="NLG35" s="480"/>
      <c r="NLH35" s="480"/>
      <c r="NLI35" s="480"/>
      <c r="NLJ35" s="480"/>
      <c r="NLK35" s="480"/>
      <c r="NLL35" s="480"/>
      <c r="NLM35" s="480"/>
      <c r="NLN35" s="480"/>
      <c r="NLO35" s="480"/>
      <c r="NLP35" s="480"/>
      <c r="NLQ35" s="480"/>
      <c r="NLR35" s="480"/>
      <c r="NLS35" s="480"/>
      <c r="NLT35" s="480"/>
      <c r="NLU35" s="480"/>
      <c r="NLV35" s="480"/>
      <c r="NLW35" s="480"/>
      <c r="NLX35" s="480"/>
      <c r="NLY35" s="480"/>
      <c r="NLZ35" s="480"/>
      <c r="NMA35" s="480"/>
      <c r="NMB35" s="480"/>
      <c r="NMC35" s="480"/>
      <c r="NMD35" s="480"/>
      <c r="NME35" s="480"/>
      <c r="NMF35" s="480"/>
      <c r="NMG35" s="480"/>
      <c r="NMH35" s="480"/>
      <c r="NMI35" s="480"/>
      <c r="NMJ35" s="480"/>
      <c r="NMK35" s="480"/>
      <c r="NML35" s="480"/>
      <c r="NMM35" s="480"/>
      <c r="NMN35" s="480"/>
      <c r="NMO35" s="480"/>
      <c r="NMP35" s="480"/>
      <c r="NMQ35" s="480"/>
      <c r="NMR35" s="480"/>
      <c r="NMS35" s="480"/>
      <c r="NMT35" s="480"/>
      <c r="NMU35" s="480"/>
      <c r="NMV35" s="480"/>
      <c r="NMW35" s="480"/>
      <c r="NMX35" s="480"/>
      <c r="NMY35" s="480"/>
      <c r="NMZ35" s="480"/>
      <c r="NNA35" s="480"/>
      <c r="NNB35" s="480"/>
      <c r="NNC35" s="480"/>
      <c r="NND35" s="480"/>
      <c r="NNE35" s="480"/>
      <c r="NNF35" s="480"/>
      <c r="NNG35" s="480"/>
      <c r="NNH35" s="480"/>
      <c r="NNI35" s="480"/>
      <c r="NNJ35" s="480"/>
      <c r="NNK35" s="480"/>
      <c r="NNL35" s="480"/>
      <c r="NNM35" s="480"/>
      <c r="NNN35" s="480"/>
      <c r="NNO35" s="480"/>
      <c r="NNP35" s="480"/>
      <c r="NNQ35" s="480"/>
      <c r="NNR35" s="480"/>
      <c r="NNS35" s="480"/>
      <c r="NNT35" s="480"/>
      <c r="NNU35" s="480"/>
      <c r="NNV35" s="480"/>
      <c r="NNW35" s="480"/>
      <c r="NNX35" s="480"/>
      <c r="NNY35" s="480"/>
      <c r="NNZ35" s="480"/>
      <c r="NOA35" s="480"/>
      <c r="NOB35" s="480"/>
      <c r="NOC35" s="480"/>
      <c r="NOD35" s="480"/>
      <c r="NOE35" s="480"/>
      <c r="NOF35" s="480"/>
      <c r="NOG35" s="480"/>
      <c r="NOH35" s="480"/>
      <c r="NOI35" s="480"/>
      <c r="NOJ35" s="480"/>
      <c r="NOK35" s="480"/>
      <c r="NOL35" s="480"/>
      <c r="NOM35" s="480"/>
      <c r="NON35" s="480"/>
      <c r="NOO35" s="480"/>
      <c r="NOP35" s="480"/>
      <c r="NOQ35" s="480"/>
      <c r="NOR35" s="480"/>
      <c r="NOS35" s="480"/>
      <c r="NOT35" s="480"/>
      <c r="NOU35" s="480"/>
      <c r="NOV35" s="480"/>
      <c r="NOW35" s="480"/>
      <c r="NOX35" s="480"/>
      <c r="NOY35" s="480"/>
      <c r="NOZ35" s="480"/>
      <c r="NPA35" s="480"/>
      <c r="NPB35" s="480"/>
      <c r="NPC35" s="480"/>
      <c r="NPD35" s="480"/>
      <c r="NPE35" s="480"/>
      <c r="NPF35" s="480"/>
      <c r="NPG35" s="480"/>
      <c r="NPH35" s="480"/>
      <c r="NPI35" s="480"/>
      <c r="NPJ35" s="480"/>
      <c r="NPK35" s="480"/>
      <c r="NPL35" s="480"/>
      <c r="NPM35" s="480"/>
      <c r="NPN35" s="480"/>
      <c r="NPO35" s="480"/>
      <c r="NPP35" s="480"/>
      <c r="NPQ35" s="480"/>
      <c r="NPR35" s="480"/>
      <c r="NPS35" s="480"/>
      <c r="NPT35" s="480"/>
      <c r="NPU35" s="480"/>
      <c r="NPV35" s="480"/>
      <c r="NPW35" s="480"/>
      <c r="NPX35" s="480"/>
      <c r="NPY35" s="480"/>
      <c r="NPZ35" s="480"/>
      <c r="NQA35" s="480"/>
      <c r="NQB35" s="480"/>
      <c r="NQC35" s="480"/>
      <c r="NQD35" s="480"/>
      <c r="NQE35" s="480"/>
      <c r="NQF35" s="480"/>
      <c r="NQG35" s="480"/>
      <c r="NQH35" s="480"/>
      <c r="NQI35" s="480"/>
      <c r="NQJ35" s="480"/>
      <c r="NQK35" s="480"/>
      <c r="NQL35" s="480"/>
      <c r="NQM35" s="480"/>
      <c r="NQN35" s="480"/>
      <c r="NQO35" s="480"/>
      <c r="NQP35" s="480"/>
      <c r="NQQ35" s="480"/>
      <c r="NQR35" s="480"/>
      <c r="NQS35" s="480"/>
      <c r="NQT35" s="480"/>
      <c r="NQU35" s="480"/>
      <c r="NQV35" s="480"/>
      <c r="NQW35" s="480"/>
      <c r="NQX35" s="480"/>
      <c r="NQY35" s="480"/>
      <c r="NQZ35" s="480"/>
      <c r="NRA35" s="480"/>
      <c r="NRB35" s="480"/>
      <c r="NRC35" s="480"/>
      <c r="NRD35" s="480"/>
      <c r="NRE35" s="480"/>
      <c r="NRF35" s="480"/>
      <c r="NRG35" s="480"/>
      <c r="NRH35" s="480"/>
      <c r="NRI35" s="480"/>
      <c r="NRJ35" s="480"/>
      <c r="NRK35" s="480"/>
      <c r="NRL35" s="480"/>
      <c r="NRM35" s="480"/>
      <c r="NRN35" s="480"/>
      <c r="NRO35" s="480"/>
      <c r="NRP35" s="480"/>
      <c r="NRQ35" s="480"/>
      <c r="NRR35" s="480"/>
      <c r="NRS35" s="480"/>
      <c r="NRT35" s="480"/>
      <c r="NRU35" s="480"/>
      <c r="NRV35" s="480"/>
      <c r="NRW35" s="480"/>
      <c r="NRX35" s="480"/>
      <c r="NRY35" s="480"/>
      <c r="NRZ35" s="480"/>
      <c r="NSA35" s="480"/>
      <c r="NSB35" s="480"/>
      <c r="NSC35" s="480"/>
      <c r="NSD35" s="480"/>
      <c r="NSE35" s="480"/>
      <c r="NSF35" s="480"/>
      <c r="NSG35" s="480"/>
      <c r="NSH35" s="480"/>
      <c r="NSI35" s="480"/>
      <c r="NSJ35" s="480"/>
      <c r="NSK35" s="480"/>
      <c r="NSL35" s="480"/>
      <c r="NSM35" s="480"/>
      <c r="NSN35" s="480"/>
      <c r="NSO35" s="480"/>
      <c r="NSP35" s="480"/>
      <c r="NSQ35" s="480"/>
      <c r="NSR35" s="480"/>
      <c r="NSS35" s="480"/>
      <c r="NST35" s="480"/>
      <c r="NSU35" s="480"/>
      <c r="NSV35" s="480"/>
      <c r="NSW35" s="480"/>
      <c r="NSX35" s="480"/>
      <c r="NSY35" s="480"/>
      <c r="NSZ35" s="480"/>
      <c r="NTA35" s="480"/>
      <c r="NTB35" s="480"/>
      <c r="NTC35" s="480"/>
      <c r="NTD35" s="480"/>
      <c r="NTE35" s="480"/>
      <c r="NTF35" s="480"/>
      <c r="NTG35" s="480"/>
      <c r="NTH35" s="480"/>
      <c r="NTI35" s="480"/>
      <c r="NTJ35" s="480"/>
      <c r="NTK35" s="480"/>
      <c r="NTL35" s="480"/>
      <c r="NTM35" s="480"/>
      <c r="NTN35" s="480"/>
      <c r="NTO35" s="480"/>
      <c r="NTP35" s="480"/>
      <c r="NTQ35" s="480"/>
      <c r="NTR35" s="480"/>
      <c r="NTS35" s="480"/>
      <c r="NTT35" s="480"/>
      <c r="NTU35" s="480"/>
      <c r="NTV35" s="480"/>
      <c r="NTW35" s="480"/>
      <c r="NTX35" s="480"/>
      <c r="NTY35" s="480"/>
      <c r="NTZ35" s="480"/>
      <c r="NUA35" s="480"/>
      <c r="NUB35" s="480"/>
      <c r="NUC35" s="480"/>
      <c r="NUD35" s="480"/>
      <c r="NUE35" s="480"/>
      <c r="NUF35" s="480"/>
      <c r="NUG35" s="480"/>
      <c r="NUH35" s="480"/>
      <c r="NUI35" s="480"/>
      <c r="NUJ35" s="480"/>
      <c r="NUK35" s="480"/>
      <c r="NUL35" s="480"/>
      <c r="NUM35" s="480"/>
      <c r="NUN35" s="480"/>
      <c r="NUO35" s="480"/>
      <c r="NUP35" s="480"/>
      <c r="NUQ35" s="480"/>
      <c r="NUR35" s="480"/>
      <c r="NUS35" s="480"/>
      <c r="NUT35" s="480"/>
      <c r="NUU35" s="480"/>
      <c r="NUV35" s="480"/>
      <c r="NUW35" s="480"/>
      <c r="NUX35" s="480"/>
      <c r="NUY35" s="480"/>
      <c r="NUZ35" s="480"/>
      <c r="NVA35" s="480"/>
      <c r="NVB35" s="480"/>
      <c r="NVC35" s="480"/>
      <c r="NVD35" s="480"/>
      <c r="NVE35" s="480"/>
      <c r="NVF35" s="480"/>
      <c r="NVG35" s="480"/>
      <c r="NVH35" s="480"/>
      <c r="NVI35" s="480"/>
      <c r="NVJ35" s="480"/>
      <c r="NVK35" s="480"/>
      <c r="NVL35" s="480"/>
      <c r="NVM35" s="480"/>
      <c r="NVN35" s="480"/>
      <c r="NVO35" s="480"/>
      <c r="NVP35" s="480"/>
      <c r="NVQ35" s="480"/>
      <c r="NVR35" s="480"/>
      <c r="NVS35" s="480"/>
      <c r="NVT35" s="480"/>
      <c r="NVU35" s="480"/>
      <c r="NVV35" s="480"/>
      <c r="NVW35" s="480"/>
      <c r="NVX35" s="480"/>
      <c r="NVY35" s="480"/>
      <c r="NVZ35" s="480"/>
      <c r="NWA35" s="480"/>
      <c r="NWB35" s="480"/>
      <c r="NWC35" s="480"/>
      <c r="NWD35" s="480"/>
      <c r="NWE35" s="480"/>
      <c r="NWF35" s="480"/>
      <c r="NWG35" s="480"/>
      <c r="NWH35" s="480"/>
      <c r="NWI35" s="480"/>
      <c r="NWJ35" s="480"/>
      <c r="NWK35" s="480"/>
      <c r="NWL35" s="480"/>
      <c r="NWM35" s="480"/>
      <c r="NWN35" s="480"/>
      <c r="NWO35" s="480"/>
      <c r="NWP35" s="480"/>
      <c r="NWQ35" s="480"/>
      <c r="NWR35" s="480"/>
      <c r="NWS35" s="480"/>
      <c r="NWT35" s="480"/>
      <c r="NWU35" s="480"/>
      <c r="NWV35" s="480"/>
      <c r="NWW35" s="480"/>
      <c r="NWX35" s="480"/>
      <c r="NWY35" s="480"/>
      <c r="NWZ35" s="480"/>
      <c r="NXA35" s="480"/>
      <c r="NXB35" s="480"/>
      <c r="NXC35" s="480"/>
      <c r="NXD35" s="480"/>
      <c r="NXE35" s="480"/>
      <c r="NXF35" s="480"/>
      <c r="NXG35" s="480"/>
      <c r="NXH35" s="480"/>
      <c r="NXI35" s="480"/>
      <c r="NXJ35" s="480"/>
      <c r="NXK35" s="480"/>
      <c r="NXL35" s="480"/>
      <c r="NXM35" s="480"/>
      <c r="NXN35" s="480"/>
      <c r="NXO35" s="480"/>
      <c r="NXP35" s="480"/>
      <c r="NXQ35" s="480"/>
      <c r="NXR35" s="480"/>
      <c r="NXS35" s="480"/>
      <c r="NXT35" s="480"/>
      <c r="NXU35" s="480"/>
      <c r="NXV35" s="480"/>
      <c r="NXW35" s="480"/>
      <c r="NXX35" s="480"/>
      <c r="NXY35" s="480"/>
      <c r="NXZ35" s="480"/>
      <c r="NYA35" s="480"/>
      <c r="NYB35" s="480"/>
      <c r="NYC35" s="480"/>
      <c r="NYD35" s="480"/>
      <c r="NYE35" s="480"/>
      <c r="NYF35" s="480"/>
      <c r="NYG35" s="480"/>
      <c r="NYH35" s="480"/>
      <c r="NYI35" s="480"/>
      <c r="NYJ35" s="480"/>
      <c r="NYK35" s="480"/>
      <c r="NYL35" s="480"/>
      <c r="NYM35" s="480"/>
      <c r="NYN35" s="480"/>
      <c r="NYO35" s="480"/>
      <c r="NYP35" s="480"/>
      <c r="NYQ35" s="480"/>
      <c r="NYR35" s="480"/>
      <c r="NYS35" s="480"/>
      <c r="NYT35" s="480"/>
      <c r="NYU35" s="480"/>
      <c r="NYV35" s="480"/>
      <c r="NYW35" s="480"/>
      <c r="NYX35" s="480"/>
      <c r="NYY35" s="480"/>
      <c r="NYZ35" s="480"/>
      <c r="NZA35" s="480"/>
      <c r="NZB35" s="480"/>
      <c r="NZC35" s="480"/>
      <c r="NZD35" s="480"/>
      <c r="NZE35" s="480"/>
      <c r="NZF35" s="480"/>
      <c r="NZG35" s="480"/>
      <c r="NZH35" s="480"/>
      <c r="NZI35" s="480"/>
      <c r="NZJ35" s="480"/>
      <c r="NZK35" s="480"/>
      <c r="NZL35" s="480"/>
      <c r="NZM35" s="480"/>
      <c r="NZN35" s="480"/>
      <c r="NZO35" s="480"/>
      <c r="NZP35" s="480"/>
      <c r="NZQ35" s="480"/>
      <c r="NZR35" s="480"/>
      <c r="NZS35" s="480"/>
      <c r="NZT35" s="480"/>
      <c r="NZU35" s="480"/>
      <c r="NZV35" s="480"/>
      <c r="NZW35" s="480"/>
      <c r="NZX35" s="480"/>
      <c r="NZY35" s="480"/>
      <c r="NZZ35" s="480"/>
      <c r="OAA35" s="480"/>
      <c r="OAB35" s="480"/>
      <c r="OAC35" s="480"/>
      <c r="OAD35" s="480"/>
      <c r="OAE35" s="480"/>
      <c r="OAF35" s="480"/>
      <c r="OAG35" s="480"/>
      <c r="OAH35" s="480"/>
      <c r="OAI35" s="480"/>
      <c r="OAJ35" s="480"/>
      <c r="OAK35" s="480"/>
      <c r="OAL35" s="480"/>
      <c r="OAM35" s="480"/>
      <c r="OAN35" s="480"/>
      <c r="OAO35" s="480"/>
      <c r="OAP35" s="480"/>
      <c r="OAQ35" s="480"/>
      <c r="OAR35" s="480"/>
      <c r="OAS35" s="480"/>
      <c r="OAT35" s="480"/>
      <c r="OAU35" s="480"/>
      <c r="OAV35" s="480"/>
      <c r="OAW35" s="480"/>
      <c r="OAX35" s="480"/>
      <c r="OAY35" s="480"/>
      <c r="OAZ35" s="480"/>
      <c r="OBA35" s="480"/>
      <c r="OBB35" s="480"/>
      <c r="OBC35" s="480"/>
      <c r="OBD35" s="480"/>
      <c r="OBE35" s="480"/>
      <c r="OBF35" s="480"/>
      <c r="OBG35" s="480"/>
      <c r="OBH35" s="480"/>
      <c r="OBI35" s="480"/>
      <c r="OBJ35" s="480"/>
      <c r="OBK35" s="480"/>
      <c r="OBL35" s="480"/>
      <c r="OBM35" s="480"/>
      <c r="OBN35" s="480"/>
      <c r="OBO35" s="480"/>
      <c r="OBP35" s="480"/>
      <c r="OBQ35" s="480"/>
      <c r="OBR35" s="480"/>
      <c r="OBS35" s="480"/>
      <c r="OBT35" s="480"/>
      <c r="OBU35" s="480"/>
      <c r="OBV35" s="480"/>
      <c r="OBW35" s="480"/>
      <c r="OBX35" s="480"/>
      <c r="OBY35" s="480"/>
      <c r="OBZ35" s="480"/>
      <c r="OCA35" s="480"/>
      <c r="OCB35" s="480"/>
      <c r="OCC35" s="480"/>
      <c r="OCD35" s="480"/>
      <c r="OCE35" s="480"/>
      <c r="OCF35" s="480"/>
      <c r="OCG35" s="480"/>
      <c r="OCH35" s="480"/>
      <c r="OCI35" s="480"/>
      <c r="OCJ35" s="480"/>
      <c r="OCK35" s="480"/>
      <c r="OCL35" s="480"/>
      <c r="OCM35" s="480"/>
      <c r="OCN35" s="480"/>
      <c r="OCO35" s="480"/>
      <c r="OCP35" s="480"/>
      <c r="OCQ35" s="480"/>
      <c r="OCR35" s="480"/>
      <c r="OCS35" s="480"/>
      <c r="OCT35" s="480"/>
      <c r="OCU35" s="480"/>
      <c r="OCV35" s="480"/>
      <c r="OCW35" s="480"/>
      <c r="OCX35" s="480"/>
      <c r="OCY35" s="480"/>
      <c r="OCZ35" s="480"/>
      <c r="ODA35" s="480"/>
      <c r="ODB35" s="480"/>
      <c r="ODC35" s="480"/>
      <c r="ODD35" s="480"/>
      <c r="ODE35" s="480"/>
      <c r="ODF35" s="480"/>
      <c r="ODG35" s="480"/>
      <c r="ODH35" s="480"/>
      <c r="ODI35" s="480"/>
      <c r="ODJ35" s="480"/>
      <c r="ODK35" s="480"/>
      <c r="ODL35" s="480"/>
      <c r="ODM35" s="480"/>
      <c r="ODN35" s="480"/>
      <c r="ODO35" s="480"/>
      <c r="ODP35" s="480"/>
      <c r="ODQ35" s="480"/>
      <c r="ODR35" s="480"/>
      <c r="ODS35" s="480"/>
      <c r="ODT35" s="480"/>
      <c r="ODU35" s="480"/>
      <c r="ODV35" s="480"/>
      <c r="ODW35" s="480"/>
      <c r="ODX35" s="480"/>
      <c r="ODY35" s="480"/>
      <c r="ODZ35" s="480"/>
      <c r="OEA35" s="480"/>
      <c r="OEB35" s="480"/>
      <c r="OEC35" s="480"/>
      <c r="OED35" s="480"/>
      <c r="OEE35" s="480"/>
      <c r="OEF35" s="480"/>
      <c r="OEG35" s="480"/>
      <c r="OEH35" s="480"/>
      <c r="OEI35" s="480"/>
      <c r="OEJ35" s="480"/>
      <c r="OEK35" s="480"/>
      <c r="OEL35" s="480"/>
      <c r="OEM35" s="480"/>
      <c r="OEN35" s="480"/>
      <c r="OEO35" s="480"/>
      <c r="OEP35" s="480"/>
      <c r="OEQ35" s="480"/>
      <c r="OER35" s="480"/>
      <c r="OES35" s="480"/>
      <c r="OET35" s="480"/>
      <c r="OEU35" s="480"/>
      <c r="OEV35" s="480"/>
      <c r="OEW35" s="480"/>
      <c r="OEX35" s="480"/>
      <c r="OEY35" s="480"/>
      <c r="OEZ35" s="480"/>
      <c r="OFA35" s="480"/>
      <c r="OFB35" s="480"/>
      <c r="OFC35" s="480"/>
      <c r="OFD35" s="480"/>
      <c r="OFE35" s="480"/>
      <c r="OFF35" s="480"/>
      <c r="OFG35" s="480"/>
      <c r="OFH35" s="480"/>
      <c r="OFI35" s="480"/>
      <c r="OFJ35" s="480"/>
      <c r="OFK35" s="480"/>
      <c r="OFL35" s="480"/>
      <c r="OFM35" s="480"/>
      <c r="OFN35" s="480"/>
      <c r="OFO35" s="480"/>
      <c r="OFP35" s="480"/>
      <c r="OFQ35" s="480"/>
      <c r="OFR35" s="480"/>
      <c r="OFS35" s="480"/>
      <c r="OFT35" s="480"/>
      <c r="OFU35" s="480"/>
      <c r="OFV35" s="480"/>
      <c r="OFW35" s="480"/>
      <c r="OFX35" s="480"/>
      <c r="OFY35" s="480"/>
      <c r="OFZ35" s="480"/>
      <c r="OGA35" s="480"/>
      <c r="OGB35" s="480"/>
      <c r="OGC35" s="480"/>
      <c r="OGD35" s="480"/>
      <c r="OGE35" s="480"/>
      <c r="OGF35" s="480"/>
      <c r="OGG35" s="480"/>
      <c r="OGH35" s="480"/>
      <c r="OGI35" s="480"/>
      <c r="OGJ35" s="480"/>
      <c r="OGK35" s="480"/>
      <c r="OGL35" s="480"/>
      <c r="OGM35" s="480"/>
      <c r="OGN35" s="480"/>
      <c r="OGO35" s="480"/>
      <c r="OGP35" s="480"/>
      <c r="OGQ35" s="480"/>
      <c r="OGR35" s="480"/>
      <c r="OGS35" s="480"/>
      <c r="OGT35" s="480"/>
      <c r="OGU35" s="480"/>
      <c r="OGV35" s="480"/>
      <c r="OGW35" s="480"/>
      <c r="OGX35" s="480"/>
      <c r="OGY35" s="480"/>
      <c r="OGZ35" s="480"/>
      <c r="OHA35" s="480"/>
      <c r="OHB35" s="480"/>
      <c r="OHC35" s="480"/>
      <c r="OHD35" s="480"/>
      <c r="OHE35" s="480"/>
      <c r="OHF35" s="480"/>
      <c r="OHG35" s="480"/>
      <c r="OHH35" s="480"/>
      <c r="OHI35" s="480"/>
      <c r="OHJ35" s="480"/>
      <c r="OHK35" s="480"/>
      <c r="OHL35" s="480"/>
      <c r="OHM35" s="480"/>
      <c r="OHN35" s="480"/>
      <c r="OHO35" s="480"/>
      <c r="OHP35" s="480"/>
      <c r="OHQ35" s="480"/>
      <c r="OHR35" s="480"/>
      <c r="OHS35" s="480"/>
      <c r="OHT35" s="480"/>
      <c r="OHU35" s="480"/>
      <c r="OHV35" s="480"/>
      <c r="OHW35" s="480"/>
      <c r="OHX35" s="480"/>
      <c r="OHY35" s="480"/>
      <c r="OHZ35" s="480"/>
      <c r="OIA35" s="480"/>
      <c r="OIB35" s="480"/>
      <c r="OIC35" s="480"/>
      <c r="OID35" s="480"/>
      <c r="OIE35" s="480"/>
      <c r="OIF35" s="480"/>
      <c r="OIG35" s="480"/>
      <c r="OIH35" s="480"/>
      <c r="OII35" s="480"/>
      <c r="OIJ35" s="480"/>
      <c r="OIK35" s="480"/>
      <c r="OIL35" s="480"/>
      <c r="OIM35" s="480"/>
      <c r="OIN35" s="480"/>
      <c r="OIO35" s="480"/>
      <c r="OIP35" s="480"/>
      <c r="OIQ35" s="480"/>
      <c r="OIR35" s="480"/>
      <c r="OIS35" s="480"/>
      <c r="OIT35" s="480"/>
      <c r="OIU35" s="480"/>
      <c r="OIV35" s="480"/>
      <c r="OIW35" s="480"/>
      <c r="OIX35" s="480"/>
      <c r="OIY35" s="480"/>
      <c r="OIZ35" s="480"/>
      <c r="OJA35" s="480"/>
      <c r="OJB35" s="480"/>
      <c r="OJC35" s="480"/>
      <c r="OJD35" s="480"/>
      <c r="OJE35" s="480"/>
      <c r="OJF35" s="480"/>
      <c r="OJG35" s="480"/>
      <c r="OJH35" s="480"/>
      <c r="OJI35" s="480"/>
      <c r="OJJ35" s="480"/>
      <c r="OJK35" s="480"/>
      <c r="OJL35" s="480"/>
      <c r="OJM35" s="480"/>
      <c r="OJN35" s="480"/>
      <c r="OJO35" s="480"/>
      <c r="OJP35" s="480"/>
      <c r="OJQ35" s="480"/>
      <c r="OJR35" s="480"/>
      <c r="OJS35" s="480"/>
      <c r="OJT35" s="480"/>
      <c r="OJU35" s="480"/>
      <c r="OJV35" s="480"/>
      <c r="OJW35" s="480"/>
      <c r="OJX35" s="480"/>
      <c r="OJY35" s="480"/>
      <c r="OJZ35" s="480"/>
      <c r="OKA35" s="480"/>
      <c r="OKB35" s="480"/>
      <c r="OKC35" s="480"/>
      <c r="OKD35" s="480"/>
      <c r="OKE35" s="480"/>
      <c r="OKF35" s="480"/>
      <c r="OKG35" s="480"/>
      <c r="OKH35" s="480"/>
      <c r="OKI35" s="480"/>
      <c r="OKJ35" s="480"/>
      <c r="OKK35" s="480"/>
      <c r="OKL35" s="480"/>
      <c r="OKM35" s="480"/>
      <c r="OKN35" s="480"/>
      <c r="OKO35" s="480"/>
      <c r="OKP35" s="480"/>
      <c r="OKQ35" s="480"/>
      <c r="OKR35" s="480"/>
      <c r="OKS35" s="480"/>
      <c r="OKT35" s="480"/>
      <c r="OKU35" s="480"/>
      <c r="OKV35" s="480"/>
      <c r="OKW35" s="480"/>
      <c r="OKX35" s="480"/>
      <c r="OKY35" s="480"/>
      <c r="OKZ35" s="480"/>
      <c r="OLA35" s="480"/>
      <c r="OLB35" s="480"/>
      <c r="OLC35" s="480"/>
      <c r="OLD35" s="480"/>
      <c r="OLE35" s="480"/>
      <c r="OLF35" s="480"/>
      <c r="OLG35" s="480"/>
      <c r="OLH35" s="480"/>
      <c r="OLI35" s="480"/>
      <c r="OLJ35" s="480"/>
      <c r="OLK35" s="480"/>
      <c r="OLL35" s="480"/>
      <c r="OLM35" s="480"/>
      <c r="OLN35" s="480"/>
      <c r="OLO35" s="480"/>
      <c r="OLP35" s="480"/>
      <c r="OLQ35" s="480"/>
      <c r="OLR35" s="480"/>
      <c r="OLS35" s="480"/>
      <c r="OLT35" s="480"/>
      <c r="OLU35" s="480"/>
      <c r="OLV35" s="480"/>
      <c r="OLW35" s="480"/>
      <c r="OLX35" s="480"/>
      <c r="OLY35" s="480"/>
      <c r="OLZ35" s="480"/>
      <c r="OMA35" s="480"/>
      <c r="OMB35" s="480"/>
      <c r="OMC35" s="480"/>
      <c r="OMD35" s="480"/>
      <c r="OME35" s="480"/>
      <c r="OMF35" s="480"/>
      <c r="OMG35" s="480"/>
      <c r="OMH35" s="480"/>
      <c r="OMI35" s="480"/>
      <c r="OMJ35" s="480"/>
      <c r="OMK35" s="480"/>
      <c r="OML35" s="480"/>
      <c r="OMM35" s="480"/>
      <c r="OMN35" s="480"/>
      <c r="OMO35" s="480"/>
      <c r="OMP35" s="480"/>
      <c r="OMQ35" s="480"/>
      <c r="OMR35" s="480"/>
      <c r="OMS35" s="480"/>
      <c r="OMT35" s="480"/>
      <c r="OMU35" s="480"/>
      <c r="OMV35" s="480"/>
      <c r="OMW35" s="480"/>
      <c r="OMX35" s="480"/>
      <c r="OMY35" s="480"/>
      <c r="OMZ35" s="480"/>
      <c r="ONA35" s="480"/>
      <c r="ONB35" s="480"/>
      <c r="ONC35" s="480"/>
      <c r="OND35" s="480"/>
      <c r="ONE35" s="480"/>
      <c r="ONF35" s="480"/>
      <c r="ONG35" s="480"/>
      <c r="ONH35" s="480"/>
      <c r="ONI35" s="480"/>
      <c r="ONJ35" s="480"/>
      <c r="ONK35" s="480"/>
      <c r="ONL35" s="480"/>
      <c r="ONM35" s="480"/>
      <c r="ONN35" s="480"/>
      <c r="ONO35" s="480"/>
      <c r="ONP35" s="480"/>
      <c r="ONQ35" s="480"/>
      <c r="ONR35" s="480"/>
      <c r="ONS35" s="480"/>
      <c r="ONT35" s="480"/>
      <c r="ONU35" s="480"/>
      <c r="ONV35" s="480"/>
      <c r="ONW35" s="480"/>
      <c r="ONX35" s="480"/>
      <c r="ONY35" s="480"/>
      <c r="ONZ35" s="480"/>
      <c r="OOA35" s="480"/>
      <c r="OOB35" s="480"/>
      <c r="OOC35" s="480"/>
      <c r="OOD35" s="480"/>
      <c r="OOE35" s="480"/>
      <c r="OOF35" s="480"/>
      <c r="OOG35" s="480"/>
      <c r="OOH35" s="480"/>
      <c r="OOI35" s="480"/>
      <c r="OOJ35" s="480"/>
      <c r="OOK35" s="480"/>
      <c r="OOL35" s="480"/>
      <c r="OOM35" s="480"/>
      <c r="OON35" s="480"/>
      <c r="OOO35" s="480"/>
      <c r="OOP35" s="480"/>
      <c r="OOQ35" s="480"/>
      <c r="OOR35" s="480"/>
      <c r="OOS35" s="480"/>
      <c r="OOT35" s="480"/>
      <c r="OOU35" s="480"/>
      <c r="OOV35" s="480"/>
      <c r="OOW35" s="480"/>
      <c r="OOX35" s="480"/>
      <c r="OOY35" s="480"/>
      <c r="OOZ35" s="480"/>
      <c r="OPA35" s="480"/>
      <c r="OPB35" s="480"/>
      <c r="OPC35" s="480"/>
      <c r="OPD35" s="480"/>
      <c r="OPE35" s="480"/>
      <c r="OPF35" s="480"/>
      <c r="OPG35" s="480"/>
      <c r="OPH35" s="480"/>
      <c r="OPI35" s="480"/>
      <c r="OPJ35" s="480"/>
      <c r="OPK35" s="480"/>
      <c r="OPL35" s="480"/>
      <c r="OPM35" s="480"/>
      <c r="OPN35" s="480"/>
      <c r="OPO35" s="480"/>
      <c r="OPP35" s="480"/>
      <c r="OPQ35" s="480"/>
      <c r="OPR35" s="480"/>
      <c r="OPS35" s="480"/>
      <c r="OPT35" s="480"/>
      <c r="OPU35" s="480"/>
      <c r="OPV35" s="480"/>
      <c r="OPW35" s="480"/>
      <c r="OPX35" s="480"/>
      <c r="OPY35" s="480"/>
      <c r="OPZ35" s="480"/>
      <c r="OQA35" s="480"/>
      <c r="OQB35" s="480"/>
      <c r="OQC35" s="480"/>
      <c r="OQD35" s="480"/>
      <c r="OQE35" s="480"/>
      <c r="OQF35" s="480"/>
      <c r="OQG35" s="480"/>
      <c r="OQH35" s="480"/>
      <c r="OQI35" s="480"/>
      <c r="OQJ35" s="480"/>
      <c r="OQK35" s="480"/>
      <c r="OQL35" s="480"/>
      <c r="OQM35" s="480"/>
      <c r="OQN35" s="480"/>
      <c r="OQO35" s="480"/>
      <c r="OQP35" s="480"/>
      <c r="OQQ35" s="480"/>
      <c r="OQR35" s="480"/>
      <c r="OQS35" s="480"/>
      <c r="OQT35" s="480"/>
      <c r="OQU35" s="480"/>
      <c r="OQV35" s="480"/>
      <c r="OQW35" s="480"/>
      <c r="OQX35" s="480"/>
      <c r="OQY35" s="480"/>
      <c r="OQZ35" s="480"/>
      <c r="ORA35" s="480"/>
      <c r="ORB35" s="480"/>
      <c r="ORC35" s="480"/>
      <c r="ORD35" s="480"/>
      <c r="ORE35" s="480"/>
      <c r="ORF35" s="480"/>
      <c r="ORG35" s="480"/>
      <c r="ORH35" s="480"/>
      <c r="ORI35" s="480"/>
      <c r="ORJ35" s="480"/>
      <c r="ORK35" s="480"/>
      <c r="ORL35" s="480"/>
      <c r="ORM35" s="480"/>
      <c r="ORN35" s="480"/>
      <c r="ORO35" s="480"/>
      <c r="ORP35" s="480"/>
      <c r="ORQ35" s="480"/>
      <c r="ORR35" s="480"/>
      <c r="ORS35" s="480"/>
      <c r="ORT35" s="480"/>
      <c r="ORU35" s="480"/>
      <c r="ORV35" s="480"/>
      <c r="ORW35" s="480"/>
      <c r="ORX35" s="480"/>
      <c r="ORY35" s="480"/>
      <c r="ORZ35" s="480"/>
      <c r="OSA35" s="480"/>
      <c r="OSB35" s="480"/>
      <c r="OSC35" s="480"/>
      <c r="OSD35" s="480"/>
      <c r="OSE35" s="480"/>
      <c r="OSF35" s="480"/>
      <c r="OSG35" s="480"/>
      <c r="OSH35" s="480"/>
      <c r="OSI35" s="480"/>
      <c r="OSJ35" s="480"/>
      <c r="OSK35" s="480"/>
      <c r="OSL35" s="480"/>
      <c r="OSM35" s="480"/>
      <c r="OSN35" s="480"/>
      <c r="OSO35" s="480"/>
      <c r="OSP35" s="480"/>
      <c r="OSQ35" s="480"/>
      <c r="OSR35" s="480"/>
      <c r="OSS35" s="480"/>
      <c r="OST35" s="480"/>
      <c r="OSU35" s="480"/>
      <c r="OSV35" s="480"/>
      <c r="OSW35" s="480"/>
      <c r="OSX35" s="480"/>
      <c r="OSY35" s="480"/>
      <c r="OSZ35" s="480"/>
      <c r="OTA35" s="480"/>
      <c r="OTB35" s="480"/>
      <c r="OTC35" s="480"/>
      <c r="OTD35" s="480"/>
      <c r="OTE35" s="480"/>
      <c r="OTF35" s="480"/>
      <c r="OTG35" s="480"/>
      <c r="OTH35" s="480"/>
      <c r="OTI35" s="480"/>
      <c r="OTJ35" s="480"/>
      <c r="OTK35" s="480"/>
      <c r="OTL35" s="480"/>
      <c r="OTM35" s="480"/>
      <c r="OTN35" s="480"/>
      <c r="OTO35" s="480"/>
      <c r="OTP35" s="480"/>
      <c r="OTQ35" s="480"/>
      <c r="OTR35" s="480"/>
      <c r="OTS35" s="480"/>
      <c r="OTT35" s="480"/>
      <c r="OTU35" s="480"/>
      <c r="OTV35" s="480"/>
      <c r="OTW35" s="480"/>
      <c r="OTX35" s="480"/>
      <c r="OTY35" s="480"/>
      <c r="OTZ35" s="480"/>
      <c r="OUA35" s="480"/>
      <c r="OUB35" s="480"/>
      <c r="OUC35" s="480"/>
      <c r="OUD35" s="480"/>
      <c r="OUE35" s="480"/>
      <c r="OUF35" s="480"/>
      <c r="OUG35" s="480"/>
      <c r="OUH35" s="480"/>
      <c r="OUI35" s="480"/>
      <c r="OUJ35" s="480"/>
      <c r="OUK35" s="480"/>
      <c r="OUL35" s="480"/>
      <c r="OUM35" s="480"/>
      <c r="OUN35" s="480"/>
      <c r="OUO35" s="480"/>
      <c r="OUP35" s="480"/>
      <c r="OUQ35" s="480"/>
      <c r="OUR35" s="480"/>
      <c r="OUS35" s="480"/>
      <c r="OUT35" s="480"/>
      <c r="OUU35" s="480"/>
      <c r="OUV35" s="480"/>
      <c r="OUW35" s="480"/>
      <c r="OUX35" s="480"/>
      <c r="OUY35" s="480"/>
      <c r="OUZ35" s="480"/>
      <c r="OVA35" s="480"/>
      <c r="OVB35" s="480"/>
      <c r="OVC35" s="480"/>
      <c r="OVD35" s="480"/>
      <c r="OVE35" s="480"/>
      <c r="OVF35" s="480"/>
      <c r="OVG35" s="480"/>
      <c r="OVH35" s="480"/>
      <c r="OVI35" s="480"/>
      <c r="OVJ35" s="480"/>
      <c r="OVK35" s="480"/>
      <c r="OVL35" s="480"/>
      <c r="OVM35" s="480"/>
      <c r="OVN35" s="480"/>
      <c r="OVO35" s="480"/>
      <c r="OVP35" s="480"/>
      <c r="OVQ35" s="480"/>
      <c r="OVR35" s="480"/>
      <c r="OVS35" s="480"/>
      <c r="OVT35" s="480"/>
      <c r="OVU35" s="480"/>
      <c r="OVV35" s="480"/>
      <c r="OVW35" s="480"/>
      <c r="OVX35" s="480"/>
      <c r="OVY35" s="480"/>
      <c r="OVZ35" s="480"/>
      <c r="OWA35" s="480"/>
      <c r="OWB35" s="480"/>
      <c r="OWC35" s="480"/>
      <c r="OWD35" s="480"/>
      <c r="OWE35" s="480"/>
      <c r="OWF35" s="480"/>
      <c r="OWG35" s="480"/>
      <c r="OWH35" s="480"/>
      <c r="OWI35" s="480"/>
      <c r="OWJ35" s="480"/>
      <c r="OWK35" s="480"/>
      <c r="OWL35" s="480"/>
      <c r="OWM35" s="480"/>
      <c r="OWN35" s="480"/>
      <c r="OWO35" s="480"/>
      <c r="OWP35" s="480"/>
      <c r="OWQ35" s="480"/>
      <c r="OWR35" s="480"/>
      <c r="OWS35" s="480"/>
      <c r="OWT35" s="480"/>
      <c r="OWU35" s="480"/>
      <c r="OWV35" s="480"/>
      <c r="OWW35" s="480"/>
      <c r="OWX35" s="480"/>
      <c r="OWY35" s="480"/>
      <c r="OWZ35" s="480"/>
      <c r="OXA35" s="480"/>
      <c r="OXB35" s="480"/>
      <c r="OXC35" s="480"/>
      <c r="OXD35" s="480"/>
      <c r="OXE35" s="480"/>
      <c r="OXF35" s="480"/>
      <c r="OXG35" s="480"/>
      <c r="OXH35" s="480"/>
      <c r="OXI35" s="480"/>
      <c r="OXJ35" s="480"/>
      <c r="OXK35" s="480"/>
      <c r="OXL35" s="480"/>
      <c r="OXM35" s="480"/>
      <c r="OXN35" s="480"/>
      <c r="OXO35" s="480"/>
      <c r="OXP35" s="480"/>
      <c r="OXQ35" s="480"/>
      <c r="OXR35" s="480"/>
      <c r="OXS35" s="480"/>
      <c r="OXT35" s="480"/>
      <c r="OXU35" s="480"/>
      <c r="OXV35" s="480"/>
      <c r="OXW35" s="480"/>
      <c r="OXX35" s="480"/>
      <c r="OXY35" s="480"/>
      <c r="OXZ35" s="480"/>
      <c r="OYA35" s="480"/>
      <c r="OYB35" s="480"/>
      <c r="OYC35" s="480"/>
      <c r="OYD35" s="480"/>
      <c r="OYE35" s="480"/>
      <c r="OYF35" s="480"/>
      <c r="OYG35" s="480"/>
      <c r="OYH35" s="480"/>
      <c r="OYI35" s="480"/>
      <c r="OYJ35" s="480"/>
      <c r="OYK35" s="480"/>
      <c r="OYL35" s="480"/>
      <c r="OYM35" s="480"/>
      <c r="OYN35" s="480"/>
      <c r="OYO35" s="480"/>
      <c r="OYP35" s="480"/>
      <c r="OYQ35" s="480"/>
      <c r="OYR35" s="480"/>
      <c r="OYS35" s="480"/>
      <c r="OYT35" s="480"/>
      <c r="OYU35" s="480"/>
      <c r="OYV35" s="480"/>
      <c r="OYW35" s="480"/>
      <c r="OYX35" s="480"/>
      <c r="OYY35" s="480"/>
      <c r="OYZ35" s="480"/>
      <c r="OZA35" s="480"/>
      <c r="OZB35" s="480"/>
      <c r="OZC35" s="480"/>
      <c r="OZD35" s="480"/>
      <c r="OZE35" s="480"/>
      <c r="OZF35" s="480"/>
      <c r="OZG35" s="480"/>
      <c r="OZH35" s="480"/>
      <c r="OZI35" s="480"/>
      <c r="OZJ35" s="480"/>
      <c r="OZK35" s="480"/>
      <c r="OZL35" s="480"/>
      <c r="OZM35" s="480"/>
      <c r="OZN35" s="480"/>
      <c r="OZO35" s="480"/>
      <c r="OZP35" s="480"/>
      <c r="OZQ35" s="480"/>
      <c r="OZR35" s="480"/>
      <c r="OZS35" s="480"/>
      <c r="OZT35" s="480"/>
      <c r="OZU35" s="480"/>
      <c r="OZV35" s="480"/>
      <c r="OZW35" s="480"/>
      <c r="OZX35" s="480"/>
      <c r="OZY35" s="480"/>
      <c r="OZZ35" s="480"/>
      <c r="PAA35" s="480"/>
      <c r="PAB35" s="480"/>
      <c r="PAC35" s="480"/>
      <c r="PAD35" s="480"/>
      <c r="PAE35" s="480"/>
      <c r="PAF35" s="480"/>
      <c r="PAG35" s="480"/>
      <c r="PAH35" s="480"/>
      <c r="PAI35" s="480"/>
      <c r="PAJ35" s="480"/>
      <c r="PAK35" s="480"/>
      <c r="PAL35" s="480"/>
      <c r="PAM35" s="480"/>
      <c r="PAN35" s="480"/>
      <c r="PAO35" s="480"/>
      <c r="PAP35" s="480"/>
      <c r="PAQ35" s="480"/>
      <c r="PAR35" s="480"/>
      <c r="PAS35" s="480"/>
      <c r="PAT35" s="480"/>
      <c r="PAU35" s="480"/>
      <c r="PAV35" s="480"/>
      <c r="PAW35" s="480"/>
      <c r="PAX35" s="480"/>
      <c r="PAY35" s="480"/>
      <c r="PAZ35" s="480"/>
      <c r="PBA35" s="480"/>
      <c r="PBB35" s="480"/>
      <c r="PBC35" s="480"/>
      <c r="PBD35" s="480"/>
      <c r="PBE35" s="480"/>
      <c r="PBF35" s="480"/>
      <c r="PBG35" s="480"/>
      <c r="PBH35" s="480"/>
      <c r="PBI35" s="480"/>
      <c r="PBJ35" s="480"/>
      <c r="PBK35" s="480"/>
      <c r="PBL35" s="480"/>
      <c r="PBM35" s="480"/>
      <c r="PBN35" s="480"/>
      <c r="PBO35" s="480"/>
      <c r="PBP35" s="480"/>
      <c r="PBQ35" s="480"/>
      <c r="PBR35" s="480"/>
      <c r="PBS35" s="480"/>
      <c r="PBT35" s="480"/>
      <c r="PBU35" s="480"/>
      <c r="PBV35" s="480"/>
      <c r="PBW35" s="480"/>
      <c r="PBX35" s="480"/>
      <c r="PBY35" s="480"/>
      <c r="PBZ35" s="480"/>
      <c r="PCA35" s="480"/>
      <c r="PCB35" s="480"/>
      <c r="PCC35" s="480"/>
      <c r="PCD35" s="480"/>
      <c r="PCE35" s="480"/>
      <c r="PCF35" s="480"/>
      <c r="PCG35" s="480"/>
      <c r="PCH35" s="480"/>
      <c r="PCI35" s="480"/>
      <c r="PCJ35" s="480"/>
      <c r="PCK35" s="480"/>
      <c r="PCL35" s="480"/>
      <c r="PCM35" s="480"/>
      <c r="PCN35" s="480"/>
      <c r="PCO35" s="480"/>
      <c r="PCP35" s="480"/>
      <c r="PCQ35" s="480"/>
      <c r="PCR35" s="480"/>
      <c r="PCS35" s="480"/>
      <c r="PCT35" s="480"/>
      <c r="PCU35" s="480"/>
      <c r="PCV35" s="480"/>
      <c r="PCW35" s="480"/>
      <c r="PCX35" s="480"/>
      <c r="PCY35" s="480"/>
      <c r="PCZ35" s="480"/>
      <c r="PDA35" s="480"/>
      <c r="PDB35" s="480"/>
      <c r="PDC35" s="480"/>
      <c r="PDD35" s="480"/>
      <c r="PDE35" s="480"/>
      <c r="PDF35" s="480"/>
      <c r="PDG35" s="480"/>
      <c r="PDH35" s="480"/>
      <c r="PDI35" s="480"/>
      <c r="PDJ35" s="480"/>
      <c r="PDK35" s="480"/>
      <c r="PDL35" s="480"/>
      <c r="PDM35" s="480"/>
      <c r="PDN35" s="480"/>
      <c r="PDO35" s="480"/>
      <c r="PDP35" s="480"/>
      <c r="PDQ35" s="480"/>
      <c r="PDR35" s="480"/>
      <c r="PDS35" s="480"/>
      <c r="PDT35" s="480"/>
      <c r="PDU35" s="480"/>
      <c r="PDV35" s="480"/>
      <c r="PDW35" s="480"/>
      <c r="PDX35" s="480"/>
      <c r="PDY35" s="480"/>
      <c r="PDZ35" s="480"/>
      <c r="PEA35" s="480"/>
      <c r="PEB35" s="480"/>
      <c r="PEC35" s="480"/>
      <c r="PED35" s="480"/>
      <c r="PEE35" s="480"/>
      <c r="PEF35" s="480"/>
      <c r="PEG35" s="480"/>
      <c r="PEH35" s="480"/>
      <c r="PEI35" s="480"/>
      <c r="PEJ35" s="480"/>
      <c r="PEK35" s="480"/>
      <c r="PEL35" s="480"/>
      <c r="PEM35" s="480"/>
      <c r="PEN35" s="480"/>
      <c r="PEO35" s="480"/>
      <c r="PEP35" s="480"/>
      <c r="PEQ35" s="480"/>
      <c r="PER35" s="480"/>
      <c r="PES35" s="480"/>
      <c r="PET35" s="480"/>
      <c r="PEU35" s="480"/>
      <c r="PEV35" s="480"/>
      <c r="PEW35" s="480"/>
      <c r="PEX35" s="480"/>
      <c r="PEY35" s="480"/>
      <c r="PEZ35" s="480"/>
      <c r="PFA35" s="480"/>
      <c r="PFB35" s="480"/>
      <c r="PFC35" s="480"/>
      <c r="PFD35" s="480"/>
      <c r="PFE35" s="480"/>
      <c r="PFF35" s="480"/>
      <c r="PFG35" s="480"/>
      <c r="PFH35" s="480"/>
      <c r="PFI35" s="480"/>
      <c r="PFJ35" s="480"/>
      <c r="PFK35" s="480"/>
      <c r="PFL35" s="480"/>
      <c r="PFM35" s="480"/>
      <c r="PFN35" s="480"/>
      <c r="PFO35" s="480"/>
      <c r="PFP35" s="480"/>
      <c r="PFQ35" s="480"/>
      <c r="PFR35" s="480"/>
      <c r="PFS35" s="480"/>
      <c r="PFT35" s="480"/>
      <c r="PFU35" s="480"/>
      <c r="PFV35" s="480"/>
      <c r="PFW35" s="480"/>
      <c r="PFX35" s="480"/>
      <c r="PFY35" s="480"/>
      <c r="PFZ35" s="480"/>
      <c r="PGA35" s="480"/>
      <c r="PGB35" s="480"/>
      <c r="PGC35" s="480"/>
      <c r="PGD35" s="480"/>
      <c r="PGE35" s="480"/>
      <c r="PGF35" s="480"/>
      <c r="PGG35" s="480"/>
      <c r="PGH35" s="480"/>
      <c r="PGI35" s="480"/>
      <c r="PGJ35" s="480"/>
      <c r="PGK35" s="480"/>
      <c r="PGL35" s="480"/>
      <c r="PGM35" s="480"/>
      <c r="PGN35" s="480"/>
      <c r="PGO35" s="480"/>
      <c r="PGP35" s="480"/>
      <c r="PGQ35" s="480"/>
      <c r="PGR35" s="480"/>
      <c r="PGS35" s="480"/>
      <c r="PGT35" s="480"/>
      <c r="PGU35" s="480"/>
      <c r="PGV35" s="480"/>
      <c r="PGW35" s="480"/>
      <c r="PGX35" s="480"/>
      <c r="PGY35" s="480"/>
      <c r="PGZ35" s="480"/>
      <c r="PHA35" s="480"/>
      <c r="PHB35" s="480"/>
      <c r="PHC35" s="480"/>
      <c r="PHD35" s="480"/>
      <c r="PHE35" s="480"/>
      <c r="PHF35" s="480"/>
      <c r="PHG35" s="480"/>
      <c r="PHH35" s="480"/>
      <c r="PHI35" s="480"/>
      <c r="PHJ35" s="480"/>
      <c r="PHK35" s="480"/>
      <c r="PHL35" s="480"/>
      <c r="PHM35" s="480"/>
      <c r="PHN35" s="480"/>
      <c r="PHO35" s="480"/>
      <c r="PHP35" s="480"/>
      <c r="PHQ35" s="480"/>
      <c r="PHR35" s="480"/>
      <c r="PHS35" s="480"/>
      <c r="PHT35" s="480"/>
      <c r="PHU35" s="480"/>
      <c r="PHV35" s="480"/>
      <c r="PHW35" s="480"/>
      <c r="PHX35" s="480"/>
      <c r="PHY35" s="480"/>
      <c r="PHZ35" s="480"/>
      <c r="PIA35" s="480"/>
      <c r="PIB35" s="480"/>
      <c r="PIC35" s="480"/>
      <c r="PID35" s="480"/>
      <c r="PIE35" s="480"/>
      <c r="PIF35" s="480"/>
      <c r="PIG35" s="480"/>
      <c r="PIH35" s="480"/>
      <c r="PII35" s="480"/>
      <c r="PIJ35" s="480"/>
      <c r="PIK35" s="480"/>
      <c r="PIL35" s="480"/>
      <c r="PIM35" s="480"/>
      <c r="PIN35" s="480"/>
      <c r="PIO35" s="480"/>
      <c r="PIP35" s="480"/>
      <c r="PIQ35" s="480"/>
      <c r="PIR35" s="480"/>
      <c r="PIS35" s="480"/>
      <c r="PIT35" s="480"/>
      <c r="PIU35" s="480"/>
      <c r="PIV35" s="480"/>
      <c r="PIW35" s="480"/>
      <c r="PIX35" s="480"/>
      <c r="PIY35" s="480"/>
      <c r="PIZ35" s="480"/>
      <c r="PJA35" s="480"/>
      <c r="PJB35" s="480"/>
      <c r="PJC35" s="480"/>
      <c r="PJD35" s="480"/>
      <c r="PJE35" s="480"/>
      <c r="PJF35" s="480"/>
      <c r="PJG35" s="480"/>
      <c r="PJH35" s="480"/>
      <c r="PJI35" s="480"/>
      <c r="PJJ35" s="480"/>
      <c r="PJK35" s="480"/>
      <c r="PJL35" s="480"/>
      <c r="PJM35" s="480"/>
      <c r="PJN35" s="480"/>
      <c r="PJO35" s="480"/>
      <c r="PJP35" s="480"/>
      <c r="PJQ35" s="480"/>
      <c r="PJR35" s="480"/>
      <c r="PJS35" s="480"/>
      <c r="PJT35" s="480"/>
      <c r="PJU35" s="480"/>
      <c r="PJV35" s="480"/>
      <c r="PJW35" s="480"/>
      <c r="PJX35" s="480"/>
      <c r="PJY35" s="480"/>
      <c r="PJZ35" s="480"/>
      <c r="PKA35" s="480"/>
      <c r="PKB35" s="480"/>
      <c r="PKC35" s="480"/>
      <c r="PKD35" s="480"/>
      <c r="PKE35" s="480"/>
      <c r="PKF35" s="480"/>
      <c r="PKG35" s="480"/>
      <c r="PKH35" s="480"/>
      <c r="PKI35" s="480"/>
      <c r="PKJ35" s="480"/>
      <c r="PKK35" s="480"/>
      <c r="PKL35" s="480"/>
      <c r="PKM35" s="480"/>
      <c r="PKN35" s="480"/>
      <c r="PKO35" s="480"/>
      <c r="PKP35" s="480"/>
      <c r="PKQ35" s="480"/>
      <c r="PKR35" s="480"/>
      <c r="PKS35" s="480"/>
      <c r="PKT35" s="480"/>
      <c r="PKU35" s="480"/>
      <c r="PKV35" s="480"/>
      <c r="PKW35" s="480"/>
      <c r="PKX35" s="480"/>
      <c r="PKY35" s="480"/>
      <c r="PKZ35" s="480"/>
      <c r="PLA35" s="480"/>
      <c r="PLB35" s="480"/>
      <c r="PLC35" s="480"/>
      <c r="PLD35" s="480"/>
      <c r="PLE35" s="480"/>
      <c r="PLF35" s="480"/>
      <c r="PLG35" s="480"/>
      <c r="PLH35" s="480"/>
      <c r="PLI35" s="480"/>
      <c r="PLJ35" s="480"/>
      <c r="PLK35" s="480"/>
      <c r="PLL35" s="480"/>
      <c r="PLM35" s="480"/>
      <c r="PLN35" s="480"/>
      <c r="PLO35" s="480"/>
      <c r="PLP35" s="480"/>
      <c r="PLQ35" s="480"/>
      <c r="PLR35" s="480"/>
      <c r="PLS35" s="480"/>
      <c r="PLT35" s="480"/>
      <c r="PLU35" s="480"/>
      <c r="PLV35" s="480"/>
      <c r="PLW35" s="480"/>
      <c r="PLX35" s="480"/>
      <c r="PLY35" s="480"/>
      <c r="PLZ35" s="480"/>
      <c r="PMA35" s="480"/>
      <c r="PMB35" s="480"/>
      <c r="PMC35" s="480"/>
      <c r="PMD35" s="480"/>
      <c r="PME35" s="480"/>
      <c r="PMF35" s="480"/>
      <c r="PMG35" s="480"/>
      <c r="PMH35" s="480"/>
      <c r="PMI35" s="480"/>
      <c r="PMJ35" s="480"/>
      <c r="PMK35" s="480"/>
      <c r="PML35" s="480"/>
      <c r="PMM35" s="480"/>
      <c r="PMN35" s="480"/>
      <c r="PMO35" s="480"/>
      <c r="PMP35" s="480"/>
      <c r="PMQ35" s="480"/>
      <c r="PMR35" s="480"/>
      <c r="PMS35" s="480"/>
      <c r="PMT35" s="480"/>
      <c r="PMU35" s="480"/>
      <c r="PMV35" s="480"/>
      <c r="PMW35" s="480"/>
      <c r="PMX35" s="480"/>
      <c r="PMY35" s="480"/>
      <c r="PMZ35" s="480"/>
      <c r="PNA35" s="480"/>
      <c r="PNB35" s="480"/>
      <c r="PNC35" s="480"/>
      <c r="PND35" s="480"/>
      <c r="PNE35" s="480"/>
      <c r="PNF35" s="480"/>
      <c r="PNG35" s="480"/>
      <c r="PNH35" s="480"/>
      <c r="PNI35" s="480"/>
      <c r="PNJ35" s="480"/>
      <c r="PNK35" s="480"/>
      <c r="PNL35" s="480"/>
      <c r="PNM35" s="480"/>
      <c r="PNN35" s="480"/>
      <c r="PNO35" s="480"/>
      <c r="PNP35" s="480"/>
      <c r="PNQ35" s="480"/>
      <c r="PNR35" s="480"/>
      <c r="PNS35" s="480"/>
      <c r="PNT35" s="480"/>
      <c r="PNU35" s="480"/>
      <c r="PNV35" s="480"/>
      <c r="PNW35" s="480"/>
      <c r="PNX35" s="480"/>
      <c r="PNY35" s="480"/>
      <c r="PNZ35" s="480"/>
      <c r="POA35" s="480"/>
      <c r="POB35" s="480"/>
      <c r="POC35" s="480"/>
      <c r="POD35" s="480"/>
      <c r="POE35" s="480"/>
      <c r="POF35" s="480"/>
      <c r="POG35" s="480"/>
      <c r="POH35" s="480"/>
      <c r="POI35" s="480"/>
      <c r="POJ35" s="480"/>
      <c r="POK35" s="480"/>
      <c r="POL35" s="480"/>
      <c r="POM35" s="480"/>
      <c r="PON35" s="480"/>
      <c r="POO35" s="480"/>
      <c r="POP35" s="480"/>
      <c r="POQ35" s="480"/>
      <c r="POR35" s="480"/>
      <c r="POS35" s="480"/>
      <c r="POT35" s="480"/>
      <c r="POU35" s="480"/>
      <c r="POV35" s="480"/>
      <c r="POW35" s="480"/>
      <c r="POX35" s="480"/>
      <c r="POY35" s="480"/>
      <c r="POZ35" s="480"/>
      <c r="PPA35" s="480"/>
      <c r="PPB35" s="480"/>
      <c r="PPC35" s="480"/>
      <c r="PPD35" s="480"/>
      <c r="PPE35" s="480"/>
      <c r="PPF35" s="480"/>
      <c r="PPG35" s="480"/>
      <c r="PPH35" s="480"/>
      <c r="PPI35" s="480"/>
      <c r="PPJ35" s="480"/>
      <c r="PPK35" s="480"/>
      <c r="PPL35" s="480"/>
      <c r="PPM35" s="480"/>
      <c r="PPN35" s="480"/>
      <c r="PPO35" s="480"/>
      <c r="PPP35" s="480"/>
      <c r="PPQ35" s="480"/>
      <c r="PPR35" s="480"/>
      <c r="PPS35" s="480"/>
      <c r="PPT35" s="480"/>
      <c r="PPU35" s="480"/>
      <c r="PPV35" s="480"/>
      <c r="PPW35" s="480"/>
      <c r="PPX35" s="480"/>
      <c r="PPY35" s="480"/>
      <c r="PPZ35" s="480"/>
      <c r="PQA35" s="480"/>
      <c r="PQB35" s="480"/>
      <c r="PQC35" s="480"/>
      <c r="PQD35" s="480"/>
      <c r="PQE35" s="480"/>
      <c r="PQF35" s="480"/>
      <c r="PQG35" s="480"/>
      <c r="PQH35" s="480"/>
      <c r="PQI35" s="480"/>
      <c r="PQJ35" s="480"/>
      <c r="PQK35" s="480"/>
      <c r="PQL35" s="480"/>
      <c r="PQM35" s="480"/>
      <c r="PQN35" s="480"/>
      <c r="PQO35" s="480"/>
      <c r="PQP35" s="480"/>
      <c r="PQQ35" s="480"/>
      <c r="PQR35" s="480"/>
      <c r="PQS35" s="480"/>
      <c r="PQT35" s="480"/>
      <c r="PQU35" s="480"/>
      <c r="PQV35" s="480"/>
      <c r="PQW35" s="480"/>
      <c r="PQX35" s="480"/>
      <c r="PQY35" s="480"/>
      <c r="PQZ35" s="480"/>
      <c r="PRA35" s="480"/>
      <c r="PRB35" s="480"/>
      <c r="PRC35" s="480"/>
      <c r="PRD35" s="480"/>
      <c r="PRE35" s="480"/>
      <c r="PRF35" s="480"/>
      <c r="PRG35" s="480"/>
      <c r="PRH35" s="480"/>
      <c r="PRI35" s="480"/>
      <c r="PRJ35" s="480"/>
      <c r="PRK35" s="480"/>
      <c r="PRL35" s="480"/>
      <c r="PRM35" s="480"/>
      <c r="PRN35" s="480"/>
      <c r="PRO35" s="480"/>
      <c r="PRP35" s="480"/>
      <c r="PRQ35" s="480"/>
      <c r="PRR35" s="480"/>
      <c r="PRS35" s="480"/>
      <c r="PRT35" s="480"/>
      <c r="PRU35" s="480"/>
      <c r="PRV35" s="480"/>
      <c r="PRW35" s="480"/>
      <c r="PRX35" s="480"/>
      <c r="PRY35" s="480"/>
      <c r="PRZ35" s="480"/>
      <c r="PSA35" s="480"/>
      <c r="PSB35" s="480"/>
      <c r="PSC35" s="480"/>
      <c r="PSD35" s="480"/>
      <c r="PSE35" s="480"/>
      <c r="PSF35" s="480"/>
      <c r="PSG35" s="480"/>
      <c r="PSH35" s="480"/>
      <c r="PSI35" s="480"/>
      <c r="PSJ35" s="480"/>
      <c r="PSK35" s="480"/>
      <c r="PSL35" s="480"/>
      <c r="PSM35" s="480"/>
      <c r="PSN35" s="480"/>
      <c r="PSO35" s="480"/>
      <c r="PSP35" s="480"/>
      <c r="PSQ35" s="480"/>
      <c r="PSR35" s="480"/>
      <c r="PSS35" s="480"/>
      <c r="PST35" s="480"/>
      <c r="PSU35" s="480"/>
      <c r="PSV35" s="480"/>
      <c r="PSW35" s="480"/>
      <c r="PSX35" s="480"/>
      <c r="PSY35" s="480"/>
      <c r="PSZ35" s="480"/>
      <c r="PTA35" s="480"/>
      <c r="PTB35" s="480"/>
      <c r="PTC35" s="480"/>
      <c r="PTD35" s="480"/>
      <c r="PTE35" s="480"/>
      <c r="PTF35" s="480"/>
      <c r="PTG35" s="480"/>
      <c r="PTH35" s="480"/>
      <c r="PTI35" s="480"/>
      <c r="PTJ35" s="480"/>
      <c r="PTK35" s="480"/>
      <c r="PTL35" s="480"/>
      <c r="PTM35" s="480"/>
      <c r="PTN35" s="480"/>
      <c r="PTO35" s="480"/>
      <c r="PTP35" s="480"/>
      <c r="PTQ35" s="480"/>
      <c r="PTR35" s="480"/>
      <c r="PTS35" s="480"/>
      <c r="PTT35" s="480"/>
      <c r="PTU35" s="480"/>
      <c r="PTV35" s="480"/>
      <c r="PTW35" s="480"/>
      <c r="PTX35" s="480"/>
      <c r="PTY35" s="480"/>
      <c r="PTZ35" s="480"/>
      <c r="PUA35" s="480"/>
      <c r="PUB35" s="480"/>
      <c r="PUC35" s="480"/>
      <c r="PUD35" s="480"/>
      <c r="PUE35" s="480"/>
      <c r="PUF35" s="480"/>
      <c r="PUG35" s="480"/>
      <c r="PUH35" s="480"/>
      <c r="PUI35" s="480"/>
      <c r="PUJ35" s="480"/>
      <c r="PUK35" s="480"/>
      <c r="PUL35" s="480"/>
      <c r="PUM35" s="480"/>
      <c r="PUN35" s="480"/>
      <c r="PUO35" s="480"/>
      <c r="PUP35" s="480"/>
      <c r="PUQ35" s="480"/>
      <c r="PUR35" s="480"/>
      <c r="PUS35" s="480"/>
      <c r="PUT35" s="480"/>
      <c r="PUU35" s="480"/>
      <c r="PUV35" s="480"/>
      <c r="PUW35" s="480"/>
      <c r="PUX35" s="480"/>
      <c r="PUY35" s="480"/>
      <c r="PUZ35" s="480"/>
      <c r="PVA35" s="480"/>
      <c r="PVB35" s="480"/>
      <c r="PVC35" s="480"/>
      <c r="PVD35" s="480"/>
      <c r="PVE35" s="480"/>
      <c r="PVF35" s="480"/>
      <c r="PVG35" s="480"/>
      <c r="PVH35" s="480"/>
      <c r="PVI35" s="480"/>
      <c r="PVJ35" s="480"/>
      <c r="PVK35" s="480"/>
      <c r="PVL35" s="480"/>
      <c r="PVM35" s="480"/>
      <c r="PVN35" s="480"/>
      <c r="PVO35" s="480"/>
      <c r="PVP35" s="480"/>
      <c r="PVQ35" s="480"/>
      <c r="PVR35" s="480"/>
      <c r="PVS35" s="480"/>
      <c r="PVT35" s="480"/>
      <c r="PVU35" s="480"/>
      <c r="PVV35" s="480"/>
      <c r="PVW35" s="480"/>
      <c r="PVX35" s="480"/>
      <c r="PVY35" s="480"/>
      <c r="PVZ35" s="480"/>
      <c r="PWA35" s="480"/>
      <c r="PWB35" s="480"/>
      <c r="PWC35" s="480"/>
      <c r="PWD35" s="480"/>
      <c r="PWE35" s="480"/>
      <c r="PWF35" s="480"/>
      <c r="PWG35" s="480"/>
      <c r="PWH35" s="480"/>
      <c r="PWI35" s="480"/>
      <c r="PWJ35" s="480"/>
      <c r="PWK35" s="480"/>
      <c r="PWL35" s="480"/>
      <c r="PWM35" s="480"/>
      <c r="PWN35" s="480"/>
      <c r="PWO35" s="480"/>
      <c r="PWP35" s="480"/>
      <c r="PWQ35" s="480"/>
      <c r="PWR35" s="480"/>
      <c r="PWS35" s="480"/>
      <c r="PWT35" s="480"/>
      <c r="PWU35" s="480"/>
      <c r="PWV35" s="480"/>
      <c r="PWW35" s="480"/>
      <c r="PWX35" s="480"/>
      <c r="PWY35" s="480"/>
      <c r="PWZ35" s="480"/>
      <c r="PXA35" s="480"/>
      <c r="PXB35" s="480"/>
      <c r="PXC35" s="480"/>
      <c r="PXD35" s="480"/>
      <c r="PXE35" s="480"/>
      <c r="PXF35" s="480"/>
      <c r="PXG35" s="480"/>
      <c r="PXH35" s="480"/>
      <c r="PXI35" s="480"/>
      <c r="PXJ35" s="480"/>
      <c r="PXK35" s="480"/>
      <c r="PXL35" s="480"/>
      <c r="PXM35" s="480"/>
      <c r="PXN35" s="480"/>
      <c r="PXO35" s="480"/>
      <c r="PXP35" s="480"/>
      <c r="PXQ35" s="480"/>
      <c r="PXR35" s="480"/>
      <c r="PXS35" s="480"/>
      <c r="PXT35" s="480"/>
      <c r="PXU35" s="480"/>
      <c r="PXV35" s="480"/>
      <c r="PXW35" s="480"/>
      <c r="PXX35" s="480"/>
      <c r="PXY35" s="480"/>
      <c r="PXZ35" s="480"/>
      <c r="PYA35" s="480"/>
      <c r="PYB35" s="480"/>
      <c r="PYC35" s="480"/>
      <c r="PYD35" s="480"/>
      <c r="PYE35" s="480"/>
      <c r="PYF35" s="480"/>
      <c r="PYG35" s="480"/>
      <c r="PYH35" s="480"/>
      <c r="PYI35" s="480"/>
      <c r="PYJ35" s="480"/>
      <c r="PYK35" s="480"/>
      <c r="PYL35" s="480"/>
      <c r="PYM35" s="480"/>
      <c r="PYN35" s="480"/>
      <c r="PYO35" s="480"/>
      <c r="PYP35" s="480"/>
      <c r="PYQ35" s="480"/>
      <c r="PYR35" s="480"/>
      <c r="PYS35" s="480"/>
      <c r="PYT35" s="480"/>
      <c r="PYU35" s="480"/>
      <c r="PYV35" s="480"/>
      <c r="PYW35" s="480"/>
      <c r="PYX35" s="480"/>
      <c r="PYY35" s="480"/>
      <c r="PYZ35" s="480"/>
      <c r="PZA35" s="480"/>
      <c r="PZB35" s="480"/>
      <c r="PZC35" s="480"/>
      <c r="PZD35" s="480"/>
      <c r="PZE35" s="480"/>
      <c r="PZF35" s="480"/>
      <c r="PZG35" s="480"/>
      <c r="PZH35" s="480"/>
      <c r="PZI35" s="480"/>
      <c r="PZJ35" s="480"/>
      <c r="PZK35" s="480"/>
      <c r="PZL35" s="480"/>
      <c r="PZM35" s="480"/>
      <c r="PZN35" s="480"/>
      <c r="PZO35" s="480"/>
      <c r="PZP35" s="480"/>
      <c r="PZQ35" s="480"/>
      <c r="PZR35" s="480"/>
      <c r="PZS35" s="480"/>
      <c r="PZT35" s="480"/>
      <c r="PZU35" s="480"/>
      <c r="PZV35" s="480"/>
      <c r="PZW35" s="480"/>
      <c r="PZX35" s="480"/>
      <c r="PZY35" s="480"/>
      <c r="PZZ35" s="480"/>
      <c r="QAA35" s="480"/>
      <c r="QAB35" s="480"/>
      <c r="QAC35" s="480"/>
      <c r="QAD35" s="480"/>
      <c r="QAE35" s="480"/>
      <c r="QAF35" s="480"/>
      <c r="QAG35" s="480"/>
      <c r="QAH35" s="480"/>
      <c r="QAI35" s="480"/>
      <c r="QAJ35" s="480"/>
      <c r="QAK35" s="480"/>
      <c r="QAL35" s="480"/>
      <c r="QAM35" s="480"/>
      <c r="QAN35" s="480"/>
      <c r="QAO35" s="480"/>
      <c r="QAP35" s="480"/>
      <c r="QAQ35" s="480"/>
      <c r="QAR35" s="480"/>
      <c r="QAS35" s="480"/>
      <c r="QAT35" s="480"/>
      <c r="QAU35" s="480"/>
      <c r="QAV35" s="480"/>
      <c r="QAW35" s="480"/>
      <c r="QAX35" s="480"/>
      <c r="QAY35" s="480"/>
      <c r="QAZ35" s="480"/>
      <c r="QBA35" s="480"/>
      <c r="QBB35" s="480"/>
      <c r="QBC35" s="480"/>
      <c r="QBD35" s="480"/>
      <c r="QBE35" s="480"/>
      <c r="QBF35" s="480"/>
      <c r="QBG35" s="480"/>
      <c r="QBH35" s="480"/>
      <c r="QBI35" s="480"/>
      <c r="QBJ35" s="480"/>
      <c r="QBK35" s="480"/>
      <c r="QBL35" s="480"/>
      <c r="QBM35" s="480"/>
      <c r="QBN35" s="480"/>
      <c r="QBO35" s="480"/>
      <c r="QBP35" s="480"/>
      <c r="QBQ35" s="480"/>
      <c r="QBR35" s="480"/>
      <c r="QBS35" s="480"/>
      <c r="QBT35" s="480"/>
      <c r="QBU35" s="480"/>
      <c r="QBV35" s="480"/>
      <c r="QBW35" s="480"/>
      <c r="QBX35" s="480"/>
      <c r="QBY35" s="480"/>
      <c r="QBZ35" s="480"/>
      <c r="QCA35" s="480"/>
      <c r="QCB35" s="480"/>
      <c r="QCC35" s="480"/>
      <c r="QCD35" s="480"/>
      <c r="QCE35" s="480"/>
      <c r="QCF35" s="480"/>
      <c r="QCG35" s="480"/>
      <c r="QCH35" s="480"/>
      <c r="QCI35" s="480"/>
      <c r="QCJ35" s="480"/>
      <c r="QCK35" s="480"/>
      <c r="QCL35" s="480"/>
      <c r="QCM35" s="480"/>
      <c r="QCN35" s="480"/>
      <c r="QCO35" s="480"/>
      <c r="QCP35" s="480"/>
      <c r="QCQ35" s="480"/>
      <c r="QCR35" s="480"/>
      <c r="QCS35" s="480"/>
      <c r="QCT35" s="480"/>
      <c r="QCU35" s="480"/>
      <c r="QCV35" s="480"/>
      <c r="QCW35" s="480"/>
      <c r="QCX35" s="480"/>
      <c r="QCY35" s="480"/>
      <c r="QCZ35" s="480"/>
      <c r="QDA35" s="480"/>
      <c r="QDB35" s="480"/>
      <c r="QDC35" s="480"/>
      <c r="QDD35" s="480"/>
      <c r="QDE35" s="480"/>
      <c r="QDF35" s="480"/>
      <c r="QDG35" s="480"/>
      <c r="QDH35" s="480"/>
      <c r="QDI35" s="480"/>
      <c r="QDJ35" s="480"/>
      <c r="QDK35" s="480"/>
      <c r="QDL35" s="480"/>
      <c r="QDM35" s="480"/>
      <c r="QDN35" s="480"/>
      <c r="QDO35" s="480"/>
      <c r="QDP35" s="480"/>
      <c r="QDQ35" s="480"/>
      <c r="QDR35" s="480"/>
      <c r="QDS35" s="480"/>
      <c r="QDT35" s="480"/>
      <c r="QDU35" s="480"/>
      <c r="QDV35" s="480"/>
      <c r="QDW35" s="480"/>
      <c r="QDX35" s="480"/>
      <c r="QDY35" s="480"/>
      <c r="QDZ35" s="480"/>
      <c r="QEA35" s="480"/>
      <c r="QEB35" s="480"/>
      <c r="QEC35" s="480"/>
      <c r="QED35" s="480"/>
      <c r="QEE35" s="480"/>
      <c r="QEF35" s="480"/>
      <c r="QEG35" s="480"/>
      <c r="QEH35" s="480"/>
      <c r="QEI35" s="480"/>
      <c r="QEJ35" s="480"/>
      <c r="QEK35" s="480"/>
      <c r="QEL35" s="480"/>
      <c r="QEM35" s="480"/>
      <c r="QEN35" s="480"/>
      <c r="QEO35" s="480"/>
      <c r="QEP35" s="480"/>
      <c r="QEQ35" s="480"/>
      <c r="QER35" s="480"/>
      <c r="QES35" s="480"/>
      <c r="QET35" s="480"/>
      <c r="QEU35" s="480"/>
      <c r="QEV35" s="480"/>
      <c r="QEW35" s="480"/>
      <c r="QEX35" s="480"/>
      <c r="QEY35" s="480"/>
      <c r="QEZ35" s="480"/>
      <c r="QFA35" s="480"/>
      <c r="QFB35" s="480"/>
      <c r="QFC35" s="480"/>
      <c r="QFD35" s="480"/>
      <c r="QFE35" s="480"/>
      <c r="QFF35" s="480"/>
      <c r="QFG35" s="480"/>
      <c r="QFH35" s="480"/>
      <c r="QFI35" s="480"/>
      <c r="QFJ35" s="480"/>
      <c r="QFK35" s="480"/>
      <c r="QFL35" s="480"/>
      <c r="QFM35" s="480"/>
      <c r="QFN35" s="480"/>
      <c r="QFO35" s="480"/>
      <c r="QFP35" s="480"/>
      <c r="QFQ35" s="480"/>
      <c r="QFR35" s="480"/>
      <c r="QFS35" s="480"/>
      <c r="QFT35" s="480"/>
      <c r="QFU35" s="480"/>
      <c r="QFV35" s="480"/>
      <c r="QFW35" s="480"/>
      <c r="QFX35" s="480"/>
      <c r="QFY35" s="480"/>
      <c r="QFZ35" s="480"/>
      <c r="QGA35" s="480"/>
      <c r="QGB35" s="480"/>
      <c r="QGC35" s="480"/>
      <c r="QGD35" s="480"/>
      <c r="QGE35" s="480"/>
      <c r="QGF35" s="480"/>
      <c r="QGG35" s="480"/>
      <c r="QGH35" s="480"/>
      <c r="QGI35" s="480"/>
      <c r="QGJ35" s="480"/>
      <c r="QGK35" s="480"/>
      <c r="QGL35" s="480"/>
      <c r="QGM35" s="480"/>
      <c r="QGN35" s="480"/>
      <c r="QGO35" s="480"/>
      <c r="QGP35" s="480"/>
      <c r="QGQ35" s="480"/>
      <c r="QGR35" s="480"/>
      <c r="QGS35" s="480"/>
      <c r="QGT35" s="480"/>
      <c r="QGU35" s="480"/>
      <c r="QGV35" s="480"/>
      <c r="QGW35" s="480"/>
      <c r="QGX35" s="480"/>
      <c r="QGY35" s="480"/>
      <c r="QGZ35" s="480"/>
      <c r="QHA35" s="480"/>
      <c r="QHB35" s="480"/>
      <c r="QHC35" s="480"/>
      <c r="QHD35" s="480"/>
      <c r="QHE35" s="480"/>
      <c r="QHF35" s="480"/>
      <c r="QHG35" s="480"/>
      <c r="QHH35" s="480"/>
      <c r="QHI35" s="480"/>
      <c r="QHJ35" s="480"/>
      <c r="QHK35" s="480"/>
      <c r="QHL35" s="480"/>
      <c r="QHM35" s="480"/>
      <c r="QHN35" s="480"/>
      <c r="QHO35" s="480"/>
      <c r="QHP35" s="480"/>
      <c r="QHQ35" s="480"/>
      <c r="QHR35" s="480"/>
      <c r="QHS35" s="480"/>
      <c r="QHT35" s="480"/>
      <c r="QHU35" s="480"/>
      <c r="QHV35" s="480"/>
      <c r="QHW35" s="480"/>
      <c r="QHX35" s="480"/>
      <c r="QHY35" s="480"/>
      <c r="QHZ35" s="480"/>
      <c r="QIA35" s="480"/>
      <c r="QIB35" s="480"/>
      <c r="QIC35" s="480"/>
      <c r="QID35" s="480"/>
      <c r="QIE35" s="480"/>
      <c r="QIF35" s="480"/>
      <c r="QIG35" s="480"/>
      <c r="QIH35" s="480"/>
      <c r="QII35" s="480"/>
      <c r="QIJ35" s="480"/>
      <c r="QIK35" s="480"/>
      <c r="QIL35" s="480"/>
      <c r="QIM35" s="480"/>
      <c r="QIN35" s="480"/>
      <c r="QIO35" s="480"/>
      <c r="QIP35" s="480"/>
      <c r="QIQ35" s="480"/>
      <c r="QIR35" s="480"/>
      <c r="QIS35" s="480"/>
      <c r="QIT35" s="480"/>
      <c r="QIU35" s="480"/>
      <c r="QIV35" s="480"/>
      <c r="QIW35" s="480"/>
      <c r="QIX35" s="480"/>
      <c r="QIY35" s="480"/>
      <c r="QIZ35" s="480"/>
      <c r="QJA35" s="480"/>
      <c r="QJB35" s="480"/>
      <c r="QJC35" s="480"/>
      <c r="QJD35" s="480"/>
      <c r="QJE35" s="480"/>
      <c r="QJF35" s="480"/>
      <c r="QJG35" s="480"/>
      <c r="QJH35" s="480"/>
      <c r="QJI35" s="480"/>
      <c r="QJJ35" s="480"/>
      <c r="QJK35" s="480"/>
      <c r="QJL35" s="480"/>
      <c r="QJM35" s="480"/>
      <c r="QJN35" s="480"/>
      <c r="QJO35" s="480"/>
      <c r="QJP35" s="480"/>
      <c r="QJQ35" s="480"/>
      <c r="QJR35" s="480"/>
      <c r="QJS35" s="480"/>
      <c r="QJT35" s="480"/>
      <c r="QJU35" s="480"/>
      <c r="QJV35" s="480"/>
      <c r="QJW35" s="480"/>
      <c r="QJX35" s="480"/>
      <c r="QJY35" s="480"/>
      <c r="QJZ35" s="480"/>
      <c r="QKA35" s="480"/>
      <c r="QKB35" s="480"/>
      <c r="QKC35" s="480"/>
      <c r="QKD35" s="480"/>
      <c r="QKE35" s="480"/>
      <c r="QKF35" s="480"/>
      <c r="QKG35" s="480"/>
      <c r="QKH35" s="480"/>
      <c r="QKI35" s="480"/>
      <c r="QKJ35" s="480"/>
      <c r="QKK35" s="480"/>
      <c r="QKL35" s="480"/>
      <c r="QKM35" s="480"/>
      <c r="QKN35" s="480"/>
      <c r="QKO35" s="480"/>
      <c r="QKP35" s="480"/>
      <c r="QKQ35" s="480"/>
      <c r="QKR35" s="480"/>
      <c r="QKS35" s="480"/>
      <c r="QKT35" s="480"/>
      <c r="QKU35" s="480"/>
      <c r="QKV35" s="480"/>
      <c r="QKW35" s="480"/>
      <c r="QKX35" s="480"/>
      <c r="QKY35" s="480"/>
      <c r="QKZ35" s="480"/>
      <c r="QLA35" s="480"/>
      <c r="QLB35" s="480"/>
      <c r="QLC35" s="480"/>
      <c r="QLD35" s="480"/>
      <c r="QLE35" s="480"/>
      <c r="QLF35" s="480"/>
      <c r="QLG35" s="480"/>
      <c r="QLH35" s="480"/>
      <c r="QLI35" s="480"/>
      <c r="QLJ35" s="480"/>
      <c r="QLK35" s="480"/>
      <c r="QLL35" s="480"/>
      <c r="QLM35" s="480"/>
      <c r="QLN35" s="480"/>
      <c r="QLO35" s="480"/>
      <c r="QLP35" s="480"/>
      <c r="QLQ35" s="480"/>
      <c r="QLR35" s="480"/>
      <c r="QLS35" s="480"/>
      <c r="QLT35" s="480"/>
      <c r="QLU35" s="480"/>
      <c r="QLV35" s="480"/>
      <c r="QLW35" s="480"/>
      <c r="QLX35" s="480"/>
      <c r="QLY35" s="480"/>
      <c r="QLZ35" s="480"/>
      <c r="QMA35" s="480"/>
      <c r="QMB35" s="480"/>
      <c r="QMC35" s="480"/>
      <c r="QMD35" s="480"/>
      <c r="QME35" s="480"/>
      <c r="QMF35" s="480"/>
      <c r="QMG35" s="480"/>
      <c r="QMH35" s="480"/>
      <c r="QMI35" s="480"/>
      <c r="QMJ35" s="480"/>
      <c r="QMK35" s="480"/>
      <c r="QML35" s="480"/>
      <c r="QMM35" s="480"/>
      <c r="QMN35" s="480"/>
      <c r="QMO35" s="480"/>
      <c r="QMP35" s="480"/>
      <c r="QMQ35" s="480"/>
      <c r="QMR35" s="480"/>
      <c r="QMS35" s="480"/>
      <c r="QMT35" s="480"/>
      <c r="QMU35" s="480"/>
      <c r="QMV35" s="480"/>
      <c r="QMW35" s="480"/>
      <c r="QMX35" s="480"/>
      <c r="QMY35" s="480"/>
      <c r="QMZ35" s="480"/>
      <c r="QNA35" s="480"/>
      <c r="QNB35" s="480"/>
      <c r="QNC35" s="480"/>
      <c r="QND35" s="480"/>
      <c r="QNE35" s="480"/>
      <c r="QNF35" s="480"/>
      <c r="QNG35" s="480"/>
      <c r="QNH35" s="480"/>
      <c r="QNI35" s="480"/>
      <c r="QNJ35" s="480"/>
      <c r="QNK35" s="480"/>
      <c r="QNL35" s="480"/>
      <c r="QNM35" s="480"/>
      <c r="QNN35" s="480"/>
      <c r="QNO35" s="480"/>
      <c r="QNP35" s="480"/>
      <c r="QNQ35" s="480"/>
      <c r="QNR35" s="480"/>
      <c r="QNS35" s="480"/>
      <c r="QNT35" s="480"/>
      <c r="QNU35" s="480"/>
      <c r="QNV35" s="480"/>
      <c r="QNW35" s="480"/>
      <c r="QNX35" s="480"/>
      <c r="QNY35" s="480"/>
      <c r="QNZ35" s="480"/>
      <c r="QOA35" s="480"/>
      <c r="QOB35" s="480"/>
      <c r="QOC35" s="480"/>
      <c r="QOD35" s="480"/>
      <c r="QOE35" s="480"/>
      <c r="QOF35" s="480"/>
      <c r="QOG35" s="480"/>
      <c r="QOH35" s="480"/>
      <c r="QOI35" s="480"/>
      <c r="QOJ35" s="480"/>
      <c r="QOK35" s="480"/>
      <c r="QOL35" s="480"/>
      <c r="QOM35" s="480"/>
      <c r="QON35" s="480"/>
      <c r="QOO35" s="480"/>
      <c r="QOP35" s="480"/>
      <c r="QOQ35" s="480"/>
      <c r="QOR35" s="480"/>
      <c r="QOS35" s="480"/>
      <c r="QOT35" s="480"/>
      <c r="QOU35" s="480"/>
      <c r="QOV35" s="480"/>
      <c r="QOW35" s="480"/>
      <c r="QOX35" s="480"/>
      <c r="QOY35" s="480"/>
      <c r="QOZ35" s="480"/>
      <c r="QPA35" s="480"/>
      <c r="QPB35" s="480"/>
      <c r="QPC35" s="480"/>
      <c r="QPD35" s="480"/>
      <c r="QPE35" s="480"/>
      <c r="QPF35" s="480"/>
      <c r="QPG35" s="480"/>
      <c r="QPH35" s="480"/>
      <c r="QPI35" s="480"/>
      <c r="QPJ35" s="480"/>
      <c r="QPK35" s="480"/>
      <c r="QPL35" s="480"/>
      <c r="QPM35" s="480"/>
      <c r="QPN35" s="480"/>
      <c r="QPO35" s="480"/>
      <c r="QPP35" s="480"/>
      <c r="QPQ35" s="480"/>
      <c r="QPR35" s="480"/>
      <c r="QPS35" s="480"/>
      <c r="QPT35" s="480"/>
      <c r="QPU35" s="480"/>
      <c r="QPV35" s="480"/>
      <c r="QPW35" s="480"/>
      <c r="QPX35" s="480"/>
      <c r="QPY35" s="480"/>
      <c r="QPZ35" s="480"/>
      <c r="QQA35" s="480"/>
      <c r="QQB35" s="480"/>
      <c r="QQC35" s="480"/>
      <c r="QQD35" s="480"/>
      <c r="QQE35" s="480"/>
      <c r="QQF35" s="480"/>
      <c r="QQG35" s="480"/>
      <c r="QQH35" s="480"/>
      <c r="QQI35" s="480"/>
      <c r="QQJ35" s="480"/>
      <c r="QQK35" s="480"/>
      <c r="QQL35" s="480"/>
      <c r="QQM35" s="480"/>
      <c r="QQN35" s="480"/>
      <c r="QQO35" s="480"/>
      <c r="QQP35" s="480"/>
      <c r="QQQ35" s="480"/>
      <c r="QQR35" s="480"/>
      <c r="QQS35" s="480"/>
      <c r="QQT35" s="480"/>
      <c r="QQU35" s="480"/>
      <c r="QQV35" s="480"/>
      <c r="QQW35" s="480"/>
      <c r="QQX35" s="480"/>
      <c r="QQY35" s="480"/>
      <c r="QQZ35" s="480"/>
      <c r="QRA35" s="480"/>
      <c r="QRB35" s="480"/>
      <c r="QRC35" s="480"/>
      <c r="QRD35" s="480"/>
      <c r="QRE35" s="480"/>
      <c r="QRF35" s="480"/>
      <c r="QRG35" s="480"/>
      <c r="QRH35" s="480"/>
      <c r="QRI35" s="480"/>
      <c r="QRJ35" s="480"/>
      <c r="QRK35" s="480"/>
      <c r="QRL35" s="480"/>
      <c r="QRM35" s="480"/>
      <c r="QRN35" s="480"/>
      <c r="QRO35" s="480"/>
      <c r="QRP35" s="480"/>
      <c r="QRQ35" s="480"/>
      <c r="QRR35" s="480"/>
      <c r="QRS35" s="480"/>
      <c r="QRT35" s="480"/>
      <c r="QRU35" s="480"/>
      <c r="QRV35" s="480"/>
      <c r="QRW35" s="480"/>
      <c r="QRX35" s="480"/>
      <c r="QRY35" s="480"/>
      <c r="QRZ35" s="480"/>
      <c r="QSA35" s="480"/>
      <c r="QSB35" s="480"/>
      <c r="QSC35" s="480"/>
      <c r="QSD35" s="480"/>
      <c r="QSE35" s="480"/>
      <c r="QSF35" s="480"/>
      <c r="QSG35" s="480"/>
      <c r="QSH35" s="480"/>
      <c r="QSI35" s="480"/>
      <c r="QSJ35" s="480"/>
      <c r="QSK35" s="480"/>
      <c r="QSL35" s="480"/>
      <c r="QSM35" s="480"/>
      <c r="QSN35" s="480"/>
      <c r="QSO35" s="480"/>
      <c r="QSP35" s="480"/>
      <c r="QSQ35" s="480"/>
      <c r="QSR35" s="480"/>
      <c r="QSS35" s="480"/>
      <c r="QST35" s="480"/>
      <c r="QSU35" s="480"/>
      <c r="QSV35" s="480"/>
      <c r="QSW35" s="480"/>
      <c r="QSX35" s="480"/>
      <c r="QSY35" s="480"/>
      <c r="QSZ35" s="480"/>
      <c r="QTA35" s="480"/>
      <c r="QTB35" s="480"/>
      <c r="QTC35" s="480"/>
      <c r="QTD35" s="480"/>
      <c r="QTE35" s="480"/>
      <c r="QTF35" s="480"/>
      <c r="QTG35" s="480"/>
      <c r="QTH35" s="480"/>
      <c r="QTI35" s="480"/>
      <c r="QTJ35" s="480"/>
      <c r="QTK35" s="480"/>
      <c r="QTL35" s="480"/>
      <c r="QTM35" s="480"/>
      <c r="QTN35" s="480"/>
      <c r="QTO35" s="480"/>
      <c r="QTP35" s="480"/>
      <c r="QTQ35" s="480"/>
      <c r="QTR35" s="480"/>
      <c r="QTS35" s="480"/>
      <c r="QTT35" s="480"/>
      <c r="QTU35" s="480"/>
      <c r="QTV35" s="480"/>
      <c r="QTW35" s="480"/>
      <c r="QTX35" s="480"/>
      <c r="QTY35" s="480"/>
      <c r="QTZ35" s="480"/>
      <c r="QUA35" s="480"/>
      <c r="QUB35" s="480"/>
      <c r="QUC35" s="480"/>
      <c r="QUD35" s="480"/>
      <c r="QUE35" s="480"/>
      <c r="QUF35" s="480"/>
      <c r="QUG35" s="480"/>
      <c r="QUH35" s="480"/>
      <c r="QUI35" s="480"/>
      <c r="QUJ35" s="480"/>
      <c r="QUK35" s="480"/>
      <c r="QUL35" s="480"/>
      <c r="QUM35" s="480"/>
      <c r="QUN35" s="480"/>
      <c r="QUO35" s="480"/>
      <c r="QUP35" s="480"/>
      <c r="QUQ35" s="480"/>
      <c r="QUR35" s="480"/>
      <c r="QUS35" s="480"/>
      <c r="QUT35" s="480"/>
      <c r="QUU35" s="480"/>
      <c r="QUV35" s="480"/>
      <c r="QUW35" s="480"/>
      <c r="QUX35" s="480"/>
      <c r="QUY35" s="480"/>
      <c r="QUZ35" s="480"/>
      <c r="QVA35" s="480"/>
      <c r="QVB35" s="480"/>
      <c r="QVC35" s="480"/>
      <c r="QVD35" s="480"/>
      <c r="QVE35" s="480"/>
      <c r="QVF35" s="480"/>
      <c r="QVG35" s="480"/>
      <c r="QVH35" s="480"/>
      <c r="QVI35" s="480"/>
      <c r="QVJ35" s="480"/>
      <c r="QVK35" s="480"/>
      <c r="QVL35" s="480"/>
      <c r="QVM35" s="480"/>
      <c r="QVN35" s="480"/>
      <c r="QVO35" s="480"/>
      <c r="QVP35" s="480"/>
      <c r="QVQ35" s="480"/>
      <c r="QVR35" s="480"/>
      <c r="QVS35" s="480"/>
      <c r="QVT35" s="480"/>
      <c r="QVU35" s="480"/>
      <c r="QVV35" s="480"/>
      <c r="QVW35" s="480"/>
      <c r="QVX35" s="480"/>
      <c r="QVY35" s="480"/>
      <c r="QVZ35" s="480"/>
      <c r="QWA35" s="480"/>
      <c r="QWB35" s="480"/>
      <c r="QWC35" s="480"/>
      <c r="QWD35" s="480"/>
      <c r="QWE35" s="480"/>
      <c r="QWF35" s="480"/>
      <c r="QWG35" s="480"/>
      <c r="QWH35" s="480"/>
      <c r="QWI35" s="480"/>
      <c r="QWJ35" s="480"/>
      <c r="QWK35" s="480"/>
      <c r="QWL35" s="480"/>
      <c r="QWM35" s="480"/>
      <c r="QWN35" s="480"/>
      <c r="QWO35" s="480"/>
      <c r="QWP35" s="480"/>
      <c r="QWQ35" s="480"/>
      <c r="QWR35" s="480"/>
      <c r="QWS35" s="480"/>
      <c r="QWT35" s="480"/>
      <c r="QWU35" s="480"/>
      <c r="QWV35" s="480"/>
      <c r="QWW35" s="480"/>
      <c r="QWX35" s="480"/>
      <c r="QWY35" s="480"/>
      <c r="QWZ35" s="480"/>
      <c r="QXA35" s="480"/>
      <c r="QXB35" s="480"/>
      <c r="QXC35" s="480"/>
      <c r="QXD35" s="480"/>
      <c r="QXE35" s="480"/>
      <c r="QXF35" s="480"/>
      <c r="QXG35" s="480"/>
      <c r="QXH35" s="480"/>
      <c r="QXI35" s="480"/>
      <c r="QXJ35" s="480"/>
      <c r="QXK35" s="480"/>
      <c r="QXL35" s="480"/>
      <c r="QXM35" s="480"/>
      <c r="QXN35" s="480"/>
      <c r="QXO35" s="480"/>
      <c r="QXP35" s="480"/>
      <c r="QXQ35" s="480"/>
      <c r="QXR35" s="480"/>
      <c r="QXS35" s="480"/>
      <c r="QXT35" s="480"/>
      <c r="QXU35" s="480"/>
      <c r="QXV35" s="480"/>
      <c r="QXW35" s="480"/>
      <c r="QXX35" s="480"/>
      <c r="QXY35" s="480"/>
      <c r="QXZ35" s="480"/>
      <c r="QYA35" s="480"/>
      <c r="QYB35" s="480"/>
      <c r="QYC35" s="480"/>
      <c r="QYD35" s="480"/>
      <c r="QYE35" s="480"/>
      <c r="QYF35" s="480"/>
      <c r="QYG35" s="480"/>
      <c r="QYH35" s="480"/>
      <c r="QYI35" s="480"/>
      <c r="QYJ35" s="480"/>
      <c r="QYK35" s="480"/>
      <c r="QYL35" s="480"/>
      <c r="QYM35" s="480"/>
      <c r="QYN35" s="480"/>
      <c r="QYO35" s="480"/>
      <c r="QYP35" s="480"/>
      <c r="QYQ35" s="480"/>
      <c r="QYR35" s="480"/>
      <c r="QYS35" s="480"/>
      <c r="QYT35" s="480"/>
      <c r="QYU35" s="480"/>
      <c r="QYV35" s="480"/>
      <c r="QYW35" s="480"/>
      <c r="QYX35" s="480"/>
      <c r="QYY35" s="480"/>
      <c r="QYZ35" s="480"/>
      <c r="QZA35" s="480"/>
      <c r="QZB35" s="480"/>
      <c r="QZC35" s="480"/>
      <c r="QZD35" s="480"/>
      <c r="QZE35" s="480"/>
      <c r="QZF35" s="480"/>
      <c r="QZG35" s="480"/>
      <c r="QZH35" s="480"/>
      <c r="QZI35" s="480"/>
      <c r="QZJ35" s="480"/>
      <c r="QZK35" s="480"/>
      <c r="QZL35" s="480"/>
      <c r="QZM35" s="480"/>
      <c r="QZN35" s="480"/>
      <c r="QZO35" s="480"/>
      <c r="QZP35" s="480"/>
      <c r="QZQ35" s="480"/>
      <c r="QZR35" s="480"/>
      <c r="QZS35" s="480"/>
      <c r="QZT35" s="480"/>
      <c r="QZU35" s="480"/>
      <c r="QZV35" s="480"/>
      <c r="QZW35" s="480"/>
      <c r="QZX35" s="480"/>
      <c r="QZY35" s="480"/>
      <c r="QZZ35" s="480"/>
      <c r="RAA35" s="480"/>
      <c r="RAB35" s="480"/>
      <c r="RAC35" s="480"/>
      <c r="RAD35" s="480"/>
      <c r="RAE35" s="480"/>
      <c r="RAF35" s="480"/>
      <c r="RAG35" s="480"/>
      <c r="RAH35" s="480"/>
      <c r="RAI35" s="480"/>
      <c r="RAJ35" s="480"/>
      <c r="RAK35" s="480"/>
      <c r="RAL35" s="480"/>
      <c r="RAM35" s="480"/>
      <c r="RAN35" s="480"/>
      <c r="RAO35" s="480"/>
      <c r="RAP35" s="480"/>
      <c r="RAQ35" s="480"/>
      <c r="RAR35" s="480"/>
      <c r="RAS35" s="480"/>
      <c r="RAT35" s="480"/>
      <c r="RAU35" s="480"/>
      <c r="RAV35" s="480"/>
      <c r="RAW35" s="480"/>
      <c r="RAX35" s="480"/>
      <c r="RAY35" s="480"/>
      <c r="RAZ35" s="480"/>
      <c r="RBA35" s="480"/>
      <c r="RBB35" s="480"/>
      <c r="RBC35" s="480"/>
      <c r="RBD35" s="480"/>
      <c r="RBE35" s="480"/>
      <c r="RBF35" s="480"/>
      <c r="RBG35" s="480"/>
      <c r="RBH35" s="480"/>
      <c r="RBI35" s="480"/>
      <c r="RBJ35" s="480"/>
      <c r="RBK35" s="480"/>
      <c r="RBL35" s="480"/>
      <c r="RBM35" s="480"/>
      <c r="RBN35" s="480"/>
      <c r="RBO35" s="480"/>
      <c r="RBP35" s="480"/>
      <c r="RBQ35" s="480"/>
      <c r="RBR35" s="480"/>
      <c r="RBS35" s="480"/>
      <c r="RBT35" s="480"/>
      <c r="RBU35" s="480"/>
      <c r="RBV35" s="480"/>
      <c r="RBW35" s="480"/>
      <c r="RBX35" s="480"/>
      <c r="RBY35" s="480"/>
      <c r="RBZ35" s="480"/>
      <c r="RCA35" s="480"/>
      <c r="RCB35" s="480"/>
      <c r="RCC35" s="480"/>
      <c r="RCD35" s="480"/>
      <c r="RCE35" s="480"/>
      <c r="RCF35" s="480"/>
      <c r="RCG35" s="480"/>
      <c r="RCH35" s="480"/>
      <c r="RCI35" s="480"/>
      <c r="RCJ35" s="480"/>
      <c r="RCK35" s="480"/>
      <c r="RCL35" s="480"/>
      <c r="RCM35" s="480"/>
      <c r="RCN35" s="480"/>
      <c r="RCO35" s="480"/>
      <c r="RCP35" s="480"/>
      <c r="RCQ35" s="480"/>
      <c r="RCR35" s="480"/>
      <c r="RCS35" s="480"/>
      <c r="RCT35" s="480"/>
      <c r="RCU35" s="480"/>
      <c r="RCV35" s="480"/>
      <c r="RCW35" s="480"/>
      <c r="RCX35" s="480"/>
      <c r="RCY35" s="480"/>
      <c r="RCZ35" s="480"/>
      <c r="RDA35" s="480"/>
      <c r="RDB35" s="480"/>
      <c r="RDC35" s="480"/>
      <c r="RDD35" s="480"/>
      <c r="RDE35" s="480"/>
      <c r="RDF35" s="480"/>
      <c r="RDG35" s="480"/>
      <c r="RDH35" s="480"/>
      <c r="RDI35" s="480"/>
      <c r="RDJ35" s="480"/>
      <c r="RDK35" s="480"/>
      <c r="RDL35" s="480"/>
      <c r="RDM35" s="480"/>
      <c r="RDN35" s="480"/>
      <c r="RDO35" s="480"/>
      <c r="RDP35" s="480"/>
      <c r="RDQ35" s="480"/>
      <c r="RDR35" s="480"/>
      <c r="RDS35" s="480"/>
      <c r="RDT35" s="480"/>
      <c r="RDU35" s="480"/>
      <c r="RDV35" s="480"/>
      <c r="RDW35" s="480"/>
      <c r="RDX35" s="480"/>
      <c r="RDY35" s="480"/>
      <c r="RDZ35" s="480"/>
      <c r="REA35" s="480"/>
      <c r="REB35" s="480"/>
      <c r="REC35" s="480"/>
      <c r="RED35" s="480"/>
      <c r="REE35" s="480"/>
      <c r="REF35" s="480"/>
      <c r="REG35" s="480"/>
      <c r="REH35" s="480"/>
      <c r="REI35" s="480"/>
      <c r="REJ35" s="480"/>
      <c r="REK35" s="480"/>
      <c r="REL35" s="480"/>
      <c r="REM35" s="480"/>
      <c r="REN35" s="480"/>
      <c r="REO35" s="480"/>
      <c r="REP35" s="480"/>
      <c r="REQ35" s="480"/>
      <c r="RER35" s="480"/>
      <c r="RES35" s="480"/>
      <c r="RET35" s="480"/>
      <c r="REU35" s="480"/>
      <c r="REV35" s="480"/>
      <c r="REW35" s="480"/>
      <c r="REX35" s="480"/>
      <c r="REY35" s="480"/>
      <c r="REZ35" s="480"/>
      <c r="RFA35" s="480"/>
      <c r="RFB35" s="480"/>
      <c r="RFC35" s="480"/>
      <c r="RFD35" s="480"/>
      <c r="RFE35" s="480"/>
      <c r="RFF35" s="480"/>
      <c r="RFG35" s="480"/>
      <c r="RFH35" s="480"/>
      <c r="RFI35" s="480"/>
      <c r="RFJ35" s="480"/>
      <c r="RFK35" s="480"/>
      <c r="RFL35" s="480"/>
      <c r="RFM35" s="480"/>
      <c r="RFN35" s="480"/>
      <c r="RFO35" s="480"/>
      <c r="RFP35" s="480"/>
      <c r="RFQ35" s="480"/>
      <c r="RFR35" s="480"/>
      <c r="RFS35" s="480"/>
      <c r="RFT35" s="480"/>
      <c r="RFU35" s="480"/>
      <c r="RFV35" s="480"/>
      <c r="RFW35" s="480"/>
      <c r="RFX35" s="480"/>
      <c r="RFY35" s="480"/>
      <c r="RFZ35" s="480"/>
      <c r="RGA35" s="480"/>
      <c r="RGB35" s="480"/>
      <c r="RGC35" s="480"/>
      <c r="RGD35" s="480"/>
      <c r="RGE35" s="480"/>
      <c r="RGF35" s="480"/>
      <c r="RGG35" s="480"/>
      <c r="RGH35" s="480"/>
      <c r="RGI35" s="480"/>
      <c r="RGJ35" s="480"/>
      <c r="RGK35" s="480"/>
      <c r="RGL35" s="480"/>
      <c r="RGM35" s="480"/>
      <c r="RGN35" s="480"/>
      <c r="RGO35" s="480"/>
      <c r="RGP35" s="480"/>
      <c r="RGQ35" s="480"/>
      <c r="RGR35" s="480"/>
      <c r="RGS35" s="480"/>
      <c r="RGT35" s="480"/>
      <c r="RGU35" s="480"/>
      <c r="RGV35" s="480"/>
      <c r="RGW35" s="480"/>
      <c r="RGX35" s="480"/>
      <c r="RGY35" s="480"/>
      <c r="RGZ35" s="480"/>
      <c r="RHA35" s="480"/>
      <c r="RHB35" s="480"/>
      <c r="RHC35" s="480"/>
      <c r="RHD35" s="480"/>
      <c r="RHE35" s="480"/>
      <c r="RHF35" s="480"/>
      <c r="RHG35" s="480"/>
      <c r="RHH35" s="480"/>
      <c r="RHI35" s="480"/>
      <c r="RHJ35" s="480"/>
      <c r="RHK35" s="480"/>
      <c r="RHL35" s="480"/>
      <c r="RHM35" s="480"/>
      <c r="RHN35" s="480"/>
      <c r="RHO35" s="480"/>
      <c r="RHP35" s="480"/>
      <c r="RHQ35" s="480"/>
      <c r="RHR35" s="480"/>
      <c r="RHS35" s="480"/>
      <c r="RHT35" s="480"/>
      <c r="RHU35" s="480"/>
      <c r="RHV35" s="480"/>
      <c r="RHW35" s="480"/>
      <c r="RHX35" s="480"/>
      <c r="RHY35" s="480"/>
      <c r="RHZ35" s="480"/>
      <c r="RIA35" s="480"/>
      <c r="RIB35" s="480"/>
      <c r="RIC35" s="480"/>
      <c r="RID35" s="480"/>
      <c r="RIE35" s="480"/>
      <c r="RIF35" s="480"/>
      <c r="RIG35" s="480"/>
      <c r="RIH35" s="480"/>
      <c r="RII35" s="480"/>
      <c r="RIJ35" s="480"/>
      <c r="RIK35" s="480"/>
      <c r="RIL35" s="480"/>
      <c r="RIM35" s="480"/>
      <c r="RIN35" s="480"/>
      <c r="RIO35" s="480"/>
      <c r="RIP35" s="480"/>
      <c r="RIQ35" s="480"/>
      <c r="RIR35" s="480"/>
      <c r="RIS35" s="480"/>
      <c r="RIT35" s="480"/>
      <c r="RIU35" s="480"/>
      <c r="RIV35" s="480"/>
      <c r="RIW35" s="480"/>
      <c r="RIX35" s="480"/>
      <c r="RIY35" s="480"/>
      <c r="RIZ35" s="480"/>
      <c r="RJA35" s="480"/>
      <c r="RJB35" s="480"/>
      <c r="RJC35" s="480"/>
      <c r="RJD35" s="480"/>
      <c r="RJE35" s="480"/>
      <c r="RJF35" s="480"/>
      <c r="RJG35" s="480"/>
      <c r="RJH35" s="480"/>
      <c r="RJI35" s="480"/>
      <c r="RJJ35" s="480"/>
      <c r="RJK35" s="480"/>
      <c r="RJL35" s="480"/>
      <c r="RJM35" s="480"/>
      <c r="RJN35" s="480"/>
      <c r="RJO35" s="480"/>
      <c r="RJP35" s="480"/>
      <c r="RJQ35" s="480"/>
      <c r="RJR35" s="480"/>
      <c r="RJS35" s="480"/>
      <c r="RJT35" s="480"/>
      <c r="RJU35" s="480"/>
      <c r="RJV35" s="480"/>
      <c r="RJW35" s="480"/>
      <c r="RJX35" s="480"/>
      <c r="RJY35" s="480"/>
      <c r="RJZ35" s="480"/>
      <c r="RKA35" s="480"/>
      <c r="RKB35" s="480"/>
      <c r="RKC35" s="480"/>
      <c r="RKD35" s="480"/>
      <c r="RKE35" s="480"/>
      <c r="RKF35" s="480"/>
      <c r="RKG35" s="480"/>
      <c r="RKH35" s="480"/>
      <c r="RKI35" s="480"/>
      <c r="RKJ35" s="480"/>
      <c r="RKK35" s="480"/>
      <c r="RKL35" s="480"/>
      <c r="RKM35" s="480"/>
      <c r="RKN35" s="480"/>
      <c r="RKO35" s="480"/>
      <c r="RKP35" s="480"/>
      <c r="RKQ35" s="480"/>
      <c r="RKR35" s="480"/>
      <c r="RKS35" s="480"/>
      <c r="RKT35" s="480"/>
      <c r="RKU35" s="480"/>
      <c r="RKV35" s="480"/>
      <c r="RKW35" s="480"/>
      <c r="RKX35" s="480"/>
      <c r="RKY35" s="480"/>
      <c r="RKZ35" s="480"/>
      <c r="RLA35" s="480"/>
      <c r="RLB35" s="480"/>
      <c r="RLC35" s="480"/>
      <c r="RLD35" s="480"/>
      <c r="RLE35" s="480"/>
      <c r="RLF35" s="480"/>
      <c r="RLG35" s="480"/>
      <c r="RLH35" s="480"/>
      <c r="RLI35" s="480"/>
      <c r="RLJ35" s="480"/>
      <c r="RLK35" s="480"/>
      <c r="RLL35" s="480"/>
      <c r="RLM35" s="480"/>
      <c r="RLN35" s="480"/>
      <c r="RLO35" s="480"/>
      <c r="RLP35" s="480"/>
      <c r="RLQ35" s="480"/>
      <c r="RLR35" s="480"/>
      <c r="RLS35" s="480"/>
      <c r="RLT35" s="480"/>
      <c r="RLU35" s="480"/>
      <c r="RLV35" s="480"/>
      <c r="RLW35" s="480"/>
      <c r="RLX35" s="480"/>
      <c r="RLY35" s="480"/>
      <c r="RLZ35" s="480"/>
      <c r="RMA35" s="480"/>
      <c r="RMB35" s="480"/>
      <c r="RMC35" s="480"/>
      <c r="RMD35" s="480"/>
      <c r="RME35" s="480"/>
      <c r="RMF35" s="480"/>
      <c r="RMG35" s="480"/>
      <c r="RMH35" s="480"/>
      <c r="RMI35" s="480"/>
      <c r="RMJ35" s="480"/>
      <c r="RMK35" s="480"/>
      <c r="RML35" s="480"/>
      <c r="RMM35" s="480"/>
      <c r="RMN35" s="480"/>
      <c r="RMO35" s="480"/>
      <c r="RMP35" s="480"/>
      <c r="RMQ35" s="480"/>
      <c r="RMR35" s="480"/>
      <c r="RMS35" s="480"/>
      <c r="RMT35" s="480"/>
      <c r="RMU35" s="480"/>
      <c r="RMV35" s="480"/>
      <c r="RMW35" s="480"/>
      <c r="RMX35" s="480"/>
      <c r="RMY35" s="480"/>
      <c r="RMZ35" s="480"/>
      <c r="RNA35" s="480"/>
      <c r="RNB35" s="480"/>
      <c r="RNC35" s="480"/>
      <c r="RND35" s="480"/>
      <c r="RNE35" s="480"/>
      <c r="RNF35" s="480"/>
      <c r="RNG35" s="480"/>
      <c r="RNH35" s="480"/>
      <c r="RNI35" s="480"/>
      <c r="RNJ35" s="480"/>
      <c r="RNK35" s="480"/>
      <c r="RNL35" s="480"/>
      <c r="RNM35" s="480"/>
      <c r="RNN35" s="480"/>
      <c r="RNO35" s="480"/>
      <c r="RNP35" s="480"/>
      <c r="RNQ35" s="480"/>
      <c r="RNR35" s="480"/>
      <c r="RNS35" s="480"/>
      <c r="RNT35" s="480"/>
      <c r="RNU35" s="480"/>
      <c r="RNV35" s="480"/>
      <c r="RNW35" s="480"/>
      <c r="RNX35" s="480"/>
      <c r="RNY35" s="480"/>
      <c r="RNZ35" s="480"/>
      <c r="ROA35" s="480"/>
      <c r="ROB35" s="480"/>
      <c r="ROC35" s="480"/>
      <c r="ROD35" s="480"/>
      <c r="ROE35" s="480"/>
      <c r="ROF35" s="480"/>
      <c r="ROG35" s="480"/>
      <c r="ROH35" s="480"/>
      <c r="ROI35" s="480"/>
      <c r="ROJ35" s="480"/>
      <c r="ROK35" s="480"/>
      <c r="ROL35" s="480"/>
      <c r="ROM35" s="480"/>
      <c r="RON35" s="480"/>
      <c r="ROO35" s="480"/>
      <c r="ROP35" s="480"/>
      <c r="ROQ35" s="480"/>
      <c r="ROR35" s="480"/>
      <c r="ROS35" s="480"/>
      <c r="ROT35" s="480"/>
      <c r="ROU35" s="480"/>
      <c r="ROV35" s="480"/>
      <c r="ROW35" s="480"/>
      <c r="ROX35" s="480"/>
      <c r="ROY35" s="480"/>
      <c r="ROZ35" s="480"/>
      <c r="RPA35" s="480"/>
      <c r="RPB35" s="480"/>
      <c r="RPC35" s="480"/>
      <c r="RPD35" s="480"/>
      <c r="RPE35" s="480"/>
      <c r="RPF35" s="480"/>
      <c r="RPG35" s="480"/>
      <c r="RPH35" s="480"/>
      <c r="RPI35" s="480"/>
      <c r="RPJ35" s="480"/>
      <c r="RPK35" s="480"/>
      <c r="RPL35" s="480"/>
      <c r="RPM35" s="480"/>
      <c r="RPN35" s="480"/>
      <c r="RPO35" s="480"/>
      <c r="RPP35" s="480"/>
      <c r="RPQ35" s="480"/>
      <c r="RPR35" s="480"/>
      <c r="RPS35" s="480"/>
      <c r="RPT35" s="480"/>
      <c r="RPU35" s="480"/>
      <c r="RPV35" s="480"/>
      <c r="RPW35" s="480"/>
      <c r="RPX35" s="480"/>
      <c r="RPY35" s="480"/>
      <c r="RPZ35" s="480"/>
      <c r="RQA35" s="480"/>
      <c r="RQB35" s="480"/>
      <c r="RQC35" s="480"/>
      <c r="RQD35" s="480"/>
      <c r="RQE35" s="480"/>
      <c r="RQF35" s="480"/>
      <c r="RQG35" s="480"/>
      <c r="RQH35" s="480"/>
      <c r="RQI35" s="480"/>
      <c r="RQJ35" s="480"/>
      <c r="RQK35" s="480"/>
      <c r="RQL35" s="480"/>
      <c r="RQM35" s="480"/>
      <c r="RQN35" s="480"/>
      <c r="RQO35" s="480"/>
      <c r="RQP35" s="480"/>
      <c r="RQQ35" s="480"/>
      <c r="RQR35" s="480"/>
      <c r="RQS35" s="480"/>
      <c r="RQT35" s="480"/>
      <c r="RQU35" s="480"/>
      <c r="RQV35" s="480"/>
      <c r="RQW35" s="480"/>
      <c r="RQX35" s="480"/>
      <c r="RQY35" s="480"/>
      <c r="RQZ35" s="480"/>
      <c r="RRA35" s="480"/>
      <c r="RRB35" s="480"/>
      <c r="RRC35" s="480"/>
      <c r="RRD35" s="480"/>
      <c r="RRE35" s="480"/>
      <c r="RRF35" s="480"/>
      <c r="RRG35" s="480"/>
      <c r="RRH35" s="480"/>
      <c r="RRI35" s="480"/>
      <c r="RRJ35" s="480"/>
      <c r="RRK35" s="480"/>
      <c r="RRL35" s="480"/>
      <c r="RRM35" s="480"/>
      <c r="RRN35" s="480"/>
      <c r="RRO35" s="480"/>
      <c r="RRP35" s="480"/>
      <c r="RRQ35" s="480"/>
      <c r="RRR35" s="480"/>
      <c r="RRS35" s="480"/>
      <c r="RRT35" s="480"/>
      <c r="RRU35" s="480"/>
      <c r="RRV35" s="480"/>
      <c r="RRW35" s="480"/>
      <c r="RRX35" s="480"/>
      <c r="RRY35" s="480"/>
      <c r="RRZ35" s="480"/>
      <c r="RSA35" s="480"/>
      <c r="RSB35" s="480"/>
      <c r="RSC35" s="480"/>
      <c r="RSD35" s="480"/>
      <c r="RSE35" s="480"/>
      <c r="RSF35" s="480"/>
      <c r="RSG35" s="480"/>
      <c r="RSH35" s="480"/>
      <c r="RSI35" s="480"/>
      <c r="RSJ35" s="480"/>
      <c r="RSK35" s="480"/>
      <c r="RSL35" s="480"/>
      <c r="RSM35" s="480"/>
      <c r="RSN35" s="480"/>
      <c r="RSO35" s="480"/>
      <c r="RSP35" s="480"/>
      <c r="RSQ35" s="480"/>
      <c r="RSR35" s="480"/>
      <c r="RSS35" s="480"/>
      <c r="RST35" s="480"/>
      <c r="RSU35" s="480"/>
      <c r="RSV35" s="480"/>
      <c r="RSW35" s="480"/>
      <c r="RSX35" s="480"/>
      <c r="RSY35" s="480"/>
      <c r="RSZ35" s="480"/>
      <c r="RTA35" s="480"/>
      <c r="RTB35" s="480"/>
      <c r="RTC35" s="480"/>
      <c r="RTD35" s="480"/>
      <c r="RTE35" s="480"/>
      <c r="RTF35" s="480"/>
      <c r="RTG35" s="480"/>
      <c r="RTH35" s="480"/>
      <c r="RTI35" s="480"/>
      <c r="RTJ35" s="480"/>
      <c r="RTK35" s="480"/>
      <c r="RTL35" s="480"/>
      <c r="RTM35" s="480"/>
      <c r="RTN35" s="480"/>
      <c r="RTO35" s="480"/>
      <c r="RTP35" s="480"/>
      <c r="RTQ35" s="480"/>
      <c r="RTR35" s="480"/>
      <c r="RTS35" s="480"/>
      <c r="RTT35" s="480"/>
      <c r="RTU35" s="480"/>
      <c r="RTV35" s="480"/>
      <c r="RTW35" s="480"/>
      <c r="RTX35" s="480"/>
      <c r="RTY35" s="480"/>
      <c r="RTZ35" s="480"/>
      <c r="RUA35" s="480"/>
      <c r="RUB35" s="480"/>
      <c r="RUC35" s="480"/>
      <c r="RUD35" s="480"/>
      <c r="RUE35" s="480"/>
      <c r="RUF35" s="480"/>
      <c r="RUG35" s="480"/>
      <c r="RUH35" s="480"/>
      <c r="RUI35" s="480"/>
      <c r="RUJ35" s="480"/>
      <c r="RUK35" s="480"/>
      <c r="RUL35" s="480"/>
      <c r="RUM35" s="480"/>
      <c r="RUN35" s="480"/>
      <c r="RUO35" s="480"/>
      <c r="RUP35" s="480"/>
      <c r="RUQ35" s="480"/>
      <c r="RUR35" s="480"/>
      <c r="RUS35" s="480"/>
      <c r="RUT35" s="480"/>
      <c r="RUU35" s="480"/>
      <c r="RUV35" s="480"/>
      <c r="RUW35" s="480"/>
      <c r="RUX35" s="480"/>
      <c r="RUY35" s="480"/>
      <c r="RUZ35" s="480"/>
      <c r="RVA35" s="480"/>
      <c r="RVB35" s="480"/>
      <c r="RVC35" s="480"/>
      <c r="RVD35" s="480"/>
      <c r="RVE35" s="480"/>
      <c r="RVF35" s="480"/>
      <c r="RVG35" s="480"/>
      <c r="RVH35" s="480"/>
      <c r="RVI35" s="480"/>
      <c r="RVJ35" s="480"/>
      <c r="RVK35" s="480"/>
      <c r="RVL35" s="480"/>
      <c r="RVM35" s="480"/>
      <c r="RVN35" s="480"/>
      <c r="RVO35" s="480"/>
      <c r="RVP35" s="480"/>
      <c r="RVQ35" s="480"/>
      <c r="RVR35" s="480"/>
      <c r="RVS35" s="480"/>
      <c r="RVT35" s="480"/>
      <c r="RVU35" s="480"/>
      <c r="RVV35" s="480"/>
      <c r="RVW35" s="480"/>
      <c r="RVX35" s="480"/>
      <c r="RVY35" s="480"/>
      <c r="RVZ35" s="480"/>
      <c r="RWA35" s="480"/>
      <c r="RWB35" s="480"/>
      <c r="RWC35" s="480"/>
      <c r="RWD35" s="480"/>
      <c r="RWE35" s="480"/>
      <c r="RWF35" s="480"/>
      <c r="RWG35" s="480"/>
      <c r="RWH35" s="480"/>
      <c r="RWI35" s="480"/>
      <c r="RWJ35" s="480"/>
      <c r="RWK35" s="480"/>
      <c r="RWL35" s="480"/>
      <c r="RWM35" s="480"/>
      <c r="RWN35" s="480"/>
      <c r="RWO35" s="480"/>
      <c r="RWP35" s="480"/>
      <c r="RWQ35" s="480"/>
      <c r="RWR35" s="480"/>
      <c r="RWS35" s="480"/>
      <c r="RWT35" s="480"/>
      <c r="RWU35" s="480"/>
      <c r="RWV35" s="480"/>
      <c r="RWW35" s="480"/>
      <c r="RWX35" s="480"/>
      <c r="RWY35" s="480"/>
      <c r="RWZ35" s="480"/>
      <c r="RXA35" s="480"/>
      <c r="RXB35" s="480"/>
      <c r="RXC35" s="480"/>
      <c r="RXD35" s="480"/>
      <c r="RXE35" s="480"/>
      <c r="RXF35" s="480"/>
      <c r="RXG35" s="480"/>
      <c r="RXH35" s="480"/>
      <c r="RXI35" s="480"/>
      <c r="RXJ35" s="480"/>
      <c r="RXK35" s="480"/>
      <c r="RXL35" s="480"/>
      <c r="RXM35" s="480"/>
      <c r="RXN35" s="480"/>
      <c r="RXO35" s="480"/>
      <c r="RXP35" s="480"/>
      <c r="RXQ35" s="480"/>
      <c r="RXR35" s="480"/>
      <c r="RXS35" s="480"/>
      <c r="RXT35" s="480"/>
      <c r="RXU35" s="480"/>
      <c r="RXV35" s="480"/>
      <c r="RXW35" s="480"/>
      <c r="RXX35" s="480"/>
      <c r="RXY35" s="480"/>
      <c r="RXZ35" s="480"/>
      <c r="RYA35" s="480"/>
      <c r="RYB35" s="480"/>
      <c r="RYC35" s="480"/>
      <c r="RYD35" s="480"/>
      <c r="RYE35" s="480"/>
      <c r="RYF35" s="480"/>
      <c r="RYG35" s="480"/>
      <c r="RYH35" s="480"/>
      <c r="RYI35" s="480"/>
      <c r="RYJ35" s="480"/>
      <c r="RYK35" s="480"/>
      <c r="RYL35" s="480"/>
      <c r="RYM35" s="480"/>
      <c r="RYN35" s="480"/>
      <c r="RYO35" s="480"/>
      <c r="RYP35" s="480"/>
      <c r="RYQ35" s="480"/>
      <c r="RYR35" s="480"/>
      <c r="RYS35" s="480"/>
      <c r="RYT35" s="480"/>
      <c r="RYU35" s="480"/>
      <c r="RYV35" s="480"/>
      <c r="RYW35" s="480"/>
      <c r="RYX35" s="480"/>
      <c r="RYY35" s="480"/>
      <c r="RYZ35" s="480"/>
      <c r="RZA35" s="480"/>
      <c r="RZB35" s="480"/>
      <c r="RZC35" s="480"/>
      <c r="RZD35" s="480"/>
      <c r="RZE35" s="480"/>
      <c r="RZF35" s="480"/>
      <c r="RZG35" s="480"/>
      <c r="RZH35" s="480"/>
      <c r="RZI35" s="480"/>
      <c r="RZJ35" s="480"/>
      <c r="RZK35" s="480"/>
      <c r="RZL35" s="480"/>
      <c r="RZM35" s="480"/>
      <c r="RZN35" s="480"/>
      <c r="RZO35" s="480"/>
      <c r="RZP35" s="480"/>
      <c r="RZQ35" s="480"/>
      <c r="RZR35" s="480"/>
      <c r="RZS35" s="480"/>
      <c r="RZT35" s="480"/>
      <c r="RZU35" s="480"/>
      <c r="RZV35" s="480"/>
      <c r="RZW35" s="480"/>
      <c r="RZX35" s="480"/>
      <c r="RZY35" s="480"/>
      <c r="RZZ35" s="480"/>
      <c r="SAA35" s="480"/>
      <c r="SAB35" s="480"/>
      <c r="SAC35" s="480"/>
      <c r="SAD35" s="480"/>
      <c r="SAE35" s="480"/>
      <c r="SAF35" s="480"/>
      <c r="SAG35" s="480"/>
      <c r="SAH35" s="480"/>
      <c r="SAI35" s="480"/>
      <c r="SAJ35" s="480"/>
      <c r="SAK35" s="480"/>
      <c r="SAL35" s="480"/>
      <c r="SAM35" s="480"/>
      <c r="SAN35" s="480"/>
      <c r="SAO35" s="480"/>
      <c r="SAP35" s="480"/>
      <c r="SAQ35" s="480"/>
      <c r="SAR35" s="480"/>
      <c r="SAS35" s="480"/>
      <c r="SAT35" s="480"/>
      <c r="SAU35" s="480"/>
      <c r="SAV35" s="480"/>
      <c r="SAW35" s="480"/>
      <c r="SAX35" s="480"/>
      <c r="SAY35" s="480"/>
      <c r="SAZ35" s="480"/>
      <c r="SBA35" s="480"/>
      <c r="SBB35" s="480"/>
      <c r="SBC35" s="480"/>
      <c r="SBD35" s="480"/>
      <c r="SBE35" s="480"/>
      <c r="SBF35" s="480"/>
      <c r="SBG35" s="480"/>
      <c r="SBH35" s="480"/>
      <c r="SBI35" s="480"/>
      <c r="SBJ35" s="480"/>
      <c r="SBK35" s="480"/>
      <c r="SBL35" s="480"/>
      <c r="SBM35" s="480"/>
      <c r="SBN35" s="480"/>
      <c r="SBO35" s="480"/>
      <c r="SBP35" s="480"/>
      <c r="SBQ35" s="480"/>
      <c r="SBR35" s="480"/>
      <c r="SBS35" s="480"/>
      <c r="SBT35" s="480"/>
      <c r="SBU35" s="480"/>
      <c r="SBV35" s="480"/>
      <c r="SBW35" s="480"/>
      <c r="SBX35" s="480"/>
      <c r="SBY35" s="480"/>
      <c r="SBZ35" s="480"/>
      <c r="SCA35" s="480"/>
      <c r="SCB35" s="480"/>
      <c r="SCC35" s="480"/>
      <c r="SCD35" s="480"/>
      <c r="SCE35" s="480"/>
      <c r="SCF35" s="480"/>
      <c r="SCG35" s="480"/>
      <c r="SCH35" s="480"/>
      <c r="SCI35" s="480"/>
      <c r="SCJ35" s="480"/>
      <c r="SCK35" s="480"/>
      <c r="SCL35" s="480"/>
      <c r="SCM35" s="480"/>
      <c r="SCN35" s="480"/>
      <c r="SCO35" s="480"/>
      <c r="SCP35" s="480"/>
      <c r="SCQ35" s="480"/>
      <c r="SCR35" s="480"/>
      <c r="SCS35" s="480"/>
      <c r="SCT35" s="480"/>
      <c r="SCU35" s="480"/>
      <c r="SCV35" s="480"/>
      <c r="SCW35" s="480"/>
      <c r="SCX35" s="480"/>
      <c r="SCY35" s="480"/>
      <c r="SCZ35" s="480"/>
      <c r="SDA35" s="480"/>
      <c r="SDB35" s="480"/>
      <c r="SDC35" s="480"/>
      <c r="SDD35" s="480"/>
      <c r="SDE35" s="480"/>
      <c r="SDF35" s="480"/>
      <c r="SDG35" s="480"/>
      <c r="SDH35" s="480"/>
      <c r="SDI35" s="480"/>
      <c r="SDJ35" s="480"/>
      <c r="SDK35" s="480"/>
      <c r="SDL35" s="480"/>
      <c r="SDM35" s="480"/>
      <c r="SDN35" s="480"/>
      <c r="SDO35" s="480"/>
      <c r="SDP35" s="480"/>
      <c r="SDQ35" s="480"/>
      <c r="SDR35" s="480"/>
      <c r="SDS35" s="480"/>
      <c r="SDT35" s="480"/>
      <c r="SDU35" s="480"/>
      <c r="SDV35" s="480"/>
      <c r="SDW35" s="480"/>
      <c r="SDX35" s="480"/>
      <c r="SDY35" s="480"/>
      <c r="SDZ35" s="480"/>
      <c r="SEA35" s="480"/>
      <c r="SEB35" s="480"/>
      <c r="SEC35" s="480"/>
      <c r="SED35" s="480"/>
      <c r="SEE35" s="480"/>
      <c r="SEF35" s="480"/>
      <c r="SEG35" s="480"/>
      <c r="SEH35" s="480"/>
      <c r="SEI35" s="480"/>
      <c r="SEJ35" s="480"/>
      <c r="SEK35" s="480"/>
      <c r="SEL35" s="480"/>
      <c r="SEM35" s="480"/>
      <c r="SEN35" s="480"/>
      <c r="SEO35" s="480"/>
      <c r="SEP35" s="480"/>
      <c r="SEQ35" s="480"/>
      <c r="SER35" s="480"/>
      <c r="SES35" s="480"/>
      <c r="SET35" s="480"/>
      <c r="SEU35" s="480"/>
      <c r="SEV35" s="480"/>
      <c r="SEW35" s="480"/>
      <c r="SEX35" s="480"/>
      <c r="SEY35" s="480"/>
      <c r="SEZ35" s="480"/>
      <c r="SFA35" s="480"/>
      <c r="SFB35" s="480"/>
      <c r="SFC35" s="480"/>
      <c r="SFD35" s="480"/>
      <c r="SFE35" s="480"/>
      <c r="SFF35" s="480"/>
      <c r="SFG35" s="480"/>
      <c r="SFH35" s="480"/>
      <c r="SFI35" s="480"/>
      <c r="SFJ35" s="480"/>
      <c r="SFK35" s="480"/>
      <c r="SFL35" s="480"/>
      <c r="SFM35" s="480"/>
      <c r="SFN35" s="480"/>
      <c r="SFO35" s="480"/>
      <c r="SFP35" s="480"/>
      <c r="SFQ35" s="480"/>
      <c r="SFR35" s="480"/>
      <c r="SFS35" s="480"/>
      <c r="SFT35" s="480"/>
      <c r="SFU35" s="480"/>
      <c r="SFV35" s="480"/>
      <c r="SFW35" s="480"/>
      <c r="SFX35" s="480"/>
      <c r="SFY35" s="480"/>
      <c r="SFZ35" s="480"/>
      <c r="SGA35" s="480"/>
      <c r="SGB35" s="480"/>
      <c r="SGC35" s="480"/>
      <c r="SGD35" s="480"/>
      <c r="SGE35" s="480"/>
      <c r="SGF35" s="480"/>
      <c r="SGG35" s="480"/>
      <c r="SGH35" s="480"/>
      <c r="SGI35" s="480"/>
      <c r="SGJ35" s="480"/>
      <c r="SGK35" s="480"/>
      <c r="SGL35" s="480"/>
      <c r="SGM35" s="480"/>
      <c r="SGN35" s="480"/>
      <c r="SGO35" s="480"/>
      <c r="SGP35" s="480"/>
      <c r="SGQ35" s="480"/>
      <c r="SGR35" s="480"/>
      <c r="SGS35" s="480"/>
      <c r="SGT35" s="480"/>
      <c r="SGU35" s="480"/>
      <c r="SGV35" s="480"/>
      <c r="SGW35" s="480"/>
      <c r="SGX35" s="480"/>
      <c r="SGY35" s="480"/>
      <c r="SGZ35" s="480"/>
      <c r="SHA35" s="480"/>
      <c r="SHB35" s="480"/>
      <c r="SHC35" s="480"/>
      <c r="SHD35" s="480"/>
      <c r="SHE35" s="480"/>
      <c r="SHF35" s="480"/>
      <c r="SHG35" s="480"/>
      <c r="SHH35" s="480"/>
      <c r="SHI35" s="480"/>
      <c r="SHJ35" s="480"/>
      <c r="SHK35" s="480"/>
      <c r="SHL35" s="480"/>
      <c r="SHM35" s="480"/>
      <c r="SHN35" s="480"/>
      <c r="SHO35" s="480"/>
      <c r="SHP35" s="480"/>
      <c r="SHQ35" s="480"/>
      <c r="SHR35" s="480"/>
      <c r="SHS35" s="480"/>
      <c r="SHT35" s="480"/>
      <c r="SHU35" s="480"/>
      <c r="SHV35" s="480"/>
      <c r="SHW35" s="480"/>
      <c r="SHX35" s="480"/>
      <c r="SHY35" s="480"/>
      <c r="SHZ35" s="480"/>
      <c r="SIA35" s="480"/>
      <c r="SIB35" s="480"/>
      <c r="SIC35" s="480"/>
      <c r="SID35" s="480"/>
      <c r="SIE35" s="480"/>
      <c r="SIF35" s="480"/>
      <c r="SIG35" s="480"/>
      <c r="SIH35" s="480"/>
      <c r="SII35" s="480"/>
      <c r="SIJ35" s="480"/>
      <c r="SIK35" s="480"/>
      <c r="SIL35" s="480"/>
      <c r="SIM35" s="480"/>
      <c r="SIN35" s="480"/>
      <c r="SIO35" s="480"/>
      <c r="SIP35" s="480"/>
      <c r="SIQ35" s="480"/>
      <c r="SIR35" s="480"/>
      <c r="SIS35" s="480"/>
      <c r="SIT35" s="480"/>
      <c r="SIU35" s="480"/>
      <c r="SIV35" s="480"/>
      <c r="SIW35" s="480"/>
      <c r="SIX35" s="480"/>
      <c r="SIY35" s="480"/>
      <c r="SIZ35" s="480"/>
      <c r="SJA35" s="480"/>
      <c r="SJB35" s="480"/>
      <c r="SJC35" s="480"/>
      <c r="SJD35" s="480"/>
      <c r="SJE35" s="480"/>
      <c r="SJF35" s="480"/>
      <c r="SJG35" s="480"/>
      <c r="SJH35" s="480"/>
      <c r="SJI35" s="480"/>
      <c r="SJJ35" s="480"/>
      <c r="SJK35" s="480"/>
      <c r="SJL35" s="480"/>
      <c r="SJM35" s="480"/>
      <c r="SJN35" s="480"/>
      <c r="SJO35" s="480"/>
      <c r="SJP35" s="480"/>
      <c r="SJQ35" s="480"/>
      <c r="SJR35" s="480"/>
      <c r="SJS35" s="480"/>
      <c r="SJT35" s="480"/>
      <c r="SJU35" s="480"/>
      <c r="SJV35" s="480"/>
      <c r="SJW35" s="480"/>
      <c r="SJX35" s="480"/>
      <c r="SJY35" s="480"/>
      <c r="SJZ35" s="480"/>
      <c r="SKA35" s="480"/>
      <c r="SKB35" s="480"/>
      <c r="SKC35" s="480"/>
      <c r="SKD35" s="480"/>
      <c r="SKE35" s="480"/>
      <c r="SKF35" s="480"/>
      <c r="SKG35" s="480"/>
      <c r="SKH35" s="480"/>
      <c r="SKI35" s="480"/>
      <c r="SKJ35" s="480"/>
      <c r="SKK35" s="480"/>
      <c r="SKL35" s="480"/>
      <c r="SKM35" s="480"/>
      <c r="SKN35" s="480"/>
      <c r="SKO35" s="480"/>
      <c r="SKP35" s="480"/>
      <c r="SKQ35" s="480"/>
      <c r="SKR35" s="480"/>
      <c r="SKS35" s="480"/>
      <c r="SKT35" s="480"/>
      <c r="SKU35" s="480"/>
      <c r="SKV35" s="480"/>
      <c r="SKW35" s="480"/>
      <c r="SKX35" s="480"/>
      <c r="SKY35" s="480"/>
      <c r="SKZ35" s="480"/>
      <c r="SLA35" s="480"/>
      <c r="SLB35" s="480"/>
      <c r="SLC35" s="480"/>
      <c r="SLD35" s="480"/>
      <c r="SLE35" s="480"/>
      <c r="SLF35" s="480"/>
      <c r="SLG35" s="480"/>
      <c r="SLH35" s="480"/>
      <c r="SLI35" s="480"/>
      <c r="SLJ35" s="480"/>
      <c r="SLK35" s="480"/>
      <c r="SLL35" s="480"/>
      <c r="SLM35" s="480"/>
      <c r="SLN35" s="480"/>
      <c r="SLO35" s="480"/>
      <c r="SLP35" s="480"/>
      <c r="SLQ35" s="480"/>
      <c r="SLR35" s="480"/>
      <c r="SLS35" s="480"/>
      <c r="SLT35" s="480"/>
      <c r="SLU35" s="480"/>
      <c r="SLV35" s="480"/>
      <c r="SLW35" s="480"/>
      <c r="SLX35" s="480"/>
      <c r="SLY35" s="480"/>
      <c r="SLZ35" s="480"/>
      <c r="SMA35" s="480"/>
      <c r="SMB35" s="480"/>
      <c r="SMC35" s="480"/>
      <c r="SMD35" s="480"/>
      <c r="SME35" s="480"/>
      <c r="SMF35" s="480"/>
      <c r="SMG35" s="480"/>
      <c r="SMH35" s="480"/>
      <c r="SMI35" s="480"/>
      <c r="SMJ35" s="480"/>
      <c r="SMK35" s="480"/>
      <c r="SML35" s="480"/>
      <c r="SMM35" s="480"/>
      <c r="SMN35" s="480"/>
      <c r="SMO35" s="480"/>
      <c r="SMP35" s="480"/>
      <c r="SMQ35" s="480"/>
      <c r="SMR35" s="480"/>
      <c r="SMS35" s="480"/>
      <c r="SMT35" s="480"/>
      <c r="SMU35" s="480"/>
      <c r="SMV35" s="480"/>
      <c r="SMW35" s="480"/>
      <c r="SMX35" s="480"/>
      <c r="SMY35" s="480"/>
      <c r="SMZ35" s="480"/>
      <c r="SNA35" s="480"/>
      <c r="SNB35" s="480"/>
      <c r="SNC35" s="480"/>
      <c r="SND35" s="480"/>
      <c r="SNE35" s="480"/>
      <c r="SNF35" s="480"/>
      <c r="SNG35" s="480"/>
      <c r="SNH35" s="480"/>
      <c r="SNI35" s="480"/>
      <c r="SNJ35" s="480"/>
      <c r="SNK35" s="480"/>
      <c r="SNL35" s="480"/>
      <c r="SNM35" s="480"/>
      <c r="SNN35" s="480"/>
      <c r="SNO35" s="480"/>
      <c r="SNP35" s="480"/>
      <c r="SNQ35" s="480"/>
      <c r="SNR35" s="480"/>
      <c r="SNS35" s="480"/>
      <c r="SNT35" s="480"/>
      <c r="SNU35" s="480"/>
      <c r="SNV35" s="480"/>
      <c r="SNW35" s="480"/>
      <c r="SNX35" s="480"/>
      <c r="SNY35" s="480"/>
      <c r="SNZ35" s="480"/>
      <c r="SOA35" s="480"/>
      <c r="SOB35" s="480"/>
      <c r="SOC35" s="480"/>
      <c r="SOD35" s="480"/>
      <c r="SOE35" s="480"/>
      <c r="SOF35" s="480"/>
      <c r="SOG35" s="480"/>
      <c r="SOH35" s="480"/>
      <c r="SOI35" s="480"/>
      <c r="SOJ35" s="480"/>
      <c r="SOK35" s="480"/>
      <c r="SOL35" s="480"/>
      <c r="SOM35" s="480"/>
      <c r="SON35" s="480"/>
      <c r="SOO35" s="480"/>
      <c r="SOP35" s="480"/>
      <c r="SOQ35" s="480"/>
      <c r="SOR35" s="480"/>
      <c r="SOS35" s="480"/>
      <c r="SOT35" s="480"/>
      <c r="SOU35" s="480"/>
      <c r="SOV35" s="480"/>
      <c r="SOW35" s="480"/>
      <c r="SOX35" s="480"/>
      <c r="SOY35" s="480"/>
      <c r="SOZ35" s="480"/>
      <c r="SPA35" s="480"/>
      <c r="SPB35" s="480"/>
      <c r="SPC35" s="480"/>
      <c r="SPD35" s="480"/>
      <c r="SPE35" s="480"/>
      <c r="SPF35" s="480"/>
      <c r="SPG35" s="480"/>
      <c r="SPH35" s="480"/>
      <c r="SPI35" s="480"/>
      <c r="SPJ35" s="480"/>
      <c r="SPK35" s="480"/>
      <c r="SPL35" s="480"/>
      <c r="SPM35" s="480"/>
      <c r="SPN35" s="480"/>
      <c r="SPO35" s="480"/>
      <c r="SPP35" s="480"/>
      <c r="SPQ35" s="480"/>
      <c r="SPR35" s="480"/>
      <c r="SPS35" s="480"/>
      <c r="SPT35" s="480"/>
      <c r="SPU35" s="480"/>
      <c r="SPV35" s="480"/>
      <c r="SPW35" s="480"/>
      <c r="SPX35" s="480"/>
      <c r="SPY35" s="480"/>
      <c r="SPZ35" s="480"/>
      <c r="SQA35" s="480"/>
      <c r="SQB35" s="480"/>
      <c r="SQC35" s="480"/>
      <c r="SQD35" s="480"/>
      <c r="SQE35" s="480"/>
      <c r="SQF35" s="480"/>
      <c r="SQG35" s="480"/>
      <c r="SQH35" s="480"/>
      <c r="SQI35" s="480"/>
      <c r="SQJ35" s="480"/>
      <c r="SQK35" s="480"/>
      <c r="SQL35" s="480"/>
      <c r="SQM35" s="480"/>
      <c r="SQN35" s="480"/>
      <c r="SQO35" s="480"/>
      <c r="SQP35" s="480"/>
      <c r="SQQ35" s="480"/>
      <c r="SQR35" s="480"/>
      <c r="SQS35" s="480"/>
      <c r="SQT35" s="480"/>
      <c r="SQU35" s="480"/>
      <c r="SQV35" s="480"/>
      <c r="SQW35" s="480"/>
      <c r="SQX35" s="480"/>
      <c r="SQY35" s="480"/>
      <c r="SQZ35" s="480"/>
      <c r="SRA35" s="480"/>
      <c r="SRB35" s="480"/>
      <c r="SRC35" s="480"/>
      <c r="SRD35" s="480"/>
      <c r="SRE35" s="480"/>
      <c r="SRF35" s="480"/>
      <c r="SRG35" s="480"/>
      <c r="SRH35" s="480"/>
      <c r="SRI35" s="480"/>
      <c r="SRJ35" s="480"/>
      <c r="SRK35" s="480"/>
      <c r="SRL35" s="480"/>
      <c r="SRM35" s="480"/>
      <c r="SRN35" s="480"/>
      <c r="SRO35" s="480"/>
      <c r="SRP35" s="480"/>
      <c r="SRQ35" s="480"/>
      <c r="SRR35" s="480"/>
      <c r="SRS35" s="480"/>
      <c r="SRT35" s="480"/>
      <c r="SRU35" s="480"/>
      <c r="SRV35" s="480"/>
      <c r="SRW35" s="480"/>
      <c r="SRX35" s="480"/>
      <c r="SRY35" s="480"/>
      <c r="SRZ35" s="480"/>
      <c r="SSA35" s="480"/>
      <c r="SSB35" s="480"/>
      <c r="SSC35" s="480"/>
      <c r="SSD35" s="480"/>
      <c r="SSE35" s="480"/>
      <c r="SSF35" s="480"/>
      <c r="SSG35" s="480"/>
      <c r="SSH35" s="480"/>
      <c r="SSI35" s="480"/>
      <c r="SSJ35" s="480"/>
      <c r="SSK35" s="480"/>
      <c r="SSL35" s="480"/>
      <c r="SSM35" s="480"/>
      <c r="SSN35" s="480"/>
      <c r="SSO35" s="480"/>
      <c r="SSP35" s="480"/>
      <c r="SSQ35" s="480"/>
      <c r="SSR35" s="480"/>
      <c r="SSS35" s="480"/>
      <c r="SST35" s="480"/>
      <c r="SSU35" s="480"/>
      <c r="SSV35" s="480"/>
      <c r="SSW35" s="480"/>
      <c r="SSX35" s="480"/>
      <c r="SSY35" s="480"/>
      <c r="SSZ35" s="480"/>
      <c r="STA35" s="480"/>
      <c r="STB35" s="480"/>
      <c r="STC35" s="480"/>
      <c r="STD35" s="480"/>
      <c r="STE35" s="480"/>
      <c r="STF35" s="480"/>
      <c r="STG35" s="480"/>
      <c r="STH35" s="480"/>
      <c r="STI35" s="480"/>
      <c r="STJ35" s="480"/>
      <c r="STK35" s="480"/>
      <c r="STL35" s="480"/>
      <c r="STM35" s="480"/>
      <c r="STN35" s="480"/>
      <c r="STO35" s="480"/>
      <c r="STP35" s="480"/>
      <c r="STQ35" s="480"/>
      <c r="STR35" s="480"/>
      <c r="STS35" s="480"/>
      <c r="STT35" s="480"/>
      <c r="STU35" s="480"/>
      <c r="STV35" s="480"/>
      <c r="STW35" s="480"/>
      <c r="STX35" s="480"/>
      <c r="STY35" s="480"/>
      <c r="STZ35" s="480"/>
      <c r="SUA35" s="480"/>
      <c r="SUB35" s="480"/>
      <c r="SUC35" s="480"/>
      <c r="SUD35" s="480"/>
      <c r="SUE35" s="480"/>
      <c r="SUF35" s="480"/>
      <c r="SUG35" s="480"/>
      <c r="SUH35" s="480"/>
      <c r="SUI35" s="480"/>
      <c r="SUJ35" s="480"/>
      <c r="SUK35" s="480"/>
      <c r="SUL35" s="480"/>
      <c r="SUM35" s="480"/>
      <c r="SUN35" s="480"/>
      <c r="SUO35" s="480"/>
      <c r="SUP35" s="480"/>
      <c r="SUQ35" s="480"/>
      <c r="SUR35" s="480"/>
      <c r="SUS35" s="480"/>
      <c r="SUT35" s="480"/>
      <c r="SUU35" s="480"/>
      <c r="SUV35" s="480"/>
      <c r="SUW35" s="480"/>
      <c r="SUX35" s="480"/>
      <c r="SUY35" s="480"/>
      <c r="SUZ35" s="480"/>
      <c r="SVA35" s="480"/>
      <c r="SVB35" s="480"/>
      <c r="SVC35" s="480"/>
      <c r="SVD35" s="480"/>
      <c r="SVE35" s="480"/>
      <c r="SVF35" s="480"/>
      <c r="SVG35" s="480"/>
      <c r="SVH35" s="480"/>
      <c r="SVI35" s="480"/>
      <c r="SVJ35" s="480"/>
      <c r="SVK35" s="480"/>
      <c r="SVL35" s="480"/>
      <c r="SVM35" s="480"/>
      <c r="SVN35" s="480"/>
      <c r="SVO35" s="480"/>
      <c r="SVP35" s="480"/>
      <c r="SVQ35" s="480"/>
      <c r="SVR35" s="480"/>
      <c r="SVS35" s="480"/>
      <c r="SVT35" s="480"/>
      <c r="SVU35" s="480"/>
      <c r="SVV35" s="480"/>
      <c r="SVW35" s="480"/>
      <c r="SVX35" s="480"/>
      <c r="SVY35" s="480"/>
      <c r="SVZ35" s="480"/>
      <c r="SWA35" s="480"/>
      <c r="SWB35" s="480"/>
      <c r="SWC35" s="480"/>
      <c r="SWD35" s="480"/>
      <c r="SWE35" s="480"/>
      <c r="SWF35" s="480"/>
      <c r="SWG35" s="480"/>
      <c r="SWH35" s="480"/>
      <c r="SWI35" s="480"/>
      <c r="SWJ35" s="480"/>
      <c r="SWK35" s="480"/>
      <c r="SWL35" s="480"/>
      <c r="SWM35" s="480"/>
      <c r="SWN35" s="480"/>
      <c r="SWO35" s="480"/>
      <c r="SWP35" s="480"/>
      <c r="SWQ35" s="480"/>
      <c r="SWR35" s="480"/>
      <c r="SWS35" s="480"/>
      <c r="SWT35" s="480"/>
      <c r="SWU35" s="480"/>
      <c r="SWV35" s="480"/>
      <c r="SWW35" s="480"/>
      <c r="SWX35" s="480"/>
      <c r="SWY35" s="480"/>
      <c r="SWZ35" s="480"/>
      <c r="SXA35" s="480"/>
      <c r="SXB35" s="480"/>
      <c r="SXC35" s="480"/>
      <c r="SXD35" s="480"/>
      <c r="SXE35" s="480"/>
      <c r="SXF35" s="480"/>
      <c r="SXG35" s="480"/>
      <c r="SXH35" s="480"/>
      <c r="SXI35" s="480"/>
      <c r="SXJ35" s="480"/>
      <c r="SXK35" s="480"/>
      <c r="SXL35" s="480"/>
      <c r="SXM35" s="480"/>
      <c r="SXN35" s="480"/>
      <c r="SXO35" s="480"/>
      <c r="SXP35" s="480"/>
      <c r="SXQ35" s="480"/>
      <c r="SXR35" s="480"/>
      <c r="SXS35" s="480"/>
      <c r="SXT35" s="480"/>
      <c r="SXU35" s="480"/>
      <c r="SXV35" s="480"/>
      <c r="SXW35" s="480"/>
      <c r="SXX35" s="480"/>
      <c r="SXY35" s="480"/>
      <c r="SXZ35" s="480"/>
      <c r="SYA35" s="480"/>
      <c r="SYB35" s="480"/>
      <c r="SYC35" s="480"/>
      <c r="SYD35" s="480"/>
      <c r="SYE35" s="480"/>
      <c r="SYF35" s="480"/>
      <c r="SYG35" s="480"/>
      <c r="SYH35" s="480"/>
      <c r="SYI35" s="480"/>
      <c r="SYJ35" s="480"/>
      <c r="SYK35" s="480"/>
      <c r="SYL35" s="480"/>
      <c r="SYM35" s="480"/>
      <c r="SYN35" s="480"/>
      <c r="SYO35" s="480"/>
      <c r="SYP35" s="480"/>
      <c r="SYQ35" s="480"/>
      <c r="SYR35" s="480"/>
      <c r="SYS35" s="480"/>
      <c r="SYT35" s="480"/>
      <c r="SYU35" s="480"/>
      <c r="SYV35" s="480"/>
      <c r="SYW35" s="480"/>
      <c r="SYX35" s="480"/>
      <c r="SYY35" s="480"/>
      <c r="SYZ35" s="480"/>
      <c r="SZA35" s="480"/>
      <c r="SZB35" s="480"/>
      <c r="SZC35" s="480"/>
      <c r="SZD35" s="480"/>
      <c r="SZE35" s="480"/>
      <c r="SZF35" s="480"/>
      <c r="SZG35" s="480"/>
      <c r="SZH35" s="480"/>
      <c r="SZI35" s="480"/>
      <c r="SZJ35" s="480"/>
      <c r="SZK35" s="480"/>
      <c r="SZL35" s="480"/>
      <c r="SZM35" s="480"/>
      <c r="SZN35" s="480"/>
      <c r="SZO35" s="480"/>
      <c r="SZP35" s="480"/>
      <c r="SZQ35" s="480"/>
      <c r="SZR35" s="480"/>
      <c r="SZS35" s="480"/>
      <c r="SZT35" s="480"/>
      <c r="SZU35" s="480"/>
      <c r="SZV35" s="480"/>
      <c r="SZW35" s="480"/>
      <c r="SZX35" s="480"/>
      <c r="SZY35" s="480"/>
      <c r="SZZ35" s="480"/>
      <c r="TAA35" s="480"/>
      <c r="TAB35" s="480"/>
      <c r="TAC35" s="480"/>
      <c r="TAD35" s="480"/>
      <c r="TAE35" s="480"/>
      <c r="TAF35" s="480"/>
      <c r="TAG35" s="480"/>
      <c r="TAH35" s="480"/>
      <c r="TAI35" s="480"/>
      <c r="TAJ35" s="480"/>
      <c r="TAK35" s="480"/>
      <c r="TAL35" s="480"/>
      <c r="TAM35" s="480"/>
      <c r="TAN35" s="480"/>
      <c r="TAO35" s="480"/>
      <c r="TAP35" s="480"/>
      <c r="TAQ35" s="480"/>
      <c r="TAR35" s="480"/>
      <c r="TAS35" s="480"/>
      <c r="TAT35" s="480"/>
      <c r="TAU35" s="480"/>
      <c r="TAV35" s="480"/>
      <c r="TAW35" s="480"/>
      <c r="TAX35" s="480"/>
      <c r="TAY35" s="480"/>
      <c r="TAZ35" s="480"/>
      <c r="TBA35" s="480"/>
      <c r="TBB35" s="480"/>
      <c r="TBC35" s="480"/>
      <c r="TBD35" s="480"/>
      <c r="TBE35" s="480"/>
      <c r="TBF35" s="480"/>
      <c r="TBG35" s="480"/>
      <c r="TBH35" s="480"/>
      <c r="TBI35" s="480"/>
      <c r="TBJ35" s="480"/>
      <c r="TBK35" s="480"/>
      <c r="TBL35" s="480"/>
      <c r="TBM35" s="480"/>
      <c r="TBN35" s="480"/>
      <c r="TBO35" s="480"/>
      <c r="TBP35" s="480"/>
      <c r="TBQ35" s="480"/>
      <c r="TBR35" s="480"/>
      <c r="TBS35" s="480"/>
      <c r="TBT35" s="480"/>
      <c r="TBU35" s="480"/>
      <c r="TBV35" s="480"/>
      <c r="TBW35" s="480"/>
      <c r="TBX35" s="480"/>
      <c r="TBY35" s="480"/>
      <c r="TBZ35" s="480"/>
      <c r="TCA35" s="480"/>
      <c r="TCB35" s="480"/>
      <c r="TCC35" s="480"/>
      <c r="TCD35" s="480"/>
      <c r="TCE35" s="480"/>
      <c r="TCF35" s="480"/>
      <c r="TCG35" s="480"/>
      <c r="TCH35" s="480"/>
      <c r="TCI35" s="480"/>
      <c r="TCJ35" s="480"/>
      <c r="TCK35" s="480"/>
      <c r="TCL35" s="480"/>
      <c r="TCM35" s="480"/>
      <c r="TCN35" s="480"/>
      <c r="TCO35" s="480"/>
      <c r="TCP35" s="480"/>
      <c r="TCQ35" s="480"/>
      <c r="TCR35" s="480"/>
      <c r="TCS35" s="480"/>
      <c r="TCT35" s="480"/>
      <c r="TCU35" s="480"/>
      <c r="TCV35" s="480"/>
      <c r="TCW35" s="480"/>
      <c r="TCX35" s="480"/>
      <c r="TCY35" s="480"/>
      <c r="TCZ35" s="480"/>
      <c r="TDA35" s="480"/>
      <c r="TDB35" s="480"/>
      <c r="TDC35" s="480"/>
      <c r="TDD35" s="480"/>
      <c r="TDE35" s="480"/>
      <c r="TDF35" s="480"/>
      <c r="TDG35" s="480"/>
      <c r="TDH35" s="480"/>
      <c r="TDI35" s="480"/>
      <c r="TDJ35" s="480"/>
      <c r="TDK35" s="480"/>
      <c r="TDL35" s="480"/>
      <c r="TDM35" s="480"/>
      <c r="TDN35" s="480"/>
      <c r="TDO35" s="480"/>
      <c r="TDP35" s="480"/>
      <c r="TDQ35" s="480"/>
      <c r="TDR35" s="480"/>
      <c r="TDS35" s="480"/>
      <c r="TDT35" s="480"/>
      <c r="TDU35" s="480"/>
      <c r="TDV35" s="480"/>
      <c r="TDW35" s="480"/>
      <c r="TDX35" s="480"/>
      <c r="TDY35" s="480"/>
      <c r="TDZ35" s="480"/>
      <c r="TEA35" s="480"/>
      <c r="TEB35" s="480"/>
      <c r="TEC35" s="480"/>
      <c r="TED35" s="480"/>
      <c r="TEE35" s="480"/>
      <c r="TEF35" s="480"/>
      <c r="TEG35" s="480"/>
      <c r="TEH35" s="480"/>
      <c r="TEI35" s="480"/>
      <c r="TEJ35" s="480"/>
      <c r="TEK35" s="480"/>
      <c r="TEL35" s="480"/>
      <c r="TEM35" s="480"/>
      <c r="TEN35" s="480"/>
      <c r="TEO35" s="480"/>
      <c r="TEP35" s="480"/>
      <c r="TEQ35" s="480"/>
      <c r="TER35" s="480"/>
      <c r="TES35" s="480"/>
      <c r="TET35" s="480"/>
      <c r="TEU35" s="480"/>
      <c r="TEV35" s="480"/>
      <c r="TEW35" s="480"/>
      <c r="TEX35" s="480"/>
      <c r="TEY35" s="480"/>
      <c r="TEZ35" s="480"/>
      <c r="TFA35" s="480"/>
      <c r="TFB35" s="480"/>
      <c r="TFC35" s="480"/>
      <c r="TFD35" s="480"/>
      <c r="TFE35" s="480"/>
      <c r="TFF35" s="480"/>
      <c r="TFG35" s="480"/>
      <c r="TFH35" s="480"/>
      <c r="TFI35" s="480"/>
      <c r="TFJ35" s="480"/>
      <c r="TFK35" s="480"/>
      <c r="TFL35" s="480"/>
      <c r="TFM35" s="480"/>
      <c r="TFN35" s="480"/>
      <c r="TFO35" s="480"/>
      <c r="TFP35" s="480"/>
      <c r="TFQ35" s="480"/>
      <c r="TFR35" s="480"/>
      <c r="TFS35" s="480"/>
      <c r="TFT35" s="480"/>
      <c r="TFU35" s="480"/>
      <c r="TFV35" s="480"/>
      <c r="TFW35" s="480"/>
      <c r="TFX35" s="480"/>
      <c r="TFY35" s="480"/>
      <c r="TFZ35" s="480"/>
      <c r="TGA35" s="480"/>
      <c r="TGB35" s="480"/>
      <c r="TGC35" s="480"/>
      <c r="TGD35" s="480"/>
      <c r="TGE35" s="480"/>
      <c r="TGF35" s="480"/>
      <c r="TGG35" s="480"/>
      <c r="TGH35" s="480"/>
      <c r="TGI35" s="480"/>
      <c r="TGJ35" s="480"/>
      <c r="TGK35" s="480"/>
      <c r="TGL35" s="480"/>
      <c r="TGM35" s="480"/>
      <c r="TGN35" s="480"/>
      <c r="TGO35" s="480"/>
      <c r="TGP35" s="480"/>
      <c r="TGQ35" s="480"/>
      <c r="TGR35" s="480"/>
      <c r="TGS35" s="480"/>
      <c r="TGT35" s="480"/>
      <c r="TGU35" s="480"/>
      <c r="TGV35" s="480"/>
      <c r="TGW35" s="480"/>
      <c r="TGX35" s="480"/>
      <c r="TGY35" s="480"/>
      <c r="TGZ35" s="480"/>
      <c r="THA35" s="480"/>
      <c r="THB35" s="480"/>
      <c r="THC35" s="480"/>
      <c r="THD35" s="480"/>
      <c r="THE35" s="480"/>
      <c r="THF35" s="480"/>
      <c r="THG35" s="480"/>
      <c r="THH35" s="480"/>
      <c r="THI35" s="480"/>
      <c r="THJ35" s="480"/>
      <c r="THK35" s="480"/>
      <c r="THL35" s="480"/>
      <c r="THM35" s="480"/>
      <c r="THN35" s="480"/>
      <c r="THO35" s="480"/>
      <c r="THP35" s="480"/>
      <c r="THQ35" s="480"/>
      <c r="THR35" s="480"/>
      <c r="THS35" s="480"/>
      <c r="THT35" s="480"/>
      <c r="THU35" s="480"/>
      <c r="THV35" s="480"/>
      <c r="THW35" s="480"/>
      <c r="THX35" s="480"/>
      <c r="THY35" s="480"/>
      <c r="THZ35" s="480"/>
      <c r="TIA35" s="480"/>
      <c r="TIB35" s="480"/>
      <c r="TIC35" s="480"/>
      <c r="TID35" s="480"/>
      <c r="TIE35" s="480"/>
      <c r="TIF35" s="480"/>
      <c r="TIG35" s="480"/>
      <c r="TIH35" s="480"/>
      <c r="TII35" s="480"/>
      <c r="TIJ35" s="480"/>
      <c r="TIK35" s="480"/>
      <c r="TIL35" s="480"/>
      <c r="TIM35" s="480"/>
      <c r="TIN35" s="480"/>
      <c r="TIO35" s="480"/>
      <c r="TIP35" s="480"/>
      <c r="TIQ35" s="480"/>
      <c r="TIR35" s="480"/>
      <c r="TIS35" s="480"/>
      <c r="TIT35" s="480"/>
      <c r="TIU35" s="480"/>
      <c r="TIV35" s="480"/>
      <c r="TIW35" s="480"/>
      <c r="TIX35" s="480"/>
      <c r="TIY35" s="480"/>
      <c r="TIZ35" s="480"/>
      <c r="TJA35" s="480"/>
      <c r="TJB35" s="480"/>
      <c r="TJC35" s="480"/>
      <c r="TJD35" s="480"/>
      <c r="TJE35" s="480"/>
      <c r="TJF35" s="480"/>
      <c r="TJG35" s="480"/>
      <c r="TJH35" s="480"/>
      <c r="TJI35" s="480"/>
      <c r="TJJ35" s="480"/>
      <c r="TJK35" s="480"/>
      <c r="TJL35" s="480"/>
      <c r="TJM35" s="480"/>
      <c r="TJN35" s="480"/>
      <c r="TJO35" s="480"/>
      <c r="TJP35" s="480"/>
      <c r="TJQ35" s="480"/>
      <c r="TJR35" s="480"/>
      <c r="TJS35" s="480"/>
      <c r="TJT35" s="480"/>
      <c r="TJU35" s="480"/>
      <c r="TJV35" s="480"/>
      <c r="TJW35" s="480"/>
      <c r="TJX35" s="480"/>
      <c r="TJY35" s="480"/>
      <c r="TJZ35" s="480"/>
      <c r="TKA35" s="480"/>
      <c r="TKB35" s="480"/>
      <c r="TKC35" s="480"/>
      <c r="TKD35" s="480"/>
      <c r="TKE35" s="480"/>
      <c r="TKF35" s="480"/>
      <c r="TKG35" s="480"/>
      <c r="TKH35" s="480"/>
      <c r="TKI35" s="480"/>
      <c r="TKJ35" s="480"/>
      <c r="TKK35" s="480"/>
      <c r="TKL35" s="480"/>
      <c r="TKM35" s="480"/>
      <c r="TKN35" s="480"/>
      <c r="TKO35" s="480"/>
      <c r="TKP35" s="480"/>
      <c r="TKQ35" s="480"/>
      <c r="TKR35" s="480"/>
      <c r="TKS35" s="480"/>
      <c r="TKT35" s="480"/>
      <c r="TKU35" s="480"/>
      <c r="TKV35" s="480"/>
      <c r="TKW35" s="480"/>
      <c r="TKX35" s="480"/>
      <c r="TKY35" s="480"/>
      <c r="TKZ35" s="480"/>
      <c r="TLA35" s="480"/>
      <c r="TLB35" s="480"/>
      <c r="TLC35" s="480"/>
      <c r="TLD35" s="480"/>
      <c r="TLE35" s="480"/>
      <c r="TLF35" s="480"/>
      <c r="TLG35" s="480"/>
      <c r="TLH35" s="480"/>
      <c r="TLI35" s="480"/>
      <c r="TLJ35" s="480"/>
      <c r="TLK35" s="480"/>
      <c r="TLL35" s="480"/>
      <c r="TLM35" s="480"/>
      <c r="TLN35" s="480"/>
      <c r="TLO35" s="480"/>
      <c r="TLP35" s="480"/>
      <c r="TLQ35" s="480"/>
      <c r="TLR35" s="480"/>
      <c r="TLS35" s="480"/>
      <c r="TLT35" s="480"/>
      <c r="TLU35" s="480"/>
      <c r="TLV35" s="480"/>
      <c r="TLW35" s="480"/>
      <c r="TLX35" s="480"/>
      <c r="TLY35" s="480"/>
      <c r="TLZ35" s="480"/>
      <c r="TMA35" s="480"/>
      <c r="TMB35" s="480"/>
      <c r="TMC35" s="480"/>
      <c r="TMD35" s="480"/>
      <c r="TME35" s="480"/>
      <c r="TMF35" s="480"/>
      <c r="TMG35" s="480"/>
      <c r="TMH35" s="480"/>
      <c r="TMI35" s="480"/>
      <c r="TMJ35" s="480"/>
      <c r="TMK35" s="480"/>
      <c r="TML35" s="480"/>
      <c r="TMM35" s="480"/>
      <c r="TMN35" s="480"/>
      <c r="TMO35" s="480"/>
      <c r="TMP35" s="480"/>
      <c r="TMQ35" s="480"/>
      <c r="TMR35" s="480"/>
      <c r="TMS35" s="480"/>
      <c r="TMT35" s="480"/>
      <c r="TMU35" s="480"/>
      <c r="TMV35" s="480"/>
      <c r="TMW35" s="480"/>
      <c r="TMX35" s="480"/>
      <c r="TMY35" s="480"/>
      <c r="TMZ35" s="480"/>
      <c r="TNA35" s="480"/>
      <c r="TNB35" s="480"/>
      <c r="TNC35" s="480"/>
      <c r="TND35" s="480"/>
      <c r="TNE35" s="480"/>
      <c r="TNF35" s="480"/>
      <c r="TNG35" s="480"/>
      <c r="TNH35" s="480"/>
      <c r="TNI35" s="480"/>
      <c r="TNJ35" s="480"/>
      <c r="TNK35" s="480"/>
      <c r="TNL35" s="480"/>
      <c r="TNM35" s="480"/>
      <c r="TNN35" s="480"/>
      <c r="TNO35" s="480"/>
      <c r="TNP35" s="480"/>
      <c r="TNQ35" s="480"/>
      <c r="TNR35" s="480"/>
      <c r="TNS35" s="480"/>
      <c r="TNT35" s="480"/>
      <c r="TNU35" s="480"/>
      <c r="TNV35" s="480"/>
      <c r="TNW35" s="480"/>
      <c r="TNX35" s="480"/>
      <c r="TNY35" s="480"/>
      <c r="TNZ35" s="480"/>
      <c r="TOA35" s="480"/>
      <c r="TOB35" s="480"/>
      <c r="TOC35" s="480"/>
      <c r="TOD35" s="480"/>
      <c r="TOE35" s="480"/>
      <c r="TOF35" s="480"/>
      <c r="TOG35" s="480"/>
      <c r="TOH35" s="480"/>
      <c r="TOI35" s="480"/>
      <c r="TOJ35" s="480"/>
      <c r="TOK35" s="480"/>
      <c r="TOL35" s="480"/>
      <c r="TOM35" s="480"/>
      <c r="TON35" s="480"/>
      <c r="TOO35" s="480"/>
      <c r="TOP35" s="480"/>
      <c r="TOQ35" s="480"/>
      <c r="TOR35" s="480"/>
      <c r="TOS35" s="480"/>
      <c r="TOT35" s="480"/>
      <c r="TOU35" s="480"/>
      <c r="TOV35" s="480"/>
      <c r="TOW35" s="480"/>
      <c r="TOX35" s="480"/>
      <c r="TOY35" s="480"/>
      <c r="TOZ35" s="480"/>
      <c r="TPA35" s="480"/>
      <c r="TPB35" s="480"/>
      <c r="TPC35" s="480"/>
      <c r="TPD35" s="480"/>
      <c r="TPE35" s="480"/>
      <c r="TPF35" s="480"/>
      <c r="TPG35" s="480"/>
      <c r="TPH35" s="480"/>
      <c r="TPI35" s="480"/>
      <c r="TPJ35" s="480"/>
      <c r="TPK35" s="480"/>
      <c r="TPL35" s="480"/>
      <c r="TPM35" s="480"/>
      <c r="TPN35" s="480"/>
      <c r="TPO35" s="480"/>
      <c r="TPP35" s="480"/>
      <c r="TPQ35" s="480"/>
      <c r="TPR35" s="480"/>
      <c r="TPS35" s="480"/>
      <c r="TPT35" s="480"/>
      <c r="TPU35" s="480"/>
      <c r="TPV35" s="480"/>
      <c r="TPW35" s="480"/>
      <c r="TPX35" s="480"/>
      <c r="TPY35" s="480"/>
      <c r="TPZ35" s="480"/>
      <c r="TQA35" s="480"/>
      <c r="TQB35" s="480"/>
      <c r="TQC35" s="480"/>
      <c r="TQD35" s="480"/>
      <c r="TQE35" s="480"/>
      <c r="TQF35" s="480"/>
      <c r="TQG35" s="480"/>
      <c r="TQH35" s="480"/>
      <c r="TQI35" s="480"/>
      <c r="TQJ35" s="480"/>
      <c r="TQK35" s="480"/>
      <c r="TQL35" s="480"/>
      <c r="TQM35" s="480"/>
      <c r="TQN35" s="480"/>
      <c r="TQO35" s="480"/>
      <c r="TQP35" s="480"/>
      <c r="TQQ35" s="480"/>
      <c r="TQR35" s="480"/>
      <c r="TQS35" s="480"/>
      <c r="TQT35" s="480"/>
      <c r="TQU35" s="480"/>
      <c r="TQV35" s="480"/>
      <c r="TQW35" s="480"/>
      <c r="TQX35" s="480"/>
      <c r="TQY35" s="480"/>
      <c r="TQZ35" s="480"/>
      <c r="TRA35" s="480"/>
      <c r="TRB35" s="480"/>
      <c r="TRC35" s="480"/>
      <c r="TRD35" s="480"/>
      <c r="TRE35" s="480"/>
      <c r="TRF35" s="480"/>
      <c r="TRG35" s="480"/>
      <c r="TRH35" s="480"/>
      <c r="TRI35" s="480"/>
      <c r="TRJ35" s="480"/>
      <c r="TRK35" s="480"/>
      <c r="TRL35" s="480"/>
      <c r="TRM35" s="480"/>
      <c r="TRN35" s="480"/>
      <c r="TRO35" s="480"/>
      <c r="TRP35" s="480"/>
      <c r="TRQ35" s="480"/>
      <c r="TRR35" s="480"/>
      <c r="TRS35" s="480"/>
      <c r="TRT35" s="480"/>
      <c r="TRU35" s="480"/>
      <c r="TRV35" s="480"/>
      <c r="TRW35" s="480"/>
      <c r="TRX35" s="480"/>
      <c r="TRY35" s="480"/>
      <c r="TRZ35" s="480"/>
      <c r="TSA35" s="480"/>
      <c r="TSB35" s="480"/>
      <c r="TSC35" s="480"/>
      <c r="TSD35" s="480"/>
      <c r="TSE35" s="480"/>
      <c r="TSF35" s="480"/>
      <c r="TSG35" s="480"/>
      <c r="TSH35" s="480"/>
      <c r="TSI35" s="480"/>
      <c r="TSJ35" s="480"/>
      <c r="TSK35" s="480"/>
      <c r="TSL35" s="480"/>
      <c r="TSM35" s="480"/>
      <c r="TSN35" s="480"/>
      <c r="TSO35" s="480"/>
      <c r="TSP35" s="480"/>
      <c r="TSQ35" s="480"/>
      <c r="TSR35" s="480"/>
      <c r="TSS35" s="480"/>
      <c r="TST35" s="480"/>
      <c r="TSU35" s="480"/>
      <c r="TSV35" s="480"/>
      <c r="TSW35" s="480"/>
      <c r="TSX35" s="480"/>
      <c r="TSY35" s="480"/>
      <c r="TSZ35" s="480"/>
      <c r="TTA35" s="480"/>
      <c r="TTB35" s="480"/>
      <c r="TTC35" s="480"/>
      <c r="TTD35" s="480"/>
      <c r="TTE35" s="480"/>
      <c r="TTF35" s="480"/>
      <c r="TTG35" s="480"/>
      <c r="TTH35" s="480"/>
      <c r="TTI35" s="480"/>
      <c r="TTJ35" s="480"/>
      <c r="TTK35" s="480"/>
      <c r="TTL35" s="480"/>
      <c r="TTM35" s="480"/>
      <c r="TTN35" s="480"/>
      <c r="TTO35" s="480"/>
      <c r="TTP35" s="480"/>
      <c r="TTQ35" s="480"/>
      <c r="TTR35" s="480"/>
      <c r="TTS35" s="480"/>
      <c r="TTT35" s="480"/>
      <c r="TTU35" s="480"/>
      <c r="TTV35" s="480"/>
      <c r="TTW35" s="480"/>
      <c r="TTX35" s="480"/>
      <c r="TTY35" s="480"/>
      <c r="TTZ35" s="480"/>
      <c r="TUA35" s="480"/>
      <c r="TUB35" s="480"/>
      <c r="TUC35" s="480"/>
      <c r="TUD35" s="480"/>
      <c r="TUE35" s="480"/>
      <c r="TUF35" s="480"/>
      <c r="TUG35" s="480"/>
      <c r="TUH35" s="480"/>
      <c r="TUI35" s="480"/>
      <c r="TUJ35" s="480"/>
      <c r="TUK35" s="480"/>
      <c r="TUL35" s="480"/>
      <c r="TUM35" s="480"/>
      <c r="TUN35" s="480"/>
      <c r="TUO35" s="480"/>
      <c r="TUP35" s="480"/>
      <c r="TUQ35" s="480"/>
      <c r="TUR35" s="480"/>
      <c r="TUS35" s="480"/>
      <c r="TUT35" s="480"/>
      <c r="TUU35" s="480"/>
      <c r="TUV35" s="480"/>
      <c r="TUW35" s="480"/>
      <c r="TUX35" s="480"/>
      <c r="TUY35" s="480"/>
      <c r="TUZ35" s="480"/>
      <c r="TVA35" s="480"/>
      <c r="TVB35" s="480"/>
      <c r="TVC35" s="480"/>
      <c r="TVD35" s="480"/>
      <c r="TVE35" s="480"/>
      <c r="TVF35" s="480"/>
      <c r="TVG35" s="480"/>
      <c r="TVH35" s="480"/>
      <c r="TVI35" s="480"/>
      <c r="TVJ35" s="480"/>
      <c r="TVK35" s="480"/>
      <c r="TVL35" s="480"/>
      <c r="TVM35" s="480"/>
      <c r="TVN35" s="480"/>
      <c r="TVO35" s="480"/>
      <c r="TVP35" s="480"/>
      <c r="TVQ35" s="480"/>
      <c r="TVR35" s="480"/>
      <c r="TVS35" s="480"/>
      <c r="TVT35" s="480"/>
      <c r="TVU35" s="480"/>
      <c r="TVV35" s="480"/>
      <c r="TVW35" s="480"/>
      <c r="TVX35" s="480"/>
      <c r="TVY35" s="480"/>
      <c r="TVZ35" s="480"/>
      <c r="TWA35" s="480"/>
      <c r="TWB35" s="480"/>
      <c r="TWC35" s="480"/>
      <c r="TWD35" s="480"/>
      <c r="TWE35" s="480"/>
      <c r="TWF35" s="480"/>
      <c r="TWG35" s="480"/>
      <c r="TWH35" s="480"/>
      <c r="TWI35" s="480"/>
      <c r="TWJ35" s="480"/>
      <c r="TWK35" s="480"/>
      <c r="TWL35" s="480"/>
      <c r="TWM35" s="480"/>
      <c r="TWN35" s="480"/>
      <c r="TWO35" s="480"/>
      <c r="TWP35" s="480"/>
      <c r="TWQ35" s="480"/>
      <c r="TWR35" s="480"/>
      <c r="TWS35" s="480"/>
      <c r="TWT35" s="480"/>
      <c r="TWU35" s="480"/>
      <c r="TWV35" s="480"/>
      <c r="TWW35" s="480"/>
      <c r="TWX35" s="480"/>
      <c r="TWY35" s="480"/>
      <c r="TWZ35" s="480"/>
      <c r="TXA35" s="480"/>
      <c r="TXB35" s="480"/>
      <c r="TXC35" s="480"/>
      <c r="TXD35" s="480"/>
      <c r="TXE35" s="480"/>
      <c r="TXF35" s="480"/>
      <c r="TXG35" s="480"/>
      <c r="TXH35" s="480"/>
      <c r="TXI35" s="480"/>
      <c r="TXJ35" s="480"/>
      <c r="TXK35" s="480"/>
      <c r="TXL35" s="480"/>
      <c r="TXM35" s="480"/>
      <c r="TXN35" s="480"/>
      <c r="TXO35" s="480"/>
      <c r="TXP35" s="480"/>
      <c r="TXQ35" s="480"/>
      <c r="TXR35" s="480"/>
      <c r="TXS35" s="480"/>
      <c r="TXT35" s="480"/>
      <c r="TXU35" s="480"/>
      <c r="TXV35" s="480"/>
      <c r="TXW35" s="480"/>
      <c r="TXX35" s="480"/>
      <c r="TXY35" s="480"/>
      <c r="TXZ35" s="480"/>
      <c r="TYA35" s="480"/>
      <c r="TYB35" s="480"/>
      <c r="TYC35" s="480"/>
      <c r="TYD35" s="480"/>
      <c r="TYE35" s="480"/>
      <c r="TYF35" s="480"/>
      <c r="TYG35" s="480"/>
      <c r="TYH35" s="480"/>
      <c r="TYI35" s="480"/>
      <c r="TYJ35" s="480"/>
      <c r="TYK35" s="480"/>
      <c r="TYL35" s="480"/>
      <c r="TYM35" s="480"/>
      <c r="TYN35" s="480"/>
      <c r="TYO35" s="480"/>
      <c r="TYP35" s="480"/>
      <c r="TYQ35" s="480"/>
      <c r="TYR35" s="480"/>
      <c r="TYS35" s="480"/>
      <c r="TYT35" s="480"/>
      <c r="TYU35" s="480"/>
      <c r="TYV35" s="480"/>
      <c r="TYW35" s="480"/>
      <c r="TYX35" s="480"/>
      <c r="TYY35" s="480"/>
      <c r="TYZ35" s="480"/>
      <c r="TZA35" s="480"/>
      <c r="TZB35" s="480"/>
      <c r="TZC35" s="480"/>
      <c r="TZD35" s="480"/>
      <c r="TZE35" s="480"/>
      <c r="TZF35" s="480"/>
      <c r="TZG35" s="480"/>
      <c r="TZH35" s="480"/>
      <c r="TZI35" s="480"/>
      <c r="TZJ35" s="480"/>
      <c r="TZK35" s="480"/>
      <c r="TZL35" s="480"/>
      <c r="TZM35" s="480"/>
      <c r="TZN35" s="480"/>
      <c r="TZO35" s="480"/>
      <c r="TZP35" s="480"/>
      <c r="TZQ35" s="480"/>
      <c r="TZR35" s="480"/>
      <c r="TZS35" s="480"/>
      <c r="TZT35" s="480"/>
      <c r="TZU35" s="480"/>
      <c r="TZV35" s="480"/>
      <c r="TZW35" s="480"/>
      <c r="TZX35" s="480"/>
      <c r="TZY35" s="480"/>
      <c r="TZZ35" s="480"/>
      <c r="UAA35" s="480"/>
      <c r="UAB35" s="480"/>
      <c r="UAC35" s="480"/>
      <c r="UAD35" s="480"/>
      <c r="UAE35" s="480"/>
      <c r="UAF35" s="480"/>
      <c r="UAG35" s="480"/>
      <c r="UAH35" s="480"/>
      <c r="UAI35" s="480"/>
      <c r="UAJ35" s="480"/>
      <c r="UAK35" s="480"/>
      <c r="UAL35" s="480"/>
      <c r="UAM35" s="480"/>
      <c r="UAN35" s="480"/>
      <c r="UAO35" s="480"/>
      <c r="UAP35" s="480"/>
      <c r="UAQ35" s="480"/>
      <c r="UAR35" s="480"/>
      <c r="UAS35" s="480"/>
      <c r="UAT35" s="480"/>
      <c r="UAU35" s="480"/>
      <c r="UAV35" s="480"/>
      <c r="UAW35" s="480"/>
      <c r="UAX35" s="480"/>
      <c r="UAY35" s="480"/>
      <c r="UAZ35" s="480"/>
      <c r="UBA35" s="480"/>
      <c r="UBB35" s="480"/>
      <c r="UBC35" s="480"/>
      <c r="UBD35" s="480"/>
      <c r="UBE35" s="480"/>
      <c r="UBF35" s="480"/>
      <c r="UBG35" s="480"/>
      <c r="UBH35" s="480"/>
      <c r="UBI35" s="480"/>
      <c r="UBJ35" s="480"/>
      <c r="UBK35" s="480"/>
      <c r="UBL35" s="480"/>
      <c r="UBM35" s="480"/>
      <c r="UBN35" s="480"/>
      <c r="UBO35" s="480"/>
      <c r="UBP35" s="480"/>
      <c r="UBQ35" s="480"/>
      <c r="UBR35" s="480"/>
      <c r="UBS35" s="480"/>
      <c r="UBT35" s="480"/>
      <c r="UBU35" s="480"/>
      <c r="UBV35" s="480"/>
      <c r="UBW35" s="480"/>
      <c r="UBX35" s="480"/>
      <c r="UBY35" s="480"/>
      <c r="UBZ35" s="480"/>
      <c r="UCA35" s="480"/>
      <c r="UCB35" s="480"/>
      <c r="UCC35" s="480"/>
      <c r="UCD35" s="480"/>
      <c r="UCE35" s="480"/>
      <c r="UCF35" s="480"/>
      <c r="UCG35" s="480"/>
      <c r="UCH35" s="480"/>
      <c r="UCI35" s="480"/>
      <c r="UCJ35" s="480"/>
      <c r="UCK35" s="480"/>
      <c r="UCL35" s="480"/>
      <c r="UCM35" s="480"/>
      <c r="UCN35" s="480"/>
      <c r="UCO35" s="480"/>
      <c r="UCP35" s="480"/>
      <c r="UCQ35" s="480"/>
      <c r="UCR35" s="480"/>
      <c r="UCS35" s="480"/>
      <c r="UCT35" s="480"/>
      <c r="UCU35" s="480"/>
      <c r="UCV35" s="480"/>
      <c r="UCW35" s="480"/>
      <c r="UCX35" s="480"/>
      <c r="UCY35" s="480"/>
      <c r="UCZ35" s="480"/>
      <c r="UDA35" s="480"/>
      <c r="UDB35" s="480"/>
      <c r="UDC35" s="480"/>
      <c r="UDD35" s="480"/>
      <c r="UDE35" s="480"/>
      <c r="UDF35" s="480"/>
      <c r="UDG35" s="480"/>
      <c r="UDH35" s="480"/>
      <c r="UDI35" s="480"/>
      <c r="UDJ35" s="480"/>
      <c r="UDK35" s="480"/>
      <c r="UDL35" s="480"/>
      <c r="UDM35" s="480"/>
      <c r="UDN35" s="480"/>
      <c r="UDO35" s="480"/>
      <c r="UDP35" s="480"/>
      <c r="UDQ35" s="480"/>
      <c r="UDR35" s="480"/>
      <c r="UDS35" s="480"/>
      <c r="UDT35" s="480"/>
      <c r="UDU35" s="480"/>
      <c r="UDV35" s="480"/>
      <c r="UDW35" s="480"/>
      <c r="UDX35" s="480"/>
      <c r="UDY35" s="480"/>
      <c r="UDZ35" s="480"/>
      <c r="UEA35" s="480"/>
      <c r="UEB35" s="480"/>
      <c r="UEC35" s="480"/>
      <c r="UED35" s="480"/>
      <c r="UEE35" s="480"/>
      <c r="UEF35" s="480"/>
      <c r="UEG35" s="480"/>
      <c r="UEH35" s="480"/>
      <c r="UEI35" s="480"/>
      <c r="UEJ35" s="480"/>
      <c r="UEK35" s="480"/>
      <c r="UEL35" s="480"/>
      <c r="UEM35" s="480"/>
      <c r="UEN35" s="480"/>
      <c r="UEO35" s="480"/>
      <c r="UEP35" s="480"/>
      <c r="UEQ35" s="480"/>
      <c r="UER35" s="480"/>
      <c r="UES35" s="480"/>
      <c r="UET35" s="480"/>
      <c r="UEU35" s="480"/>
      <c r="UEV35" s="480"/>
      <c r="UEW35" s="480"/>
      <c r="UEX35" s="480"/>
      <c r="UEY35" s="480"/>
      <c r="UEZ35" s="480"/>
      <c r="UFA35" s="480"/>
      <c r="UFB35" s="480"/>
      <c r="UFC35" s="480"/>
      <c r="UFD35" s="480"/>
      <c r="UFE35" s="480"/>
      <c r="UFF35" s="480"/>
      <c r="UFG35" s="480"/>
      <c r="UFH35" s="480"/>
      <c r="UFI35" s="480"/>
      <c r="UFJ35" s="480"/>
      <c r="UFK35" s="480"/>
      <c r="UFL35" s="480"/>
      <c r="UFM35" s="480"/>
      <c r="UFN35" s="480"/>
      <c r="UFO35" s="480"/>
      <c r="UFP35" s="480"/>
      <c r="UFQ35" s="480"/>
      <c r="UFR35" s="480"/>
      <c r="UFS35" s="480"/>
      <c r="UFT35" s="480"/>
      <c r="UFU35" s="480"/>
      <c r="UFV35" s="480"/>
      <c r="UFW35" s="480"/>
      <c r="UFX35" s="480"/>
      <c r="UFY35" s="480"/>
      <c r="UFZ35" s="480"/>
      <c r="UGA35" s="480"/>
      <c r="UGB35" s="480"/>
      <c r="UGC35" s="480"/>
      <c r="UGD35" s="480"/>
      <c r="UGE35" s="480"/>
      <c r="UGF35" s="480"/>
      <c r="UGG35" s="480"/>
      <c r="UGH35" s="480"/>
      <c r="UGI35" s="480"/>
      <c r="UGJ35" s="480"/>
      <c r="UGK35" s="480"/>
      <c r="UGL35" s="480"/>
      <c r="UGM35" s="480"/>
      <c r="UGN35" s="480"/>
      <c r="UGO35" s="480"/>
      <c r="UGP35" s="480"/>
      <c r="UGQ35" s="480"/>
      <c r="UGR35" s="480"/>
      <c r="UGS35" s="480"/>
      <c r="UGT35" s="480"/>
      <c r="UGU35" s="480"/>
      <c r="UGV35" s="480"/>
      <c r="UGW35" s="480"/>
      <c r="UGX35" s="480"/>
      <c r="UGY35" s="480"/>
      <c r="UGZ35" s="480"/>
      <c r="UHA35" s="480"/>
      <c r="UHB35" s="480"/>
      <c r="UHC35" s="480"/>
      <c r="UHD35" s="480"/>
      <c r="UHE35" s="480"/>
      <c r="UHF35" s="480"/>
      <c r="UHG35" s="480"/>
      <c r="UHH35" s="480"/>
      <c r="UHI35" s="480"/>
      <c r="UHJ35" s="480"/>
      <c r="UHK35" s="480"/>
      <c r="UHL35" s="480"/>
      <c r="UHM35" s="480"/>
      <c r="UHN35" s="480"/>
      <c r="UHO35" s="480"/>
      <c r="UHP35" s="480"/>
      <c r="UHQ35" s="480"/>
      <c r="UHR35" s="480"/>
      <c r="UHS35" s="480"/>
      <c r="UHT35" s="480"/>
      <c r="UHU35" s="480"/>
      <c r="UHV35" s="480"/>
      <c r="UHW35" s="480"/>
      <c r="UHX35" s="480"/>
      <c r="UHY35" s="480"/>
      <c r="UHZ35" s="480"/>
      <c r="UIA35" s="480"/>
      <c r="UIB35" s="480"/>
      <c r="UIC35" s="480"/>
      <c r="UID35" s="480"/>
      <c r="UIE35" s="480"/>
      <c r="UIF35" s="480"/>
      <c r="UIG35" s="480"/>
      <c r="UIH35" s="480"/>
      <c r="UII35" s="480"/>
      <c r="UIJ35" s="480"/>
      <c r="UIK35" s="480"/>
      <c r="UIL35" s="480"/>
      <c r="UIM35" s="480"/>
      <c r="UIN35" s="480"/>
      <c r="UIO35" s="480"/>
      <c r="UIP35" s="480"/>
      <c r="UIQ35" s="480"/>
      <c r="UIR35" s="480"/>
      <c r="UIS35" s="480"/>
      <c r="UIT35" s="480"/>
      <c r="UIU35" s="480"/>
      <c r="UIV35" s="480"/>
      <c r="UIW35" s="480"/>
      <c r="UIX35" s="480"/>
      <c r="UIY35" s="480"/>
      <c r="UIZ35" s="480"/>
      <c r="UJA35" s="480"/>
      <c r="UJB35" s="480"/>
      <c r="UJC35" s="480"/>
      <c r="UJD35" s="480"/>
      <c r="UJE35" s="480"/>
      <c r="UJF35" s="480"/>
      <c r="UJG35" s="480"/>
      <c r="UJH35" s="480"/>
      <c r="UJI35" s="480"/>
      <c r="UJJ35" s="480"/>
      <c r="UJK35" s="480"/>
      <c r="UJL35" s="480"/>
      <c r="UJM35" s="480"/>
      <c r="UJN35" s="480"/>
      <c r="UJO35" s="480"/>
      <c r="UJP35" s="480"/>
      <c r="UJQ35" s="480"/>
      <c r="UJR35" s="480"/>
      <c r="UJS35" s="480"/>
      <c r="UJT35" s="480"/>
      <c r="UJU35" s="480"/>
      <c r="UJV35" s="480"/>
      <c r="UJW35" s="480"/>
      <c r="UJX35" s="480"/>
      <c r="UJY35" s="480"/>
      <c r="UJZ35" s="480"/>
      <c r="UKA35" s="480"/>
      <c r="UKB35" s="480"/>
      <c r="UKC35" s="480"/>
      <c r="UKD35" s="480"/>
      <c r="UKE35" s="480"/>
      <c r="UKF35" s="480"/>
      <c r="UKG35" s="480"/>
      <c r="UKH35" s="480"/>
      <c r="UKI35" s="480"/>
      <c r="UKJ35" s="480"/>
      <c r="UKK35" s="480"/>
      <c r="UKL35" s="480"/>
      <c r="UKM35" s="480"/>
      <c r="UKN35" s="480"/>
      <c r="UKO35" s="480"/>
      <c r="UKP35" s="480"/>
      <c r="UKQ35" s="480"/>
      <c r="UKR35" s="480"/>
      <c r="UKS35" s="480"/>
      <c r="UKT35" s="480"/>
      <c r="UKU35" s="480"/>
      <c r="UKV35" s="480"/>
      <c r="UKW35" s="480"/>
      <c r="UKX35" s="480"/>
      <c r="UKY35" s="480"/>
      <c r="UKZ35" s="480"/>
      <c r="ULA35" s="480"/>
      <c r="ULB35" s="480"/>
      <c r="ULC35" s="480"/>
      <c r="ULD35" s="480"/>
      <c r="ULE35" s="480"/>
      <c r="ULF35" s="480"/>
      <c r="ULG35" s="480"/>
      <c r="ULH35" s="480"/>
      <c r="ULI35" s="480"/>
      <c r="ULJ35" s="480"/>
      <c r="ULK35" s="480"/>
      <c r="ULL35" s="480"/>
      <c r="ULM35" s="480"/>
      <c r="ULN35" s="480"/>
      <c r="ULO35" s="480"/>
      <c r="ULP35" s="480"/>
      <c r="ULQ35" s="480"/>
      <c r="ULR35" s="480"/>
      <c r="ULS35" s="480"/>
      <c r="ULT35" s="480"/>
      <c r="ULU35" s="480"/>
      <c r="ULV35" s="480"/>
      <c r="ULW35" s="480"/>
      <c r="ULX35" s="480"/>
      <c r="ULY35" s="480"/>
      <c r="ULZ35" s="480"/>
      <c r="UMA35" s="480"/>
      <c r="UMB35" s="480"/>
      <c r="UMC35" s="480"/>
      <c r="UMD35" s="480"/>
      <c r="UME35" s="480"/>
      <c r="UMF35" s="480"/>
      <c r="UMG35" s="480"/>
      <c r="UMH35" s="480"/>
      <c r="UMI35" s="480"/>
      <c r="UMJ35" s="480"/>
      <c r="UMK35" s="480"/>
      <c r="UML35" s="480"/>
      <c r="UMM35" s="480"/>
      <c r="UMN35" s="480"/>
      <c r="UMO35" s="480"/>
      <c r="UMP35" s="480"/>
      <c r="UMQ35" s="480"/>
      <c r="UMR35" s="480"/>
      <c r="UMS35" s="480"/>
      <c r="UMT35" s="480"/>
      <c r="UMU35" s="480"/>
      <c r="UMV35" s="480"/>
      <c r="UMW35" s="480"/>
      <c r="UMX35" s="480"/>
      <c r="UMY35" s="480"/>
      <c r="UMZ35" s="480"/>
      <c r="UNA35" s="480"/>
      <c r="UNB35" s="480"/>
      <c r="UNC35" s="480"/>
      <c r="UND35" s="480"/>
      <c r="UNE35" s="480"/>
      <c r="UNF35" s="480"/>
      <c r="UNG35" s="480"/>
      <c r="UNH35" s="480"/>
      <c r="UNI35" s="480"/>
      <c r="UNJ35" s="480"/>
      <c r="UNK35" s="480"/>
      <c r="UNL35" s="480"/>
      <c r="UNM35" s="480"/>
      <c r="UNN35" s="480"/>
      <c r="UNO35" s="480"/>
      <c r="UNP35" s="480"/>
      <c r="UNQ35" s="480"/>
      <c r="UNR35" s="480"/>
      <c r="UNS35" s="480"/>
      <c r="UNT35" s="480"/>
      <c r="UNU35" s="480"/>
      <c r="UNV35" s="480"/>
      <c r="UNW35" s="480"/>
      <c r="UNX35" s="480"/>
      <c r="UNY35" s="480"/>
      <c r="UNZ35" s="480"/>
      <c r="UOA35" s="480"/>
      <c r="UOB35" s="480"/>
      <c r="UOC35" s="480"/>
      <c r="UOD35" s="480"/>
      <c r="UOE35" s="480"/>
      <c r="UOF35" s="480"/>
      <c r="UOG35" s="480"/>
      <c r="UOH35" s="480"/>
      <c r="UOI35" s="480"/>
      <c r="UOJ35" s="480"/>
      <c r="UOK35" s="480"/>
      <c r="UOL35" s="480"/>
      <c r="UOM35" s="480"/>
      <c r="UON35" s="480"/>
      <c r="UOO35" s="480"/>
      <c r="UOP35" s="480"/>
      <c r="UOQ35" s="480"/>
      <c r="UOR35" s="480"/>
      <c r="UOS35" s="480"/>
      <c r="UOT35" s="480"/>
      <c r="UOU35" s="480"/>
      <c r="UOV35" s="480"/>
      <c r="UOW35" s="480"/>
      <c r="UOX35" s="480"/>
      <c r="UOY35" s="480"/>
      <c r="UOZ35" s="480"/>
      <c r="UPA35" s="480"/>
      <c r="UPB35" s="480"/>
      <c r="UPC35" s="480"/>
      <c r="UPD35" s="480"/>
      <c r="UPE35" s="480"/>
      <c r="UPF35" s="480"/>
      <c r="UPG35" s="480"/>
      <c r="UPH35" s="480"/>
      <c r="UPI35" s="480"/>
      <c r="UPJ35" s="480"/>
      <c r="UPK35" s="480"/>
      <c r="UPL35" s="480"/>
      <c r="UPM35" s="480"/>
      <c r="UPN35" s="480"/>
      <c r="UPO35" s="480"/>
      <c r="UPP35" s="480"/>
      <c r="UPQ35" s="480"/>
      <c r="UPR35" s="480"/>
      <c r="UPS35" s="480"/>
      <c r="UPT35" s="480"/>
      <c r="UPU35" s="480"/>
      <c r="UPV35" s="480"/>
      <c r="UPW35" s="480"/>
      <c r="UPX35" s="480"/>
      <c r="UPY35" s="480"/>
      <c r="UPZ35" s="480"/>
      <c r="UQA35" s="480"/>
      <c r="UQB35" s="480"/>
      <c r="UQC35" s="480"/>
      <c r="UQD35" s="480"/>
      <c r="UQE35" s="480"/>
      <c r="UQF35" s="480"/>
      <c r="UQG35" s="480"/>
      <c r="UQH35" s="480"/>
      <c r="UQI35" s="480"/>
      <c r="UQJ35" s="480"/>
      <c r="UQK35" s="480"/>
      <c r="UQL35" s="480"/>
      <c r="UQM35" s="480"/>
      <c r="UQN35" s="480"/>
      <c r="UQO35" s="480"/>
      <c r="UQP35" s="480"/>
      <c r="UQQ35" s="480"/>
      <c r="UQR35" s="480"/>
      <c r="UQS35" s="480"/>
      <c r="UQT35" s="480"/>
      <c r="UQU35" s="480"/>
      <c r="UQV35" s="480"/>
      <c r="UQW35" s="480"/>
      <c r="UQX35" s="480"/>
      <c r="UQY35" s="480"/>
      <c r="UQZ35" s="480"/>
      <c r="URA35" s="480"/>
      <c r="URB35" s="480"/>
      <c r="URC35" s="480"/>
      <c r="URD35" s="480"/>
      <c r="URE35" s="480"/>
      <c r="URF35" s="480"/>
      <c r="URG35" s="480"/>
      <c r="URH35" s="480"/>
      <c r="URI35" s="480"/>
      <c r="URJ35" s="480"/>
      <c r="URK35" s="480"/>
      <c r="URL35" s="480"/>
      <c r="URM35" s="480"/>
      <c r="URN35" s="480"/>
      <c r="URO35" s="480"/>
      <c r="URP35" s="480"/>
      <c r="URQ35" s="480"/>
      <c r="URR35" s="480"/>
      <c r="URS35" s="480"/>
      <c r="URT35" s="480"/>
      <c r="URU35" s="480"/>
      <c r="URV35" s="480"/>
      <c r="URW35" s="480"/>
      <c r="URX35" s="480"/>
      <c r="URY35" s="480"/>
      <c r="URZ35" s="480"/>
      <c r="USA35" s="480"/>
      <c r="USB35" s="480"/>
      <c r="USC35" s="480"/>
      <c r="USD35" s="480"/>
      <c r="USE35" s="480"/>
      <c r="USF35" s="480"/>
      <c r="USG35" s="480"/>
      <c r="USH35" s="480"/>
      <c r="USI35" s="480"/>
      <c r="USJ35" s="480"/>
      <c r="USK35" s="480"/>
      <c r="USL35" s="480"/>
      <c r="USM35" s="480"/>
      <c r="USN35" s="480"/>
      <c r="USO35" s="480"/>
      <c r="USP35" s="480"/>
      <c r="USQ35" s="480"/>
      <c r="USR35" s="480"/>
      <c r="USS35" s="480"/>
      <c r="UST35" s="480"/>
      <c r="USU35" s="480"/>
      <c r="USV35" s="480"/>
      <c r="USW35" s="480"/>
      <c r="USX35" s="480"/>
      <c r="USY35" s="480"/>
      <c r="USZ35" s="480"/>
      <c r="UTA35" s="480"/>
      <c r="UTB35" s="480"/>
      <c r="UTC35" s="480"/>
      <c r="UTD35" s="480"/>
      <c r="UTE35" s="480"/>
      <c r="UTF35" s="480"/>
      <c r="UTG35" s="480"/>
      <c r="UTH35" s="480"/>
      <c r="UTI35" s="480"/>
      <c r="UTJ35" s="480"/>
      <c r="UTK35" s="480"/>
      <c r="UTL35" s="480"/>
      <c r="UTM35" s="480"/>
      <c r="UTN35" s="480"/>
      <c r="UTO35" s="480"/>
      <c r="UTP35" s="480"/>
      <c r="UTQ35" s="480"/>
      <c r="UTR35" s="480"/>
      <c r="UTS35" s="480"/>
      <c r="UTT35" s="480"/>
      <c r="UTU35" s="480"/>
      <c r="UTV35" s="480"/>
      <c r="UTW35" s="480"/>
      <c r="UTX35" s="480"/>
      <c r="UTY35" s="480"/>
      <c r="UTZ35" s="480"/>
      <c r="UUA35" s="480"/>
      <c r="UUB35" s="480"/>
      <c r="UUC35" s="480"/>
      <c r="UUD35" s="480"/>
      <c r="UUE35" s="480"/>
      <c r="UUF35" s="480"/>
      <c r="UUG35" s="480"/>
      <c r="UUH35" s="480"/>
      <c r="UUI35" s="480"/>
      <c r="UUJ35" s="480"/>
      <c r="UUK35" s="480"/>
      <c r="UUL35" s="480"/>
      <c r="UUM35" s="480"/>
      <c r="UUN35" s="480"/>
      <c r="UUO35" s="480"/>
      <c r="UUP35" s="480"/>
      <c r="UUQ35" s="480"/>
      <c r="UUR35" s="480"/>
      <c r="UUS35" s="480"/>
      <c r="UUT35" s="480"/>
      <c r="UUU35" s="480"/>
      <c r="UUV35" s="480"/>
      <c r="UUW35" s="480"/>
      <c r="UUX35" s="480"/>
      <c r="UUY35" s="480"/>
      <c r="UUZ35" s="480"/>
      <c r="UVA35" s="480"/>
      <c r="UVB35" s="480"/>
      <c r="UVC35" s="480"/>
      <c r="UVD35" s="480"/>
      <c r="UVE35" s="480"/>
      <c r="UVF35" s="480"/>
      <c r="UVG35" s="480"/>
      <c r="UVH35" s="480"/>
      <c r="UVI35" s="480"/>
      <c r="UVJ35" s="480"/>
      <c r="UVK35" s="480"/>
      <c r="UVL35" s="480"/>
      <c r="UVM35" s="480"/>
      <c r="UVN35" s="480"/>
      <c r="UVO35" s="480"/>
      <c r="UVP35" s="480"/>
      <c r="UVQ35" s="480"/>
      <c r="UVR35" s="480"/>
      <c r="UVS35" s="480"/>
      <c r="UVT35" s="480"/>
      <c r="UVU35" s="480"/>
      <c r="UVV35" s="480"/>
      <c r="UVW35" s="480"/>
      <c r="UVX35" s="480"/>
      <c r="UVY35" s="480"/>
      <c r="UVZ35" s="480"/>
      <c r="UWA35" s="480"/>
      <c r="UWB35" s="480"/>
      <c r="UWC35" s="480"/>
      <c r="UWD35" s="480"/>
      <c r="UWE35" s="480"/>
      <c r="UWF35" s="480"/>
      <c r="UWG35" s="480"/>
      <c r="UWH35" s="480"/>
      <c r="UWI35" s="480"/>
      <c r="UWJ35" s="480"/>
      <c r="UWK35" s="480"/>
      <c r="UWL35" s="480"/>
      <c r="UWM35" s="480"/>
      <c r="UWN35" s="480"/>
      <c r="UWO35" s="480"/>
      <c r="UWP35" s="480"/>
      <c r="UWQ35" s="480"/>
      <c r="UWR35" s="480"/>
      <c r="UWS35" s="480"/>
      <c r="UWT35" s="480"/>
      <c r="UWU35" s="480"/>
      <c r="UWV35" s="480"/>
      <c r="UWW35" s="480"/>
      <c r="UWX35" s="480"/>
      <c r="UWY35" s="480"/>
      <c r="UWZ35" s="480"/>
      <c r="UXA35" s="480"/>
      <c r="UXB35" s="480"/>
      <c r="UXC35" s="480"/>
      <c r="UXD35" s="480"/>
      <c r="UXE35" s="480"/>
      <c r="UXF35" s="480"/>
      <c r="UXG35" s="480"/>
      <c r="UXH35" s="480"/>
      <c r="UXI35" s="480"/>
      <c r="UXJ35" s="480"/>
      <c r="UXK35" s="480"/>
      <c r="UXL35" s="480"/>
      <c r="UXM35" s="480"/>
      <c r="UXN35" s="480"/>
      <c r="UXO35" s="480"/>
      <c r="UXP35" s="480"/>
      <c r="UXQ35" s="480"/>
      <c r="UXR35" s="480"/>
      <c r="UXS35" s="480"/>
      <c r="UXT35" s="480"/>
      <c r="UXU35" s="480"/>
      <c r="UXV35" s="480"/>
      <c r="UXW35" s="480"/>
      <c r="UXX35" s="480"/>
      <c r="UXY35" s="480"/>
      <c r="UXZ35" s="480"/>
      <c r="UYA35" s="480"/>
      <c r="UYB35" s="480"/>
      <c r="UYC35" s="480"/>
      <c r="UYD35" s="480"/>
      <c r="UYE35" s="480"/>
      <c r="UYF35" s="480"/>
      <c r="UYG35" s="480"/>
      <c r="UYH35" s="480"/>
      <c r="UYI35" s="480"/>
      <c r="UYJ35" s="480"/>
      <c r="UYK35" s="480"/>
      <c r="UYL35" s="480"/>
      <c r="UYM35" s="480"/>
      <c r="UYN35" s="480"/>
      <c r="UYO35" s="480"/>
      <c r="UYP35" s="480"/>
      <c r="UYQ35" s="480"/>
      <c r="UYR35" s="480"/>
      <c r="UYS35" s="480"/>
      <c r="UYT35" s="480"/>
      <c r="UYU35" s="480"/>
      <c r="UYV35" s="480"/>
      <c r="UYW35" s="480"/>
      <c r="UYX35" s="480"/>
      <c r="UYY35" s="480"/>
      <c r="UYZ35" s="480"/>
      <c r="UZA35" s="480"/>
      <c r="UZB35" s="480"/>
      <c r="UZC35" s="480"/>
      <c r="UZD35" s="480"/>
      <c r="UZE35" s="480"/>
      <c r="UZF35" s="480"/>
      <c r="UZG35" s="480"/>
      <c r="UZH35" s="480"/>
      <c r="UZI35" s="480"/>
      <c r="UZJ35" s="480"/>
      <c r="UZK35" s="480"/>
      <c r="UZL35" s="480"/>
      <c r="UZM35" s="480"/>
      <c r="UZN35" s="480"/>
      <c r="UZO35" s="480"/>
      <c r="UZP35" s="480"/>
      <c r="UZQ35" s="480"/>
      <c r="UZR35" s="480"/>
      <c r="UZS35" s="480"/>
      <c r="UZT35" s="480"/>
      <c r="UZU35" s="480"/>
      <c r="UZV35" s="480"/>
      <c r="UZW35" s="480"/>
      <c r="UZX35" s="480"/>
      <c r="UZY35" s="480"/>
      <c r="UZZ35" s="480"/>
      <c r="VAA35" s="480"/>
      <c r="VAB35" s="480"/>
      <c r="VAC35" s="480"/>
      <c r="VAD35" s="480"/>
      <c r="VAE35" s="480"/>
      <c r="VAF35" s="480"/>
      <c r="VAG35" s="480"/>
      <c r="VAH35" s="480"/>
      <c r="VAI35" s="480"/>
      <c r="VAJ35" s="480"/>
      <c r="VAK35" s="480"/>
      <c r="VAL35" s="480"/>
      <c r="VAM35" s="480"/>
      <c r="VAN35" s="480"/>
      <c r="VAO35" s="480"/>
      <c r="VAP35" s="480"/>
      <c r="VAQ35" s="480"/>
      <c r="VAR35" s="480"/>
      <c r="VAS35" s="480"/>
      <c r="VAT35" s="480"/>
      <c r="VAU35" s="480"/>
      <c r="VAV35" s="480"/>
      <c r="VAW35" s="480"/>
      <c r="VAX35" s="480"/>
      <c r="VAY35" s="480"/>
      <c r="VAZ35" s="480"/>
      <c r="VBA35" s="480"/>
      <c r="VBB35" s="480"/>
      <c r="VBC35" s="480"/>
      <c r="VBD35" s="480"/>
      <c r="VBE35" s="480"/>
      <c r="VBF35" s="480"/>
      <c r="VBG35" s="480"/>
      <c r="VBH35" s="480"/>
      <c r="VBI35" s="480"/>
      <c r="VBJ35" s="480"/>
      <c r="VBK35" s="480"/>
      <c r="VBL35" s="480"/>
      <c r="VBM35" s="480"/>
      <c r="VBN35" s="480"/>
      <c r="VBO35" s="480"/>
      <c r="VBP35" s="480"/>
      <c r="VBQ35" s="480"/>
      <c r="VBR35" s="480"/>
      <c r="VBS35" s="480"/>
      <c r="VBT35" s="480"/>
      <c r="VBU35" s="480"/>
      <c r="VBV35" s="480"/>
      <c r="VBW35" s="480"/>
      <c r="VBX35" s="480"/>
      <c r="VBY35" s="480"/>
      <c r="VBZ35" s="480"/>
      <c r="VCA35" s="480"/>
      <c r="VCB35" s="480"/>
      <c r="VCC35" s="480"/>
      <c r="VCD35" s="480"/>
      <c r="VCE35" s="480"/>
      <c r="VCF35" s="480"/>
      <c r="VCG35" s="480"/>
      <c r="VCH35" s="480"/>
      <c r="VCI35" s="480"/>
      <c r="VCJ35" s="480"/>
      <c r="VCK35" s="480"/>
      <c r="VCL35" s="480"/>
      <c r="VCM35" s="480"/>
      <c r="VCN35" s="480"/>
      <c r="VCO35" s="480"/>
      <c r="VCP35" s="480"/>
      <c r="VCQ35" s="480"/>
      <c r="VCR35" s="480"/>
      <c r="VCS35" s="480"/>
      <c r="VCT35" s="480"/>
      <c r="VCU35" s="480"/>
      <c r="VCV35" s="480"/>
      <c r="VCW35" s="480"/>
      <c r="VCX35" s="480"/>
      <c r="VCY35" s="480"/>
      <c r="VCZ35" s="480"/>
      <c r="VDA35" s="480"/>
      <c r="VDB35" s="480"/>
      <c r="VDC35" s="480"/>
      <c r="VDD35" s="480"/>
      <c r="VDE35" s="480"/>
      <c r="VDF35" s="480"/>
      <c r="VDG35" s="480"/>
      <c r="VDH35" s="480"/>
      <c r="VDI35" s="480"/>
      <c r="VDJ35" s="480"/>
      <c r="VDK35" s="480"/>
      <c r="VDL35" s="480"/>
      <c r="VDM35" s="480"/>
      <c r="VDN35" s="480"/>
      <c r="VDO35" s="480"/>
      <c r="VDP35" s="480"/>
      <c r="VDQ35" s="480"/>
      <c r="VDR35" s="480"/>
      <c r="VDS35" s="480"/>
      <c r="VDT35" s="480"/>
      <c r="VDU35" s="480"/>
      <c r="VDV35" s="480"/>
      <c r="VDW35" s="480"/>
      <c r="VDX35" s="480"/>
      <c r="VDY35" s="480"/>
      <c r="VDZ35" s="480"/>
      <c r="VEA35" s="480"/>
      <c r="VEB35" s="480"/>
      <c r="VEC35" s="480"/>
      <c r="VED35" s="480"/>
      <c r="VEE35" s="480"/>
      <c r="VEF35" s="480"/>
      <c r="VEG35" s="480"/>
      <c r="VEH35" s="480"/>
      <c r="VEI35" s="480"/>
      <c r="VEJ35" s="480"/>
      <c r="VEK35" s="480"/>
      <c r="VEL35" s="480"/>
      <c r="VEM35" s="480"/>
      <c r="VEN35" s="480"/>
      <c r="VEO35" s="480"/>
      <c r="VEP35" s="480"/>
      <c r="VEQ35" s="480"/>
      <c r="VER35" s="480"/>
      <c r="VES35" s="480"/>
      <c r="VET35" s="480"/>
      <c r="VEU35" s="480"/>
      <c r="VEV35" s="480"/>
      <c r="VEW35" s="480"/>
      <c r="VEX35" s="480"/>
      <c r="VEY35" s="480"/>
      <c r="VEZ35" s="480"/>
      <c r="VFA35" s="480"/>
      <c r="VFB35" s="480"/>
      <c r="VFC35" s="480"/>
      <c r="VFD35" s="480"/>
      <c r="VFE35" s="480"/>
      <c r="VFF35" s="480"/>
      <c r="VFG35" s="480"/>
      <c r="VFH35" s="480"/>
      <c r="VFI35" s="480"/>
      <c r="VFJ35" s="480"/>
      <c r="VFK35" s="480"/>
      <c r="VFL35" s="480"/>
      <c r="VFM35" s="480"/>
      <c r="VFN35" s="480"/>
      <c r="VFO35" s="480"/>
      <c r="VFP35" s="480"/>
      <c r="VFQ35" s="480"/>
      <c r="VFR35" s="480"/>
      <c r="VFS35" s="480"/>
      <c r="VFT35" s="480"/>
      <c r="VFU35" s="480"/>
      <c r="VFV35" s="480"/>
      <c r="VFW35" s="480"/>
      <c r="VFX35" s="480"/>
      <c r="VFY35" s="480"/>
      <c r="VFZ35" s="480"/>
      <c r="VGA35" s="480"/>
      <c r="VGB35" s="480"/>
      <c r="VGC35" s="480"/>
      <c r="VGD35" s="480"/>
      <c r="VGE35" s="480"/>
      <c r="VGF35" s="480"/>
      <c r="VGG35" s="480"/>
      <c r="VGH35" s="480"/>
      <c r="VGI35" s="480"/>
      <c r="VGJ35" s="480"/>
      <c r="VGK35" s="480"/>
      <c r="VGL35" s="480"/>
      <c r="VGM35" s="480"/>
      <c r="VGN35" s="480"/>
      <c r="VGO35" s="480"/>
      <c r="VGP35" s="480"/>
      <c r="VGQ35" s="480"/>
      <c r="VGR35" s="480"/>
      <c r="VGS35" s="480"/>
      <c r="VGT35" s="480"/>
      <c r="VGU35" s="480"/>
      <c r="VGV35" s="480"/>
      <c r="VGW35" s="480"/>
      <c r="VGX35" s="480"/>
      <c r="VGY35" s="480"/>
      <c r="VGZ35" s="480"/>
      <c r="VHA35" s="480"/>
      <c r="VHB35" s="480"/>
      <c r="VHC35" s="480"/>
      <c r="VHD35" s="480"/>
      <c r="VHE35" s="480"/>
      <c r="VHF35" s="480"/>
      <c r="VHG35" s="480"/>
      <c r="VHH35" s="480"/>
      <c r="VHI35" s="480"/>
      <c r="VHJ35" s="480"/>
      <c r="VHK35" s="480"/>
      <c r="VHL35" s="480"/>
      <c r="VHM35" s="480"/>
      <c r="VHN35" s="480"/>
      <c r="VHO35" s="480"/>
      <c r="VHP35" s="480"/>
      <c r="VHQ35" s="480"/>
      <c r="VHR35" s="480"/>
      <c r="VHS35" s="480"/>
      <c r="VHT35" s="480"/>
      <c r="VHU35" s="480"/>
      <c r="VHV35" s="480"/>
      <c r="VHW35" s="480"/>
      <c r="VHX35" s="480"/>
      <c r="VHY35" s="480"/>
      <c r="VHZ35" s="480"/>
      <c r="VIA35" s="480"/>
      <c r="VIB35" s="480"/>
      <c r="VIC35" s="480"/>
      <c r="VID35" s="480"/>
      <c r="VIE35" s="480"/>
      <c r="VIF35" s="480"/>
      <c r="VIG35" s="480"/>
      <c r="VIH35" s="480"/>
      <c r="VII35" s="480"/>
      <c r="VIJ35" s="480"/>
      <c r="VIK35" s="480"/>
      <c r="VIL35" s="480"/>
      <c r="VIM35" s="480"/>
      <c r="VIN35" s="480"/>
      <c r="VIO35" s="480"/>
      <c r="VIP35" s="480"/>
      <c r="VIQ35" s="480"/>
      <c r="VIR35" s="480"/>
      <c r="VIS35" s="480"/>
      <c r="VIT35" s="480"/>
      <c r="VIU35" s="480"/>
      <c r="VIV35" s="480"/>
      <c r="VIW35" s="480"/>
      <c r="VIX35" s="480"/>
      <c r="VIY35" s="480"/>
      <c r="VIZ35" s="480"/>
      <c r="VJA35" s="480"/>
      <c r="VJB35" s="480"/>
      <c r="VJC35" s="480"/>
      <c r="VJD35" s="480"/>
      <c r="VJE35" s="480"/>
      <c r="VJF35" s="480"/>
      <c r="VJG35" s="480"/>
      <c r="VJH35" s="480"/>
      <c r="VJI35" s="480"/>
      <c r="VJJ35" s="480"/>
      <c r="VJK35" s="480"/>
      <c r="VJL35" s="480"/>
      <c r="VJM35" s="480"/>
      <c r="VJN35" s="480"/>
      <c r="VJO35" s="480"/>
      <c r="VJP35" s="480"/>
      <c r="VJQ35" s="480"/>
      <c r="VJR35" s="480"/>
      <c r="VJS35" s="480"/>
      <c r="VJT35" s="480"/>
      <c r="VJU35" s="480"/>
      <c r="VJV35" s="480"/>
      <c r="VJW35" s="480"/>
      <c r="VJX35" s="480"/>
      <c r="VJY35" s="480"/>
      <c r="VJZ35" s="480"/>
      <c r="VKA35" s="480"/>
      <c r="VKB35" s="480"/>
      <c r="VKC35" s="480"/>
      <c r="VKD35" s="480"/>
      <c r="VKE35" s="480"/>
      <c r="VKF35" s="480"/>
      <c r="VKG35" s="480"/>
      <c r="VKH35" s="480"/>
      <c r="VKI35" s="480"/>
      <c r="VKJ35" s="480"/>
      <c r="VKK35" s="480"/>
      <c r="VKL35" s="480"/>
      <c r="VKM35" s="480"/>
      <c r="VKN35" s="480"/>
      <c r="VKO35" s="480"/>
      <c r="VKP35" s="480"/>
      <c r="VKQ35" s="480"/>
      <c r="VKR35" s="480"/>
      <c r="VKS35" s="480"/>
      <c r="VKT35" s="480"/>
      <c r="VKU35" s="480"/>
      <c r="VKV35" s="480"/>
      <c r="VKW35" s="480"/>
      <c r="VKX35" s="480"/>
      <c r="VKY35" s="480"/>
      <c r="VKZ35" s="480"/>
      <c r="VLA35" s="480"/>
      <c r="VLB35" s="480"/>
      <c r="VLC35" s="480"/>
      <c r="VLD35" s="480"/>
      <c r="VLE35" s="480"/>
      <c r="VLF35" s="480"/>
      <c r="VLG35" s="480"/>
      <c r="VLH35" s="480"/>
      <c r="VLI35" s="480"/>
      <c r="VLJ35" s="480"/>
      <c r="VLK35" s="480"/>
      <c r="VLL35" s="480"/>
      <c r="VLM35" s="480"/>
      <c r="VLN35" s="480"/>
      <c r="VLO35" s="480"/>
      <c r="VLP35" s="480"/>
      <c r="VLQ35" s="480"/>
      <c r="VLR35" s="480"/>
      <c r="VLS35" s="480"/>
      <c r="VLT35" s="480"/>
      <c r="VLU35" s="480"/>
      <c r="VLV35" s="480"/>
      <c r="VLW35" s="480"/>
      <c r="VLX35" s="480"/>
      <c r="VLY35" s="480"/>
      <c r="VLZ35" s="480"/>
      <c r="VMA35" s="480"/>
      <c r="VMB35" s="480"/>
      <c r="VMC35" s="480"/>
      <c r="VMD35" s="480"/>
      <c r="VME35" s="480"/>
      <c r="VMF35" s="480"/>
      <c r="VMG35" s="480"/>
      <c r="VMH35" s="480"/>
      <c r="VMI35" s="480"/>
      <c r="VMJ35" s="480"/>
      <c r="VMK35" s="480"/>
      <c r="VML35" s="480"/>
      <c r="VMM35" s="480"/>
      <c r="VMN35" s="480"/>
      <c r="VMO35" s="480"/>
      <c r="VMP35" s="480"/>
      <c r="VMQ35" s="480"/>
      <c r="VMR35" s="480"/>
      <c r="VMS35" s="480"/>
      <c r="VMT35" s="480"/>
      <c r="VMU35" s="480"/>
      <c r="VMV35" s="480"/>
      <c r="VMW35" s="480"/>
      <c r="VMX35" s="480"/>
      <c r="VMY35" s="480"/>
      <c r="VMZ35" s="480"/>
      <c r="VNA35" s="480"/>
      <c r="VNB35" s="480"/>
      <c r="VNC35" s="480"/>
      <c r="VND35" s="480"/>
      <c r="VNE35" s="480"/>
      <c r="VNF35" s="480"/>
      <c r="VNG35" s="480"/>
      <c r="VNH35" s="480"/>
      <c r="VNI35" s="480"/>
      <c r="VNJ35" s="480"/>
      <c r="VNK35" s="480"/>
      <c r="VNL35" s="480"/>
      <c r="VNM35" s="480"/>
      <c r="VNN35" s="480"/>
      <c r="VNO35" s="480"/>
      <c r="VNP35" s="480"/>
      <c r="VNQ35" s="480"/>
      <c r="VNR35" s="480"/>
      <c r="VNS35" s="480"/>
      <c r="VNT35" s="480"/>
      <c r="VNU35" s="480"/>
      <c r="VNV35" s="480"/>
      <c r="VNW35" s="480"/>
      <c r="VNX35" s="480"/>
      <c r="VNY35" s="480"/>
      <c r="VNZ35" s="480"/>
      <c r="VOA35" s="480"/>
      <c r="VOB35" s="480"/>
      <c r="VOC35" s="480"/>
      <c r="VOD35" s="480"/>
      <c r="VOE35" s="480"/>
      <c r="VOF35" s="480"/>
      <c r="VOG35" s="480"/>
      <c r="VOH35" s="480"/>
      <c r="VOI35" s="480"/>
      <c r="VOJ35" s="480"/>
      <c r="VOK35" s="480"/>
      <c r="VOL35" s="480"/>
      <c r="VOM35" s="480"/>
      <c r="VON35" s="480"/>
      <c r="VOO35" s="480"/>
      <c r="VOP35" s="480"/>
      <c r="VOQ35" s="480"/>
      <c r="VOR35" s="480"/>
      <c r="VOS35" s="480"/>
      <c r="VOT35" s="480"/>
      <c r="VOU35" s="480"/>
      <c r="VOV35" s="480"/>
      <c r="VOW35" s="480"/>
      <c r="VOX35" s="480"/>
      <c r="VOY35" s="480"/>
      <c r="VOZ35" s="480"/>
      <c r="VPA35" s="480"/>
      <c r="VPB35" s="480"/>
      <c r="VPC35" s="480"/>
      <c r="VPD35" s="480"/>
      <c r="VPE35" s="480"/>
      <c r="VPF35" s="480"/>
      <c r="VPG35" s="480"/>
      <c r="VPH35" s="480"/>
      <c r="VPI35" s="480"/>
      <c r="VPJ35" s="480"/>
      <c r="VPK35" s="480"/>
      <c r="VPL35" s="480"/>
      <c r="VPM35" s="480"/>
      <c r="VPN35" s="480"/>
      <c r="VPO35" s="480"/>
      <c r="VPP35" s="480"/>
      <c r="VPQ35" s="480"/>
      <c r="VPR35" s="480"/>
      <c r="VPS35" s="480"/>
      <c r="VPT35" s="480"/>
      <c r="VPU35" s="480"/>
      <c r="VPV35" s="480"/>
      <c r="VPW35" s="480"/>
      <c r="VPX35" s="480"/>
      <c r="VPY35" s="480"/>
      <c r="VPZ35" s="480"/>
      <c r="VQA35" s="480"/>
      <c r="VQB35" s="480"/>
      <c r="VQC35" s="480"/>
      <c r="VQD35" s="480"/>
      <c r="VQE35" s="480"/>
      <c r="VQF35" s="480"/>
      <c r="VQG35" s="480"/>
      <c r="VQH35" s="480"/>
      <c r="VQI35" s="480"/>
      <c r="VQJ35" s="480"/>
      <c r="VQK35" s="480"/>
      <c r="VQL35" s="480"/>
      <c r="VQM35" s="480"/>
      <c r="VQN35" s="480"/>
      <c r="VQO35" s="480"/>
      <c r="VQP35" s="480"/>
      <c r="VQQ35" s="480"/>
      <c r="VQR35" s="480"/>
      <c r="VQS35" s="480"/>
      <c r="VQT35" s="480"/>
      <c r="VQU35" s="480"/>
      <c r="VQV35" s="480"/>
      <c r="VQW35" s="480"/>
      <c r="VQX35" s="480"/>
      <c r="VQY35" s="480"/>
      <c r="VQZ35" s="480"/>
      <c r="VRA35" s="480"/>
      <c r="VRB35" s="480"/>
      <c r="VRC35" s="480"/>
      <c r="VRD35" s="480"/>
      <c r="VRE35" s="480"/>
      <c r="VRF35" s="480"/>
      <c r="VRG35" s="480"/>
      <c r="VRH35" s="480"/>
      <c r="VRI35" s="480"/>
      <c r="VRJ35" s="480"/>
      <c r="VRK35" s="480"/>
      <c r="VRL35" s="480"/>
      <c r="VRM35" s="480"/>
      <c r="VRN35" s="480"/>
      <c r="VRO35" s="480"/>
      <c r="VRP35" s="480"/>
      <c r="VRQ35" s="480"/>
      <c r="VRR35" s="480"/>
      <c r="VRS35" s="480"/>
      <c r="VRT35" s="480"/>
      <c r="VRU35" s="480"/>
      <c r="VRV35" s="480"/>
      <c r="VRW35" s="480"/>
      <c r="VRX35" s="480"/>
      <c r="VRY35" s="480"/>
      <c r="VRZ35" s="480"/>
      <c r="VSA35" s="480"/>
      <c r="VSB35" s="480"/>
      <c r="VSC35" s="480"/>
      <c r="VSD35" s="480"/>
      <c r="VSE35" s="480"/>
      <c r="VSF35" s="480"/>
      <c r="VSG35" s="480"/>
      <c r="VSH35" s="480"/>
      <c r="VSI35" s="480"/>
      <c r="VSJ35" s="480"/>
      <c r="VSK35" s="480"/>
      <c r="VSL35" s="480"/>
      <c r="VSM35" s="480"/>
      <c r="VSN35" s="480"/>
      <c r="VSO35" s="480"/>
      <c r="VSP35" s="480"/>
      <c r="VSQ35" s="480"/>
      <c r="VSR35" s="480"/>
      <c r="VSS35" s="480"/>
      <c r="VST35" s="480"/>
      <c r="VSU35" s="480"/>
      <c r="VSV35" s="480"/>
      <c r="VSW35" s="480"/>
      <c r="VSX35" s="480"/>
      <c r="VSY35" s="480"/>
      <c r="VSZ35" s="480"/>
      <c r="VTA35" s="480"/>
      <c r="VTB35" s="480"/>
      <c r="VTC35" s="480"/>
      <c r="VTD35" s="480"/>
      <c r="VTE35" s="480"/>
      <c r="VTF35" s="480"/>
      <c r="VTG35" s="480"/>
      <c r="VTH35" s="480"/>
      <c r="VTI35" s="480"/>
      <c r="VTJ35" s="480"/>
      <c r="VTK35" s="480"/>
      <c r="VTL35" s="480"/>
      <c r="VTM35" s="480"/>
      <c r="VTN35" s="480"/>
      <c r="VTO35" s="480"/>
      <c r="VTP35" s="480"/>
      <c r="VTQ35" s="480"/>
      <c r="VTR35" s="480"/>
      <c r="VTS35" s="480"/>
      <c r="VTT35" s="480"/>
      <c r="VTU35" s="480"/>
      <c r="VTV35" s="480"/>
      <c r="VTW35" s="480"/>
      <c r="VTX35" s="480"/>
      <c r="VTY35" s="480"/>
      <c r="VTZ35" s="480"/>
      <c r="VUA35" s="480"/>
      <c r="VUB35" s="480"/>
      <c r="VUC35" s="480"/>
      <c r="VUD35" s="480"/>
      <c r="VUE35" s="480"/>
      <c r="VUF35" s="480"/>
      <c r="VUG35" s="480"/>
      <c r="VUH35" s="480"/>
      <c r="VUI35" s="480"/>
      <c r="VUJ35" s="480"/>
      <c r="VUK35" s="480"/>
      <c r="VUL35" s="480"/>
      <c r="VUM35" s="480"/>
      <c r="VUN35" s="480"/>
      <c r="VUO35" s="480"/>
      <c r="VUP35" s="480"/>
      <c r="VUQ35" s="480"/>
      <c r="VUR35" s="480"/>
      <c r="VUS35" s="480"/>
      <c r="VUT35" s="480"/>
      <c r="VUU35" s="480"/>
      <c r="VUV35" s="480"/>
      <c r="VUW35" s="480"/>
      <c r="VUX35" s="480"/>
      <c r="VUY35" s="480"/>
      <c r="VUZ35" s="480"/>
      <c r="VVA35" s="480"/>
      <c r="VVB35" s="480"/>
      <c r="VVC35" s="480"/>
      <c r="VVD35" s="480"/>
      <c r="VVE35" s="480"/>
      <c r="VVF35" s="480"/>
      <c r="VVG35" s="480"/>
      <c r="VVH35" s="480"/>
      <c r="VVI35" s="480"/>
      <c r="VVJ35" s="480"/>
      <c r="VVK35" s="480"/>
      <c r="VVL35" s="480"/>
      <c r="VVM35" s="480"/>
      <c r="VVN35" s="480"/>
      <c r="VVO35" s="480"/>
      <c r="VVP35" s="480"/>
      <c r="VVQ35" s="480"/>
      <c r="VVR35" s="480"/>
      <c r="VVS35" s="480"/>
      <c r="VVT35" s="480"/>
      <c r="VVU35" s="480"/>
      <c r="VVV35" s="480"/>
      <c r="VVW35" s="480"/>
      <c r="VVX35" s="480"/>
      <c r="VVY35" s="480"/>
      <c r="VVZ35" s="480"/>
      <c r="VWA35" s="480"/>
      <c r="VWB35" s="480"/>
      <c r="VWC35" s="480"/>
      <c r="VWD35" s="480"/>
      <c r="VWE35" s="480"/>
      <c r="VWF35" s="480"/>
      <c r="VWG35" s="480"/>
      <c r="VWH35" s="480"/>
      <c r="VWI35" s="480"/>
      <c r="VWJ35" s="480"/>
      <c r="VWK35" s="480"/>
      <c r="VWL35" s="480"/>
      <c r="VWM35" s="480"/>
      <c r="VWN35" s="480"/>
      <c r="VWO35" s="480"/>
      <c r="VWP35" s="480"/>
      <c r="VWQ35" s="480"/>
      <c r="VWR35" s="480"/>
      <c r="VWS35" s="480"/>
      <c r="VWT35" s="480"/>
      <c r="VWU35" s="480"/>
      <c r="VWV35" s="480"/>
      <c r="VWW35" s="480"/>
      <c r="VWX35" s="480"/>
      <c r="VWY35" s="480"/>
      <c r="VWZ35" s="480"/>
      <c r="VXA35" s="480"/>
      <c r="VXB35" s="480"/>
      <c r="VXC35" s="480"/>
      <c r="VXD35" s="480"/>
      <c r="VXE35" s="480"/>
      <c r="VXF35" s="480"/>
      <c r="VXG35" s="480"/>
      <c r="VXH35" s="480"/>
      <c r="VXI35" s="480"/>
      <c r="VXJ35" s="480"/>
      <c r="VXK35" s="480"/>
      <c r="VXL35" s="480"/>
      <c r="VXM35" s="480"/>
      <c r="VXN35" s="480"/>
      <c r="VXO35" s="480"/>
      <c r="VXP35" s="480"/>
      <c r="VXQ35" s="480"/>
      <c r="VXR35" s="480"/>
      <c r="VXS35" s="480"/>
      <c r="VXT35" s="480"/>
      <c r="VXU35" s="480"/>
      <c r="VXV35" s="480"/>
      <c r="VXW35" s="480"/>
      <c r="VXX35" s="480"/>
      <c r="VXY35" s="480"/>
      <c r="VXZ35" s="480"/>
      <c r="VYA35" s="480"/>
      <c r="VYB35" s="480"/>
      <c r="VYC35" s="480"/>
      <c r="VYD35" s="480"/>
      <c r="VYE35" s="480"/>
      <c r="VYF35" s="480"/>
      <c r="VYG35" s="480"/>
      <c r="VYH35" s="480"/>
      <c r="VYI35" s="480"/>
      <c r="VYJ35" s="480"/>
      <c r="VYK35" s="480"/>
      <c r="VYL35" s="480"/>
      <c r="VYM35" s="480"/>
      <c r="VYN35" s="480"/>
      <c r="VYO35" s="480"/>
      <c r="VYP35" s="480"/>
      <c r="VYQ35" s="480"/>
      <c r="VYR35" s="480"/>
      <c r="VYS35" s="480"/>
      <c r="VYT35" s="480"/>
      <c r="VYU35" s="480"/>
      <c r="VYV35" s="480"/>
      <c r="VYW35" s="480"/>
      <c r="VYX35" s="480"/>
      <c r="VYY35" s="480"/>
      <c r="VYZ35" s="480"/>
      <c r="VZA35" s="480"/>
      <c r="VZB35" s="480"/>
      <c r="VZC35" s="480"/>
      <c r="VZD35" s="480"/>
      <c r="VZE35" s="480"/>
      <c r="VZF35" s="480"/>
      <c r="VZG35" s="480"/>
      <c r="VZH35" s="480"/>
      <c r="VZI35" s="480"/>
      <c r="VZJ35" s="480"/>
      <c r="VZK35" s="480"/>
      <c r="VZL35" s="480"/>
      <c r="VZM35" s="480"/>
      <c r="VZN35" s="480"/>
      <c r="VZO35" s="480"/>
      <c r="VZP35" s="480"/>
      <c r="VZQ35" s="480"/>
      <c r="VZR35" s="480"/>
      <c r="VZS35" s="480"/>
      <c r="VZT35" s="480"/>
      <c r="VZU35" s="480"/>
      <c r="VZV35" s="480"/>
      <c r="VZW35" s="480"/>
      <c r="VZX35" s="480"/>
      <c r="VZY35" s="480"/>
      <c r="VZZ35" s="480"/>
      <c r="WAA35" s="480"/>
      <c r="WAB35" s="480"/>
      <c r="WAC35" s="480"/>
      <c r="WAD35" s="480"/>
      <c r="WAE35" s="480"/>
      <c r="WAF35" s="480"/>
      <c r="WAG35" s="480"/>
      <c r="WAH35" s="480"/>
      <c r="WAI35" s="480"/>
      <c r="WAJ35" s="480"/>
      <c r="WAK35" s="480"/>
      <c r="WAL35" s="480"/>
      <c r="WAM35" s="480"/>
      <c r="WAN35" s="480"/>
      <c r="WAO35" s="480"/>
      <c r="WAP35" s="480"/>
      <c r="WAQ35" s="480"/>
      <c r="WAR35" s="480"/>
      <c r="WAS35" s="480"/>
      <c r="WAT35" s="480"/>
      <c r="WAU35" s="480"/>
      <c r="WAV35" s="480"/>
      <c r="WAW35" s="480"/>
      <c r="WAX35" s="480"/>
      <c r="WAY35" s="480"/>
      <c r="WAZ35" s="480"/>
      <c r="WBA35" s="480"/>
      <c r="WBB35" s="480"/>
      <c r="WBC35" s="480"/>
      <c r="WBD35" s="480"/>
      <c r="WBE35" s="480"/>
      <c r="WBF35" s="480"/>
      <c r="WBG35" s="480"/>
      <c r="WBH35" s="480"/>
      <c r="WBI35" s="480"/>
      <c r="WBJ35" s="480"/>
      <c r="WBK35" s="480"/>
      <c r="WBL35" s="480"/>
      <c r="WBM35" s="480"/>
      <c r="WBN35" s="480"/>
      <c r="WBO35" s="480"/>
      <c r="WBP35" s="480"/>
      <c r="WBQ35" s="480"/>
      <c r="WBR35" s="480"/>
      <c r="WBS35" s="480"/>
      <c r="WBT35" s="480"/>
      <c r="WBU35" s="480"/>
      <c r="WBV35" s="480"/>
      <c r="WBW35" s="480"/>
      <c r="WBX35" s="480"/>
      <c r="WBY35" s="480"/>
      <c r="WBZ35" s="480"/>
      <c r="WCA35" s="480"/>
      <c r="WCB35" s="480"/>
      <c r="WCC35" s="480"/>
      <c r="WCD35" s="480"/>
      <c r="WCE35" s="480"/>
      <c r="WCF35" s="480"/>
      <c r="WCG35" s="480"/>
      <c r="WCH35" s="480"/>
      <c r="WCI35" s="480"/>
      <c r="WCJ35" s="480"/>
      <c r="WCK35" s="480"/>
      <c r="WCL35" s="480"/>
      <c r="WCM35" s="480"/>
      <c r="WCN35" s="480"/>
      <c r="WCO35" s="480"/>
      <c r="WCP35" s="480"/>
      <c r="WCQ35" s="480"/>
      <c r="WCR35" s="480"/>
      <c r="WCS35" s="480"/>
      <c r="WCT35" s="480"/>
      <c r="WCU35" s="480"/>
      <c r="WCV35" s="480"/>
      <c r="WCW35" s="480"/>
      <c r="WCX35" s="480"/>
      <c r="WCY35" s="480"/>
      <c r="WCZ35" s="480"/>
      <c r="WDA35" s="480"/>
      <c r="WDB35" s="480"/>
      <c r="WDC35" s="480"/>
      <c r="WDD35" s="480"/>
      <c r="WDE35" s="480"/>
      <c r="WDF35" s="480"/>
      <c r="WDG35" s="480"/>
      <c r="WDH35" s="480"/>
      <c r="WDI35" s="480"/>
      <c r="WDJ35" s="480"/>
      <c r="WDK35" s="480"/>
      <c r="WDL35" s="480"/>
      <c r="WDM35" s="480"/>
      <c r="WDN35" s="480"/>
      <c r="WDO35" s="480"/>
      <c r="WDP35" s="480"/>
      <c r="WDQ35" s="480"/>
      <c r="WDR35" s="480"/>
      <c r="WDS35" s="480"/>
      <c r="WDT35" s="480"/>
      <c r="WDU35" s="480"/>
      <c r="WDV35" s="480"/>
      <c r="WDW35" s="480"/>
      <c r="WDX35" s="480"/>
      <c r="WDY35" s="480"/>
      <c r="WDZ35" s="480"/>
      <c r="WEA35" s="480"/>
      <c r="WEB35" s="480"/>
      <c r="WEC35" s="480"/>
      <c r="WED35" s="480"/>
      <c r="WEE35" s="480"/>
      <c r="WEF35" s="480"/>
      <c r="WEG35" s="480"/>
      <c r="WEH35" s="480"/>
      <c r="WEI35" s="480"/>
      <c r="WEJ35" s="480"/>
      <c r="WEK35" s="480"/>
      <c r="WEL35" s="480"/>
      <c r="WEM35" s="480"/>
      <c r="WEN35" s="480"/>
      <c r="WEO35" s="480"/>
      <c r="WEP35" s="480"/>
      <c r="WEQ35" s="480"/>
      <c r="WER35" s="480"/>
      <c r="WES35" s="480"/>
      <c r="WET35" s="480"/>
      <c r="WEU35" s="480"/>
      <c r="WEV35" s="480"/>
      <c r="WEW35" s="480"/>
      <c r="WEX35" s="480"/>
      <c r="WEY35" s="480"/>
      <c r="WEZ35" s="480"/>
      <c r="WFA35" s="480"/>
      <c r="WFB35" s="480"/>
      <c r="WFC35" s="480"/>
      <c r="WFD35" s="480"/>
      <c r="WFE35" s="480"/>
      <c r="WFF35" s="480"/>
      <c r="WFG35" s="480"/>
      <c r="WFH35" s="480"/>
      <c r="WFI35" s="480"/>
      <c r="WFJ35" s="480"/>
      <c r="WFK35" s="480"/>
      <c r="WFL35" s="480"/>
      <c r="WFM35" s="480"/>
      <c r="WFN35" s="480"/>
      <c r="WFO35" s="480"/>
      <c r="WFP35" s="480"/>
      <c r="WFQ35" s="480"/>
      <c r="WFR35" s="480"/>
      <c r="WFS35" s="480"/>
      <c r="WFT35" s="480"/>
      <c r="WFU35" s="480"/>
      <c r="WFV35" s="480"/>
      <c r="WFW35" s="480"/>
      <c r="WFX35" s="480"/>
      <c r="WFY35" s="480"/>
      <c r="WFZ35" s="480"/>
      <c r="WGA35" s="480"/>
      <c r="WGB35" s="480"/>
      <c r="WGC35" s="480"/>
      <c r="WGD35" s="480"/>
      <c r="WGE35" s="480"/>
      <c r="WGF35" s="480"/>
      <c r="WGG35" s="480"/>
      <c r="WGH35" s="480"/>
      <c r="WGI35" s="480"/>
      <c r="WGJ35" s="480"/>
      <c r="WGK35" s="480"/>
      <c r="WGL35" s="480"/>
      <c r="WGM35" s="480"/>
      <c r="WGN35" s="480"/>
      <c r="WGO35" s="480"/>
      <c r="WGP35" s="480"/>
      <c r="WGQ35" s="480"/>
      <c r="WGR35" s="480"/>
      <c r="WGS35" s="480"/>
      <c r="WGT35" s="480"/>
      <c r="WGU35" s="480"/>
      <c r="WGV35" s="480"/>
      <c r="WGW35" s="480"/>
      <c r="WGX35" s="480"/>
      <c r="WGY35" s="480"/>
      <c r="WGZ35" s="480"/>
      <c r="WHA35" s="480"/>
      <c r="WHB35" s="480"/>
      <c r="WHC35" s="480"/>
      <c r="WHD35" s="480"/>
      <c r="WHE35" s="480"/>
      <c r="WHF35" s="480"/>
      <c r="WHG35" s="480"/>
      <c r="WHH35" s="480"/>
      <c r="WHI35" s="480"/>
      <c r="WHJ35" s="480"/>
      <c r="WHK35" s="480"/>
      <c r="WHL35" s="480"/>
      <c r="WHM35" s="480"/>
      <c r="WHN35" s="480"/>
      <c r="WHO35" s="480"/>
      <c r="WHP35" s="480"/>
      <c r="WHQ35" s="480"/>
      <c r="WHR35" s="480"/>
      <c r="WHS35" s="480"/>
      <c r="WHT35" s="480"/>
      <c r="WHU35" s="480"/>
      <c r="WHV35" s="480"/>
      <c r="WHW35" s="480"/>
      <c r="WHX35" s="480"/>
      <c r="WHY35" s="480"/>
      <c r="WHZ35" s="480"/>
      <c r="WIA35" s="480"/>
      <c r="WIB35" s="480"/>
      <c r="WIC35" s="480"/>
      <c r="WID35" s="480"/>
      <c r="WIE35" s="480"/>
      <c r="WIF35" s="480"/>
      <c r="WIG35" s="480"/>
      <c r="WIH35" s="480"/>
      <c r="WII35" s="480"/>
      <c r="WIJ35" s="480"/>
      <c r="WIK35" s="480"/>
      <c r="WIL35" s="480"/>
      <c r="WIM35" s="480"/>
      <c r="WIN35" s="480"/>
      <c r="WIO35" s="480"/>
      <c r="WIP35" s="480"/>
      <c r="WIQ35" s="480"/>
      <c r="WIR35" s="480"/>
      <c r="WIS35" s="480"/>
      <c r="WIT35" s="480"/>
      <c r="WIU35" s="480"/>
      <c r="WIV35" s="480"/>
      <c r="WIW35" s="480"/>
      <c r="WIX35" s="480"/>
      <c r="WIY35" s="480"/>
      <c r="WIZ35" s="480"/>
      <c r="WJA35" s="480"/>
      <c r="WJB35" s="480"/>
      <c r="WJC35" s="480"/>
      <c r="WJD35" s="480"/>
      <c r="WJE35" s="480"/>
      <c r="WJF35" s="480"/>
      <c r="WJG35" s="480"/>
      <c r="WJH35" s="480"/>
      <c r="WJI35" s="480"/>
      <c r="WJJ35" s="480"/>
      <c r="WJK35" s="480"/>
      <c r="WJL35" s="480"/>
      <c r="WJM35" s="480"/>
      <c r="WJN35" s="480"/>
      <c r="WJO35" s="480"/>
      <c r="WJP35" s="480"/>
      <c r="WJQ35" s="480"/>
      <c r="WJR35" s="480"/>
      <c r="WJS35" s="480"/>
      <c r="WJT35" s="480"/>
      <c r="WJU35" s="480"/>
      <c r="WJV35" s="480"/>
      <c r="WJW35" s="480"/>
      <c r="WJX35" s="480"/>
      <c r="WJY35" s="480"/>
      <c r="WJZ35" s="480"/>
      <c r="WKA35" s="480"/>
      <c r="WKB35" s="480"/>
      <c r="WKC35" s="480"/>
      <c r="WKD35" s="480"/>
      <c r="WKE35" s="480"/>
      <c r="WKF35" s="480"/>
      <c r="WKG35" s="480"/>
      <c r="WKH35" s="480"/>
      <c r="WKI35" s="480"/>
      <c r="WKJ35" s="480"/>
      <c r="WKK35" s="480"/>
      <c r="WKL35" s="480"/>
      <c r="WKM35" s="480"/>
      <c r="WKN35" s="480"/>
      <c r="WKO35" s="480"/>
      <c r="WKP35" s="480"/>
      <c r="WKQ35" s="480"/>
      <c r="WKR35" s="480"/>
      <c r="WKS35" s="480"/>
      <c r="WKT35" s="480"/>
      <c r="WKU35" s="480"/>
      <c r="WKV35" s="480"/>
      <c r="WKW35" s="480"/>
      <c r="WKX35" s="480"/>
      <c r="WKY35" s="480"/>
      <c r="WKZ35" s="480"/>
      <c r="WLA35" s="480"/>
      <c r="WLB35" s="480"/>
      <c r="WLC35" s="480"/>
      <c r="WLD35" s="480"/>
      <c r="WLE35" s="480"/>
      <c r="WLF35" s="480"/>
      <c r="WLG35" s="480"/>
      <c r="WLH35" s="480"/>
      <c r="WLI35" s="480"/>
      <c r="WLJ35" s="480"/>
      <c r="WLK35" s="480"/>
      <c r="WLL35" s="480"/>
      <c r="WLM35" s="480"/>
      <c r="WLN35" s="480"/>
      <c r="WLO35" s="480"/>
      <c r="WLP35" s="480"/>
      <c r="WLQ35" s="480"/>
      <c r="WLR35" s="480"/>
      <c r="WLS35" s="480"/>
      <c r="WLT35" s="480"/>
      <c r="WLU35" s="480"/>
      <c r="WLV35" s="480"/>
      <c r="WLW35" s="480"/>
      <c r="WLX35" s="480"/>
      <c r="WLY35" s="480"/>
      <c r="WLZ35" s="480"/>
      <c r="WMA35" s="480"/>
      <c r="WMB35" s="480"/>
      <c r="WMC35" s="480"/>
      <c r="WMD35" s="480"/>
      <c r="WME35" s="480"/>
      <c r="WMF35" s="480"/>
      <c r="WMG35" s="480"/>
      <c r="WMH35" s="480"/>
      <c r="WMI35" s="480"/>
      <c r="WMJ35" s="480"/>
      <c r="WMK35" s="480"/>
      <c r="WML35" s="480"/>
      <c r="WMM35" s="480"/>
      <c r="WMN35" s="480"/>
      <c r="WMO35" s="480"/>
      <c r="WMP35" s="480"/>
      <c r="WMQ35" s="480"/>
      <c r="WMR35" s="480"/>
      <c r="WMS35" s="480"/>
      <c r="WMT35" s="480"/>
      <c r="WMU35" s="480"/>
      <c r="WMV35" s="480"/>
      <c r="WMW35" s="480"/>
      <c r="WMX35" s="480"/>
      <c r="WMY35" s="480"/>
      <c r="WMZ35" s="480"/>
      <c r="WNA35" s="480"/>
      <c r="WNB35" s="480"/>
      <c r="WNC35" s="480"/>
      <c r="WND35" s="480"/>
      <c r="WNE35" s="480"/>
      <c r="WNF35" s="480"/>
      <c r="WNG35" s="480"/>
      <c r="WNH35" s="480"/>
      <c r="WNI35" s="480"/>
      <c r="WNJ35" s="480"/>
      <c r="WNK35" s="480"/>
      <c r="WNL35" s="480"/>
      <c r="WNM35" s="480"/>
      <c r="WNN35" s="480"/>
      <c r="WNO35" s="480"/>
      <c r="WNP35" s="480"/>
      <c r="WNQ35" s="480"/>
      <c r="WNR35" s="480"/>
      <c r="WNS35" s="480"/>
      <c r="WNT35" s="480"/>
      <c r="WNU35" s="480"/>
      <c r="WNV35" s="480"/>
      <c r="WNW35" s="480"/>
      <c r="WNX35" s="480"/>
      <c r="WNY35" s="480"/>
      <c r="WNZ35" s="480"/>
      <c r="WOA35" s="480"/>
      <c r="WOB35" s="480"/>
      <c r="WOC35" s="480"/>
      <c r="WOD35" s="480"/>
      <c r="WOE35" s="480"/>
      <c r="WOF35" s="480"/>
      <c r="WOG35" s="480"/>
      <c r="WOH35" s="480"/>
      <c r="WOI35" s="480"/>
      <c r="WOJ35" s="480"/>
      <c r="WOK35" s="480"/>
      <c r="WOL35" s="480"/>
      <c r="WOM35" s="480"/>
      <c r="WON35" s="480"/>
      <c r="WOO35" s="480"/>
      <c r="WOP35" s="480"/>
      <c r="WOQ35" s="480"/>
      <c r="WOR35" s="480"/>
      <c r="WOS35" s="480"/>
      <c r="WOT35" s="480"/>
      <c r="WOU35" s="480"/>
      <c r="WOV35" s="480"/>
      <c r="WOW35" s="480"/>
      <c r="WOX35" s="480"/>
      <c r="WOY35" s="480"/>
      <c r="WOZ35" s="480"/>
      <c r="WPA35" s="480"/>
      <c r="WPB35" s="480"/>
      <c r="WPC35" s="480"/>
      <c r="WPD35" s="480"/>
      <c r="WPE35" s="480"/>
      <c r="WPF35" s="480"/>
      <c r="WPG35" s="480"/>
      <c r="WPH35" s="480"/>
      <c r="WPI35" s="480"/>
      <c r="WPJ35" s="480"/>
      <c r="WPK35" s="480"/>
      <c r="WPL35" s="480"/>
      <c r="WPM35" s="480"/>
      <c r="WPN35" s="480"/>
      <c r="WPO35" s="480"/>
      <c r="WPP35" s="480"/>
      <c r="WPQ35" s="480"/>
      <c r="WPR35" s="480"/>
      <c r="WPS35" s="480"/>
      <c r="WPT35" s="480"/>
      <c r="WPU35" s="480"/>
      <c r="WPV35" s="480"/>
      <c r="WPW35" s="480"/>
      <c r="WPX35" s="480"/>
      <c r="WPY35" s="480"/>
      <c r="WPZ35" s="480"/>
      <c r="WQA35" s="480"/>
      <c r="WQB35" s="480"/>
      <c r="WQC35" s="480"/>
      <c r="WQD35" s="480"/>
      <c r="WQE35" s="480"/>
      <c r="WQF35" s="480"/>
      <c r="WQG35" s="480"/>
      <c r="WQH35" s="480"/>
      <c r="WQI35" s="480"/>
      <c r="WQJ35" s="480"/>
      <c r="WQK35" s="480"/>
      <c r="WQL35" s="480"/>
      <c r="WQM35" s="480"/>
      <c r="WQN35" s="480"/>
      <c r="WQO35" s="480"/>
      <c r="WQP35" s="480"/>
      <c r="WQQ35" s="480"/>
      <c r="WQR35" s="480"/>
      <c r="WQS35" s="480"/>
      <c r="WQT35" s="480"/>
      <c r="WQU35" s="480"/>
      <c r="WQV35" s="480"/>
      <c r="WQW35" s="480"/>
      <c r="WQX35" s="480"/>
      <c r="WQY35" s="480"/>
      <c r="WQZ35" s="480"/>
      <c r="WRA35" s="480"/>
      <c r="WRB35" s="480"/>
      <c r="WRC35" s="480"/>
      <c r="WRD35" s="480"/>
      <c r="WRE35" s="480"/>
      <c r="WRF35" s="480"/>
      <c r="WRG35" s="480"/>
      <c r="WRH35" s="480"/>
      <c r="WRI35" s="480"/>
      <c r="WRJ35" s="480"/>
      <c r="WRK35" s="480"/>
      <c r="WRL35" s="480"/>
      <c r="WRM35" s="480"/>
      <c r="WRN35" s="480"/>
      <c r="WRO35" s="480"/>
      <c r="WRP35" s="480"/>
      <c r="WRQ35" s="480"/>
      <c r="WRR35" s="480"/>
      <c r="WRS35" s="480"/>
      <c r="WRT35" s="480"/>
      <c r="WRU35" s="480"/>
      <c r="WRV35" s="480"/>
      <c r="WRW35" s="480"/>
      <c r="WRX35" s="480"/>
      <c r="WRY35" s="480"/>
      <c r="WRZ35" s="480"/>
      <c r="WSA35" s="480"/>
      <c r="WSB35" s="480"/>
      <c r="WSC35" s="480"/>
      <c r="WSD35" s="480"/>
      <c r="WSE35" s="480"/>
      <c r="WSF35" s="480"/>
      <c r="WSG35" s="480"/>
      <c r="WSH35" s="480"/>
      <c r="WSI35" s="480"/>
      <c r="WSJ35" s="480"/>
      <c r="WSK35" s="480"/>
      <c r="WSL35" s="480"/>
      <c r="WSM35" s="480"/>
      <c r="WSN35" s="480"/>
      <c r="WSO35" s="480"/>
      <c r="WSP35" s="480"/>
      <c r="WSQ35" s="480"/>
      <c r="WSR35" s="480"/>
      <c r="WSS35" s="480"/>
      <c r="WST35" s="480"/>
      <c r="WSU35" s="480"/>
      <c r="WSV35" s="480"/>
      <c r="WSW35" s="480"/>
      <c r="WSX35" s="480"/>
      <c r="WSY35" s="480"/>
      <c r="WSZ35" s="480"/>
      <c r="WTA35" s="480"/>
      <c r="WTB35" s="480"/>
      <c r="WTC35" s="480"/>
      <c r="WTD35" s="480"/>
      <c r="WTE35" s="480"/>
      <c r="WTF35" s="480"/>
      <c r="WTG35" s="480"/>
      <c r="WTH35" s="480"/>
      <c r="WTI35" s="480"/>
      <c r="WTJ35" s="480"/>
      <c r="WTK35" s="480"/>
      <c r="WTL35" s="480"/>
      <c r="WTM35" s="480"/>
      <c r="WTN35" s="480"/>
      <c r="WTO35" s="480"/>
      <c r="WTP35" s="480"/>
      <c r="WTQ35" s="480"/>
      <c r="WTR35" s="480"/>
      <c r="WTS35" s="480"/>
      <c r="WTT35" s="480"/>
      <c r="WTU35" s="480"/>
      <c r="WTV35" s="480"/>
      <c r="WTW35" s="480"/>
      <c r="WTX35" s="480"/>
      <c r="WTY35" s="480"/>
      <c r="WTZ35" s="480"/>
      <c r="WUA35" s="480"/>
      <c r="WUB35" s="480"/>
      <c r="WUC35" s="480"/>
      <c r="WUD35" s="480"/>
      <c r="WUE35" s="480"/>
      <c r="WUF35" s="480"/>
      <c r="WUG35" s="480"/>
      <c r="WUH35" s="480"/>
      <c r="WUI35" s="480"/>
      <c r="WUJ35" s="480"/>
      <c r="WUK35" s="480"/>
      <c r="WUL35" s="480"/>
      <c r="WUM35" s="480"/>
      <c r="WUN35" s="480"/>
      <c r="WUO35" s="480"/>
      <c r="WUP35" s="480"/>
      <c r="WUQ35" s="480"/>
      <c r="WUR35" s="480"/>
      <c r="WUS35" s="480"/>
      <c r="WUT35" s="480"/>
      <c r="WUU35" s="480"/>
      <c r="WUV35" s="480"/>
      <c r="WUW35" s="480"/>
      <c r="WUX35" s="480"/>
      <c r="WUY35" s="480"/>
      <c r="WUZ35" s="480"/>
      <c r="WVA35" s="480"/>
      <c r="WVB35" s="480"/>
      <c r="WVC35" s="480"/>
      <c r="WVD35" s="480"/>
      <c r="WVE35" s="480"/>
      <c r="WVF35" s="480"/>
      <c r="WVG35" s="480"/>
      <c r="WVH35" s="480"/>
      <c r="WVI35" s="480"/>
      <c r="WVJ35" s="480"/>
      <c r="WVK35" s="480"/>
      <c r="WVL35" s="480"/>
      <c r="WVM35" s="480"/>
      <c r="WVN35" s="480"/>
      <c r="WVO35" s="480"/>
      <c r="WVP35" s="480"/>
      <c r="WVQ35" s="480"/>
      <c r="WVR35" s="480"/>
      <c r="WVS35" s="480"/>
      <c r="WVT35" s="480"/>
      <c r="WVU35" s="480"/>
      <c r="WVV35" s="480"/>
      <c r="WVW35" s="480"/>
      <c r="WVX35" s="480"/>
      <c r="WVY35" s="480"/>
      <c r="WVZ35" s="480"/>
      <c r="WWA35" s="480"/>
      <c r="WWB35" s="480"/>
      <c r="WWC35" s="480"/>
      <c r="WWD35" s="480"/>
      <c r="WWE35" s="480"/>
      <c r="WWF35" s="480"/>
      <c r="WWG35" s="480"/>
      <c r="WWH35" s="480"/>
      <c r="WWI35" s="480"/>
      <c r="WWJ35" s="480"/>
      <c r="WWK35" s="480"/>
      <c r="WWL35" s="480"/>
      <c r="WWM35" s="480"/>
      <c r="WWN35" s="480"/>
      <c r="WWO35" s="480"/>
      <c r="WWP35" s="480"/>
      <c r="WWQ35" s="480"/>
      <c r="WWR35" s="480"/>
      <c r="WWS35" s="480"/>
      <c r="WWT35" s="480"/>
      <c r="WWU35" s="480"/>
      <c r="WWV35" s="480"/>
      <c r="WWW35" s="480"/>
      <c r="WWX35" s="480"/>
      <c r="WWY35" s="480"/>
      <c r="WWZ35" s="480"/>
      <c r="WXA35" s="480"/>
      <c r="WXB35" s="480"/>
      <c r="WXC35" s="480"/>
      <c r="WXD35" s="480"/>
      <c r="WXE35" s="480"/>
      <c r="WXF35" s="480"/>
      <c r="WXG35" s="480"/>
      <c r="WXH35" s="480"/>
      <c r="WXI35" s="480"/>
      <c r="WXJ35" s="480"/>
      <c r="WXK35" s="480"/>
      <c r="WXL35" s="480"/>
      <c r="WXM35" s="480"/>
      <c r="WXN35" s="480"/>
      <c r="WXO35" s="480"/>
      <c r="WXP35" s="480"/>
      <c r="WXQ35" s="480"/>
      <c r="WXR35" s="480"/>
      <c r="WXS35" s="480"/>
      <c r="WXT35" s="480"/>
      <c r="WXU35" s="480"/>
      <c r="WXV35" s="480"/>
      <c r="WXW35" s="480"/>
      <c r="WXX35" s="480"/>
      <c r="WXY35" s="480"/>
      <c r="WXZ35" s="480"/>
      <c r="WYA35" s="480"/>
      <c r="WYB35" s="480"/>
      <c r="WYC35" s="480"/>
      <c r="WYD35" s="480"/>
      <c r="WYE35" s="480"/>
      <c r="WYF35" s="480"/>
      <c r="WYG35" s="480"/>
      <c r="WYH35" s="480"/>
      <c r="WYI35" s="480"/>
      <c r="WYJ35" s="480"/>
      <c r="WYK35" s="480"/>
      <c r="WYL35" s="480"/>
      <c r="WYM35" s="480"/>
      <c r="WYN35" s="480"/>
      <c r="WYO35" s="480"/>
      <c r="WYP35" s="480"/>
      <c r="WYQ35" s="480"/>
      <c r="WYR35" s="480"/>
      <c r="WYS35" s="480"/>
      <c r="WYT35" s="480"/>
      <c r="WYU35" s="480"/>
      <c r="WYV35" s="480"/>
      <c r="WYW35" s="480"/>
      <c r="WYX35" s="480"/>
      <c r="WYY35" s="480"/>
      <c r="WYZ35" s="480"/>
      <c r="WZA35" s="480"/>
      <c r="WZB35" s="480"/>
      <c r="WZC35" s="480"/>
      <c r="WZD35" s="480"/>
      <c r="WZE35" s="480"/>
      <c r="WZF35" s="480"/>
      <c r="WZG35" s="480"/>
      <c r="WZH35" s="480"/>
      <c r="WZI35" s="480"/>
      <c r="WZJ35" s="480"/>
      <c r="WZK35" s="480"/>
      <c r="WZL35" s="480"/>
      <c r="WZM35" s="480"/>
      <c r="WZN35" s="480"/>
      <c r="WZO35" s="480"/>
      <c r="WZP35" s="480"/>
      <c r="WZQ35" s="480"/>
      <c r="WZR35" s="480"/>
      <c r="WZS35" s="480"/>
      <c r="WZT35" s="480"/>
      <c r="WZU35" s="480"/>
      <c r="WZV35" s="480"/>
      <c r="WZW35" s="480"/>
      <c r="WZX35" s="480"/>
      <c r="WZY35" s="480"/>
      <c r="WZZ35" s="480"/>
      <c r="XAA35" s="480"/>
      <c r="XAB35" s="480"/>
      <c r="XAC35" s="480"/>
      <c r="XAD35" s="480"/>
      <c r="XAE35" s="480"/>
      <c r="XAF35" s="480"/>
      <c r="XAG35" s="480"/>
      <c r="XAH35" s="480"/>
      <c r="XAI35" s="480"/>
      <c r="XAJ35" s="480"/>
      <c r="XAK35" s="480"/>
      <c r="XAL35" s="480"/>
      <c r="XAM35" s="480"/>
      <c r="XAN35" s="480"/>
      <c r="XAO35" s="480"/>
      <c r="XAP35" s="480"/>
      <c r="XAQ35" s="480"/>
      <c r="XAR35" s="480"/>
      <c r="XAS35" s="480"/>
      <c r="XAT35" s="480"/>
      <c r="XAU35" s="480"/>
      <c r="XAV35" s="480"/>
      <c r="XAW35" s="480"/>
      <c r="XAX35" s="480"/>
      <c r="XAY35" s="480"/>
      <c r="XAZ35" s="480"/>
      <c r="XBA35" s="480"/>
      <c r="XBB35" s="480"/>
      <c r="XBC35" s="480"/>
      <c r="XBD35" s="480"/>
      <c r="XBE35" s="480"/>
      <c r="XBF35" s="480"/>
      <c r="XBG35" s="480"/>
      <c r="XBH35" s="480"/>
      <c r="XBI35" s="480"/>
      <c r="XBJ35" s="480"/>
      <c r="XBK35" s="480"/>
      <c r="XBL35" s="480"/>
      <c r="XBM35" s="480"/>
      <c r="XBN35" s="480"/>
      <c r="XBO35" s="480"/>
      <c r="XBP35" s="480"/>
      <c r="XBQ35" s="480"/>
      <c r="XBR35" s="480"/>
      <c r="XBS35" s="480"/>
      <c r="XBT35" s="480"/>
      <c r="XBU35" s="480"/>
      <c r="XBV35" s="480"/>
      <c r="XBW35" s="480"/>
      <c r="XBX35" s="480"/>
      <c r="XBY35" s="480"/>
      <c r="XBZ35" s="480"/>
      <c r="XCA35" s="480"/>
      <c r="XCB35" s="480"/>
      <c r="XCC35" s="480"/>
      <c r="XCD35" s="480"/>
      <c r="XCE35" s="480"/>
      <c r="XCF35" s="480"/>
      <c r="XCG35" s="480"/>
      <c r="XCH35" s="480"/>
      <c r="XCI35" s="480"/>
      <c r="XCJ35" s="480"/>
      <c r="XCK35" s="480"/>
      <c r="XCL35" s="480"/>
      <c r="XCM35" s="480"/>
      <c r="XCN35" s="480"/>
      <c r="XCO35" s="480"/>
      <c r="XCP35" s="480"/>
      <c r="XCQ35" s="480"/>
      <c r="XCR35" s="480"/>
      <c r="XCS35" s="480"/>
      <c r="XCT35" s="480"/>
      <c r="XCU35" s="480"/>
      <c r="XCV35" s="480"/>
      <c r="XCW35" s="480"/>
      <c r="XCX35" s="480"/>
      <c r="XCY35" s="480"/>
      <c r="XCZ35" s="480"/>
      <c r="XDA35" s="480"/>
      <c r="XDB35" s="480"/>
      <c r="XDC35" s="480"/>
      <c r="XDD35" s="480"/>
      <c r="XDE35" s="480"/>
      <c r="XDF35" s="480"/>
      <c r="XDG35" s="480"/>
      <c r="XDH35" s="480"/>
      <c r="XDI35" s="480"/>
      <c r="XDJ35" s="480"/>
      <c r="XDK35" s="480"/>
      <c r="XDL35" s="480"/>
      <c r="XDM35" s="480"/>
      <c r="XDN35" s="480"/>
      <c r="XDO35" s="480"/>
      <c r="XDP35" s="480"/>
      <c r="XDQ35" s="480"/>
      <c r="XDR35" s="480"/>
      <c r="XDS35" s="480"/>
      <c r="XDT35" s="480"/>
      <c r="XDU35" s="480"/>
      <c r="XDV35" s="480"/>
      <c r="XDW35" s="480"/>
      <c r="XDX35" s="480"/>
      <c r="XDY35" s="480"/>
      <c r="XDZ35" s="480"/>
      <c r="XEA35" s="480"/>
      <c r="XEB35" s="480"/>
      <c r="XEC35" s="480"/>
      <c r="XED35" s="480"/>
      <c r="XEE35" s="480"/>
      <c r="XEF35" s="480"/>
      <c r="XEG35" s="480"/>
      <c r="XEH35" s="480"/>
      <c r="XEI35" s="480"/>
      <c r="XEJ35" s="480"/>
      <c r="XEK35" s="480"/>
      <c r="XEL35" s="480"/>
      <c r="XEM35" s="480"/>
      <c r="XEN35" s="480"/>
      <c r="XEO35" s="480"/>
      <c r="XEP35" s="480"/>
      <c r="XEQ35" s="480"/>
      <c r="XER35" s="480"/>
      <c r="XES35" s="480"/>
      <c r="XET35" s="480"/>
      <c r="XEU35" s="480"/>
      <c r="XEV35" s="480"/>
      <c r="XEW35" s="480"/>
      <c r="XEX35" s="480"/>
      <c r="XEY35" s="480"/>
      <c r="XEZ35" s="480"/>
      <c r="XFA35" s="480"/>
      <c r="XFB35" s="480"/>
    </row>
    <row r="36" spans="1:16382">
      <c r="A36" s="364">
        <v>25</v>
      </c>
      <c r="C36" s="328"/>
      <c r="D36" s="1820"/>
      <c r="E36" s="1820"/>
      <c r="F36" s="1820"/>
      <c r="G36" s="1820"/>
      <c r="H36" s="1820"/>
      <c r="I36" s="1820"/>
      <c r="J36" s="1820"/>
      <c r="K36" s="1820"/>
      <c r="L36" s="1820"/>
      <c r="M36" s="1820"/>
      <c r="N36" s="1820"/>
      <c r="O36" s="1820"/>
      <c r="P36" s="1820"/>
    </row>
    <row r="37" spans="1:16382">
      <c r="A37" s="364">
        <v>26</v>
      </c>
      <c r="B37" s="327" t="s">
        <v>1409</v>
      </c>
      <c r="C37" s="354">
        <v>6841786.1500000004</v>
      </c>
      <c r="D37" s="354">
        <v>6540586.0099999998</v>
      </c>
      <c r="E37" s="354">
        <v>6681064.7599999998</v>
      </c>
      <c r="F37" s="354">
        <v>6718967.4799999995</v>
      </c>
      <c r="G37" s="354">
        <v>6714890.9300000006</v>
      </c>
      <c r="H37" s="354">
        <v>6921578.4800000004</v>
      </c>
      <c r="I37" s="354">
        <v>6906513.1899999995</v>
      </c>
      <c r="J37" s="354">
        <v>6791922.8800000008</v>
      </c>
      <c r="K37" s="354">
        <v>6840775.2600000007</v>
      </c>
      <c r="L37" s="354">
        <v>6873393.9400000004</v>
      </c>
      <c r="M37" s="354">
        <v>6947449</v>
      </c>
      <c r="N37" s="354">
        <v>6591305.7399999993</v>
      </c>
      <c r="O37" s="354">
        <v>6710113.9300000006</v>
      </c>
      <c r="P37" s="354">
        <v>6775413</v>
      </c>
    </row>
    <row r="38" spans="1:16382">
      <c r="A38" s="364">
        <v>27</v>
      </c>
      <c r="C38" s="328"/>
      <c r="D38" s="328"/>
      <c r="E38" s="328"/>
      <c r="F38" s="328"/>
      <c r="G38" s="328"/>
      <c r="H38" s="328"/>
      <c r="I38" s="328"/>
      <c r="J38" s="328"/>
      <c r="K38" s="328"/>
      <c r="L38" s="328"/>
      <c r="M38" s="328"/>
      <c r="N38" s="328"/>
      <c r="O38" s="328"/>
      <c r="P38" s="328"/>
    </row>
    <row r="39" spans="1:16382">
      <c r="A39" s="364">
        <v>28</v>
      </c>
      <c r="B39" s="327" t="s">
        <v>1410</v>
      </c>
      <c r="C39" s="328">
        <v>38400</v>
      </c>
      <c r="D39" s="328">
        <v>38400</v>
      </c>
      <c r="E39" s="328">
        <v>38400</v>
      </c>
      <c r="F39" s="328">
        <v>38400</v>
      </c>
      <c r="G39" s="328">
        <v>38400</v>
      </c>
      <c r="H39" s="328">
        <v>38400</v>
      </c>
      <c r="I39" s="328">
        <v>38400</v>
      </c>
      <c r="J39" s="328">
        <v>38400</v>
      </c>
      <c r="K39" s="328">
        <v>38400</v>
      </c>
      <c r="L39" s="328">
        <v>38400</v>
      </c>
      <c r="M39" s="328">
        <v>38400</v>
      </c>
      <c r="N39" s="328">
        <v>38400</v>
      </c>
      <c r="O39" s="328">
        <v>38400</v>
      </c>
      <c r="P39" s="320">
        <v>38400</v>
      </c>
    </row>
    <row r="40" spans="1:16382">
      <c r="A40" s="364">
        <v>29</v>
      </c>
      <c r="B40" s="327" t="s">
        <v>60</v>
      </c>
      <c r="C40" s="328"/>
      <c r="D40" s="328"/>
      <c r="E40" s="328"/>
      <c r="F40" s="328"/>
      <c r="G40" s="328"/>
      <c r="H40" s="328"/>
      <c r="I40" s="328"/>
      <c r="J40" s="328"/>
      <c r="K40" s="328"/>
      <c r="L40" s="328"/>
      <c r="M40" s="328"/>
      <c r="N40" s="328"/>
      <c r="O40" s="328"/>
      <c r="P40" s="320">
        <v>0</v>
      </c>
    </row>
    <row r="41" spans="1:16382">
      <c r="A41" s="364">
        <v>30</v>
      </c>
      <c r="B41" s="327" t="s">
        <v>61</v>
      </c>
      <c r="C41" s="333">
        <v>1844</v>
      </c>
      <c r="D41" s="333">
        <v>1844</v>
      </c>
      <c r="E41" s="333">
        <v>1844</v>
      </c>
      <c r="F41" s="333">
        <v>1844</v>
      </c>
      <c r="G41" s="333">
        <v>1844</v>
      </c>
      <c r="H41" s="333">
        <v>1844</v>
      </c>
      <c r="I41" s="333">
        <v>1844</v>
      </c>
      <c r="J41" s="333">
        <v>1844</v>
      </c>
      <c r="K41" s="333">
        <v>1844</v>
      </c>
      <c r="L41" s="333">
        <v>1844</v>
      </c>
      <c r="M41" s="333">
        <v>1844</v>
      </c>
      <c r="N41" s="333">
        <v>1844</v>
      </c>
      <c r="O41" s="333">
        <v>1844</v>
      </c>
      <c r="P41" s="320">
        <v>1844</v>
      </c>
    </row>
    <row r="42" spans="1:16382">
      <c r="A42" s="364">
        <v>31</v>
      </c>
      <c r="B42" s="327" t="s">
        <v>62</v>
      </c>
      <c r="C42" s="354"/>
      <c r="D42" s="354"/>
      <c r="E42" s="354"/>
      <c r="F42" s="354"/>
      <c r="G42" s="354"/>
      <c r="H42" s="354"/>
      <c r="I42" s="354"/>
      <c r="J42" s="354"/>
      <c r="K42" s="354"/>
      <c r="L42" s="354"/>
      <c r="M42" s="354"/>
      <c r="N42" s="354"/>
      <c r="O42" s="354"/>
      <c r="P42" s="320">
        <v>0</v>
      </c>
    </row>
    <row r="43" spans="1:16382">
      <c r="A43" s="364">
        <v>32</v>
      </c>
      <c r="C43" s="328"/>
      <c r="D43" s="328"/>
      <c r="E43" s="328"/>
      <c r="F43" s="328"/>
      <c r="G43" s="328"/>
      <c r="H43" s="328"/>
      <c r="I43" s="328"/>
      <c r="J43" s="328"/>
      <c r="K43" s="328"/>
      <c r="L43" s="328"/>
      <c r="M43" s="328"/>
      <c r="N43" s="328"/>
      <c r="O43" s="328"/>
      <c r="P43" s="1820"/>
    </row>
    <row r="44" spans="1:16382">
      <c r="A44" s="364">
        <v>33</v>
      </c>
      <c r="B44" s="327" t="s">
        <v>63</v>
      </c>
      <c r="C44" s="354">
        <v>40244</v>
      </c>
      <c r="D44" s="354">
        <v>40244</v>
      </c>
      <c r="E44" s="354">
        <v>40244</v>
      </c>
      <c r="F44" s="354">
        <v>40244</v>
      </c>
      <c r="G44" s="354">
        <v>40244</v>
      </c>
      <c r="H44" s="354">
        <v>40244</v>
      </c>
      <c r="I44" s="354">
        <v>40244</v>
      </c>
      <c r="J44" s="354">
        <v>40244</v>
      </c>
      <c r="K44" s="354">
        <v>40244</v>
      </c>
      <c r="L44" s="354">
        <v>40244</v>
      </c>
      <c r="M44" s="354">
        <v>40244</v>
      </c>
      <c r="N44" s="354">
        <v>40244</v>
      </c>
      <c r="O44" s="354">
        <v>40244</v>
      </c>
      <c r="P44" s="354">
        <v>40244</v>
      </c>
    </row>
    <row r="45" spans="1:16382">
      <c r="A45" s="364">
        <v>34</v>
      </c>
      <c r="C45" s="328"/>
      <c r="D45" s="328"/>
      <c r="E45" s="328"/>
      <c r="F45" s="328"/>
      <c r="G45" s="328"/>
      <c r="H45" s="328"/>
      <c r="I45" s="328"/>
      <c r="J45" s="328"/>
      <c r="K45" s="328"/>
      <c r="L45" s="328"/>
      <c r="M45" s="328"/>
      <c r="N45" s="328"/>
      <c r="O45" s="328"/>
      <c r="P45" s="328"/>
    </row>
    <row r="46" spans="1:16382">
      <c r="A46" s="364">
        <v>35</v>
      </c>
      <c r="B46" s="327" t="s">
        <v>64</v>
      </c>
      <c r="C46" s="328">
        <v>32480932.950000003</v>
      </c>
      <c r="D46" s="328">
        <v>32491264.950000003</v>
      </c>
      <c r="E46" s="328">
        <v>32543625.250000004</v>
      </c>
      <c r="F46" s="328">
        <v>32572554.250000004</v>
      </c>
      <c r="G46" s="328">
        <v>32590995.250000004</v>
      </c>
      <c r="H46" s="328">
        <v>32730659.250000004</v>
      </c>
      <c r="I46" s="328">
        <v>32741753.250000004</v>
      </c>
      <c r="J46" s="328">
        <v>32768943.250000004</v>
      </c>
      <c r="K46" s="328">
        <v>32792724.250000004</v>
      </c>
      <c r="L46" s="328">
        <v>32821354.250000004</v>
      </c>
      <c r="M46" s="328">
        <v>32833622.250000004</v>
      </c>
      <c r="N46" s="328">
        <v>33100168.190000001</v>
      </c>
      <c r="O46" s="328">
        <v>33129958.190000001</v>
      </c>
      <c r="P46" s="320">
        <v>32738350</v>
      </c>
    </row>
    <row r="47" spans="1:16382">
      <c r="A47" s="364">
        <v>36</v>
      </c>
      <c r="B47" s="327" t="s">
        <v>1967</v>
      </c>
      <c r="C47" s="328">
        <v>-10850850.040000001</v>
      </c>
      <c r="D47" s="328">
        <v>-10939519.889999999</v>
      </c>
      <c r="E47" s="328">
        <v>-11028295.310000001</v>
      </c>
      <c r="F47" s="328">
        <v>-11117130.999999998</v>
      </c>
      <c r="G47" s="328">
        <v>-11206005.099999998</v>
      </c>
      <c r="H47" s="328">
        <v>-11295166.869999999</v>
      </c>
      <c r="I47" s="328">
        <v>-11384351.75</v>
      </c>
      <c r="J47" s="328">
        <v>-11473593.279999999</v>
      </c>
      <c r="K47" s="328">
        <v>-11562884.35</v>
      </c>
      <c r="L47" s="328">
        <v>-11652231.149999999</v>
      </c>
      <c r="M47" s="328">
        <v>-11741607.429999998</v>
      </c>
      <c r="N47" s="328">
        <v>-11831539</v>
      </c>
      <c r="O47" s="328">
        <v>-11921532.639999999</v>
      </c>
      <c r="P47" s="320">
        <v>-11384978</v>
      </c>
    </row>
    <row r="48" spans="1:16382">
      <c r="A48" s="364">
        <v>37</v>
      </c>
      <c r="C48" s="328"/>
      <c r="D48" s="328"/>
      <c r="E48" s="328"/>
      <c r="F48" s="328"/>
      <c r="G48" s="328"/>
      <c r="H48" s="328"/>
      <c r="I48" s="328"/>
      <c r="J48" s="328"/>
      <c r="K48" s="328"/>
      <c r="L48" s="328"/>
      <c r="M48" s="328"/>
      <c r="N48" s="328"/>
      <c r="O48" s="328"/>
      <c r="P48" s="328"/>
    </row>
    <row r="49" spans="1:16">
      <c r="A49" s="364">
        <v>38</v>
      </c>
      <c r="B49" s="327" t="s">
        <v>1968</v>
      </c>
      <c r="C49" s="354">
        <v>2920895.6700000004</v>
      </c>
      <c r="D49" s="354">
        <v>2920896.7199999997</v>
      </c>
      <c r="E49" s="354">
        <v>2920861.25</v>
      </c>
      <c r="F49" s="354">
        <v>2921224.33</v>
      </c>
      <c r="G49" s="354">
        <v>2921377.37</v>
      </c>
      <c r="H49" s="354">
        <v>2921463.7700000005</v>
      </c>
      <c r="I49" s="354">
        <v>2921465</v>
      </c>
      <c r="J49" s="354">
        <v>2921531.61</v>
      </c>
      <c r="K49" s="354">
        <v>2921596.32</v>
      </c>
      <c r="L49" s="354">
        <v>2921419.1900000004</v>
      </c>
      <c r="M49" s="354">
        <v>2921433.4899999998</v>
      </c>
      <c r="N49" s="354">
        <v>2921466.27</v>
      </c>
      <c r="O49" s="354">
        <v>3425873.1200000006</v>
      </c>
      <c r="P49" s="320">
        <v>2960116</v>
      </c>
    </row>
    <row r="50" spans="1:16">
      <c r="A50" s="364">
        <v>39</v>
      </c>
      <c r="C50" s="333"/>
      <c r="D50" s="333"/>
      <c r="E50" s="333"/>
      <c r="F50" s="333"/>
      <c r="G50" s="333"/>
      <c r="H50" s="333"/>
      <c r="I50" s="333"/>
      <c r="J50" s="333"/>
      <c r="K50" s="333"/>
      <c r="L50" s="333"/>
      <c r="M50" s="333"/>
      <c r="N50" s="333"/>
      <c r="O50" s="333"/>
      <c r="P50" s="1820"/>
    </row>
    <row r="51" spans="1:16" ht="12.75" thickBot="1">
      <c r="A51" s="364">
        <v>40</v>
      </c>
      <c r="B51" s="327" t="s">
        <v>2478</v>
      </c>
      <c r="C51" s="356">
        <v>71918102.549999997</v>
      </c>
      <c r="D51" s="356">
        <v>71689891.929999992</v>
      </c>
      <c r="E51" s="356">
        <v>71931505.719999999</v>
      </c>
      <c r="F51" s="356">
        <v>71954970.269999996</v>
      </c>
      <c r="G51" s="356">
        <v>72191254.099999994</v>
      </c>
      <c r="H51" s="356">
        <v>72822751.25</v>
      </c>
      <c r="I51" s="356">
        <v>72828128.49000001</v>
      </c>
      <c r="J51" s="356">
        <v>72920001.329999998</v>
      </c>
      <c r="K51" s="356">
        <v>73103078.420000002</v>
      </c>
      <c r="L51" s="356">
        <v>73125612.620000005</v>
      </c>
      <c r="M51" s="356">
        <v>73398673.070000008</v>
      </c>
      <c r="N51" s="356">
        <v>73485566.049999997</v>
      </c>
      <c r="O51" s="356">
        <v>73545849.310000002</v>
      </c>
      <c r="P51" s="356">
        <v>72685798</v>
      </c>
    </row>
    <row r="52" spans="1:16" ht="12.75" thickTop="1">
      <c r="A52" s="321"/>
      <c r="B52" s="321"/>
      <c r="C52" s="321"/>
      <c r="D52" s="321"/>
      <c r="E52" s="321"/>
      <c r="F52" s="321"/>
      <c r="G52" s="321"/>
      <c r="H52" s="321"/>
      <c r="I52" s="321"/>
      <c r="J52" s="321"/>
      <c r="K52" s="321"/>
      <c r="L52" s="321"/>
    </row>
    <row r="53" spans="1:16">
      <c r="O53" s="401"/>
    </row>
    <row r="145" spans="13:16">
      <c r="M145" s="410"/>
      <c r="N145" s="2160"/>
      <c r="O145" s="410"/>
      <c r="P145" s="2160"/>
    </row>
    <row r="148" spans="13:16">
      <c r="M148" s="410"/>
      <c r="N148" s="2160"/>
      <c r="O148" s="410"/>
      <c r="P148" s="2160"/>
    </row>
    <row r="271" spans="1:12">
      <c r="A271" s="2108"/>
      <c r="B271" s="2108"/>
      <c r="C271" s="2108"/>
      <c r="D271" s="2108"/>
      <c r="E271" s="2108"/>
      <c r="F271" s="2108"/>
      <c r="G271" s="2108"/>
      <c r="H271" s="2108"/>
      <c r="I271" s="2108"/>
      <c r="J271" s="2108"/>
      <c r="K271" s="2108"/>
      <c r="L271" s="2108"/>
    </row>
    <row r="272" spans="1:12">
      <c r="A272" s="2108"/>
      <c r="B272" s="2108"/>
      <c r="C272" s="2108"/>
      <c r="D272" s="2108"/>
      <c r="E272" s="2108"/>
      <c r="F272" s="2108"/>
      <c r="G272" s="2108"/>
      <c r="H272" s="2108"/>
      <c r="I272" s="2108"/>
      <c r="J272" s="2108"/>
      <c r="K272" s="2108"/>
      <c r="L272" s="2108"/>
    </row>
    <row r="273" spans="1:12">
      <c r="A273" s="2108"/>
      <c r="B273" s="2108"/>
      <c r="C273" s="2108"/>
      <c r="D273" s="2108"/>
      <c r="E273" s="2108"/>
      <c r="F273" s="2108"/>
      <c r="G273" s="2108"/>
      <c r="H273" s="2108"/>
      <c r="I273" s="2108"/>
      <c r="J273" s="2108"/>
      <c r="K273" s="2108"/>
      <c r="L273" s="2108"/>
    </row>
    <row r="274" spans="1:12">
      <c r="A274" s="2108"/>
      <c r="B274" s="2108"/>
      <c r="C274" s="2108"/>
      <c r="D274" s="2108"/>
      <c r="E274" s="2108"/>
      <c r="F274" s="2108"/>
      <c r="G274" s="2108"/>
      <c r="H274" s="2108"/>
      <c r="I274" s="2108"/>
      <c r="J274" s="2108"/>
      <c r="K274" s="2108"/>
      <c r="L274" s="2108"/>
    </row>
    <row r="275" spans="1:12">
      <c r="A275" s="2108"/>
      <c r="B275" s="2108"/>
      <c r="C275" s="2108"/>
      <c r="D275" s="2108"/>
      <c r="E275" s="2108"/>
      <c r="F275" s="2108"/>
      <c r="G275" s="2108"/>
      <c r="H275" s="2108"/>
      <c r="I275" s="2108"/>
      <c r="J275" s="2108"/>
      <c r="K275" s="2108"/>
      <c r="L275" s="2108"/>
    </row>
    <row r="305" spans="1:1">
      <c r="A305" s="2108"/>
    </row>
    <row r="374" spans="1:1">
      <c r="A374" s="321"/>
    </row>
    <row r="391" spans="1:1">
      <c r="A391" s="2108"/>
    </row>
    <row r="392" spans="1:1">
      <c r="A392" s="2108"/>
    </row>
    <row r="393" spans="1:1">
      <c r="A393" s="2108"/>
    </row>
    <row r="394" spans="1:1">
      <c r="A394" s="2108"/>
    </row>
    <row r="395" spans="1:1">
      <c r="A395" s="2108"/>
    </row>
    <row r="396" spans="1:1">
      <c r="A396" s="2108"/>
    </row>
    <row r="397" spans="1:1">
      <c r="A397" s="2108"/>
    </row>
    <row r="398" spans="1:1">
      <c r="A398" s="2108"/>
    </row>
    <row r="399" spans="1:1">
      <c r="A399" s="2108"/>
    </row>
    <row r="400" spans="1:1">
      <c r="A400" s="2108"/>
    </row>
    <row r="401" spans="1:1">
      <c r="A401" s="2108"/>
    </row>
    <row r="402" spans="1:1">
      <c r="A402" s="2108"/>
    </row>
    <row r="403" spans="1:1">
      <c r="A403" s="2108"/>
    </row>
    <row r="404" spans="1:1">
      <c r="A404" s="2108"/>
    </row>
    <row r="405" spans="1:1">
      <c r="A405" s="2108"/>
    </row>
    <row r="406" spans="1:1">
      <c r="A406" s="2108"/>
    </row>
    <row r="407" spans="1:1">
      <c r="A407" s="2108"/>
    </row>
    <row r="408" spans="1:1">
      <c r="A408" s="2108"/>
    </row>
    <row r="409" spans="1:1">
      <c r="A409" s="2108"/>
    </row>
    <row r="410" spans="1:1">
      <c r="A410" s="2108"/>
    </row>
    <row r="411" spans="1:1">
      <c r="A411" s="2108"/>
    </row>
    <row r="412" spans="1:1">
      <c r="A412" s="2108"/>
    </row>
    <row r="413" spans="1:1">
      <c r="A413" s="2108"/>
    </row>
    <row r="414" spans="1:1">
      <c r="A414" s="2108"/>
    </row>
    <row r="415" spans="1:1">
      <c r="A415" s="2108"/>
    </row>
    <row r="416" spans="1:1">
      <c r="A416" s="2108"/>
    </row>
    <row r="417" spans="1:1">
      <c r="A417" s="2108"/>
    </row>
    <row r="418" spans="1:1">
      <c r="A418" s="2108"/>
    </row>
    <row r="419" spans="1:1">
      <c r="A419" s="2108"/>
    </row>
    <row r="420" spans="1:1">
      <c r="A420" s="2108"/>
    </row>
    <row r="421" spans="1:1">
      <c r="A421" s="2108"/>
    </row>
    <row r="422" spans="1:1">
      <c r="A422" s="2108"/>
    </row>
    <row r="423" spans="1:1">
      <c r="A423" s="2108"/>
    </row>
    <row r="424" spans="1:1">
      <c r="A424" s="2108"/>
    </row>
    <row r="425" spans="1:1">
      <c r="A425" s="2108"/>
    </row>
    <row r="426" spans="1:1">
      <c r="A426" s="2108"/>
    </row>
    <row r="427" spans="1:1">
      <c r="A427" s="2108"/>
    </row>
    <row r="428" spans="1:1">
      <c r="A428" s="2108"/>
    </row>
    <row r="429" spans="1:1">
      <c r="A429" s="2108"/>
    </row>
    <row r="430" spans="1:1">
      <c r="A430" s="2108"/>
    </row>
    <row r="431" spans="1:1">
      <c r="A431" s="2108"/>
    </row>
    <row r="432" spans="1:1">
      <c r="A432" s="2108"/>
    </row>
    <row r="433" spans="1:1">
      <c r="A433" s="2108"/>
    </row>
    <row r="434" spans="1:1">
      <c r="A434" s="2108"/>
    </row>
    <row r="435" spans="1:1">
      <c r="A435" s="2108"/>
    </row>
    <row r="436" spans="1:1">
      <c r="A436" s="2108"/>
    </row>
    <row r="437" spans="1:1">
      <c r="A437" s="2108"/>
    </row>
    <row r="438" spans="1:1">
      <c r="A438" s="2108"/>
    </row>
    <row r="439" spans="1:1">
      <c r="A439" s="2108"/>
    </row>
    <row r="440" spans="1:1">
      <c r="A440" s="2108"/>
    </row>
    <row r="441" spans="1:1">
      <c r="A441" s="2108"/>
    </row>
    <row r="442" spans="1:1">
      <c r="A442" s="2108"/>
    </row>
    <row r="443" spans="1:1">
      <c r="A443" s="2108"/>
    </row>
    <row r="444" spans="1:1">
      <c r="A444" s="2108"/>
    </row>
    <row r="445" spans="1:1">
      <c r="A445" s="2108"/>
    </row>
  </sheetData>
  <mergeCells count="1">
    <mergeCell ref="B7:O7"/>
  </mergeCells>
  <phoneticPr fontId="29" type="noConversion"/>
  <printOptions horizontalCentered="1"/>
  <pageMargins left="0.25" right="0.25" top="0.75" bottom="0.25" header="0.25" footer="0.24"/>
  <pageSetup scale="60" orientation="landscape" r:id="rId1"/>
  <headerFooter alignWithMargins="0"/>
</worksheet>
</file>

<file path=xl/worksheets/sheet32.xml><?xml version="1.0" encoding="utf-8"?>
<worksheet xmlns="http://schemas.openxmlformats.org/spreadsheetml/2006/main" xmlns:r="http://schemas.openxmlformats.org/officeDocument/2006/relationships">
  <sheetPr transitionEvaluation="1" transitionEntry="1" codeName="Sheet36">
    <pageSetUpPr fitToPage="1"/>
  </sheetPr>
  <dimension ref="A1:Q268"/>
  <sheetViews>
    <sheetView view="pageBreakPreview" zoomScaleNormal="100" zoomScaleSheetLayoutView="100" workbookViewId="0"/>
  </sheetViews>
  <sheetFormatPr defaultColWidth="10.85546875" defaultRowHeight="12.75"/>
  <cols>
    <col min="1" max="1" width="4.85546875" style="327" customWidth="1"/>
    <col min="2" max="2" width="26.42578125" style="327" customWidth="1"/>
    <col min="3" max="3" width="14.85546875" style="327" customWidth="1"/>
    <col min="4" max="4" width="13.85546875" style="327" customWidth="1"/>
    <col min="5" max="5" width="3.28515625" style="327" bestFit="1" customWidth="1"/>
    <col min="6" max="7" width="15.85546875" style="327" customWidth="1"/>
    <col min="8" max="8" width="3.28515625" style="327" bestFit="1" customWidth="1"/>
    <col min="9" max="9" width="14.140625" style="327" customWidth="1"/>
    <col min="10" max="10" width="14.42578125" style="327" customWidth="1"/>
    <col min="11" max="11" width="10.85546875" style="978"/>
    <col min="12" max="12" width="21.7109375" style="978" customWidth="1"/>
    <col min="13" max="14" width="10.85546875" style="978" customWidth="1"/>
    <col min="15" max="15" width="10.85546875" style="978"/>
    <col min="16" max="16" width="12" style="978" bestFit="1" customWidth="1"/>
    <col min="17" max="16384" width="10.85546875" style="978"/>
  </cols>
  <sheetData>
    <row r="1" spans="1:11" s="28" customFormat="1" ht="12">
      <c r="A1" s="317" t="s">
        <v>1475</v>
      </c>
      <c r="B1" s="321"/>
      <c r="C1" s="321"/>
      <c r="E1" s="365"/>
      <c r="G1" s="321" t="s">
        <v>1741</v>
      </c>
      <c r="H1" s="321"/>
      <c r="I1" s="321"/>
      <c r="J1" s="321"/>
    </row>
    <row r="2" spans="1:11" s="28" customFormat="1" ht="12">
      <c r="A2" s="321"/>
      <c r="B2" s="321"/>
      <c r="C2" s="321"/>
      <c r="E2" s="365"/>
      <c r="G2" s="321"/>
      <c r="H2" s="321"/>
      <c r="I2" s="321"/>
      <c r="J2" s="321"/>
    </row>
    <row r="3" spans="1:11" s="28" customFormat="1" ht="12">
      <c r="A3" s="321" t="s">
        <v>3808</v>
      </c>
      <c r="B3" s="321"/>
      <c r="C3" s="321"/>
      <c r="E3" s="365"/>
      <c r="G3" s="321" t="s">
        <v>2175</v>
      </c>
      <c r="H3" s="321"/>
      <c r="I3" s="321"/>
      <c r="J3" s="321"/>
    </row>
    <row r="4" spans="1:11" s="28" customFormat="1" ht="12">
      <c r="A4" s="321" t="s">
        <v>3807</v>
      </c>
      <c r="B4" s="321"/>
      <c r="C4" s="321"/>
      <c r="E4" s="321"/>
      <c r="G4" s="321" t="s">
        <v>1076</v>
      </c>
      <c r="H4" s="321"/>
      <c r="I4" s="321"/>
      <c r="J4" s="321"/>
    </row>
    <row r="5" spans="1:11" s="28" customFormat="1" ht="12">
      <c r="A5" s="321" t="s">
        <v>2632</v>
      </c>
      <c r="B5" s="321"/>
      <c r="C5" s="321"/>
      <c r="E5" s="321"/>
      <c r="G5" s="321" t="s">
        <v>4056</v>
      </c>
      <c r="H5" s="321"/>
      <c r="I5" s="321"/>
      <c r="J5" s="321"/>
    </row>
    <row r="6" spans="1:11" s="28" customFormat="1" ht="12">
      <c r="A6" s="321" t="s">
        <v>956</v>
      </c>
      <c r="B6" s="321"/>
      <c r="C6" s="321"/>
      <c r="D6" s="321"/>
      <c r="E6" s="321"/>
      <c r="F6" s="321"/>
      <c r="G6" s="321"/>
      <c r="H6" s="321"/>
      <c r="I6" s="321"/>
      <c r="J6" s="321"/>
    </row>
    <row r="7" spans="1:11" s="28" customFormat="1" ht="12">
      <c r="A7" s="317" t="s">
        <v>1906</v>
      </c>
      <c r="B7" s="2335"/>
      <c r="C7" s="321"/>
      <c r="D7" s="321"/>
      <c r="E7" s="321"/>
      <c r="F7" s="321"/>
      <c r="G7" s="321"/>
      <c r="H7" s="321"/>
      <c r="I7" s="321"/>
      <c r="J7" s="321"/>
    </row>
    <row r="8" spans="1:11" s="28" customFormat="1" ht="12">
      <c r="A8" s="321"/>
      <c r="B8" s="321"/>
      <c r="C8" s="321"/>
      <c r="D8" s="321"/>
      <c r="E8" s="321"/>
      <c r="F8" s="321"/>
      <c r="G8" s="321"/>
      <c r="H8" s="321"/>
      <c r="I8" s="321"/>
      <c r="J8" s="321"/>
    </row>
    <row r="9" spans="1:11" s="28" customFormat="1" ht="11.25">
      <c r="A9" s="2582" t="s">
        <v>1919</v>
      </c>
      <c r="B9" s="2582"/>
      <c r="C9" s="2582"/>
      <c r="D9" s="2582"/>
      <c r="E9" s="2582"/>
      <c r="F9" s="2582"/>
      <c r="G9" s="2582"/>
      <c r="H9" s="2582"/>
      <c r="I9" s="2582"/>
      <c r="J9" s="2582"/>
    </row>
    <row r="10" spans="1:11" s="28" customFormat="1" ht="11.25">
      <c r="A10" s="2582"/>
      <c r="B10" s="2582"/>
      <c r="C10" s="2582"/>
      <c r="D10" s="2582"/>
      <c r="E10" s="2582"/>
      <c r="F10" s="2582"/>
      <c r="G10" s="2582"/>
      <c r="H10" s="2582"/>
      <c r="I10" s="2582"/>
      <c r="J10" s="2582"/>
    </row>
    <row r="11" spans="1:11" s="28" customFormat="1" thickBot="1">
      <c r="A11" s="366"/>
      <c r="B11" s="366"/>
      <c r="C11" s="366"/>
      <c r="D11" s="366"/>
      <c r="E11" s="366"/>
      <c r="F11" s="366"/>
      <c r="G11" s="366"/>
      <c r="H11" s="366"/>
      <c r="I11" s="366"/>
      <c r="J11" s="366"/>
      <c r="K11" s="2157"/>
    </row>
    <row r="12" spans="1:11" s="28" customFormat="1" ht="12">
      <c r="A12" s="321"/>
      <c r="B12" s="326" t="s">
        <v>1321</v>
      </c>
      <c r="C12" s="348" t="s">
        <v>1322</v>
      </c>
      <c r="D12" s="326" t="s">
        <v>1323</v>
      </c>
      <c r="E12" s="326"/>
      <c r="F12" s="348" t="s">
        <v>1324</v>
      </c>
      <c r="G12" s="326" t="s">
        <v>715</v>
      </c>
      <c r="H12" s="326"/>
      <c r="I12" s="348" t="s">
        <v>147</v>
      </c>
      <c r="J12" s="348" t="s">
        <v>1149</v>
      </c>
      <c r="K12" s="2157"/>
    </row>
    <row r="13" spans="1:11" s="28" customFormat="1" ht="12">
      <c r="A13" s="321"/>
      <c r="B13" s="326"/>
      <c r="C13" s="348" t="s">
        <v>716</v>
      </c>
      <c r="D13" s="2587" t="s">
        <v>1027</v>
      </c>
      <c r="E13" s="2587"/>
      <c r="F13" s="348" t="s">
        <v>1027</v>
      </c>
      <c r="G13" s="326" t="s">
        <v>1150</v>
      </c>
      <c r="H13" s="326"/>
      <c r="I13" s="348" t="s">
        <v>1150</v>
      </c>
      <c r="J13" s="321"/>
      <c r="K13" s="2157"/>
    </row>
    <row r="14" spans="1:11" s="28" customFormat="1" ht="12">
      <c r="A14" s="326" t="s">
        <v>119</v>
      </c>
      <c r="B14" s="925"/>
      <c r="C14" s="348" t="s">
        <v>120</v>
      </c>
      <c r="D14" s="2587" t="s">
        <v>146</v>
      </c>
      <c r="E14" s="2587"/>
      <c r="F14" s="348" t="s">
        <v>118</v>
      </c>
      <c r="G14" s="326" t="s">
        <v>632</v>
      </c>
      <c r="H14" s="326"/>
      <c r="I14" s="348" t="s">
        <v>633</v>
      </c>
      <c r="J14" s="348" t="s">
        <v>1028</v>
      </c>
    </row>
    <row r="15" spans="1:11" s="28" customFormat="1" ht="12">
      <c r="A15" s="616" t="s">
        <v>1029</v>
      </c>
      <c r="B15" s="616" t="s">
        <v>1030</v>
      </c>
      <c r="C15" s="615" t="s">
        <v>1031</v>
      </c>
      <c r="D15" s="2588" t="s">
        <v>1032</v>
      </c>
      <c r="E15" s="2588"/>
      <c r="F15" s="615" t="s">
        <v>146</v>
      </c>
      <c r="G15" s="616" t="s">
        <v>634</v>
      </c>
      <c r="H15" s="616"/>
      <c r="I15" s="615" t="s">
        <v>635</v>
      </c>
      <c r="J15" s="615" t="s">
        <v>1033</v>
      </c>
    </row>
    <row r="16" spans="1:11" s="28" customFormat="1" ht="12">
      <c r="A16" s="326"/>
      <c r="B16" s="321"/>
      <c r="C16" s="327"/>
      <c r="D16" s="327"/>
      <c r="E16" s="321"/>
      <c r="F16" s="327"/>
      <c r="G16" s="327"/>
      <c r="H16" s="321"/>
      <c r="I16" s="327"/>
      <c r="J16" s="327"/>
    </row>
    <row r="17" spans="1:17" s="28" customFormat="1" ht="12">
      <c r="A17" s="364">
        <v>1</v>
      </c>
      <c r="B17" s="327" t="s">
        <v>636</v>
      </c>
      <c r="C17" s="334">
        <v>5463208.0299999993</v>
      </c>
      <c r="D17" s="334">
        <v>21403.625000000524</v>
      </c>
      <c r="E17" s="349" t="s">
        <v>684</v>
      </c>
      <c r="F17" s="334">
        <v>5484611.6550000003</v>
      </c>
      <c r="G17" s="334">
        <v>41730.10195231453</v>
      </c>
      <c r="H17" s="349" t="s">
        <v>684</v>
      </c>
      <c r="I17" s="334">
        <v>5526341.7569523146</v>
      </c>
      <c r="J17" s="350" t="s">
        <v>2064</v>
      </c>
      <c r="M17" s="1933"/>
      <c r="Q17" s="971"/>
    </row>
    <row r="18" spans="1:17" s="28" customFormat="1" ht="12">
      <c r="A18" s="364">
        <v>2</v>
      </c>
      <c r="B18" s="327"/>
      <c r="C18" s="337"/>
      <c r="D18" s="337"/>
      <c r="E18" s="349"/>
      <c r="F18" s="337"/>
      <c r="G18" s="337"/>
      <c r="H18" s="349"/>
      <c r="I18" s="337"/>
      <c r="J18" s="327"/>
    </row>
    <row r="19" spans="1:17" s="28" customFormat="1" ht="12">
      <c r="A19" s="364">
        <v>3</v>
      </c>
      <c r="B19" s="327" t="s">
        <v>638</v>
      </c>
      <c r="C19" s="328">
        <v>2104171.5254239999</v>
      </c>
      <c r="D19" s="328">
        <v>139915.3209581608</v>
      </c>
      <c r="E19" s="349" t="s">
        <v>685</v>
      </c>
      <c r="F19" s="337">
        <v>2244086.8463821607</v>
      </c>
      <c r="G19" s="328"/>
      <c r="H19" s="349" t="s">
        <v>685</v>
      </c>
      <c r="I19" s="337">
        <v>2244086.8463821607</v>
      </c>
      <c r="J19" s="352" t="s">
        <v>1476</v>
      </c>
      <c r="L19" s="327"/>
      <c r="M19" s="578"/>
      <c r="P19" s="971"/>
    </row>
    <row r="20" spans="1:17" s="28" customFormat="1" ht="12">
      <c r="A20" s="364">
        <v>4</v>
      </c>
      <c r="B20" s="327"/>
      <c r="C20" s="328"/>
      <c r="D20" s="328"/>
      <c r="E20" s="351"/>
      <c r="F20" s="337"/>
      <c r="G20" s="337"/>
      <c r="H20" s="351"/>
      <c r="I20" s="328"/>
      <c r="J20" s="327"/>
      <c r="L20" s="327"/>
      <c r="M20" s="578"/>
    </row>
    <row r="21" spans="1:17" s="28" customFormat="1" ht="12">
      <c r="A21" s="364">
        <v>5</v>
      </c>
      <c r="B21" s="327" t="s">
        <v>639</v>
      </c>
      <c r="C21" s="328">
        <v>991893.33000000019</v>
      </c>
      <c r="D21" s="328">
        <v>-23747.526323152044</v>
      </c>
      <c r="E21" s="1401" t="s">
        <v>642</v>
      </c>
      <c r="F21" s="337">
        <v>968145.80367684818</v>
      </c>
      <c r="G21" s="328"/>
      <c r="H21" s="1401" t="s">
        <v>642</v>
      </c>
      <c r="I21" s="328">
        <v>968145.80367684818</v>
      </c>
      <c r="J21" s="352" t="s">
        <v>1477</v>
      </c>
      <c r="L21" s="327"/>
      <c r="M21" s="578"/>
      <c r="P21" s="2118"/>
    </row>
    <row r="22" spans="1:17" s="28" customFormat="1" ht="12">
      <c r="A22" s="364">
        <v>6</v>
      </c>
      <c r="B22" s="327"/>
      <c r="C22" s="328"/>
      <c r="D22" s="328"/>
      <c r="E22" s="349"/>
      <c r="F22" s="337"/>
      <c r="G22" s="337"/>
      <c r="H22" s="349"/>
      <c r="I22" s="328"/>
      <c r="J22" s="327"/>
      <c r="L22" s="327"/>
      <c r="M22" s="578"/>
    </row>
    <row r="23" spans="1:17" s="28" customFormat="1" ht="12">
      <c r="A23" s="364">
        <v>7</v>
      </c>
      <c r="B23" s="327" t="s">
        <v>640</v>
      </c>
      <c r="C23" s="328">
        <v>-1544.8800000000003</v>
      </c>
      <c r="D23" s="328">
        <v>1544.8800000000003</v>
      </c>
      <c r="E23" s="351" t="s">
        <v>637</v>
      </c>
      <c r="F23" s="328">
        <v>0</v>
      </c>
      <c r="G23" s="337"/>
      <c r="H23" s="351" t="s">
        <v>637</v>
      </c>
      <c r="I23" s="328">
        <v>0</v>
      </c>
      <c r="J23" s="352"/>
      <c r="L23" s="327"/>
      <c r="M23" s="578"/>
    </row>
    <row r="24" spans="1:17" s="28" customFormat="1" ht="12">
      <c r="A24" s="364">
        <v>8</v>
      </c>
      <c r="B24" s="327"/>
      <c r="C24" s="328"/>
      <c r="D24" s="328"/>
      <c r="E24" s="349"/>
      <c r="F24" s="337"/>
      <c r="G24" s="337"/>
      <c r="H24" s="349"/>
      <c r="I24" s="328"/>
      <c r="J24" s="327"/>
      <c r="L24" s="327"/>
      <c r="M24" s="578"/>
    </row>
    <row r="25" spans="1:17" s="28" customFormat="1" ht="12">
      <c r="A25" s="364">
        <v>9</v>
      </c>
      <c r="B25" s="327" t="s">
        <v>641</v>
      </c>
      <c r="C25" s="328">
        <v>628706.71</v>
      </c>
      <c r="D25" s="328">
        <v>-63832.858377794117</v>
      </c>
      <c r="E25" s="355" t="s">
        <v>643</v>
      </c>
      <c r="F25" s="337">
        <v>564873.85162220581</v>
      </c>
      <c r="G25" s="330">
        <v>1878</v>
      </c>
      <c r="H25" s="355" t="s">
        <v>643</v>
      </c>
      <c r="I25" s="328">
        <v>566751.85162220581</v>
      </c>
      <c r="J25" s="352" t="s">
        <v>656</v>
      </c>
      <c r="L25" s="327"/>
      <c r="M25" s="578"/>
    </row>
    <row r="26" spans="1:17" s="28" customFormat="1" ht="12">
      <c r="A26" s="364">
        <v>10</v>
      </c>
      <c r="B26" s="327"/>
      <c r="C26" s="328"/>
      <c r="D26" s="328"/>
      <c r="F26" s="337"/>
      <c r="G26" s="337"/>
      <c r="I26" s="328"/>
      <c r="J26" s="327"/>
      <c r="L26" s="327"/>
      <c r="M26" s="578"/>
    </row>
    <row r="27" spans="1:17" s="28" customFormat="1" ht="12">
      <c r="A27" s="364">
        <v>11</v>
      </c>
      <c r="B27" s="327" t="s">
        <v>644</v>
      </c>
      <c r="C27" s="354">
        <v>379671.35607196577</v>
      </c>
      <c r="D27" s="1008">
        <v>77804</v>
      </c>
      <c r="E27" s="1390" t="s">
        <v>535</v>
      </c>
      <c r="F27" s="1008">
        <v>457475</v>
      </c>
      <c r="G27" s="1008">
        <v>14996.345964655959</v>
      </c>
      <c r="H27" s="1390" t="s">
        <v>535</v>
      </c>
      <c r="I27" s="354">
        <v>472471.34596465598</v>
      </c>
      <c r="J27" s="352" t="s">
        <v>657</v>
      </c>
      <c r="L27" s="327"/>
      <c r="M27" s="578"/>
      <c r="O27" s="971"/>
      <c r="P27" s="2118"/>
    </row>
    <row r="28" spans="1:17" s="28" customFormat="1" ht="12">
      <c r="A28" s="364">
        <v>12</v>
      </c>
      <c r="B28" s="327"/>
      <c r="C28" s="328"/>
      <c r="D28" s="328"/>
      <c r="E28" s="349"/>
      <c r="F28" s="337"/>
      <c r="G28" s="337"/>
      <c r="H28" s="351"/>
      <c r="I28" s="328"/>
      <c r="J28" s="327"/>
      <c r="L28" s="327"/>
      <c r="M28" s="578"/>
    </row>
    <row r="29" spans="1:17" s="28" customFormat="1" ht="12">
      <c r="A29" s="364">
        <v>13</v>
      </c>
      <c r="B29" s="327" t="s">
        <v>645</v>
      </c>
      <c r="C29" s="354">
        <v>4102898.0414959658</v>
      </c>
      <c r="D29" s="354">
        <v>131683.81625721464</v>
      </c>
      <c r="E29" s="349"/>
      <c r="F29" s="354">
        <v>4234581.5016812142</v>
      </c>
      <c r="G29" s="354">
        <v>16874.345964655957</v>
      </c>
      <c r="H29" s="351"/>
      <c r="I29" s="354">
        <v>4251455.8476458704</v>
      </c>
      <c r="J29" s="327"/>
      <c r="L29" s="327"/>
      <c r="M29" s="578"/>
      <c r="P29" s="2118"/>
    </row>
    <row r="30" spans="1:17" s="28" customFormat="1" ht="12">
      <c r="A30" s="364">
        <v>14</v>
      </c>
      <c r="B30" s="327"/>
      <c r="C30" s="328"/>
      <c r="D30" s="328"/>
      <c r="E30" s="349"/>
      <c r="F30" s="328"/>
      <c r="G30" s="328"/>
      <c r="H30" s="351"/>
      <c r="I30" s="328"/>
      <c r="J30" s="327"/>
      <c r="L30" s="327"/>
      <c r="M30" s="578"/>
    </row>
    <row r="31" spans="1:17" s="28" customFormat="1" thickBot="1">
      <c r="A31" s="364">
        <v>15</v>
      </c>
      <c r="B31" s="327" t="s">
        <v>1912</v>
      </c>
      <c r="C31" s="356">
        <v>1360309.9885040335</v>
      </c>
      <c r="D31" s="356">
        <v>-110280.19125721412</v>
      </c>
      <c r="E31" s="357"/>
      <c r="F31" s="356">
        <v>1250030.1533187861</v>
      </c>
      <c r="G31" s="356">
        <v>24855.755987658573</v>
      </c>
      <c r="H31" s="358"/>
      <c r="I31" s="356">
        <v>1274885.9093064442</v>
      </c>
      <c r="J31" s="327"/>
      <c r="L31" s="327"/>
      <c r="M31" s="578"/>
    </row>
    <row r="32" spans="1:17" s="28" customFormat="1" thickTop="1">
      <c r="A32" s="364">
        <v>16</v>
      </c>
      <c r="B32" s="327"/>
      <c r="C32" s="328"/>
      <c r="D32" s="328"/>
      <c r="E32" s="349"/>
      <c r="F32" s="328"/>
      <c r="G32" s="328"/>
      <c r="H32" s="351"/>
      <c r="I32" s="337"/>
      <c r="J32" s="327"/>
      <c r="L32" s="327"/>
      <c r="M32" s="578"/>
    </row>
    <row r="33" spans="1:14" s="28" customFormat="1" ht="12">
      <c r="A33" s="364">
        <v>17</v>
      </c>
      <c r="B33" s="327"/>
      <c r="C33" s="328"/>
      <c r="D33" s="328"/>
      <c r="E33" s="349"/>
      <c r="F33" s="337"/>
      <c r="G33" s="337"/>
      <c r="H33" s="351"/>
      <c r="I33" s="337"/>
      <c r="J33" s="327"/>
      <c r="L33" s="327"/>
      <c r="M33" s="578"/>
    </row>
    <row r="34" spans="1:14" s="28" customFormat="1" thickBot="1">
      <c r="A34" s="364">
        <v>18</v>
      </c>
      <c r="B34" s="327" t="s">
        <v>1913</v>
      </c>
      <c r="C34" s="356">
        <v>22374268.727692306</v>
      </c>
      <c r="D34" s="356">
        <v>-5420996.5245079407</v>
      </c>
      <c r="E34" s="357"/>
      <c r="F34" s="356">
        <v>16953272.203184366</v>
      </c>
      <c r="G34" s="332"/>
      <c r="H34" s="358"/>
      <c r="I34" s="356">
        <v>16953272.203184366</v>
      </c>
      <c r="J34" s="327"/>
      <c r="L34" s="327"/>
      <c r="M34" s="578"/>
    </row>
    <row r="35" spans="1:14" s="28" customFormat="1" thickTop="1">
      <c r="A35" s="364">
        <v>19</v>
      </c>
      <c r="B35" s="327"/>
      <c r="C35" s="328"/>
      <c r="D35" s="328"/>
      <c r="E35" s="359"/>
      <c r="F35" s="327"/>
      <c r="G35" s="327"/>
      <c r="H35" s="321"/>
      <c r="I35" s="327"/>
      <c r="J35" s="327"/>
      <c r="L35" s="327"/>
      <c r="M35" s="578"/>
    </row>
    <row r="36" spans="1:14" s="28" customFormat="1" ht="12">
      <c r="A36" s="364">
        <v>20</v>
      </c>
      <c r="B36" s="327"/>
      <c r="C36" s="328"/>
      <c r="D36" s="328"/>
      <c r="E36" s="359"/>
      <c r="F36" s="327"/>
      <c r="G36" s="327"/>
      <c r="H36" s="321"/>
      <c r="I36" s="327"/>
      <c r="J36" s="327"/>
      <c r="L36" s="327"/>
      <c r="M36" s="578"/>
      <c r="N36" s="971"/>
    </row>
    <row r="37" spans="1:14" s="28" customFormat="1" ht="15" thickBot="1">
      <c r="A37" s="364">
        <v>21</v>
      </c>
      <c r="B37" s="327" t="s">
        <v>1914</v>
      </c>
      <c r="C37" s="360">
        <v>6.08</v>
      </c>
      <c r="D37" s="361" t="s">
        <v>1915</v>
      </c>
      <c r="E37" s="362"/>
      <c r="F37" s="360">
        <v>7.37</v>
      </c>
      <c r="G37" s="361" t="s">
        <v>1915</v>
      </c>
      <c r="H37" s="363"/>
      <c r="I37" s="566">
        <v>7.5199990540291084E-2</v>
      </c>
      <c r="J37" s="1099"/>
    </row>
    <row r="38" spans="1:14" s="28" customFormat="1" thickTop="1">
      <c r="A38" s="326"/>
      <c r="B38" s="321"/>
      <c r="C38" s="327"/>
      <c r="D38" s="327"/>
      <c r="E38" s="359"/>
      <c r="F38" s="327"/>
      <c r="G38" s="327"/>
      <c r="H38" s="321"/>
      <c r="I38" s="327"/>
      <c r="J38" s="327"/>
      <c r="M38" s="2040"/>
    </row>
    <row r="39" spans="1:14" s="28" customFormat="1" ht="12">
      <c r="A39" s="326"/>
      <c r="B39" s="321"/>
      <c r="C39" s="327"/>
      <c r="D39" s="327"/>
      <c r="E39" s="359"/>
      <c r="F39" s="327"/>
      <c r="G39" s="327"/>
      <c r="H39" s="321"/>
      <c r="I39" s="892"/>
      <c r="J39" s="327"/>
    </row>
    <row r="40" spans="1:14">
      <c r="B40" s="2249"/>
      <c r="C40" s="2249"/>
      <c r="D40" s="2249"/>
      <c r="E40" s="2249"/>
      <c r="F40" s="2249"/>
      <c r="H40" s="321"/>
    </row>
    <row r="41" spans="1:14">
      <c r="A41" s="326"/>
      <c r="B41" s="2249"/>
      <c r="C41" s="2249"/>
      <c r="D41" s="2249"/>
      <c r="E41" s="2249"/>
      <c r="F41" s="2249"/>
      <c r="G41" s="364"/>
      <c r="H41" s="326"/>
      <c r="I41" s="364"/>
      <c r="J41" s="364"/>
    </row>
    <row r="42" spans="1:14" s="28" customFormat="1" ht="12">
      <c r="A42" s="327"/>
      <c r="B42" s="327"/>
      <c r="C42" s="327"/>
      <c r="D42" s="327"/>
      <c r="E42" s="327"/>
      <c r="F42" s="327"/>
      <c r="G42" s="327"/>
      <c r="H42" s="327"/>
      <c r="I42" s="327"/>
      <c r="J42" s="327"/>
    </row>
    <row r="43" spans="1:14" s="28" customFormat="1" ht="12">
      <c r="A43" s="327"/>
      <c r="B43" s="327"/>
      <c r="C43" s="327"/>
      <c r="D43" s="327"/>
      <c r="E43" s="327"/>
      <c r="F43" s="327"/>
      <c r="G43" s="327"/>
      <c r="H43" s="327"/>
      <c r="I43" s="327"/>
      <c r="J43" s="327"/>
    </row>
    <row r="44" spans="1:14" s="28" customFormat="1" ht="12">
      <c r="A44" s="327"/>
      <c r="B44" s="327"/>
      <c r="C44" s="327"/>
      <c r="D44" s="327"/>
      <c r="E44" s="327"/>
      <c r="F44" s="401"/>
      <c r="G44" s="327"/>
      <c r="H44" s="327"/>
      <c r="I44" s="327"/>
      <c r="J44" s="327"/>
    </row>
    <row r="45" spans="1:14" s="28" customFormat="1" ht="12">
      <c r="A45" s="327"/>
      <c r="B45" s="327"/>
      <c r="C45" s="327"/>
      <c r="D45" s="327"/>
      <c r="E45" s="327"/>
      <c r="F45" s="327"/>
      <c r="G45" s="327"/>
      <c r="H45" s="327"/>
      <c r="I45" s="327"/>
      <c r="J45" s="327"/>
    </row>
    <row r="46" spans="1:14" s="28" customFormat="1" ht="12">
      <c r="A46" s="327"/>
      <c r="B46" s="327"/>
      <c r="C46" s="327"/>
      <c r="D46" s="327"/>
      <c r="E46" s="327"/>
      <c r="F46" s="930"/>
      <c r="G46" s="327"/>
      <c r="H46" s="327"/>
      <c r="I46" s="327"/>
      <c r="J46" s="327"/>
    </row>
    <row r="47" spans="1:14" s="28" customFormat="1" ht="12">
      <c r="A47" s="327"/>
      <c r="B47" s="327"/>
      <c r="C47" s="327"/>
      <c r="D47" s="327"/>
      <c r="E47" s="327"/>
      <c r="F47" s="327"/>
      <c r="G47" s="327"/>
      <c r="H47" s="327"/>
      <c r="I47" s="327"/>
      <c r="J47" s="327"/>
    </row>
    <row r="48" spans="1:14" s="28" customFormat="1" ht="12">
      <c r="A48" s="327"/>
      <c r="B48" s="327"/>
      <c r="C48" s="327"/>
      <c r="D48" s="327"/>
      <c r="E48" s="327"/>
      <c r="F48" s="327"/>
      <c r="G48" s="327"/>
      <c r="H48" s="327"/>
      <c r="I48" s="327"/>
      <c r="J48" s="327"/>
    </row>
    <row r="49" spans="1:10" s="28" customFormat="1" ht="12">
      <c r="A49" s="327"/>
      <c r="B49" s="327"/>
      <c r="C49" s="327"/>
      <c r="D49" s="327"/>
      <c r="E49" s="327"/>
      <c r="F49" s="327"/>
      <c r="G49" s="327"/>
      <c r="H49" s="327"/>
      <c r="I49" s="327"/>
      <c r="J49" s="327"/>
    </row>
    <row r="50" spans="1:10" s="28" customFormat="1" ht="12">
      <c r="A50" s="327"/>
      <c r="B50" s="327"/>
      <c r="C50" s="327"/>
      <c r="D50" s="327"/>
      <c r="E50" s="327"/>
      <c r="F50" s="327"/>
      <c r="G50" s="327"/>
      <c r="H50" s="327"/>
      <c r="I50" s="327"/>
      <c r="J50" s="327"/>
    </row>
    <row r="51" spans="1:10" s="28" customFormat="1" ht="12">
      <c r="A51" s="327"/>
      <c r="B51" s="327"/>
      <c r="C51" s="327"/>
      <c r="D51" s="327"/>
      <c r="E51" s="327"/>
      <c r="F51" s="327"/>
      <c r="G51" s="327"/>
      <c r="H51" s="327"/>
      <c r="I51" s="327"/>
      <c r="J51" s="327"/>
    </row>
    <row r="52" spans="1:10" s="28" customFormat="1" ht="12">
      <c r="A52" s="327"/>
      <c r="B52" s="327"/>
      <c r="C52" s="327"/>
      <c r="D52" s="327"/>
      <c r="E52" s="327"/>
      <c r="F52" s="327"/>
      <c r="G52" s="327"/>
      <c r="H52" s="327"/>
      <c r="I52" s="327"/>
      <c r="J52" s="327"/>
    </row>
    <row r="53" spans="1:10" s="28" customFormat="1" ht="12">
      <c r="A53" s="327"/>
      <c r="B53" s="327"/>
      <c r="C53" s="327"/>
      <c r="D53" s="327"/>
      <c r="E53" s="327"/>
      <c r="F53" s="327"/>
      <c r="G53" s="327"/>
      <c r="H53" s="327"/>
      <c r="I53" s="327"/>
      <c r="J53" s="327"/>
    </row>
    <row r="54" spans="1:10" s="28" customFormat="1" ht="12">
      <c r="A54" s="327"/>
      <c r="B54" s="327"/>
      <c r="C54" s="327"/>
      <c r="D54" s="327"/>
      <c r="E54" s="327"/>
      <c r="F54" s="327"/>
      <c r="G54" s="327"/>
      <c r="H54" s="327"/>
      <c r="I54" s="327"/>
      <c r="J54" s="327"/>
    </row>
    <row r="55" spans="1:10" s="28" customFormat="1" ht="12">
      <c r="A55" s="327"/>
      <c r="B55" s="327"/>
      <c r="C55" s="327"/>
      <c r="D55" s="327"/>
      <c r="E55" s="327"/>
      <c r="F55" s="327"/>
      <c r="G55" s="327"/>
      <c r="H55" s="327"/>
      <c r="I55" s="327"/>
      <c r="J55" s="327"/>
    </row>
    <row r="56" spans="1:10" s="28" customFormat="1" ht="12">
      <c r="A56" s="327"/>
      <c r="B56" s="327"/>
      <c r="C56" s="327"/>
      <c r="D56" s="327"/>
      <c r="E56" s="327"/>
      <c r="F56" s="327"/>
      <c r="G56" s="327"/>
      <c r="H56" s="327"/>
      <c r="I56" s="327"/>
      <c r="J56" s="327"/>
    </row>
    <row r="57" spans="1:10" s="28" customFormat="1" ht="12">
      <c r="A57" s="327"/>
      <c r="B57" s="327"/>
      <c r="C57" s="327"/>
      <c r="D57" s="327"/>
      <c r="E57" s="327"/>
      <c r="F57" s="327"/>
      <c r="G57" s="327"/>
      <c r="H57" s="327"/>
      <c r="I57" s="327"/>
      <c r="J57" s="327"/>
    </row>
    <row r="58" spans="1:10" s="28" customFormat="1" ht="12">
      <c r="A58" s="327"/>
      <c r="B58" s="327"/>
      <c r="C58" s="327"/>
      <c r="D58" s="327"/>
      <c r="E58" s="327"/>
      <c r="F58" s="327"/>
      <c r="G58" s="327"/>
      <c r="H58" s="327"/>
      <c r="I58" s="327"/>
      <c r="J58" s="327"/>
    </row>
    <row r="59" spans="1:10" s="28" customFormat="1" ht="12">
      <c r="A59" s="327"/>
      <c r="B59" s="327"/>
      <c r="C59" s="327"/>
      <c r="D59" s="327"/>
      <c r="E59" s="327"/>
      <c r="F59" s="327"/>
      <c r="G59" s="327"/>
      <c r="H59" s="327"/>
      <c r="I59" s="327"/>
      <c r="J59" s="327"/>
    </row>
    <row r="60" spans="1:10" s="28" customFormat="1" ht="12">
      <c r="A60" s="327"/>
      <c r="B60" s="327"/>
      <c r="C60" s="327"/>
      <c r="D60" s="327"/>
      <c r="E60" s="327"/>
      <c r="F60" s="327"/>
      <c r="G60" s="327"/>
      <c r="H60" s="327"/>
      <c r="I60" s="327"/>
      <c r="J60" s="327"/>
    </row>
    <row r="61" spans="1:10" s="28" customFormat="1" ht="12">
      <c r="A61" s="327"/>
      <c r="B61" s="327"/>
      <c r="C61" s="327"/>
      <c r="D61" s="327"/>
      <c r="E61" s="327"/>
      <c r="F61" s="327"/>
      <c r="G61" s="327"/>
      <c r="H61" s="327"/>
      <c r="I61" s="327"/>
      <c r="J61" s="327"/>
    </row>
    <row r="62" spans="1:10" s="28" customFormat="1" ht="12">
      <c r="A62" s="327"/>
      <c r="B62" s="327"/>
      <c r="C62" s="327"/>
      <c r="D62" s="327"/>
      <c r="E62" s="327"/>
      <c r="F62" s="327"/>
      <c r="G62" s="327"/>
      <c r="H62" s="327"/>
      <c r="I62" s="327"/>
      <c r="J62" s="327"/>
    </row>
    <row r="63" spans="1:10" s="28" customFormat="1" ht="12">
      <c r="A63" s="327"/>
      <c r="B63" s="327"/>
      <c r="C63" s="327"/>
      <c r="D63" s="327"/>
      <c r="E63" s="327"/>
      <c r="F63" s="327"/>
      <c r="G63" s="327"/>
      <c r="H63" s="327"/>
      <c r="I63" s="327"/>
      <c r="J63" s="327"/>
    </row>
    <row r="64" spans="1:10" s="28" customFormat="1" ht="12">
      <c r="A64" s="327"/>
      <c r="B64" s="327"/>
      <c r="C64" s="327"/>
      <c r="D64" s="327"/>
      <c r="E64" s="327"/>
      <c r="F64" s="327"/>
      <c r="G64" s="327"/>
      <c r="H64" s="327"/>
      <c r="I64" s="327"/>
      <c r="J64" s="327"/>
    </row>
    <row r="65" spans="1:10" s="28" customFormat="1" ht="12">
      <c r="A65" s="327"/>
      <c r="B65" s="327"/>
      <c r="C65" s="327"/>
      <c r="D65" s="327"/>
      <c r="E65" s="327"/>
      <c r="F65" s="327"/>
      <c r="G65" s="327"/>
      <c r="H65" s="327"/>
      <c r="I65" s="327"/>
      <c r="J65" s="327"/>
    </row>
    <row r="66" spans="1:10" s="28" customFormat="1" ht="12">
      <c r="A66" s="327"/>
      <c r="B66" s="327"/>
      <c r="C66" s="327"/>
      <c r="D66" s="327"/>
      <c r="E66" s="327"/>
      <c r="F66" s="327"/>
      <c r="G66" s="327"/>
      <c r="H66" s="327"/>
      <c r="I66" s="327"/>
      <c r="J66" s="327"/>
    </row>
    <row r="67" spans="1:10" s="28" customFormat="1" ht="12">
      <c r="A67" s="327"/>
      <c r="B67" s="327"/>
      <c r="C67" s="327"/>
      <c r="D67" s="327"/>
      <c r="E67" s="327"/>
      <c r="F67" s="327"/>
      <c r="G67" s="327"/>
      <c r="H67" s="327"/>
      <c r="I67" s="327"/>
      <c r="J67" s="327"/>
    </row>
    <row r="68" spans="1:10" s="28" customFormat="1" ht="12">
      <c r="A68" s="327"/>
      <c r="B68" s="327"/>
      <c r="C68" s="327"/>
      <c r="D68" s="327"/>
      <c r="E68" s="327"/>
      <c r="F68" s="327"/>
      <c r="G68" s="327"/>
      <c r="H68" s="327"/>
      <c r="I68" s="327"/>
      <c r="J68" s="327"/>
    </row>
    <row r="69" spans="1:10" s="28" customFormat="1" ht="12">
      <c r="A69" s="327"/>
      <c r="B69" s="327"/>
      <c r="C69" s="327"/>
      <c r="D69" s="327"/>
      <c r="E69" s="327"/>
      <c r="F69" s="327"/>
      <c r="G69" s="327"/>
      <c r="H69" s="327"/>
      <c r="I69" s="327"/>
      <c r="J69" s="327"/>
    </row>
    <row r="70" spans="1:10" s="28" customFormat="1" ht="12">
      <c r="A70" s="327"/>
      <c r="B70" s="327"/>
      <c r="C70" s="327"/>
      <c r="D70" s="327"/>
      <c r="E70" s="327"/>
      <c r="F70" s="327"/>
      <c r="G70" s="327"/>
      <c r="H70" s="327"/>
      <c r="I70" s="327"/>
      <c r="J70" s="327"/>
    </row>
    <row r="71" spans="1:10" s="28" customFormat="1" ht="12">
      <c r="A71" s="327"/>
      <c r="B71" s="327"/>
      <c r="C71" s="327"/>
      <c r="D71" s="327"/>
      <c r="E71" s="327"/>
      <c r="F71" s="327"/>
      <c r="G71" s="327"/>
      <c r="H71" s="327"/>
      <c r="I71" s="327"/>
      <c r="J71" s="327"/>
    </row>
    <row r="72" spans="1:10" s="28" customFormat="1" ht="12">
      <c r="A72" s="327"/>
      <c r="B72" s="327"/>
      <c r="C72" s="327"/>
      <c r="D72" s="327"/>
      <c r="E72" s="327"/>
      <c r="F72" s="327"/>
      <c r="G72" s="327"/>
      <c r="H72" s="327"/>
      <c r="I72" s="327"/>
      <c r="J72" s="327"/>
    </row>
    <row r="73" spans="1:10" s="28" customFormat="1" ht="12">
      <c r="A73" s="327"/>
      <c r="B73" s="327"/>
      <c r="C73" s="327"/>
      <c r="D73" s="327"/>
      <c r="E73" s="327"/>
      <c r="F73" s="327"/>
      <c r="G73" s="327"/>
      <c r="H73" s="327"/>
      <c r="I73" s="327"/>
      <c r="J73" s="327"/>
    </row>
    <row r="74" spans="1:10" s="28" customFormat="1" ht="12">
      <c r="A74" s="327"/>
      <c r="B74" s="327"/>
      <c r="C74" s="327"/>
      <c r="D74" s="327"/>
      <c r="E74" s="327"/>
      <c r="F74" s="327"/>
      <c r="G74" s="327"/>
      <c r="H74" s="327"/>
      <c r="I74" s="327"/>
      <c r="J74" s="327"/>
    </row>
    <row r="75" spans="1:10" s="28" customFormat="1" ht="12">
      <c r="A75" s="327"/>
      <c r="B75" s="327"/>
      <c r="C75" s="327"/>
      <c r="D75" s="327"/>
      <c r="E75" s="327"/>
      <c r="F75" s="327"/>
      <c r="G75" s="327"/>
      <c r="H75" s="327"/>
      <c r="I75" s="327"/>
      <c r="J75" s="327"/>
    </row>
    <row r="76" spans="1:10" s="28" customFormat="1" ht="12">
      <c r="A76" s="327"/>
      <c r="B76" s="327"/>
      <c r="C76" s="327"/>
      <c r="D76" s="327"/>
      <c r="E76" s="327"/>
      <c r="F76" s="327"/>
      <c r="G76" s="327"/>
      <c r="H76" s="327"/>
      <c r="I76" s="327"/>
      <c r="J76" s="327"/>
    </row>
    <row r="94" spans="1:2">
      <c r="A94" s="2108"/>
      <c r="B94" s="2108"/>
    </row>
    <row r="95" spans="1:2">
      <c r="A95" s="2108"/>
      <c r="B95" s="2108"/>
    </row>
    <row r="96" spans="1:2">
      <c r="A96" s="2108"/>
      <c r="B96" s="2108"/>
    </row>
    <row r="97" spans="1:2">
      <c r="A97" s="2108"/>
      <c r="B97" s="2108"/>
    </row>
    <row r="98" spans="1:2">
      <c r="A98" s="2108"/>
      <c r="B98" s="2108"/>
    </row>
    <row r="128" spans="1:2">
      <c r="A128" s="2108"/>
      <c r="B128" s="2108"/>
    </row>
    <row r="197" spans="1:1">
      <c r="A197" s="321"/>
    </row>
    <row r="214" spans="1:1">
      <c r="A214" s="2108"/>
    </row>
    <row r="215" spans="1:1">
      <c r="A215" s="2108"/>
    </row>
    <row r="216" spans="1:1">
      <c r="A216" s="2108"/>
    </row>
    <row r="217" spans="1:1">
      <c r="A217" s="2108"/>
    </row>
    <row r="218" spans="1:1">
      <c r="A218" s="2108"/>
    </row>
    <row r="219" spans="1:1">
      <c r="A219" s="2108"/>
    </row>
    <row r="220" spans="1:1">
      <c r="A220" s="2108"/>
    </row>
    <row r="221" spans="1:1">
      <c r="A221" s="2108"/>
    </row>
    <row r="222" spans="1:1">
      <c r="A222" s="2108"/>
    </row>
    <row r="223" spans="1:1">
      <c r="A223" s="2108"/>
    </row>
    <row r="224" spans="1:1">
      <c r="A224" s="2108"/>
    </row>
    <row r="225" spans="1:1">
      <c r="A225" s="2108"/>
    </row>
    <row r="226" spans="1:1">
      <c r="A226" s="2108"/>
    </row>
    <row r="227" spans="1:1">
      <c r="A227" s="2108"/>
    </row>
    <row r="228" spans="1:1">
      <c r="A228" s="2108"/>
    </row>
    <row r="229" spans="1:1">
      <c r="A229" s="2108"/>
    </row>
    <row r="230" spans="1:1">
      <c r="A230" s="2108"/>
    </row>
    <row r="231" spans="1:1">
      <c r="A231" s="2108"/>
    </row>
    <row r="232" spans="1:1">
      <c r="A232" s="2108"/>
    </row>
    <row r="233" spans="1:1">
      <c r="A233" s="2108"/>
    </row>
    <row r="234" spans="1:1">
      <c r="A234" s="2108"/>
    </row>
    <row r="235" spans="1:1">
      <c r="A235" s="2108"/>
    </row>
    <row r="236" spans="1:1">
      <c r="A236" s="2108"/>
    </row>
    <row r="237" spans="1:1">
      <c r="A237" s="2108"/>
    </row>
    <row r="238" spans="1:1">
      <c r="A238" s="2108"/>
    </row>
    <row r="239" spans="1:1">
      <c r="A239" s="2108"/>
    </row>
    <row r="240" spans="1:1">
      <c r="A240" s="2108"/>
    </row>
    <row r="241" spans="1:1">
      <c r="A241" s="2108"/>
    </row>
    <row r="242" spans="1:1">
      <c r="A242" s="2108"/>
    </row>
    <row r="243" spans="1:1">
      <c r="A243" s="2108"/>
    </row>
    <row r="244" spans="1:1">
      <c r="A244" s="2108"/>
    </row>
    <row r="245" spans="1:1">
      <c r="A245" s="2108"/>
    </row>
    <row r="246" spans="1:1">
      <c r="A246" s="2108"/>
    </row>
    <row r="247" spans="1:1">
      <c r="A247" s="2108"/>
    </row>
    <row r="248" spans="1:1">
      <c r="A248" s="2108"/>
    </row>
    <row r="249" spans="1:1">
      <c r="A249" s="2108"/>
    </row>
    <row r="250" spans="1:1">
      <c r="A250" s="2108"/>
    </row>
    <row r="251" spans="1:1">
      <c r="A251" s="2108"/>
    </row>
    <row r="252" spans="1:1">
      <c r="A252" s="2108"/>
    </row>
    <row r="253" spans="1:1">
      <c r="A253" s="2108"/>
    </row>
    <row r="254" spans="1:1">
      <c r="A254" s="2108"/>
    </row>
    <row r="255" spans="1:1">
      <c r="A255" s="2108"/>
    </row>
    <row r="256" spans="1:1">
      <c r="A256" s="2108"/>
    </row>
    <row r="257" spans="1:1">
      <c r="A257" s="2108"/>
    </row>
    <row r="258" spans="1:1">
      <c r="A258" s="2108"/>
    </row>
    <row r="259" spans="1:1">
      <c r="A259" s="2108"/>
    </row>
    <row r="260" spans="1:1">
      <c r="A260" s="2108"/>
    </row>
    <row r="261" spans="1:1">
      <c r="A261" s="2108"/>
    </row>
    <row r="262" spans="1:1">
      <c r="A262" s="2108"/>
    </row>
    <row r="263" spans="1:1">
      <c r="A263" s="2108"/>
    </row>
    <row r="264" spans="1:1">
      <c r="A264" s="2108"/>
    </row>
    <row r="265" spans="1:1">
      <c r="A265" s="2108"/>
    </row>
    <row r="266" spans="1:1">
      <c r="A266" s="2108"/>
    </row>
    <row r="267" spans="1:1">
      <c r="A267" s="2108"/>
    </row>
    <row r="268" spans="1:1">
      <c r="A268" s="2108"/>
    </row>
  </sheetData>
  <mergeCells count="4">
    <mergeCell ref="A9:J10"/>
    <mergeCell ref="D13:E13"/>
    <mergeCell ref="D14:E14"/>
    <mergeCell ref="D15:E15"/>
  </mergeCells>
  <phoneticPr fontId="29" type="noConversion"/>
  <printOptions horizontalCentered="1"/>
  <pageMargins left="0.25" right="0.25" top="0.75" bottom="0.25" header="0.25" footer="0.25"/>
  <pageSetup fitToHeight="3" orientation="landscape" r:id="rId1"/>
  <headerFooter alignWithMargins="0"/>
</worksheet>
</file>

<file path=xl/worksheets/sheet33.xml><?xml version="1.0" encoding="utf-8"?>
<worksheet xmlns="http://schemas.openxmlformats.org/spreadsheetml/2006/main" xmlns:r="http://schemas.openxmlformats.org/officeDocument/2006/relationships">
  <sheetPr transitionEvaluation="1" transitionEntry="1" codeName="Sheet25">
    <pageSetUpPr fitToPage="1"/>
  </sheetPr>
  <dimension ref="A1:Q296"/>
  <sheetViews>
    <sheetView view="pageBreakPreview" zoomScale="85" zoomScaleNormal="100" zoomScaleSheetLayoutView="85" workbookViewId="0"/>
  </sheetViews>
  <sheetFormatPr defaultColWidth="10.85546875" defaultRowHeight="12.75"/>
  <cols>
    <col min="1" max="1" width="4.85546875" style="327" customWidth="1"/>
    <col min="2" max="2" width="26.42578125" style="327" customWidth="1"/>
    <col min="3" max="3" width="14.85546875" style="327" customWidth="1"/>
    <col min="4" max="4" width="13.85546875" style="327" customWidth="1"/>
    <col min="5" max="5" width="3.28515625" style="327" bestFit="1" customWidth="1"/>
    <col min="6" max="7" width="15.85546875" style="327" customWidth="1"/>
    <col min="8" max="8" width="3.28515625" style="327" customWidth="1"/>
    <col min="9" max="9" width="14.140625" style="327" customWidth="1"/>
    <col min="10" max="10" width="14.42578125" style="327" customWidth="1"/>
    <col min="11" max="11" width="10.85546875" style="327"/>
    <col min="12" max="12" width="22.7109375" style="327" customWidth="1"/>
    <col min="13" max="13" width="11.140625" style="978" customWidth="1"/>
    <col min="14" max="15" width="10.85546875" style="978" customWidth="1"/>
    <col min="16" max="16" width="11.28515625" style="978" bestFit="1" customWidth="1"/>
    <col min="17" max="16384" width="10.85546875" style="978"/>
  </cols>
  <sheetData>
    <row r="1" spans="1:12" s="28" customFormat="1" ht="12">
      <c r="A1" s="317" t="s">
        <v>650</v>
      </c>
      <c r="B1" s="321"/>
      <c r="C1" s="321"/>
      <c r="E1" s="365"/>
      <c r="H1" s="321" t="s">
        <v>1741</v>
      </c>
      <c r="I1" s="321"/>
      <c r="J1" s="321"/>
      <c r="K1" s="327"/>
      <c r="L1" s="327"/>
    </row>
    <row r="2" spans="1:12" s="28" customFormat="1" ht="12">
      <c r="A2" s="321"/>
      <c r="B2" s="321"/>
      <c r="C2" s="321"/>
      <c r="E2" s="365"/>
      <c r="H2" s="321"/>
      <c r="I2" s="321"/>
      <c r="J2" s="321"/>
      <c r="K2" s="327"/>
      <c r="L2" s="327"/>
    </row>
    <row r="3" spans="1:12" s="28" customFormat="1" ht="12">
      <c r="A3" s="321" t="s">
        <v>3808</v>
      </c>
      <c r="B3" s="321"/>
      <c r="C3" s="321"/>
      <c r="E3" s="365"/>
      <c r="H3" s="321" t="s">
        <v>2176</v>
      </c>
      <c r="I3" s="321"/>
      <c r="J3" s="321"/>
      <c r="K3" s="327"/>
      <c r="L3" s="327"/>
    </row>
    <row r="4" spans="1:12" s="28" customFormat="1" ht="12">
      <c r="A4" s="321" t="s">
        <v>3807</v>
      </c>
      <c r="B4" s="321"/>
      <c r="C4" s="321"/>
      <c r="E4" s="321"/>
      <c r="H4" s="321" t="s">
        <v>1076</v>
      </c>
      <c r="I4" s="321"/>
      <c r="J4" s="321"/>
      <c r="K4" s="327"/>
      <c r="L4" s="327"/>
    </row>
    <row r="5" spans="1:12" s="28" customFormat="1" ht="12">
      <c r="A5" s="321" t="s">
        <v>2632</v>
      </c>
      <c r="B5" s="321"/>
      <c r="C5" s="321"/>
      <c r="E5" s="321"/>
      <c r="H5" s="321" t="s">
        <v>4056</v>
      </c>
      <c r="I5" s="321"/>
      <c r="J5" s="321"/>
      <c r="K5" s="327"/>
      <c r="L5" s="327"/>
    </row>
    <row r="6" spans="1:12" s="28" customFormat="1" ht="12">
      <c r="A6" s="321" t="s">
        <v>956</v>
      </c>
      <c r="B6" s="321"/>
      <c r="C6" s="321"/>
      <c r="D6" s="321"/>
      <c r="E6" s="321"/>
      <c r="F6" s="321"/>
      <c r="G6" s="321"/>
      <c r="H6" s="321"/>
      <c r="I6" s="321"/>
      <c r="J6" s="321"/>
      <c r="K6" s="327"/>
      <c r="L6" s="327"/>
    </row>
    <row r="7" spans="1:12" s="28" customFormat="1" ht="12">
      <c r="A7" s="317" t="s">
        <v>1906</v>
      </c>
      <c r="B7" s="2335"/>
      <c r="C7" s="321"/>
      <c r="D7" s="321"/>
      <c r="E7" s="321"/>
      <c r="F7" s="321"/>
      <c r="G7" s="321"/>
      <c r="H7" s="321"/>
      <c r="I7" s="321"/>
      <c r="J7" s="321"/>
      <c r="K7" s="327"/>
      <c r="L7" s="327"/>
    </row>
    <row r="8" spans="1:12" s="28" customFormat="1" ht="12">
      <c r="A8" s="321"/>
      <c r="B8" s="321"/>
      <c r="C8" s="321"/>
      <c r="D8" s="321"/>
      <c r="E8" s="321"/>
      <c r="F8" s="321"/>
      <c r="G8" s="321"/>
      <c r="H8" s="321"/>
      <c r="I8" s="321"/>
      <c r="J8" s="321"/>
      <c r="K8" s="327"/>
      <c r="L8" s="327"/>
    </row>
    <row r="9" spans="1:12" s="28" customFormat="1" ht="12">
      <c r="A9" s="2582" t="s">
        <v>1919</v>
      </c>
      <c r="B9" s="2582"/>
      <c r="C9" s="2582"/>
      <c r="D9" s="2582"/>
      <c r="E9" s="2582"/>
      <c r="F9" s="2582"/>
      <c r="G9" s="2582"/>
      <c r="H9" s="2582"/>
      <c r="I9" s="2582"/>
      <c r="J9" s="2582"/>
      <c r="K9" s="327"/>
      <c r="L9" s="327"/>
    </row>
    <row r="10" spans="1:12" s="28" customFormat="1" ht="12">
      <c r="A10" s="2582"/>
      <c r="B10" s="2582"/>
      <c r="C10" s="2582"/>
      <c r="D10" s="2582"/>
      <c r="E10" s="2582"/>
      <c r="F10" s="2582"/>
      <c r="G10" s="2582"/>
      <c r="H10" s="2582"/>
      <c r="I10" s="2582"/>
      <c r="J10" s="2582"/>
      <c r="K10" s="327"/>
      <c r="L10" s="327"/>
    </row>
    <row r="11" spans="1:12" s="28" customFormat="1" thickBot="1">
      <c r="A11" s="366"/>
      <c r="B11" s="366"/>
      <c r="C11" s="366"/>
      <c r="D11" s="366"/>
      <c r="E11" s="366"/>
      <c r="F11" s="366"/>
      <c r="G11" s="366"/>
      <c r="H11" s="366"/>
      <c r="I11" s="366"/>
      <c r="J11" s="366"/>
      <c r="K11" s="364"/>
      <c r="L11" s="327"/>
    </row>
    <row r="12" spans="1:12" s="28" customFormat="1" ht="12">
      <c r="A12" s="321"/>
      <c r="B12" s="326" t="s">
        <v>1321</v>
      </c>
      <c r="C12" s="348" t="s">
        <v>1322</v>
      </c>
      <c r="D12" s="326" t="s">
        <v>1323</v>
      </c>
      <c r="E12" s="326"/>
      <c r="F12" s="348" t="s">
        <v>1324</v>
      </c>
      <c r="G12" s="326" t="s">
        <v>715</v>
      </c>
      <c r="H12" s="326"/>
      <c r="I12" s="348" t="s">
        <v>147</v>
      </c>
      <c r="J12" s="348" t="s">
        <v>1149</v>
      </c>
      <c r="K12" s="364"/>
      <c r="L12" s="327"/>
    </row>
    <row r="13" spans="1:12" s="28" customFormat="1" ht="12">
      <c r="A13" s="321"/>
      <c r="B13" s="326"/>
      <c r="C13" s="348" t="s">
        <v>716</v>
      </c>
      <c r="D13" s="2587" t="s">
        <v>1027</v>
      </c>
      <c r="E13" s="2587"/>
      <c r="F13" s="348" t="s">
        <v>1027</v>
      </c>
      <c r="G13" s="326" t="s">
        <v>1150</v>
      </c>
      <c r="H13" s="326"/>
      <c r="I13" s="348" t="s">
        <v>1150</v>
      </c>
      <c r="J13" s="321"/>
      <c r="K13" s="364"/>
      <c r="L13" s="327"/>
    </row>
    <row r="14" spans="1:12" s="28" customFormat="1" ht="12">
      <c r="A14" s="326" t="s">
        <v>119</v>
      </c>
      <c r="B14" s="925"/>
      <c r="C14" s="348" t="s">
        <v>120</v>
      </c>
      <c r="D14" s="2587" t="s">
        <v>146</v>
      </c>
      <c r="E14" s="2587"/>
      <c r="F14" s="348" t="s">
        <v>118</v>
      </c>
      <c r="G14" s="326" t="s">
        <v>632</v>
      </c>
      <c r="H14" s="326"/>
      <c r="I14" s="348" t="s">
        <v>633</v>
      </c>
      <c r="J14" s="348" t="s">
        <v>1028</v>
      </c>
      <c r="K14" s="327"/>
      <c r="L14" s="327"/>
    </row>
    <row r="15" spans="1:12" s="28" customFormat="1" ht="12">
      <c r="A15" s="616" t="s">
        <v>1029</v>
      </c>
      <c r="B15" s="616" t="s">
        <v>1030</v>
      </c>
      <c r="C15" s="615" t="s">
        <v>1031</v>
      </c>
      <c r="D15" s="2588" t="s">
        <v>1032</v>
      </c>
      <c r="E15" s="2588"/>
      <c r="F15" s="615" t="s">
        <v>146</v>
      </c>
      <c r="G15" s="616" t="s">
        <v>634</v>
      </c>
      <c r="H15" s="616"/>
      <c r="I15" s="615" t="s">
        <v>635</v>
      </c>
      <c r="J15" s="615" t="s">
        <v>1033</v>
      </c>
      <c r="K15" s="327"/>
      <c r="L15" s="327"/>
    </row>
    <row r="16" spans="1:12" s="28" customFormat="1" ht="12">
      <c r="A16" s="326"/>
      <c r="B16" s="321"/>
      <c r="C16" s="327"/>
      <c r="D16" s="327"/>
      <c r="E16" s="321"/>
      <c r="F16" s="327"/>
      <c r="G16" s="327"/>
      <c r="H16" s="321"/>
      <c r="I16" s="327"/>
      <c r="J16" s="327"/>
      <c r="K16" s="327"/>
      <c r="L16" s="327"/>
    </row>
    <row r="17" spans="1:17" s="28" customFormat="1" ht="12">
      <c r="A17" s="364">
        <v>1</v>
      </c>
      <c r="B17" s="327" t="s">
        <v>636</v>
      </c>
      <c r="C17" s="334">
        <v>2320096.7799999998</v>
      </c>
      <c r="D17" s="334">
        <v>-14407.882500000298</v>
      </c>
      <c r="E17" s="349" t="s">
        <v>684</v>
      </c>
      <c r="F17" s="334">
        <v>2305688.8974999995</v>
      </c>
      <c r="G17" s="334">
        <v>542543.52841568401</v>
      </c>
      <c r="H17" s="349" t="s">
        <v>684</v>
      </c>
      <c r="I17" s="334">
        <v>2848232.4259156836</v>
      </c>
      <c r="J17" s="350" t="s">
        <v>2064</v>
      </c>
      <c r="K17" s="327"/>
      <c r="L17" s="327"/>
      <c r="M17" s="1933"/>
      <c r="Q17" s="971"/>
    </row>
    <row r="18" spans="1:17" s="28" customFormat="1" ht="12">
      <c r="A18" s="364">
        <v>2</v>
      </c>
      <c r="B18" s="327"/>
      <c r="C18" s="337"/>
      <c r="D18" s="337"/>
      <c r="E18" s="349"/>
      <c r="F18" s="337"/>
      <c r="G18" s="337"/>
      <c r="H18" s="349"/>
      <c r="I18" s="337"/>
      <c r="J18" s="327"/>
      <c r="K18" s="327"/>
      <c r="L18" s="327"/>
    </row>
    <row r="19" spans="1:17" s="28" customFormat="1" ht="12">
      <c r="A19" s="364">
        <v>3</v>
      </c>
      <c r="B19" s="327" t="s">
        <v>638</v>
      </c>
      <c r="C19" s="328">
        <v>759719.50457600015</v>
      </c>
      <c r="D19" s="328">
        <v>81265.287319589173</v>
      </c>
      <c r="E19" s="349" t="s">
        <v>685</v>
      </c>
      <c r="F19" s="337">
        <v>840984.79189558933</v>
      </c>
      <c r="G19" s="328"/>
      <c r="H19" s="349" t="s">
        <v>685</v>
      </c>
      <c r="I19" s="337">
        <v>840984.79189558933</v>
      </c>
      <c r="J19" s="352" t="s">
        <v>2057</v>
      </c>
      <c r="K19" s="327"/>
      <c r="L19" s="327"/>
      <c r="M19" s="578"/>
      <c r="P19" s="971"/>
    </row>
    <row r="20" spans="1:17" s="28" customFormat="1" ht="12">
      <c r="A20" s="364">
        <v>4</v>
      </c>
      <c r="B20" s="327"/>
      <c r="C20" s="328"/>
      <c r="D20" s="328"/>
      <c r="E20" s="351"/>
      <c r="F20" s="337"/>
      <c r="G20" s="337"/>
      <c r="H20" s="351"/>
      <c r="I20" s="328"/>
      <c r="J20" s="327"/>
      <c r="K20" s="327"/>
      <c r="L20" s="327"/>
      <c r="M20" s="578"/>
    </row>
    <row r="21" spans="1:17" s="28" customFormat="1" ht="12">
      <c r="A21" s="364">
        <v>5</v>
      </c>
      <c r="B21" s="327" t="s">
        <v>639</v>
      </c>
      <c r="C21" s="328">
        <v>216180.32000000012</v>
      </c>
      <c r="D21" s="328">
        <v>405399.68385249516</v>
      </c>
      <c r="E21" s="1401" t="s">
        <v>642</v>
      </c>
      <c r="F21" s="337">
        <v>621580.00385249523</v>
      </c>
      <c r="G21" s="337"/>
      <c r="H21" s="1401" t="s">
        <v>642</v>
      </c>
      <c r="I21" s="328">
        <v>621580.00385249523</v>
      </c>
      <c r="J21" s="352" t="s">
        <v>1867</v>
      </c>
      <c r="K21" s="327"/>
      <c r="L21" s="327"/>
      <c r="M21" s="578"/>
      <c r="P21" s="2118"/>
    </row>
    <row r="22" spans="1:17" s="28" customFormat="1" ht="12">
      <c r="A22" s="364">
        <v>6</v>
      </c>
      <c r="B22" s="327"/>
      <c r="C22" s="328"/>
      <c r="D22" s="328"/>
      <c r="E22" s="349"/>
      <c r="F22" s="337"/>
      <c r="G22" s="337"/>
      <c r="H22" s="349"/>
      <c r="I22" s="328"/>
      <c r="J22" s="327"/>
      <c r="K22" s="327"/>
      <c r="L22" s="327"/>
      <c r="M22" s="578"/>
    </row>
    <row r="23" spans="1:17" s="28" customFormat="1" ht="12">
      <c r="A23" s="364">
        <v>7</v>
      </c>
      <c r="B23" s="327" t="s">
        <v>640</v>
      </c>
      <c r="C23" s="328">
        <v>0</v>
      </c>
      <c r="D23" s="328"/>
      <c r="E23" s="351" t="s">
        <v>637</v>
      </c>
      <c r="F23" s="333">
        <v>0</v>
      </c>
      <c r="G23" s="337"/>
      <c r="H23" s="351" t="s">
        <v>637</v>
      </c>
      <c r="I23" s="328">
        <v>0</v>
      </c>
      <c r="J23" s="352"/>
      <c r="K23" s="327"/>
      <c r="L23" s="327"/>
      <c r="M23" s="578"/>
    </row>
    <row r="24" spans="1:17" s="28" customFormat="1" ht="12">
      <c r="A24" s="364">
        <v>8</v>
      </c>
      <c r="B24" s="327"/>
      <c r="C24" s="328"/>
      <c r="D24" s="328"/>
      <c r="E24" s="349"/>
      <c r="F24" s="337"/>
      <c r="G24" s="337"/>
      <c r="H24" s="349"/>
      <c r="I24" s="328"/>
      <c r="J24" s="327"/>
      <c r="K24" s="327"/>
      <c r="L24" s="327"/>
      <c r="M24" s="578"/>
    </row>
    <row r="25" spans="1:17" s="28" customFormat="1" ht="12">
      <c r="A25" s="364">
        <v>9</v>
      </c>
      <c r="B25" s="327" t="s">
        <v>641</v>
      </c>
      <c r="C25" s="328">
        <v>222627.33000000002</v>
      </c>
      <c r="D25" s="328">
        <v>128035.87248449829</v>
      </c>
      <c r="E25" s="355" t="s">
        <v>643</v>
      </c>
      <c r="F25" s="337">
        <v>350663.20248449832</v>
      </c>
      <c r="G25" s="337">
        <v>24414</v>
      </c>
      <c r="H25" s="355" t="s">
        <v>643</v>
      </c>
      <c r="I25" s="328">
        <v>375077.20248449832</v>
      </c>
      <c r="J25" s="352" t="s">
        <v>656</v>
      </c>
      <c r="K25" s="327"/>
      <c r="L25" s="327"/>
      <c r="M25" s="578"/>
    </row>
    <row r="26" spans="1:17" s="28" customFormat="1" ht="12">
      <c r="A26" s="364">
        <v>10</v>
      </c>
      <c r="B26" s="327"/>
      <c r="C26" s="328"/>
      <c r="D26" s="328"/>
      <c r="F26" s="337"/>
      <c r="G26" s="337"/>
      <c r="I26" s="328"/>
      <c r="J26" s="327"/>
      <c r="K26" s="327"/>
      <c r="L26" s="327"/>
      <c r="M26" s="578"/>
    </row>
    <row r="27" spans="1:17" s="28" customFormat="1" ht="12">
      <c r="A27" s="364">
        <v>11</v>
      </c>
      <c r="B27" s="327" t="s">
        <v>644</v>
      </c>
      <c r="C27" s="354">
        <v>191403.60392803431</v>
      </c>
      <c r="D27" s="1008">
        <v>-112938</v>
      </c>
      <c r="E27" s="1390" t="s">
        <v>535</v>
      </c>
      <c r="F27" s="1008">
        <v>78466</v>
      </c>
      <c r="G27" s="1008">
        <v>194972</v>
      </c>
      <c r="H27" s="1390" t="s">
        <v>535</v>
      </c>
      <c r="I27" s="354">
        <v>273438</v>
      </c>
      <c r="J27" s="352" t="s">
        <v>657</v>
      </c>
      <c r="K27" s="327"/>
      <c r="L27" s="327"/>
      <c r="M27" s="578"/>
      <c r="P27" s="2118"/>
    </row>
    <row r="28" spans="1:17" s="28" customFormat="1" ht="12">
      <c r="A28" s="364">
        <v>12</v>
      </c>
      <c r="B28" s="327"/>
      <c r="C28" s="328"/>
      <c r="D28" s="328"/>
      <c r="E28" s="349"/>
      <c r="F28" s="337"/>
      <c r="G28" s="337"/>
      <c r="H28" s="351"/>
      <c r="I28" s="328"/>
      <c r="J28" s="327"/>
      <c r="K28" s="327"/>
      <c r="L28" s="327"/>
      <c r="M28" s="578"/>
    </row>
    <row r="29" spans="1:17" s="28" customFormat="1" ht="12">
      <c r="A29" s="364">
        <v>13</v>
      </c>
      <c r="B29" s="327" t="s">
        <v>645</v>
      </c>
      <c r="C29" s="354">
        <v>1389930.7585040345</v>
      </c>
      <c r="D29" s="354">
        <v>501762.84365658264</v>
      </c>
      <c r="E29" s="349"/>
      <c r="F29" s="354">
        <v>1891693.9982325828</v>
      </c>
      <c r="G29" s="354">
        <v>219386</v>
      </c>
      <c r="H29" s="351"/>
      <c r="I29" s="354">
        <v>2111079.9982325826</v>
      </c>
      <c r="J29" s="327"/>
      <c r="K29" s="327"/>
      <c r="L29" s="327"/>
      <c r="M29" s="578"/>
      <c r="P29" s="2118"/>
    </row>
    <row r="30" spans="1:17" s="28" customFormat="1" ht="12">
      <c r="A30" s="364">
        <v>14</v>
      </c>
      <c r="B30" s="327"/>
      <c r="C30" s="328"/>
      <c r="D30" s="328"/>
      <c r="E30" s="349"/>
      <c r="F30" s="328"/>
      <c r="G30" s="328"/>
      <c r="H30" s="351"/>
      <c r="I30" s="328"/>
      <c r="J30" s="327"/>
      <c r="K30" s="327"/>
      <c r="L30" s="327"/>
      <c r="M30" s="578"/>
    </row>
    <row r="31" spans="1:17" s="28" customFormat="1" thickBot="1">
      <c r="A31" s="364">
        <v>15</v>
      </c>
      <c r="B31" s="327" t="s">
        <v>1912</v>
      </c>
      <c r="C31" s="356">
        <v>930166.02149596531</v>
      </c>
      <c r="D31" s="356">
        <v>-516170.72615658294</v>
      </c>
      <c r="E31" s="357"/>
      <c r="F31" s="356">
        <v>413994.89926741668</v>
      </c>
      <c r="G31" s="356">
        <v>323157.52841568401</v>
      </c>
      <c r="H31" s="358"/>
      <c r="I31" s="356">
        <v>737152.42768310104</v>
      </c>
      <c r="J31" s="327"/>
      <c r="K31" s="327"/>
      <c r="L31" s="327"/>
      <c r="M31" s="578"/>
    </row>
    <row r="32" spans="1:17" s="28" customFormat="1" thickTop="1">
      <c r="A32" s="364">
        <v>16</v>
      </c>
      <c r="B32" s="327"/>
      <c r="C32" s="328"/>
      <c r="D32" s="328"/>
      <c r="E32" s="349"/>
      <c r="F32" s="328"/>
      <c r="G32" s="328"/>
      <c r="H32" s="351"/>
      <c r="I32" s="337"/>
      <c r="J32" s="327"/>
      <c r="K32" s="327"/>
      <c r="L32" s="327"/>
      <c r="M32" s="578"/>
    </row>
    <row r="33" spans="1:14" s="28" customFormat="1" ht="12">
      <c r="A33" s="364">
        <v>17</v>
      </c>
      <c r="B33" s="327"/>
      <c r="C33" s="328"/>
      <c r="D33" s="328"/>
      <c r="E33" s="349"/>
      <c r="F33" s="337"/>
      <c r="G33" s="337"/>
      <c r="H33" s="351"/>
      <c r="I33" s="337"/>
      <c r="J33" s="327"/>
      <c r="K33" s="327"/>
      <c r="L33" s="327"/>
      <c r="M33" s="578"/>
    </row>
    <row r="34" spans="1:14" s="28" customFormat="1" thickBot="1">
      <c r="A34" s="364">
        <v>18</v>
      </c>
      <c r="B34" s="327" t="s">
        <v>1913</v>
      </c>
      <c r="C34" s="356">
        <v>3035305.4923076923</v>
      </c>
      <c r="D34" s="356">
        <v>6767243.0706558675</v>
      </c>
      <c r="E34" s="357"/>
      <c r="F34" s="356">
        <v>9802547.5629635602</v>
      </c>
      <c r="G34" s="332"/>
      <c r="H34" s="358"/>
      <c r="I34" s="356">
        <v>9802547.5629635602</v>
      </c>
      <c r="J34" s="327"/>
      <c r="K34" s="327"/>
      <c r="L34" s="327"/>
      <c r="M34" s="578"/>
    </row>
    <row r="35" spans="1:14" s="28" customFormat="1" thickTop="1">
      <c r="A35" s="364">
        <v>19</v>
      </c>
      <c r="B35" s="327"/>
      <c r="C35" s="328"/>
      <c r="D35" s="328"/>
      <c r="E35" s="359"/>
      <c r="F35" s="327"/>
      <c r="G35" s="327"/>
      <c r="H35" s="321"/>
      <c r="I35" s="327"/>
      <c r="J35" s="327"/>
      <c r="K35" s="327"/>
      <c r="L35" s="327"/>
      <c r="M35" s="578"/>
    </row>
    <row r="36" spans="1:14" s="28" customFormat="1" ht="12">
      <c r="A36" s="364">
        <v>20</v>
      </c>
      <c r="B36" s="327"/>
      <c r="C36" s="328"/>
      <c r="D36" s="328"/>
      <c r="E36" s="359"/>
      <c r="F36" s="327"/>
      <c r="G36" s="327"/>
      <c r="H36" s="321"/>
      <c r="I36" s="327"/>
      <c r="J36" s="327"/>
      <c r="K36" s="327"/>
      <c r="L36" s="327"/>
      <c r="M36" s="578"/>
      <c r="N36" s="971"/>
    </row>
    <row r="37" spans="1:14" s="28" customFormat="1" ht="15" thickBot="1">
      <c r="A37" s="364">
        <v>21</v>
      </c>
      <c r="B37" s="327" t="s">
        <v>1914</v>
      </c>
      <c r="C37" s="360">
        <v>30.64</v>
      </c>
      <c r="D37" s="361" t="s">
        <v>1915</v>
      </c>
      <c r="E37" s="362"/>
      <c r="F37" s="360">
        <v>4.22</v>
      </c>
      <c r="G37" s="361" t="s">
        <v>1915</v>
      </c>
      <c r="H37" s="363"/>
      <c r="I37" s="566">
        <v>7.5200086808886749E-2</v>
      </c>
      <c r="J37" s="1099"/>
      <c r="K37" s="327"/>
      <c r="L37" s="327"/>
    </row>
    <row r="38" spans="1:14" s="28" customFormat="1" thickTop="1">
      <c r="A38" s="364"/>
      <c r="B38" s="327"/>
      <c r="C38" s="327"/>
      <c r="D38" s="327"/>
      <c r="E38" s="359"/>
      <c r="F38" s="327"/>
      <c r="G38" s="327"/>
      <c r="H38" s="321"/>
      <c r="I38" s="327"/>
      <c r="J38" s="327"/>
      <c r="K38" s="327"/>
      <c r="M38" s="2040"/>
    </row>
    <row r="39" spans="1:14" s="28" customFormat="1" ht="12">
      <c r="A39" s="326"/>
      <c r="B39" s="321"/>
      <c r="C39" s="327"/>
      <c r="D39" s="327"/>
      <c r="E39" s="359"/>
      <c r="F39" s="327"/>
      <c r="G39" s="327"/>
      <c r="H39" s="321"/>
      <c r="I39" s="327"/>
      <c r="J39" s="327"/>
      <c r="K39" s="327"/>
      <c r="L39" s="327"/>
    </row>
    <row r="40" spans="1:14">
      <c r="B40" s="2249"/>
      <c r="C40" s="2249"/>
      <c r="D40" s="2249"/>
      <c r="E40" s="2249"/>
      <c r="F40" s="2249"/>
      <c r="H40" s="321"/>
      <c r="I40" s="892"/>
    </row>
    <row r="41" spans="1:14">
      <c r="A41" s="326"/>
      <c r="B41" s="364"/>
      <c r="C41" s="364"/>
      <c r="D41" s="364"/>
      <c r="E41" s="326"/>
      <c r="F41" s="364"/>
      <c r="G41" s="364"/>
      <c r="H41" s="326"/>
      <c r="I41" s="364"/>
      <c r="J41" s="364"/>
    </row>
    <row r="42" spans="1:14" s="28" customFormat="1" ht="12">
      <c r="A42" s="327"/>
      <c r="B42" s="327"/>
      <c r="C42" s="327"/>
      <c r="D42" s="327"/>
      <c r="E42" s="327"/>
      <c r="F42" s="327"/>
      <c r="G42" s="327"/>
      <c r="H42" s="327"/>
      <c r="I42" s="327"/>
      <c r="J42" s="327"/>
      <c r="K42" s="327"/>
      <c r="L42" s="327"/>
    </row>
    <row r="43" spans="1:14" s="28" customFormat="1" ht="12">
      <c r="A43" s="327"/>
      <c r="B43" s="327"/>
      <c r="C43" s="320"/>
      <c r="D43" s="327"/>
      <c r="E43" s="327"/>
      <c r="F43" s="327"/>
      <c r="G43" s="327"/>
      <c r="H43" s="327"/>
      <c r="I43" s="327"/>
      <c r="J43" s="327"/>
      <c r="K43" s="327"/>
      <c r="L43" s="327"/>
    </row>
    <row r="44" spans="1:14" s="28" customFormat="1" ht="12">
      <c r="A44" s="327"/>
      <c r="B44" s="327"/>
      <c r="C44" s="327"/>
      <c r="D44" s="327"/>
      <c r="E44" s="327"/>
      <c r="F44" s="327"/>
      <c r="G44" s="327"/>
      <c r="H44" s="327"/>
      <c r="I44" s="327"/>
      <c r="J44" s="327"/>
      <c r="K44" s="327"/>
      <c r="L44" s="327"/>
    </row>
    <row r="45" spans="1:14" s="28" customFormat="1" ht="12">
      <c r="A45" s="327"/>
      <c r="B45" s="327"/>
      <c r="C45" s="327"/>
      <c r="D45" s="327"/>
      <c r="E45" s="327"/>
      <c r="F45" s="327"/>
      <c r="G45" s="327"/>
      <c r="H45" s="327"/>
      <c r="I45" s="327"/>
      <c r="J45" s="327"/>
      <c r="K45" s="327"/>
      <c r="L45" s="327"/>
    </row>
    <row r="46" spans="1:14" s="28" customFormat="1" ht="12">
      <c r="A46" s="327"/>
      <c r="B46" s="327"/>
      <c r="C46" s="327"/>
      <c r="D46" s="327"/>
      <c r="E46" s="327"/>
      <c r="F46" s="327"/>
      <c r="G46" s="327"/>
      <c r="H46" s="327"/>
      <c r="I46" s="327"/>
      <c r="J46" s="327"/>
      <c r="K46" s="327"/>
      <c r="L46" s="327"/>
    </row>
    <row r="47" spans="1:14" s="28" customFormat="1" ht="12">
      <c r="A47" s="327"/>
      <c r="B47" s="327"/>
      <c r="C47" s="327"/>
      <c r="D47" s="327"/>
      <c r="E47" s="327"/>
      <c r="F47" s="327"/>
      <c r="G47" s="327"/>
      <c r="H47" s="327"/>
      <c r="I47" s="327"/>
      <c r="J47" s="327"/>
      <c r="K47" s="327"/>
      <c r="L47" s="327"/>
    </row>
    <row r="48" spans="1:14" s="28" customFormat="1" ht="12">
      <c r="A48" s="327"/>
      <c r="B48" s="327"/>
      <c r="C48" s="327"/>
      <c r="D48" s="327"/>
      <c r="E48" s="327"/>
      <c r="F48" s="327"/>
      <c r="G48" s="327"/>
      <c r="H48" s="327"/>
      <c r="I48" s="327"/>
      <c r="J48" s="327"/>
      <c r="K48" s="327"/>
      <c r="L48" s="327"/>
    </row>
    <row r="49" spans="1:12" s="28" customFormat="1" ht="12">
      <c r="A49" s="327"/>
      <c r="B49" s="327"/>
      <c r="C49" s="327"/>
      <c r="D49" s="327"/>
      <c r="E49" s="327"/>
      <c r="F49" s="327"/>
      <c r="G49" s="327"/>
      <c r="H49" s="327"/>
      <c r="I49" s="327"/>
      <c r="J49" s="327"/>
      <c r="K49" s="327"/>
      <c r="L49" s="327"/>
    </row>
    <row r="50" spans="1:12" s="28" customFormat="1" ht="12">
      <c r="A50" s="327"/>
      <c r="B50" s="327"/>
      <c r="C50" s="327"/>
      <c r="D50" s="327"/>
      <c r="E50" s="327"/>
      <c r="F50" s="327"/>
      <c r="G50" s="327"/>
      <c r="H50" s="327"/>
      <c r="I50" s="327"/>
      <c r="J50" s="327"/>
      <c r="K50" s="327"/>
      <c r="L50" s="327"/>
    </row>
    <row r="51" spans="1:12" s="28" customFormat="1" ht="12">
      <c r="A51" s="327"/>
      <c r="B51" s="327"/>
      <c r="C51" s="327"/>
      <c r="D51" s="327"/>
      <c r="E51" s="327"/>
      <c r="F51" s="327"/>
      <c r="G51" s="327"/>
      <c r="H51" s="327"/>
      <c r="I51" s="327"/>
      <c r="J51" s="327"/>
      <c r="K51" s="327"/>
      <c r="L51" s="327"/>
    </row>
    <row r="52" spans="1:12" s="28" customFormat="1" ht="12">
      <c r="A52" s="327"/>
      <c r="B52" s="327"/>
      <c r="C52" s="327"/>
      <c r="D52" s="327"/>
      <c r="E52" s="327"/>
      <c r="F52" s="327"/>
      <c r="G52" s="327"/>
      <c r="H52" s="327"/>
      <c r="I52" s="327"/>
      <c r="J52" s="327"/>
      <c r="K52" s="327"/>
      <c r="L52" s="327"/>
    </row>
    <row r="53" spans="1:12" s="28" customFormat="1" ht="12">
      <c r="A53" s="327"/>
      <c r="B53" s="327"/>
      <c r="C53" s="327"/>
      <c r="D53" s="327"/>
      <c r="E53" s="327"/>
      <c r="F53" s="327"/>
      <c r="G53" s="327"/>
      <c r="H53" s="327"/>
      <c r="I53" s="327"/>
      <c r="J53" s="327"/>
      <c r="K53" s="327"/>
      <c r="L53" s="327"/>
    </row>
    <row r="54" spans="1:12" s="28" customFormat="1" ht="12">
      <c r="A54" s="327"/>
      <c r="B54" s="327"/>
      <c r="C54" s="327"/>
      <c r="D54" s="327"/>
      <c r="E54" s="327"/>
      <c r="F54" s="327"/>
      <c r="G54" s="327"/>
      <c r="H54" s="327"/>
      <c r="I54" s="327"/>
      <c r="J54" s="327"/>
      <c r="K54" s="327"/>
      <c r="L54" s="327"/>
    </row>
    <row r="55" spans="1:12" s="28" customFormat="1" ht="12">
      <c r="A55" s="327"/>
      <c r="B55" s="327"/>
      <c r="C55" s="327"/>
      <c r="D55" s="327"/>
      <c r="E55" s="327"/>
      <c r="F55" s="327"/>
      <c r="G55" s="327"/>
      <c r="H55" s="327"/>
      <c r="I55" s="327"/>
      <c r="J55" s="327"/>
      <c r="K55" s="327"/>
      <c r="L55" s="327"/>
    </row>
    <row r="56" spans="1:12" s="28" customFormat="1" ht="12">
      <c r="A56" s="327"/>
      <c r="B56" s="327"/>
      <c r="C56" s="327"/>
      <c r="D56" s="327"/>
      <c r="E56" s="327"/>
      <c r="F56" s="327"/>
      <c r="G56" s="327"/>
      <c r="H56" s="327"/>
      <c r="I56" s="327"/>
      <c r="J56" s="327"/>
      <c r="K56" s="327"/>
      <c r="L56" s="327"/>
    </row>
    <row r="57" spans="1:12" s="28" customFormat="1" ht="12">
      <c r="A57" s="327"/>
      <c r="B57" s="327"/>
      <c r="C57" s="327"/>
      <c r="D57" s="327"/>
      <c r="E57" s="327"/>
      <c r="F57" s="327"/>
      <c r="G57" s="327"/>
      <c r="H57" s="327"/>
      <c r="I57" s="327"/>
      <c r="J57" s="327"/>
      <c r="K57" s="327"/>
      <c r="L57" s="327"/>
    </row>
    <row r="58" spans="1:12" s="28" customFormat="1" ht="12">
      <c r="A58" s="327"/>
      <c r="B58" s="327"/>
      <c r="C58" s="327"/>
      <c r="D58" s="327"/>
      <c r="E58" s="327"/>
      <c r="F58" s="327"/>
      <c r="G58" s="327"/>
      <c r="H58" s="327"/>
      <c r="I58" s="327"/>
      <c r="J58" s="327"/>
      <c r="K58" s="327"/>
      <c r="L58" s="327"/>
    </row>
    <row r="59" spans="1:12" s="28" customFormat="1" ht="12">
      <c r="A59" s="327"/>
      <c r="B59" s="327"/>
      <c r="C59" s="327"/>
      <c r="D59" s="327"/>
      <c r="E59" s="327"/>
      <c r="F59" s="327"/>
      <c r="G59" s="327"/>
      <c r="H59" s="327"/>
      <c r="I59" s="327"/>
      <c r="J59" s="327"/>
      <c r="K59" s="327"/>
      <c r="L59" s="327"/>
    </row>
    <row r="60" spans="1:12" s="28" customFormat="1" ht="12">
      <c r="A60" s="327"/>
      <c r="B60" s="327"/>
      <c r="C60" s="327"/>
      <c r="D60" s="327"/>
      <c r="E60" s="327"/>
      <c r="F60" s="327"/>
      <c r="G60" s="327"/>
      <c r="H60" s="327"/>
      <c r="I60" s="327"/>
      <c r="J60" s="327"/>
      <c r="K60" s="327"/>
      <c r="L60" s="327"/>
    </row>
    <row r="61" spans="1:12" s="28" customFormat="1" ht="12">
      <c r="A61" s="327"/>
      <c r="B61" s="327"/>
      <c r="C61" s="327"/>
      <c r="D61" s="327"/>
      <c r="E61" s="327"/>
      <c r="F61" s="327"/>
      <c r="G61" s="327"/>
      <c r="H61" s="327"/>
      <c r="I61" s="327"/>
      <c r="J61" s="327"/>
      <c r="K61" s="327"/>
      <c r="L61" s="327"/>
    </row>
    <row r="62" spans="1:12" s="28" customFormat="1" ht="12">
      <c r="A62" s="327"/>
      <c r="B62" s="327"/>
      <c r="C62" s="327"/>
      <c r="D62" s="327"/>
      <c r="E62" s="327"/>
      <c r="F62" s="327"/>
      <c r="G62" s="327"/>
      <c r="H62" s="327"/>
      <c r="I62" s="327"/>
      <c r="J62" s="327"/>
      <c r="K62" s="327"/>
      <c r="L62" s="327"/>
    </row>
    <row r="63" spans="1:12" s="28" customFormat="1" ht="12">
      <c r="A63" s="327"/>
      <c r="B63" s="327"/>
      <c r="C63" s="327"/>
      <c r="D63" s="327"/>
      <c r="E63" s="327"/>
      <c r="F63" s="327"/>
      <c r="G63" s="327"/>
      <c r="H63" s="327"/>
      <c r="I63" s="327"/>
      <c r="J63" s="327"/>
      <c r="K63" s="327"/>
      <c r="L63" s="327"/>
    </row>
    <row r="64" spans="1:12" s="28" customFormat="1" ht="12">
      <c r="A64" s="327"/>
      <c r="B64" s="327"/>
      <c r="C64" s="327"/>
      <c r="D64" s="327"/>
      <c r="E64" s="327"/>
      <c r="F64" s="327"/>
      <c r="G64" s="327"/>
      <c r="H64" s="327"/>
      <c r="I64" s="327"/>
      <c r="J64" s="327"/>
      <c r="K64" s="327"/>
      <c r="L64" s="327"/>
    </row>
    <row r="65" spans="1:12" s="28" customFormat="1" ht="12">
      <c r="A65" s="327"/>
      <c r="B65" s="327"/>
      <c r="C65" s="327"/>
      <c r="D65" s="327"/>
      <c r="E65" s="327"/>
      <c r="F65" s="327"/>
      <c r="G65" s="327"/>
      <c r="H65" s="327"/>
      <c r="I65" s="327"/>
      <c r="J65" s="327"/>
      <c r="K65" s="327"/>
      <c r="L65" s="327"/>
    </row>
    <row r="66" spans="1:12" s="28" customFormat="1" ht="12">
      <c r="A66" s="327"/>
      <c r="B66" s="327"/>
      <c r="C66" s="327"/>
      <c r="D66" s="327"/>
      <c r="E66" s="327"/>
      <c r="F66" s="327"/>
      <c r="G66" s="327"/>
      <c r="H66" s="327"/>
      <c r="I66" s="327"/>
      <c r="J66" s="327"/>
      <c r="K66" s="327"/>
      <c r="L66" s="327"/>
    </row>
    <row r="67" spans="1:12" s="28" customFormat="1" ht="12">
      <c r="A67" s="327"/>
      <c r="B67" s="327"/>
      <c r="C67" s="327"/>
      <c r="D67" s="327"/>
      <c r="E67" s="327"/>
      <c r="F67" s="327"/>
      <c r="G67" s="327"/>
      <c r="H67" s="327"/>
      <c r="I67" s="327"/>
      <c r="J67" s="327"/>
      <c r="K67" s="327"/>
      <c r="L67" s="327"/>
    </row>
    <row r="68" spans="1:12" s="28" customFormat="1" ht="12">
      <c r="A68" s="327"/>
      <c r="B68" s="327"/>
      <c r="C68" s="327"/>
      <c r="D68" s="327"/>
      <c r="E68" s="327"/>
      <c r="F68" s="327"/>
      <c r="G68" s="327"/>
      <c r="H68" s="327"/>
      <c r="I68" s="327"/>
      <c r="J68" s="327"/>
      <c r="K68" s="327"/>
      <c r="L68" s="327"/>
    </row>
    <row r="69" spans="1:12" s="28" customFormat="1" ht="12">
      <c r="A69" s="327"/>
      <c r="B69" s="327"/>
      <c r="C69" s="327"/>
      <c r="D69" s="327"/>
      <c r="E69" s="327"/>
      <c r="F69" s="327"/>
      <c r="G69" s="327"/>
      <c r="H69" s="327"/>
      <c r="I69" s="327"/>
      <c r="J69" s="327"/>
      <c r="K69" s="327"/>
      <c r="L69" s="327"/>
    </row>
    <row r="70" spans="1:12" s="28" customFormat="1" ht="12">
      <c r="A70" s="327"/>
      <c r="B70" s="327"/>
      <c r="C70" s="327"/>
      <c r="D70" s="327"/>
      <c r="E70" s="327"/>
      <c r="F70" s="327"/>
      <c r="G70" s="327"/>
      <c r="H70" s="327"/>
      <c r="I70" s="327"/>
      <c r="J70" s="327"/>
      <c r="K70" s="327"/>
      <c r="L70" s="327"/>
    </row>
    <row r="71" spans="1:12" s="28" customFormat="1" ht="12">
      <c r="A71" s="327"/>
      <c r="B71" s="327"/>
      <c r="C71" s="327"/>
      <c r="D71" s="327"/>
      <c r="E71" s="327"/>
      <c r="F71" s="327"/>
      <c r="G71" s="327"/>
      <c r="H71" s="327"/>
      <c r="I71" s="327"/>
      <c r="J71" s="327"/>
      <c r="K71" s="327"/>
      <c r="L71" s="327"/>
    </row>
    <row r="72" spans="1:12" s="28" customFormat="1" ht="12">
      <c r="A72" s="327"/>
      <c r="B72" s="327"/>
      <c r="C72" s="327"/>
      <c r="D72" s="327"/>
      <c r="E72" s="327"/>
      <c r="F72" s="327"/>
      <c r="G72" s="327"/>
      <c r="H72" s="327"/>
      <c r="I72" s="327"/>
      <c r="J72" s="327"/>
      <c r="K72" s="327"/>
      <c r="L72" s="327"/>
    </row>
    <row r="73" spans="1:12" s="28" customFormat="1" ht="12">
      <c r="A73" s="327"/>
      <c r="B73" s="327"/>
      <c r="C73" s="327"/>
      <c r="D73" s="327"/>
      <c r="E73" s="327"/>
      <c r="F73" s="327"/>
      <c r="G73" s="327"/>
      <c r="H73" s="327"/>
      <c r="I73" s="327"/>
      <c r="J73" s="327"/>
      <c r="K73" s="327"/>
      <c r="L73" s="327"/>
    </row>
    <row r="74" spans="1:12" s="28" customFormat="1" ht="12">
      <c r="A74" s="327"/>
      <c r="B74" s="327"/>
      <c r="C74" s="327"/>
      <c r="D74" s="327"/>
      <c r="E74" s="327"/>
      <c r="F74" s="327"/>
      <c r="G74" s="327"/>
      <c r="H74" s="327"/>
      <c r="I74" s="327"/>
      <c r="J74" s="327"/>
      <c r="K74" s="327"/>
      <c r="L74" s="327"/>
    </row>
    <row r="75" spans="1:12" s="28" customFormat="1" ht="12">
      <c r="A75" s="327"/>
      <c r="B75" s="327"/>
      <c r="C75" s="327"/>
      <c r="D75" s="327"/>
      <c r="E75" s="327"/>
      <c r="F75" s="327"/>
      <c r="G75" s="327"/>
      <c r="H75" s="327"/>
      <c r="I75" s="327"/>
      <c r="J75" s="327"/>
      <c r="K75" s="327"/>
      <c r="L75" s="327"/>
    </row>
    <row r="76" spans="1:12" s="28" customFormat="1" ht="12">
      <c r="A76" s="327"/>
      <c r="B76" s="327"/>
      <c r="C76" s="327"/>
      <c r="D76" s="327"/>
      <c r="E76" s="327"/>
      <c r="F76" s="327"/>
      <c r="G76" s="327"/>
      <c r="H76" s="327"/>
      <c r="I76" s="327"/>
      <c r="J76" s="327"/>
      <c r="K76" s="327"/>
      <c r="L76" s="327"/>
    </row>
    <row r="77" spans="1:12" s="28" customFormat="1" ht="12">
      <c r="A77" s="327"/>
      <c r="B77" s="327"/>
      <c r="C77" s="327"/>
      <c r="D77" s="327"/>
      <c r="E77" s="327"/>
      <c r="F77" s="327"/>
      <c r="G77" s="327"/>
      <c r="H77" s="327"/>
      <c r="I77" s="327"/>
      <c r="J77" s="327"/>
      <c r="K77" s="327"/>
      <c r="L77" s="327"/>
    </row>
    <row r="78" spans="1:12" s="28" customFormat="1" ht="12">
      <c r="A78" s="327"/>
      <c r="B78" s="327"/>
      <c r="C78" s="327"/>
      <c r="D78" s="327"/>
      <c r="E78" s="327"/>
      <c r="F78" s="327"/>
      <c r="G78" s="327"/>
      <c r="H78" s="327"/>
      <c r="I78" s="327"/>
      <c r="J78" s="327"/>
      <c r="K78" s="327"/>
      <c r="L78" s="327"/>
    </row>
    <row r="79" spans="1:12" s="28" customFormat="1" ht="12">
      <c r="A79" s="327"/>
      <c r="B79" s="327"/>
      <c r="C79" s="327"/>
      <c r="D79" s="327"/>
      <c r="E79" s="327"/>
      <c r="F79" s="327"/>
      <c r="G79" s="327"/>
      <c r="H79" s="327"/>
      <c r="I79" s="327"/>
      <c r="J79" s="327"/>
      <c r="K79" s="327"/>
      <c r="L79" s="327"/>
    </row>
    <row r="80" spans="1:12" s="28" customFormat="1" ht="12">
      <c r="A80" s="327"/>
      <c r="B80" s="327"/>
      <c r="C80" s="327"/>
      <c r="D80" s="327"/>
      <c r="E80" s="327"/>
      <c r="F80" s="327"/>
      <c r="G80" s="327"/>
      <c r="H80" s="327"/>
      <c r="I80" s="327"/>
      <c r="J80" s="327"/>
      <c r="K80" s="327"/>
      <c r="L80" s="327"/>
    </row>
    <row r="81" spans="1:12" s="28" customFormat="1" ht="12">
      <c r="A81" s="327"/>
      <c r="B81" s="327"/>
      <c r="C81" s="327"/>
      <c r="D81" s="327"/>
      <c r="E81" s="327"/>
      <c r="F81" s="327"/>
      <c r="G81" s="327"/>
      <c r="H81" s="327"/>
      <c r="I81" s="327"/>
      <c r="J81" s="327"/>
      <c r="K81" s="327"/>
      <c r="L81" s="327"/>
    </row>
    <row r="82" spans="1:12" s="28" customFormat="1" ht="12">
      <c r="A82" s="327"/>
      <c r="B82" s="327"/>
      <c r="C82" s="327"/>
      <c r="D82" s="327"/>
      <c r="E82" s="327"/>
      <c r="F82" s="327"/>
      <c r="G82" s="327"/>
      <c r="H82" s="327"/>
      <c r="I82" s="327"/>
      <c r="J82" s="327"/>
      <c r="K82" s="327"/>
      <c r="L82" s="327"/>
    </row>
    <row r="83" spans="1:12" s="28" customFormat="1" ht="12">
      <c r="A83" s="327"/>
      <c r="B83" s="327"/>
      <c r="C83" s="327"/>
      <c r="D83" s="327"/>
      <c r="E83" s="327"/>
      <c r="F83" s="327"/>
      <c r="G83" s="327"/>
      <c r="H83" s="327"/>
      <c r="I83" s="327"/>
      <c r="J83" s="327"/>
      <c r="K83" s="327"/>
      <c r="L83" s="327"/>
    </row>
    <row r="84" spans="1:12" s="28" customFormat="1" ht="12">
      <c r="A84" s="327"/>
      <c r="B84" s="327"/>
      <c r="C84" s="327"/>
      <c r="D84" s="327"/>
      <c r="E84" s="327"/>
      <c r="F84" s="327"/>
      <c r="G84" s="327"/>
      <c r="H84" s="327"/>
      <c r="I84" s="327"/>
      <c r="J84" s="327"/>
      <c r="K84" s="327"/>
      <c r="L84" s="327"/>
    </row>
    <row r="85" spans="1:12" s="28" customFormat="1" ht="12">
      <c r="A85" s="327"/>
      <c r="B85" s="327"/>
      <c r="C85" s="327"/>
      <c r="D85" s="327"/>
      <c r="E85" s="327"/>
      <c r="F85" s="327"/>
      <c r="G85" s="327"/>
      <c r="H85" s="327"/>
      <c r="I85" s="327"/>
      <c r="J85" s="327"/>
      <c r="K85" s="327"/>
      <c r="L85" s="327"/>
    </row>
    <row r="86" spans="1:12" s="28" customFormat="1" ht="12">
      <c r="A86" s="327"/>
      <c r="B86" s="327"/>
      <c r="C86" s="327"/>
      <c r="D86" s="327"/>
      <c r="E86" s="327"/>
      <c r="F86" s="327"/>
      <c r="G86" s="327"/>
      <c r="H86" s="327"/>
      <c r="I86" s="327"/>
      <c r="J86" s="327"/>
      <c r="K86" s="327"/>
      <c r="L86" s="327"/>
    </row>
    <row r="87" spans="1:12" s="28" customFormat="1" ht="12">
      <c r="A87" s="327"/>
      <c r="B87" s="327"/>
      <c r="C87" s="327"/>
      <c r="D87" s="327"/>
      <c r="E87" s="327"/>
      <c r="F87" s="327"/>
      <c r="G87" s="327"/>
      <c r="H87" s="327"/>
      <c r="I87" s="327"/>
      <c r="J87" s="327"/>
      <c r="K87" s="327"/>
      <c r="L87" s="327"/>
    </row>
    <row r="88" spans="1:12" s="28" customFormat="1" ht="12">
      <c r="A88" s="327"/>
      <c r="B88" s="327"/>
      <c r="C88" s="327"/>
      <c r="D88" s="327"/>
      <c r="E88" s="327"/>
      <c r="F88" s="327"/>
      <c r="G88" s="327"/>
      <c r="H88" s="327"/>
      <c r="I88" s="327"/>
      <c r="J88" s="327"/>
      <c r="K88" s="327"/>
      <c r="L88" s="327"/>
    </row>
    <row r="89" spans="1:12" s="28" customFormat="1" ht="12">
      <c r="A89" s="327"/>
      <c r="B89" s="327"/>
      <c r="C89" s="327"/>
      <c r="D89" s="327"/>
      <c r="E89" s="327"/>
      <c r="F89" s="327"/>
      <c r="G89" s="327"/>
      <c r="H89" s="327"/>
      <c r="I89" s="327"/>
      <c r="J89" s="327"/>
      <c r="K89" s="327"/>
      <c r="L89" s="327"/>
    </row>
    <row r="90" spans="1:12" s="28" customFormat="1" ht="12">
      <c r="A90" s="327"/>
      <c r="B90" s="327"/>
      <c r="C90" s="327"/>
      <c r="D90" s="327"/>
      <c r="E90" s="327"/>
      <c r="F90" s="327"/>
      <c r="G90" s="327"/>
      <c r="H90" s="327"/>
      <c r="I90" s="327"/>
      <c r="J90" s="327"/>
      <c r="K90" s="327"/>
      <c r="L90" s="327"/>
    </row>
    <row r="91" spans="1:12" s="28" customFormat="1" ht="12">
      <c r="A91" s="327"/>
      <c r="B91" s="327"/>
      <c r="C91" s="327"/>
      <c r="D91" s="327"/>
      <c r="E91" s="327"/>
      <c r="F91" s="327"/>
      <c r="G91" s="327"/>
      <c r="H91" s="327"/>
      <c r="I91" s="327"/>
      <c r="J91" s="327"/>
      <c r="K91" s="327"/>
      <c r="L91" s="327"/>
    </row>
    <row r="92" spans="1:12" s="28" customFormat="1" ht="12">
      <c r="A92" s="327"/>
      <c r="B92" s="327"/>
      <c r="C92" s="327"/>
      <c r="D92" s="327"/>
      <c r="E92" s="327"/>
      <c r="F92" s="327"/>
      <c r="G92" s="327"/>
      <c r="H92" s="327"/>
      <c r="I92" s="327"/>
      <c r="J92" s="327"/>
      <c r="K92" s="327"/>
      <c r="L92" s="327"/>
    </row>
    <row r="93" spans="1:12" s="28" customFormat="1" ht="12">
      <c r="A93" s="327"/>
      <c r="B93" s="327"/>
      <c r="C93" s="327"/>
      <c r="D93" s="327"/>
      <c r="E93" s="327"/>
      <c r="F93" s="327"/>
      <c r="G93" s="327"/>
      <c r="H93" s="327"/>
      <c r="I93" s="327"/>
      <c r="J93" s="327"/>
      <c r="K93" s="327"/>
      <c r="L93" s="327"/>
    </row>
    <row r="94" spans="1:12" s="28" customFormat="1" ht="12">
      <c r="A94" s="327"/>
      <c r="B94" s="327"/>
      <c r="C94" s="327"/>
      <c r="D94" s="327"/>
      <c r="E94" s="327"/>
      <c r="F94" s="327"/>
      <c r="G94" s="327"/>
      <c r="H94" s="327"/>
      <c r="I94" s="327"/>
      <c r="J94" s="327"/>
      <c r="K94" s="327"/>
      <c r="L94" s="327"/>
    </row>
    <row r="95" spans="1:12" s="28" customFormat="1" ht="12">
      <c r="A95" s="327"/>
      <c r="B95" s="327"/>
      <c r="C95" s="327"/>
      <c r="D95" s="327"/>
      <c r="E95" s="327"/>
      <c r="F95" s="327"/>
      <c r="G95" s="327"/>
      <c r="H95" s="327"/>
      <c r="I95" s="327"/>
      <c r="J95" s="327"/>
      <c r="K95" s="327"/>
      <c r="L95" s="327"/>
    </row>
    <row r="96" spans="1:12" s="28" customFormat="1" ht="12">
      <c r="A96" s="327"/>
      <c r="B96" s="327"/>
      <c r="C96" s="327"/>
      <c r="D96" s="327"/>
      <c r="E96" s="327"/>
      <c r="F96" s="327"/>
      <c r="G96" s="327"/>
      <c r="H96" s="327"/>
      <c r="I96" s="327"/>
      <c r="J96" s="327"/>
      <c r="K96" s="327"/>
      <c r="L96" s="327"/>
    </row>
    <row r="97" spans="1:12" s="28" customFormat="1" ht="12">
      <c r="A97" s="327"/>
      <c r="B97" s="327"/>
      <c r="C97" s="327"/>
      <c r="D97" s="327"/>
      <c r="E97" s="327"/>
      <c r="F97" s="327"/>
      <c r="G97" s="327"/>
      <c r="H97" s="327"/>
      <c r="I97" s="327"/>
      <c r="J97" s="327"/>
      <c r="K97" s="327"/>
      <c r="L97" s="327"/>
    </row>
    <row r="98" spans="1:12" s="28" customFormat="1" ht="12">
      <c r="A98" s="327"/>
      <c r="B98" s="327"/>
      <c r="C98" s="327"/>
      <c r="D98" s="327"/>
      <c r="E98" s="327"/>
      <c r="F98" s="327"/>
      <c r="G98" s="327"/>
      <c r="H98" s="327"/>
      <c r="I98" s="327"/>
      <c r="J98" s="327"/>
      <c r="K98" s="327"/>
      <c r="L98" s="327"/>
    </row>
    <row r="99" spans="1:12" s="28" customFormat="1" ht="12">
      <c r="A99" s="327"/>
      <c r="B99" s="327"/>
      <c r="C99" s="327"/>
      <c r="D99" s="327"/>
      <c r="E99" s="327"/>
      <c r="F99" s="327"/>
      <c r="G99" s="327"/>
      <c r="H99" s="327"/>
      <c r="I99" s="327"/>
      <c r="J99" s="327"/>
      <c r="K99" s="327"/>
      <c r="L99" s="327"/>
    </row>
    <row r="100" spans="1:12" s="28" customFormat="1" ht="12">
      <c r="A100" s="327"/>
      <c r="B100" s="327"/>
      <c r="C100" s="327"/>
      <c r="D100" s="327"/>
      <c r="E100" s="327"/>
      <c r="F100" s="327"/>
      <c r="G100" s="327"/>
      <c r="H100" s="327"/>
      <c r="I100" s="327"/>
      <c r="J100" s="327"/>
      <c r="K100" s="327"/>
      <c r="L100" s="327"/>
    </row>
    <row r="101" spans="1:12" s="28" customFormat="1" ht="12">
      <c r="A101" s="327"/>
      <c r="B101" s="327"/>
      <c r="C101" s="327"/>
      <c r="D101" s="327"/>
      <c r="E101" s="327"/>
      <c r="F101" s="327"/>
      <c r="G101" s="327"/>
      <c r="H101" s="327"/>
      <c r="I101" s="327"/>
      <c r="J101" s="327"/>
      <c r="K101" s="327"/>
      <c r="L101" s="327"/>
    </row>
    <row r="102" spans="1:12" s="28" customFormat="1" ht="12">
      <c r="A102" s="327"/>
      <c r="B102" s="327"/>
      <c r="C102" s="327"/>
      <c r="D102" s="327"/>
      <c r="E102" s="327"/>
      <c r="F102" s="327"/>
      <c r="G102" s="327"/>
      <c r="H102" s="327"/>
      <c r="I102" s="327"/>
      <c r="J102" s="327"/>
      <c r="K102" s="327"/>
      <c r="L102" s="327"/>
    </row>
    <row r="103" spans="1:12" s="28" customFormat="1" ht="12">
      <c r="A103" s="327"/>
      <c r="B103" s="327"/>
      <c r="C103" s="327"/>
      <c r="D103" s="327"/>
      <c r="E103" s="327"/>
      <c r="F103" s="327"/>
      <c r="G103" s="327"/>
      <c r="H103" s="327"/>
      <c r="I103" s="327"/>
      <c r="J103" s="327"/>
      <c r="K103" s="327"/>
      <c r="L103" s="327"/>
    </row>
    <row r="104" spans="1:12" s="28" customFormat="1" ht="12">
      <c r="A104" s="327"/>
      <c r="B104" s="327"/>
      <c r="C104" s="327"/>
      <c r="D104" s="327"/>
      <c r="E104" s="327"/>
      <c r="F104" s="327"/>
      <c r="G104" s="327"/>
      <c r="H104" s="327"/>
      <c r="I104" s="327"/>
      <c r="J104" s="327"/>
      <c r="K104" s="327"/>
      <c r="L104" s="327"/>
    </row>
    <row r="122" spans="1:2">
      <c r="A122" s="2108"/>
      <c r="B122" s="2108"/>
    </row>
    <row r="123" spans="1:2">
      <c r="A123" s="2108"/>
      <c r="B123" s="2108"/>
    </row>
    <row r="124" spans="1:2">
      <c r="A124" s="2108"/>
      <c r="B124" s="2108"/>
    </row>
    <row r="125" spans="1:2">
      <c r="A125" s="2108"/>
      <c r="B125" s="2108"/>
    </row>
    <row r="126" spans="1:2">
      <c r="A126" s="2108"/>
      <c r="B126" s="2108"/>
    </row>
    <row r="156" spans="1:2">
      <c r="A156" s="2108"/>
      <c r="B156" s="2108"/>
    </row>
    <row r="225" spans="1:1">
      <c r="A225" s="321"/>
    </row>
    <row r="242" spans="1:1">
      <c r="A242" s="2108"/>
    </row>
    <row r="243" spans="1:1">
      <c r="A243" s="2108"/>
    </row>
    <row r="244" spans="1:1">
      <c r="A244" s="2108"/>
    </row>
    <row r="245" spans="1:1">
      <c r="A245" s="2108"/>
    </row>
    <row r="246" spans="1:1">
      <c r="A246" s="2108"/>
    </row>
    <row r="247" spans="1:1">
      <c r="A247" s="2108"/>
    </row>
    <row r="248" spans="1:1">
      <c r="A248" s="2108"/>
    </row>
    <row r="249" spans="1:1">
      <c r="A249" s="2108"/>
    </row>
    <row r="250" spans="1:1">
      <c r="A250" s="2108"/>
    </row>
    <row r="251" spans="1:1">
      <c r="A251" s="2108"/>
    </row>
    <row r="252" spans="1:1">
      <c r="A252" s="2108"/>
    </row>
    <row r="253" spans="1:1">
      <c r="A253" s="2108"/>
    </row>
    <row r="254" spans="1:1">
      <c r="A254" s="2108"/>
    </row>
    <row r="255" spans="1:1">
      <c r="A255" s="2108"/>
    </row>
    <row r="256" spans="1:1">
      <c r="A256" s="2108"/>
    </row>
    <row r="257" spans="1:1">
      <c r="A257" s="2108"/>
    </row>
    <row r="258" spans="1:1">
      <c r="A258" s="2108"/>
    </row>
    <row r="259" spans="1:1">
      <c r="A259" s="2108"/>
    </row>
    <row r="260" spans="1:1">
      <c r="A260" s="2108"/>
    </row>
    <row r="261" spans="1:1">
      <c r="A261" s="2108"/>
    </row>
    <row r="262" spans="1:1">
      <c r="A262" s="2108"/>
    </row>
    <row r="263" spans="1:1">
      <c r="A263" s="2108"/>
    </row>
    <row r="264" spans="1:1">
      <c r="A264" s="2108"/>
    </row>
    <row r="265" spans="1:1">
      <c r="A265" s="2108"/>
    </row>
    <row r="266" spans="1:1">
      <c r="A266" s="2108"/>
    </row>
    <row r="267" spans="1:1">
      <c r="A267" s="2108"/>
    </row>
    <row r="268" spans="1:1">
      <c r="A268" s="2108"/>
    </row>
    <row r="269" spans="1:1">
      <c r="A269" s="2108"/>
    </row>
    <row r="270" spans="1:1">
      <c r="A270" s="2108"/>
    </row>
    <row r="271" spans="1:1">
      <c r="A271" s="2108"/>
    </row>
    <row r="272" spans="1:1">
      <c r="A272" s="2108"/>
    </row>
    <row r="273" spans="1:1">
      <c r="A273" s="2108"/>
    </row>
    <row r="274" spans="1:1">
      <c r="A274" s="2108"/>
    </row>
    <row r="275" spans="1:1">
      <c r="A275" s="2108"/>
    </row>
    <row r="276" spans="1:1">
      <c r="A276" s="2108"/>
    </row>
    <row r="277" spans="1:1">
      <c r="A277" s="2108"/>
    </row>
    <row r="278" spans="1:1">
      <c r="A278" s="2108"/>
    </row>
    <row r="279" spans="1:1">
      <c r="A279" s="2108"/>
    </row>
    <row r="280" spans="1:1">
      <c r="A280" s="2108"/>
    </row>
    <row r="281" spans="1:1">
      <c r="A281" s="2108"/>
    </row>
    <row r="282" spans="1:1">
      <c r="A282" s="2108"/>
    </row>
    <row r="283" spans="1:1">
      <c r="A283" s="2108"/>
    </row>
    <row r="284" spans="1:1">
      <c r="A284" s="2108"/>
    </row>
    <row r="285" spans="1:1">
      <c r="A285" s="2108"/>
    </row>
    <row r="286" spans="1:1">
      <c r="A286" s="2108"/>
    </row>
    <row r="287" spans="1:1">
      <c r="A287" s="2108"/>
    </row>
    <row r="288" spans="1:1">
      <c r="A288" s="2108"/>
    </row>
    <row r="289" spans="1:1">
      <c r="A289" s="2108"/>
    </row>
    <row r="290" spans="1:1">
      <c r="A290" s="2108"/>
    </row>
    <row r="291" spans="1:1">
      <c r="A291" s="2108"/>
    </row>
    <row r="292" spans="1:1">
      <c r="A292" s="2108"/>
    </row>
    <row r="293" spans="1:1">
      <c r="A293" s="2108"/>
    </row>
    <row r="294" spans="1:1">
      <c r="A294" s="2108"/>
    </row>
    <row r="295" spans="1:1">
      <c r="A295" s="2108"/>
    </row>
    <row r="296" spans="1:1">
      <c r="A296" s="2108"/>
    </row>
  </sheetData>
  <mergeCells count="4">
    <mergeCell ref="A9:J10"/>
    <mergeCell ref="D13:E13"/>
    <mergeCell ref="D14:E14"/>
    <mergeCell ref="D15:E15"/>
  </mergeCells>
  <phoneticPr fontId="29" type="noConversion"/>
  <printOptions horizontalCentered="1"/>
  <pageMargins left="0.25" right="0.25" top="0.75" bottom="0.25" header="0.25" footer="0.25"/>
  <pageSetup fitToHeight="3" orientation="landscape" r:id="rId1"/>
  <headerFooter alignWithMargins="0"/>
</worksheet>
</file>

<file path=xl/worksheets/sheet34.xml><?xml version="1.0" encoding="utf-8"?>
<worksheet xmlns="http://schemas.openxmlformats.org/spreadsheetml/2006/main" xmlns:r="http://schemas.openxmlformats.org/officeDocument/2006/relationships">
  <sheetPr transitionEvaluation="1" transitionEntry="1" codeName="Sheet51">
    <pageSetUpPr fitToPage="1"/>
  </sheetPr>
  <dimension ref="A1:J204"/>
  <sheetViews>
    <sheetView view="pageBreakPreview" zoomScale="115" zoomScaleNormal="100" zoomScaleSheetLayoutView="115" workbookViewId="0"/>
  </sheetViews>
  <sheetFormatPr defaultColWidth="10.85546875" defaultRowHeight="12"/>
  <cols>
    <col min="1" max="1" width="5.85546875" style="327" customWidth="1"/>
    <col min="2" max="2" width="3" style="381" customWidth="1"/>
    <col min="3" max="3" width="7.28515625" style="387" customWidth="1"/>
    <col min="4" max="4" width="56.85546875" style="381" customWidth="1"/>
    <col min="5" max="6" width="12.7109375" style="327" customWidth="1"/>
    <col min="7" max="16384" width="10.85546875" style="327"/>
  </cols>
  <sheetData>
    <row r="1" spans="1:9">
      <c r="A1" s="321" t="s">
        <v>689</v>
      </c>
      <c r="B1" s="371"/>
      <c r="C1" s="372"/>
      <c r="D1" s="327"/>
      <c r="E1" s="373" t="s">
        <v>1741</v>
      </c>
    </row>
    <row r="2" spans="1:9">
      <c r="A2" s="321" t="s">
        <v>3808</v>
      </c>
      <c r="B2" s="371"/>
      <c r="C2" s="372"/>
      <c r="D2" s="327"/>
      <c r="E2" s="373" t="s">
        <v>690</v>
      </c>
    </row>
    <row r="3" spans="1:9">
      <c r="A3" s="321" t="s">
        <v>2632</v>
      </c>
      <c r="B3" s="2336"/>
      <c r="C3" s="374"/>
      <c r="D3" s="327"/>
      <c r="E3" s="317" t="s">
        <v>1742</v>
      </c>
    </row>
    <row r="4" spans="1:9">
      <c r="A4" s="321" t="s">
        <v>956</v>
      </c>
      <c r="B4" s="371"/>
      <c r="C4" s="372"/>
      <c r="D4" s="327"/>
      <c r="E4" s="375" t="s">
        <v>3807</v>
      </c>
    </row>
    <row r="5" spans="1:9">
      <c r="A5" s="317" t="s">
        <v>1906</v>
      </c>
      <c r="B5" s="2336"/>
      <c r="C5" s="372"/>
      <c r="D5" s="327"/>
      <c r="E5" s="375" t="s">
        <v>4056</v>
      </c>
    </row>
    <row r="6" spans="1:9" ht="12.75" customHeight="1">
      <c r="A6" s="2582" t="s">
        <v>1978</v>
      </c>
      <c r="B6" s="2582"/>
      <c r="C6" s="2582"/>
      <c r="D6" s="2582"/>
      <c r="E6" s="2582"/>
      <c r="F6" s="2582"/>
    </row>
    <row r="7" spans="1:9" ht="12.75" thickBot="1">
      <c r="A7" s="2582"/>
      <c r="B7" s="2582"/>
      <c r="C7" s="2582"/>
      <c r="D7" s="2582"/>
      <c r="E7" s="2582"/>
      <c r="F7" s="2582"/>
    </row>
    <row r="8" spans="1:9">
      <c r="A8" s="935" t="s">
        <v>119</v>
      </c>
      <c r="B8" s="936"/>
      <c r="C8" s="937"/>
      <c r="D8" s="938"/>
      <c r="E8" s="939"/>
      <c r="F8" s="940"/>
    </row>
    <row r="9" spans="1:9">
      <c r="A9" s="615" t="s">
        <v>1029</v>
      </c>
      <c r="B9" s="617" t="s">
        <v>1030</v>
      </c>
      <c r="C9" s="618"/>
      <c r="D9" s="617"/>
      <c r="E9" s="615" t="s">
        <v>682</v>
      </c>
      <c r="F9" s="615" t="s">
        <v>683</v>
      </c>
    </row>
    <row r="10" spans="1:9" ht="14.25">
      <c r="A10" s="380">
        <v>1</v>
      </c>
      <c r="B10" s="371" t="s">
        <v>684</v>
      </c>
      <c r="C10" s="924" t="s">
        <v>1001</v>
      </c>
      <c r="D10" s="379"/>
      <c r="E10" s="343"/>
      <c r="F10" s="343"/>
    </row>
    <row r="11" spans="1:9">
      <c r="A11" s="364">
        <v>2</v>
      </c>
      <c r="C11" s="590" t="s">
        <v>4008</v>
      </c>
      <c r="I11" s="333"/>
    </row>
    <row r="12" spans="1:9">
      <c r="A12" s="364">
        <v>3</v>
      </c>
      <c r="C12" s="1391" t="s">
        <v>4000</v>
      </c>
      <c r="E12" s="336">
        <v>5463208.0299999993</v>
      </c>
      <c r="F12" s="336">
        <v>2320096.7799999998</v>
      </c>
      <c r="I12" s="333"/>
    </row>
    <row r="13" spans="1:9">
      <c r="A13" s="364">
        <v>4</v>
      </c>
      <c r="C13" s="383"/>
      <c r="D13" s="381" t="s">
        <v>2593</v>
      </c>
      <c r="E13" s="336">
        <v>-36320</v>
      </c>
      <c r="F13" s="336">
        <v>-12171</v>
      </c>
      <c r="I13" s="333"/>
    </row>
    <row r="14" spans="1:9">
      <c r="A14" s="364">
        <v>5</v>
      </c>
      <c r="C14" s="383"/>
      <c r="D14" s="381" t="s">
        <v>4021</v>
      </c>
      <c r="E14" s="336">
        <v>-15.06</v>
      </c>
      <c r="F14" s="336"/>
      <c r="I14" s="333"/>
    </row>
    <row r="15" spans="1:9">
      <c r="A15" s="364">
        <v>6</v>
      </c>
      <c r="C15" s="327"/>
      <c r="D15" s="1392" t="s">
        <v>4001</v>
      </c>
      <c r="E15" s="1393">
        <v>-49467</v>
      </c>
      <c r="F15" s="1393">
        <v>-10524</v>
      </c>
      <c r="G15" s="1336"/>
      <c r="H15" s="654"/>
    </row>
    <row r="16" spans="1:9">
      <c r="A16" s="364">
        <v>7</v>
      </c>
      <c r="C16" s="383"/>
      <c r="D16" s="654" t="s">
        <v>4002</v>
      </c>
      <c r="E16" s="586">
        <v>-85802.06</v>
      </c>
      <c r="F16" s="586">
        <v>-22695</v>
      </c>
      <c r="I16" s="333"/>
    </row>
    <row r="17" spans="1:10">
      <c r="A17" s="364">
        <v>8</v>
      </c>
      <c r="C17" s="383"/>
      <c r="D17" s="1394" t="s">
        <v>4003</v>
      </c>
      <c r="E17" s="1395">
        <v>5377405.9699999997</v>
      </c>
      <c r="F17" s="1395">
        <v>2297401.7799999998</v>
      </c>
      <c r="I17" s="333"/>
    </row>
    <row r="18" spans="1:10">
      <c r="A18" s="364">
        <v>9</v>
      </c>
      <c r="C18" s="383"/>
      <c r="D18" s="654"/>
      <c r="E18" s="335"/>
      <c r="F18" s="335"/>
      <c r="I18" s="333"/>
    </row>
    <row r="19" spans="1:10">
      <c r="A19" s="364">
        <v>10</v>
      </c>
      <c r="C19" s="590" t="s">
        <v>4009</v>
      </c>
      <c r="D19" s="591"/>
    </row>
    <row r="20" spans="1:10">
      <c r="A20" s="364">
        <v>11</v>
      </c>
      <c r="C20" s="382" t="s">
        <v>53</v>
      </c>
      <c r="E20" s="336">
        <v>5484611.6550000003</v>
      </c>
      <c r="F20" s="336">
        <v>2305688.8974999995</v>
      </c>
      <c r="I20" s="333"/>
    </row>
    <row r="21" spans="1:10">
      <c r="A21" s="364">
        <v>12</v>
      </c>
      <c r="C21" s="382" t="s">
        <v>4004</v>
      </c>
      <c r="E21" s="780">
        <v>5377405.9699999997</v>
      </c>
      <c r="F21" s="780">
        <v>2297401.7799999998</v>
      </c>
      <c r="I21" s="333"/>
    </row>
    <row r="22" spans="1:10">
      <c r="A22" s="364">
        <v>13</v>
      </c>
      <c r="C22" s="383" t="s">
        <v>692</v>
      </c>
      <c r="D22" s="534"/>
      <c r="E22" s="384">
        <v>107205.68500000052</v>
      </c>
      <c r="F22" s="384">
        <v>8287.117499999702</v>
      </c>
      <c r="I22" s="333"/>
      <c r="J22" s="531"/>
    </row>
    <row r="23" spans="1:10">
      <c r="A23" s="364">
        <v>14</v>
      </c>
      <c r="C23" s="383"/>
      <c r="E23" s="335"/>
      <c r="F23" s="335"/>
      <c r="I23" s="333"/>
    </row>
    <row r="24" spans="1:10">
      <c r="A24" s="364">
        <v>15</v>
      </c>
      <c r="C24" s="590" t="s">
        <v>2457</v>
      </c>
      <c r="D24" s="591"/>
      <c r="E24" s="328"/>
      <c r="F24" s="328"/>
    </row>
    <row r="25" spans="1:10">
      <c r="A25" s="364">
        <v>16</v>
      </c>
      <c r="C25" s="386" t="s">
        <v>1426</v>
      </c>
      <c r="E25" s="581">
        <v>41730.10195231453</v>
      </c>
      <c r="F25" s="581">
        <v>542543.52841568401</v>
      </c>
      <c r="I25" s="333"/>
    </row>
    <row r="26" spans="1:10">
      <c r="A26" s="364">
        <v>17</v>
      </c>
      <c r="C26" s="329">
        <v>7.5200000000000003E-2</v>
      </c>
      <c r="D26" s="381" t="s">
        <v>1328</v>
      </c>
      <c r="E26" s="384">
        <v>41730.10195231453</v>
      </c>
      <c r="F26" s="384">
        <v>542543.52841568401</v>
      </c>
      <c r="I26" s="333"/>
    </row>
    <row r="27" spans="1:10">
      <c r="A27" s="364">
        <v>18</v>
      </c>
      <c r="E27" s="335"/>
      <c r="F27" s="335"/>
    </row>
    <row r="28" spans="1:10" ht="12.75" thickBot="1">
      <c r="A28" s="364">
        <v>19</v>
      </c>
      <c r="B28" s="399"/>
      <c r="C28" s="327"/>
      <c r="D28" s="572" t="s">
        <v>4065</v>
      </c>
      <c r="E28" s="1076">
        <v>63133.726952315046</v>
      </c>
      <c r="F28" s="1076">
        <v>528135.64591568371</v>
      </c>
    </row>
    <row r="29" spans="1:10" ht="12.75" thickTop="1">
      <c r="A29" s="364">
        <v>20</v>
      </c>
      <c r="B29" s="530" t="s">
        <v>685</v>
      </c>
      <c r="C29" s="925" t="s">
        <v>584</v>
      </c>
      <c r="D29" s="371"/>
      <c r="E29" s="344"/>
      <c r="F29" s="344"/>
    </row>
    <row r="30" spans="1:10">
      <c r="A30" s="364">
        <v>21</v>
      </c>
      <c r="C30" s="590" t="s">
        <v>4186</v>
      </c>
      <c r="E30" s="320">
        <v>62576.427316615343</v>
      </c>
      <c r="F30" s="320">
        <v>19353.017683384613</v>
      </c>
    </row>
    <row r="31" spans="1:10">
      <c r="A31" s="364">
        <v>22</v>
      </c>
      <c r="E31" s="320"/>
      <c r="F31" s="320"/>
    </row>
    <row r="32" spans="1:10">
      <c r="A32" s="364">
        <v>23</v>
      </c>
      <c r="C32" s="764" t="s">
        <v>4187</v>
      </c>
      <c r="E32" s="332"/>
      <c r="F32" s="332"/>
    </row>
    <row r="33" spans="1:6">
      <c r="A33" s="364">
        <v>24</v>
      </c>
      <c r="C33" s="368" t="s">
        <v>3922</v>
      </c>
      <c r="D33" s="534"/>
      <c r="E33" s="320">
        <v>-33110.351426000023</v>
      </c>
      <c r="F33" s="320">
        <v>24493.661425999999</v>
      </c>
    </row>
    <row r="34" spans="1:6">
      <c r="A34" s="364">
        <v>25</v>
      </c>
      <c r="C34" s="386"/>
      <c r="E34" s="1033"/>
      <c r="F34" s="1033"/>
    </row>
    <row r="35" spans="1:6">
      <c r="A35" s="364">
        <v>26</v>
      </c>
      <c r="C35" s="592" t="s">
        <v>4188</v>
      </c>
      <c r="E35" s="1033"/>
      <c r="F35" s="1033"/>
    </row>
    <row r="36" spans="1:6">
      <c r="A36" s="364">
        <v>27</v>
      </c>
      <c r="C36" s="368" t="s">
        <v>4175</v>
      </c>
      <c r="E36" s="1033"/>
      <c r="F36" s="1033"/>
    </row>
    <row r="37" spans="1:6">
      <c r="A37" s="364">
        <v>28</v>
      </c>
      <c r="C37" s="368" t="s">
        <v>4173</v>
      </c>
      <c r="E37" s="320">
        <v>4704.915236490001</v>
      </c>
      <c r="F37" s="320">
        <v>1454.96331351</v>
      </c>
    </row>
    <row r="38" spans="1:6">
      <c r="A38" s="364">
        <v>29</v>
      </c>
      <c r="C38" s="368" t="s">
        <v>4174</v>
      </c>
      <c r="E38" s="320">
        <v>270.29320029000002</v>
      </c>
      <c r="F38" s="320">
        <v>83.586349709999993</v>
      </c>
    </row>
    <row r="39" spans="1:6">
      <c r="A39" s="364">
        <v>30</v>
      </c>
      <c r="C39" s="368" t="s">
        <v>4062</v>
      </c>
      <c r="E39" s="320">
        <v>1939.5023122350003</v>
      </c>
      <c r="F39" s="320">
        <v>599.77801276499997</v>
      </c>
    </row>
    <row r="40" spans="1:6">
      <c r="A40" s="364">
        <v>31</v>
      </c>
      <c r="C40" s="368" t="s">
        <v>4178</v>
      </c>
      <c r="E40" s="1033"/>
      <c r="F40" s="1033"/>
    </row>
    <row r="41" spans="1:6">
      <c r="A41" s="364">
        <v>32</v>
      </c>
      <c r="C41" s="368" t="s">
        <v>4173</v>
      </c>
      <c r="E41" s="320">
        <v>18960.808403054703</v>
      </c>
      <c r="F41" s="320">
        <v>5863.5021534453008</v>
      </c>
    </row>
    <row r="42" spans="1:6">
      <c r="A42" s="364">
        <v>33</v>
      </c>
      <c r="C42" s="368" t="s">
        <v>4174</v>
      </c>
      <c r="E42" s="320">
        <v>1089.2815971687</v>
      </c>
      <c r="F42" s="320">
        <v>336.85298933129997</v>
      </c>
    </row>
    <row r="43" spans="1:6">
      <c r="A43" s="364">
        <v>34</v>
      </c>
      <c r="C43" s="368" t="s">
        <v>4062</v>
      </c>
      <c r="E43" s="320">
        <v>7816.1943183070516</v>
      </c>
      <c r="F43" s="320">
        <v>2417.1053914429499</v>
      </c>
    </row>
    <row r="44" spans="1:6">
      <c r="A44" s="364">
        <v>35</v>
      </c>
      <c r="C44" s="368" t="s">
        <v>4176</v>
      </c>
      <c r="E44" s="1033"/>
      <c r="F44" s="1033"/>
    </row>
    <row r="45" spans="1:6">
      <c r="A45" s="364">
        <v>36</v>
      </c>
      <c r="C45" s="368" t="s">
        <v>3968</v>
      </c>
      <c r="E45" s="320">
        <v>45485.560000000005</v>
      </c>
      <c r="F45" s="320">
        <v>14066.110000000002</v>
      </c>
    </row>
    <row r="46" spans="1:6">
      <c r="A46" s="364">
        <v>37</v>
      </c>
      <c r="C46" s="368" t="s">
        <v>4062</v>
      </c>
      <c r="E46" s="320">
        <v>14509.470000000001</v>
      </c>
      <c r="F46" s="320">
        <v>4486.9599999999991</v>
      </c>
    </row>
    <row r="47" spans="1:6">
      <c r="A47" s="364">
        <v>38</v>
      </c>
      <c r="C47" s="368" t="s">
        <v>4137</v>
      </c>
      <c r="E47" s="320">
        <v>1464.18</v>
      </c>
      <c r="F47" s="320">
        <v>452.79</v>
      </c>
    </row>
    <row r="48" spans="1:6">
      <c r="A48" s="364">
        <v>39</v>
      </c>
      <c r="C48" s="368" t="s">
        <v>4063</v>
      </c>
      <c r="E48" s="320">
        <v>14209.04</v>
      </c>
      <c r="F48" s="320">
        <v>7656.9599999999991</v>
      </c>
    </row>
    <row r="49" spans="1:6">
      <c r="A49" s="364">
        <v>40</v>
      </c>
      <c r="C49" s="368"/>
      <c r="E49" s="320"/>
      <c r="F49" s="320"/>
    </row>
    <row r="50" spans="1:6" ht="12.75" thickBot="1">
      <c r="A50" s="350">
        <v>41</v>
      </c>
      <c r="B50" s="392"/>
      <c r="C50" s="389"/>
      <c r="D50" s="572" t="s">
        <v>4064</v>
      </c>
      <c r="E50" s="1076">
        <v>139915.3209581608</v>
      </c>
      <c r="F50" s="1076">
        <v>81265.287319589173</v>
      </c>
    </row>
    <row r="51" spans="1:6" ht="15" thickTop="1">
      <c r="A51" s="364">
        <v>42</v>
      </c>
      <c r="B51" s="530" t="s">
        <v>642</v>
      </c>
      <c r="C51" s="372" t="s">
        <v>585</v>
      </c>
      <c r="D51" s="371"/>
      <c r="E51" s="1063"/>
      <c r="F51" s="1063"/>
    </row>
    <row r="52" spans="1:6">
      <c r="A52" s="364">
        <v>43</v>
      </c>
      <c r="B52" s="530"/>
      <c r="C52" s="592" t="s">
        <v>4239</v>
      </c>
      <c r="D52" s="371"/>
      <c r="E52" s="345">
        <v>-23170.6368</v>
      </c>
      <c r="F52" s="345">
        <v>-7165.3631999999998</v>
      </c>
    </row>
    <row r="53" spans="1:6">
      <c r="A53" s="364">
        <v>44</v>
      </c>
      <c r="B53" s="530"/>
      <c r="C53" s="372"/>
      <c r="E53" s="395">
        <v>-23170.6368</v>
      </c>
      <c r="F53" s="395">
        <v>-7165.3631999999998</v>
      </c>
    </row>
    <row r="54" spans="1:6" ht="12" customHeight="1">
      <c r="A54" s="364">
        <v>45</v>
      </c>
      <c r="B54" s="327"/>
      <c r="C54" s="592" t="s">
        <v>3855</v>
      </c>
      <c r="D54" s="591"/>
    </row>
    <row r="55" spans="1:6" ht="12" customHeight="1">
      <c r="A55" s="364">
        <v>46</v>
      </c>
      <c r="B55" s="327"/>
      <c r="D55" s="390" t="s">
        <v>2589</v>
      </c>
      <c r="E55" s="320">
        <v>-48621</v>
      </c>
      <c r="F55" s="320">
        <v>48621</v>
      </c>
    </row>
    <row r="56" spans="1:6" ht="12" customHeight="1">
      <c r="A56" s="364">
        <v>47</v>
      </c>
      <c r="B56" s="327"/>
      <c r="D56" s="390" t="s">
        <v>2605</v>
      </c>
      <c r="E56" s="320">
        <v>-19312</v>
      </c>
      <c r="F56" s="320">
        <v>19312</v>
      </c>
    </row>
    <row r="57" spans="1:6" ht="12" customHeight="1">
      <c r="A57" s="364">
        <v>48</v>
      </c>
      <c r="B57" s="327"/>
      <c r="C57" s="327"/>
      <c r="D57" s="534" t="s">
        <v>2462</v>
      </c>
      <c r="E57" s="395">
        <v>-67933</v>
      </c>
      <c r="F57" s="395">
        <v>67933</v>
      </c>
    </row>
    <row r="58" spans="1:6" ht="12" customHeight="1">
      <c r="A58" s="364">
        <v>49</v>
      </c>
      <c r="B58" s="327"/>
      <c r="C58" s="327"/>
      <c r="D58" s="534"/>
      <c r="E58" s="402"/>
      <c r="F58" s="402"/>
    </row>
    <row r="59" spans="1:6">
      <c r="A59" s="350"/>
      <c r="B59" s="392"/>
      <c r="C59" s="389"/>
      <c r="D59" s="371"/>
      <c r="E59" s="335"/>
      <c r="F59" s="335"/>
    </row>
    <row r="60" spans="1:6">
      <c r="A60" s="321" t="s">
        <v>689</v>
      </c>
      <c r="B60" s="371"/>
      <c r="C60" s="372"/>
      <c r="D60" s="371"/>
      <c r="E60" s="365" t="s">
        <v>1741</v>
      </c>
      <c r="F60" s="321"/>
    </row>
    <row r="61" spans="1:6">
      <c r="A61" s="321" t="s">
        <v>3808</v>
      </c>
      <c r="B61" s="371"/>
      <c r="C61" s="372"/>
      <c r="D61" s="371"/>
      <c r="E61" s="365" t="s">
        <v>690</v>
      </c>
      <c r="F61" s="321"/>
    </row>
    <row r="62" spans="1:6">
      <c r="A62" s="321" t="s">
        <v>2632</v>
      </c>
      <c r="B62" s="2336"/>
      <c r="C62" s="374"/>
      <c r="D62" s="371"/>
      <c r="E62" s="317" t="s">
        <v>1169</v>
      </c>
      <c r="F62" s="321"/>
    </row>
    <row r="63" spans="1:6">
      <c r="A63" s="321" t="s">
        <v>956</v>
      </c>
      <c r="B63" s="371"/>
      <c r="C63" s="372"/>
      <c r="D63" s="371"/>
      <c r="E63" s="321" t="s">
        <v>3807</v>
      </c>
      <c r="F63" s="321"/>
    </row>
    <row r="64" spans="1:6">
      <c r="A64" s="317" t="s">
        <v>1906</v>
      </c>
      <c r="B64" s="2336"/>
      <c r="C64" s="372"/>
      <c r="D64" s="371"/>
      <c r="E64" s="321" t="s">
        <v>4056</v>
      </c>
      <c r="F64" s="321"/>
    </row>
    <row r="65" spans="1:6">
      <c r="A65" s="2582" t="s">
        <v>1978</v>
      </c>
      <c r="B65" s="2582"/>
      <c r="C65" s="2582"/>
      <c r="D65" s="2582"/>
      <c r="E65" s="2582"/>
      <c r="F65" s="2582"/>
    </row>
    <row r="66" spans="1:6">
      <c r="A66" s="2582"/>
      <c r="B66" s="2582"/>
      <c r="C66" s="2582"/>
      <c r="D66" s="2582"/>
      <c r="E66" s="2582"/>
      <c r="F66" s="2582"/>
    </row>
    <row r="67" spans="1:6">
      <c r="A67" s="524" t="s">
        <v>119</v>
      </c>
      <c r="B67" s="525"/>
      <c r="C67" s="526"/>
      <c r="D67" s="527"/>
      <c r="E67" s="528"/>
      <c r="F67" s="529"/>
    </row>
    <row r="68" spans="1:6">
      <c r="A68" s="615" t="s">
        <v>1029</v>
      </c>
      <c r="B68" s="617" t="s">
        <v>1030</v>
      </c>
      <c r="C68" s="618"/>
      <c r="D68" s="617"/>
      <c r="E68" s="615" t="s">
        <v>682</v>
      </c>
      <c r="F68" s="615" t="s">
        <v>683</v>
      </c>
    </row>
    <row r="69" spans="1:6" ht="12" customHeight="1">
      <c r="A69" s="393">
        <v>1</v>
      </c>
      <c r="C69" s="590" t="s">
        <v>3856</v>
      </c>
      <c r="D69" s="534"/>
      <c r="E69" s="402"/>
      <c r="F69" s="402"/>
    </row>
    <row r="70" spans="1:6" ht="12" customHeight="1">
      <c r="A70" s="393">
        <v>2</v>
      </c>
      <c r="D70" s="390" t="s">
        <v>3934</v>
      </c>
      <c r="E70" s="339">
        <v>1986.13</v>
      </c>
      <c r="F70" s="339">
        <v>203.82000000000002</v>
      </c>
    </row>
    <row r="71" spans="1:6" ht="12" customHeight="1">
      <c r="A71" s="393">
        <v>3</v>
      </c>
      <c r="D71" s="390" t="s">
        <v>3935</v>
      </c>
      <c r="E71" s="339">
        <v>46.32</v>
      </c>
      <c r="F71" s="339"/>
    </row>
    <row r="72" spans="1:6" ht="12" customHeight="1">
      <c r="A72" s="393">
        <v>4</v>
      </c>
      <c r="D72" s="390" t="s">
        <v>3936</v>
      </c>
      <c r="E72" s="339">
        <v>59.03</v>
      </c>
      <c r="F72" s="339"/>
    </row>
    <row r="73" spans="1:6" ht="12" customHeight="1">
      <c r="A73" s="393">
        <v>5</v>
      </c>
      <c r="D73" s="390" t="s">
        <v>3937</v>
      </c>
      <c r="E73" s="339">
        <v>1615.22</v>
      </c>
      <c r="F73" s="339">
        <v>1328.06</v>
      </c>
    </row>
    <row r="74" spans="1:6" ht="12" customHeight="1">
      <c r="A74" s="393">
        <v>6</v>
      </c>
      <c r="D74" s="390" t="s">
        <v>3941</v>
      </c>
      <c r="E74" s="339">
        <v>568.69999999999993</v>
      </c>
      <c r="F74" s="339">
        <v>20266.53</v>
      </c>
    </row>
    <row r="75" spans="1:6" ht="12" customHeight="1">
      <c r="A75" s="393">
        <v>7</v>
      </c>
      <c r="D75" s="390" t="s">
        <v>3938</v>
      </c>
      <c r="E75" s="339">
        <v>155.56</v>
      </c>
      <c r="F75" s="339"/>
    </row>
    <row r="76" spans="1:6" ht="12" customHeight="1">
      <c r="A76" s="393">
        <v>8</v>
      </c>
      <c r="D76" s="390" t="s">
        <v>3940</v>
      </c>
      <c r="E76" s="339"/>
      <c r="F76" s="339">
        <v>29.15</v>
      </c>
    </row>
    <row r="77" spans="1:6" ht="12" customHeight="1">
      <c r="A77" s="393">
        <v>9</v>
      </c>
      <c r="D77" s="390" t="s">
        <v>3939</v>
      </c>
      <c r="E77" s="339">
        <v>1479.8400000000001</v>
      </c>
      <c r="F77" s="339">
        <v>508.29</v>
      </c>
    </row>
    <row r="78" spans="1:6" ht="12" customHeight="1">
      <c r="A78" s="393">
        <v>10</v>
      </c>
      <c r="D78" s="390" t="s">
        <v>3942</v>
      </c>
      <c r="E78" s="339">
        <v>1062.79</v>
      </c>
      <c r="F78" s="339">
        <v>80.959999999999994</v>
      </c>
    </row>
    <row r="79" spans="1:6" ht="12" customHeight="1">
      <c r="A79" s="393">
        <v>11</v>
      </c>
      <c r="D79" s="390" t="s">
        <v>3946</v>
      </c>
      <c r="E79" s="339"/>
      <c r="F79" s="339">
        <v>511.79</v>
      </c>
    </row>
    <row r="80" spans="1:6" ht="12" customHeight="1">
      <c r="A80" s="393">
        <v>12</v>
      </c>
      <c r="D80" s="390" t="s">
        <v>3947</v>
      </c>
      <c r="E80" s="339">
        <v>2876.05</v>
      </c>
      <c r="F80" s="339">
        <v>512.54999999999995</v>
      </c>
    </row>
    <row r="81" spans="1:8" ht="12" customHeight="1">
      <c r="A81" s="393">
        <v>13</v>
      </c>
      <c r="D81" s="390" t="s">
        <v>3943</v>
      </c>
      <c r="E81" s="339">
        <v>212.73000000000002</v>
      </c>
      <c r="F81" s="339"/>
    </row>
    <row r="82" spans="1:8" ht="12" customHeight="1">
      <c r="A82" s="393">
        <v>14</v>
      </c>
      <c r="D82" s="390" t="s">
        <v>3944</v>
      </c>
      <c r="E82" s="339">
        <v>505.09</v>
      </c>
      <c r="F82" s="339"/>
    </row>
    <row r="83" spans="1:8" ht="12" customHeight="1">
      <c r="A83" s="393">
        <v>15</v>
      </c>
      <c r="D83" s="390" t="s">
        <v>3948</v>
      </c>
      <c r="E83" s="339"/>
      <c r="F83" s="339">
        <v>140.53000000000003</v>
      </c>
    </row>
    <row r="84" spans="1:8" ht="12" customHeight="1">
      <c r="A84" s="393">
        <v>16</v>
      </c>
      <c r="D84" s="390" t="s">
        <v>3949</v>
      </c>
      <c r="E84" s="339"/>
      <c r="F84" s="339">
        <v>128.72999999999999</v>
      </c>
    </row>
    <row r="85" spans="1:8" ht="12" customHeight="1">
      <c r="A85" s="393">
        <v>17</v>
      </c>
      <c r="D85" s="390" t="s">
        <v>3945</v>
      </c>
      <c r="E85" s="339">
        <v>2470.5300000000002</v>
      </c>
      <c r="F85" s="339">
        <v>243.92</v>
      </c>
    </row>
    <row r="86" spans="1:8" ht="12" customHeight="1">
      <c r="A86" s="393">
        <v>18</v>
      </c>
      <c r="D86" s="390" t="s">
        <v>3950</v>
      </c>
      <c r="E86" s="339">
        <v>7385.9</v>
      </c>
      <c r="F86" s="339">
        <v>818.1</v>
      </c>
    </row>
    <row r="87" spans="1:8" ht="12" customHeight="1">
      <c r="A87" s="393">
        <v>19</v>
      </c>
      <c r="D87" s="390" t="s">
        <v>3951</v>
      </c>
      <c r="E87" s="339">
        <v>75.23</v>
      </c>
      <c r="F87" s="339">
        <v>29.959999999999997</v>
      </c>
    </row>
    <row r="88" spans="1:8" ht="12" customHeight="1">
      <c r="A88" s="393">
        <v>20</v>
      </c>
      <c r="D88" s="390" t="s">
        <v>3952</v>
      </c>
      <c r="E88" s="339">
        <v>384.65999999999997</v>
      </c>
      <c r="F88" s="339">
        <v>151.41</v>
      </c>
    </row>
    <row r="89" spans="1:8" ht="12" customHeight="1">
      <c r="A89" s="393">
        <v>21</v>
      </c>
      <c r="D89" s="390" t="s">
        <v>3953</v>
      </c>
      <c r="E89" s="339">
        <v>11.47</v>
      </c>
      <c r="F89" s="339">
        <v>48.76</v>
      </c>
    </row>
    <row r="90" spans="1:8" ht="12" customHeight="1">
      <c r="A90" s="393">
        <v>22</v>
      </c>
      <c r="D90" s="390" t="s">
        <v>3954</v>
      </c>
      <c r="E90" s="339">
        <v>375.52</v>
      </c>
      <c r="F90" s="339">
        <v>332.28</v>
      </c>
    </row>
    <row r="91" spans="1:8" ht="12" customHeight="1">
      <c r="A91" s="393">
        <v>23</v>
      </c>
      <c r="D91" s="390" t="s">
        <v>3955</v>
      </c>
      <c r="E91" s="339">
        <v>22.2</v>
      </c>
      <c r="F91" s="339"/>
    </row>
    <row r="92" spans="1:8" ht="12" customHeight="1">
      <c r="A92" s="393">
        <v>24</v>
      </c>
      <c r="B92" s="327"/>
      <c r="D92" s="534" t="s">
        <v>2592</v>
      </c>
      <c r="E92" s="395">
        <v>21292.97</v>
      </c>
      <c r="F92" s="395">
        <v>25334.839999999993</v>
      </c>
    </row>
    <row r="93" spans="1:8" ht="12" customHeight="1">
      <c r="A93" s="393">
        <v>25</v>
      </c>
      <c r="B93" s="327"/>
      <c r="D93" s="534"/>
      <c r="E93" s="339"/>
      <c r="F93" s="339"/>
    </row>
    <row r="94" spans="1:8">
      <c r="A94" s="393">
        <v>26</v>
      </c>
      <c r="B94" s="327"/>
      <c r="C94" s="1493" t="s">
        <v>4215</v>
      </c>
      <c r="D94" s="402"/>
      <c r="H94" s="390"/>
    </row>
    <row r="95" spans="1:8">
      <c r="A95" s="393">
        <v>27</v>
      </c>
      <c r="B95" s="327"/>
      <c r="C95" s="1489"/>
      <c r="D95" s="2589" t="s">
        <v>4227</v>
      </c>
      <c r="H95" s="390"/>
    </row>
    <row r="96" spans="1:8">
      <c r="A96" s="393">
        <v>28</v>
      </c>
      <c r="B96" s="327"/>
      <c r="C96" s="402"/>
      <c r="D96" s="2589"/>
      <c r="H96" s="390"/>
    </row>
    <row r="97" spans="1:8">
      <c r="A97" s="393">
        <v>29</v>
      </c>
      <c r="B97" s="327"/>
      <c r="C97" s="327"/>
      <c r="D97" s="399" t="s">
        <v>4274</v>
      </c>
      <c r="H97" s="390"/>
    </row>
    <row r="98" spans="1:8">
      <c r="A98" s="393">
        <v>30</v>
      </c>
      <c r="B98" s="327"/>
      <c r="C98" s="327"/>
      <c r="D98" s="399" t="s">
        <v>4238</v>
      </c>
      <c r="E98" s="395">
        <v>-33445.889523152058</v>
      </c>
      <c r="F98" s="395">
        <v>381773.73705249513</v>
      </c>
      <c r="G98" s="401"/>
      <c r="H98" s="390"/>
    </row>
    <row r="99" spans="1:8">
      <c r="A99" s="393">
        <v>31</v>
      </c>
      <c r="B99" s="537"/>
      <c r="C99" s="327"/>
      <c r="D99" s="327"/>
      <c r="E99" s="402"/>
      <c r="F99" s="402"/>
      <c r="G99" s="401"/>
      <c r="H99" s="390"/>
    </row>
    <row r="100" spans="1:8" ht="12" customHeight="1">
      <c r="A100" s="393">
        <v>32</v>
      </c>
      <c r="B100" s="327"/>
      <c r="C100" s="590" t="s">
        <v>4236</v>
      </c>
      <c r="D100" s="591"/>
    </row>
    <row r="101" spans="1:8" ht="12" customHeight="1">
      <c r="A101" s="393">
        <v>33</v>
      </c>
      <c r="B101" s="327"/>
      <c r="C101" s="590"/>
      <c r="D101" s="390" t="s">
        <v>3911</v>
      </c>
      <c r="E101" s="320">
        <v>2325.58</v>
      </c>
      <c r="F101" s="320"/>
    </row>
    <row r="102" spans="1:8" ht="12" customHeight="1">
      <c r="A102" s="393">
        <v>34</v>
      </c>
      <c r="B102" s="327"/>
      <c r="C102" s="590"/>
      <c r="D102" s="390" t="s">
        <v>3981</v>
      </c>
      <c r="E102" s="320">
        <v>42300</v>
      </c>
      <c r="F102" s="320">
        <v>4700</v>
      </c>
    </row>
    <row r="103" spans="1:8" ht="12" customHeight="1">
      <c r="A103" s="393">
        <v>35</v>
      </c>
      <c r="B103" s="327"/>
      <c r="C103" s="590"/>
      <c r="D103" s="390" t="s">
        <v>3912</v>
      </c>
      <c r="E103" s="320">
        <v>3082.68</v>
      </c>
      <c r="F103" s="320"/>
    </row>
    <row r="104" spans="1:8" ht="12" customHeight="1">
      <c r="A104" s="393">
        <v>36</v>
      </c>
      <c r="B104" s="327"/>
      <c r="C104" s="590"/>
      <c r="D104" s="390" t="s">
        <v>3913</v>
      </c>
      <c r="E104" s="320">
        <v>26514.47</v>
      </c>
      <c r="F104" s="320">
        <v>11629.67</v>
      </c>
    </row>
    <row r="105" spans="1:8" ht="12" customHeight="1">
      <c r="A105" s="393">
        <v>37</v>
      </c>
      <c r="B105" s="327"/>
      <c r="C105" s="590"/>
      <c r="D105" s="390" t="s">
        <v>3982</v>
      </c>
      <c r="E105" s="320"/>
      <c r="F105" s="320">
        <v>4781.3</v>
      </c>
    </row>
    <row r="106" spans="1:8" ht="12" customHeight="1">
      <c r="A106" s="393">
        <v>38</v>
      </c>
      <c r="B106" s="327"/>
      <c r="C106" s="590"/>
      <c r="D106" s="390" t="s">
        <v>3961</v>
      </c>
      <c r="E106" s="320"/>
      <c r="F106" s="320">
        <v>13611.11</v>
      </c>
    </row>
    <row r="107" spans="1:8" ht="12" customHeight="1">
      <c r="A107" s="393">
        <v>39</v>
      </c>
      <c r="B107" s="327"/>
      <c r="C107" s="590"/>
      <c r="D107" s="390" t="s">
        <v>3983</v>
      </c>
      <c r="E107" s="320"/>
      <c r="F107" s="320">
        <v>4666.67</v>
      </c>
    </row>
    <row r="108" spans="1:8" ht="12" customHeight="1">
      <c r="A108" s="393">
        <v>40</v>
      </c>
      <c r="B108" s="327"/>
      <c r="C108" s="590"/>
      <c r="D108" s="390" t="s">
        <v>3914</v>
      </c>
      <c r="E108" s="320">
        <v>19189.5</v>
      </c>
      <c r="F108" s="320">
        <v>5934.83</v>
      </c>
    </row>
    <row r="109" spans="1:8" ht="12" customHeight="1">
      <c r="A109" s="393">
        <v>41</v>
      </c>
      <c r="B109" s="327"/>
      <c r="C109" s="590"/>
      <c r="D109" s="390" t="s">
        <v>3987</v>
      </c>
      <c r="E109" s="320">
        <v>22339.8</v>
      </c>
      <c r="F109" s="320">
        <v>6909</v>
      </c>
    </row>
    <row r="110" spans="1:8" ht="12" customHeight="1">
      <c r="A110" s="393">
        <v>42</v>
      </c>
      <c r="B110" s="327"/>
      <c r="C110" s="590"/>
      <c r="D110" s="390" t="s">
        <v>3915</v>
      </c>
      <c r="E110" s="320">
        <v>1471.6</v>
      </c>
      <c r="F110" s="320">
        <v>455</v>
      </c>
    </row>
    <row r="111" spans="1:8" ht="12" customHeight="1">
      <c r="A111" s="393">
        <v>43</v>
      </c>
      <c r="B111" s="327"/>
      <c r="D111" s="534" t="s">
        <v>48</v>
      </c>
      <c r="E111" s="395">
        <v>117223.63000000002</v>
      </c>
      <c r="F111" s="395">
        <v>52687.58</v>
      </c>
    </row>
    <row r="112" spans="1:8" ht="12" customHeight="1">
      <c r="A112" s="393">
        <v>44</v>
      </c>
      <c r="B112" s="327"/>
      <c r="C112" s="590" t="s">
        <v>4237</v>
      </c>
      <c r="D112" s="591"/>
      <c r="E112" s="498"/>
    </row>
    <row r="113" spans="1:7" ht="12" customHeight="1">
      <c r="A113" s="393">
        <v>45</v>
      </c>
      <c r="B113" s="327"/>
      <c r="D113" s="390" t="s">
        <v>3911</v>
      </c>
      <c r="E113" s="320">
        <v>-1744.19</v>
      </c>
      <c r="F113" s="320"/>
    </row>
    <row r="114" spans="1:7" ht="12" customHeight="1">
      <c r="A114" s="393">
        <v>46</v>
      </c>
      <c r="B114" s="327"/>
      <c r="D114" s="390" t="s">
        <v>3913</v>
      </c>
      <c r="E114" s="320">
        <v>-19215.560000000001</v>
      </c>
      <c r="F114" s="320">
        <v>-8428.25</v>
      </c>
    </row>
    <row r="115" spans="1:7" ht="12" customHeight="1">
      <c r="A115" s="393">
        <v>47</v>
      </c>
      <c r="B115" s="327"/>
      <c r="D115" s="390" t="s">
        <v>3982</v>
      </c>
      <c r="E115" s="320"/>
      <c r="F115" s="320">
        <v>-3465.11</v>
      </c>
    </row>
    <row r="116" spans="1:7" ht="12" customHeight="1">
      <c r="A116" s="393">
        <v>48</v>
      </c>
      <c r="B116" s="327"/>
      <c r="D116" s="390" t="s">
        <v>3983</v>
      </c>
      <c r="E116" s="320"/>
      <c r="F116" s="320">
        <v>-3500</v>
      </c>
    </row>
    <row r="117" spans="1:7" ht="12" customHeight="1">
      <c r="A117" s="393">
        <v>49</v>
      </c>
      <c r="B117" s="327"/>
      <c r="D117" s="390" t="s">
        <v>3987</v>
      </c>
      <c r="E117" s="320">
        <v>-16754.849999999999</v>
      </c>
      <c r="F117" s="320">
        <v>-5181.75</v>
      </c>
    </row>
    <row r="118" spans="1:7" ht="12" customHeight="1">
      <c r="A118" s="393">
        <v>50</v>
      </c>
      <c r="B118" s="327"/>
      <c r="D118" s="390"/>
      <c r="E118" s="943">
        <v>-37714.6</v>
      </c>
      <c r="F118" s="943">
        <v>-20575.11</v>
      </c>
    </row>
    <row r="119" spans="1:7" ht="12" customHeight="1">
      <c r="A119" s="393"/>
      <c r="D119" s="926"/>
      <c r="E119" s="585"/>
      <c r="F119" s="585"/>
      <c r="G119" s="402"/>
    </row>
    <row r="120" spans="1:7" ht="12" customHeight="1">
      <c r="A120" s="321" t="s">
        <v>689</v>
      </c>
      <c r="B120" s="371"/>
      <c r="C120" s="372"/>
      <c r="D120" s="371"/>
      <c r="E120" s="365" t="s">
        <v>1741</v>
      </c>
      <c r="F120" s="321"/>
      <c r="G120" s="402"/>
    </row>
    <row r="121" spans="1:7" ht="12" customHeight="1">
      <c r="A121" s="321" t="s">
        <v>3808</v>
      </c>
      <c r="B121" s="371"/>
      <c r="C121" s="372"/>
      <c r="D121" s="371"/>
      <c r="E121" s="365" t="s">
        <v>690</v>
      </c>
      <c r="F121" s="321"/>
      <c r="G121" s="402"/>
    </row>
    <row r="122" spans="1:7" ht="12" customHeight="1">
      <c r="A122" s="321" t="s">
        <v>2632</v>
      </c>
      <c r="B122" s="2336"/>
      <c r="C122" s="374"/>
      <c r="D122" s="371"/>
      <c r="E122" s="317" t="s">
        <v>678</v>
      </c>
      <c r="F122" s="321"/>
      <c r="G122" s="402"/>
    </row>
    <row r="123" spans="1:7" ht="12" customHeight="1">
      <c r="A123" s="321" t="s">
        <v>956</v>
      </c>
      <c r="B123" s="371"/>
      <c r="C123" s="372"/>
      <c r="D123" s="371"/>
      <c r="E123" s="321" t="s">
        <v>3807</v>
      </c>
      <c r="F123" s="321"/>
      <c r="G123" s="402"/>
    </row>
    <row r="124" spans="1:7" ht="12" customHeight="1">
      <c r="A124" s="317" t="s">
        <v>1906</v>
      </c>
      <c r="B124" s="2336"/>
      <c r="C124" s="372"/>
      <c r="D124" s="371"/>
      <c r="E124" s="321" t="s">
        <v>4056</v>
      </c>
      <c r="F124" s="321"/>
      <c r="G124" s="402"/>
    </row>
    <row r="125" spans="1:7" ht="12" customHeight="1">
      <c r="A125" s="2582" t="s">
        <v>1978</v>
      </c>
      <c r="B125" s="2582"/>
      <c r="C125" s="2582"/>
      <c r="D125" s="2582"/>
      <c r="E125" s="2582"/>
      <c r="F125" s="2582"/>
      <c r="G125" s="402"/>
    </row>
    <row r="126" spans="1:7" ht="12" customHeight="1">
      <c r="A126" s="2582"/>
      <c r="B126" s="2582"/>
      <c r="C126" s="2582"/>
      <c r="D126" s="2582"/>
      <c r="E126" s="2582"/>
      <c r="F126" s="2582"/>
      <c r="G126" s="402"/>
    </row>
    <row r="127" spans="1:7" ht="12" customHeight="1">
      <c r="A127" s="524" t="s">
        <v>119</v>
      </c>
      <c r="B127" s="525"/>
      <c r="C127" s="526"/>
      <c r="D127" s="527"/>
      <c r="E127" s="528"/>
      <c r="F127" s="529"/>
      <c r="G127" s="402"/>
    </row>
    <row r="128" spans="1:7" ht="12" customHeight="1">
      <c r="A128" s="615" t="s">
        <v>1029</v>
      </c>
      <c r="B128" s="617" t="s">
        <v>1030</v>
      </c>
      <c r="C128" s="618"/>
      <c r="D128" s="617"/>
      <c r="E128" s="615" t="s">
        <v>682</v>
      </c>
      <c r="F128" s="615" t="s">
        <v>683</v>
      </c>
      <c r="G128" s="402"/>
    </row>
    <row r="129" spans="1:8" ht="12" customHeight="1">
      <c r="A129" s="393">
        <v>1</v>
      </c>
      <c r="B129" s="530" t="s">
        <v>642</v>
      </c>
      <c r="C129" s="372" t="s">
        <v>4240</v>
      </c>
      <c r="D129" s="1337"/>
      <c r="E129" s="932"/>
      <c r="F129" s="932"/>
      <c r="G129" s="402"/>
    </row>
    <row r="130" spans="1:8" ht="12" customHeight="1">
      <c r="A130" s="393">
        <v>2</v>
      </c>
      <c r="B130" s="1337"/>
      <c r="C130" s="1495" t="s">
        <v>4245</v>
      </c>
      <c r="D130" s="1337"/>
      <c r="E130" s="1496"/>
      <c r="F130" s="1497">
        <v>-94589</v>
      </c>
      <c r="G130" s="402"/>
    </row>
    <row r="131" spans="1:8" ht="12" customHeight="1">
      <c r="A131" s="393">
        <v>3</v>
      </c>
      <c r="B131" s="327"/>
      <c r="C131" s="327"/>
      <c r="D131" s="2155"/>
      <c r="E131" s="2156"/>
      <c r="F131" s="2156"/>
    </row>
    <row r="132" spans="1:8" ht="12" customHeight="1" thickBot="1">
      <c r="A132" s="393">
        <v>4</v>
      </c>
      <c r="D132" s="926" t="s">
        <v>4066</v>
      </c>
      <c r="E132" s="579">
        <v>-23747.526323152044</v>
      </c>
      <c r="F132" s="579">
        <v>405399.68385249516</v>
      </c>
      <c r="G132" s="402"/>
      <c r="H132" s="2249"/>
    </row>
    <row r="133" spans="1:8" ht="12" customHeight="1" thickTop="1">
      <c r="A133" s="393">
        <v>5</v>
      </c>
      <c r="B133" s="1337"/>
      <c r="C133" s="1338"/>
      <c r="D133" s="1337"/>
      <c r="E133" s="932"/>
      <c r="F133" s="932"/>
      <c r="G133" s="402"/>
    </row>
    <row r="134" spans="1:8" ht="12" customHeight="1" thickBot="1">
      <c r="A134" s="393">
        <v>6</v>
      </c>
      <c r="B134" s="1339" t="s">
        <v>637</v>
      </c>
      <c r="C134" s="1340" t="s">
        <v>4036</v>
      </c>
      <c r="D134" s="1337"/>
      <c r="E134" s="579">
        <v>1544.8800000000003</v>
      </c>
      <c r="F134" s="579"/>
      <c r="G134" s="2249"/>
    </row>
    <row r="135" spans="1:8" ht="12" customHeight="1" thickTop="1">
      <c r="A135" s="393">
        <v>7</v>
      </c>
      <c r="B135" s="1337"/>
      <c r="C135" s="1338"/>
      <c r="D135" s="1337"/>
      <c r="E135" s="932"/>
      <c r="F135" s="932"/>
      <c r="G135" s="402"/>
    </row>
    <row r="136" spans="1:8" ht="12" customHeight="1">
      <c r="A136" s="393">
        <v>8</v>
      </c>
      <c r="B136" s="1308" t="s">
        <v>643</v>
      </c>
      <c r="C136" s="1309" t="s">
        <v>586</v>
      </c>
      <c r="D136" s="1310"/>
      <c r="E136" s="1341"/>
      <c r="F136" s="1341"/>
    </row>
    <row r="137" spans="1:8" ht="12" customHeight="1">
      <c r="A137" s="393">
        <v>9</v>
      </c>
      <c r="B137" s="385"/>
      <c r="C137" s="592" t="s">
        <v>4177</v>
      </c>
      <c r="D137" s="591"/>
      <c r="E137" s="320"/>
      <c r="F137" s="320"/>
    </row>
    <row r="138" spans="1:8" ht="12" customHeight="1">
      <c r="A138" s="393">
        <v>10</v>
      </c>
      <c r="B138" s="385"/>
      <c r="C138" s="368" t="s">
        <v>4175</v>
      </c>
      <c r="D138" s="591"/>
      <c r="E138" s="320">
        <v>380.6</v>
      </c>
      <c r="F138" s="320">
        <v>117.7</v>
      </c>
    </row>
    <row r="139" spans="1:8" ht="12" customHeight="1">
      <c r="A139" s="393">
        <v>11</v>
      </c>
      <c r="B139" s="385"/>
      <c r="C139" s="368" t="s">
        <v>4178</v>
      </c>
      <c r="D139" s="591"/>
      <c r="E139" s="320">
        <v>1533.83</v>
      </c>
      <c r="F139" s="320">
        <v>474.33</v>
      </c>
    </row>
    <row r="140" spans="1:8" ht="12" customHeight="1">
      <c r="A140" s="393">
        <v>12</v>
      </c>
      <c r="B140" s="385"/>
      <c r="C140" s="368" t="s">
        <v>4176</v>
      </c>
      <c r="D140" s="591"/>
      <c r="E140" s="320">
        <v>3479.6400000000003</v>
      </c>
      <c r="F140" s="320">
        <v>1076.0599999999997</v>
      </c>
    </row>
    <row r="141" spans="1:8" ht="12" customHeight="1">
      <c r="A141" s="393">
        <v>13</v>
      </c>
      <c r="B141" s="385"/>
      <c r="C141" s="592"/>
      <c r="D141" s="591"/>
      <c r="E141" s="1267">
        <v>5394.07</v>
      </c>
      <c r="F141" s="1267">
        <v>1668.0899999999997</v>
      </c>
    </row>
    <row r="142" spans="1:8" ht="12" customHeight="1">
      <c r="A142" s="393">
        <v>14</v>
      </c>
      <c r="B142" s="385"/>
      <c r="C142" s="592" t="s">
        <v>4037</v>
      </c>
      <c r="D142" s="591"/>
      <c r="E142" s="320"/>
      <c r="F142" s="320"/>
    </row>
    <row r="143" spans="1:8" ht="12" customHeight="1">
      <c r="A143" s="393">
        <v>15</v>
      </c>
      <c r="B143" s="385"/>
      <c r="C143" s="382" t="s">
        <v>4014</v>
      </c>
      <c r="E143" s="320">
        <v>21403.625000000524</v>
      </c>
      <c r="F143" s="320">
        <v>-14407.882500000298</v>
      </c>
    </row>
    <row r="144" spans="1:8" ht="12" customHeight="1">
      <c r="A144" s="393">
        <v>16</v>
      </c>
      <c r="C144" s="396" t="s">
        <v>691</v>
      </c>
      <c r="E144" s="398">
        <v>4.4999999999999998E-2</v>
      </c>
      <c r="F144" s="398">
        <v>4.4999999999999998E-2</v>
      </c>
    </row>
    <row r="145" spans="1:9" ht="12" customHeight="1">
      <c r="A145" s="393">
        <v>17</v>
      </c>
      <c r="D145" s="534" t="s">
        <v>1403</v>
      </c>
      <c r="E145" s="395">
        <v>963.16312500002357</v>
      </c>
      <c r="F145" s="395">
        <v>-648.35471250001342</v>
      </c>
    </row>
    <row r="146" spans="1:9" ht="12" customHeight="1">
      <c r="A146" s="393">
        <v>18</v>
      </c>
      <c r="C146" s="592" t="s">
        <v>4038</v>
      </c>
      <c r="D146" s="591"/>
    </row>
    <row r="147" spans="1:9" ht="11.25" customHeight="1">
      <c r="A147" s="393">
        <v>19</v>
      </c>
      <c r="C147" s="382" t="s">
        <v>2452</v>
      </c>
      <c r="D147" s="591"/>
      <c r="E147" s="320">
        <v>-3198.2507384989876</v>
      </c>
      <c r="F147" s="320">
        <v>3197.9507384989411</v>
      </c>
    </row>
    <row r="148" spans="1:9" ht="11.25" customHeight="1">
      <c r="A148" s="393">
        <v>20</v>
      </c>
      <c r="C148" s="382"/>
      <c r="D148" s="591"/>
      <c r="E148" s="320"/>
      <c r="F148" s="320"/>
    </row>
    <row r="149" spans="1:9">
      <c r="A149" s="393">
        <v>21</v>
      </c>
      <c r="C149" s="382" t="s">
        <v>2451</v>
      </c>
      <c r="E149" s="320">
        <v>-4346704.2625142029</v>
      </c>
      <c r="F149" s="320">
        <v>8033829.6830736473</v>
      </c>
    </row>
    <row r="150" spans="1:9">
      <c r="A150" s="393">
        <v>22</v>
      </c>
      <c r="C150" s="396" t="s">
        <v>1748</v>
      </c>
      <c r="E150" s="1396">
        <v>15.412100000000001</v>
      </c>
      <c r="F150" s="1396">
        <v>15.412100000000001</v>
      </c>
    </row>
    <row r="151" spans="1:9">
      <c r="A151" s="393">
        <v>23</v>
      </c>
      <c r="C151" s="396"/>
      <c r="E151" s="395">
        <v>-66991.84076429515</v>
      </c>
      <c r="F151" s="395">
        <v>123818.18645849936</v>
      </c>
    </row>
    <row r="152" spans="1:9">
      <c r="A152" s="393">
        <v>24</v>
      </c>
      <c r="C152" s="383" t="s">
        <v>1490</v>
      </c>
      <c r="E152" s="395">
        <v>-70190.091502794137</v>
      </c>
      <c r="F152" s="395">
        <v>127016.1371969983</v>
      </c>
    </row>
    <row r="153" spans="1:9">
      <c r="A153" s="393">
        <v>25</v>
      </c>
      <c r="C153" s="383"/>
      <c r="E153" s="402"/>
      <c r="F153" s="402"/>
    </row>
    <row r="154" spans="1:9">
      <c r="A154" s="393">
        <v>26</v>
      </c>
      <c r="C154" s="592" t="s">
        <v>4039</v>
      </c>
      <c r="D154" s="593"/>
      <c r="E154" s="400"/>
      <c r="F154" s="400"/>
    </row>
    <row r="155" spans="1:9">
      <c r="A155" s="393">
        <v>27</v>
      </c>
      <c r="C155" s="383" t="s">
        <v>770</v>
      </c>
      <c r="E155" s="401">
        <v>41730.10195231453</v>
      </c>
      <c r="F155" s="401">
        <v>542543.52841568401</v>
      </c>
    </row>
    <row r="156" spans="1:9">
      <c r="A156" s="393">
        <v>28</v>
      </c>
      <c r="C156" s="396" t="s">
        <v>691</v>
      </c>
      <c r="E156" s="398">
        <v>4.4999999999999998E-2</v>
      </c>
      <c r="F156" s="398">
        <v>4.4999999999999998E-2</v>
      </c>
    </row>
    <row r="157" spans="1:9">
      <c r="A157" s="393">
        <v>29</v>
      </c>
      <c r="C157" s="383"/>
      <c r="D157" s="399" t="s">
        <v>59</v>
      </c>
      <c r="E157" s="401">
        <v>1878</v>
      </c>
      <c r="F157" s="401">
        <v>24414</v>
      </c>
    </row>
    <row r="158" spans="1:9">
      <c r="A158" s="393">
        <v>30</v>
      </c>
      <c r="C158" s="383"/>
      <c r="D158" s="399"/>
    </row>
    <row r="159" spans="1:9" ht="13.5" thickBot="1">
      <c r="A159" s="393">
        <v>31</v>
      </c>
      <c r="D159" s="572" t="s">
        <v>4067</v>
      </c>
      <c r="E159" s="1384">
        <v>-61954.858377794117</v>
      </c>
      <c r="F159" s="1384">
        <v>152449.87248449831</v>
      </c>
      <c r="H159" s="2249"/>
      <c r="I159" s="2249"/>
    </row>
    <row r="160" spans="1:9" ht="12.75" thickTop="1">
      <c r="A160" s="393">
        <v>32</v>
      </c>
      <c r="B160" s="530" t="s">
        <v>535</v>
      </c>
      <c r="C160" s="372" t="s">
        <v>587</v>
      </c>
      <c r="D160" s="371"/>
      <c r="E160" s="381"/>
    </row>
    <row r="161" spans="1:9">
      <c r="A161" s="393">
        <v>33</v>
      </c>
      <c r="B161" s="530"/>
      <c r="C161" s="592" t="s">
        <v>3966</v>
      </c>
      <c r="D161" s="371"/>
      <c r="E161" s="381"/>
    </row>
    <row r="162" spans="1:9">
      <c r="A162" s="393">
        <v>34</v>
      </c>
      <c r="B162" s="403"/>
      <c r="C162" s="327" t="s">
        <v>3990</v>
      </c>
      <c r="E162" s="402">
        <v>379671.35607196577</v>
      </c>
      <c r="F162" s="402">
        <v>191403.60392803431</v>
      </c>
    </row>
    <row r="163" spans="1:9">
      <c r="A163" s="393">
        <v>35</v>
      </c>
      <c r="C163" s="381" t="s">
        <v>3991</v>
      </c>
      <c r="E163" s="339">
        <v>457475</v>
      </c>
      <c r="F163" s="339">
        <v>78465</v>
      </c>
    </row>
    <row r="164" spans="1:9">
      <c r="A164" s="393">
        <v>36</v>
      </c>
      <c r="B164" s="385"/>
      <c r="C164" s="394"/>
      <c r="D164" s="399" t="s">
        <v>3967</v>
      </c>
      <c r="E164" s="395">
        <v>77803.643928034231</v>
      </c>
      <c r="F164" s="395">
        <v>-112938.60392803431</v>
      </c>
    </row>
    <row r="165" spans="1:9">
      <c r="A165" s="393">
        <v>37</v>
      </c>
      <c r="B165" s="385"/>
      <c r="C165" s="327"/>
      <c r="D165" s="327"/>
    </row>
    <row r="166" spans="1:9">
      <c r="A166" s="393">
        <v>38</v>
      </c>
      <c r="B166" s="385"/>
      <c r="C166" s="592" t="s">
        <v>3989</v>
      </c>
      <c r="D166" s="591"/>
      <c r="E166" s="401">
        <v>14996</v>
      </c>
      <c r="F166" s="401">
        <v>194971</v>
      </c>
    </row>
    <row r="167" spans="1:9">
      <c r="A167" s="393">
        <v>39</v>
      </c>
      <c r="B167" s="385"/>
      <c r="C167" s="592"/>
      <c r="D167" s="591"/>
      <c r="E167" s="401"/>
      <c r="F167" s="401"/>
    </row>
    <row r="168" spans="1:9" ht="13.5" thickBot="1">
      <c r="A168" s="393">
        <v>40</v>
      </c>
      <c r="B168" s="385"/>
      <c r="C168" s="405"/>
      <c r="D168" s="580" t="s">
        <v>4262</v>
      </c>
      <c r="E168" s="1101">
        <v>472471.34596465598</v>
      </c>
      <c r="F168" s="1101">
        <v>273438</v>
      </c>
      <c r="H168" s="2249"/>
      <c r="I168" s="2249"/>
    </row>
    <row r="169" spans="1:9" ht="12.75" thickTop="1">
      <c r="A169" s="393"/>
      <c r="B169" s="327"/>
      <c r="C169" s="327"/>
      <c r="D169" s="327"/>
    </row>
    <row r="170" spans="1:9">
      <c r="A170" s="393"/>
      <c r="B170" s="327"/>
      <c r="C170" s="327"/>
      <c r="D170" s="327"/>
    </row>
    <row r="171" spans="1:9">
      <c r="A171" s="393"/>
      <c r="B171" s="327"/>
      <c r="C171" s="327"/>
      <c r="D171" s="327"/>
    </row>
    <row r="172" spans="1:9">
      <c r="A172" s="393"/>
      <c r="B172" s="327"/>
      <c r="C172" s="327"/>
      <c r="D172" s="327"/>
    </row>
    <row r="173" spans="1:9">
      <c r="A173" s="393"/>
      <c r="B173" s="327"/>
      <c r="C173" s="327"/>
      <c r="D173" s="327"/>
    </row>
    <row r="174" spans="1:9">
      <c r="A174" s="393"/>
      <c r="B174" s="327"/>
      <c r="C174" s="327"/>
      <c r="D174" s="327"/>
    </row>
    <row r="175" spans="1:9">
      <c r="A175" s="393"/>
      <c r="B175" s="327"/>
      <c r="C175" s="327"/>
      <c r="D175" s="327"/>
    </row>
    <row r="176" spans="1:9">
      <c r="A176" s="393"/>
      <c r="B176" s="327"/>
      <c r="C176" s="327"/>
      <c r="D176" s="327"/>
    </row>
    <row r="177" spans="1:4">
      <c r="A177" s="393"/>
      <c r="B177" s="327"/>
      <c r="C177" s="327"/>
      <c r="D177" s="327"/>
    </row>
    <row r="178" spans="1:4">
      <c r="A178" s="393"/>
      <c r="B178" s="327"/>
      <c r="C178" s="327"/>
      <c r="D178" s="327"/>
    </row>
    <row r="179" spans="1:4">
      <c r="A179" s="393"/>
      <c r="B179" s="327"/>
      <c r="C179" s="327"/>
      <c r="D179" s="327"/>
    </row>
    <row r="180" spans="1:4">
      <c r="A180" s="393"/>
      <c r="B180" s="327"/>
      <c r="C180" s="327"/>
      <c r="D180" s="327"/>
    </row>
    <row r="181" spans="1:4">
      <c r="A181" s="393"/>
      <c r="B181" s="327"/>
      <c r="C181" s="327"/>
      <c r="D181" s="327"/>
    </row>
    <row r="182" spans="1:4">
      <c r="A182" s="393"/>
      <c r="B182" s="327"/>
      <c r="C182" s="327"/>
      <c r="D182" s="327"/>
    </row>
    <row r="183" spans="1:4">
      <c r="A183" s="393"/>
      <c r="B183" s="327"/>
      <c r="C183" s="327"/>
      <c r="D183" s="327"/>
    </row>
    <row r="184" spans="1:4">
      <c r="A184" s="393"/>
      <c r="B184" s="327"/>
      <c r="C184" s="327"/>
      <c r="D184" s="327"/>
    </row>
    <row r="185" spans="1:4">
      <c r="A185" s="393"/>
      <c r="B185" s="327"/>
      <c r="C185" s="327"/>
      <c r="D185" s="327"/>
    </row>
    <row r="186" spans="1:4">
      <c r="A186" s="393"/>
      <c r="B186" s="327"/>
      <c r="C186" s="327"/>
      <c r="D186" s="327"/>
    </row>
    <row r="187" spans="1:4">
      <c r="A187" s="393"/>
      <c r="B187" s="327"/>
      <c r="C187" s="327"/>
      <c r="D187" s="327"/>
    </row>
    <row r="188" spans="1:4">
      <c r="A188" s="393"/>
      <c r="B188" s="327"/>
      <c r="C188" s="327"/>
      <c r="D188" s="327"/>
    </row>
    <row r="189" spans="1:4">
      <c r="A189" s="393"/>
      <c r="B189" s="327"/>
      <c r="C189" s="327"/>
      <c r="D189" s="327"/>
    </row>
    <row r="190" spans="1:4">
      <c r="A190" s="393"/>
      <c r="B190" s="327"/>
      <c r="C190" s="327"/>
      <c r="D190" s="327"/>
    </row>
    <row r="191" spans="1:4">
      <c r="A191" s="393"/>
      <c r="B191" s="327"/>
      <c r="C191" s="327"/>
      <c r="D191" s="327"/>
    </row>
    <row r="192" spans="1:4">
      <c r="A192" s="393"/>
      <c r="B192" s="327"/>
      <c r="C192" s="327"/>
      <c r="D192" s="327"/>
    </row>
    <row r="193" spans="1:6">
      <c r="A193" s="393"/>
      <c r="B193" s="327"/>
      <c r="C193" s="327"/>
      <c r="D193" s="327"/>
    </row>
    <row r="194" spans="1:6">
      <c r="A194" s="393"/>
      <c r="B194" s="327"/>
      <c r="C194" s="327"/>
      <c r="D194" s="327"/>
    </row>
    <row r="195" spans="1:6">
      <c r="A195" s="393"/>
      <c r="B195" s="327"/>
      <c r="C195" s="327"/>
      <c r="D195" s="327"/>
    </row>
    <row r="196" spans="1:6">
      <c r="A196" s="393"/>
      <c r="B196" s="327"/>
      <c r="C196" s="327"/>
      <c r="D196" s="327"/>
    </row>
    <row r="197" spans="1:6">
      <c r="A197" s="393"/>
      <c r="B197" s="327"/>
      <c r="C197" s="327"/>
      <c r="D197" s="327"/>
    </row>
    <row r="198" spans="1:6">
      <c r="A198" s="393"/>
      <c r="B198" s="385"/>
      <c r="C198" s="405"/>
      <c r="D198" s="580"/>
      <c r="E198" s="585"/>
      <c r="F198" s="585"/>
    </row>
    <row r="199" spans="1:6">
      <c r="A199" s="346"/>
      <c r="B199" s="392"/>
      <c r="C199" s="501"/>
      <c r="D199" s="392"/>
      <c r="E199" s="364"/>
      <c r="F199" s="364"/>
    </row>
    <row r="201" spans="1:6">
      <c r="C201" s="327"/>
      <c r="D201" s="327"/>
    </row>
    <row r="202" spans="1:6">
      <c r="C202" s="327"/>
      <c r="D202" s="327"/>
    </row>
    <row r="203" spans="1:6">
      <c r="C203" s="327"/>
      <c r="D203" s="327"/>
    </row>
    <row r="204" spans="1:6">
      <c r="C204" s="327"/>
      <c r="D204" s="327"/>
    </row>
  </sheetData>
  <mergeCells count="4">
    <mergeCell ref="A6:F7"/>
    <mergeCell ref="A65:F66"/>
    <mergeCell ref="A125:F126"/>
    <mergeCell ref="D95:D96"/>
  </mergeCells>
  <phoneticPr fontId="29" type="noConversion"/>
  <printOptions horizontalCentered="1"/>
  <pageMargins left="0.75" right="0.25" top="0.5" bottom="0.25" header="0.25" footer="0.25"/>
  <pageSetup scale="99" fitToHeight="0" orientation="portrait" r:id="rId1"/>
  <headerFooter alignWithMargins="0"/>
  <rowBreaks count="2" manualBreakCount="2">
    <brk id="59" max="5" man="1"/>
    <brk id="119" max="5" man="1"/>
  </rowBreaks>
</worksheet>
</file>

<file path=xl/worksheets/sheet35.xml><?xml version="1.0" encoding="utf-8"?>
<worksheet xmlns="http://schemas.openxmlformats.org/spreadsheetml/2006/main" xmlns:r="http://schemas.openxmlformats.org/officeDocument/2006/relationships">
  <sheetPr transitionEvaluation="1" transitionEntry="1" codeName="Sheet27">
    <pageSetUpPr fitToPage="1"/>
  </sheetPr>
  <dimension ref="A1:J132"/>
  <sheetViews>
    <sheetView view="pageBreakPreview" zoomScale="60" zoomScaleNormal="100" workbookViewId="0"/>
  </sheetViews>
  <sheetFormatPr defaultColWidth="10.85546875" defaultRowHeight="12"/>
  <cols>
    <col min="1" max="1" width="7.28515625" style="654" customWidth="1"/>
    <col min="2" max="2" width="20.85546875" style="654" customWidth="1"/>
    <col min="3" max="3" width="14.42578125" style="654" customWidth="1"/>
    <col min="4" max="4" width="12.7109375" style="654" customWidth="1"/>
    <col min="5" max="5" width="4.42578125" style="654" customWidth="1"/>
    <col min="6" max="6" width="18" style="654" customWidth="1"/>
    <col min="7" max="7" width="19.140625" style="654" customWidth="1"/>
    <col min="8" max="8" width="12.7109375" style="654" customWidth="1"/>
    <col min="9" max="9" width="12.85546875" style="654" bestFit="1" customWidth="1"/>
    <col min="10" max="16384" width="10.85546875" style="654"/>
  </cols>
  <sheetData>
    <row r="1" spans="1:8">
      <c r="A1" s="648" t="s">
        <v>148</v>
      </c>
      <c r="B1" s="648"/>
      <c r="C1" s="648"/>
      <c r="D1" s="649"/>
      <c r="E1" s="649"/>
      <c r="F1" s="648"/>
      <c r="G1" s="648" t="s">
        <v>1741</v>
      </c>
      <c r="H1" s="648"/>
    </row>
    <row r="2" spans="1:8">
      <c r="A2" s="648"/>
      <c r="B2" s="648"/>
      <c r="C2" s="648"/>
      <c r="D2" s="649"/>
      <c r="E2" s="649"/>
      <c r="F2" s="648"/>
      <c r="G2" s="648"/>
      <c r="H2" s="648"/>
    </row>
    <row r="3" spans="1:8">
      <c r="A3" s="648" t="s">
        <v>3808</v>
      </c>
      <c r="B3" s="648"/>
      <c r="D3" s="649"/>
      <c r="E3" s="649"/>
      <c r="F3" s="648"/>
      <c r="G3" s="648" t="s">
        <v>149</v>
      </c>
      <c r="H3" s="648"/>
    </row>
    <row r="4" spans="1:8">
      <c r="A4" s="648" t="s">
        <v>3807</v>
      </c>
      <c r="B4" s="2334"/>
      <c r="D4" s="648"/>
      <c r="E4" s="648"/>
      <c r="F4" s="648"/>
      <c r="G4" s="25" t="s">
        <v>1076</v>
      </c>
      <c r="H4" s="648"/>
    </row>
    <row r="5" spans="1:8">
      <c r="A5" s="648" t="s">
        <v>2631</v>
      </c>
      <c r="B5" s="2334"/>
      <c r="D5" s="648"/>
      <c r="E5" s="648"/>
      <c r="F5" s="648"/>
      <c r="G5" s="648" t="s">
        <v>4056</v>
      </c>
      <c r="H5" s="648"/>
    </row>
    <row r="6" spans="1:8">
      <c r="A6" s="650" t="s">
        <v>1916</v>
      </c>
      <c r="B6" s="648"/>
      <c r="D6" s="648"/>
      <c r="E6" s="648"/>
      <c r="F6" s="648"/>
      <c r="G6" s="648" t="s">
        <v>3114</v>
      </c>
      <c r="H6" s="648"/>
    </row>
    <row r="7" spans="1:8">
      <c r="A7" s="648"/>
      <c r="B7" s="2334"/>
      <c r="D7" s="648"/>
      <c r="E7" s="648"/>
      <c r="F7" s="648"/>
      <c r="G7" s="648"/>
      <c r="H7" s="648"/>
    </row>
    <row r="8" spans="1:8">
      <c r="A8" s="2590" t="s">
        <v>1478</v>
      </c>
      <c r="B8" s="2591"/>
      <c r="C8" s="2591"/>
      <c r="D8" s="2591"/>
      <c r="E8" s="2591"/>
      <c r="F8" s="2591"/>
      <c r="G8" s="2591"/>
      <c r="H8" s="2591"/>
    </row>
    <row r="9" spans="1:8">
      <c r="A9" s="2591"/>
      <c r="B9" s="2591"/>
      <c r="C9" s="2591"/>
      <c r="D9" s="2591"/>
      <c r="E9" s="2591"/>
      <c r="F9" s="2591"/>
      <c r="G9" s="2591"/>
      <c r="H9" s="2591"/>
    </row>
    <row r="10" spans="1:8">
      <c r="A10" s="2591"/>
      <c r="B10" s="2591"/>
      <c r="C10" s="2591"/>
      <c r="D10" s="2591"/>
      <c r="E10" s="2591"/>
      <c r="F10" s="2591"/>
      <c r="G10" s="2591"/>
      <c r="H10" s="2591"/>
    </row>
    <row r="11" spans="1:8" ht="12.75" thickBot="1">
      <c r="A11" s="651"/>
      <c r="B11" s="651"/>
      <c r="C11" s="651"/>
      <c r="D11" s="651"/>
      <c r="E11" s="651"/>
      <c r="F11" s="651"/>
      <c r="G11" s="651"/>
      <c r="H11" s="651"/>
    </row>
    <row r="12" spans="1:8" ht="15.75" customHeight="1">
      <c r="A12" s="648"/>
      <c r="B12" s="653" t="s">
        <v>150</v>
      </c>
      <c r="C12" s="653"/>
      <c r="D12" s="652" t="s">
        <v>1321</v>
      </c>
      <c r="E12" s="652"/>
      <c r="F12" s="653" t="s">
        <v>151</v>
      </c>
      <c r="G12" s="653"/>
      <c r="H12" s="652" t="s">
        <v>1322</v>
      </c>
    </row>
    <row r="13" spans="1:8">
      <c r="A13" s="652" t="s">
        <v>119</v>
      </c>
      <c r="B13" s="653"/>
      <c r="C13" s="653"/>
      <c r="D13" s="652" t="s">
        <v>152</v>
      </c>
      <c r="E13" s="652"/>
      <c r="F13" s="653"/>
      <c r="G13" s="653"/>
      <c r="H13" s="652" t="s">
        <v>152</v>
      </c>
    </row>
    <row r="14" spans="1:8" ht="14.25">
      <c r="A14" s="2148" t="s">
        <v>1029</v>
      </c>
      <c r="B14" s="2148" t="s">
        <v>153</v>
      </c>
      <c r="C14" s="2148"/>
      <c r="D14" s="2149" t="s">
        <v>682</v>
      </c>
      <c r="E14" s="2149"/>
      <c r="F14" s="2148" t="s">
        <v>153</v>
      </c>
      <c r="G14" s="2148"/>
      <c r="H14" s="2149" t="s">
        <v>683</v>
      </c>
    </row>
    <row r="15" spans="1:8">
      <c r="A15" s="657"/>
    </row>
    <row r="16" spans="1:8">
      <c r="A16" s="657">
        <v>1</v>
      </c>
      <c r="B16" s="654" t="s">
        <v>154</v>
      </c>
      <c r="C16" s="648"/>
      <c r="D16" s="855"/>
      <c r="E16" s="855"/>
      <c r="F16" s="654" t="s">
        <v>155</v>
      </c>
      <c r="H16" s="1342"/>
    </row>
    <row r="17" spans="1:10">
      <c r="A17" s="657">
        <v>2</v>
      </c>
      <c r="B17" s="654" t="s">
        <v>156</v>
      </c>
      <c r="C17" s="648"/>
      <c r="D17" s="1513">
        <v>4952547.3099999996</v>
      </c>
      <c r="E17" s="1513"/>
      <c r="F17" s="858" t="s">
        <v>157</v>
      </c>
      <c r="G17" s="858"/>
      <c r="H17" s="1342">
        <v>0</v>
      </c>
      <c r="I17" s="858"/>
    </row>
    <row r="18" spans="1:10">
      <c r="A18" s="657">
        <v>3</v>
      </c>
      <c r="B18" s="654" t="s">
        <v>158</v>
      </c>
      <c r="C18" s="648"/>
      <c r="D18" s="1342">
        <v>306577.43</v>
      </c>
      <c r="E18" s="1342"/>
      <c r="F18" s="858" t="s">
        <v>159</v>
      </c>
      <c r="G18" s="858"/>
      <c r="H18" s="1342"/>
      <c r="I18" s="858"/>
    </row>
    <row r="19" spans="1:10">
      <c r="A19" s="657">
        <v>4</v>
      </c>
      <c r="B19" s="654" t="s">
        <v>160</v>
      </c>
      <c r="C19" s="648"/>
      <c r="D19" s="1342"/>
      <c r="E19" s="1342"/>
      <c r="F19" s="858" t="s">
        <v>161</v>
      </c>
      <c r="G19" s="858"/>
      <c r="H19" s="1342"/>
      <c r="I19" s="858"/>
    </row>
    <row r="20" spans="1:10">
      <c r="A20" s="657">
        <v>5</v>
      </c>
      <c r="B20" s="654" t="s">
        <v>714</v>
      </c>
      <c r="C20" s="648"/>
      <c r="D20" s="1342"/>
      <c r="E20" s="1342"/>
      <c r="F20" s="858" t="s">
        <v>771</v>
      </c>
      <c r="G20" s="858"/>
      <c r="H20" s="1342">
        <v>0</v>
      </c>
      <c r="I20" s="858"/>
    </row>
    <row r="21" spans="1:10">
      <c r="A21" s="657">
        <v>6</v>
      </c>
      <c r="B21" s="654" t="s">
        <v>772</v>
      </c>
      <c r="C21" s="648"/>
      <c r="D21" s="1342">
        <v>56047.29</v>
      </c>
      <c r="E21" s="1342"/>
      <c r="F21" s="858" t="s">
        <v>773</v>
      </c>
      <c r="G21" s="858"/>
      <c r="H21" s="1342"/>
      <c r="I21" s="858"/>
    </row>
    <row r="22" spans="1:10">
      <c r="A22" s="657">
        <v>7</v>
      </c>
      <c r="B22" s="654" t="s">
        <v>3113</v>
      </c>
      <c r="C22" s="648"/>
      <c r="D22" s="1342"/>
      <c r="E22" s="1342"/>
      <c r="F22" s="858" t="s">
        <v>1248</v>
      </c>
      <c r="G22" s="858"/>
      <c r="H22" s="1513">
        <v>1908075.34</v>
      </c>
      <c r="I22" s="858"/>
    </row>
    <row r="23" spans="1:10">
      <c r="A23" s="657">
        <v>8</v>
      </c>
      <c r="B23" s="654" t="s">
        <v>793</v>
      </c>
      <c r="C23" s="648"/>
      <c r="D23" s="1342">
        <v>0</v>
      </c>
      <c r="E23" s="1342"/>
      <c r="F23" s="858" t="s">
        <v>794</v>
      </c>
      <c r="G23" s="858"/>
      <c r="H23" s="1342">
        <v>209814.51</v>
      </c>
      <c r="I23" s="858"/>
    </row>
    <row r="24" spans="1:10">
      <c r="A24" s="657">
        <v>9</v>
      </c>
      <c r="B24" s="654" t="s">
        <v>795</v>
      </c>
      <c r="C24" s="648"/>
      <c r="D24" s="1342"/>
      <c r="E24" s="1342"/>
      <c r="F24" s="858" t="s">
        <v>796</v>
      </c>
      <c r="G24" s="858"/>
      <c r="H24" s="1342"/>
      <c r="I24" s="858"/>
    </row>
    <row r="25" spans="1:10">
      <c r="A25" s="657">
        <v>10</v>
      </c>
      <c r="B25" s="654" t="s">
        <v>797</v>
      </c>
      <c r="C25" s="648"/>
      <c r="D25" s="1342"/>
      <c r="E25" s="1342"/>
      <c r="F25" s="858" t="s">
        <v>798</v>
      </c>
      <c r="G25" s="858"/>
      <c r="H25" s="1342"/>
      <c r="I25" s="858"/>
    </row>
    <row r="26" spans="1:10">
      <c r="A26" s="657">
        <v>11</v>
      </c>
      <c r="B26" s="654" t="s">
        <v>799</v>
      </c>
      <c r="C26" s="648"/>
      <c r="D26" s="1342"/>
      <c r="E26" s="1342"/>
      <c r="F26" s="858" t="s">
        <v>800</v>
      </c>
      <c r="G26" s="858"/>
      <c r="H26" s="1342">
        <v>2681.38</v>
      </c>
      <c r="I26" s="858"/>
    </row>
    <row r="27" spans="1:10">
      <c r="A27" s="657">
        <v>12</v>
      </c>
      <c r="B27" s="654" t="s">
        <v>801</v>
      </c>
      <c r="C27" s="648"/>
      <c r="D27" s="2126"/>
      <c r="E27" s="2126"/>
      <c r="F27" s="858" t="s">
        <v>802</v>
      </c>
      <c r="G27" s="858"/>
      <c r="H27" s="1342"/>
      <c r="I27" s="858"/>
    </row>
    <row r="28" spans="1:10">
      <c r="A28" s="657">
        <v>13</v>
      </c>
      <c r="B28" s="654" t="s">
        <v>4189</v>
      </c>
      <c r="C28" s="648"/>
      <c r="D28" s="2150">
        <v>49467</v>
      </c>
      <c r="E28" s="1342"/>
      <c r="F28" s="858" t="s">
        <v>803</v>
      </c>
      <c r="G28" s="858"/>
      <c r="H28" s="1342"/>
      <c r="I28" s="858"/>
    </row>
    <row r="29" spans="1:10">
      <c r="A29" s="657">
        <v>14</v>
      </c>
      <c r="E29" s="2126"/>
      <c r="F29" s="858" t="s">
        <v>1411</v>
      </c>
      <c r="G29" s="858"/>
      <c r="H29" s="2126"/>
      <c r="I29" s="858"/>
    </row>
    <row r="30" spans="1:10">
      <c r="A30" s="657">
        <v>15</v>
      </c>
      <c r="B30" s="648"/>
      <c r="C30" s="2151"/>
      <c r="D30" s="1342"/>
      <c r="E30" s="1342"/>
      <c r="F30" s="858" t="s">
        <v>4190</v>
      </c>
      <c r="G30" s="858"/>
      <c r="H30" s="2150">
        <v>10524</v>
      </c>
      <c r="I30" s="858"/>
      <c r="J30" s="858"/>
    </row>
    <row r="31" spans="1:10">
      <c r="A31" s="657">
        <v>16</v>
      </c>
      <c r="B31" s="1500" t="s">
        <v>3112</v>
      </c>
      <c r="C31" s="648"/>
      <c r="D31" s="2152">
        <v>5364639.0299999993</v>
      </c>
      <c r="E31" s="1342"/>
      <c r="F31" s="2151" t="s">
        <v>3111</v>
      </c>
      <c r="G31" s="858"/>
      <c r="H31" s="2152">
        <v>2131095.23</v>
      </c>
      <c r="I31" s="858"/>
    </row>
    <row r="32" spans="1:10">
      <c r="A32" s="657">
        <v>17</v>
      </c>
      <c r="E32" s="1342"/>
      <c r="F32" s="2151"/>
      <c r="G32" s="858"/>
      <c r="H32" s="1342"/>
      <c r="I32" s="858"/>
    </row>
    <row r="33" spans="1:10">
      <c r="A33" s="657">
        <v>18</v>
      </c>
      <c r="B33" s="648" t="s">
        <v>1920</v>
      </c>
      <c r="C33" s="648"/>
      <c r="D33" s="1342"/>
      <c r="E33" s="1342"/>
      <c r="F33" s="2151" t="s">
        <v>1923</v>
      </c>
      <c r="G33" s="858"/>
      <c r="H33" s="1342"/>
      <c r="I33" s="858"/>
    </row>
    <row r="34" spans="1:10">
      <c r="A34" s="657">
        <v>19</v>
      </c>
      <c r="B34" s="654" t="s">
        <v>1921</v>
      </c>
      <c r="C34" s="648"/>
      <c r="D34" s="1342"/>
      <c r="E34" s="1342"/>
      <c r="F34" s="2123" t="s">
        <v>1747</v>
      </c>
      <c r="G34" s="858"/>
      <c r="H34" s="858"/>
      <c r="I34" s="858"/>
    </row>
    <row r="35" spans="1:10">
      <c r="A35" s="657">
        <v>20</v>
      </c>
      <c r="B35" s="654" t="s">
        <v>1922</v>
      </c>
      <c r="C35" s="648"/>
      <c r="D35" s="1342">
        <v>699</v>
      </c>
      <c r="E35" s="1342"/>
      <c r="F35" s="858" t="s">
        <v>1925</v>
      </c>
      <c r="G35" s="858"/>
      <c r="H35" s="1342"/>
      <c r="I35" s="858"/>
    </row>
    <row r="36" spans="1:10">
      <c r="A36" s="657">
        <v>21</v>
      </c>
      <c r="B36" s="654" t="s">
        <v>1924</v>
      </c>
      <c r="C36" s="648"/>
      <c r="D36" s="1342"/>
      <c r="E36" s="2126"/>
      <c r="F36" s="858" t="s">
        <v>1927</v>
      </c>
      <c r="G36" s="858"/>
      <c r="H36" s="1342"/>
      <c r="I36" s="858"/>
    </row>
    <row r="37" spans="1:10">
      <c r="A37" s="657">
        <v>22</v>
      </c>
      <c r="B37" s="654" t="s">
        <v>1926</v>
      </c>
      <c r="C37" s="648"/>
      <c r="D37" s="1342"/>
      <c r="E37" s="1342"/>
      <c r="F37" s="858" t="s">
        <v>1240</v>
      </c>
      <c r="G37" s="858"/>
      <c r="H37" s="1342"/>
      <c r="I37" s="858"/>
    </row>
    <row r="38" spans="1:10">
      <c r="A38" s="657">
        <v>23</v>
      </c>
      <c r="B38" s="654" t="s">
        <v>1239</v>
      </c>
      <c r="C38" s="648"/>
      <c r="D38" s="1342">
        <v>97870</v>
      </c>
      <c r="E38" s="1342"/>
      <c r="F38" s="858" t="s">
        <v>1241</v>
      </c>
      <c r="G38" s="858"/>
      <c r="H38" s="1342"/>
      <c r="I38" s="858"/>
    </row>
    <row r="39" spans="1:10">
      <c r="A39" s="657">
        <v>24</v>
      </c>
      <c r="B39" s="648"/>
      <c r="C39" s="648"/>
      <c r="D39" s="2153"/>
      <c r="E39" s="1342"/>
      <c r="F39" s="858" t="s">
        <v>1632</v>
      </c>
      <c r="G39" s="858"/>
      <c r="H39" s="1342">
        <v>21244.06</v>
      </c>
      <c r="I39" s="858"/>
      <c r="J39" s="858"/>
    </row>
    <row r="40" spans="1:10">
      <c r="A40" s="657">
        <v>25</v>
      </c>
      <c r="C40" s="648"/>
      <c r="E40" s="2126"/>
      <c r="F40" s="2154" t="s">
        <v>774</v>
      </c>
      <c r="G40" s="858"/>
      <c r="H40" s="2152">
        <v>167757.49</v>
      </c>
      <c r="I40" s="858"/>
    </row>
    <row r="41" spans="1:10">
      <c r="A41" s="657">
        <v>26</v>
      </c>
      <c r="B41" s="648"/>
      <c r="C41" s="648"/>
      <c r="D41" s="1342"/>
      <c r="E41" s="1342"/>
      <c r="F41" s="2151"/>
      <c r="G41" s="858"/>
      <c r="H41" s="1342"/>
      <c r="I41" s="858"/>
    </row>
    <row r="42" spans="1:10">
      <c r="A42" s="657">
        <v>27</v>
      </c>
      <c r="B42" s="648" t="s">
        <v>4068</v>
      </c>
      <c r="D42" s="2152">
        <v>98569</v>
      </c>
      <c r="E42" s="1523"/>
      <c r="F42" s="2151" t="s">
        <v>3110</v>
      </c>
      <c r="G42" s="858"/>
      <c r="H42" s="2152">
        <v>189001.55</v>
      </c>
      <c r="I42" s="858"/>
    </row>
    <row r="43" spans="1:10">
      <c r="A43" s="657">
        <v>28</v>
      </c>
      <c r="D43" s="858"/>
      <c r="E43" s="858"/>
      <c r="F43" s="2151"/>
      <c r="G43" s="858"/>
      <c r="H43" s="1342"/>
      <c r="I43" s="858"/>
    </row>
    <row r="44" spans="1:10" ht="13.5" customHeight="1" thickBot="1">
      <c r="A44" s="657">
        <v>29</v>
      </c>
      <c r="B44" s="648" t="s">
        <v>982</v>
      </c>
      <c r="C44" s="648"/>
      <c r="D44" s="1538">
        <v>5463208.0299999993</v>
      </c>
      <c r="E44" s="858"/>
      <c r="F44" s="2151" t="s">
        <v>3109</v>
      </c>
      <c r="G44" s="858"/>
      <c r="H44" s="1538">
        <v>2320096.7799999998</v>
      </c>
      <c r="I44" s="858"/>
    </row>
    <row r="45" spans="1:10" ht="13.5" customHeight="1" thickTop="1">
      <c r="B45" s="2130"/>
      <c r="C45" s="2130"/>
      <c r="E45" s="858"/>
      <c r="F45" s="2151"/>
      <c r="G45" s="858"/>
      <c r="H45" s="1523"/>
      <c r="I45" s="858"/>
    </row>
    <row r="47" spans="1:10" ht="12.75" customHeight="1"/>
    <row r="59" spans="1:9">
      <c r="A59" s="1037"/>
      <c r="B59" s="1037"/>
      <c r="C59" s="1037"/>
      <c r="D59" s="1037"/>
      <c r="E59" s="1037"/>
      <c r="F59" s="1037"/>
      <c r="G59" s="1037"/>
      <c r="H59" s="1037"/>
      <c r="I59" s="1037"/>
    </row>
    <row r="61" spans="1:9">
      <c r="A61" s="648"/>
    </row>
    <row r="78" spans="1:1">
      <c r="A78" s="2263"/>
    </row>
    <row r="79" spans="1:1">
      <c r="A79" s="2263"/>
    </row>
    <row r="80" spans="1:1">
      <c r="A80" s="2263"/>
    </row>
    <row r="81" spans="1:1">
      <c r="A81" s="2263"/>
    </row>
    <row r="82" spans="1:1">
      <c r="A82" s="2263"/>
    </row>
    <row r="83" spans="1:1">
      <c r="A83" s="2263"/>
    </row>
    <row r="84" spans="1:1">
      <c r="A84" s="2263"/>
    </row>
    <row r="85" spans="1:1">
      <c r="A85" s="2263"/>
    </row>
    <row r="86" spans="1:1">
      <c r="A86" s="2263"/>
    </row>
    <row r="87" spans="1:1">
      <c r="A87" s="2263"/>
    </row>
    <row r="88" spans="1:1">
      <c r="A88" s="2263"/>
    </row>
    <row r="89" spans="1:1">
      <c r="A89" s="2263"/>
    </row>
    <row r="90" spans="1:1">
      <c r="A90" s="2263"/>
    </row>
    <row r="91" spans="1:1">
      <c r="A91" s="2263"/>
    </row>
    <row r="92" spans="1:1">
      <c r="A92" s="2263"/>
    </row>
    <row r="93" spans="1:1">
      <c r="A93" s="2263"/>
    </row>
    <row r="94" spans="1:1">
      <c r="A94" s="2263"/>
    </row>
    <row r="95" spans="1:1">
      <c r="A95" s="2263"/>
    </row>
    <row r="96" spans="1:1">
      <c r="A96" s="2263"/>
    </row>
    <row r="97" spans="1:1">
      <c r="A97" s="2263"/>
    </row>
    <row r="98" spans="1:1">
      <c r="A98" s="2263"/>
    </row>
    <row r="99" spans="1:1">
      <c r="A99" s="2263"/>
    </row>
    <row r="100" spans="1:1">
      <c r="A100" s="2263"/>
    </row>
    <row r="101" spans="1:1">
      <c r="A101" s="2263"/>
    </row>
    <row r="102" spans="1:1">
      <c r="A102" s="2263"/>
    </row>
    <row r="103" spans="1:1">
      <c r="A103" s="2263"/>
    </row>
    <row r="104" spans="1:1">
      <c r="A104" s="2263"/>
    </row>
    <row r="105" spans="1:1">
      <c r="A105" s="2263"/>
    </row>
    <row r="106" spans="1:1">
      <c r="A106" s="2263"/>
    </row>
    <row r="107" spans="1:1">
      <c r="A107" s="2263"/>
    </row>
    <row r="108" spans="1:1">
      <c r="A108" s="2263"/>
    </row>
    <row r="109" spans="1:1">
      <c r="A109" s="2263"/>
    </row>
    <row r="110" spans="1:1">
      <c r="A110" s="2263"/>
    </row>
    <row r="111" spans="1:1">
      <c r="A111" s="2263"/>
    </row>
    <row r="112" spans="1:1">
      <c r="A112" s="2263"/>
    </row>
    <row r="113" spans="1:1">
      <c r="A113" s="2263"/>
    </row>
    <row r="114" spans="1:1">
      <c r="A114" s="2263"/>
    </row>
    <row r="115" spans="1:1">
      <c r="A115" s="2263"/>
    </row>
    <row r="116" spans="1:1">
      <c r="A116" s="2263"/>
    </row>
    <row r="117" spans="1:1">
      <c r="A117" s="2263"/>
    </row>
    <row r="118" spans="1:1">
      <c r="A118" s="2263"/>
    </row>
    <row r="119" spans="1:1">
      <c r="A119" s="2263"/>
    </row>
    <row r="120" spans="1:1">
      <c r="A120" s="2263"/>
    </row>
    <row r="121" spans="1:1">
      <c r="A121" s="2263"/>
    </row>
    <row r="122" spans="1:1">
      <c r="A122" s="2263"/>
    </row>
    <row r="123" spans="1:1">
      <c r="A123" s="2263"/>
    </row>
    <row r="124" spans="1:1">
      <c r="A124" s="2263"/>
    </row>
    <row r="125" spans="1:1">
      <c r="A125" s="2263"/>
    </row>
    <row r="126" spans="1:1">
      <c r="A126" s="2263"/>
    </row>
    <row r="127" spans="1:1">
      <c r="A127" s="2263"/>
    </row>
    <row r="128" spans="1:1">
      <c r="A128" s="2263"/>
    </row>
    <row r="129" spans="1:1">
      <c r="A129" s="2263"/>
    </row>
    <row r="130" spans="1:1">
      <c r="A130" s="2263"/>
    </row>
    <row r="131" spans="1:1">
      <c r="A131" s="2263"/>
    </row>
    <row r="132" spans="1:1">
      <c r="A132" s="2263"/>
    </row>
  </sheetData>
  <mergeCells count="1">
    <mergeCell ref="A8:H10"/>
  </mergeCells>
  <printOptions horizontalCentered="1"/>
  <pageMargins left="0.75" right="0.25" top="0.5" bottom="0.25" header="0.25" footer="0.25"/>
  <pageSetup scale="89" orientation="portrait" r:id="rId1"/>
  <headerFooter alignWithMargins="0"/>
</worksheet>
</file>

<file path=xl/worksheets/sheet36.xml><?xml version="1.0" encoding="utf-8"?>
<worksheet xmlns="http://schemas.openxmlformats.org/spreadsheetml/2006/main" xmlns:r="http://schemas.openxmlformats.org/officeDocument/2006/relationships">
  <sheetPr transitionEvaluation="1" transitionEntry="1" codeName="Sheet76">
    <pageSetUpPr fitToPage="1"/>
  </sheetPr>
  <dimension ref="A1:Q360"/>
  <sheetViews>
    <sheetView view="pageBreakPreview" zoomScale="60" zoomScaleNormal="100" workbookViewId="0"/>
  </sheetViews>
  <sheetFormatPr defaultColWidth="10.85546875" defaultRowHeight="12"/>
  <cols>
    <col min="1" max="1" width="3.85546875" style="654" customWidth="1"/>
    <col min="2" max="2" width="29.140625" style="654" customWidth="1"/>
    <col min="3" max="14" width="8.7109375" style="654" customWidth="1"/>
    <col min="15" max="15" width="9.7109375" style="654" bestFit="1" customWidth="1"/>
    <col min="16" max="17" width="10.7109375" style="654" customWidth="1"/>
    <col min="18" max="16384" width="10.85546875" style="654"/>
  </cols>
  <sheetData>
    <row r="1" spans="1:17">
      <c r="A1" s="648" t="s">
        <v>983</v>
      </c>
      <c r="B1" s="648"/>
      <c r="C1" s="649"/>
      <c r="D1" s="648"/>
      <c r="E1" s="648"/>
      <c r="F1" s="648"/>
      <c r="G1" s="648"/>
      <c r="H1" s="648"/>
      <c r="I1" s="648"/>
      <c r="J1" s="648"/>
      <c r="K1" s="648"/>
      <c r="L1" s="648" t="s">
        <v>1741</v>
      </c>
      <c r="N1" s="648"/>
      <c r="O1" s="648"/>
      <c r="P1" s="648"/>
      <c r="Q1" s="648"/>
    </row>
    <row r="2" spans="1:17">
      <c r="A2" s="648"/>
      <c r="B2" s="648"/>
      <c r="C2" s="649"/>
      <c r="D2" s="648"/>
      <c r="E2" s="648"/>
      <c r="F2" s="648"/>
      <c r="G2" s="648"/>
      <c r="H2" s="648"/>
      <c r="I2" s="648"/>
      <c r="J2" s="648"/>
      <c r="K2" s="648"/>
      <c r="L2" s="648"/>
      <c r="N2" s="648"/>
      <c r="O2" s="648"/>
      <c r="P2" s="648"/>
      <c r="Q2" s="648"/>
    </row>
    <row r="3" spans="1:17" ht="12.75" customHeight="1">
      <c r="A3" s="648" t="s">
        <v>3808</v>
      </c>
      <c r="B3" s="648"/>
      <c r="C3" s="649"/>
      <c r="D3" s="2592" t="s">
        <v>880</v>
      </c>
      <c r="E3" s="2592"/>
      <c r="F3" s="2592"/>
      <c r="G3" s="2592"/>
      <c r="H3" s="2592"/>
      <c r="I3" s="2592"/>
      <c r="J3" s="2592"/>
      <c r="K3" s="1558"/>
      <c r="L3" s="648" t="s">
        <v>984</v>
      </c>
      <c r="P3" s="648"/>
      <c r="Q3" s="648"/>
    </row>
    <row r="4" spans="1:17" ht="12.75" customHeight="1">
      <c r="A4" s="648" t="s">
        <v>3807</v>
      </c>
      <c r="B4" s="648"/>
      <c r="C4" s="1532"/>
      <c r="D4" s="2592"/>
      <c r="E4" s="2592"/>
      <c r="F4" s="2592"/>
      <c r="G4" s="2592"/>
      <c r="H4" s="2592"/>
      <c r="I4" s="2592"/>
      <c r="J4" s="2592"/>
      <c r="K4" s="1558"/>
      <c r="L4" s="648" t="s">
        <v>1076</v>
      </c>
      <c r="P4" s="648"/>
      <c r="Q4" s="648"/>
    </row>
    <row r="5" spans="1:17" ht="12.75" customHeight="1">
      <c r="A5" s="648" t="s">
        <v>2631</v>
      </c>
      <c r="B5" s="648"/>
      <c r="C5" s="648"/>
      <c r="D5" s="2592"/>
      <c r="E5" s="2592"/>
      <c r="F5" s="2592"/>
      <c r="G5" s="2592"/>
      <c r="H5" s="2592"/>
      <c r="I5" s="2592"/>
      <c r="J5" s="2592"/>
      <c r="K5" s="1558"/>
      <c r="L5" s="648" t="s">
        <v>4056</v>
      </c>
      <c r="P5" s="648"/>
      <c r="Q5" s="849"/>
    </row>
    <row r="6" spans="1:17" ht="12.75" customHeight="1">
      <c r="A6" s="650" t="s">
        <v>1916</v>
      </c>
      <c r="B6" s="2334"/>
      <c r="C6" s="648"/>
      <c r="D6" s="2592"/>
      <c r="E6" s="2592"/>
      <c r="F6" s="2592"/>
      <c r="G6" s="2592"/>
      <c r="H6" s="2592"/>
      <c r="I6" s="2592"/>
      <c r="J6" s="2592"/>
      <c r="K6" s="1558"/>
      <c r="L6" s="648" t="s">
        <v>985</v>
      </c>
      <c r="P6" s="648"/>
      <c r="Q6" s="648"/>
    </row>
    <row r="7" spans="1:17">
      <c r="A7" s="648"/>
      <c r="B7" s="648"/>
      <c r="C7" s="652"/>
      <c r="D7" s="652"/>
      <c r="E7" s="652"/>
      <c r="F7" s="652"/>
      <c r="G7" s="652"/>
      <c r="H7" s="652"/>
      <c r="I7" s="648"/>
      <c r="J7" s="648"/>
      <c r="K7" s="648"/>
      <c r="L7" s="648"/>
      <c r="M7" s="648"/>
      <c r="N7" s="648"/>
      <c r="O7" s="648"/>
      <c r="P7" s="648"/>
      <c r="Q7" s="648"/>
    </row>
    <row r="8" spans="1:17" ht="12.75" thickBot="1">
      <c r="A8" s="651"/>
      <c r="B8" s="651"/>
      <c r="C8" s="651"/>
      <c r="D8" s="651"/>
      <c r="E8" s="651"/>
      <c r="F8" s="651"/>
      <c r="G8" s="651"/>
      <c r="H8" s="651"/>
      <c r="I8" s="651"/>
      <c r="J8" s="651"/>
      <c r="K8" s="651"/>
      <c r="L8" s="651"/>
      <c r="M8" s="651"/>
      <c r="N8" s="651"/>
      <c r="O8" s="651"/>
      <c r="P8" s="651"/>
      <c r="Q8" s="651"/>
    </row>
    <row r="9" spans="1:17">
      <c r="A9" s="653"/>
      <c r="B9" s="2141">
        <v>-1</v>
      </c>
      <c r="C9" s="1530">
        <v>-2</v>
      </c>
      <c r="D9" s="1530">
        <v>-3</v>
      </c>
      <c r="E9" s="1530">
        <v>-4</v>
      </c>
      <c r="F9" s="1530">
        <v>-5</v>
      </c>
      <c r="G9" s="1530">
        <v>-6</v>
      </c>
      <c r="H9" s="1530">
        <v>-7</v>
      </c>
      <c r="I9" s="1530">
        <v>-8</v>
      </c>
      <c r="J9" s="1530">
        <v>-9</v>
      </c>
      <c r="K9" s="1530">
        <v>-10</v>
      </c>
      <c r="L9" s="1530">
        <v>-11</v>
      </c>
      <c r="M9" s="1530">
        <v>-12</v>
      </c>
      <c r="N9" s="1530">
        <v>-13</v>
      </c>
      <c r="O9" s="1530">
        <v>-14</v>
      </c>
      <c r="P9" s="1530">
        <v>-15</v>
      </c>
      <c r="Q9" s="1530">
        <v>-16</v>
      </c>
    </row>
    <row r="10" spans="1:17">
      <c r="A10" s="653" t="s">
        <v>119</v>
      </c>
      <c r="B10" s="1500"/>
      <c r="C10" s="648"/>
      <c r="D10" s="648"/>
      <c r="E10" s="648"/>
      <c r="F10" s="648"/>
      <c r="G10" s="648"/>
      <c r="H10" s="648"/>
      <c r="I10" s="648"/>
      <c r="J10" s="648"/>
      <c r="K10" s="648"/>
      <c r="L10" s="648"/>
      <c r="M10" s="648"/>
      <c r="N10" s="648"/>
      <c r="O10" s="652" t="s">
        <v>152</v>
      </c>
      <c r="P10" s="652"/>
      <c r="Q10" s="1540" t="s">
        <v>874</v>
      </c>
    </row>
    <row r="11" spans="1:17" ht="14.25">
      <c r="A11" s="1533" t="s">
        <v>1029</v>
      </c>
      <c r="B11" s="1511" t="s">
        <v>1390</v>
      </c>
      <c r="C11" s="1534" t="s">
        <v>1865</v>
      </c>
      <c r="D11" s="1534" t="s">
        <v>1866</v>
      </c>
      <c r="E11" s="1534" t="s">
        <v>67</v>
      </c>
      <c r="F11" s="1534" t="s">
        <v>68</v>
      </c>
      <c r="G11" s="1534" t="s">
        <v>1505</v>
      </c>
      <c r="H11" s="1534" t="s">
        <v>69</v>
      </c>
      <c r="I11" s="1534" t="s">
        <v>70</v>
      </c>
      <c r="J11" s="1534" t="s">
        <v>71</v>
      </c>
      <c r="K11" s="1534" t="s">
        <v>413</v>
      </c>
      <c r="L11" s="1534" t="s">
        <v>73</v>
      </c>
      <c r="M11" s="1534" t="s">
        <v>1864</v>
      </c>
      <c r="N11" s="1534" t="s">
        <v>1863</v>
      </c>
      <c r="O11" s="1511" t="s">
        <v>146</v>
      </c>
      <c r="P11" s="2142" t="s">
        <v>1502</v>
      </c>
      <c r="Q11" s="852" t="s">
        <v>633</v>
      </c>
    </row>
    <row r="12" spans="1:17">
      <c r="A12" s="657">
        <v>1</v>
      </c>
      <c r="B12" s="654" t="s">
        <v>986</v>
      </c>
      <c r="C12" s="1513">
        <v>53122.251810000002</v>
      </c>
      <c r="D12" s="1513">
        <v>43172.213933999999</v>
      </c>
      <c r="E12" s="1513">
        <v>42420.818046000015</v>
      </c>
      <c r="F12" s="1513">
        <v>53281.030554000019</v>
      </c>
      <c r="G12" s="1513">
        <v>50767.830672000004</v>
      </c>
      <c r="H12" s="1513">
        <v>53968.328346000009</v>
      </c>
      <c r="I12" s="1513">
        <v>59199.693840000007</v>
      </c>
      <c r="J12" s="1513">
        <v>54133.347335999992</v>
      </c>
      <c r="K12" s="1513">
        <v>47234.003039999996</v>
      </c>
      <c r="L12" s="1513">
        <v>52830.991955999991</v>
      </c>
      <c r="M12" s="1513">
        <v>54038.727792000005</v>
      </c>
      <c r="N12" s="1513">
        <v>63152.794206000013</v>
      </c>
      <c r="O12" s="1513">
        <v>627322.03153200017</v>
      </c>
      <c r="P12" s="2143">
        <v>69151.283639544708</v>
      </c>
      <c r="Q12" s="1513">
        <v>696473.31517154491</v>
      </c>
    </row>
    <row r="13" spans="1:17">
      <c r="A13" s="657">
        <v>2</v>
      </c>
      <c r="B13" s="654" t="s">
        <v>987</v>
      </c>
      <c r="C13" s="1457">
        <v>2775.9012539999999</v>
      </c>
      <c r="D13" s="1457">
        <v>2850.5550660000004</v>
      </c>
      <c r="E13" s="1457">
        <v>2786.090346</v>
      </c>
      <c r="F13" s="1457">
        <v>2908.1150339999999</v>
      </c>
      <c r="G13" s="1457">
        <v>2870.8339559999999</v>
      </c>
      <c r="H13" s="1457">
        <v>2874.8515440000001</v>
      </c>
      <c r="I13" s="1457">
        <v>3696.6010500000002</v>
      </c>
      <c r="J13" s="1457">
        <v>2224.0022880000001</v>
      </c>
      <c r="K13" s="1457">
        <v>2832.3613500000001</v>
      </c>
      <c r="L13" s="1457">
        <v>2896.3296</v>
      </c>
      <c r="M13" s="1457">
        <v>7074.346152000001</v>
      </c>
      <c r="N13" s="1457">
        <v>249.10573199999999</v>
      </c>
      <c r="O13" s="1513">
        <v>36039.093372000003</v>
      </c>
      <c r="P13" s="1531">
        <v>1359.5747974587</v>
      </c>
      <c r="Q13" s="1513">
        <v>37398.668169458702</v>
      </c>
    </row>
    <row r="14" spans="1:17">
      <c r="A14" s="657">
        <v>3</v>
      </c>
      <c r="B14" s="654" t="s">
        <v>988</v>
      </c>
      <c r="C14" s="1457">
        <v>29238.439673999997</v>
      </c>
      <c r="D14" s="1457">
        <v>20880.031152000003</v>
      </c>
      <c r="E14" s="1457">
        <v>17892.381624000001</v>
      </c>
      <c r="F14" s="1457">
        <v>16243.093008</v>
      </c>
      <c r="G14" s="1457">
        <v>18386.781726000001</v>
      </c>
      <c r="H14" s="1457">
        <v>25676.870825999998</v>
      </c>
      <c r="I14" s="1457">
        <v>19516.88493</v>
      </c>
      <c r="J14" s="1457">
        <v>22697.455062000005</v>
      </c>
      <c r="K14" s="1457">
        <v>15111.286530000001</v>
      </c>
      <c r="L14" s="1457">
        <v>21640.180188000002</v>
      </c>
      <c r="M14" s="1457">
        <v>22393.86747600001</v>
      </c>
      <c r="N14" s="1457">
        <v>28923.036102000005</v>
      </c>
      <c r="O14" s="1513">
        <v>258600.30829800005</v>
      </c>
      <c r="P14" s="1531">
        <v>24265.166630542051</v>
      </c>
      <c r="Q14" s="1513">
        <v>282865.4749285421</v>
      </c>
    </row>
    <row r="15" spans="1:17">
      <c r="A15" s="657">
        <v>4</v>
      </c>
      <c r="B15" s="654" t="s">
        <v>989</v>
      </c>
      <c r="C15" s="1457">
        <v>0</v>
      </c>
      <c r="D15" s="1457">
        <v>0</v>
      </c>
      <c r="E15" s="1457">
        <v>0</v>
      </c>
      <c r="F15" s="1457">
        <v>0</v>
      </c>
      <c r="G15" s="1457">
        <v>0</v>
      </c>
      <c r="H15" s="1457">
        <v>0</v>
      </c>
      <c r="I15" s="1457">
        <v>0</v>
      </c>
      <c r="J15" s="1457">
        <v>0</v>
      </c>
      <c r="K15" s="1457">
        <v>0</v>
      </c>
      <c r="L15" s="1457">
        <v>0</v>
      </c>
      <c r="M15" s="1457">
        <v>0</v>
      </c>
      <c r="N15" s="1457">
        <v>0</v>
      </c>
      <c r="O15" s="1513">
        <v>0</v>
      </c>
      <c r="P15" s="2144"/>
      <c r="Q15" s="1513">
        <v>0</v>
      </c>
    </row>
    <row r="16" spans="1:17">
      <c r="A16" s="657">
        <v>5</v>
      </c>
      <c r="B16" s="654" t="s">
        <v>990</v>
      </c>
      <c r="C16" s="1457">
        <v>11747.72</v>
      </c>
      <c r="D16" s="1457">
        <v>31774.78</v>
      </c>
      <c r="E16" s="1457">
        <v>25996.19</v>
      </c>
      <c r="F16" s="1457">
        <v>30374.71</v>
      </c>
      <c r="G16" s="1457">
        <v>32304.47</v>
      </c>
      <c r="H16" s="1457">
        <v>36299.94</v>
      </c>
      <c r="I16" s="1457">
        <v>28739.5</v>
      </c>
      <c r="J16" s="1457">
        <v>22978.04</v>
      </c>
      <c r="K16" s="1457">
        <v>21849.84</v>
      </c>
      <c r="L16" s="1457">
        <v>27365.87</v>
      </c>
      <c r="M16" s="1457">
        <v>27603.63</v>
      </c>
      <c r="N16" s="1457">
        <v>28618.57</v>
      </c>
      <c r="O16" s="1513">
        <v>325653.26</v>
      </c>
      <c r="P16" s="1531">
        <v>14209.04</v>
      </c>
      <c r="Q16" s="1513">
        <v>339862.3</v>
      </c>
    </row>
    <row r="17" spans="1:17">
      <c r="A17" s="657">
        <v>6</v>
      </c>
      <c r="B17" s="654" t="s">
        <v>2120</v>
      </c>
      <c r="C17" s="1457"/>
      <c r="D17" s="1457"/>
      <c r="E17" s="1457"/>
      <c r="F17" s="1457"/>
      <c r="G17" s="1457"/>
      <c r="H17" s="1457"/>
      <c r="I17" s="1457"/>
      <c r="J17" s="1457"/>
      <c r="K17" s="1457"/>
      <c r="L17" s="1457"/>
      <c r="M17" s="1457"/>
      <c r="N17" s="1457"/>
      <c r="O17" s="1513">
        <v>0</v>
      </c>
      <c r="P17" s="1531"/>
      <c r="Q17" s="1513">
        <v>0</v>
      </c>
    </row>
    <row r="18" spans="1:17">
      <c r="A18" s="657">
        <v>7</v>
      </c>
      <c r="B18" s="654" t="s">
        <v>2121</v>
      </c>
      <c r="C18" s="1457">
        <v>12374.616791999999</v>
      </c>
      <c r="D18" s="1457">
        <v>9850.3424579999992</v>
      </c>
      <c r="E18" s="1457">
        <v>11196.189569999999</v>
      </c>
      <c r="F18" s="1457">
        <v>13518.371792000002</v>
      </c>
      <c r="G18" s="1457">
        <v>10060.01694</v>
      </c>
      <c r="H18" s="1457">
        <v>15976.288438000001</v>
      </c>
      <c r="I18" s="1457">
        <v>13996.662195999999</v>
      </c>
      <c r="J18" s="1457">
        <v>12481.2088</v>
      </c>
      <c r="K18" s="1457">
        <v>8472.6857639999998</v>
      </c>
      <c r="L18" s="1457">
        <v>14725.007736</v>
      </c>
      <c r="M18" s="1457">
        <v>13644.529645999999</v>
      </c>
      <c r="N18" s="1457">
        <v>16827.411294000001</v>
      </c>
      <c r="O18" s="1513">
        <v>153123.33142600002</v>
      </c>
      <c r="P18" s="1531">
        <v>-33110.351426000023</v>
      </c>
      <c r="Q18" s="1513">
        <v>120012.98</v>
      </c>
    </row>
    <row r="19" spans="1:17">
      <c r="A19" s="657">
        <v>8</v>
      </c>
      <c r="B19" s="654" t="s">
        <v>2122</v>
      </c>
      <c r="C19" s="1457">
        <v>12918.48344</v>
      </c>
      <c r="D19" s="1457">
        <v>10141.066334000001</v>
      </c>
      <c r="E19" s="1457">
        <v>14693.157623999999</v>
      </c>
      <c r="F19" s="1457">
        <v>17643.110841999998</v>
      </c>
      <c r="G19" s="1457">
        <v>11524.719929999999</v>
      </c>
      <c r="H19" s="1457">
        <v>30936.610865999999</v>
      </c>
      <c r="I19" s="1457">
        <v>11639.263974000001</v>
      </c>
      <c r="J19" s="1457">
        <v>17117.956618000004</v>
      </c>
      <c r="K19" s="1457">
        <v>15683.003356000001</v>
      </c>
      <c r="L19" s="1457">
        <v>13380.32719</v>
      </c>
      <c r="M19" s="1457">
        <v>26865.460009999999</v>
      </c>
      <c r="N19" s="1457">
        <v>11386.824054000001</v>
      </c>
      <c r="O19" s="1513">
        <v>193929.984238</v>
      </c>
      <c r="P19" s="1531"/>
      <c r="Q19" s="1513">
        <v>193929.984238</v>
      </c>
    </row>
    <row r="20" spans="1:17">
      <c r="A20" s="657">
        <v>9</v>
      </c>
      <c r="B20" s="654" t="s">
        <v>2123</v>
      </c>
      <c r="C20" s="1457">
        <v>0</v>
      </c>
      <c r="D20" s="1457">
        <v>0</v>
      </c>
      <c r="E20" s="1457">
        <v>458.28000000000003</v>
      </c>
      <c r="F20" s="1457">
        <v>0</v>
      </c>
      <c r="G20" s="1457">
        <v>0</v>
      </c>
      <c r="H20" s="1457">
        <v>0</v>
      </c>
      <c r="I20" s="1457">
        <v>0</v>
      </c>
      <c r="J20" s="1457">
        <v>518.78059800000005</v>
      </c>
      <c r="K20" s="1457">
        <v>-519.58258799999999</v>
      </c>
      <c r="L20" s="1457">
        <v>0</v>
      </c>
      <c r="M20" s="1457">
        <v>0</v>
      </c>
      <c r="N20" s="1457">
        <v>0</v>
      </c>
      <c r="O20" s="1513">
        <v>457.47801000000004</v>
      </c>
      <c r="P20" s="1531"/>
      <c r="Q20" s="1513">
        <v>457.47801000000004</v>
      </c>
    </row>
    <row r="21" spans="1:17">
      <c r="A21" s="657">
        <v>10</v>
      </c>
      <c r="B21" s="654" t="s">
        <v>2124</v>
      </c>
      <c r="C21" s="1457">
        <v>2206.6793040000002</v>
      </c>
      <c r="D21" s="1457">
        <v>2242.8070440000001</v>
      </c>
      <c r="E21" s="1457">
        <v>2393.222178</v>
      </c>
      <c r="F21" s="1457">
        <v>2242.8299580000003</v>
      </c>
      <c r="G21" s="1457">
        <v>2250.4221299999999</v>
      </c>
      <c r="H21" s="1457">
        <v>2250.5367000000001</v>
      </c>
      <c r="I21" s="1457">
        <v>2674.8734279999999</v>
      </c>
      <c r="J21" s="1457">
        <v>2681.6025060000002</v>
      </c>
      <c r="K21" s="1457">
        <v>2663.164374</v>
      </c>
      <c r="L21" s="1457">
        <v>2664.646146</v>
      </c>
      <c r="M21" s="1457">
        <v>3167.4633239999998</v>
      </c>
      <c r="N21" s="1457">
        <v>3180.4173719999999</v>
      </c>
      <c r="O21" s="1513">
        <v>30618.664463999998</v>
      </c>
      <c r="P21" s="1531"/>
      <c r="Q21" s="1513">
        <v>30618.664463999998</v>
      </c>
    </row>
    <row r="22" spans="1:17">
      <c r="A22" s="657">
        <v>11</v>
      </c>
      <c r="B22" s="654" t="s">
        <v>2125</v>
      </c>
      <c r="C22" s="1457">
        <v>-320.79599999999999</v>
      </c>
      <c r="D22" s="1457">
        <v>24.655464000000002</v>
      </c>
      <c r="E22" s="1457">
        <v>0</v>
      </c>
      <c r="F22" s="1457">
        <v>0</v>
      </c>
      <c r="G22" s="1457">
        <v>0</v>
      </c>
      <c r="H22" s="1457">
        <v>0</v>
      </c>
      <c r="I22" s="1457">
        <v>0</v>
      </c>
      <c r="J22" s="1457">
        <v>-1064.194902</v>
      </c>
      <c r="K22" s="1457">
        <v>0</v>
      </c>
      <c r="L22" s="1457">
        <v>119.21390400000001</v>
      </c>
      <c r="M22" s="1457">
        <v>0</v>
      </c>
      <c r="N22" s="1457">
        <v>691.63617599999998</v>
      </c>
      <c r="O22" s="1513">
        <v>-549.48535800000013</v>
      </c>
      <c r="P22" s="1531"/>
      <c r="Q22" s="1513">
        <v>-549.48535800000013</v>
      </c>
    </row>
    <row r="23" spans="1:17">
      <c r="A23" s="657">
        <v>12</v>
      </c>
      <c r="B23" s="654" t="s">
        <v>937</v>
      </c>
      <c r="C23" s="1457">
        <v>0</v>
      </c>
      <c r="D23" s="1457">
        <v>0</v>
      </c>
      <c r="E23" s="1457">
        <v>0</v>
      </c>
      <c r="F23" s="1457">
        <v>0</v>
      </c>
      <c r="G23" s="1457">
        <v>0</v>
      </c>
      <c r="H23" s="1457">
        <v>0</v>
      </c>
      <c r="I23" s="1457">
        <v>0</v>
      </c>
      <c r="J23" s="1457">
        <v>0</v>
      </c>
      <c r="K23" s="1457">
        <v>0</v>
      </c>
      <c r="L23" s="1457">
        <v>0</v>
      </c>
      <c r="M23" s="1457">
        <v>0</v>
      </c>
      <c r="N23" s="1457">
        <v>0</v>
      </c>
      <c r="O23" s="1513">
        <v>0</v>
      </c>
      <c r="P23" s="1531"/>
      <c r="Q23" s="1513">
        <v>0</v>
      </c>
    </row>
    <row r="24" spans="1:17">
      <c r="A24" s="657">
        <v>13</v>
      </c>
      <c r="B24" s="942" t="s">
        <v>2105</v>
      </c>
      <c r="C24" s="1457">
        <v>1061.345928</v>
      </c>
      <c r="D24" s="1457">
        <v>10367.21378</v>
      </c>
      <c r="E24" s="1457">
        <v>5960.724776</v>
      </c>
      <c r="F24" s="1457">
        <v>2591.8714399999999</v>
      </c>
      <c r="G24" s="1457">
        <v>2847.667308</v>
      </c>
      <c r="H24" s="1457">
        <v>3110.3335900000002</v>
      </c>
      <c r="I24" s="1457">
        <v>1879.7956280000001</v>
      </c>
      <c r="J24" s="1457">
        <v>3930.3635180000001</v>
      </c>
      <c r="K24" s="1457">
        <v>2353.8361300000001</v>
      </c>
      <c r="L24" s="1457">
        <v>661.34621600000003</v>
      </c>
      <c r="M24" s="1457">
        <v>2825.4531120000001</v>
      </c>
      <c r="N24" s="1457">
        <v>1180.796822</v>
      </c>
      <c r="O24" s="1513">
        <v>38770.748247999996</v>
      </c>
      <c r="P24" s="1531"/>
      <c r="Q24" s="1513">
        <v>38770.748247999996</v>
      </c>
    </row>
    <row r="25" spans="1:17">
      <c r="A25" s="657">
        <v>14</v>
      </c>
      <c r="B25" s="942" t="s">
        <v>1958</v>
      </c>
      <c r="C25" s="1457">
        <v>3335.0257680000004</v>
      </c>
      <c r="D25" s="1457">
        <v>3747.35556</v>
      </c>
      <c r="E25" s="1457">
        <v>5775.3667679999999</v>
      </c>
      <c r="F25" s="1457">
        <v>9052.2368040000001</v>
      </c>
      <c r="G25" s="1457">
        <v>7419.9656520000008</v>
      </c>
      <c r="H25" s="1457">
        <v>4713.2570400000004</v>
      </c>
      <c r="I25" s="1457">
        <v>5825.7393780000002</v>
      </c>
      <c r="J25" s="1457">
        <v>5142.3369659999998</v>
      </c>
      <c r="K25" s="1457">
        <v>5143.0320240000001</v>
      </c>
      <c r="L25" s="1457">
        <v>6263.3815020000002</v>
      </c>
      <c r="M25" s="1457">
        <v>7310.1541259999995</v>
      </c>
      <c r="N25" s="1457">
        <v>6578.4184499999992</v>
      </c>
      <c r="O25" s="1513">
        <v>70306.270038000017</v>
      </c>
      <c r="P25" s="1531"/>
      <c r="Q25" s="1513">
        <v>70306.270038000017</v>
      </c>
    </row>
    <row r="26" spans="1:17">
      <c r="A26" s="657">
        <v>15</v>
      </c>
      <c r="B26" s="654" t="s">
        <v>938</v>
      </c>
      <c r="C26" s="1457">
        <v>69.734939999999995</v>
      </c>
      <c r="D26" s="1457">
        <v>69.452334000000008</v>
      </c>
      <c r="E26" s="1457">
        <v>72.576276000000007</v>
      </c>
      <c r="F26" s="1457">
        <v>73.004004000000009</v>
      </c>
      <c r="G26" s="1457">
        <v>75.845340000000007</v>
      </c>
      <c r="H26" s="1457">
        <v>75.852978000000007</v>
      </c>
      <c r="I26" s="1457">
        <v>78.434622000000005</v>
      </c>
      <c r="J26" s="1457">
        <v>78.625572000000005</v>
      </c>
      <c r="K26" s="1457">
        <v>78.083274000000003</v>
      </c>
      <c r="L26" s="1457">
        <v>78.129102000000003</v>
      </c>
      <c r="M26" s="1457">
        <v>78.220758000000004</v>
      </c>
      <c r="N26" s="1457">
        <v>156.55608599999999</v>
      </c>
      <c r="O26" s="1513">
        <v>984.51528600000006</v>
      </c>
      <c r="P26" s="1531"/>
      <c r="Q26" s="1513">
        <v>984.51528600000006</v>
      </c>
    </row>
    <row r="27" spans="1:17">
      <c r="A27" s="657">
        <v>16</v>
      </c>
      <c r="B27" s="654" t="s">
        <v>939</v>
      </c>
      <c r="C27" s="1457">
        <v>0</v>
      </c>
      <c r="D27" s="1457">
        <v>0</v>
      </c>
      <c r="E27" s="1457">
        <v>97.873331999999991</v>
      </c>
      <c r="F27" s="1457">
        <v>0</v>
      </c>
      <c r="G27" s="1457">
        <v>0</v>
      </c>
      <c r="H27" s="1457">
        <v>0</v>
      </c>
      <c r="I27" s="1457">
        <v>0</v>
      </c>
      <c r="J27" s="1457">
        <v>0</v>
      </c>
      <c r="K27" s="1457">
        <v>0</v>
      </c>
      <c r="L27" s="1457">
        <v>0</v>
      </c>
      <c r="M27" s="1457">
        <v>0</v>
      </c>
      <c r="N27" s="1457">
        <v>49.868502000000007</v>
      </c>
      <c r="O27" s="1513">
        <v>147.74183399999998</v>
      </c>
      <c r="P27" s="1531"/>
      <c r="Q27" s="1513">
        <v>147.74183399999998</v>
      </c>
    </row>
    <row r="28" spans="1:17">
      <c r="A28" s="657">
        <v>17</v>
      </c>
      <c r="B28" s="654" t="s">
        <v>911</v>
      </c>
      <c r="C28" s="1457">
        <v>3197.8931160000006</v>
      </c>
      <c r="D28" s="1457">
        <v>3523.7149200000003</v>
      </c>
      <c r="E28" s="1457">
        <v>3571.9488900000001</v>
      </c>
      <c r="F28" s="1457">
        <v>4697.6602439999997</v>
      </c>
      <c r="G28" s="1457">
        <v>5159.0871000000006</v>
      </c>
      <c r="H28" s="1457">
        <v>4376.7496740000006</v>
      </c>
      <c r="I28" s="1457">
        <v>4356.3333000000002</v>
      </c>
      <c r="J28" s="1457">
        <v>4091.3634420000003</v>
      </c>
      <c r="K28" s="1457">
        <v>3710.1966900000007</v>
      </c>
      <c r="L28" s="1457">
        <v>4450.7771700000003</v>
      </c>
      <c r="M28" s="1457">
        <v>3967.8035159999999</v>
      </c>
      <c r="N28" s="1457">
        <v>3702.0393059999997</v>
      </c>
      <c r="O28" s="1513">
        <v>48805.567367999996</v>
      </c>
      <c r="P28" s="1531">
        <v>1464.18</v>
      </c>
      <c r="Q28" s="1513">
        <v>50269.747367999997</v>
      </c>
    </row>
    <row r="29" spans="1:17">
      <c r="A29" s="657">
        <v>18</v>
      </c>
      <c r="B29" s="654" t="s">
        <v>912</v>
      </c>
      <c r="C29" s="1457"/>
      <c r="D29" s="1457"/>
      <c r="E29" s="1457"/>
      <c r="F29" s="1457"/>
      <c r="G29" s="1457"/>
      <c r="H29" s="1457"/>
      <c r="I29" s="1457"/>
      <c r="J29" s="1457"/>
      <c r="K29" s="1457"/>
      <c r="L29" s="1457"/>
      <c r="M29" s="1457"/>
      <c r="N29" s="1457"/>
      <c r="O29" s="1513">
        <v>0</v>
      </c>
      <c r="P29" s="1531"/>
      <c r="Q29" s="1513">
        <v>0</v>
      </c>
    </row>
    <row r="30" spans="1:17">
      <c r="A30" s="657">
        <v>19</v>
      </c>
      <c r="B30" s="654" t="s">
        <v>913</v>
      </c>
      <c r="C30" s="1457">
        <v>7610.8698240000003</v>
      </c>
      <c r="D30" s="1457">
        <v>6695.1576420000001</v>
      </c>
      <c r="E30" s="1457">
        <v>7652.023368000001</v>
      </c>
      <c r="F30" s="1457">
        <v>7821.5182260000011</v>
      </c>
      <c r="G30" s="1457">
        <v>7720.0015680000006</v>
      </c>
      <c r="H30" s="1457">
        <v>7738.1112659999999</v>
      </c>
      <c r="I30" s="1457">
        <v>7740.4561320000003</v>
      </c>
      <c r="J30" s="1457">
        <v>7764.1950360000001</v>
      </c>
      <c r="K30" s="1457">
        <v>7706.5816020000011</v>
      </c>
      <c r="L30" s="1457">
        <v>8234.8256820000006</v>
      </c>
      <c r="M30" s="1457">
        <v>8056.2645180000009</v>
      </c>
      <c r="N30" s="1457">
        <v>8069.5393620000004</v>
      </c>
      <c r="O30" s="1513">
        <v>92809.544225999984</v>
      </c>
      <c r="P30" s="1531"/>
      <c r="Q30" s="1513">
        <v>92809.544225999984</v>
      </c>
    </row>
    <row r="31" spans="1:17">
      <c r="A31" s="657">
        <v>20</v>
      </c>
      <c r="B31" s="654" t="s">
        <v>1846</v>
      </c>
      <c r="C31" s="1457"/>
      <c r="D31" s="1457"/>
      <c r="E31" s="1457"/>
      <c r="F31" s="1457"/>
      <c r="G31" s="1457"/>
      <c r="H31" s="1457"/>
      <c r="I31" s="1457"/>
      <c r="J31" s="1457"/>
      <c r="K31" s="1457"/>
      <c r="L31" s="1457"/>
      <c r="M31" s="1457"/>
      <c r="N31" s="1457"/>
      <c r="O31" s="1513">
        <v>0</v>
      </c>
      <c r="P31" s="1531"/>
      <c r="Q31" s="1513">
        <v>0</v>
      </c>
    </row>
    <row r="32" spans="1:17">
      <c r="A32" s="657">
        <v>21</v>
      </c>
      <c r="B32" s="654" t="s">
        <v>1847</v>
      </c>
      <c r="C32" s="1457">
        <v>249.69385800000003</v>
      </c>
      <c r="D32" s="1457">
        <v>454.52210400000007</v>
      </c>
      <c r="E32" s="1457">
        <v>252.60393600000003</v>
      </c>
      <c r="F32" s="1457">
        <v>958.08016799999996</v>
      </c>
      <c r="G32" s="1457">
        <v>1128.01803</v>
      </c>
      <c r="H32" s="1457">
        <v>2217.059346</v>
      </c>
      <c r="I32" s="1457">
        <v>2674.3922339999999</v>
      </c>
      <c r="J32" s="1457">
        <v>610.069974</v>
      </c>
      <c r="K32" s="1457">
        <v>2180.5191540000001</v>
      </c>
      <c r="L32" s="1457">
        <v>3992.1229080000003</v>
      </c>
      <c r="M32" s="1457">
        <v>6835.017060000001</v>
      </c>
      <c r="N32" s="1457">
        <v>-1111.5199500000001</v>
      </c>
      <c r="O32" s="1457">
        <v>20440.578821999999</v>
      </c>
      <c r="P32" s="1531"/>
      <c r="Q32" s="1513">
        <v>20440.578821999999</v>
      </c>
    </row>
    <row r="33" spans="1:17">
      <c r="A33" s="657">
        <v>22</v>
      </c>
      <c r="B33" s="654" t="s">
        <v>1848</v>
      </c>
      <c r="C33" s="1457">
        <v>0</v>
      </c>
      <c r="D33" s="1457">
        <v>0</v>
      </c>
      <c r="E33" s="1457">
        <v>0</v>
      </c>
      <c r="F33" s="1457">
        <v>0</v>
      </c>
      <c r="G33" s="1457">
        <v>0</v>
      </c>
      <c r="H33" s="1457">
        <v>0</v>
      </c>
      <c r="I33" s="1457">
        <v>0</v>
      </c>
      <c r="J33" s="1457">
        <v>0</v>
      </c>
      <c r="K33" s="1457">
        <v>0</v>
      </c>
      <c r="L33" s="1457">
        <v>0</v>
      </c>
      <c r="M33" s="1457">
        <v>0</v>
      </c>
      <c r="N33" s="1457">
        <v>0</v>
      </c>
      <c r="O33" s="1513">
        <v>0</v>
      </c>
      <c r="P33" s="1531"/>
      <c r="Q33" s="1513">
        <v>0</v>
      </c>
    </row>
    <row r="34" spans="1:17">
      <c r="A34" s="657">
        <v>23</v>
      </c>
      <c r="B34" s="654" t="s">
        <v>1849</v>
      </c>
      <c r="C34" s="1457">
        <v>0</v>
      </c>
      <c r="D34" s="1457">
        <v>0</v>
      </c>
      <c r="E34" s="1457">
        <v>0</v>
      </c>
      <c r="F34" s="1457">
        <v>0</v>
      </c>
      <c r="G34" s="1457">
        <v>0</v>
      </c>
      <c r="H34" s="1457">
        <v>0</v>
      </c>
      <c r="I34" s="1457">
        <v>0</v>
      </c>
      <c r="J34" s="1457">
        <v>0</v>
      </c>
      <c r="K34" s="1457">
        <v>0</v>
      </c>
      <c r="L34" s="1457">
        <v>0</v>
      </c>
      <c r="M34" s="1457">
        <v>0</v>
      </c>
      <c r="N34" s="1457">
        <v>0</v>
      </c>
      <c r="O34" s="1513">
        <v>0</v>
      </c>
      <c r="P34" s="1531">
        <v>62576.427316615343</v>
      </c>
      <c r="Q34" s="1513">
        <v>62576.427316615343</v>
      </c>
    </row>
    <row r="35" spans="1:17">
      <c r="A35" s="657">
        <v>24</v>
      </c>
      <c r="B35" s="654" t="s">
        <v>1850</v>
      </c>
      <c r="C35" s="1457">
        <v>-951.28998600000011</v>
      </c>
      <c r="D35" s="1457">
        <v>61.936542000000003</v>
      </c>
      <c r="E35" s="1457">
        <v>58.178646000000001</v>
      </c>
      <c r="F35" s="1457">
        <v>54.993600000000001</v>
      </c>
      <c r="G35" s="1457">
        <v>172.03831200000002</v>
      </c>
      <c r="H35" s="1457">
        <v>480.72808200000003</v>
      </c>
      <c r="I35" s="1457">
        <v>60.363114000000003</v>
      </c>
      <c r="J35" s="1457">
        <v>57.636347999999998</v>
      </c>
      <c r="K35" s="1457">
        <v>0</v>
      </c>
      <c r="L35" s="1457">
        <v>690.32244000000003</v>
      </c>
      <c r="M35" s="1457">
        <v>19.270674</v>
      </c>
      <c r="N35" s="1457">
        <v>606.487752</v>
      </c>
      <c r="O35" s="1513">
        <v>1310.665524</v>
      </c>
      <c r="P35" s="1531"/>
      <c r="Q35" s="1513">
        <v>1310.665524</v>
      </c>
    </row>
    <row r="36" spans="1:17">
      <c r="A36" s="657">
        <v>25</v>
      </c>
      <c r="B36" s="654" t="s">
        <v>1851</v>
      </c>
      <c r="C36" s="1457">
        <v>1554.5545020000002</v>
      </c>
      <c r="D36" s="1457">
        <v>1916.6797200000001</v>
      </c>
      <c r="E36" s="1457">
        <v>1651.0835460000003</v>
      </c>
      <c r="F36" s="1457">
        <v>1423.8454080000001</v>
      </c>
      <c r="G36" s="1457">
        <v>1174.3348620000002</v>
      </c>
      <c r="H36" s="1457">
        <v>739.93888800000013</v>
      </c>
      <c r="I36" s="1457">
        <v>393.65488200000004</v>
      </c>
      <c r="J36" s="1457">
        <v>2570.9966279999999</v>
      </c>
      <c r="K36" s="1457">
        <v>1068.4263540000002</v>
      </c>
      <c r="L36" s="1457">
        <v>1853.3683380000002</v>
      </c>
      <c r="M36" s="1457">
        <v>2376.6553560000002</v>
      </c>
      <c r="N36" s="1457">
        <v>2208.5582519999998</v>
      </c>
      <c r="O36" s="1513">
        <v>18932.096736</v>
      </c>
      <c r="P36" s="2145"/>
      <c r="Q36" s="1513">
        <v>18932.096736</v>
      </c>
    </row>
    <row r="37" spans="1:17">
      <c r="A37" s="657">
        <v>26</v>
      </c>
      <c r="B37" s="654" t="s">
        <v>1852</v>
      </c>
      <c r="C37" s="1535">
        <v>14209.689372000001</v>
      </c>
      <c r="D37" s="1535">
        <v>9820.207151999999</v>
      </c>
      <c r="E37" s="1535">
        <v>17490.444487999997</v>
      </c>
      <c r="F37" s="1535">
        <v>16062.347375999998</v>
      </c>
      <c r="G37" s="1535">
        <v>9614.7220379999999</v>
      </c>
      <c r="H37" s="1535">
        <v>18138.096084000001</v>
      </c>
      <c r="I37" s="1535">
        <v>11297.121384</v>
      </c>
      <c r="J37" s="1535">
        <v>16982.665272000006</v>
      </c>
      <c r="K37" s="1535">
        <v>12395.435232000002</v>
      </c>
      <c r="L37" s="1535">
        <v>20619.687195999992</v>
      </c>
      <c r="M37" s="1535">
        <v>19149.680442000001</v>
      </c>
      <c r="N37" s="1535">
        <v>20689.035323999997</v>
      </c>
      <c r="O37" s="1536">
        <v>186469.13136</v>
      </c>
      <c r="P37" s="2146"/>
      <c r="Q37" s="1536">
        <v>186469.13136</v>
      </c>
    </row>
    <row r="38" spans="1:17">
      <c r="A38" s="657">
        <v>27</v>
      </c>
      <c r="B38" s="648"/>
      <c r="C38" s="1342"/>
      <c r="D38" s="1342"/>
      <c r="E38" s="1342"/>
      <c r="F38" s="1342"/>
      <c r="G38" s="1342"/>
      <c r="H38" s="1342"/>
      <c r="I38" s="1537"/>
      <c r="J38" s="1537"/>
      <c r="K38" s="1537"/>
      <c r="L38" s="1537"/>
      <c r="M38" s="1537"/>
      <c r="N38" s="1537"/>
      <c r="O38" s="1537"/>
      <c r="P38" s="2147"/>
      <c r="Q38" s="855"/>
    </row>
    <row r="39" spans="1:17" ht="12.75" thickBot="1">
      <c r="A39" s="657">
        <v>28</v>
      </c>
      <c r="B39" s="648" t="s">
        <v>145</v>
      </c>
      <c r="C39" s="1538">
        <v>154400.81359600002</v>
      </c>
      <c r="D39" s="1538">
        <v>157592.69120599999</v>
      </c>
      <c r="E39" s="1538">
        <v>160419.15341400003</v>
      </c>
      <c r="F39" s="1538">
        <v>178946.81845799999</v>
      </c>
      <c r="G39" s="1538">
        <v>163476.75556400002</v>
      </c>
      <c r="H39" s="1538">
        <v>209573.55366799995</v>
      </c>
      <c r="I39" s="1538">
        <v>173769.77009199999</v>
      </c>
      <c r="J39" s="1538">
        <v>174996.45106200001</v>
      </c>
      <c r="K39" s="1538">
        <v>147962.87228599997</v>
      </c>
      <c r="L39" s="1538">
        <v>182466.52727399996</v>
      </c>
      <c r="M39" s="1538">
        <v>205406.54396200008</v>
      </c>
      <c r="N39" s="1538">
        <v>195159.574842</v>
      </c>
      <c r="O39" s="1538">
        <v>2104171.5254239999</v>
      </c>
      <c r="P39" s="861">
        <v>139915.32095816077</v>
      </c>
      <c r="Q39" s="861">
        <v>2244086.8463821607</v>
      </c>
    </row>
    <row r="40" spans="1:17" ht="12.75" thickTop="1">
      <c r="A40" s="657"/>
      <c r="B40" s="648"/>
      <c r="C40" s="858"/>
      <c r="D40" s="858"/>
      <c r="E40" s="858"/>
      <c r="F40" s="858"/>
      <c r="G40" s="858"/>
      <c r="H40" s="858"/>
      <c r="I40" s="858"/>
      <c r="J40" s="858"/>
      <c r="K40" s="858"/>
      <c r="L40" s="858"/>
      <c r="M40" s="858"/>
      <c r="N40" s="858"/>
      <c r="O40" s="858"/>
    </row>
    <row r="60" spans="4:4">
      <c r="D60" s="1539"/>
    </row>
    <row r="63" spans="4:4">
      <c r="D63" s="1539"/>
    </row>
    <row r="186" spans="1:2">
      <c r="A186" s="2263"/>
      <c r="B186" s="2263"/>
    </row>
    <row r="187" spans="1:2">
      <c r="A187" s="2263"/>
      <c r="B187" s="2263"/>
    </row>
    <row r="188" spans="1:2">
      <c r="A188" s="2263"/>
      <c r="B188" s="2263"/>
    </row>
    <row r="189" spans="1:2">
      <c r="A189" s="2263"/>
      <c r="B189" s="2263"/>
    </row>
    <row r="190" spans="1:2">
      <c r="A190" s="2263"/>
      <c r="B190" s="2263"/>
    </row>
    <row r="220" spans="1:2">
      <c r="A220" s="2263"/>
      <c r="B220" s="2263"/>
    </row>
    <row r="289" spans="1:1">
      <c r="A289" s="648"/>
    </row>
    <row r="306" spans="1:1">
      <c r="A306" s="2263"/>
    </row>
    <row r="307" spans="1:1">
      <c r="A307" s="2263"/>
    </row>
    <row r="308" spans="1:1">
      <c r="A308" s="2263"/>
    </row>
    <row r="309" spans="1:1">
      <c r="A309" s="2263"/>
    </row>
    <row r="310" spans="1:1">
      <c r="A310" s="2263"/>
    </row>
    <row r="311" spans="1:1">
      <c r="A311" s="2263"/>
    </row>
    <row r="312" spans="1:1">
      <c r="A312" s="2263"/>
    </row>
    <row r="313" spans="1:1">
      <c r="A313" s="2263"/>
    </row>
    <row r="314" spans="1:1">
      <c r="A314" s="2263"/>
    </row>
    <row r="315" spans="1:1">
      <c r="A315" s="2263"/>
    </row>
    <row r="316" spans="1:1">
      <c r="A316" s="2263"/>
    </row>
    <row r="317" spans="1:1">
      <c r="A317" s="2263"/>
    </row>
    <row r="318" spans="1:1">
      <c r="A318" s="2263"/>
    </row>
    <row r="319" spans="1:1">
      <c r="A319" s="2263"/>
    </row>
    <row r="320" spans="1:1">
      <c r="A320" s="2263"/>
    </row>
    <row r="321" spans="1:1">
      <c r="A321" s="2263"/>
    </row>
    <row r="322" spans="1:1">
      <c r="A322" s="2263"/>
    </row>
    <row r="323" spans="1:1">
      <c r="A323" s="2263"/>
    </row>
    <row r="324" spans="1:1">
      <c r="A324" s="2263"/>
    </row>
    <row r="325" spans="1:1">
      <c r="A325" s="2263"/>
    </row>
    <row r="326" spans="1:1">
      <c r="A326" s="2263"/>
    </row>
    <row r="327" spans="1:1">
      <c r="A327" s="2263"/>
    </row>
    <row r="328" spans="1:1">
      <c r="A328" s="2263"/>
    </row>
    <row r="329" spans="1:1">
      <c r="A329" s="2263"/>
    </row>
    <row r="330" spans="1:1">
      <c r="A330" s="2263"/>
    </row>
    <row r="331" spans="1:1">
      <c r="A331" s="2263"/>
    </row>
    <row r="332" spans="1:1">
      <c r="A332" s="2263"/>
    </row>
    <row r="333" spans="1:1">
      <c r="A333" s="2263"/>
    </row>
    <row r="334" spans="1:1">
      <c r="A334" s="2263"/>
    </row>
    <row r="335" spans="1:1">
      <c r="A335" s="2263"/>
    </row>
    <row r="336" spans="1:1">
      <c r="A336" s="2263"/>
    </row>
    <row r="337" spans="1:1">
      <c r="A337" s="2263"/>
    </row>
    <row r="338" spans="1:1">
      <c r="A338" s="2263"/>
    </row>
    <row r="339" spans="1:1">
      <c r="A339" s="2263"/>
    </row>
    <row r="340" spans="1:1">
      <c r="A340" s="2263"/>
    </row>
    <row r="341" spans="1:1">
      <c r="A341" s="2263"/>
    </row>
    <row r="342" spans="1:1">
      <c r="A342" s="2263"/>
    </row>
    <row r="343" spans="1:1">
      <c r="A343" s="2263"/>
    </row>
    <row r="344" spans="1:1">
      <c r="A344" s="2263"/>
    </row>
    <row r="345" spans="1:1">
      <c r="A345" s="2263"/>
    </row>
    <row r="346" spans="1:1">
      <c r="A346" s="2263"/>
    </row>
    <row r="347" spans="1:1">
      <c r="A347" s="2263"/>
    </row>
    <row r="348" spans="1:1">
      <c r="A348" s="2263"/>
    </row>
    <row r="349" spans="1:1">
      <c r="A349" s="2263"/>
    </row>
    <row r="350" spans="1:1">
      <c r="A350" s="2263"/>
    </row>
    <row r="351" spans="1:1">
      <c r="A351" s="2263"/>
    </row>
    <row r="352" spans="1:1">
      <c r="A352" s="2263"/>
    </row>
    <row r="353" spans="1:1">
      <c r="A353" s="2263"/>
    </row>
    <row r="354" spans="1:1">
      <c r="A354" s="2263"/>
    </row>
    <row r="355" spans="1:1">
      <c r="A355" s="2263"/>
    </row>
    <row r="356" spans="1:1">
      <c r="A356" s="2263"/>
    </row>
    <row r="357" spans="1:1">
      <c r="A357" s="2263"/>
    </row>
    <row r="358" spans="1:1">
      <c r="A358" s="2263"/>
    </row>
    <row r="359" spans="1:1">
      <c r="A359" s="2263"/>
    </row>
    <row r="360" spans="1:1">
      <c r="A360" s="2263"/>
    </row>
  </sheetData>
  <mergeCells count="1">
    <mergeCell ref="D3:J6"/>
  </mergeCells>
  <printOptions horizontalCentered="1"/>
  <pageMargins left="0.25" right="0.25" top="0.79500000000000004" bottom="0.25" header="0.7" footer="0.25"/>
  <pageSetup scale="81" orientation="landscape" r:id="rId1"/>
  <headerFooter alignWithMargins="0"/>
</worksheet>
</file>

<file path=xl/worksheets/sheet37.xml><?xml version="1.0" encoding="utf-8"?>
<worksheet xmlns="http://schemas.openxmlformats.org/spreadsheetml/2006/main" xmlns:r="http://schemas.openxmlformats.org/officeDocument/2006/relationships">
  <sheetPr transitionEvaluation="1" transitionEntry="1" codeName="Sheet29">
    <pageSetUpPr fitToPage="1"/>
  </sheetPr>
  <dimension ref="A1:S369"/>
  <sheetViews>
    <sheetView view="pageBreakPreview" zoomScale="60" zoomScaleNormal="100" workbookViewId="0"/>
  </sheetViews>
  <sheetFormatPr defaultColWidth="10.85546875" defaultRowHeight="12"/>
  <cols>
    <col min="1" max="1" width="4.85546875" style="327" customWidth="1"/>
    <col min="2" max="2" width="30.140625" style="327" customWidth="1"/>
    <col min="3" max="14" width="8.7109375" style="327" customWidth="1"/>
    <col min="15" max="15" width="9.85546875" style="327" bestFit="1" customWidth="1"/>
    <col min="16" max="17" width="10.7109375" style="327" customWidth="1"/>
    <col min="18" max="16384" width="10.85546875" style="327"/>
  </cols>
  <sheetData>
    <row r="1" spans="1:17">
      <c r="A1" s="321" t="s">
        <v>1639</v>
      </c>
      <c r="B1" s="321"/>
      <c r="C1" s="365"/>
      <c r="E1" s="321"/>
      <c r="G1" s="321"/>
      <c r="H1" s="321"/>
      <c r="I1" s="321"/>
      <c r="J1" s="321"/>
      <c r="K1" s="321"/>
      <c r="N1" s="321"/>
      <c r="O1" s="321"/>
      <c r="P1" s="321" t="s">
        <v>1741</v>
      </c>
      <c r="Q1" s="321"/>
    </row>
    <row r="2" spans="1:17">
      <c r="A2" s="321"/>
      <c r="B2" s="321"/>
      <c r="C2" s="365"/>
      <c r="E2" s="321"/>
      <c r="G2" s="321"/>
      <c r="H2" s="321"/>
      <c r="I2" s="321"/>
      <c r="J2" s="321"/>
      <c r="K2" s="321"/>
      <c r="N2" s="321"/>
      <c r="O2" s="321"/>
      <c r="P2" s="321"/>
      <c r="Q2" s="321"/>
    </row>
    <row r="3" spans="1:17" ht="12.75" customHeight="1">
      <c r="A3" s="321" t="s">
        <v>3808</v>
      </c>
      <c r="B3" s="321"/>
      <c r="C3" s="365"/>
      <c r="E3" s="1557"/>
      <c r="G3" s="1557"/>
      <c r="H3" s="2582" t="s">
        <v>880</v>
      </c>
      <c r="I3" s="2583"/>
      <c r="J3" s="2583"/>
      <c r="K3" s="2583"/>
      <c r="L3" s="2583"/>
      <c r="M3" s="2583"/>
      <c r="N3" s="2583"/>
      <c r="O3" s="321"/>
      <c r="P3" s="321" t="s">
        <v>1640</v>
      </c>
      <c r="Q3" s="321"/>
    </row>
    <row r="4" spans="1:17" ht="12.75" customHeight="1">
      <c r="A4" s="321" t="s">
        <v>3807</v>
      </c>
      <c r="B4" s="321"/>
      <c r="C4" s="417"/>
      <c r="E4" s="1557"/>
      <c r="G4" s="1557"/>
      <c r="H4" s="2583"/>
      <c r="I4" s="2583"/>
      <c r="J4" s="2583"/>
      <c r="K4" s="2583"/>
      <c r="L4" s="2583"/>
      <c r="M4" s="2583"/>
      <c r="N4" s="2583"/>
      <c r="O4" s="321"/>
      <c r="P4" s="321" t="s">
        <v>1076</v>
      </c>
      <c r="Q4" s="321"/>
    </row>
    <row r="5" spans="1:17" ht="12.75" customHeight="1">
      <c r="A5" s="321" t="s">
        <v>2632</v>
      </c>
      <c r="B5" s="321"/>
      <c r="C5" s="321"/>
      <c r="E5" s="1557"/>
      <c r="G5" s="1557"/>
      <c r="H5" s="2583"/>
      <c r="I5" s="2583"/>
      <c r="J5" s="2583"/>
      <c r="K5" s="2583"/>
      <c r="L5" s="2583"/>
      <c r="M5" s="2583"/>
      <c r="N5" s="2583"/>
      <c r="O5" s="321"/>
      <c r="P5" s="321" t="s">
        <v>4056</v>
      </c>
      <c r="Q5" s="351"/>
    </row>
    <row r="6" spans="1:17" ht="12.75" customHeight="1">
      <c r="A6" s="317" t="s">
        <v>1906</v>
      </c>
      <c r="B6" s="2335"/>
      <c r="C6" s="321"/>
      <c r="D6" s="1557"/>
      <c r="E6" s="1557"/>
      <c r="F6" s="1557"/>
      <c r="G6" s="1557"/>
      <c r="H6" s="1557"/>
      <c r="I6" s="1557"/>
      <c r="J6" s="1557"/>
      <c r="K6" s="321"/>
      <c r="N6" s="321"/>
      <c r="O6" s="321"/>
      <c r="P6" s="321" t="s">
        <v>1641</v>
      </c>
      <c r="Q6" s="321"/>
    </row>
    <row r="7" spans="1:17">
      <c r="A7" s="321"/>
      <c r="B7" s="321"/>
      <c r="C7" s="348"/>
      <c r="D7" s="348"/>
      <c r="E7" s="348"/>
      <c r="F7" s="348"/>
      <c r="G7" s="348"/>
      <c r="H7" s="348"/>
      <c r="I7" s="321"/>
      <c r="J7" s="321"/>
      <c r="K7" s="321"/>
      <c r="L7" s="321"/>
      <c r="M7" s="321"/>
      <c r="N7" s="321"/>
      <c r="O7" s="321"/>
      <c r="P7" s="321"/>
      <c r="Q7" s="321"/>
    </row>
    <row r="8" spans="1:17" ht="12.75" thickBot="1">
      <c r="A8" s="366"/>
      <c r="B8" s="366"/>
      <c r="C8" s="366"/>
      <c r="D8" s="366"/>
      <c r="E8" s="366"/>
      <c r="F8" s="366"/>
      <c r="G8" s="366"/>
      <c r="H8" s="366"/>
      <c r="I8" s="366"/>
      <c r="J8" s="366"/>
      <c r="K8" s="366"/>
      <c r="L8" s="366"/>
      <c r="M8" s="366"/>
      <c r="N8" s="366"/>
      <c r="O8" s="366"/>
      <c r="P8" s="366"/>
      <c r="Q8" s="366"/>
    </row>
    <row r="9" spans="1:17">
      <c r="A9" s="326"/>
      <c r="B9" s="886">
        <v>-1</v>
      </c>
      <c r="C9" s="919">
        <v>-2</v>
      </c>
      <c r="D9" s="919">
        <v>-3</v>
      </c>
      <c r="E9" s="919">
        <v>-4</v>
      </c>
      <c r="F9" s="919">
        <v>-5</v>
      </c>
      <c r="G9" s="919">
        <v>-6</v>
      </c>
      <c r="H9" s="919">
        <v>-7</v>
      </c>
      <c r="I9" s="919">
        <v>-8</v>
      </c>
      <c r="J9" s="919">
        <v>-9</v>
      </c>
      <c r="K9" s="919">
        <v>-10</v>
      </c>
      <c r="L9" s="919">
        <v>-11</v>
      </c>
      <c r="M9" s="919">
        <v>-12</v>
      </c>
      <c r="N9" s="919">
        <v>-13</v>
      </c>
      <c r="O9" s="919">
        <v>-14</v>
      </c>
      <c r="P9" s="919">
        <v>-15</v>
      </c>
      <c r="Q9" s="919">
        <v>-16</v>
      </c>
    </row>
    <row r="10" spans="1:17">
      <c r="A10" s="326" t="s">
        <v>119</v>
      </c>
      <c r="B10" s="375"/>
      <c r="C10" s="321"/>
      <c r="D10" s="321"/>
      <c r="E10" s="321"/>
      <c r="F10" s="321"/>
      <c r="G10" s="321"/>
      <c r="H10" s="321"/>
      <c r="I10" s="321"/>
      <c r="J10" s="321"/>
      <c r="K10" s="321"/>
      <c r="L10" s="321"/>
      <c r="M10" s="321"/>
      <c r="N10" s="321"/>
      <c r="O10" s="348" t="s">
        <v>152</v>
      </c>
      <c r="P10" s="348"/>
      <c r="Q10" s="418" t="s">
        <v>874</v>
      </c>
    </row>
    <row r="11" spans="1:17">
      <c r="A11" s="616" t="s">
        <v>1029</v>
      </c>
      <c r="B11" s="616" t="s">
        <v>1390</v>
      </c>
      <c r="C11" s="2136" t="s">
        <v>1865</v>
      </c>
      <c r="D11" s="2136" t="s">
        <v>1866</v>
      </c>
      <c r="E11" s="2136" t="s">
        <v>67</v>
      </c>
      <c r="F11" s="2136" t="s">
        <v>68</v>
      </c>
      <c r="G11" s="2136" t="s">
        <v>1505</v>
      </c>
      <c r="H11" s="2136" t="s">
        <v>69</v>
      </c>
      <c r="I11" s="2136" t="s">
        <v>70</v>
      </c>
      <c r="J11" s="2136" t="s">
        <v>71</v>
      </c>
      <c r="K11" s="2136" t="s">
        <v>72</v>
      </c>
      <c r="L11" s="2136" t="s">
        <v>73</v>
      </c>
      <c r="M11" s="2137" t="s">
        <v>1864</v>
      </c>
      <c r="N11" s="2137" t="s">
        <v>1863</v>
      </c>
      <c r="O11" s="615" t="s">
        <v>633</v>
      </c>
      <c r="P11" s="2138" t="s">
        <v>1502</v>
      </c>
      <c r="Q11" s="615" t="s">
        <v>633</v>
      </c>
    </row>
    <row r="12" spans="1:17">
      <c r="A12" s="364">
        <v>1</v>
      </c>
      <c r="B12" s="327" t="s">
        <v>1642</v>
      </c>
      <c r="C12" s="331">
        <v>16427.698189999999</v>
      </c>
      <c r="D12" s="331">
        <v>13350.716065999997</v>
      </c>
      <c r="E12" s="331">
        <v>13118.351953999998</v>
      </c>
      <c r="F12" s="331">
        <v>16476.799446000005</v>
      </c>
      <c r="G12" s="331">
        <v>15699.609328</v>
      </c>
      <c r="H12" s="331">
        <v>16689.341653999996</v>
      </c>
      <c r="I12" s="331">
        <v>18307.106159999999</v>
      </c>
      <c r="J12" s="331">
        <v>16740.372663999999</v>
      </c>
      <c r="K12" s="331">
        <v>14606.79696</v>
      </c>
      <c r="L12" s="331">
        <v>16337.628044000001</v>
      </c>
      <c r="M12" s="331">
        <v>16711.112208000002</v>
      </c>
      <c r="N12" s="331">
        <v>19529.575793999997</v>
      </c>
      <c r="O12" s="332">
        <v>193995.10846800002</v>
      </c>
      <c r="P12" s="2139">
        <v>21384.575466955303</v>
      </c>
      <c r="Q12" s="332">
        <v>215379.68393495533</v>
      </c>
    </row>
    <row r="13" spans="1:17">
      <c r="A13" s="364">
        <v>2</v>
      </c>
      <c r="B13" s="327" t="s">
        <v>1643</v>
      </c>
      <c r="C13" s="581">
        <v>858.42874599999993</v>
      </c>
      <c r="D13" s="581">
        <v>881.51493400000004</v>
      </c>
      <c r="E13" s="581">
        <v>861.579654</v>
      </c>
      <c r="F13" s="581">
        <v>899.31496599999991</v>
      </c>
      <c r="G13" s="581">
        <v>887.78604399999995</v>
      </c>
      <c r="H13" s="581">
        <v>889.02845600000001</v>
      </c>
      <c r="I13" s="581">
        <v>1143.14895</v>
      </c>
      <c r="J13" s="581">
        <v>687.75771200000008</v>
      </c>
      <c r="K13" s="581">
        <v>875.88864999999998</v>
      </c>
      <c r="L13" s="581">
        <v>895.67039999999997</v>
      </c>
      <c r="M13" s="581">
        <v>2187.6938480000003</v>
      </c>
      <c r="N13" s="581">
        <v>77.034267999999997</v>
      </c>
      <c r="O13" s="331">
        <v>11144.846627999999</v>
      </c>
      <c r="P13" s="497">
        <v>420.43933904129995</v>
      </c>
      <c r="Q13" s="331">
        <v>11565.2859670413</v>
      </c>
    </row>
    <row r="14" spans="1:17">
      <c r="A14" s="364">
        <v>3</v>
      </c>
      <c r="B14" s="327" t="s">
        <v>1644</v>
      </c>
      <c r="C14" s="581">
        <v>9041.7903260000021</v>
      </c>
      <c r="D14" s="581">
        <v>6457.0088479999995</v>
      </c>
      <c r="E14" s="581">
        <v>5533.098375999999</v>
      </c>
      <c r="F14" s="581">
        <v>5023.0669919999991</v>
      </c>
      <c r="G14" s="581">
        <v>5685.9882739999994</v>
      </c>
      <c r="H14" s="581">
        <v>7940.3991739999992</v>
      </c>
      <c r="I14" s="581">
        <v>6035.4650699999993</v>
      </c>
      <c r="J14" s="581">
        <v>7019.0349379999998</v>
      </c>
      <c r="K14" s="581">
        <v>4673.063470000001</v>
      </c>
      <c r="L14" s="581">
        <v>6692.0798119999999</v>
      </c>
      <c r="M14" s="581">
        <v>6925.1525240000001</v>
      </c>
      <c r="N14" s="581">
        <v>8944.2538980000008</v>
      </c>
      <c r="O14" s="331">
        <v>79970.401702000003</v>
      </c>
      <c r="P14" s="2140">
        <v>7503.8434042079498</v>
      </c>
      <c r="Q14" s="331">
        <v>87474.245106207949</v>
      </c>
    </row>
    <row r="15" spans="1:17">
      <c r="A15" s="364">
        <v>4</v>
      </c>
      <c r="B15" s="327" t="s">
        <v>1621</v>
      </c>
      <c r="C15" s="581">
        <v>0</v>
      </c>
      <c r="D15" s="581">
        <v>0</v>
      </c>
      <c r="E15" s="581">
        <v>0</v>
      </c>
      <c r="F15" s="581">
        <v>0</v>
      </c>
      <c r="G15" s="581">
        <v>0</v>
      </c>
      <c r="H15" s="581">
        <v>0</v>
      </c>
      <c r="I15" s="581">
        <v>0</v>
      </c>
      <c r="J15" s="581">
        <v>0</v>
      </c>
      <c r="K15" s="581">
        <v>0</v>
      </c>
      <c r="L15" s="581">
        <v>0</v>
      </c>
      <c r="M15" s="581">
        <v>0</v>
      </c>
      <c r="N15" s="581">
        <v>0</v>
      </c>
      <c r="O15" s="331"/>
      <c r="P15" s="497"/>
      <c r="Q15" s="331">
        <v>0</v>
      </c>
    </row>
    <row r="16" spans="1:17">
      <c r="A16" s="364">
        <v>5</v>
      </c>
      <c r="B16" s="327" t="s">
        <v>1622</v>
      </c>
      <c r="C16" s="581">
        <v>2711.77</v>
      </c>
      <c r="D16" s="581">
        <v>1983.22</v>
      </c>
      <c r="E16" s="581">
        <v>4700</v>
      </c>
      <c r="F16" s="581">
        <v>4375</v>
      </c>
      <c r="G16" s="581">
        <v>1364.35</v>
      </c>
      <c r="H16" s="581">
        <v>3239.35</v>
      </c>
      <c r="I16" s="581">
        <v>2200</v>
      </c>
      <c r="J16" s="581">
        <v>3125</v>
      </c>
      <c r="K16" s="581">
        <v>3010.65</v>
      </c>
      <c r="L16" s="581">
        <v>3750</v>
      </c>
      <c r="M16" s="581">
        <v>3750</v>
      </c>
      <c r="N16" s="581">
        <v>11437.5</v>
      </c>
      <c r="O16" s="331">
        <v>45646.84</v>
      </c>
      <c r="P16" s="497"/>
      <c r="Q16" s="331">
        <v>45646.84</v>
      </c>
    </row>
    <row r="17" spans="1:19">
      <c r="A17" s="364">
        <v>6</v>
      </c>
      <c r="B17" s="327" t="s">
        <v>1307</v>
      </c>
      <c r="C17" s="581">
        <v>25221.1</v>
      </c>
      <c r="D17" s="581">
        <v>9620.1</v>
      </c>
      <c r="E17" s="581">
        <v>18026.62</v>
      </c>
      <c r="F17" s="581">
        <v>12543.19</v>
      </c>
      <c r="G17" s="581">
        <v>20488.400000000001</v>
      </c>
      <c r="H17" s="581">
        <v>9748.44</v>
      </c>
      <c r="I17" s="581">
        <v>14359.99</v>
      </c>
      <c r="J17" s="581">
        <v>13789.65</v>
      </c>
      <c r="K17" s="581">
        <v>11954.91</v>
      </c>
      <c r="L17" s="581">
        <v>13725.12</v>
      </c>
      <c r="M17" s="581">
        <v>12992.33</v>
      </c>
      <c r="N17" s="581">
        <v>13018.12</v>
      </c>
      <c r="O17" s="331">
        <v>175487.96999999997</v>
      </c>
      <c r="P17" s="497">
        <v>7656.9599999999991</v>
      </c>
      <c r="Q17" s="331">
        <v>183144.92999999996</v>
      </c>
    </row>
    <row r="18" spans="1:19">
      <c r="A18" s="364">
        <v>7</v>
      </c>
      <c r="B18" s="327" t="s">
        <v>2055</v>
      </c>
      <c r="C18" s="581"/>
      <c r="D18" s="581"/>
      <c r="E18" s="581"/>
      <c r="F18" s="581"/>
      <c r="G18" s="581"/>
      <c r="H18" s="581"/>
      <c r="I18" s="581"/>
      <c r="J18" s="581"/>
      <c r="K18" s="581"/>
      <c r="L18" s="581"/>
      <c r="M18" s="581"/>
      <c r="N18" s="581"/>
      <c r="O18" s="331">
        <v>0</v>
      </c>
      <c r="P18" s="497"/>
      <c r="Q18" s="331">
        <v>0</v>
      </c>
    </row>
    <row r="19" spans="1:19">
      <c r="A19" s="364">
        <v>8</v>
      </c>
      <c r="B19" s="327" t="s">
        <v>2056</v>
      </c>
      <c r="C19" s="581">
        <v>993.18320800000004</v>
      </c>
      <c r="D19" s="581">
        <v>1824.0675419999998</v>
      </c>
      <c r="E19" s="581">
        <v>1749.3604299999997</v>
      </c>
      <c r="F19" s="581">
        <v>1093.5682079999999</v>
      </c>
      <c r="G19" s="581">
        <v>-4.4169399999999994</v>
      </c>
      <c r="H19" s="581">
        <v>1113.921562</v>
      </c>
      <c r="I19" s="581">
        <v>1779.6578039999999</v>
      </c>
      <c r="J19" s="581">
        <v>1009.9911999999999</v>
      </c>
      <c r="K19" s="581">
        <v>1339.754236</v>
      </c>
      <c r="L19" s="581">
        <v>857.81226399999991</v>
      </c>
      <c r="M19" s="581">
        <v>1422.040354</v>
      </c>
      <c r="N19" s="581">
        <v>1355.818706</v>
      </c>
      <c r="O19" s="331">
        <v>14534.758574000001</v>
      </c>
      <c r="P19" s="497">
        <v>24493.661425999999</v>
      </c>
      <c r="Q19" s="331">
        <v>39028.42</v>
      </c>
    </row>
    <row r="20" spans="1:19">
      <c r="A20" s="364">
        <v>9</v>
      </c>
      <c r="B20" s="327" t="s">
        <v>1651</v>
      </c>
      <c r="C20" s="581">
        <v>4862.9565599999996</v>
      </c>
      <c r="D20" s="581">
        <v>4880.9436659999992</v>
      </c>
      <c r="E20" s="581">
        <v>7649.8823760000005</v>
      </c>
      <c r="F20" s="581">
        <v>10385.529158000001</v>
      </c>
      <c r="G20" s="581">
        <v>7120.7500700000001</v>
      </c>
      <c r="H20" s="581">
        <v>8236.8691340000005</v>
      </c>
      <c r="I20" s="581">
        <v>5591.6460260000003</v>
      </c>
      <c r="J20" s="581">
        <v>4032.9633819999999</v>
      </c>
      <c r="K20" s="581">
        <v>5719.1866439999994</v>
      </c>
      <c r="L20" s="581">
        <v>6294.1828100000002</v>
      </c>
      <c r="M20" s="581">
        <v>4219.77999</v>
      </c>
      <c r="N20" s="581">
        <v>4415.1759459999994</v>
      </c>
      <c r="O20" s="331">
        <v>73409.865762000001</v>
      </c>
      <c r="P20" s="2140"/>
      <c r="Q20" s="331">
        <v>73409.865762000001</v>
      </c>
    </row>
    <row r="21" spans="1:19">
      <c r="A21" s="364">
        <v>10</v>
      </c>
      <c r="B21" s="327" t="s">
        <v>1652</v>
      </c>
      <c r="C21" s="581">
        <v>0</v>
      </c>
      <c r="D21" s="581">
        <v>0</v>
      </c>
      <c r="E21" s="581">
        <v>141.72</v>
      </c>
      <c r="F21" s="581">
        <v>0</v>
      </c>
      <c r="G21" s="581">
        <v>0</v>
      </c>
      <c r="H21" s="581">
        <v>0</v>
      </c>
      <c r="I21" s="581">
        <v>0</v>
      </c>
      <c r="J21" s="581">
        <v>160.42940200000001</v>
      </c>
      <c r="K21" s="581">
        <v>-160.677412</v>
      </c>
      <c r="L21" s="581">
        <v>0</v>
      </c>
      <c r="M21" s="581">
        <v>0</v>
      </c>
      <c r="N21" s="581">
        <v>0</v>
      </c>
      <c r="O21" s="331">
        <v>141.47199000000001</v>
      </c>
      <c r="P21" s="497"/>
      <c r="Q21" s="331">
        <v>141.47199000000001</v>
      </c>
    </row>
    <row r="22" spans="1:19">
      <c r="A22" s="364">
        <v>11</v>
      </c>
      <c r="B22" s="327" t="s">
        <v>1653</v>
      </c>
      <c r="C22" s="581">
        <v>682.40069599999993</v>
      </c>
      <c r="D22" s="581">
        <v>693.57295599999998</v>
      </c>
      <c r="E22" s="581">
        <v>740.08782199999996</v>
      </c>
      <c r="F22" s="581">
        <v>693.58004200000005</v>
      </c>
      <c r="G22" s="581">
        <v>695.92786999999998</v>
      </c>
      <c r="H22" s="581">
        <v>695.96329999999989</v>
      </c>
      <c r="I22" s="581">
        <v>827.18657200000007</v>
      </c>
      <c r="J22" s="581">
        <v>829.26749399999994</v>
      </c>
      <c r="K22" s="581">
        <v>823.56562600000007</v>
      </c>
      <c r="L22" s="581">
        <v>824.02385400000003</v>
      </c>
      <c r="M22" s="581">
        <v>979.51667599999996</v>
      </c>
      <c r="N22" s="581">
        <v>983.52262799999994</v>
      </c>
      <c r="O22" s="331">
        <v>9468.6155360000012</v>
      </c>
      <c r="P22" s="497"/>
      <c r="Q22" s="331">
        <v>9468.6155360000012</v>
      </c>
    </row>
    <row r="23" spans="1:19">
      <c r="A23" s="364">
        <v>12</v>
      </c>
      <c r="B23" s="327" t="s">
        <v>65</v>
      </c>
      <c r="C23" s="581">
        <v>-99.203999999999994</v>
      </c>
      <c r="D23" s="581">
        <v>7.624536</v>
      </c>
      <c r="E23" s="581">
        <v>0</v>
      </c>
      <c r="F23" s="581">
        <v>0</v>
      </c>
      <c r="G23" s="581">
        <v>0</v>
      </c>
      <c r="H23" s="581">
        <v>0</v>
      </c>
      <c r="I23" s="581">
        <v>0</v>
      </c>
      <c r="J23" s="581">
        <v>-329.09509800000001</v>
      </c>
      <c r="K23" s="581">
        <v>0</v>
      </c>
      <c r="L23" s="581">
        <v>36.866095999999999</v>
      </c>
      <c r="M23" s="581">
        <v>0</v>
      </c>
      <c r="N23" s="581">
        <v>213.88382399999998</v>
      </c>
      <c r="O23" s="331">
        <v>-169.92464199999998</v>
      </c>
      <c r="P23" s="497"/>
      <c r="Q23" s="331">
        <v>-169.92464199999998</v>
      </c>
    </row>
    <row r="24" spans="1:19">
      <c r="A24" s="364">
        <v>13</v>
      </c>
      <c r="B24" s="327" t="s">
        <v>66</v>
      </c>
      <c r="C24" s="581">
        <v>0</v>
      </c>
      <c r="D24" s="581">
        <v>0</v>
      </c>
      <c r="E24" s="581">
        <v>0</v>
      </c>
      <c r="F24" s="581">
        <v>0</v>
      </c>
      <c r="G24" s="581">
        <v>0</v>
      </c>
      <c r="H24" s="581">
        <v>0</v>
      </c>
      <c r="I24" s="581">
        <v>0</v>
      </c>
      <c r="J24" s="581">
        <v>0</v>
      </c>
      <c r="K24" s="581">
        <v>0</v>
      </c>
      <c r="L24" s="581">
        <v>0</v>
      </c>
      <c r="M24" s="581">
        <v>0</v>
      </c>
      <c r="N24" s="581">
        <v>0</v>
      </c>
      <c r="O24" s="331">
        <v>0</v>
      </c>
      <c r="P24" s="497"/>
      <c r="Q24" s="331">
        <v>0</v>
      </c>
    </row>
    <row r="25" spans="1:19">
      <c r="A25" s="364">
        <v>14</v>
      </c>
      <c r="B25" s="412" t="s">
        <v>2107</v>
      </c>
      <c r="C25" s="581">
        <v>712.04407199999991</v>
      </c>
      <c r="D25" s="581">
        <v>2473.3062199999999</v>
      </c>
      <c r="E25" s="581">
        <v>236.79522399999999</v>
      </c>
      <c r="F25" s="581">
        <v>2676.9885599999998</v>
      </c>
      <c r="G25" s="581">
        <v>156.99269199999998</v>
      </c>
      <c r="H25" s="581">
        <v>3002.71641</v>
      </c>
      <c r="I25" s="581">
        <v>1341.2643720000001</v>
      </c>
      <c r="J25" s="581">
        <v>272.24648199999996</v>
      </c>
      <c r="K25" s="581">
        <v>3307.5138699999998</v>
      </c>
      <c r="L25" s="581">
        <v>1524.9137840000001</v>
      </c>
      <c r="M25" s="581">
        <v>2035.7868880000001</v>
      </c>
      <c r="N25" s="581">
        <v>1840.893178</v>
      </c>
      <c r="O25" s="331">
        <v>19581.461751999996</v>
      </c>
      <c r="P25" s="497"/>
      <c r="Q25" s="331">
        <v>19581.461751999996</v>
      </c>
    </row>
    <row r="26" spans="1:19">
      <c r="A26" s="364">
        <v>15</v>
      </c>
      <c r="B26" s="412" t="s">
        <v>2112</v>
      </c>
      <c r="C26" s="581">
        <v>1031.3342319999999</v>
      </c>
      <c r="D26" s="581">
        <v>1158.8444400000001</v>
      </c>
      <c r="E26" s="581">
        <v>1785.993232</v>
      </c>
      <c r="F26" s="581">
        <v>2799.3431959999998</v>
      </c>
      <c r="G26" s="581">
        <v>2294.5743480000001</v>
      </c>
      <c r="H26" s="581">
        <v>1457.54296</v>
      </c>
      <c r="I26" s="581">
        <v>1801.5706219999997</v>
      </c>
      <c r="J26" s="581">
        <v>1590.2330339999999</v>
      </c>
      <c r="K26" s="581">
        <v>1590.4479759999999</v>
      </c>
      <c r="L26" s="581">
        <v>1936.9084979999998</v>
      </c>
      <c r="M26" s="581">
        <v>2260.6158740000001</v>
      </c>
      <c r="N26" s="581">
        <v>2034.3315499999999</v>
      </c>
      <c r="O26" s="331">
        <v>21741.739961999996</v>
      </c>
      <c r="P26" s="497"/>
      <c r="Q26" s="331">
        <v>21741.739961999996</v>
      </c>
    </row>
    <row r="27" spans="1:19">
      <c r="A27" s="364">
        <v>16</v>
      </c>
      <c r="B27" s="327" t="s">
        <v>1123</v>
      </c>
      <c r="C27" s="581">
        <v>21.565059999999999</v>
      </c>
      <c r="D27" s="581">
        <v>21.477665999999999</v>
      </c>
      <c r="E27" s="581">
        <v>22.443724</v>
      </c>
      <c r="F27" s="581">
        <v>22.575996</v>
      </c>
      <c r="G27" s="581">
        <v>23.454659999999997</v>
      </c>
      <c r="H27" s="581">
        <v>23.457021999999998</v>
      </c>
      <c r="I27" s="581">
        <v>24.255378</v>
      </c>
      <c r="J27" s="581">
        <v>24.314427999999999</v>
      </c>
      <c r="K27" s="581">
        <v>24.146726000000001</v>
      </c>
      <c r="L27" s="581">
        <v>24.160898</v>
      </c>
      <c r="M27" s="581">
        <v>24.189242</v>
      </c>
      <c r="N27" s="581">
        <v>48.413913999999998</v>
      </c>
      <c r="O27" s="331">
        <v>304.45471399999997</v>
      </c>
      <c r="P27" s="497"/>
      <c r="Q27" s="331">
        <v>304.45471399999997</v>
      </c>
    </row>
    <row r="28" spans="1:19">
      <c r="A28" s="364">
        <v>17</v>
      </c>
      <c r="B28" s="327" t="s">
        <v>1124</v>
      </c>
      <c r="C28" s="581">
        <v>0</v>
      </c>
      <c r="D28" s="581">
        <v>0</v>
      </c>
      <c r="E28" s="581">
        <v>30.266667999999996</v>
      </c>
      <c r="F28" s="581">
        <v>0</v>
      </c>
      <c r="G28" s="581">
        <v>0</v>
      </c>
      <c r="H28" s="581">
        <v>0</v>
      </c>
      <c r="I28" s="581">
        <v>0</v>
      </c>
      <c r="J28" s="581">
        <v>0</v>
      </c>
      <c r="K28" s="581">
        <v>0</v>
      </c>
      <c r="L28" s="581">
        <v>0</v>
      </c>
      <c r="M28" s="581">
        <v>0</v>
      </c>
      <c r="N28" s="581">
        <v>15.421498000000001</v>
      </c>
      <c r="O28" s="331">
        <v>45.688165999999995</v>
      </c>
      <c r="P28" s="497"/>
      <c r="Q28" s="331">
        <v>45.688165999999995</v>
      </c>
    </row>
    <row r="29" spans="1:19">
      <c r="A29" s="364">
        <v>18</v>
      </c>
      <c r="B29" s="327" t="s">
        <v>1125</v>
      </c>
      <c r="C29" s="581">
        <v>988.92688400000009</v>
      </c>
      <c r="D29" s="581">
        <v>1089.68508</v>
      </c>
      <c r="E29" s="581">
        <v>1104.6011100000001</v>
      </c>
      <c r="F29" s="581">
        <v>1452.719756</v>
      </c>
      <c r="G29" s="581">
        <v>1595.4129</v>
      </c>
      <c r="H29" s="581">
        <v>1353.4803260000001</v>
      </c>
      <c r="I29" s="581">
        <v>1347.1667</v>
      </c>
      <c r="J29" s="581">
        <v>1265.2265579999998</v>
      </c>
      <c r="K29" s="581">
        <v>1147.35331</v>
      </c>
      <c r="L29" s="581">
        <v>1376.37283</v>
      </c>
      <c r="M29" s="581">
        <v>1227.0164839999998</v>
      </c>
      <c r="N29" s="581">
        <v>1144.830694</v>
      </c>
      <c r="O29" s="331">
        <v>15092.792632000001</v>
      </c>
      <c r="P29" s="497">
        <v>452.79</v>
      </c>
      <c r="Q29" s="331">
        <v>15545.582632000001</v>
      </c>
      <c r="S29" s="533"/>
    </row>
    <row r="30" spans="1:19">
      <c r="A30" s="364">
        <v>19</v>
      </c>
      <c r="B30" s="327" t="s">
        <v>1126</v>
      </c>
      <c r="C30" s="581"/>
      <c r="D30" s="581"/>
      <c r="E30" s="581"/>
      <c r="F30" s="581"/>
      <c r="G30" s="581"/>
      <c r="H30" s="581"/>
      <c r="I30" s="581"/>
      <c r="J30" s="581"/>
      <c r="K30" s="581"/>
      <c r="L30" s="581"/>
      <c r="M30" s="581"/>
      <c r="N30" s="581"/>
      <c r="O30" s="331">
        <v>0</v>
      </c>
      <c r="P30" s="497"/>
      <c r="Q30" s="331">
        <v>0</v>
      </c>
    </row>
    <row r="31" spans="1:19">
      <c r="A31" s="364">
        <v>20</v>
      </c>
      <c r="B31" s="327" t="s">
        <v>1127</v>
      </c>
      <c r="C31" s="581">
        <v>2353.6101759999997</v>
      </c>
      <c r="D31" s="581">
        <v>2070.432358</v>
      </c>
      <c r="E31" s="581">
        <v>2366.336632</v>
      </c>
      <c r="F31" s="581">
        <v>2418.7517739999998</v>
      </c>
      <c r="G31" s="581">
        <v>2387.358432</v>
      </c>
      <c r="H31" s="581">
        <v>2392.9587339999998</v>
      </c>
      <c r="I31" s="581">
        <v>2393.6838679999996</v>
      </c>
      <c r="J31" s="581">
        <v>2401.0249639999997</v>
      </c>
      <c r="K31" s="581">
        <v>2383.2083980000002</v>
      </c>
      <c r="L31" s="581">
        <v>2546.5643179999997</v>
      </c>
      <c r="M31" s="581">
        <v>2491.3454820000002</v>
      </c>
      <c r="N31" s="581">
        <v>2495.4506379999998</v>
      </c>
      <c r="O31" s="331">
        <v>28700.725773999999</v>
      </c>
      <c r="P31" s="497"/>
      <c r="Q31" s="331">
        <v>28700.725773999999</v>
      </c>
    </row>
    <row r="32" spans="1:19">
      <c r="A32" s="364">
        <v>21</v>
      </c>
      <c r="B32" s="327" t="s">
        <v>1128</v>
      </c>
      <c r="C32" s="581"/>
      <c r="D32" s="581"/>
      <c r="E32" s="581"/>
      <c r="F32" s="581"/>
      <c r="G32" s="581"/>
      <c r="H32" s="581"/>
      <c r="I32" s="581"/>
      <c r="J32" s="581"/>
      <c r="K32" s="581"/>
      <c r="L32" s="581"/>
      <c r="M32" s="581"/>
      <c r="N32" s="581"/>
      <c r="O32" s="331">
        <v>0</v>
      </c>
      <c r="P32" s="497"/>
      <c r="Q32" s="331">
        <v>0</v>
      </c>
    </row>
    <row r="33" spans="1:17">
      <c r="A33" s="364">
        <v>22</v>
      </c>
      <c r="B33" s="327" t="s">
        <v>1117</v>
      </c>
      <c r="C33" s="581">
        <v>77.216142000000005</v>
      </c>
      <c r="D33" s="581">
        <v>140.557896</v>
      </c>
      <c r="E33" s="581">
        <v>78.116064000000009</v>
      </c>
      <c r="F33" s="581">
        <v>296.27983199999994</v>
      </c>
      <c r="G33" s="581">
        <v>348.83196999999996</v>
      </c>
      <c r="H33" s="581">
        <v>685.61065399999995</v>
      </c>
      <c r="I33" s="581">
        <v>827.03776599999992</v>
      </c>
      <c r="J33" s="581">
        <v>188.66002599999999</v>
      </c>
      <c r="K33" s="581">
        <v>674.31084599999997</v>
      </c>
      <c r="L33" s="581">
        <v>1234.537092</v>
      </c>
      <c r="M33" s="581">
        <v>2113.6829400000001</v>
      </c>
      <c r="N33" s="581">
        <v>-343.73005000000001</v>
      </c>
      <c r="O33" s="581">
        <v>6321.1111779999992</v>
      </c>
      <c r="P33" s="497"/>
      <c r="Q33" s="331">
        <v>6321.1111779999992</v>
      </c>
    </row>
    <row r="34" spans="1:17">
      <c r="A34" s="364">
        <v>23</v>
      </c>
      <c r="B34" s="327" t="s">
        <v>1335</v>
      </c>
      <c r="C34" s="581">
        <v>0</v>
      </c>
      <c r="D34" s="581">
        <v>0</v>
      </c>
      <c r="E34" s="581">
        <v>0</v>
      </c>
      <c r="F34" s="581">
        <v>0</v>
      </c>
      <c r="G34" s="581">
        <v>0</v>
      </c>
      <c r="H34" s="581">
        <v>0</v>
      </c>
      <c r="I34" s="581">
        <v>0</v>
      </c>
      <c r="J34" s="581">
        <v>0</v>
      </c>
      <c r="K34" s="581">
        <v>0</v>
      </c>
      <c r="L34" s="581">
        <v>0</v>
      </c>
      <c r="M34" s="581">
        <v>0</v>
      </c>
      <c r="N34" s="581">
        <v>0</v>
      </c>
      <c r="O34" s="331">
        <v>0</v>
      </c>
      <c r="P34" s="497"/>
      <c r="Q34" s="331">
        <v>0</v>
      </c>
    </row>
    <row r="35" spans="1:17">
      <c r="A35" s="364">
        <v>24</v>
      </c>
      <c r="B35" s="327" t="s">
        <v>1336</v>
      </c>
      <c r="C35" s="581">
        <v>0</v>
      </c>
      <c r="D35" s="581">
        <v>0</v>
      </c>
      <c r="E35" s="581">
        <v>0</v>
      </c>
      <c r="F35" s="581">
        <v>0</v>
      </c>
      <c r="G35" s="581">
        <v>0</v>
      </c>
      <c r="H35" s="581">
        <v>0</v>
      </c>
      <c r="I35" s="581">
        <v>0</v>
      </c>
      <c r="J35" s="581">
        <v>0</v>
      </c>
      <c r="K35" s="581">
        <v>0</v>
      </c>
      <c r="L35" s="581">
        <v>0</v>
      </c>
      <c r="M35" s="581">
        <v>0</v>
      </c>
      <c r="N35" s="581">
        <v>0</v>
      </c>
      <c r="O35" s="331">
        <v>0</v>
      </c>
      <c r="P35" s="497">
        <v>19353.017683384613</v>
      </c>
      <c r="Q35" s="331">
        <v>19353.017683384613</v>
      </c>
    </row>
    <row r="36" spans="1:17">
      <c r="A36" s="364">
        <v>25</v>
      </c>
      <c r="B36" s="327" t="s">
        <v>1337</v>
      </c>
      <c r="C36" s="581">
        <v>-294.18001399999997</v>
      </c>
      <c r="D36" s="581">
        <v>19.153458000000001</v>
      </c>
      <c r="E36" s="581">
        <v>17.991354000000001</v>
      </c>
      <c r="F36" s="581">
        <v>17.006399999999999</v>
      </c>
      <c r="G36" s="581">
        <v>53.201687999999997</v>
      </c>
      <c r="H36" s="581">
        <v>148.66191799999999</v>
      </c>
      <c r="I36" s="581">
        <v>18.666885999999998</v>
      </c>
      <c r="J36" s="581">
        <v>17.823651999999999</v>
      </c>
      <c r="K36" s="581">
        <v>0</v>
      </c>
      <c r="L36" s="581">
        <v>213.47755999999998</v>
      </c>
      <c r="M36" s="581">
        <v>5.9593259999999999</v>
      </c>
      <c r="N36" s="581">
        <v>187.55224799999999</v>
      </c>
      <c r="O36" s="331">
        <v>405.31447599999996</v>
      </c>
      <c r="P36" s="497"/>
      <c r="Q36" s="331">
        <v>405.31447599999996</v>
      </c>
    </row>
    <row r="37" spans="1:17">
      <c r="A37" s="364">
        <v>26</v>
      </c>
      <c r="B37" s="327" t="s">
        <v>1338</v>
      </c>
      <c r="C37" s="581">
        <v>480.73549800000012</v>
      </c>
      <c r="D37" s="581">
        <v>592.72028</v>
      </c>
      <c r="E37" s="581">
        <v>510.586454</v>
      </c>
      <c r="F37" s="581">
        <v>440.314592</v>
      </c>
      <c r="G37" s="581">
        <v>363.15513799999997</v>
      </c>
      <c r="H37" s="581">
        <v>228.821112</v>
      </c>
      <c r="I37" s="581">
        <v>121.73511799999999</v>
      </c>
      <c r="J37" s="581">
        <v>795.06337199999996</v>
      </c>
      <c r="K37" s="581">
        <v>330.40364599999998</v>
      </c>
      <c r="L37" s="581">
        <v>573.141662</v>
      </c>
      <c r="M37" s="581">
        <v>734.96464400000002</v>
      </c>
      <c r="N37" s="581">
        <v>682.98174800000004</v>
      </c>
      <c r="O37" s="331">
        <v>5854.6232639999998</v>
      </c>
      <c r="P37" s="497"/>
      <c r="Q37" s="331">
        <v>5854.6232639999998</v>
      </c>
    </row>
    <row r="38" spans="1:17">
      <c r="A38" s="364">
        <v>27</v>
      </c>
      <c r="B38" s="327" t="s">
        <v>1339</v>
      </c>
      <c r="C38" s="1529">
        <v>4394.2506279999998</v>
      </c>
      <c r="D38" s="1529">
        <v>3036.8328479999996</v>
      </c>
      <c r="E38" s="1529">
        <v>5290.3155120000001</v>
      </c>
      <c r="F38" s="1529">
        <v>4967.1726240000007</v>
      </c>
      <c r="G38" s="1529">
        <v>2473.2879619999994</v>
      </c>
      <c r="H38" s="1529">
        <v>5609.0839159999996</v>
      </c>
      <c r="I38" s="1529">
        <v>3493.5586159999993</v>
      </c>
      <c r="J38" s="1529">
        <v>6251.7747279999976</v>
      </c>
      <c r="K38" s="1529">
        <v>3833.2047679999991</v>
      </c>
      <c r="L38" s="1529">
        <v>6372.3028040000008</v>
      </c>
      <c r="M38" s="1529">
        <v>5921.9095580000003</v>
      </c>
      <c r="N38" s="1529">
        <v>6397.9446760000001</v>
      </c>
      <c r="O38" s="1464">
        <v>58041.63863999999</v>
      </c>
      <c r="P38" s="1066"/>
      <c r="Q38" s="1464">
        <v>58041.63863999999</v>
      </c>
    </row>
    <row r="39" spans="1:17">
      <c r="A39" s="364">
        <v>28</v>
      </c>
      <c r="C39" s="337"/>
      <c r="D39" s="337"/>
      <c r="E39" s="337"/>
      <c r="F39" s="337"/>
      <c r="G39" s="337"/>
      <c r="H39" s="337"/>
      <c r="I39" s="625"/>
      <c r="J39" s="625"/>
      <c r="K39" s="625"/>
      <c r="L39" s="625"/>
      <c r="M39" s="625"/>
      <c r="N39" s="625"/>
      <c r="O39" s="625"/>
      <c r="P39" s="625"/>
      <c r="Q39" s="337"/>
    </row>
    <row r="40" spans="1:17" ht="12.75" thickBot="1">
      <c r="A40" s="364">
        <v>29</v>
      </c>
      <c r="B40" s="327" t="s">
        <v>145</v>
      </c>
      <c r="C40" s="356">
        <v>70465.626403999995</v>
      </c>
      <c r="D40" s="356">
        <v>50301.778793999991</v>
      </c>
      <c r="E40" s="356">
        <v>63964.146585999995</v>
      </c>
      <c r="F40" s="356">
        <v>66581.20154200001</v>
      </c>
      <c r="G40" s="356">
        <v>61634.664436000014</v>
      </c>
      <c r="H40" s="356">
        <v>63455.646331999989</v>
      </c>
      <c r="I40" s="356">
        <v>61613.139907999997</v>
      </c>
      <c r="J40" s="356">
        <v>59871.738937999988</v>
      </c>
      <c r="K40" s="356">
        <v>56133.727714000015</v>
      </c>
      <c r="L40" s="356">
        <v>65215.762725999986</v>
      </c>
      <c r="M40" s="356">
        <v>66003.096038000003</v>
      </c>
      <c r="N40" s="356">
        <v>74478.975158000001</v>
      </c>
      <c r="O40" s="356">
        <v>759719.50457600015</v>
      </c>
      <c r="P40" s="356">
        <v>81265.287319589173</v>
      </c>
      <c r="Q40" s="356">
        <v>840984.79189558921</v>
      </c>
    </row>
    <row r="41" spans="1:17" ht="12.75" thickTop="1">
      <c r="A41" s="326"/>
      <c r="B41" s="321"/>
    </row>
    <row r="42" spans="1:17">
      <c r="A42" s="346"/>
      <c r="B42" s="326"/>
      <c r="C42" s="364"/>
      <c r="D42" s="364"/>
      <c r="E42" s="364"/>
      <c r="F42" s="364"/>
      <c r="G42" s="364"/>
      <c r="H42" s="364"/>
      <c r="I42" s="364"/>
      <c r="J42" s="364"/>
      <c r="K42" s="364"/>
      <c r="L42" s="364"/>
      <c r="M42" s="364"/>
      <c r="N42" s="364"/>
    </row>
    <row r="43" spans="1:17">
      <c r="A43" s="326"/>
      <c r="B43" s="321"/>
    </row>
    <row r="44" spans="1:17">
      <c r="A44" s="326"/>
      <c r="B44" s="321"/>
    </row>
    <row r="45" spans="1:17">
      <c r="A45" s="326"/>
      <c r="B45" s="321"/>
    </row>
    <row r="46" spans="1:17">
      <c r="A46" s="364"/>
    </row>
    <row r="51" spans="15:15">
      <c r="O51" s="320"/>
    </row>
    <row r="52" spans="15:15">
      <c r="O52" s="320"/>
    </row>
    <row r="53" spans="15:15">
      <c r="O53" s="320"/>
    </row>
    <row r="69" spans="4:4">
      <c r="D69" s="410"/>
    </row>
    <row r="72" spans="4:4">
      <c r="D72" s="410"/>
    </row>
    <row r="195" spans="1:2">
      <c r="A195" s="2108"/>
      <c r="B195" s="2108"/>
    </row>
    <row r="196" spans="1:2">
      <c r="A196" s="2108"/>
      <c r="B196" s="2108"/>
    </row>
    <row r="197" spans="1:2">
      <c r="A197" s="2108"/>
      <c r="B197" s="2108"/>
    </row>
    <row r="198" spans="1:2">
      <c r="A198" s="2108"/>
      <c r="B198" s="2108"/>
    </row>
    <row r="199" spans="1:2">
      <c r="A199" s="2108"/>
      <c r="B199" s="2108"/>
    </row>
    <row r="229" spans="1:2">
      <c r="A229" s="2108"/>
      <c r="B229" s="2108"/>
    </row>
    <row r="298" spans="1:1">
      <c r="A298" s="321"/>
    </row>
    <row r="315" spans="1:1">
      <c r="A315" s="2108"/>
    </row>
    <row r="316" spans="1:1">
      <c r="A316" s="2108"/>
    </row>
    <row r="317" spans="1:1">
      <c r="A317" s="2108"/>
    </row>
    <row r="318" spans="1:1">
      <c r="A318" s="2108"/>
    </row>
    <row r="319" spans="1:1">
      <c r="A319" s="2108"/>
    </row>
    <row r="320" spans="1:1">
      <c r="A320" s="2108"/>
    </row>
    <row r="321" spans="1:1">
      <c r="A321" s="2108"/>
    </row>
    <row r="322" spans="1:1">
      <c r="A322" s="2108"/>
    </row>
    <row r="323" spans="1:1">
      <c r="A323" s="2108"/>
    </row>
    <row r="324" spans="1:1">
      <c r="A324" s="2108"/>
    </row>
    <row r="325" spans="1:1">
      <c r="A325" s="2108"/>
    </row>
    <row r="326" spans="1:1">
      <c r="A326" s="2108"/>
    </row>
    <row r="327" spans="1:1">
      <c r="A327" s="2108"/>
    </row>
    <row r="328" spans="1:1">
      <c r="A328" s="2108"/>
    </row>
    <row r="329" spans="1:1">
      <c r="A329" s="2108"/>
    </row>
    <row r="330" spans="1:1">
      <c r="A330" s="2108"/>
    </row>
    <row r="331" spans="1:1">
      <c r="A331" s="2108"/>
    </row>
    <row r="332" spans="1:1">
      <c r="A332" s="2108"/>
    </row>
    <row r="333" spans="1:1">
      <c r="A333" s="2108"/>
    </row>
    <row r="334" spans="1:1">
      <c r="A334" s="2108"/>
    </row>
    <row r="335" spans="1:1">
      <c r="A335" s="2108"/>
    </row>
    <row r="336" spans="1:1">
      <c r="A336" s="2108"/>
    </row>
    <row r="337" spans="1:1">
      <c r="A337" s="2108"/>
    </row>
    <row r="338" spans="1:1">
      <c r="A338" s="2108"/>
    </row>
    <row r="339" spans="1:1">
      <c r="A339" s="2108"/>
    </row>
    <row r="340" spans="1:1">
      <c r="A340" s="2108"/>
    </row>
    <row r="341" spans="1:1">
      <c r="A341" s="2108"/>
    </row>
    <row r="342" spans="1:1">
      <c r="A342" s="2108"/>
    </row>
    <row r="343" spans="1:1">
      <c r="A343" s="2108"/>
    </row>
    <row r="344" spans="1:1">
      <c r="A344" s="2108"/>
    </row>
    <row r="345" spans="1:1">
      <c r="A345" s="2108"/>
    </row>
    <row r="346" spans="1:1">
      <c r="A346" s="2108"/>
    </row>
    <row r="347" spans="1:1">
      <c r="A347" s="2108"/>
    </row>
    <row r="348" spans="1:1">
      <c r="A348" s="2108"/>
    </row>
    <row r="349" spans="1:1">
      <c r="A349" s="2108"/>
    </row>
    <row r="350" spans="1:1">
      <c r="A350" s="2108"/>
    </row>
    <row r="351" spans="1:1">
      <c r="A351" s="2108"/>
    </row>
    <row r="352" spans="1:1">
      <c r="A352" s="2108"/>
    </row>
    <row r="353" spans="1:1">
      <c r="A353" s="2108"/>
    </row>
    <row r="354" spans="1:1">
      <c r="A354" s="2108"/>
    </row>
    <row r="355" spans="1:1">
      <c r="A355" s="2108"/>
    </row>
    <row r="356" spans="1:1">
      <c r="A356" s="2108"/>
    </row>
    <row r="357" spans="1:1">
      <c r="A357" s="2108"/>
    </row>
    <row r="358" spans="1:1">
      <c r="A358" s="2108"/>
    </row>
    <row r="359" spans="1:1">
      <c r="A359" s="2108"/>
    </row>
    <row r="360" spans="1:1">
      <c r="A360" s="2108"/>
    </row>
    <row r="361" spans="1:1">
      <c r="A361" s="2108"/>
    </row>
    <row r="362" spans="1:1">
      <c r="A362" s="2108"/>
    </row>
    <row r="363" spans="1:1">
      <c r="A363" s="2108"/>
    </row>
    <row r="364" spans="1:1">
      <c r="A364" s="2108"/>
    </row>
    <row r="365" spans="1:1">
      <c r="A365" s="2108"/>
    </row>
    <row r="366" spans="1:1">
      <c r="A366" s="2108"/>
    </row>
    <row r="367" spans="1:1">
      <c r="A367" s="2108"/>
    </row>
    <row r="368" spans="1:1">
      <c r="A368" s="2108"/>
    </row>
    <row r="369" spans="1:1">
      <c r="A369" s="2108"/>
    </row>
  </sheetData>
  <mergeCells count="1">
    <mergeCell ref="H3:N5"/>
  </mergeCells>
  <phoneticPr fontId="29" type="noConversion"/>
  <printOptions horizontalCentered="1"/>
  <pageMargins left="0.25" right="0.25" top="0.75" bottom="0.25" header="0.7" footer="0.5"/>
  <pageSetup scale="80" fitToHeight="3" orientation="landscape" r:id="rId1"/>
  <headerFooter alignWithMargins="0"/>
</worksheet>
</file>

<file path=xl/worksheets/sheet38.xml><?xml version="1.0" encoding="utf-8"?>
<worksheet xmlns="http://schemas.openxmlformats.org/spreadsheetml/2006/main" xmlns:r="http://schemas.openxmlformats.org/officeDocument/2006/relationships">
  <sheetPr transitionEvaluation="1" transitionEntry="1" codeName="Sheet31">
    <pageSetUpPr fitToPage="1"/>
  </sheetPr>
  <dimension ref="A1:R297"/>
  <sheetViews>
    <sheetView view="pageBreakPreview" zoomScale="60" zoomScaleNormal="100" workbookViewId="0"/>
  </sheetViews>
  <sheetFormatPr defaultColWidth="10.85546875" defaultRowHeight="12"/>
  <cols>
    <col min="1" max="1" width="5.140625" style="327" customWidth="1"/>
    <col min="2" max="2" width="32" style="381" bestFit="1" customWidth="1"/>
    <col min="3" max="4" width="10.7109375" style="327" customWidth="1"/>
    <col min="5" max="5" width="8.5703125" style="327" bestFit="1" customWidth="1"/>
    <col min="6" max="8" width="10.7109375" style="327" customWidth="1"/>
    <col min="9" max="9" width="2.85546875" style="327" customWidth="1"/>
    <col min="10" max="10" width="82" style="327" bestFit="1" customWidth="1"/>
    <col min="11" max="11" width="4.140625" style="327" customWidth="1"/>
    <col min="12" max="16384" width="10.85546875" style="327"/>
  </cols>
  <sheetData>
    <row r="1" spans="1:16">
      <c r="A1" s="321" t="s">
        <v>1135</v>
      </c>
      <c r="B1" s="371"/>
      <c r="C1" s="365"/>
      <c r="E1" s="365"/>
      <c r="G1" s="321"/>
      <c r="H1" s="321"/>
      <c r="I1" s="321" t="s">
        <v>1741</v>
      </c>
      <c r="J1" s="321"/>
      <c r="K1" s="321"/>
    </row>
    <row r="2" spans="1:16">
      <c r="A2" s="321"/>
      <c r="B2" s="371"/>
      <c r="C2" s="365"/>
      <c r="E2" s="365"/>
      <c r="G2" s="321"/>
      <c r="H2" s="321"/>
      <c r="I2" s="321"/>
      <c r="J2" s="321"/>
      <c r="K2" s="321"/>
    </row>
    <row r="3" spans="1:16">
      <c r="A3" s="321" t="s">
        <v>3808</v>
      </c>
      <c r="B3" s="371"/>
      <c r="C3" s="365"/>
      <c r="E3" s="365"/>
      <c r="G3" s="321"/>
      <c r="H3" s="321"/>
      <c r="I3" s="317" t="s">
        <v>1134</v>
      </c>
      <c r="J3" s="321"/>
      <c r="K3" s="321"/>
      <c r="L3" s="321"/>
    </row>
    <row r="4" spans="1:16">
      <c r="A4" s="321" t="s">
        <v>3807</v>
      </c>
      <c r="B4" s="371"/>
      <c r="C4" s="321"/>
      <c r="E4" s="321"/>
      <c r="G4" s="321"/>
      <c r="H4" s="321"/>
      <c r="I4" s="321" t="s">
        <v>1076</v>
      </c>
      <c r="J4" s="321"/>
      <c r="K4" s="321"/>
    </row>
    <row r="5" spans="1:16">
      <c r="A5" s="321" t="s">
        <v>2632</v>
      </c>
      <c r="B5" s="371"/>
      <c r="C5" s="321"/>
      <c r="E5" s="321"/>
      <c r="G5" s="321"/>
      <c r="H5" s="321"/>
      <c r="I5" s="321" t="s">
        <v>4013</v>
      </c>
      <c r="J5" s="321"/>
      <c r="K5" s="321"/>
    </row>
    <row r="6" spans="1:16">
      <c r="A6" s="321"/>
      <c r="B6" s="371"/>
      <c r="C6" s="321"/>
      <c r="D6" s="321"/>
      <c r="E6" s="321"/>
      <c r="F6" s="321"/>
      <c r="G6" s="321"/>
      <c r="H6" s="321"/>
      <c r="I6" s="321"/>
      <c r="J6" s="321"/>
      <c r="K6" s="321"/>
    </row>
    <row r="7" spans="1:16" ht="12.75" customHeight="1">
      <c r="A7" s="2582" t="s">
        <v>821</v>
      </c>
      <c r="B7" s="2593"/>
      <c r="C7" s="2593"/>
      <c r="D7" s="2593"/>
      <c r="E7" s="2593"/>
      <c r="F7" s="2593"/>
      <c r="G7" s="2593"/>
      <c r="H7" s="2593"/>
      <c r="I7" s="2593"/>
      <c r="J7" s="2593"/>
      <c r="K7" s="2593"/>
    </row>
    <row r="8" spans="1:16">
      <c r="A8" s="2593"/>
      <c r="B8" s="2593"/>
      <c r="C8" s="2593"/>
      <c r="D8" s="2593"/>
      <c r="E8" s="2593"/>
      <c r="F8" s="2593"/>
      <c r="G8" s="2593"/>
      <c r="H8" s="2593"/>
      <c r="I8" s="2593"/>
      <c r="J8" s="2593"/>
      <c r="K8" s="2593"/>
    </row>
    <row r="9" spans="1:16">
      <c r="A9" s="2593"/>
      <c r="B9" s="2593"/>
      <c r="C9" s="2593"/>
      <c r="D9" s="2593"/>
      <c r="E9" s="2593"/>
      <c r="F9" s="2593"/>
      <c r="G9" s="2593"/>
      <c r="H9" s="2593"/>
      <c r="I9" s="2593"/>
      <c r="J9" s="2593"/>
      <c r="K9" s="2593"/>
    </row>
    <row r="10" spans="1:16" ht="12.75" thickBot="1">
      <c r="A10" s="366"/>
      <c r="B10" s="407"/>
      <c r="C10" s="376"/>
      <c r="D10" s="1235"/>
      <c r="E10" s="1235"/>
      <c r="F10" s="1235"/>
      <c r="G10" s="1235"/>
      <c r="H10" s="1236"/>
      <c r="I10" s="1235"/>
      <c r="J10" s="2358"/>
      <c r="K10" s="1979"/>
    </row>
    <row r="11" spans="1:16">
      <c r="A11" s="1213"/>
      <c r="B11" s="2360">
        <v>-1</v>
      </c>
      <c r="C11" s="886">
        <v>-2</v>
      </c>
      <c r="D11" s="886">
        <v>-3</v>
      </c>
      <c r="E11" s="886">
        <v>-4</v>
      </c>
      <c r="F11" s="886">
        <v>-5</v>
      </c>
      <c r="G11" s="886">
        <v>-6</v>
      </c>
      <c r="H11" s="886">
        <v>-7</v>
      </c>
      <c r="I11" s="886"/>
      <c r="J11" s="886">
        <v>-8</v>
      </c>
    </row>
    <row r="12" spans="1:16">
      <c r="A12" s="1204" t="s">
        <v>119</v>
      </c>
      <c r="B12" s="1213"/>
      <c r="C12" s="1205" t="s">
        <v>1242</v>
      </c>
      <c r="D12" s="348" t="s">
        <v>3722</v>
      </c>
      <c r="E12" s="326" t="s">
        <v>3723</v>
      </c>
      <c r="F12" s="326" t="s">
        <v>3724</v>
      </c>
      <c r="G12" s="326" t="s">
        <v>3725</v>
      </c>
      <c r="H12" s="326" t="s">
        <v>1915</v>
      </c>
      <c r="I12" s="326"/>
      <c r="J12" s="326" t="s">
        <v>3726</v>
      </c>
    </row>
    <row r="13" spans="1:16">
      <c r="A13" s="1208" t="s">
        <v>1029</v>
      </c>
      <c r="B13" s="1214" t="s">
        <v>1390</v>
      </c>
      <c r="C13" s="1209" t="s">
        <v>4017</v>
      </c>
      <c r="D13" s="1237" t="s">
        <v>2635</v>
      </c>
      <c r="E13" s="1238" t="s">
        <v>3727</v>
      </c>
      <c r="F13" s="1237" t="s">
        <v>2635</v>
      </c>
      <c r="G13" s="1238" t="s">
        <v>864</v>
      </c>
      <c r="H13" s="1238" t="s">
        <v>864</v>
      </c>
      <c r="I13" s="1238"/>
      <c r="J13" s="2361" t="s">
        <v>3728</v>
      </c>
    </row>
    <row r="14" spans="1:16">
      <c r="A14" s="1439">
        <v>1</v>
      </c>
      <c r="B14" s="1440" t="s">
        <v>986</v>
      </c>
      <c r="C14" s="1442">
        <v>500724.27999999991</v>
      </c>
      <c r="D14" s="1443">
        <v>627322.03153200017</v>
      </c>
      <c r="E14" s="1443">
        <v>69151.283639544708</v>
      </c>
      <c r="F14" s="1443">
        <v>696473.31517154491</v>
      </c>
      <c r="G14" s="1443">
        <v>195749.03517154499</v>
      </c>
      <c r="H14" s="1444">
        <v>39.090000000000003</v>
      </c>
      <c r="I14" s="1445" t="s">
        <v>1915</v>
      </c>
      <c r="J14" s="2371" t="s">
        <v>4139</v>
      </c>
      <c r="K14" s="1207"/>
      <c r="L14" s="1207"/>
      <c r="M14" s="1207"/>
      <c r="N14" s="1207"/>
      <c r="O14" s="1207"/>
      <c r="P14" s="1207"/>
    </row>
    <row r="15" spans="1:16">
      <c r="A15" s="1439">
        <v>2</v>
      </c>
      <c r="B15" s="1440" t="s">
        <v>987</v>
      </c>
      <c r="C15" s="1441">
        <v>44220.97</v>
      </c>
      <c r="D15" s="1447">
        <v>36039.093372000003</v>
      </c>
      <c r="E15" s="1447">
        <v>1359.5747974587</v>
      </c>
      <c r="F15" s="1448">
        <v>37398.668169458702</v>
      </c>
      <c r="G15" s="1447">
        <v>-6822.3018305412988</v>
      </c>
      <c r="H15" s="1444">
        <v>-15.43</v>
      </c>
      <c r="I15" s="1445" t="s">
        <v>1915</v>
      </c>
      <c r="J15" s="2363" t="s">
        <v>4140</v>
      </c>
      <c r="K15" s="1207"/>
      <c r="L15" s="1207"/>
      <c r="M15" s="1207"/>
      <c r="N15" s="1207"/>
      <c r="O15" s="1207"/>
      <c r="P15" s="1207"/>
    </row>
    <row r="16" spans="1:16">
      <c r="A16" s="1439">
        <v>3</v>
      </c>
      <c r="B16" s="1440" t="s">
        <v>988</v>
      </c>
      <c r="C16" s="1441">
        <v>127665.54999999999</v>
      </c>
      <c r="D16" s="1447">
        <v>258600.30829800005</v>
      </c>
      <c r="E16" s="1447">
        <v>24265.166630542051</v>
      </c>
      <c r="F16" s="1448">
        <v>282865.4749285421</v>
      </c>
      <c r="G16" s="1447">
        <v>155199.92492854211</v>
      </c>
      <c r="H16" s="1444">
        <v>121.57</v>
      </c>
      <c r="I16" s="1445" t="s">
        <v>1915</v>
      </c>
      <c r="J16" s="2363" t="s">
        <v>4141</v>
      </c>
      <c r="K16" s="1207"/>
      <c r="L16" s="1207"/>
      <c r="M16" s="1207"/>
      <c r="N16" s="1207"/>
      <c r="O16" s="1207"/>
      <c r="P16" s="1207"/>
    </row>
    <row r="17" spans="1:16">
      <c r="A17" s="1439">
        <v>4</v>
      </c>
      <c r="B17" s="1440" t="s">
        <v>989</v>
      </c>
      <c r="C17" s="1441">
        <v>0</v>
      </c>
      <c r="D17" s="1447">
        <v>0</v>
      </c>
      <c r="E17" s="1447">
        <v>0</v>
      </c>
      <c r="F17" s="1448">
        <v>0</v>
      </c>
      <c r="G17" s="1447" t="s">
        <v>809</v>
      </c>
      <c r="H17" s="1444" t="s">
        <v>809</v>
      </c>
      <c r="I17" s="1445" t="s">
        <v>1915</v>
      </c>
      <c r="J17" s="2372"/>
      <c r="K17" s="1207"/>
      <c r="L17" s="1207"/>
      <c r="M17" s="1207"/>
      <c r="N17" s="1207"/>
      <c r="O17" s="1207"/>
      <c r="P17" s="1207"/>
    </row>
    <row r="18" spans="1:16">
      <c r="A18" s="1439">
        <v>5</v>
      </c>
      <c r="B18" s="1440" t="s">
        <v>990</v>
      </c>
      <c r="C18" s="1441">
        <v>395218.98379800003</v>
      </c>
      <c r="D18" s="1447">
        <v>325653.26</v>
      </c>
      <c r="E18" s="1447">
        <v>14209.04</v>
      </c>
      <c r="F18" s="1448">
        <v>339862.3</v>
      </c>
      <c r="G18" s="1447">
        <v>-55356.683798000042</v>
      </c>
      <c r="H18" s="1444">
        <v>-14.01</v>
      </c>
      <c r="I18" s="1445" t="s">
        <v>1915</v>
      </c>
      <c r="J18" s="2363" t="s">
        <v>4140</v>
      </c>
      <c r="K18" s="1207"/>
      <c r="L18" s="1207"/>
      <c r="M18" s="1207"/>
      <c r="N18" s="1207"/>
      <c r="O18" s="1207"/>
      <c r="P18" s="1207"/>
    </row>
    <row r="19" spans="1:16">
      <c r="A19" s="1439">
        <v>6</v>
      </c>
      <c r="B19" s="1440" t="s">
        <v>2120</v>
      </c>
      <c r="C19" s="1441">
        <v>0</v>
      </c>
      <c r="D19" s="1447">
        <v>0</v>
      </c>
      <c r="E19" s="1447">
        <v>0</v>
      </c>
      <c r="F19" s="1448">
        <v>0</v>
      </c>
      <c r="G19" s="1447" t="s">
        <v>809</v>
      </c>
      <c r="H19" s="1444" t="s">
        <v>809</v>
      </c>
      <c r="I19" s="1445" t="s">
        <v>1915</v>
      </c>
      <c r="J19" s="2372"/>
      <c r="K19" s="1207"/>
      <c r="L19" s="1207"/>
      <c r="M19" s="1207"/>
      <c r="N19" s="1207"/>
      <c r="O19" s="1207"/>
      <c r="P19" s="1207"/>
    </row>
    <row r="20" spans="1:16">
      <c r="A20" s="1439">
        <v>7</v>
      </c>
      <c r="B20" s="1440" t="s">
        <v>2121</v>
      </c>
      <c r="C20" s="1441">
        <v>139872.77747100001</v>
      </c>
      <c r="D20" s="1447">
        <v>153123.33142600002</v>
      </c>
      <c r="E20" s="1447">
        <v>-33110.351426000023</v>
      </c>
      <c r="F20" s="1448">
        <v>120012.98</v>
      </c>
      <c r="G20" s="1447">
        <v>-19859.797471000013</v>
      </c>
      <c r="H20" s="1444">
        <v>-14.2</v>
      </c>
      <c r="I20" s="1445" t="s">
        <v>1915</v>
      </c>
      <c r="J20" s="2363" t="s">
        <v>4140</v>
      </c>
      <c r="K20" s="1207"/>
      <c r="L20" s="1207"/>
      <c r="M20" s="1207"/>
      <c r="N20" s="1207"/>
      <c r="O20" s="1207"/>
      <c r="P20" s="1207"/>
    </row>
    <row r="21" spans="1:16">
      <c r="A21" s="1439">
        <v>8</v>
      </c>
      <c r="B21" s="1440" t="s">
        <v>2122</v>
      </c>
      <c r="C21" s="1441">
        <v>65807.180000000008</v>
      </c>
      <c r="D21" s="1447">
        <v>193929.984238</v>
      </c>
      <c r="E21" s="1447">
        <v>0</v>
      </c>
      <c r="F21" s="1448">
        <v>193929.984238</v>
      </c>
      <c r="G21" s="1447">
        <v>128122.804238</v>
      </c>
      <c r="H21" s="1444">
        <v>194.69</v>
      </c>
      <c r="I21" s="1445" t="s">
        <v>1915</v>
      </c>
      <c r="J21" s="1466" t="s">
        <v>4144</v>
      </c>
      <c r="K21" s="1207"/>
      <c r="L21" s="1207"/>
      <c r="M21" s="1207"/>
      <c r="N21" s="1207"/>
      <c r="O21" s="1207"/>
      <c r="P21" s="1207"/>
    </row>
    <row r="22" spans="1:16">
      <c r="A22" s="1439">
        <v>9</v>
      </c>
      <c r="B22" s="1440" t="s">
        <v>2123</v>
      </c>
      <c r="C22" s="1441">
        <v>1504.4696266959068</v>
      </c>
      <c r="D22" s="1447">
        <v>457.47801000000004</v>
      </c>
      <c r="E22" s="1447">
        <v>0</v>
      </c>
      <c r="F22" s="1448">
        <v>457.47801000000004</v>
      </c>
      <c r="G22" s="1447">
        <v>-1046.9916166959067</v>
      </c>
      <c r="H22" s="1444">
        <v>-69.59</v>
      </c>
      <c r="I22" s="1445" t="s">
        <v>1915</v>
      </c>
      <c r="J22" s="2363" t="s">
        <v>4140</v>
      </c>
      <c r="K22" s="1207"/>
      <c r="L22" s="1207"/>
      <c r="M22" s="1207"/>
      <c r="N22" s="1207"/>
      <c r="O22" s="1207"/>
      <c r="P22" s="1207"/>
    </row>
    <row r="23" spans="1:16">
      <c r="A23" s="1439">
        <v>10</v>
      </c>
      <c r="B23" s="1440" t="s">
        <v>2124</v>
      </c>
      <c r="C23" s="1441">
        <v>7870.8000000000011</v>
      </c>
      <c r="D23" s="1447">
        <v>30618.664463999998</v>
      </c>
      <c r="E23" s="1447">
        <v>0</v>
      </c>
      <c r="F23" s="1448">
        <v>30618.664463999998</v>
      </c>
      <c r="G23" s="1447">
        <v>22747.864463999998</v>
      </c>
      <c r="H23" s="1444">
        <v>289.02</v>
      </c>
      <c r="I23" s="1445" t="s">
        <v>1915</v>
      </c>
      <c r="J23" s="342" t="s">
        <v>4145</v>
      </c>
      <c r="K23" s="1207"/>
      <c r="L23" s="1207"/>
      <c r="M23" s="1207"/>
      <c r="N23" s="1207"/>
      <c r="O23" s="1207"/>
      <c r="P23" s="1207"/>
    </row>
    <row r="24" spans="1:16">
      <c r="A24" s="1439">
        <v>11</v>
      </c>
      <c r="B24" s="1440" t="s">
        <v>2125</v>
      </c>
      <c r="C24" s="1441">
        <v>5280.14</v>
      </c>
      <c r="D24" s="1447">
        <v>-549.48535800000013</v>
      </c>
      <c r="E24" s="1447">
        <v>0</v>
      </c>
      <c r="F24" s="1448">
        <v>-549.48535800000013</v>
      </c>
      <c r="G24" s="1447">
        <v>-5829.6253580000002</v>
      </c>
      <c r="H24" s="1444">
        <v>-110.41</v>
      </c>
      <c r="I24" s="1445" t="s">
        <v>1915</v>
      </c>
      <c r="J24" s="2363" t="s">
        <v>4140</v>
      </c>
      <c r="K24" s="1207"/>
      <c r="L24" s="1207"/>
      <c r="M24" s="1207"/>
      <c r="N24" s="1207"/>
      <c r="O24" s="1207"/>
      <c r="P24" s="1207"/>
    </row>
    <row r="25" spans="1:16">
      <c r="A25" s="1439">
        <v>12</v>
      </c>
      <c r="B25" s="1440" t="s">
        <v>937</v>
      </c>
      <c r="C25" s="1441">
        <v>0</v>
      </c>
      <c r="D25" s="1447">
        <v>0</v>
      </c>
      <c r="E25" s="1447">
        <v>0</v>
      </c>
      <c r="F25" s="1448">
        <v>0</v>
      </c>
      <c r="G25" s="1447" t="s">
        <v>809</v>
      </c>
      <c r="H25" s="1444" t="s">
        <v>809</v>
      </c>
      <c r="I25" s="1445" t="s">
        <v>1915</v>
      </c>
      <c r="J25" s="2373"/>
      <c r="K25" s="1207"/>
      <c r="L25" s="1207"/>
      <c r="M25" s="1207"/>
      <c r="N25" s="1207"/>
      <c r="O25" s="1207"/>
      <c r="P25" s="1207"/>
    </row>
    <row r="26" spans="1:16">
      <c r="A26" s="1439">
        <v>13</v>
      </c>
      <c r="B26" s="1449" t="s">
        <v>1258</v>
      </c>
      <c r="C26" s="1441">
        <v>27184.880000000005</v>
      </c>
      <c r="D26" s="1447">
        <v>38770.748247999996</v>
      </c>
      <c r="E26" s="1447">
        <v>0</v>
      </c>
      <c r="F26" s="1448">
        <v>38770.748247999996</v>
      </c>
      <c r="G26" s="1447">
        <v>11585.868247999992</v>
      </c>
      <c r="H26" s="1444">
        <v>42.62</v>
      </c>
      <c r="I26" s="1445" t="s">
        <v>1915</v>
      </c>
      <c r="J26" s="1466" t="s">
        <v>4149</v>
      </c>
      <c r="K26" s="1207"/>
      <c r="L26" s="1207"/>
      <c r="M26" s="1207"/>
      <c r="N26" s="1207"/>
      <c r="O26" s="1207"/>
      <c r="P26" s="1207"/>
    </row>
    <row r="27" spans="1:16" ht="12.75" customHeight="1">
      <c r="A27" s="1439">
        <v>14</v>
      </c>
      <c r="B27" s="1449" t="s">
        <v>1958</v>
      </c>
      <c r="C27" s="1441">
        <v>143756.48000000001</v>
      </c>
      <c r="D27" s="1447">
        <v>70306.270038000017</v>
      </c>
      <c r="E27" s="1447">
        <v>0</v>
      </c>
      <c r="F27" s="1448">
        <v>70306.270038000017</v>
      </c>
      <c r="G27" s="1447">
        <v>-73450.209961999994</v>
      </c>
      <c r="H27" s="1444">
        <v>-51.09</v>
      </c>
      <c r="I27" s="1445" t="s">
        <v>1915</v>
      </c>
      <c r="J27" s="2363" t="s">
        <v>4140</v>
      </c>
      <c r="K27" s="1207"/>
      <c r="L27" s="1207"/>
      <c r="M27" s="1207"/>
      <c r="N27" s="1207"/>
      <c r="O27" s="1207"/>
      <c r="P27" s="1207"/>
    </row>
    <row r="28" spans="1:16">
      <c r="A28" s="1439">
        <v>15</v>
      </c>
      <c r="B28" s="1440" t="s">
        <v>938</v>
      </c>
      <c r="C28" s="1441">
        <v>0</v>
      </c>
      <c r="D28" s="1447">
        <v>984.51528600000006</v>
      </c>
      <c r="E28" s="1447">
        <v>0</v>
      </c>
      <c r="F28" s="1448">
        <v>984.51528600000006</v>
      </c>
      <c r="G28" s="1447">
        <v>984.51528600000006</v>
      </c>
      <c r="H28" s="1444">
        <v>100</v>
      </c>
      <c r="I28" s="1445" t="s">
        <v>1915</v>
      </c>
      <c r="J28" s="1466" t="s">
        <v>4150</v>
      </c>
      <c r="K28" s="1207"/>
      <c r="L28" s="1207"/>
      <c r="M28" s="1207"/>
      <c r="N28" s="1207"/>
      <c r="O28" s="1207"/>
      <c r="P28" s="1207"/>
    </row>
    <row r="29" spans="1:16">
      <c r="A29" s="1439">
        <v>16</v>
      </c>
      <c r="B29" s="1440" t="s">
        <v>939</v>
      </c>
      <c r="C29" s="1441">
        <v>9.77</v>
      </c>
      <c r="D29" s="1447">
        <v>147.74183399999998</v>
      </c>
      <c r="E29" s="1447">
        <v>0</v>
      </c>
      <c r="F29" s="1448">
        <v>147.74183399999998</v>
      </c>
      <c r="G29" s="1447">
        <v>137.97183399999997</v>
      </c>
      <c r="H29" s="1444">
        <v>1412.2</v>
      </c>
      <c r="I29" s="1445" t="s">
        <v>1915</v>
      </c>
      <c r="J29" s="1466" t="s">
        <v>4147</v>
      </c>
      <c r="K29" s="1207"/>
      <c r="L29" s="1207"/>
      <c r="M29" s="1207"/>
      <c r="N29" s="1207"/>
      <c r="O29" s="1207"/>
      <c r="P29" s="1207"/>
    </row>
    <row r="30" spans="1:16">
      <c r="A30" s="1439">
        <v>17</v>
      </c>
      <c r="B30" s="1440" t="s">
        <v>911</v>
      </c>
      <c r="C30" s="1441">
        <v>85856.670000000013</v>
      </c>
      <c r="D30" s="1447">
        <v>48805.567367999996</v>
      </c>
      <c r="E30" s="1447">
        <v>1464.18</v>
      </c>
      <c r="F30" s="1448">
        <v>50269.747367999997</v>
      </c>
      <c r="G30" s="1447">
        <v>-35586.922632000016</v>
      </c>
      <c r="H30" s="1444">
        <v>-41.45</v>
      </c>
      <c r="I30" s="1445" t="s">
        <v>1915</v>
      </c>
      <c r="J30" s="2363" t="s">
        <v>4140</v>
      </c>
      <c r="K30" s="1207"/>
      <c r="L30" s="1207"/>
      <c r="M30" s="1207"/>
      <c r="N30" s="1207"/>
      <c r="O30" s="1207"/>
      <c r="P30" s="1207"/>
    </row>
    <row r="31" spans="1:16">
      <c r="A31" s="1439">
        <v>18</v>
      </c>
      <c r="B31" s="1440" t="s">
        <v>912</v>
      </c>
      <c r="C31" s="1441">
        <v>0</v>
      </c>
      <c r="D31" s="1447">
        <v>0</v>
      </c>
      <c r="E31" s="1447">
        <v>0</v>
      </c>
      <c r="F31" s="1448">
        <v>0</v>
      </c>
      <c r="G31" s="1447" t="s">
        <v>809</v>
      </c>
      <c r="H31" s="1444" t="s">
        <v>809</v>
      </c>
      <c r="I31" s="1445" t="s">
        <v>1915</v>
      </c>
      <c r="J31" s="2373"/>
      <c r="K31" s="1207"/>
      <c r="L31" s="1207"/>
      <c r="M31" s="1207"/>
      <c r="N31" s="1207"/>
      <c r="O31" s="1207"/>
      <c r="P31" s="1207"/>
    </row>
    <row r="32" spans="1:16">
      <c r="A32" s="1439">
        <v>19</v>
      </c>
      <c r="B32" s="1440" t="s">
        <v>913</v>
      </c>
      <c r="C32" s="1441">
        <v>0</v>
      </c>
      <c r="D32" s="1447">
        <v>92809.544225999984</v>
      </c>
      <c r="E32" s="1447">
        <v>0</v>
      </c>
      <c r="F32" s="1448">
        <v>92809.544225999984</v>
      </c>
      <c r="G32" s="1447">
        <v>92809.544225999984</v>
      </c>
      <c r="H32" s="1444">
        <v>100</v>
      </c>
      <c r="I32" s="1445" t="s">
        <v>1915</v>
      </c>
      <c r="J32" s="1466" t="s">
        <v>4151</v>
      </c>
      <c r="K32" s="1207"/>
      <c r="L32" s="1207"/>
      <c r="M32" s="1207"/>
      <c r="N32" s="1207"/>
      <c r="O32" s="1207"/>
      <c r="P32" s="1207"/>
    </row>
    <row r="33" spans="1:18">
      <c r="A33" s="1439">
        <v>20</v>
      </c>
      <c r="B33" s="1440" t="s">
        <v>1846</v>
      </c>
      <c r="C33" s="1441">
        <v>0</v>
      </c>
      <c r="D33" s="1447">
        <v>0</v>
      </c>
      <c r="E33" s="1447">
        <v>0</v>
      </c>
      <c r="F33" s="1448">
        <v>0</v>
      </c>
      <c r="G33" s="1447" t="s">
        <v>809</v>
      </c>
      <c r="H33" s="1444" t="s">
        <v>809</v>
      </c>
      <c r="I33" s="1445" t="s">
        <v>1915</v>
      </c>
      <c r="J33" s="2373"/>
      <c r="K33" s="1207"/>
      <c r="L33" s="1207"/>
      <c r="M33" s="1207"/>
      <c r="N33" s="1207"/>
      <c r="O33" s="1207"/>
      <c r="P33" s="1207"/>
    </row>
    <row r="34" spans="1:18">
      <c r="A34" s="1439">
        <v>21</v>
      </c>
      <c r="B34" s="1440" t="s">
        <v>1847</v>
      </c>
      <c r="C34" s="1441">
        <v>81172.490000000005</v>
      </c>
      <c r="D34" s="1447">
        <v>20440.578821999999</v>
      </c>
      <c r="E34" s="1447">
        <v>0</v>
      </c>
      <c r="F34" s="1448">
        <v>20440.578821999999</v>
      </c>
      <c r="G34" s="1447">
        <v>-60731.911178000009</v>
      </c>
      <c r="H34" s="1444">
        <v>-74.819999999999993</v>
      </c>
      <c r="I34" s="1445" t="s">
        <v>1915</v>
      </c>
      <c r="J34" s="2363" t="s">
        <v>4140</v>
      </c>
      <c r="K34" s="1207"/>
      <c r="L34" s="1207"/>
      <c r="M34" s="1207"/>
      <c r="N34" s="1207"/>
      <c r="O34" s="1207"/>
      <c r="P34" s="1207"/>
    </row>
    <row r="35" spans="1:18">
      <c r="A35" s="1439">
        <v>22</v>
      </c>
      <c r="B35" s="1440" t="s">
        <v>1848</v>
      </c>
      <c r="C35" s="1441">
        <v>191.78999999999996</v>
      </c>
      <c r="D35" s="1447">
        <v>0</v>
      </c>
      <c r="E35" s="1447">
        <v>0</v>
      </c>
      <c r="F35" s="1448">
        <v>0</v>
      </c>
      <c r="G35" s="1447">
        <v>-191.78999999999996</v>
      </c>
      <c r="H35" s="1444">
        <v>-100</v>
      </c>
      <c r="I35" s="1445" t="s">
        <v>1915</v>
      </c>
      <c r="J35" s="2363" t="s">
        <v>4140</v>
      </c>
      <c r="K35" s="1207"/>
      <c r="L35" s="1207"/>
      <c r="M35" s="1207"/>
      <c r="N35" s="1207"/>
      <c r="O35" s="1207"/>
      <c r="P35" s="1207"/>
    </row>
    <row r="36" spans="1:18">
      <c r="A36" s="1439">
        <v>23</v>
      </c>
      <c r="B36" s="1440" t="s">
        <v>1849</v>
      </c>
      <c r="C36" s="1441">
        <v>124313.83193656616</v>
      </c>
      <c r="D36" s="1447">
        <v>0</v>
      </c>
      <c r="E36" s="1447">
        <v>62576.427316615343</v>
      </c>
      <c r="F36" s="1448">
        <v>62576.427316615343</v>
      </c>
      <c r="G36" s="1447">
        <v>-61737.404619950816</v>
      </c>
      <c r="H36" s="1444">
        <v>-49.66</v>
      </c>
      <c r="I36" s="1445" t="s">
        <v>1915</v>
      </c>
      <c r="J36" s="2363"/>
      <c r="K36" s="1207"/>
      <c r="L36" s="1207"/>
      <c r="M36" s="1207"/>
      <c r="N36" s="1207"/>
      <c r="O36" s="1207"/>
      <c r="P36" s="1207"/>
      <c r="Q36" s="582"/>
      <c r="R36" s="582"/>
    </row>
    <row r="37" spans="1:18">
      <c r="A37" s="1439">
        <v>24</v>
      </c>
      <c r="B37" s="1440" t="s">
        <v>1850</v>
      </c>
      <c r="C37" s="1441">
        <v>914.42999999999984</v>
      </c>
      <c r="D37" s="1447">
        <v>1310.665524</v>
      </c>
      <c r="E37" s="1447">
        <v>0</v>
      </c>
      <c r="F37" s="1448">
        <v>1310.665524</v>
      </c>
      <c r="G37" s="1447">
        <v>396.23552400000017</v>
      </c>
      <c r="H37" s="1444">
        <v>43.33</v>
      </c>
      <c r="I37" s="1445" t="s">
        <v>1915</v>
      </c>
      <c r="J37" s="1466" t="s">
        <v>4147</v>
      </c>
      <c r="K37" s="1207"/>
      <c r="L37" s="1207"/>
      <c r="M37" s="1207"/>
      <c r="N37" s="1207"/>
      <c r="O37" s="1207"/>
      <c r="P37" s="1207"/>
    </row>
    <row r="38" spans="1:18">
      <c r="A38" s="1439">
        <v>25</v>
      </c>
      <c r="B38" s="1440" t="s">
        <v>1851</v>
      </c>
      <c r="C38" s="1441">
        <v>47085.390000000014</v>
      </c>
      <c r="D38" s="1447">
        <v>18932.096736</v>
      </c>
      <c r="E38" s="1447">
        <v>0</v>
      </c>
      <c r="F38" s="1448">
        <v>18932.096736</v>
      </c>
      <c r="G38" s="1447">
        <v>-28153.293264000014</v>
      </c>
      <c r="H38" s="1444">
        <v>-59.79</v>
      </c>
      <c r="I38" s="1445" t="s">
        <v>1915</v>
      </c>
      <c r="J38" s="2363" t="s">
        <v>4140</v>
      </c>
      <c r="K38" s="1207"/>
      <c r="L38" s="1207"/>
      <c r="M38" s="1207"/>
      <c r="N38" s="1207"/>
      <c r="O38" s="1207"/>
      <c r="P38" s="1207"/>
    </row>
    <row r="39" spans="1:18">
      <c r="A39" s="1439">
        <v>26</v>
      </c>
      <c r="B39" s="1440" t="s">
        <v>1852</v>
      </c>
      <c r="C39" s="1441">
        <v>281568.86</v>
      </c>
      <c r="D39" s="1447">
        <v>186469.13136</v>
      </c>
      <c r="E39" s="1447">
        <v>0</v>
      </c>
      <c r="F39" s="1448">
        <v>186469.13136</v>
      </c>
      <c r="G39" s="1447">
        <v>-95099.728639999987</v>
      </c>
      <c r="H39" s="1444">
        <v>-33.770000000000003</v>
      </c>
      <c r="I39" s="1445" t="s">
        <v>1915</v>
      </c>
      <c r="J39" s="2363" t="s">
        <v>4140</v>
      </c>
      <c r="K39" s="1207"/>
      <c r="L39" s="1207"/>
      <c r="M39" s="1207"/>
      <c r="N39" s="1207"/>
      <c r="O39" s="1207"/>
      <c r="P39" s="1207"/>
    </row>
    <row r="40" spans="1:18">
      <c r="A40" s="1439">
        <v>27</v>
      </c>
      <c r="B40" s="1210"/>
      <c r="C40" s="1206">
        <v>0</v>
      </c>
      <c r="D40" s="336"/>
      <c r="E40" s="336"/>
      <c r="F40" s="338"/>
      <c r="G40" s="1239" t="s">
        <v>809</v>
      </c>
      <c r="I40" s="391"/>
      <c r="J40" s="342"/>
      <c r="K40" s="1207"/>
      <c r="L40" s="1207"/>
      <c r="M40" s="1207"/>
      <c r="N40" s="1207"/>
      <c r="O40" s="1207"/>
      <c r="P40" s="1207"/>
    </row>
    <row r="41" spans="1:18">
      <c r="A41" s="1439">
        <v>28</v>
      </c>
      <c r="B41" s="1207" t="s">
        <v>145</v>
      </c>
      <c r="C41" s="1378">
        <v>2080219.7428322616</v>
      </c>
      <c r="D41" s="586">
        <v>2104171.5254239999</v>
      </c>
      <c r="E41" s="586">
        <v>139915.32095816077</v>
      </c>
      <c r="F41" s="586">
        <v>2244086.8463821607</v>
      </c>
      <c r="G41" s="586">
        <v>163867.1035498991</v>
      </c>
      <c r="H41" s="1379">
        <v>7.88</v>
      </c>
      <c r="I41" s="1377" t="s">
        <v>1915</v>
      </c>
      <c r="J41" s="401"/>
    </row>
    <row r="42" spans="1:18">
      <c r="A42" s="1439">
        <v>29</v>
      </c>
      <c r="B42" s="1207" t="s">
        <v>4022</v>
      </c>
      <c r="C42" s="328">
        <v>-124313.83193656616</v>
      </c>
      <c r="D42" s="328">
        <v>0</v>
      </c>
      <c r="E42" s="328">
        <v>-62576.427316615343</v>
      </c>
      <c r="F42" s="328">
        <v>-62576.427316615343</v>
      </c>
      <c r="G42" s="1395">
        <v>61737.404619950816</v>
      </c>
      <c r="H42" s="1402" t="s">
        <v>1575</v>
      </c>
      <c r="I42" s="391"/>
    </row>
    <row r="43" spans="1:18" ht="12.75" thickBot="1">
      <c r="A43" s="1439">
        <v>30</v>
      </c>
      <c r="B43" s="1403" t="s">
        <v>4016</v>
      </c>
      <c r="C43" s="1404">
        <v>1955905.9108956954</v>
      </c>
      <c r="D43" s="1404">
        <v>2104171.5254239999</v>
      </c>
      <c r="E43" s="1404">
        <v>77338.893641545423</v>
      </c>
      <c r="F43" s="1404">
        <v>2181510.4190655453</v>
      </c>
      <c r="G43" s="1405">
        <v>225604.50816984993</v>
      </c>
      <c r="H43" s="1406">
        <v>11.53</v>
      </c>
      <c r="I43" s="391"/>
    </row>
    <row r="44" spans="1:18" ht="12.75" thickTop="1">
      <c r="A44" s="1439">
        <v>31</v>
      </c>
      <c r="B44" s="1210"/>
      <c r="C44" s="1212"/>
      <c r="D44" s="337"/>
      <c r="E44" s="337"/>
      <c r="F44" s="337"/>
      <c r="G44" s="337"/>
      <c r="I44" s="391"/>
      <c r="K44" s="1207"/>
      <c r="L44" s="1207"/>
      <c r="M44" s="1207"/>
      <c r="N44" s="1207"/>
      <c r="O44" s="1207"/>
      <c r="P44" s="1207"/>
    </row>
    <row r="45" spans="1:18" ht="15" thickBot="1">
      <c r="A45" s="1439">
        <v>32</v>
      </c>
      <c r="B45" s="1210" t="s">
        <v>1432</v>
      </c>
      <c r="C45" s="2367">
        <v>9188.7999999999993</v>
      </c>
      <c r="D45" s="1240"/>
      <c r="E45" s="1240"/>
      <c r="F45" s="1454">
        <v>11739.9</v>
      </c>
      <c r="G45" s="1241">
        <v>2551.1000000000004</v>
      </c>
      <c r="H45" s="360">
        <v>27.76</v>
      </c>
      <c r="I45" s="391" t="s">
        <v>1915</v>
      </c>
      <c r="K45" s="1207"/>
      <c r="L45" s="1207"/>
      <c r="M45" s="1207"/>
      <c r="N45" s="1207"/>
      <c r="O45" s="1207"/>
      <c r="P45" s="1207"/>
    </row>
    <row r="46" spans="1:18" ht="12.75" thickTop="1">
      <c r="A46" s="1439">
        <v>33</v>
      </c>
      <c r="B46" s="1210"/>
      <c r="C46" s="1465"/>
      <c r="D46" s="1242"/>
      <c r="E46" s="1243"/>
      <c r="F46" s="1243"/>
      <c r="G46" s="337"/>
      <c r="I46" s="391"/>
      <c r="K46" s="1207"/>
      <c r="L46" s="1207"/>
      <c r="M46" s="1207"/>
      <c r="N46" s="1207"/>
      <c r="O46" s="1207"/>
      <c r="P46" s="1207"/>
    </row>
    <row r="47" spans="1:18" ht="15" thickBot="1">
      <c r="A47" s="1439">
        <v>34</v>
      </c>
      <c r="B47" s="1210" t="s">
        <v>852</v>
      </c>
      <c r="C47" s="1455">
        <v>221.08699999999999</v>
      </c>
      <c r="D47" s="2369"/>
      <c r="E47" s="1240"/>
      <c r="F47" s="1455">
        <v>237.017</v>
      </c>
      <c r="G47" s="360">
        <v>15.930000000000007</v>
      </c>
      <c r="H47" s="360">
        <v>7.2053083175401573</v>
      </c>
      <c r="I47" s="391" t="s">
        <v>1915</v>
      </c>
      <c r="K47" s="1207"/>
      <c r="L47" s="1207"/>
      <c r="M47" s="1207"/>
      <c r="N47" s="1207"/>
      <c r="O47" s="1207"/>
      <c r="P47" s="1207"/>
    </row>
    <row r="48" spans="1:18" ht="12.75" thickTop="1">
      <c r="A48" s="1439">
        <v>35</v>
      </c>
      <c r="B48" s="327"/>
      <c r="I48" s="391"/>
      <c r="K48" s="1207"/>
      <c r="L48" s="1207"/>
      <c r="M48" s="1207"/>
      <c r="N48" s="1207"/>
      <c r="O48" s="1207"/>
      <c r="P48" s="1207"/>
    </row>
    <row r="49" spans="1:10">
      <c r="A49" s="1439">
        <v>36</v>
      </c>
      <c r="B49" s="1251" t="s">
        <v>3729</v>
      </c>
      <c r="C49" s="409" t="s">
        <v>3730</v>
      </c>
      <c r="G49" s="1244">
        <v>1.2776000000000001</v>
      </c>
      <c r="I49" s="391"/>
    </row>
    <row r="50" spans="1:10">
      <c r="A50" s="1439">
        <v>37</v>
      </c>
      <c r="B50" s="327"/>
      <c r="C50" s="327" t="s">
        <v>3731</v>
      </c>
      <c r="G50" s="1245">
        <v>1.0721000000000001</v>
      </c>
    </row>
    <row r="51" spans="1:10">
      <c r="A51" s="1439">
        <v>38</v>
      </c>
      <c r="B51" s="327"/>
      <c r="G51" s="1246"/>
    </row>
    <row r="52" spans="1:10" ht="12.75" thickBot="1">
      <c r="A52" s="1439">
        <v>39</v>
      </c>
      <c r="B52" s="327"/>
      <c r="G52" s="1247">
        <v>1.3696999999999999</v>
      </c>
    </row>
    <row r="53" spans="1:10" ht="12.75" thickTop="1">
      <c r="D53" s="406"/>
      <c r="E53" s="406"/>
      <c r="F53" s="406"/>
      <c r="G53" s="406"/>
      <c r="H53" s="406"/>
      <c r="I53" s="406"/>
      <c r="J53" s="406"/>
    </row>
    <row r="123" spans="1:1">
      <c r="A123" s="2108"/>
    </row>
    <row r="124" spans="1:1">
      <c r="A124" s="2108"/>
    </row>
    <row r="125" spans="1:1">
      <c r="A125" s="2108"/>
    </row>
    <row r="126" spans="1:1">
      <c r="A126" s="2108"/>
    </row>
    <row r="127" spans="1:1">
      <c r="A127" s="2108"/>
    </row>
    <row r="157" spans="1:1">
      <c r="A157" s="2108"/>
    </row>
    <row r="226" spans="1:1">
      <c r="A226" s="321"/>
    </row>
    <row r="243" spans="1:1">
      <c r="A243" s="2108"/>
    </row>
    <row r="244" spans="1:1">
      <c r="A244" s="2108"/>
    </row>
    <row r="245" spans="1:1">
      <c r="A245" s="2108"/>
    </row>
    <row r="246" spans="1:1">
      <c r="A246" s="2108"/>
    </row>
    <row r="247" spans="1:1">
      <c r="A247" s="2108"/>
    </row>
    <row r="248" spans="1:1">
      <c r="A248" s="2108"/>
    </row>
    <row r="249" spans="1:1">
      <c r="A249" s="2108"/>
    </row>
    <row r="250" spans="1:1">
      <c r="A250" s="2108"/>
    </row>
    <row r="251" spans="1:1">
      <c r="A251" s="2108"/>
    </row>
    <row r="252" spans="1:1">
      <c r="A252" s="2108"/>
    </row>
    <row r="253" spans="1:1">
      <c r="A253" s="2108"/>
    </row>
    <row r="254" spans="1:1">
      <c r="A254" s="2108"/>
    </row>
    <row r="255" spans="1:1">
      <c r="A255" s="2108"/>
    </row>
    <row r="256" spans="1:1">
      <c r="A256" s="2108"/>
    </row>
    <row r="257" spans="1:1">
      <c r="A257" s="2108"/>
    </row>
    <row r="258" spans="1:1">
      <c r="A258" s="2108"/>
    </row>
    <row r="259" spans="1:1">
      <c r="A259" s="2108"/>
    </row>
    <row r="260" spans="1:1">
      <c r="A260" s="2108"/>
    </row>
    <row r="261" spans="1:1">
      <c r="A261" s="2108"/>
    </row>
    <row r="262" spans="1:1">
      <c r="A262" s="2108"/>
    </row>
    <row r="263" spans="1:1">
      <c r="A263" s="2108"/>
    </row>
    <row r="264" spans="1:1">
      <c r="A264" s="2108"/>
    </row>
    <row r="265" spans="1:1">
      <c r="A265" s="2108"/>
    </row>
    <row r="266" spans="1:1">
      <c r="A266" s="2108"/>
    </row>
    <row r="267" spans="1:1">
      <c r="A267" s="2108"/>
    </row>
    <row r="268" spans="1:1">
      <c r="A268" s="2108"/>
    </row>
    <row r="269" spans="1:1">
      <c r="A269" s="2108"/>
    </row>
    <row r="270" spans="1:1">
      <c r="A270" s="2108"/>
    </row>
    <row r="271" spans="1:1">
      <c r="A271" s="2108"/>
    </row>
    <row r="272" spans="1:1">
      <c r="A272" s="2108"/>
    </row>
    <row r="273" spans="1:1">
      <c r="A273" s="2108"/>
    </row>
    <row r="274" spans="1:1">
      <c r="A274" s="2108"/>
    </row>
    <row r="275" spans="1:1">
      <c r="A275" s="2108"/>
    </row>
    <row r="276" spans="1:1">
      <c r="A276" s="2108"/>
    </row>
    <row r="277" spans="1:1">
      <c r="A277" s="2108"/>
    </row>
    <row r="278" spans="1:1">
      <c r="A278" s="2108"/>
    </row>
    <row r="279" spans="1:1">
      <c r="A279" s="2108"/>
    </row>
    <row r="280" spans="1:1">
      <c r="A280" s="2108"/>
    </row>
    <row r="281" spans="1:1">
      <c r="A281" s="2108"/>
    </row>
    <row r="282" spans="1:1">
      <c r="A282" s="2108"/>
    </row>
    <row r="283" spans="1:1">
      <c r="A283" s="2108"/>
    </row>
    <row r="284" spans="1:1">
      <c r="A284" s="2108"/>
    </row>
    <row r="285" spans="1:1">
      <c r="A285" s="2108"/>
    </row>
    <row r="286" spans="1:1">
      <c r="A286" s="2108"/>
    </row>
    <row r="287" spans="1:1">
      <c r="A287" s="2108"/>
    </row>
    <row r="288" spans="1:1">
      <c r="A288" s="2108"/>
    </row>
    <row r="289" spans="1:1">
      <c r="A289" s="2108"/>
    </row>
    <row r="290" spans="1:1">
      <c r="A290" s="2108"/>
    </row>
    <row r="291" spans="1:1">
      <c r="A291" s="2108"/>
    </row>
    <row r="292" spans="1:1">
      <c r="A292" s="2108"/>
    </row>
    <row r="293" spans="1:1">
      <c r="A293" s="2108"/>
    </row>
    <row r="294" spans="1:1">
      <c r="A294" s="2108"/>
    </row>
    <row r="295" spans="1:1">
      <c r="A295" s="2108"/>
    </row>
    <row r="296" spans="1:1">
      <c r="A296" s="2108"/>
    </row>
    <row r="297" spans="1:1">
      <c r="A297" s="2108"/>
    </row>
  </sheetData>
  <mergeCells count="1">
    <mergeCell ref="A7:K9"/>
  </mergeCells>
  <printOptions horizontalCentered="1"/>
  <pageMargins left="0.25" right="0.25" top="0.75" bottom="0.2" header="0.17" footer="0.2"/>
  <pageSetup scale="72" orientation="landscape" r:id="rId1"/>
  <headerFooter alignWithMargins="0"/>
  <colBreaks count="1" manualBreakCount="1">
    <brk id="10" max="50" man="1"/>
  </colBreaks>
</worksheet>
</file>

<file path=xl/worksheets/sheet39.xml><?xml version="1.0" encoding="utf-8"?>
<worksheet xmlns="http://schemas.openxmlformats.org/spreadsheetml/2006/main" xmlns:r="http://schemas.openxmlformats.org/officeDocument/2006/relationships">
  <sheetPr transitionEvaluation="1" transitionEntry="1" codeName="Sheet33">
    <pageSetUpPr fitToPage="1"/>
  </sheetPr>
  <dimension ref="A1:N1518"/>
  <sheetViews>
    <sheetView view="pageBreakPreview" zoomScale="60" zoomScaleNormal="100" workbookViewId="0"/>
  </sheetViews>
  <sheetFormatPr defaultColWidth="10.85546875" defaultRowHeight="12.75"/>
  <cols>
    <col min="1" max="1" width="5.140625" style="340" customWidth="1"/>
    <col min="2" max="2" width="32.140625" style="340" bestFit="1" customWidth="1"/>
    <col min="3" max="4" width="10.7109375" style="340" customWidth="1"/>
    <col min="5" max="5" width="8.42578125" style="340" bestFit="1" customWidth="1"/>
    <col min="6" max="8" width="10.7109375" style="340" customWidth="1"/>
    <col min="9" max="9" width="2.5703125" style="340" customWidth="1"/>
    <col min="10" max="10" width="78.7109375" style="340" customWidth="1"/>
    <col min="11" max="11" width="4.140625" style="978" customWidth="1"/>
    <col min="12" max="16384" width="10.85546875" style="978"/>
  </cols>
  <sheetData>
    <row r="1" spans="1:14">
      <c r="A1" s="321" t="s">
        <v>853</v>
      </c>
      <c r="B1" s="321"/>
      <c r="C1" s="365"/>
      <c r="E1" s="365"/>
      <c r="G1" s="321"/>
      <c r="H1" s="321"/>
      <c r="I1" s="321" t="s">
        <v>1741</v>
      </c>
      <c r="J1" s="321"/>
      <c r="K1" s="972"/>
    </row>
    <row r="2" spans="1:14">
      <c r="A2" s="321"/>
      <c r="B2" s="321"/>
      <c r="C2" s="365"/>
      <c r="E2" s="365"/>
      <c r="G2" s="321"/>
      <c r="H2" s="321"/>
      <c r="I2" s="321"/>
      <c r="J2" s="321"/>
      <c r="K2" s="972"/>
    </row>
    <row r="3" spans="1:14">
      <c r="A3" s="321" t="s">
        <v>3808</v>
      </c>
      <c r="B3" s="321"/>
      <c r="C3" s="365"/>
      <c r="E3" s="365"/>
      <c r="G3" s="321"/>
      <c r="H3" s="321"/>
      <c r="I3" s="317" t="s">
        <v>1501</v>
      </c>
      <c r="J3" s="321"/>
      <c r="K3" s="972"/>
      <c r="L3" s="25"/>
    </row>
    <row r="4" spans="1:14">
      <c r="A4" s="321" t="s">
        <v>3807</v>
      </c>
      <c r="B4" s="321"/>
      <c r="C4" s="321"/>
      <c r="E4" s="321"/>
      <c r="G4" s="321"/>
      <c r="H4" s="321"/>
      <c r="I4" s="321" t="s">
        <v>1076</v>
      </c>
      <c r="J4" s="321"/>
      <c r="K4" s="972"/>
    </row>
    <row r="5" spans="1:14">
      <c r="A5" s="321" t="s">
        <v>2632</v>
      </c>
      <c r="B5" s="321"/>
      <c r="C5" s="321"/>
      <c r="E5" s="321"/>
      <c r="G5" s="321"/>
      <c r="H5" s="321"/>
      <c r="I5" s="321" t="s">
        <v>4013</v>
      </c>
      <c r="J5" s="321"/>
      <c r="K5" s="972"/>
    </row>
    <row r="6" spans="1:14">
      <c r="A6" s="321"/>
      <c r="B6" s="321"/>
      <c r="C6" s="321"/>
      <c r="D6" s="321"/>
      <c r="E6" s="321"/>
      <c r="F6" s="321"/>
      <c r="G6" s="321"/>
      <c r="H6" s="321"/>
      <c r="I6" s="321"/>
      <c r="J6" s="321"/>
      <c r="K6" s="972"/>
    </row>
    <row r="7" spans="1:14" ht="12.75" customHeight="1">
      <c r="A7" s="2594" t="s">
        <v>821</v>
      </c>
      <c r="B7" s="2594"/>
      <c r="C7" s="2594"/>
      <c r="D7" s="2594"/>
      <c r="E7" s="2594"/>
      <c r="F7" s="2594"/>
      <c r="G7" s="2594"/>
      <c r="H7" s="2594"/>
      <c r="I7" s="2594"/>
      <c r="J7" s="2594"/>
      <c r="K7" s="1461"/>
    </row>
    <row r="8" spans="1:14">
      <c r="A8" s="2594"/>
      <c r="B8" s="2594"/>
      <c r="C8" s="2594"/>
      <c r="D8" s="2594"/>
      <c r="E8" s="2594"/>
      <c r="F8" s="2594"/>
      <c r="G8" s="2594"/>
      <c r="H8" s="2594"/>
      <c r="I8" s="2594"/>
      <c r="J8" s="2594"/>
      <c r="K8" s="1461"/>
    </row>
    <row r="9" spans="1:14">
      <c r="A9" s="2594"/>
      <c r="B9" s="2594"/>
      <c r="C9" s="2594"/>
      <c r="D9" s="2594"/>
      <c r="E9" s="2594"/>
      <c r="F9" s="2594"/>
      <c r="G9" s="2594"/>
      <c r="H9" s="2594"/>
      <c r="I9" s="2594"/>
      <c r="J9" s="2594"/>
      <c r="K9" s="1461"/>
    </row>
    <row r="10" spans="1:14" ht="13.5" thickBot="1">
      <c r="A10" s="366"/>
      <c r="B10" s="366"/>
      <c r="C10" s="376"/>
      <c r="D10" s="1235"/>
      <c r="E10" s="1235"/>
      <c r="F10" s="1235"/>
      <c r="G10" s="1235"/>
      <c r="H10" s="1236"/>
      <c r="I10" s="1235"/>
      <c r="J10" s="2358"/>
      <c r="K10" s="2359"/>
    </row>
    <row r="11" spans="1:14">
      <c r="A11" s="1213"/>
      <c r="B11" s="2360">
        <v>-1</v>
      </c>
      <c r="C11" s="886">
        <v>-2</v>
      </c>
      <c r="D11" s="886">
        <v>-3</v>
      </c>
      <c r="E11" s="886">
        <v>-4</v>
      </c>
      <c r="F11" s="886">
        <v>-5</v>
      </c>
      <c r="G11" s="886">
        <v>-6</v>
      </c>
      <c r="H11" s="886">
        <v>-7</v>
      </c>
      <c r="I11" s="886"/>
      <c r="J11" s="886">
        <v>-8</v>
      </c>
      <c r="K11" s="2249"/>
      <c r="L11" s="2249"/>
      <c r="M11" s="2249"/>
      <c r="N11" s="2249"/>
    </row>
    <row r="12" spans="1:14">
      <c r="A12" s="1204" t="s">
        <v>119</v>
      </c>
      <c r="B12" s="1213"/>
      <c r="C12" s="1205" t="s">
        <v>1242</v>
      </c>
      <c r="D12" s="1248" t="s">
        <v>3722</v>
      </c>
      <c r="E12" s="326" t="s">
        <v>3723</v>
      </c>
      <c r="F12" s="326" t="s">
        <v>3724</v>
      </c>
      <c r="G12" s="326" t="s">
        <v>3725</v>
      </c>
      <c r="H12" s="326" t="s">
        <v>1915</v>
      </c>
      <c r="I12" s="326"/>
      <c r="J12" s="326" t="s">
        <v>3726</v>
      </c>
      <c r="K12" s="2249"/>
      <c r="L12" s="2249"/>
      <c r="M12" s="2249"/>
      <c r="N12" s="2249"/>
    </row>
    <row r="13" spans="1:14">
      <c r="A13" s="1208" t="s">
        <v>1029</v>
      </c>
      <c r="B13" s="1214" t="s">
        <v>1390</v>
      </c>
      <c r="C13" s="1209" t="s">
        <v>4017</v>
      </c>
      <c r="D13" s="1237" t="s">
        <v>2635</v>
      </c>
      <c r="E13" s="1238" t="s">
        <v>3727</v>
      </c>
      <c r="F13" s="1237" t="s">
        <v>2635</v>
      </c>
      <c r="G13" s="1249" t="s">
        <v>864</v>
      </c>
      <c r="H13" s="1249" t="s">
        <v>864</v>
      </c>
      <c r="I13" s="1238"/>
      <c r="J13" s="2361" t="s">
        <v>3728</v>
      </c>
      <c r="K13" s="2249"/>
      <c r="L13" s="2249"/>
      <c r="M13" s="2249"/>
      <c r="N13" s="2249"/>
    </row>
    <row r="14" spans="1:14">
      <c r="A14" s="1439">
        <v>1</v>
      </c>
      <c r="B14" s="1450" t="s">
        <v>1642</v>
      </c>
      <c r="C14" s="1441">
        <v>165212</v>
      </c>
      <c r="D14" s="1443">
        <v>193995.10846800002</v>
      </c>
      <c r="E14" s="1443">
        <v>21384.575466955303</v>
      </c>
      <c r="F14" s="1443">
        <v>215379.68393495533</v>
      </c>
      <c r="G14" s="1443">
        <v>50167.683934955334</v>
      </c>
      <c r="H14" s="1444">
        <v>30.37</v>
      </c>
      <c r="I14" s="1445" t="s">
        <v>1915</v>
      </c>
      <c r="J14" s="2362" t="s">
        <v>4139</v>
      </c>
      <c r="K14" s="2249"/>
      <c r="L14" s="2249"/>
      <c r="M14" s="2249"/>
      <c r="N14" s="2249"/>
    </row>
    <row r="15" spans="1:14" ht="12.75" customHeight="1">
      <c r="A15" s="1439">
        <v>2</v>
      </c>
      <c r="B15" s="1450" t="s">
        <v>1643</v>
      </c>
      <c r="C15" s="1441">
        <v>14591</v>
      </c>
      <c r="D15" s="1447">
        <v>11144.846627999999</v>
      </c>
      <c r="E15" s="1447">
        <v>420.43933904129995</v>
      </c>
      <c r="F15" s="1448">
        <v>11565.2859670413</v>
      </c>
      <c r="G15" s="1447">
        <v>-3025.7140329587</v>
      </c>
      <c r="H15" s="1444">
        <v>-20.74</v>
      </c>
      <c r="I15" s="1445" t="s">
        <v>1915</v>
      </c>
      <c r="J15" s="2363" t="s">
        <v>4140</v>
      </c>
      <c r="K15" s="2249"/>
      <c r="L15" s="2249"/>
      <c r="M15" s="2249"/>
      <c r="N15" s="2249"/>
    </row>
    <row r="16" spans="1:14">
      <c r="A16" s="1439">
        <v>3</v>
      </c>
      <c r="B16" s="1450" t="s">
        <v>1644</v>
      </c>
      <c r="C16" s="1441">
        <v>42123</v>
      </c>
      <c r="D16" s="1447">
        <v>79970.401702000003</v>
      </c>
      <c r="E16" s="1447">
        <v>7503.8434042079498</v>
      </c>
      <c r="F16" s="1448">
        <v>87474.245106207949</v>
      </c>
      <c r="G16" s="1447">
        <v>45351.245106207949</v>
      </c>
      <c r="H16" s="1444">
        <v>107.66</v>
      </c>
      <c r="I16" s="1445" t="s">
        <v>1915</v>
      </c>
      <c r="J16" s="2363" t="s">
        <v>4141</v>
      </c>
      <c r="K16" s="2249"/>
      <c r="L16" s="2249"/>
      <c r="M16" s="2249"/>
      <c r="N16" s="2249"/>
    </row>
    <row r="17" spans="1:14">
      <c r="A17" s="1439">
        <v>4</v>
      </c>
      <c r="B17" s="1450" t="s">
        <v>1621</v>
      </c>
      <c r="C17" s="1441">
        <v>0</v>
      </c>
      <c r="D17" s="1447">
        <v>0</v>
      </c>
      <c r="E17" s="1447">
        <v>0</v>
      </c>
      <c r="F17" s="1448">
        <v>0</v>
      </c>
      <c r="G17" s="1447" t="s">
        <v>809</v>
      </c>
      <c r="H17" s="1444" t="s">
        <v>809</v>
      </c>
      <c r="I17" s="1445" t="s">
        <v>1915</v>
      </c>
      <c r="J17" s="2363"/>
      <c r="K17" s="2249"/>
      <c r="L17" s="2249"/>
      <c r="M17" s="2249"/>
      <c r="N17" s="2249"/>
    </row>
    <row r="18" spans="1:14">
      <c r="A18" s="1439">
        <v>5</v>
      </c>
      <c r="B18" s="1450" t="s">
        <v>1622</v>
      </c>
      <c r="C18" s="1441">
        <v>22905.06</v>
      </c>
      <c r="D18" s="1447">
        <v>45646.84</v>
      </c>
      <c r="E18" s="1447">
        <v>0</v>
      </c>
      <c r="F18" s="1448">
        <v>45646.84</v>
      </c>
      <c r="G18" s="1447">
        <v>22741.779999999995</v>
      </c>
      <c r="H18" s="1444">
        <v>99.29</v>
      </c>
      <c r="I18" s="1445" t="s">
        <v>1915</v>
      </c>
      <c r="J18" s="2363" t="s">
        <v>4142</v>
      </c>
      <c r="K18" s="2249"/>
      <c r="L18" s="2249"/>
      <c r="M18" s="2249"/>
      <c r="N18" s="2249"/>
    </row>
    <row r="19" spans="1:14">
      <c r="A19" s="1439">
        <v>6</v>
      </c>
      <c r="B19" s="1450" t="s">
        <v>1307</v>
      </c>
      <c r="C19" s="1441">
        <v>228313.32000000004</v>
      </c>
      <c r="D19" s="1447">
        <v>175487.96999999997</v>
      </c>
      <c r="E19" s="1447">
        <v>7656.9599999999991</v>
      </c>
      <c r="F19" s="1448">
        <v>183144.92999999996</v>
      </c>
      <c r="G19" s="1447">
        <v>-45168.390000000072</v>
      </c>
      <c r="H19" s="1444">
        <v>-19.78</v>
      </c>
      <c r="I19" s="1445" t="s">
        <v>1915</v>
      </c>
      <c r="J19" s="2363" t="s">
        <v>4140</v>
      </c>
      <c r="K19" s="2249"/>
      <c r="L19" s="2249"/>
      <c r="M19" s="2249"/>
      <c r="N19" s="2249"/>
    </row>
    <row r="20" spans="1:14">
      <c r="A20" s="1439">
        <v>7</v>
      </c>
      <c r="B20" s="1450" t="s">
        <v>2055</v>
      </c>
      <c r="C20" s="1441">
        <v>0</v>
      </c>
      <c r="D20" s="1447">
        <v>0</v>
      </c>
      <c r="E20" s="1447">
        <v>0</v>
      </c>
      <c r="F20" s="1448">
        <v>0</v>
      </c>
      <c r="G20" s="1447" t="s">
        <v>809</v>
      </c>
      <c r="H20" s="1444" t="s">
        <v>809</v>
      </c>
      <c r="I20" s="1445" t="s">
        <v>1915</v>
      </c>
      <c r="J20" s="2363"/>
      <c r="K20" s="2249"/>
      <c r="L20" s="2249"/>
      <c r="M20" s="2249"/>
      <c r="N20" s="2249"/>
    </row>
    <row r="21" spans="1:14">
      <c r="A21" s="1439">
        <v>8</v>
      </c>
      <c r="B21" s="1450" t="s">
        <v>2056</v>
      </c>
      <c r="C21" s="1441">
        <v>34777</v>
      </c>
      <c r="D21" s="1447">
        <v>14534.758574000001</v>
      </c>
      <c r="E21" s="1447">
        <v>24493.661425999999</v>
      </c>
      <c r="F21" s="1448">
        <v>39028.42</v>
      </c>
      <c r="G21" s="1447">
        <v>4251.4199999999983</v>
      </c>
      <c r="H21" s="1444">
        <v>12.22</v>
      </c>
      <c r="I21" s="1445" t="s">
        <v>1915</v>
      </c>
      <c r="J21" s="2363" t="s">
        <v>4143</v>
      </c>
      <c r="K21" s="2249"/>
      <c r="L21" s="2249"/>
      <c r="M21" s="2249"/>
      <c r="N21" s="2249"/>
    </row>
    <row r="22" spans="1:14">
      <c r="A22" s="1439">
        <v>9</v>
      </c>
      <c r="B22" s="1450" t="s">
        <v>1651</v>
      </c>
      <c r="C22" s="1441">
        <v>21997.35</v>
      </c>
      <c r="D22" s="1447">
        <v>73409.865762000001</v>
      </c>
      <c r="E22" s="1447">
        <v>0</v>
      </c>
      <c r="F22" s="1448">
        <v>73409.865762000001</v>
      </c>
      <c r="G22" s="1447">
        <v>51412.515762000003</v>
      </c>
      <c r="H22" s="1444">
        <v>233.72</v>
      </c>
      <c r="I22" s="1445" t="s">
        <v>1915</v>
      </c>
      <c r="J22" s="2363" t="s">
        <v>4144</v>
      </c>
      <c r="K22" s="2249"/>
      <c r="L22" s="2249"/>
      <c r="M22" s="2249"/>
      <c r="N22" s="2249"/>
    </row>
    <row r="23" spans="1:14">
      <c r="A23" s="1439">
        <v>10</v>
      </c>
      <c r="B23" s="1450" t="s">
        <v>1652</v>
      </c>
      <c r="C23" s="1441">
        <v>496.93037330409322</v>
      </c>
      <c r="D23" s="1447">
        <v>141.47199000000001</v>
      </c>
      <c r="E23" s="1447">
        <v>0</v>
      </c>
      <c r="F23" s="1448">
        <v>141.47199000000001</v>
      </c>
      <c r="G23" s="1447">
        <v>-355.45838330409322</v>
      </c>
      <c r="H23" s="1444">
        <v>-71.53</v>
      </c>
      <c r="I23" s="1445" t="s">
        <v>1915</v>
      </c>
      <c r="J23" s="2363" t="s">
        <v>4140</v>
      </c>
      <c r="K23" s="2249"/>
      <c r="L23" s="2249"/>
      <c r="M23" s="2249"/>
      <c r="N23" s="2249"/>
    </row>
    <row r="24" spans="1:14">
      <c r="A24" s="1439">
        <v>11</v>
      </c>
      <c r="B24" s="1450" t="s">
        <v>1653</v>
      </c>
      <c r="C24" s="1441">
        <v>2597</v>
      </c>
      <c r="D24" s="1447">
        <v>9468.6155360000012</v>
      </c>
      <c r="E24" s="1447">
        <v>0</v>
      </c>
      <c r="F24" s="1448">
        <v>9468.6155360000012</v>
      </c>
      <c r="G24" s="1447">
        <v>6871.6155360000012</v>
      </c>
      <c r="H24" s="1444">
        <v>264.60000000000002</v>
      </c>
      <c r="I24" s="1445" t="s">
        <v>1915</v>
      </c>
      <c r="J24" s="2364" t="s">
        <v>4145</v>
      </c>
      <c r="K24" s="2249"/>
      <c r="L24" s="2249"/>
      <c r="M24" s="2249"/>
      <c r="N24" s="2249"/>
    </row>
    <row r="25" spans="1:14">
      <c r="A25" s="1439">
        <v>12</v>
      </c>
      <c r="B25" s="1450" t="s">
        <v>65</v>
      </c>
      <c r="C25" s="1441">
        <v>1743</v>
      </c>
      <c r="D25" s="1447">
        <v>-169.92464199999998</v>
      </c>
      <c r="E25" s="1447">
        <v>0</v>
      </c>
      <c r="F25" s="1448">
        <v>-169.92464199999998</v>
      </c>
      <c r="G25" s="1447">
        <v>-1912.9246419999999</v>
      </c>
      <c r="H25" s="1444">
        <v>-109.75</v>
      </c>
      <c r="I25" s="1445" t="s">
        <v>1915</v>
      </c>
      <c r="J25" s="2363" t="s">
        <v>4140</v>
      </c>
      <c r="K25" s="2249"/>
      <c r="L25" s="2249"/>
      <c r="M25" s="2249"/>
      <c r="N25" s="2249"/>
    </row>
    <row r="26" spans="1:14">
      <c r="A26" s="1439">
        <v>13</v>
      </c>
      <c r="B26" s="1450" t="s">
        <v>66</v>
      </c>
      <c r="C26" s="1441">
        <v>0</v>
      </c>
      <c r="D26" s="1447">
        <v>0</v>
      </c>
      <c r="E26" s="1447">
        <v>0</v>
      </c>
      <c r="F26" s="1448">
        <v>0</v>
      </c>
      <c r="G26" s="1447" t="s">
        <v>809</v>
      </c>
      <c r="H26" s="1444" t="s">
        <v>809</v>
      </c>
      <c r="I26" s="1445" t="s">
        <v>1915</v>
      </c>
      <c r="J26" s="2363"/>
      <c r="K26" s="2249"/>
      <c r="L26" s="2249"/>
      <c r="M26" s="2249"/>
      <c r="N26" s="2249"/>
    </row>
    <row r="27" spans="1:14">
      <c r="A27" s="1439">
        <v>14</v>
      </c>
      <c r="B27" s="1451" t="s">
        <v>2107</v>
      </c>
      <c r="C27" s="1441">
        <v>8671</v>
      </c>
      <c r="D27" s="1447">
        <v>19581.461751999996</v>
      </c>
      <c r="E27" s="1447">
        <v>0</v>
      </c>
      <c r="F27" s="1448">
        <v>19581.461751999996</v>
      </c>
      <c r="G27" s="1447">
        <v>10910.461751999996</v>
      </c>
      <c r="H27" s="1444">
        <v>125.83</v>
      </c>
      <c r="I27" s="1445" t="s">
        <v>1915</v>
      </c>
      <c r="J27" s="2363" t="s">
        <v>4146</v>
      </c>
      <c r="K27" s="2249"/>
      <c r="L27" s="2249"/>
      <c r="M27" s="2249"/>
      <c r="N27" s="2249"/>
    </row>
    <row r="28" spans="1:14">
      <c r="A28" s="1439">
        <v>15</v>
      </c>
      <c r="B28" s="1451" t="s">
        <v>2112</v>
      </c>
      <c r="C28" s="1441">
        <v>47431</v>
      </c>
      <c r="D28" s="1447">
        <v>21741.739961999996</v>
      </c>
      <c r="E28" s="1447">
        <v>0</v>
      </c>
      <c r="F28" s="1448">
        <v>21741.739961999996</v>
      </c>
      <c r="G28" s="1447">
        <v>-25689.260038000004</v>
      </c>
      <c r="H28" s="1444">
        <v>-54.16</v>
      </c>
      <c r="I28" s="1445" t="s">
        <v>1915</v>
      </c>
      <c r="J28" s="2363" t="s">
        <v>4140</v>
      </c>
      <c r="K28" s="2249"/>
      <c r="L28" s="2249"/>
      <c r="M28" s="2249"/>
      <c r="N28" s="2249"/>
    </row>
    <row r="29" spans="1:14">
      <c r="A29" s="1439">
        <v>16</v>
      </c>
      <c r="B29" s="1450" t="s">
        <v>1123</v>
      </c>
      <c r="C29" s="1441">
        <v>0</v>
      </c>
      <c r="D29" s="1447">
        <v>304.45471399999997</v>
      </c>
      <c r="E29" s="1447">
        <v>0</v>
      </c>
      <c r="F29" s="1448">
        <v>304.45471399999997</v>
      </c>
      <c r="G29" s="1447">
        <v>304.45471399999997</v>
      </c>
      <c r="H29" s="1444">
        <v>100</v>
      </c>
      <c r="I29" s="1445" t="s">
        <v>1915</v>
      </c>
      <c r="J29" s="2363" t="s">
        <v>4147</v>
      </c>
      <c r="K29" s="2249"/>
      <c r="L29" s="2249"/>
      <c r="M29" s="2249"/>
      <c r="N29" s="2249"/>
    </row>
    <row r="30" spans="1:14">
      <c r="A30" s="1439">
        <v>17</v>
      </c>
      <c r="B30" s="1450" t="s">
        <v>1124</v>
      </c>
      <c r="C30" s="1441">
        <v>3</v>
      </c>
      <c r="D30" s="1447">
        <v>45.688165999999995</v>
      </c>
      <c r="E30" s="1447">
        <v>0</v>
      </c>
      <c r="F30" s="1448">
        <v>45.688165999999995</v>
      </c>
      <c r="G30" s="1447">
        <v>42.688165999999995</v>
      </c>
      <c r="H30" s="1444">
        <v>1422.94</v>
      </c>
      <c r="I30" s="1445" t="s">
        <v>1915</v>
      </c>
      <c r="J30" s="2363" t="s">
        <v>4147</v>
      </c>
      <c r="K30" s="2249"/>
      <c r="L30" s="2249"/>
      <c r="M30" s="2249"/>
      <c r="N30" s="2249"/>
    </row>
    <row r="31" spans="1:14">
      <c r="A31" s="1439">
        <v>18</v>
      </c>
      <c r="B31" s="1450" t="s">
        <v>1125</v>
      </c>
      <c r="C31" s="1441">
        <v>28327</v>
      </c>
      <c r="D31" s="1447">
        <v>15092.792632000001</v>
      </c>
      <c r="E31" s="1447">
        <v>452.79</v>
      </c>
      <c r="F31" s="1448">
        <v>15545.582632000001</v>
      </c>
      <c r="G31" s="1447">
        <v>-12781.417367999999</v>
      </c>
      <c r="H31" s="1444">
        <v>-45.12</v>
      </c>
      <c r="I31" s="1445" t="s">
        <v>1915</v>
      </c>
      <c r="J31" s="2363" t="s">
        <v>4140</v>
      </c>
      <c r="K31" s="2249"/>
      <c r="L31" s="2249"/>
      <c r="M31" s="2249"/>
      <c r="N31" s="2249"/>
    </row>
    <row r="32" spans="1:14">
      <c r="A32" s="1439">
        <v>19</v>
      </c>
      <c r="B32" s="1450" t="s">
        <v>1126</v>
      </c>
      <c r="C32" s="1441">
        <v>0</v>
      </c>
      <c r="D32" s="1447">
        <v>0</v>
      </c>
      <c r="E32" s="1447">
        <v>0</v>
      </c>
      <c r="F32" s="1448">
        <v>0</v>
      </c>
      <c r="G32" s="1447" t="s">
        <v>809</v>
      </c>
      <c r="H32" s="1444" t="s">
        <v>809</v>
      </c>
      <c r="I32" s="1445" t="s">
        <v>1915</v>
      </c>
      <c r="J32" s="2363"/>
      <c r="K32" s="2249"/>
      <c r="L32" s="2249"/>
      <c r="M32" s="2249"/>
      <c r="N32" s="2249"/>
    </row>
    <row r="33" spans="1:14">
      <c r="A33" s="1439">
        <v>20</v>
      </c>
      <c r="B33" s="1450" t="s">
        <v>1127</v>
      </c>
      <c r="C33" s="1441">
        <v>0</v>
      </c>
      <c r="D33" s="1447">
        <v>28700.725773999999</v>
      </c>
      <c r="E33" s="1447">
        <v>0</v>
      </c>
      <c r="F33" s="1448">
        <v>28700.725773999999</v>
      </c>
      <c r="G33" s="1447">
        <v>28700.725773999999</v>
      </c>
      <c r="H33" s="1444">
        <v>100</v>
      </c>
      <c r="I33" s="1445" t="s">
        <v>1915</v>
      </c>
      <c r="J33" s="2363" t="s">
        <v>4148</v>
      </c>
      <c r="K33" s="2249"/>
      <c r="L33" s="2249"/>
      <c r="M33" s="2249"/>
      <c r="N33" s="2249"/>
    </row>
    <row r="34" spans="1:14">
      <c r="A34" s="1439">
        <v>21</v>
      </c>
      <c r="B34" s="1450" t="s">
        <v>1128</v>
      </c>
      <c r="C34" s="1441">
        <v>0</v>
      </c>
      <c r="D34" s="1447">
        <v>0</v>
      </c>
      <c r="E34" s="1447">
        <v>0</v>
      </c>
      <c r="F34" s="1448">
        <v>0</v>
      </c>
      <c r="G34" s="1447" t="s">
        <v>809</v>
      </c>
      <c r="H34" s="1444" t="s">
        <v>809</v>
      </c>
      <c r="I34" s="1445" t="s">
        <v>1915</v>
      </c>
      <c r="J34" s="2363"/>
      <c r="K34" s="2249"/>
      <c r="L34" s="2249"/>
      <c r="M34" s="2249"/>
      <c r="N34" s="2249"/>
    </row>
    <row r="35" spans="1:14">
      <c r="A35" s="1439">
        <v>22</v>
      </c>
      <c r="B35" s="1450" t="s">
        <v>1117</v>
      </c>
      <c r="C35" s="1441">
        <v>26782</v>
      </c>
      <c r="D35" s="1447">
        <v>6321.1111779999992</v>
      </c>
      <c r="E35" s="1447">
        <v>0</v>
      </c>
      <c r="F35" s="1448">
        <v>6321.1111779999992</v>
      </c>
      <c r="G35" s="1447">
        <v>-20460.888822000001</v>
      </c>
      <c r="H35" s="1444">
        <v>-76.400000000000006</v>
      </c>
      <c r="I35" s="1445" t="s">
        <v>1915</v>
      </c>
      <c r="J35" s="2363" t="s">
        <v>4140</v>
      </c>
      <c r="K35" s="2365"/>
    </row>
    <row r="36" spans="1:14">
      <c r="A36" s="1439">
        <v>23</v>
      </c>
      <c r="B36" s="1450" t="s">
        <v>1335</v>
      </c>
      <c r="C36" s="1441">
        <v>63</v>
      </c>
      <c r="D36" s="1447">
        <v>0</v>
      </c>
      <c r="E36" s="1447">
        <v>0</v>
      </c>
      <c r="F36" s="1448">
        <v>0</v>
      </c>
      <c r="G36" s="1447">
        <v>-63</v>
      </c>
      <c r="H36" s="1444">
        <v>-100</v>
      </c>
      <c r="I36" s="1445" t="s">
        <v>1915</v>
      </c>
      <c r="J36" s="2363" t="s">
        <v>4140</v>
      </c>
      <c r="K36" s="220"/>
    </row>
    <row r="37" spans="1:14">
      <c r="A37" s="1439">
        <v>24</v>
      </c>
      <c r="B37" s="1450" t="s">
        <v>1336</v>
      </c>
      <c r="C37" s="1441">
        <v>41017.03806343388</v>
      </c>
      <c r="D37" s="1447">
        <v>0</v>
      </c>
      <c r="E37" s="1447">
        <v>19353.017683384613</v>
      </c>
      <c r="F37" s="1448">
        <v>19353.017683384613</v>
      </c>
      <c r="G37" s="1447">
        <v>-21664.020380049267</v>
      </c>
      <c r="H37" s="1444">
        <v>-52.82</v>
      </c>
      <c r="I37" s="1445" t="s">
        <v>1915</v>
      </c>
      <c r="J37" s="2363"/>
      <c r="K37" s="2366"/>
    </row>
    <row r="38" spans="1:14">
      <c r="A38" s="1439">
        <v>25</v>
      </c>
      <c r="B38" s="1450" t="s">
        <v>1337</v>
      </c>
      <c r="C38" s="1441">
        <v>302</v>
      </c>
      <c r="D38" s="1447">
        <v>405.31447599999996</v>
      </c>
      <c r="E38" s="1447">
        <v>0</v>
      </c>
      <c r="F38" s="1448">
        <v>405.31447599999996</v>
      </c>
      <c r="G38" s="1447">
        <v>103.31447599999996</v>
      </c>
      <c r="H38" s="1444">
        <v>34.21</v>
      </c>
      <c r="I38" s="1445" t="s">
        <v>1915</v>
      </c>
      <c r="J38" s="2363" t="s">
        <v>4147</v>
      </c>
      <c r="K38" s="220"/>
    </row>
    <row r="39" spans="1:14">
      <c r="A39" s="1439">
        <v>26</v>
      </c>
      <c r="B39" s="1450" t="s">
        <v>1338</v>
      </c>
      <c r="C39" s="1441">
        <v>15505</v>
      </c>
      <c r="D39" s="1447">
        <v>5854.6232639999998</v>
      </c>
      <c r="E39" s="1447">
        <v>0</v>
      </c>
      <c r="F39" s="1448">
        <v>5854.6232639999998</v>
      </c>
      <c r="G39" s="1447">
        <v>-9650.3767360000002</v>
      </c>
      <c r="H39" s="1444">
        <v>-62.24</v>
      </c>
      <c r="I39" s="1445" t="s">
        <v>1915</v>
      </c>
      <c r="J39" s="2363" t="s">
        <v>4140</v>
      </c>
      <c r="K39" s="2366"/>
    </row>
    <row r="40" spans="1:14">
      <c r="A40" s="1439">
        <v>27</v>
      </c>
      <c r="B40" s="1450" t="s">
        <v>1339</v>
      </c>
      <c r="C40" s="1441">
        <v>78092.650000000023</v>
      </c>
      <c r="D40" s="1447">
        <v>58041.63863999999</v>
      </c>
      <c r="E40" s="1447">
        <v>0</v>
      </c>
      <c r="F40" s="1452">
        <v>58041.63863999999</v>
      </c>
      <c r="G40" s="1447">
        <v>-20051.011360000033</v>
      </c>
      <c r="H40" s="1453">
        <v>-25.68</v>
      </c>
      <c r="I40" s="1445" t="s">
        <v>1915</v>
      </c>
      <c r="J40" s="2363" t="s">
        <v>4140</v>
      </c>
      <c r="K40" s="2366"/>
    </row>
    <row r="41" spans="1:14">
      <c r="A41" s="1211">
        <v>28</v>
      </c>
      <c r="B41" s="1207"/>
      <c r="C41" s="1215"/>
      <c r="D41" s="1250"/>
      <c r="E41" s="1250"/>
      <c r="F41" s="337"/>
      <c r="G41" s="1250"/>
      <c r="H41" s="327"/>
      <c r="I41" s="391"/>
      <c r="J41" s="342"/>
      <c r="K41" s="2364"/>
    </row>
    <row r="42" spans="1:14">
      <c r="A42" s="1211">
        <v>29</v>
      </c>
      <c r="B42" s="1207" t="s">
        <v>145</v>
      </c>
      <c r="C42" s="1374">
        <v>780949.3484367379</v>
      </c>
      <c r="D42" s="1375">
        <v>759719.50457600015</v>
      </c>
      <c r="E42" s="1375">
        <v>81265.287319589173</v>
      </c>
      <c r="F42" s="1375">
        <v>840984.79189558921</v>
      </c>
      <c r="G42" s="1375">
        <v>60035.443458851107</v>
      </c>
      <c r="H42" s="1376">
        <v>7.69</v>
      </c>
      <c r="I42" s="1377" t="s">
        <v>1915</v>
      </c>
      <c r="J42" s="342"/>
      <c r="K42" s="220"/>
    </row>
    <row r="43" spans="1:14">
      <c r="A43" s="1211">
        <v>30</v>
      </c>
      <c r="B43" s="1207" t="s">
        <v>4015</v>
      </c>
      <c r="C43" s="328">
        <v>-41017.03806343388</v>
      </c>
      <c r="D43" s="328">
        <v>0</v>
      </c>
      <c r="E43" s="328">
        <v>-19353.017683384613</v>
      </c>
      <c r="F43" s="328">
        <v>-19353.017683384613</v>
      </c>
      <c r="G43" s="1395">
        <v>21664.020380049267</v>
      </c>
      <c r="H43" s="1402" t="s">
        <v>1575</v>
      </c>
      <c r="I43" s="391"/>
      <c r="J43" s="342"/>
      <c r="K43" s="220"/>
    </row>
    <row r="44" spans="1:14" ht="13.5" thickBot="1">
      <c r="A44" s="1211">
        <v>31</v>
      </c>
      <c r="B44" s="1403" t="s">
        <v>4016</v>
      </c>
      <c r="C44" s="1404">
        <v>739932.31037330406</v>
      </c>
      <c r="D44" s="1404">
        <v>759719.50457600015</v>
      </c>
      <c r="E44" s="1404">
        <v>61912.269636204561</v>
      </c>
      <c r="F44" s="1404">
        <v>821631.77421220462</v>
      </c>
      <c r="G44" s="1405">
        <v>81699.463838900381</v>
      </c>
      <c r="H44" s="1406">
        <v>11.04</v>
      </c>
      <c r="I44" s="391"/>
      <c r="J44" s="342"/>
      <c r="K44" s="220"/>
    </row>
    <row r="45" spans="1:14" ht="13.5" thickTop="1">
      <c r="A45" s="1211">
        <v>32</v>
      </c>
      <c r="B45" s="1207"/>
      <c r="C45" s="1216"/>
      <c r="D45" s="337"/>
      <c r="E45" s="337"/>
      <c r="F45" s="337"/>
      <c r="G45" s="337"/>
      <c r="H45" s="327"/>
      <c r="I45" s="391"/>
      <c r="J45" s="342"/>
      <c r="K45" s="220"/>
    </row>
    <row r="46" spans="1:14" ht="15.75" thickBot="1">
      <c r="A46" s="1211">
        <v>33</v>
      </c>
      <c r="B46" s="1207" t="s">
        <v>1432</v>
      </c>
      <c r="C46" s="2367">
        <v>3031.8</v>
      </c>
      <c r="D46" s="2368"/>
      <c r="E46" s="1240"/>
      <c r="F46" s="1454">
        <v>3630.8</v>
      </c>
      <c r="G46" s="1241">
        <v>599</v>
      </c>
      <c r="H46" s="360">
        <v>19.760000000000002</v>
      </c>
      <c r="I46" s="391" t="s">
        <v>1915</v>
      </c>
      <c r="J46" s="327"/>
      <c r="K46" s="220"/>
    </row>
    <row r="47" spans="1:14" ht="13.5" thickTop="1">
      <c r="A47" s="1211">
        <v>34</v>
      </c>
      <c r="B47" s="1207"/>
      <c r="C47" s="1465"/>
      <c r="D47" s="1242"/>
      <c r="E47" s="1243"/>
      <c r="F47" s="1243"/>
      <c r="G47" s="337"/>
      <c r="H47" s="327"/>
      <c r="I47" s="391"/>
      <c r="J47" s="327"/>
      <c r="K47" s="220"/>
    </row>
    <row r="48" spans="1:14" ht="15.75" thickBot="1">
      <c r="A48" s="1211">
        <v>35</v>
      </c>
      <c r="B48" s="1207" t="s">
        <v>852</v>
      </c>
      <c r="C48" s="1455">
        <v>221.08699999999999</v>
      </c>
      <c r="D48" s="2369"/>
      <c r="E48" s="1240"/>
      <c r="F48" s="1455">
        <v>237.017</v>
      </c>
      <c r="G48" s="360">
        <v>15.930000000000007</v>
      </c>
      <c r="H48" s="360">
        <v>7.2053083175401573</v>
      </c>
      <c r="I48" s="391" t="s">
        <v>1915</v>
      </c>
      <c r="J48" s="327"/>
      <c r="K48" s="220"/>
    </row>
    <row r="49" spans="1:11" s="979" customFormat="1" ht="13.5" thickTop="1">
      <c r="A49" s="364">
        <v>36</v>
      </c>
      <c r="B49" s="327"/>
      <c r="C49" s="327"/>
      <c r="D49" s="327"/>
      <c r="E49" s="327"/>
      <c r="F49" s="327"/>
      <c r="G49" s="327"/>
      <c r="H49" s="327"/>
      <c r="I49" s="391"/>
      <c r="J49" s="327"/>
      <c r="K49" s="2364"/>
    </row>
    <row r="50" spans="1:11" s="979" customFormat="1">
      <c r="A50" s="364">
        <v>37</v>
      </c>
      <c r="B50" s="1251" t="s">
        <v>3729</v>
      </c>
      <c r="C50" s="409" t="s">
        <v>3730</v>
      </c>
      <c r="D50" s="327"/>
      <c r="E50" s="327"/>
      <c r="F50" s="327"/>
      <c r="G50" s="1244">
        <v>1.1976</v>
      </c>
      <c r="H50" s="327"/>
      <c r="I50" s="391"/>
      <c r="J50" s="327"/>
      <c r="K50" s="2364"/>
    </row>
    <row r="51" spans="1:11" s="979" customFormat="1">
      <c r="A51" s="364">
        <v>38</v>
      </c>
      <c r="B51" s="327"/>
      <c r="C51" s="327" t="s">
        <v>3731</v>
      </c>
      <c r="D51" s="327"/>
      <c r="E51" s="327"/>
      <c r="F51" s="327"/>
      <c r="G51" s="1245">
        <v>1.0721000000000001</v>
      </c>
      <c r="H51" s="327"/>
      <c r="I51" s="327"/>
      <c r="J51" s="327"/>
      <c r="K51" s="2364"/>
    </row>
    <row r="52" spans="1:11" s="979" customFormat="1">
      <c r="A52" s="364">
        <v>39</v>
      </c>
      <c r="B52" s="327"/>
      <c r="C52" s="327"/>
      <c r="D52" s="327"/>
      <c r="E52" s="327"/>
      <c r="F52" s="327"/>
      <c r="G52" s="1246"/>
      <c r="H52" s="327"/>
      <c r="I52" s="327"/>
      <c r="J52" s="327"/>
      <c r="K52" s="2364"/>
    </row>
    <row r="53" spans="1:11" s="979" customFormat="1" ht="13.5" thickBot="1">
      <c r="A53" s="364">
        <v>40</v>
      </c>
      <c r="B53" s="327"/>
      <c r="C53" s="327"/>
      <c r="D53" s="327"/>
      <c r="E53" s="327"/>
      <c r="F53" s="327"/>
      <c r="G53" s="1247">
        <v>1.2839</v>
      </c>
      <c r="H53" s="327"/>
      <c r="I53" s="327"/>
      <c r="J53" s="327"/>
      <c r="K53" s="2364"/>
    </row>
    <row r="54" spans="1:11" s="979" customFormat="1" ht="13.5" thickTop="1">
      <c r="A54" s="342"/>
      <c r="B54" s="342"/>
      <c r="C54" s="342"/>
      <c r="D54" s="364"/>
      <c r="E54" s="364"/>
      <c r="F54" s="364"/>
      <c r="G54" s="364"/>
      <c r="H54" s="364"/>
      <c r="I54" s="364"/>
      <c r="J54" s="364"/>
      <c r="K54" s="2364"/>
    </row>
    <row r="55" spans="1:11" s="979" customFormat="1">
      <c r="A55" s="342"/>
      <c r="B55" s="342"/>
      <c r="C55" s="342"/>
      <c r="D55" s="327"/>
      <c r="E55" s="327"/>
      <c r="F55" s="327"/>
      <c r="G55" s="327"/>
      <c r="H55" s="327"/>
      <c r="I55" s="327"/>
      <c r="J55" s="327"/>
      <c r="K55" s="2364"/>
    </row>
    <row r="56" spans="1:11" s="979" customFormat="1">
      <c r="A56" s="342"/>
      <c r="B56" s="342"/>
      <c r="C56" s="342"/>
      <c r="D56" s="342"/>
      <c r="E56" s="342"/>
      <c r="F56" s="342"/>
      <c r="G56" s="342"/>
      <c r="H56" s="342"/>
      <c r="I56" s="342"/>
      <c r="J56" s="342"/>
      <c r="K56" s="2364"/>
    </row>
    <row r="57" spans="1:11" s="979" customFormat="1">
      <c r="A57" s="342"/>
      <c r="B57" s="342"/>
      <c r="C57" s="342"/>
      <c r="D57" s="342"/>
      <c r="E57" s="342"/>
      <c r="F57" s="342"/>
      <c r="G57" s="342"/>
      <c r="H57" s="342"/>
      <c r="I57" s="342"/>
      <c r="J57" s="342"/>
      <c r="K57" s="2364"/>
    </row>
    <row r="58" spans="1:11" s="979" customFormat="1">
      <c r="A58" s="342"/>
      <c r="B58" s="342"/>
      <c r="C58" s="342"/>
      <c r="D58" s="342"/>
      <c r="E58" s="342"/>
      <c r="F58" s="342"/>
      <c r="G58" s="342"/>
      <c r="H58" s="342"/>
      <c r="I58" s="342"/>
      <c r="J58" s="342"/>
      <c r="K58" s="2364"/>
    </row>
    <row r="59" spans="1:11" s="979" customFormat="1">
      <c r="A59" s="342"/>
      <c r="B59" s="342"/>
      <c r="C59" s="342"/>
      <c r="D59" s="342"/>
      <c r="E59" s="342"/>
      <c r="F59" s="342"/>
      <c r="G59" s="342"/>
      <c r="H59" s="342"/>
      <c r="I59" s="342"/>
      <c r="J59" s="342"/>
      <c r="K59" s="2364"/>
    </row>
    <row r="60" spans="1:11" s="979" customFormat="1">
      <c r="A60" s="342"/>
      <c r="B60" s="342"/>
      <c r="C60" s="342"/>
      <c r="D60" s="342"/>
      <c r="E60" s="342"/>
      <c r="F60" s="342"/>
      <c r="G60" s="342"/>
      <c r="H60" s="342"/>
      <c r="I60" s="342"/>
      <c r="J60" s="342"/>
      <c r="K60" s="2364"/>
    </row>
    <row r="61" spans="1:11" s="979" customFormat="1">
      <c r="A61" s="342"/>
      <c r="B61" s="342"/>
      <c r="C61" s="342"/>
      <c r="D61" s="342"/>
      <c r="E61" s="342"/>
      <c r="F61" s="342"/>
      <c r="G61" s="342"/>
      <c r="H61" s="342"/>
      <c r="I61" s="342"/>
      <c r="J61" s="342"/>
      <c r="K61" s="2364"/>
    </row>
    <row r="62" spans="1:11" s="979" customFormat="1">
      <c r="A62" s="342"/>
      <c r="B62" s="342"/>
      <c r="C62" s="342"/>
      <c r="D62" s="342"/>
      <c r="E62" s="342"/>
      <c r="F62" s="342"/>
      <c r="G62" s="342"/>
      <c r="H62" s="342"/>
      <c r="I62" s="342"/>
      <c r="J62" s="342"/>
      <c r="K62" s="2364"/>
    </row>
    <row r="63" spans="1:11" s="979" customFormat="1">
      <c r="A63" s="342"/>
      <c r="B63" s="342"/>
      <c r="C63" s="342"/>
      <c r="D63" s="342"/>
      <c r="E63" s="342"/>
      <c r="F63" s="342"/>
      <c r="G63" s="342"/>
      <c r="H63" s="342"/>
      <c r="I63" s="342"/>
      <c r="J63" s="342"/>
      <c r="K63" s="2364"/>
    </row>
    <row r="64" spans="1:11" s="979" customFormat="1">
      <c r="A64" s="342"/>
      <c r="B64" s="342"/>
      <c r="C64" s="342"/>
      <c r="D64" s="342"/>
      <c r="E64" s="342"/>
      <c r="F64" s="342"/>
      <c r="G64" s="342"/>
      <c r="H64" s="342"/>
      <c r="I64" s="342"/>
      <c r="J64" s="342"/>
      <c r="K64" s="2364"/>
    </row>
    <row r="65" spans="1:11" s="979" customFormat="1">
      <c r="A65" s="342"/>
      <c r="B65" s="342"/>
      <c r="C65" s="342"/>
      <c r="D65" s="342"/>
      <c r="E65" s="342"/>
      <c r="F65" s="342"/>
      <c r="G65" s="342"/>
      <c r="H65" s="342"/>
      <c r="I65" s="342"/>
      <c r="J65" s="342"/>
      <c r="K65" s="2364"/>
    </row>
    <row r="66" spans="1:11" s="979" customFormat="1">
      <c r="A66" s="342"/>
      <c r="B66" s="342"/>
      <c r="C66" s="342"/>
      <c r="D66" s="342"/>
      <c r="E66" s="342"/>
      <c r="F66" s="342"/>
      <c r="G66" s="342"/>
      <c r="H66" s="342"/>
      <c r="I66" s="342"/>
      <c r="J66" s="342"/>
      <c r="K66" s="2364"/>
    </row>
    <row r="67" spans="1:11" s="979" customFormat="1">
      <c r="A67" s="342"/>
      <c r="B67" s="342"/>
      <c r="C67" s="342"/>
      <c r="D67" s="342"/>
      <c r="E67" s="342"/>
      <c r="F67" s="342"/>
      <c r="G67" s="342"/>
      <c r="H67" s="342"/>
      <c r="I67" s="342"/>
      <c r="J67" s="342"/>
      <c r="K67" s="2364"/>
    </row>
    <row r="68" spans="1:11" s="979" customFormat="1">
      <c r="A68" s="342"/>
      <c r="B68" s="342"/>
      <c r="C68" s="342"/>
      <c r="D68" s="342"/>
      <c r="E68" s="342"/>
      <c r="F68" s="342"/>
      <c r="G68" s="342"/>
      <c r="H68" s="342"/>
      <c r="I68" s="342"/>
      <c r="J68" s="342"/>
      <c r="K68" s="2364"/>
    </row>
    <row r="69" spans="1:11" s="979" customFormat="1">
      <c r="A69" s="342"/>
      <c r="B69" s="589"/>
      <c r="C69" s="342"/>
      <c r="D69" s="342"/>
      <c r="E69" s="342"/>
      <c r="F69" s="342"/>
      <c r="G69" s="342"/>
      <c r="H69" s="342"/>
      <c r="I69" s="342"/>
      <c r="J69" s="342"/>
      <c r="K69" s="2364"/>
    </row>
    <row r="70" spans="1:11" s="979" customFormat="1">
      <c r="A70" s="342"/>
      <c r="B70" s="342"/>
      <c r="C70" s="342"/>
      <c r="D70" s="342"/>
      <c r="E70" s="342"/>
      <c r="F70" s="342"/>
      <c r="G70" s="342"/>
      <c r="H70" s="342"/>
      <c r="I70" s="342"/>
      <c r="J70" s="342"/>
      <c r="K70" s="2364"/>
    </row>
    <row r="71" spans="1:11" s="979" customFormat="1">
      <c r="A71" s="342"/>
      <c r="B71" s="342"/>
      <c r="C71" s="342"/>
      <c r="D71" s="342"/>
      <c r="E71" s="342"/>
      <c r="F71" s="342"/>
      <c r="G71" s="342"/>
      <c r="H71" s="342"/>
      <c r="I71" s="342"/>
      <c r="J71" s="342"/>
      <c r="K71" s="2364"/>
    </row>
    <row r="72" spans="1:11" s="979" customFormat="1">
      <c r="A72" s="342"/>
      <c r="B72" s="589"/>
      <c r="C72" s="342"/>
      <c r="D72" s="342"/>
      <c r="E72" s="342"/>
      <c r="F72" s="342"/>
      <c r="G72" s="342"/>
      <c r="H72" s="342"/>
      <c r="I72" s="342"/>
      <c r="J72" s="342"/>
      <c r="K72" s="2364"/>
    </row>
    <row r="73" spans="1:11" s="979" customFormat="1">
      <c r="A73" s="342"/>
      <c r="B73" s="342"/>
      <c r="C73" s="342"/>
      <c r="D73" s="342"/>
      <c r="E73" s="342"/>
      <c r="F73" s="342"/>
      <c r="G73" s="342"/>
      <c r="H73" s="342"/>
      <c r="I73" s="342"/>
      <c r="J73" s="342"/>
      <c r="K73" s="2364"/>
    </row>
    <row r="74" spans="1:11" s="979" customFormat="1">
      <c r="A74" s="342"/>
      <c r="B74" s="342"/>
      <c r="C74" s="342"/>
      <c r="D74" s="342"/>
      <c r="E74" s="342"/>
      <c r="F74" s="342"/>
      <c r="G74" s="342"/>
      <c r="H74" s="342"/>
      <c r="I74" s="342"/>
      <c r="J74" s="342"/>
      <c r="K74" s="2364"/>
    </row>
    <row r="75" spans="1:11" s="979" customFormat="1">
      <c r="A75" s="342"/>
      <c r="B75" s="342"/>
      <c r="C75" s="342"/>
      <c r="D75" s="342"/>
      <c r="E75" s="342"/>
      <c r="F75" s="342"/>
      <c r="G75" s="342"/>
      <c r="H75" s="342"/>
      <c r="I75" s="342"/>
      <c r="J75" s="342"/>
      <c r="K75" s="2364"/>
    </row>
    <row r="76" spans="1:11" s="979" customFormat="1">
      <c r="A76" s="342"/>
      <c r="B76" s="342"/>
      <c r="C76" s="342"/>
      <c r="D76" s="342"/>
      <c r="E76" s="342"/>
      <c r="F76" s="342"/>
      <c r="G76" s="342"/>
      <c r="H76" s="342"/>
      <c r="I76" s="342"/>
      <c r="J76" s="342"/>
      <c r="K76" s="2364"/>
    </row>
    <row r="77" spans="1:11" s="979" customFormat="1">
      <c r="A77" s="342"/>
      <c r="B77" s="342"/>
      <c r="C77" s="342"/>
      <c r="D77" s="342"/>
      <c r="E77" s="342"/>
      <c r="F77" s="342"/>
      <c r="G77" s="342"/>
      <c r="H77" s="342"/>
      <c r="I77" s="342"/>
      <c r="J77" s="342"/>
      <c r="K77" s="2364"/>
    </row>
    <row r="78" spans="1:11" s="979" customFormat="1">
      <c r="A78" s="342"/>
      <c r="B78" s="342"/>
      <c r="C78" s="342"/>
      <c r="D78" s="342"/>
      <c r="E78" s="342"/>
      <c r="F78" s="342"/>
      <c r="G78" s="342"/>
      <c r="H78" s="342"/>
      <c r="I78" s="342"/>
      <c r="J78" s="342"/>
      <c r="K78" s="2364"/>
    </row>
    <row r="79" spans="1:11" s="979" customFormat="1">
      <c r="A79" s="342"/>
      <c r="B79" s="342"/>
      <c r="C79" s="342"/>
      <c r="D79" s="342"/>
      <c r="E79" s="342"/>
      <c r="F79" s="342"/>
      <c r="G79" s="342"/>
      <c r="H79" s="342"/>
      <c r="I79" s="342"/>
      <c r="J79" s="342"/>
      <c r="K79" s="2364"/>
    </row>
    <row r="80" spans="1:11" s="979" customFormat="1">
      <c r="A80" s="342"/>
      <c r="B80" s="342"/>
      <c r="C80" s="342"/>
      <c r="D80" s="342"/>
      <c r="E80" s="342"/>
      <c r="F80" s="589"/>
      <c r="G80" s="342"/>
      <c r="H80" s="342"/>
      <c r="I80" s="342"/>
      <c r="J80" s="342"/>
      <c r="K80" s="2364"/>
    </row>
    <row r="81" spans="1:11" s="979" customFormat="1">
      <c r="A81" s="342"/>
      <c r="B81" s="342"/>
      <c r="C81" s="342"/>
      <c r="D81" s="342"/>
      <c r="E81" s="342"/>
      <c r="F81" s="342"/>
      <c r="G81" s="342"/>
      <c r="H81" s="342"/>
      <c r="I81" s="342"/>
      <c r="J81" s="342"/>
      <c r="K81" s="2364"/>
    </row>
    <row r="82" spans="1:11" s="979" customFormat="1">
      <c r="A82" s="342"/>
      <c r="B82" s="342"/>
      <c r="C82" s="342"/>
      <c r="D82" s="342"/>
      <c r="E82" s="342"/>
      <c r="F82" s="342"/>
      <c r="G82" s="342"/>
      <c r="H82" s="342"/>
      <c r="I82" s="342"/>
      <c r="J82" s="342"/>
      <c r="K82" s="2364"/>
    </row>
    <row r="83" spans="1:11" s="979" customFormat="1">
      <c r="A83" s="342"/>
      <c r="B83" s="342"/>
      <c r="C83" s="342"/>
      <c r="D83" s="342"/>
      <c r="E83" s="342"/>
      <c r="F83" s="589"/>
      <c r="G83" s="342"/>
      <c r="H83" s="342"/>
      <c r="I83" s="342"/>
      <c r="J83" s="342"/>
      <c r="K83" s="2364"/>
    </row>
    <row r="84" spans="1:11" s="979" customFormat="1">
      <c r="A84" s="342"/>
      <c r="B84" s="342"/>
      <c r="C84" s="342"/>
      <c r="D84" s="342"/>
      <c r="E84" s="342"/>
      <c r="F84" s="342"/>
      <c r="G84" s="342"/>
      <c r="H84" s="342"/>
      <c r="I84" s="342"/>
      <c r="J84" s="342"/>
      <c r="K84" s="2364"/>
    </row>
    <row r="85" spans="1:11" s="979" customFormat="1">
      <c r="A85" s="342"/>
      <c r="B85" s="342"/>
      <c r="C85" s="342"/>
      <c r="D85" s="342"/>
      <c r="E85" s="342"/>
      <c r="F85" s="342"/>
      <c r="G85" s="342"/>
      <c r="H85" s="342"/>
      <c r="I85" s="342"/>
      <c r="J85" s="342"/>
      <c r="K85" s="2364"/>
    </row>
    <row r="86" spans="1:11" s="979" customFormat="1">
      <c r="A86" s="342"/>
      <c r="B86" s="342"/>
      <c r="C86" s="342"/>
      <c r="D86" s="342"/>
      <c r="E86" s="342"/>
      <c r="F86" s="342"/>
      <c r="G86" s="342"/>
      <c r="H86" s="342"/>
      <c r="I86" s="342"/>
      <c r="J86" s="342"/>
      <c r="K86" s="2364"/>
    </row>
    <row r="87" spans="1:11" s="979" customFormat="1">
      <c r="A87" s="342"/>
      <c r="B87" s="342"/>
      <c r="C87" s="342"/>
      <c r="D87" s="342"/>
      <c r="E87" s="342"/>
      <c r="F87" s="342"/>
      <c r="G87" s="342"/>
      <c r="H87" s="342"/>
      <c r="I87" s="342"/>
      <c r="J87" s="342"/>
      <c r="K87" s="2364"/>
    </row>
    <row r="88" spans="1:11" s="979" customFormat="1">
      <c r="A88" s="342"/>
      <c r="B88" s="342"/>
      <c r="C88" s="342"/>
      <c r="D88" s="342"/>
      <c r="E88" s="342"/>
      <c r="F88" s="342"/>
      <c r="G88" s="342"/>
      <c r="H88" s="342"/>
      <c r="I88" s="342"/>
      <c r="J88" s="342"/>
      <c r="K88" s="2364"/>
    </row>
    <row r="89" spans="1:11" s="979" customFormat="1">
      <c r="A89" s="342"/>
      <c r="B89" s="342"/>
      <c r="C89" s="342"/>
      <c r="D89" s="342"/>
      <c r="E89" s="342"/>
      <c r="F89" s="342"/>
      <c r="G89" s="342"/>
      <c r="H89" s="342"/>
      <c r="I89" s="342"/>
      <c r="J89" s="342"/>
      <c r="K89" s="2364"/>
    </row>
    <row r="90" spans="1:11" s="979" customFormat="1">
      <c r="A90" s="342"/>
      <c r="B90" s="342"/>
      <c r="C90" s="342"/>
      <c r="D90" s="342"/>
      <c r="E90" s="342"/>
      <c r="F90" s="342"/>
      <c r="G90" s="342"/>
      <c r="H90" s="342"/>
      <c r="I90" s="342"/>
      <c r="J90" s="342"/>
      <c r="K90" s="2364"/>
    </row>
    <row r="91" spans="1:11" s="979" customFormat="1">
      <c r="A91" s="342"/>
      <c r="B91" s="342"/>
      <c r="C91" s="342"/>
      <c r="D91" s="342"/>
      <c r="E91" s="342"/>
      <c r="F91" s="342"/>
      <c r="G91" s="342"/>
      <c r="H91" s="342"/>
      <c r="I91" s="342"/>
      <c r="J91" s="342"/>
      <c r="K91" s="2364"/>
    </row>
    <row r="92" spans="1:11" s="979" customFormat="1">
      <c r="A92" s="342"/>
      <c r="B92" s="342"/>
      <c r="C92" s="342"/>
      <c r="D92" s="342"/>
      <c r="E92" s="342"/>
      <c r="F92" s="342"/>
      <c r="G92" s="342"/>
      <c r="H92" s="342"/>
      <c r="I92" s="342"/>
      <c r="J92" s="342"/>
      <c r="K92" s="2364"/>
    </row>
    <row r="93" spans="1:11" s="979" customFormat="1">
      <c r="A93" s="342"/>
      <c r="B93" s="342"/>
      <c r="C93" s="342"/>
      <c r="D93" s="342"/>
      <c r="E93" s="342"/>
      <c r="F93" s="342"/>
      <c r="G93" s="342"/>
      <c r="H93" s="342"/>
      <c r="I93" s="342"/>
      <c r="J93" s="342"/>
      <c r="K93" s="2364"/>
    </row>
    <row r="94" spans="1:11" s="979" customFormat="1">
      <c r="A94" s="342"/>
      <c r="B94" s="342"/>
      <c r="C94" s="342"/>
      <c r="D94" s="342"/>
      <c r="E94" s="342"/>
      <c r="F94" s="342"/>
      <c r="G94" s="342"/>
      <c r="H94" s="342"/>
      <c r="I94" s="342"/>
      <c r="J94" s="342"/>
      <c r="K94" s="2364"/>
    </row>
    <row r="95" spans="1:11" s="979" customFormat="1">
      <c r="A95" s="342"/>
      <c r="B95" s="342"/>
      <c r="C95" s="342"/>
      <c r="D95" s="342"/>
      <c r="E95" s="342"/>
      <c r="F95" s="342"/>
      <c r="G95" s="342"/>
      <c r="H95" s="342"/>
      <c r="I95" s="342"/>
      <c r="J95" s="342"/>
      <c r="K95" s="2364"/>
    </row>
    <row r="96" spans="1:11" s="979" customFormat="1">
      <c r="A96" s="342"/>
      <c r="B96" s="342"/>
      <c r="C96" s="342"/>
      <c r="D96" s="342"/>
      <c r="E96" s="342"/>
      <c r="F96" s="342"/>
      <c r="G96" s="342"/>
      <c r="H96" s="342"/>
      <c r="I96" s="342"/>
      <c r="J96" s="342"/>
      <c r="K96" s="2364"/>
    </row>
    <row r="97" spans="1:11" s="979" customFormat="1">
      <c r="A97" s="342"/>
      <c r="B97" s="342"/>
      <c r="C97" s="342"/>
      <c r="D97" s="342"/>
      <c r="E97" s="342"/>
      <c r="F97" s="342"/>
      <c r="G97" s="342"/>
      <c r="H97" s="342"/>
      <c r="I97" s="342"/>
      <c r="J97" s="342"/>
      <c r="K97" s="2364"/>
    </row>
    <row r="98" spans="1:11" s="979" customFormat="1">
      <c r="A98" s="342"/>
      <c r="B98" s="342"/>
      <c r="C98" s="342"/>
      <c r="D98" s="342"/>
      <c r="E98" s="342"/>
      <c r="F98" s="342"/>
      <c r="G98" s="342"/>
      <c r="H98" s="342"/>
      <c r="I98" s="342"/>
      <c r="J98" s="342"/>
      <c r="K98" s="2364"/>
    </row>
    <row r="99" spans="1:11" s="979" customFormat="1">
      <c r="A99" s="342"/>
      <c r="B99" s="342"/>
      <c r="C99" s="342"/>
      <c r="D99" s="342"/>
      <c r="E99" s="342"/>
      <c r="F99" s="342"/>
      <c r="G99" s="342"/>
      <c r="H99" s="342"/>
      <c r="I99" s="342"/>
      <c r="J99" s="342"/>
      <c r="K99" s="2364"/>
    </row>
    <row r="100" spans="1:11" s="979" customFormat="1">
      <c r="A100" s="342"/>
      <c r="B100" s="342"/>
      <c r="C100" s="342"/>
      <c r="D100" s="342"/>
      <c r="E100" s="342"/>
      <c r="F100" s="342"/>
      <c r="G100" s="342"/>
      <c r="H100" s="342"/>
      <c r="I100" s="342"/>
      <c r="J100" s="342"/>
      <c r="K100" s="2364"/>
    </row>
    <row r="101" spans="1:11" s="979" customFormat="1">
      <c r="A101" s="342"/>
      <c r="B101" s="342"/>
      <c r="C101" s="342"/>
      <c r="D101" s="342"/>
      <c r="E101" s="342"/>
      <c r="F101" s="342"/>
      <c r="G101" s="342"/>
      <c r="H101" s="342"/>
      <c r="I101" s="342"/>
      <c r="J101" s="342"/>
      <c r="K101" s="2364"/>
    </row>
    <row r="102" spans="1:11" s="979" customFormat="1">
      <c r="A102" s="342"/>
      <c r="B102" s="342"/>
      <c r="C102" s="342"/>
      <c r="D102" s="342"/>
      <c r="E102" s="342"/>
      <c r="F102" s="342"/>
      <c r="G102" s="342"/>
      <c r="H102" s="342"/>
      <c r="I102" s="342"/>
      <c r="J102" s="342"/>
      <c r="K102" s="2364"/>
    </row>
    <row r="103" spans="1:11" s="979" customFormat="1">
      <c r="A103" s="342"/>
      <c r="B103" s="342"/>
      <c r="C103" s="342"/>
      <c r="D103" s="342"/>
      <c r="E103" s="342"/>
      <c r="F103" s="342"/>
      <c r="G103" s="342"/>
      <c r="H103" s="342"/>
      <c r="I103" s="342"/>
      <c r="J103" s="342"/>
      <c r="K103" s="2364"/>
    </row>
    <row r="104" spans="1:11" s="979" customFormat="1">
      <c r="A104" s="342"/>
      <c r="B104" s="342"/>
      <c r="C104" s="342"/>
      <c r="D104" s="342"/>
      <c r="E104" s="342"/>
      <c r="F104" s="342"/>
      <c r="G104" s="342"/>
      <c r="H104" s="342"/>
      <c r="I104" s="342"/>
      <c r="J104" s="342"/>
      <c r="K104" s="2364"/>
    </row>
    <row r="105" spans="1:11" s="979" customFormat="1">
      <c r="A105" s="342"/>
      <c r="B105" s="342"/>
      <c r="C105" s="342"/>
      <c r="D105" s="342"/>
      <c r="E105" s="342"/>
      <c r="F105" s="342"/>
      <c r="G105" s="342"/>
      <c r="H105" s="342"/>
      <c r="I105" s="342"/>
      <c r="J105" s="342"/>
      <c r="K105" s="2364"/>
    </row>
    <row r="106" spans="1:11" s="979" customFormat="1">
      <c r="A106" s="342"/>
      <c r="B106" s="342"/>
      <c r="C106" s="342"/>
      <c r="D106" s="342"/>
      <c r="E106" s="342"/>
      <c r="F106" s="342"/>
      <c r="G106" s="342"/>
      <c r="H106" s="342"/>
      <c r="I106" s="342"/>
      <c r="J106" s="342"/>
      <c r="K106" s="2364"/>
    </row>
    <row r="107" spans="1:11" s="979" customFormat="1">
      <c r="A107" s="342"/>
      <c r="B107" s="342"/>
      <c r="C107" s="342"/>
      <c r="D107" s="342"/>
      <c r="E107" s="342"/>
      <c r="F107" s="342"/>
      <c r="G107" s="342"/>
      <c r="H107" s="342"/>
      <c r="I107" s="342"/>
      <c r="J107" s="342"/>
      <c r="K107" s="2364"/>
    </row>
    <row r="108" spans="1:11" s="979" customFormat="1">
      <c r="A108" s="342"/>
      <c r="B108" s="342"/>
      <c r="C108" s="342"/>
      <c r="D108" s="342"/>
      <c r="E108" s="342"/>
      <c r="F108" s="342"/>
      <c r="G108" s="342"/>
      <c r="H108" s="342"/>
      <c r="I108" s="342"/>
      <c r="J108" s="342"/>
      <c r="K108" s="2364"/>
    </row>
    <row r="109" spans="1:11" s="979" customFormat="1">
      <c r="A109" s="342"/>
      <c r="B109" s="342"/>
      <c r="C109" s="342"/>
      <c r="D109" s="342"/>
      <c r="E109" s="342"/>
      <c r="F109" s="342"/>
      <c r="G109" s="342"/>
      <c r="H109" s="342"/>
      <c r="I109" s="342"/>
      <c r="J109" s="342"/>
      <c r="K109" s="2364"/>
    </row>
    <row r="110" spans="1:11" s="979" customFormat="1">
      <c r="A110" s="342"/>
      <c r="B110" s="342"/>
      <c r="C110" s="342"/>
      <c r="D110" s="342"/>
      <c r="E110" s="342"/>
      <c r="F110" s="342"/>
      <c r="G110" s="342"/>
      <c r="H110" s="342"/>
      <c r="I110" s="342"/>
      <c r="J110" s="342"/>
      <c r="K110" s="2364"/>
    </row>
    <row r="111" spans="1:11" s="979" customFormat="1">
      <c r="A111" s="342"/>
      <c r="B111" s="342"/>
      <c r="C111" s="342"/>
      <c r="D111" s="342"/>
      <c r="E111" s="342"/>
      <c r="F111" s="342"/>
      <c r="G111" s="342"/>
      <c r="H111" s="342"/>
      <c r="I111" s="342"/>
      <c r="J111" s="342"/>
      <c r="K111" s="2364"/>
    </row>
    <row r="112" spans="1:11" s="979" customFormat="1">
      <c r="A112" s="342"/>
      <c r="B112" s="342"/>
      <c r="C112" s="342"/>
      <c r="D112" s="342"/>
      <c r="E112" s="342"/>
      <c r="F112" s="342"/>
      <c r="G112" s="342"/>
      <c r="H112" s="342"/>
      <c r="I112" s="342"/>
      <c r="J112" s="342"/>
      <c r="K112" s="2364"/>
    </row>
    <row r="113" spans="1:11" s="979" customFormat="1">
      <c r="A113" s="342"/>
      <c r="B113" s="342"/>
      <c r="C113" s="342"/>
      <c r="D113" s="342"/>
      <c r="E113" s="342"/>
      <c r="F113" s="342"/>
      <c r="G113" s="342"/>
      <c r="H113" s="342"/>
      <c r="I113" s="342"/>
      <c r="J113" s="342"/>
      <c r="K113" s="2364"/>
    </row>
    <row r="114" spans="1:11" s="979" customFormat="1">
      <c r="A114" s="342"/>
      <c r="B114" s="342"/>
      <c r="C114" s="342"/>
      <c r="D114" s="342"/>
      <c r="E114" s="342"/>
      <c r="F114" s="342"/>
      <c r="G114" s="342"/>
      <c r="H114" s="342"/>
      <c r="I114" s="342"/>
      <c r="J114" s="342"/>
      <c r="K114" s="2364"/>
    </row>
    <row r="115" spans="1:11" s="979" customFormat="1">
      <c r="A115" s="342"/>
      <c r="B115" s="342"/>
      <c r="C115" s="342"/>
      <c r="D115" s="342"/>
      <c r="E115" s="342"/>
      <c r="F115" s="342"/>
      <c r="G115" s="342"/>
      <c r="H115" s="342"/>
      <c r="I115" s="342"/>
      <c r="J115" s="342"/>
      <c r="K115" s="2364"/>
    </row>
    <row r="116" spans="1:11" s="979" customFormat="1">
      <c r="A116" s="342"/>
      <c r="B116" s="342"/>
      <c r="C116" s="342"/>
      <c r="D116" s="342"/>
      <c r="E116" s="342"/>
      <c r="F116" s="342"/>
      <c r="G116" s="342"/>
      <c r="H116" s="342"/>
      <c r="I116" s="342"/>
      <c r="J116" s="342"/>
      <c r="K116" s="2364"/>
    </row>
    <row r="117" spans="1:11" s="979" customFormat="1">
      <c r="A117" s="342"/>
      <c r="B117" s="342"/>
      <c r="C117" s="342"/>
      <c r="D117" s="342"/>
      <c r="E117" s="342"/>
      <c r="F117" s="342"/>
      <c r="G117" s="342"/>
      <c r="H117" s="342"/>
      <c r="I117" s="342"/>
      <c r="J117" s="342"/>
      <c r="K117" s="2364"/>
    </row>
    <row r="118" spans="1:11" s="979" customFormat="1">
      <c r="A118" s="342"/>
      <c r="B118" s="342"/>
      <c r="C118" s="342"/>
      <c r="D118" s="342"/>
      <c r="E118" s="342"/>
      <c r="F118" s="342"/>
      <c r="G118" s="342"/>
      <c r="H118" s="342"/>
      <c r="I118" s="342"/>
      <c r="J118" s="342"/>
      <c r="K118" s="2364"/>
    </row>
    <row r="119" spans="1:11" s="979" customFormat="1">
      <c r="A119" s="342"/>
      <c r="B119" s="342"/>
      <c r="C119" s="342"/>
      <c r="D119" s="342"/>
      <c r="E119" s="342"/>
      <c r="F119" s="342"/>
      <c r="G119" s="342"/>
      <c r="H119" s="342"/>
      <c r="I119" s="342"/>
      <c r="J119" s="342"/>
      <c r="K119" s="2364"/>
    </row>
    <row r="120" spans="1:11" s="979" customFormat="1">
      <c r="A120" s="342"/>
      <c r="B120" s="342"/>
      <c r="C120" s="342"/>
      <c r="D120" s="342"/>
      <c r="E120" s="342"/>
      <c r="F120" s="342"/>
      <c r="G120" s="342"/>
      <c r="H120" s="342"/>
      <c r="I120" s="342"/>
      <c r="J120" s="342"/>
      <c r="K120" s="2364"/>
    </row>
    <row r="121" spans="1:11" s="979" customFormat="1">
      <c r="A121" s="342"/>
      <c r="B121" s="342"/>
      <c r="C121" s="342"/>
      <c r="D121" s="342"/>
      <c r="E121" s="342"/>
      <c r="F121" s="342"/>
      <c r="G121" s="342"/>
      <c r="H121" s="342"/>
      <c r="I121" s="342"/>
      <c r="J121" s="342"/>
      <c r="K121" s="2364"/>
    </row>
    <row r="122" spans="1:11" s="979" customFormat="1">
      <c r="A122" s="342"/>
      <c r="B122" s="342"/>
      <c r="C122" s="342"/>
      <c r="D122" s="342"/>
      <c r="E122" s="342"/>
      <c r="F122" s="342"/>
      <c r="G122" s="342"/>
      <c r="H122" s="342"/>
      <c r="I122" s="342"/>
      <c r="J122" s="342"/>
      <c r="K122" s="2364"/>
    </row>
    <row r="123" spans="1:11" s="979" customFormat="1">
      <c r="A123" s="342"/>
      <c r="B123" s="342"/>
      <c r="C123" s="342"/>
      <c r="D123" s="342"/>
      <c r="E123" s="342"/>
      <c r="F123" s="342"/>
      <c r="G123" s="342"/>
      <c r="H123" s="342"/>
      <c r="I123" s="342"/>
      <c r="J123" s="342"/>
      <c r="K123" s="2364"/>
    </row>
    <row r="124" spans="1:11" s="979" customFormat="1">
      <c r="A124" s="342"/>
      <c r="B124" s="342"/>
      <c r="C124" s="342"/>
      <c r="D124" s="342"/>
      <c r="E124" s="342"/>
      <c r="F124" s="342"/>
      <c r="G124" s="342"/>
      <c r="H124" s="342"/>
      <c r="I124" s="342"/>
      <c r="J124" s="342"/>
      <c r="K124" s="2364"/>
    </row>
    <row r="125" spans="1:11" s="979" customFormat="1">
      <c r="A125" s="342"/>
      <c r="B125" s="342"/>
      <c r="C125" s="342"/>
      <c r="D125" s="342"/>
      <c r="E125" s="342"/>
      <c r="F125" s="342"/>
      <c r="G125" s="342"/>
      <c r="H125" s="342"/>
      <c r="I125" s="342"/>
      <c r="J125" s="342"/>
      <c r="K125" s="2364"/>
    </row>
    <row r="126" spans="1:11" s="979" customFormat="1">
      <c r="A126" s="342"/>
      <c r="B126" s="342"/>
      <c r="C126" s="342"/>
      <c r="D126" s="342"/>
      <c r="E126" s="342"/>
      <c r="F126" s="342"/>
      <c r="G126" s="342"/>
      <c r="H126" s="342"/>
      <c r="I126" s="342"/>
      <c r="J126" s="342"/>
      <c r="K126" s="2364"/>
    </row>
    <row r="127" spans="1:11" s="979" customFormat="1">
      <c r="A127" s="342"/>
      <c r="B127" s="342"/>
      <c r="C127" s="342"/>
      <c r="D127" s="342"/>
      <c r="E127" s="342"/>
      <c r="F127" s="342"/>
      <c r="G127" s="342"/>
      <c r="H127" s="342"/>
      <c r="I127" s="342"/>
      <c r="J127" s="342"/>
      <c r="K127" s="2364"/>
    </row>
    <row r="128" spans="1:11" s="979" customFormat="1">
      <c r="A128" s="342"/>
      <c r="B128" s="342"/>
      <c r="C128" s="342"/>
      <c r="D128" s="342"/>
      <c r="E128" s="342"/>
      <c r="F128" s="342"/>
      <c r="G128" s="342"/>
      <c r="H128" s="342"/>
      <c r="I128" s="342"/>
      <c r="J128" s="342"/>
      <c r="K128" s="2364"/>
    </row>
    <row r="129" spans="1:11" s="979" customFormat="1">
      <c r="A129" s="342"/>
      <c r="B129" s="342"/>
      <c r="C129" s="342"/>
      <c r="D129" s="342"/>
      <c r="E129" s="342"/>
      <c r="F129" s="342"/>
      <c r="G129" s="342"/>
      <c r="H129" s="342"/>
      <c r="I129" s="342"/>
      <c r="J129" s="342"/>
      <c r="K129" s="2364"/>
    </row>
    <row r="130" spans="1:11" s="979" customFormat="1">
      <c r="A130" s="342"/>
      <c r="B130" s="342"/>
      <c r="C130" s="342"/>
      <c r="D130" s="342"/>
      <c r="E130" s="342"/>
      <c r="F130" s="342"/>
      <c r="G130" s="342"/>
      <c r="H130" s="342"/>
      <c r="I130" s="342"/>
      <c r="J130" s="342"/>
      <c r="K130" s="2364"/>
    </row>
    <row r="131" spans="1:11" s="979" customFormat="1">
      <c r="A131" s="342"/>
      <c r="B131" s="342"/>
      <c r="C131" s="342"/>
      <c r="D131" s="342"/>
      <c r="E131" s="342"/>
      <c r="F131" s="342"/>
      <c r="G131" s="342"/>
      <c r="H131" s="342"/>
      <c r="I131" s="342"/>
      <c r="J131" s="342"/>
      <c r="K131" s="2364"/>
    </row>
    <row r="132" spans="1:11" s="979" customFormat="1">
      <c r="A132" s="342"/>
      <c r="B132" s="342"/>
      <c r="C132" s="342"/>
      <c r="D132" s="342"/>
      <c r="E132" s="342"/>
      <c r="F132" s="342"/>
      <c r="G132" s="342"/>
      <c r="H132" s="342"/>
      <c r="I132" s="342"/>
      <c r="J132" s="342"/>
      <c r="K132" s="2364"/>
    </row>
    <row r="133" spans="1:11" s="979" customFormat="1">
      <c r="A133" s="342"/>
      <c r="B133" s="342"/>
      <c r="C133" s="342"/>
      <c r="D133" s="342"/>
      <c r="E133" s="342"/>
      <c r="F133" s="342"/>
      <c r="G133" s="342"/>
      <c r="H133" s="342"/>
      <c r="I133" s="342"/>
      <c r="J133" s="342"/>
      <c r="K133" s="2364"/>
    </row>
    <row r="134" spans="1:11" s="979" customFormat="1">
      <c r="A134" s="342"/>
      <c r="B134" s="342"/>
      <c r="C134" s="342"/>
      <c r="D134" s="342"/>
      <c r="E134" s="342"/>
      <c r="F134" s="342"/>
      <c r="G134" s="342"/>
      <c r="H134" s="342"/>
      <c r="I134" s="342"/>
      <c r="J134" s="342"/>
      <c r="K134" s="2364"/>
    </row>
    <row r="135" spans="1:11" s="979" customFormat="1">
      <c r="A135" s="342"/>
      <c r="B135" s="342"/>
      <c r="C135" s="342"/>
      <c r="D135" s="342"/>
      <c r="E135" s="342"/>
      <c r="F135" s="342"/>
      <c r="G135" s="342"/>
      <c r="H135" s="342"/>
      <c r="I135" s="342"/>
      <c r="J135" s="342"/>
      <c r="K135" s="2364"/>
    </row>
    <row r="136" spans="1:11" s="979" customFormat="1">
      <c r="A136" s="342"/>
      <c r="B136" s="342"/>
      <c r="C136" s="342"/>
      <c r="D136" s="342"/>
      <c r="E136" s="342"/>
      <c r="F136" s="342"/>
      <c r="G136" s="342"/>
      <c r="H136" s="342"/>
      <c r="I136" s="342"/>
      <c r="J136" s="342"/>
      <c r="K136" s="2364"/>
    </row>
    <row r="137" spans="1:11" s="979" customFormat="1">
      <c r="A137" s="342"/>
      <c r="B137" s="342"/>
      <c r="C137" s="342"/>
      <c r="D137" s="342"/>
      <c r="E137" s="342"/>
      <c r="F137" s="342"/>
      <c r="G137" s="342"/>
      <c r="H137" s="342"/>
      <c r="I137" s="342"/>
      <c r="J137" s="342"/>
      <c r="K137" s="2364"/>
    </row>
    <row r="138" spans="1:11" s="979" customFormat="1">
      <c r="A138" s="342"/>
      <c r="B138" s="342"/>
      <c r="C138" s="342"/>
      <c r="D138" s="342"/>
      <c r="E138" s="342"/>
      <c r="F138" s="342"/>
      <c r="G138" s="342"/>
      <c r="H138" s="342"/>
      <c r="I138" s="342"/>
      <c r="J138" s="342"/>
      <c r="K138" s="2364"/>
    </row>
    <row r="139" spans="1:11" s="979" customFormat="1">
      <c r="A139" s="342"/>
      <c r="B139" s="342"/>
      <c r="C139" s="342"/>
      <c r="D139" s="342"/>
      <c r="E139" s="342"/>
      <c r="F139" s="342"/>
      <c r="G139" s="342"/>
      <c r="H139" s="342"/>
      <c r="I139" s="342"/>
      <c r="J139" s="342"/>
      <c r="K139" s="2364"/>
    </row>
    <row r="140" spans="1:11" s="979" customFormat="1">
      <c r="A140" s="342"/>
      <c r="B140" s="342"/>
      <c r="C140" s="342"/>
      <c r="D140" s="342"/>
      <c r="E140" s="342"/>
      <c r="F140" s="342"/>
      <c r="G140" s="342"/>
      <c r="H140" s="342"/>
      <c r="I140" s="342"/>
      <c r="J140" s="342"/>
      <c r="K140" s="2364"/>
    </row>
    <row r="141" spans="1:11" s="979" customFormat="1">
      <c r="A141" s="342"/>
      <c r="B141" s="342"/>
      <c r="C141" s="342"/>
      <c r="D141" s="342"/>
      <c r="E141" s="342"/>
      <c r="F141" s="342"/>
      <c r="G141" s="342"/>
      <c r="H141" s="342"/>
      <c r="I141" s="342"/>
      <c r="J141" s="342"/>
      <c r="K141" s="2364"/>
    </row>
    <row r="142" spans="1:11" s="979" customFormat="1">
      <c r="A142" s="342"/>
      <c r="B142" s="342"/>
      <c r="C142" s="342"/>
      <c r="D142" s="342"/>
      <c r="E142" s="342"/>
      <c r="F142" s="342"/>
      <c r="G142" s="342"/>
      <c r="H142" s="342"/>
      <c r="I142" s="342"/>
      <c r="J142" s="342"/>
      <c r="K142" s="2364"/>
    </row>
    <row r="143" spans="1:11" s="979" customFormat="1">
      <c r="A143" s="342"/>
      <c r="B143" s="342"/>
      <c r="C143" s="342"/>
      <c r="D143" s="342"/>
      <c r="E143" s="342"/>
      <c r="F143" s="342"/>
      <c r="G143" s="342"/>
      <c r="H143" s="342"/>
      <c r="I143" s="342"/>
      <c r="J143" s="342"/>
      <c r="K143" s="2364"/>
    </row>
    <row r="144" spans="1:11" s="979" customFormat="1">
      <c r="A144" s="342"/>
      <c r="B144" s="342"/>
      <c r="C144" s="342"/>
      <c r="D144" s="342"/>
      <c r="E144" s="342"/>
      <c r="F144" s="342"/>
      <c r="G144" s="342"/>
      <c r="H144" s="342"/>
      <c r="I144" s="342"/>
      <c r="J144" s="342"/>
      <c r="K144" s="2364"/>
    </row>
    <row r="145" spans="1:11" s="979" customFormat="1">
      <c r="A145" s="342"/>
      <c r="B145" s="342"/>
      <c r="C145" s="342"/>
      <c r="D145" s="342"/>
      <c r="E145" s="342"/>
      <c r="F145" s="342"/>
      <c r="G145" s="342"/>
      <c r="H145" s="342"/>
      <c r="I145" s="342"/>
      <c r="J145" s="342"/>
      <c r="K145" s="2364"/>
    </row>
    <row r="146" spans="1:11" s="979" customFormat="1">
      <c r="A146" s="342"/>
      <c r="B146" s="342"/>
      <c r="C146" s="342"/>
      <c r="D146" s="342"/>
      <c r="E146" s="342"/>
      <c r="F146" s="342"/>
      <c r="G146" s="342"/>
      <c r="H146" s="342"/>
      <c r="I146" s="342"/>
      <c r="J146" s="342"/>
      <c r="K146" s="2364"/>
    </row>
    <row r="147" spans="1:11" s="979" customFormat="1">
      <c r="A147" s="342"/>
      <c r="B147" s="342"/>
      <c r="C147" s="342"/>
      <c r="D147" s="342"/>
      <c r="E147" s="342"/>
      <c r="F147" s="342"/>
      <c r="G147" s="342"/>
      <c r="H147" s="342"/>
      <c r="I147" s="342"/>
      <c r="J147" s="342"/>
      <c r="K147" s="2364"/>
    </row>
    <row r="148" spans="1:11" s="979" customFormat="1">
      <c r="A148" s="342"/>
      <c r="B148" s="342"/>
      <c r="C148" s="342"/>
      <c r="D148" s="342"/>
      <c r="E148" s="342"/>
      <c r="F148" s="342"/>
      <c r="G148" s="342"/>
      <c r="H148" s="342"/>
      <c r="I148" s="342"/>
      <c r="J148" s="342"/>
      <c r="K148" s="2364"/>
    </row>
    <row r="149" spans="1:11" s="979" customFormat="1">
      <c r="A149" s="342"/>
      <c r="B149" s="342"/>
      <c r="C149" s="342"/>
      <c r="D149" s="342"/>
      <c r="E149" s="342"/>
      <c r="F149" s="342"/>
      <c r="G149" s="342"/>
      <c r="H149" s="342"/>
      <c r="I149" s="342"/>
      <c r="J149" s="342"/>
      <c r="K149" s="2364"/>
    </row>
    <row r="150" spans="1:11" s="979" customFormat="1">
      <c r="A150" s="342"/>
      <c r="B150" s="342"/>
      <c r="C150" s="342"/>
      <c r="D150" s="342"/>
      <c r="E150" s="342"/>
      <c r="F150" s="342"/>
      <c r="G150" s="342"/>
      <c r="H150" s="342"/>
      <c r="I150" s="342"/>
      <c r="J150" s="342"/>
      <c r="K150" s="2364"/>
    </row>
    <row r="151" spans="1:11" s="979" customFormat="1">
      <c r="A151" s="342"/>
      <c r="B151" s="342"/>
      <c r="C151" s="342"/>
      <c r="D151" s="342"/>
      <c r="E151" s="342"/>
      <c r="F151" s="342"/>
      <c r="G151" s="342"/>
      <c r="H151" s="342"/>
      <c r="I151" s="342"/>
      <c r="J151" s="342"/>
      <c r="K151" s="2364"/>
    </row>
    <row r="152" spans="1:11" s="979" customFormat="1">
      <c r="A152" s="342"/>
      <c r="B152" s="342"/>
      <c r="C152" s="342"/>
      <c r="D152" s="342"/>
      <c r="E152" s="342"/>
      <c r="F152" s="342"/>
      <c r="G152" s="342"/>
      <c r="H152" s="342"/>
      <c r="I152" s="342"/>
      <c r="J152" s="342"/>
      <c r="K152" s="2364"/>
    </row>
    <row r="153" spans="1:11" s="979" customFormat="1">
      <c r="A153" s="342"/>
      <c r="B153" s="342"/>
      <c r="C153" s="342"/>
      <c r="D153" s="342"/>
      <c r="E153" s="342"/>
      <c r="F153" s="342"/>
      <c r="G153" s="342"/>
      <c r="H153" s="342"/>
      <c r="I153" s="342"/>
      <c r="J153" s="342"/>
      <c r="K153" s="2364"/>
    </row>
    <row r="154" spans="1:11" s="979" customFormat="1">
      <c r="A154" s="342"/>
      <c r="B154" s="342"/>
      <c r="C154" s="342"/>
      <c r="D154" s="342"/>
      <c r="E154" s="342"/>
      <c r="F154" s="342"/>
      <c r="G154" s="342"/>
      <c r="H154" s="342"/>
      <c r="I154" s="342"/>
      <c r="J154" s="342"/>
      <c r="K154" s="2364"/>
    </row>
    <row r="155" spans="1:11" s="979" customFormat="1">
      <c r="A155" s="342"/>
      <c r="B155" s="342"/>
      <c r="C155" s="342"/>
      <c r="D155" s="342"/>
      <c r="E155" s="342"/>
      <c r="F155" s="342"/>
      <c r="G155" s="342"/>
      <c r="H155" s="342"/>
      <c r="I155" s="342"/>
      <c r="J155" s="342"/>
      <c r="K155" s="2364"/>
    </row>
    <row r="156" spans="1:11" s="979" customFormat="1">
      <c r="A156" s="342"/>
      <c r="B156" s="342"/>
      <c r="C156" s="342"/>
      <c r="D156" s="342"/>
      <c r="E156" s="342"/>
      <c r="F156" s="342"/>
      <c r="G156" s="342"/>
      <c r="H156" s="342"/>
      <c r="I156" s="342"/>
      <c r="J156" s="342"/>
      <c r="K156" s="2364"/>
    </row>
    <row r="157" spans="1:11" s="979" customFormat="1">
      <c r="A157" s="342"/>
      <c r="B157" s="342"/>
      <c r="C157" s="342"/>
      <c r="D157" s="342"/>
      <c r="E157" s="342"/>
      <c r="F157" s="342"/>
      <c r="G157" s="342"/>
      <c r="H157" s="342"/>
      <c r="I157" s="342"/>
      <c r="J157" s="342"/>
      <c r="K157" s="2364"/>
    </row>
    <row r="158" spans="1:11" s="979" customFormat="1">
      <c r="A158" s="342"/>
      <c r="B158" s="342"/>
      <c r="C158" s="342"/>
      <c r="D158" s="342"/>
      <c r="E158" s="342"/>
      <c r="F158" s="342"/>
      <c r="G158" s="342"/>
      <c r="H158" s="342"/>
      <c r="I158" s="342"/>
      <c r="J158" s="342"/>
      <c r="K158" s="2364"/>
    </row>
    <row r="159" spans="1:11" s="979" customFormat="1">
      <c r="A159" s="342"/>
      <c r="B159" s="342"/>
      <c r="C159" s="342"/>
      <c r="D159" s="342"/>
      <c r="E159" s="342"/>
      <c r="F159" s="342"/>
      <c r="G159" s="342"/>
      <c r="H159" s="342"/>
      <c r="I159" s="342"/>
      <c r="J159" s="342"/>
      <c r="K159" s="2364"/>
    </row>
    <row r="160" spans="1:11" s="979" customFormat="1">
      <c r="A160" s="342"/>
      <c r="B160" s="342"/>
      <c r="C160" s="342"/>
      <c r="D160" s="342"/>
      <c r="E160" s="342"/>
      <c r="F160" s="342"/>
      <c r="G160" s="342"/>
      <c r="H160" s="342"/>
      <c r="I160" s="342"/>
      <c r="J160" s="342"/>
      <c r="K160" s="2364"/>
    </row>
    <row r="161" spans="1:11" s="979" customFormat="1">
      <c r="A161" s="342"/>
      <c r="B161" s="342"/>
      <c r="C161" s="342"/>
      <c r="D161" s="342"/>
      <c r="E161" s="342"/>
      <c r="F161" s="342"/>
      <c r="G161" s="342"/>
      <c r="H161" s="342"/>
      <c r="I161" s="342"/>
      <c r="J161" s="342"/>
      <c r="K161" s="2364"/>
    </row>
    <row r="162" spans="1:11" s="979" customFormat="1">
      <c r="A162" s="342"/>
      <c r="B162" s="342"/>
      <c r="C162" s="342"/>
      <c r="D162" s="342"/>
      <c r="E162" s="342"/>
      <c r="F162" s="342"/>
      <c r="G162" s="342"/>
      <c r="H162" s="342"/>
      <c r="I162" s="342"/>
      <c r="J162" s="342"/>
      <c r="K162" s="2364"/>
    </row>
    <row r="163" spans="1:11" s="979" customFormat="1">
      <c r="A163" s="342"/>
      <c r="B163" s="342"/>
      <c r="C163" s="342"/>
      <c r="D163" s="342"/>
      <c r="E163" s="342"/>
      <c r="F163" s="342"/>
      <c r="G163" s="342"/>
      <c r="H163" s="342"/>
      <c r="I163" s="342"/>
      <c r="J163" s="342"/>
      <c r="K163" s="2364"/>
    </row>
    <row r="164" spans="1:11" s="979" customFormat="1">
      <c r="A164" s="342"/>
      <c r="B164" s="342"/>
      <c r="C164" s="342"/>
      <c r="D164" s="342"/>
      <c r="E164" s="342"/>
      <c r="F164" s="342"/>
      <c r="G164" s="342"/>
      <c r="H164" s="342"/>
      <c r="I164" s="342"/>
      <c r="J164" s="342"/>
      <c r="K164" s="2364"/>
    </row>
    <row r="165" spans="1:11" s="979" customFormat="1">
      <c r="A165" s="342"/>
      <c r="B165" s="342"/>
      <c r="C165" s="342"/>
      <c r="D165" s="342"/>
      <c r="E165" s="342"/>
      <c r="F165" s="342"/>
      <c r="G165" s="342"/>
      <c r="H165" s="342"/>
      <c r="I165" s="342"/>
      <c r="J165" s="342"/>
      <c r="K165" s="2364"/>
    </row>
    <row r="166" spans="1:11" s="979" customFormat="1">
      <c r="A166" s="342"/>
      <c r="B166" s="342"/>
      <c r="C166" s="342"/>
      <c r="D166" s="342"/>
      <c r="E166" s="342"/>
      <c r="F166" s="342"/>
      <c r="G166" s="342"/>
      <c r="H166" s="342"/>
      <c r="I166" s="342"/>
      <c r="J166" s="342"/>
      <c r="K166" s="2364"/>
    </row>
    <row r="167" spans="1:11" s="979" customFormat="1">
      <c r="A167" s="342"/>
      <c r="B167" s="342"/>
      <c r="C167" s="342"/>
      <c r="D167" s="342"/>
      <c r="E167" s="342"/>
      <c r="F167" s="342"/>
      <c r="G167" s="342"/>
      <c r="H167" s="342"/>
      <c r="I167" s="342"/>
      <c r="J167" s="342"/>
      <c r="K167" s="2364"/>
    </row>
    <row r="168" spans="1:11" s="979" customFormat="1">
      <c r="A168" s="342"/>
      <c r="B168" s="342"/>
      <c r="C168" s="342"/>
      <c r="D168" s="342"/>
      <c r="E168" s="342"/>
      <c r="F168" s="342"/>
      <c r="G168" s="342"/>
      <c r="H168" s="342"/>
      <c r="I168" s="342"/>
      <c r="J168" s="342"/>
      <c r="K168" s="2364"/>
    </row>
    <row r="169" spans="1:11" s="979" customFormat="1">
      <c r="A169" s="342"/>
      <c r="B169" s="342"/>
      <c r="C169" s="342"/>
      <c r="D169" s="342"/>
      <c r="E169" s="342"/>
      <c r="F169" s="342"/>
      <c r="G169" s="342"/>
      <c r="H169" s="342"/>
      <c r="I169" s="342"/>
      <c r="J169" s="342"/>
      <c r="K169" s="2364"/>
    </row>
    <row r="170" spans="1:11" s="979" customFormat="1">
      <c r="A170" s="342"/>
      <c r="B170" s="342"/>
      <c r="C170" s="342"/>
      <c r="D170" s="342"/>
      <c r="E170" s="342"/>
      <c r="F170" s="342"/>
      <c r="G170" s="342"/>
      <c r="H170" s="342"/>
      <c r="I170" s="342"/>
      <c r="J170" s="342"/>
      <c r="K170" s="2364"/>
    </row>
    <row r="171" spans="1:11" s="979" customFormat="1">
      <c r="A171" s="342"/>
      <c r="B171" s="342"/>
      <c r="C171" s="342"/>
      <c r="D171" s="342"/>
      <c r="E171" s="342"/>
      <c r="F171" s="342"/>
      <c r="G171" s="342"/>
      <c r="H171" s="342"/>
      <c r="I171" s="342"/>
      <c r="J171" s="342"/>
      <c r="K171" s="2364"/>
    </row>
    <row r="172" spans="1:11" s="979" customFormat="1">
      <c r="A172" s="342"/>
      <c r="B172" s="342"/>
      <c r="C172" s="342"/>
      <c r="D172" s="342"/>
      <c r="E172" s="342"/>
      <c r="F172" s="342"/>
      <c r="G172" s="342"/>
      <c r="H172" s="342"/>
      <c r="I172" s="342"/>
      <c r="J172" s="342"/>
      <c r="K172" s="2364"/>
    </row>
    <row r="173" spans="1:11" s="979" customFormat="1">
      <c r="A173" s="342"/>
      <c r="B173" s="342"/>
      <c r="C173" s="342"/>
      <c r="D173" s="342"/>
      <c r="E173" s="342"/>
      <c r="F173" s="342"/>
      <c r="G173" s="342"/>
      <c r="H173" s="342"/>
      <c r="I173" s="342"/>
      <c r="J173" s="342"/>
      <c r="K173" s="2364"/>
    </row>
    <row r="174" spans="1:11" s="979" customFormat="1">
      <c r="A174" s="342"/>
      <c r="B174" s="342"/>
      <c r="C174" s="342"/>
      <c r="D174" s="342"/>
      <c r="E174" s="342"/>
      <c r="F174" s="342"/>
      <c r="G174" s="342"/>
      <c r="H174" s="342"/>
      <c r="I174" s="342"/>
      <c r="J174" s="342"/>
      <c r="K174" s="2364"/>
    </row>
    <row r="175" spans="1:11" s="979" customFormat="1">
      <c r="A175" s="342"/>
      <c r="B175" s="342"/>
      <c r="C175" s="342"/>
      <c r="D175" s="342"/>
      <c r="E175" s="342"/>
      <c r="F175" s="342"/>
      <c r="G175" s="342"/>
      <c r="H175" s="342"/>
      <c r="I175" s="342"/>
      <c r="J175" s="342"/>
      <c r="K175" s="2364"/>
    </row>
    <row r="176" spans="1:11" s="979" customFormat="1">
      <c r="A176" s="342"/>
      <c r="B176" s="342"/>
      <c r="C176" s="342"/>
      <c r="D176" s="342"/>
      <c r="E176" s="342"/>
      <c r="F176" s="342"/>
      <c r="G176" s="342"/>
      <c r="H176" s="342"/>
      <c r="I176" s="342"/>
      <c r="J176" s="342"/>
      <c r="K176" s="2364"/>
    </row>
    <row r="177" spans="1:11" s="979" customFormat="1">
      <c r="A177" s="342"/>
      <c r="B177" s="342"/>
      <c r="C177" s="342"/>
      <c r="D177" s="342"/>
      <c r="E177" s="342"/>
      <c r="F177" s="342"/>
      <c r="G177" s="342"/>
      <c r="H177" s="342"/>
      <c r="I177" s="342"/>
      <c r="J177" s="342"/>
      <c r="K177" s="2364"/>
    </row>
    <row r="178" spans="1:11" s="979" customFormat="1">
      <c r="A178" s="342"/>
      <c r="B178" s="342"/>
      <c r="C178" s="342"/>
      <c r="D178" s="342"/>
      <c r="E178" s="342"/>
      <c r="F178" s="342"/>
      <c r="G178" s="342"/>
      <c r="H178" s="342"/>
      <c r="I178" s="342"/>
      <c r="J178" s="342"/>
      <c r="K178" s="2364"/>
    </row>
    <row r="179" spans="1:11" s="979" customFormat="1">
      <c r="A179" s="342"/>
      <c r="B179" s="342"/>
      <c r="C179" s="342"/>
      <c r="D179" s="342"/>
      <c r="E179" s="342"/>
      <c r="F179" s="342"/>
      <c r="G179" s="342"/>
      <c r="H179" s="342"/>
      <c r="I179" s="342"/>
      <c r="J179" s="342"/>
      <c r="K179" s="2364"/>
    </row>
    <row r="180" spans="1:11" s="979" customFormat="1">
      <c r="A180" s="342"/>
      <c r="B180" s="342"/>
      <c r="C180" s="342"/>
      <c r="D180" s="342"/>
      <c r="E180" s="342"/>
      <c r="F180" s="342"/>
      <c r="G180" s="342"/>
      <c r="H180" s="342"/>
      <c r="I180" s="342"/>
      <c r="J180" s="342"/>
      <c r="K180" s="2364"/>
    </row>
    <row r="181" spans="1:11" s="979" customFormat="1">
      <c r="A181" s="342"/>
      <c r="B181" s="342"/>
      <c r="C181" s="342"/>
      <c r="D181" s="342"/>
      <c r="E181" s="342"/>
      <c r="F181" s="342"/>
      <c r="G181" s="342"/>
      <c r="H181" s="342"/>
      <c r="I181" s="342"/>
      <c r="J181" s="342"/>
      <c r="K181" s="2364"/>
    </row>
    <row r="182" spans="1:11" s="979" customFormat="1">
      <c r="A182" s="342"/>
      <c r="B182" s="342"/>
      <c r="C182" s="342"/>
      <c r="D182" s="342"/>
      <c r="E182" s="342"/>
      <c r="F182" s="342"/>
      <c r="G182" s="342"/>
      <c r="H182" s="342"/>
      <c r="I182" s="342"/>
      <c r="J182" s="342"/>
      <c r="K182" s="2364"/>
    </row>
    <row r="183" spans="1:11" s="979" customFormat="1">
      <c r="A183" s="342"/>
      <c r="B183" s="342"/>
      <c r="C183" s="342"/>
      <c r="D183" s="342"/>
      <c r="E183" s="342"/>
      <c r="F183" s="342"/>
      <c r="G183" s="342"/>
      <c r="H183" s="342"/>
      <c r="I183" s="342"/>
      <c r="J183" s="342"/>
      <c r="K183" s="2364"/>
    </row>
    <row r="184" spans="1:11" s="979" customFormat="1">
      <c r="A184" s="342"/>
      <c r="B184" s="342"/>
      <c r="C184" s="342"/>
      <c r="D184" s="342"/>
      <c r="E184" s="342"/>
      <c r="F184" s="342"/>
      <c r="G184" s="342"/>
      <c r="H184" s="342"/>
      <c r="I184" s="342"/>
      <c r="J184" s="342"/>
      <c r="K184" s="2364"/>
    </row>
    <row r="185" spans="1:11" s="979" customFormat="1">
      <c r="A185" s="342"/>
      <c r="B185" s="342"/>
      <c r="C185" s="342"/>
      <c r="D185" s="342"/>
      <c r="E185" s="342"/>
      <c r="F185" s="342"/>
      <c r="G185" s="342"/>
      <c r="H185" s="342"/>
      <c r="I185" s="342"/>
      <c r="J185" s="342"/>
      <c r="K185" s="2364"/>
    </row>
    <row r="186" spans="1:11" s="979" customFormat="1">
      <c r="A186" s="342"/>
      <c r="B186" s="342"/>
      <c r="C186" s="342"/>
      <c r="D186" s="342"/>
      <c r="E186" s="342"/>
      <c r="F186" s="342"/>
      <c r="G186" s="342"/>
      <c r="H186" s="342"/>
      <c r="I186" s="342"/>
      <c r="J186" s="342"/>
      <c r="K186" s="2364"/>
    </row>
    <row r="187" spans="1:11" s="979" customFormat="1">
      <c r="A187" s="342"/>
      <c r="B187" s="342"/>
      <c r="C187" s="342"/>
      <c r="D187" s="342"/>
      <c r="E187" s="342"/>
      <c r="F187" s="342"/>
      <c r="G187" s="342"/>
      <c r="H187" s="342"/>
      <c r="I187" s="342"/>
      <c r="J187" s="342"/>
      <c r="K187" s="2364"/>
    </row>
    <row r="188" spans="1:11" s="979" customFormat="1">
      <c r="A188" s="342"/>
      <c r="B188" s="342"/>
      <c r="C188" s="342"/>
      <c r="D188" s="342"/>
      <c r="E188" s="342"/>
      <c r="F188" s="342"/>
      <c r="G188" s="342"/>
      <c r="H188" s="342"/>
      <c r="I188" s="342"/>
      <c r="J188" s="342"/>
      <c r="K188" s="2364"/>
    </row>
    <row r="189" spans="1:11" s="979" customFormat="1">
      <c r="A189" s="342"/>
      <c r="B189" s="342"/>
      <c r="C189" s="342"/>
      <c r="D189" s="342"/>
      <c r="E189" s="342"/>
      <c r="F189" s="342"/>
      <c r="G189" s="342"/>
      <c r="H189" s="342"/>
      <c r="I189" s="342"/>
      <c r="J189" s="342"/>
      <c r="K189" s="2364"/>
    </row>
    <row r="190" spans="1:11" s="979" customFormat="1">
      <c r="A190" s="342"/>
      <c r="B190" s="342"/>
      <c r="C190" s="342"/>
      <c r="D190" s="342"/>
      <c r="E190" s="342"/>
      <c r="F190" s="342"/>
      <c r="G190" s="342"/>
      <c r="H190" s="342"/>
      <c r="I190" s="342"/>
      <c r="J190" s="342"/>
      <c r="K190" s="2364"/>
    </row>
    <row r="191" spans="1:11" s="979" customFormat="1">
      <c r="A191" s="342"/>
      <c r="B191" s="342"/>
      <c r="C191" s="342"/>
      <c r="D191" s="342"/>
      <c r="E191" s="342"/>
      <c r="F191" s="342"/>
      <c r="G191" s="342"/>
      <c r="H191" s="342"/>
      <c r="I191" s="342"/>
      <c r="J191" s="342"/>
      <c r="K191" s="2364"/>
    </row>
    <row r="192" spans="1:11" s="979" customFormat="1">
      <c r="A192" s="342"/>
      <c r="B192" s="342"/>
      <c r="C192" s="342"/>
      <c r="D192" s="342"/>
      <c r="E192" s="342"/>
      <c r="F192" s="342"/>
      <c r="G192" s="342"/>
      <c r="H192" s="342"/>
      <c r="I192" s="342"/>
      <c r="J192" s="342"/>
      <c r="K192" s="2364"/>
    </row>
    <row r="193" spans="1:11" s="979" customFormat="1">
      <c r="A193" s="342"/>
      <c r="B193" s="342"/>
      <c r="C193" s="342"/>
      <c r="D193" s="342"/>
      <c r="E193" s="342"/>
      <c r="F193" s="342"/>
      <c r="G193" s="342"/>
      <c r="H193" s="342"/>
      <c r="I193" s="342"/>
      <c r="J193" s="342"/>
      <c r="K193" s="2364"/>
    </row>
    <row r="194" spans="1:11" s="979" customFormat="1">
      <c r="A194" s="342"/>
      <c r="B194" s="342"/>
      <c r="C194" s="342"/>
      <c r="D194" s="342"/>
      <c r="E194" s="342"/>
      <c r="F194" s="342"/>
      <c r="G194" s="342"/>
      <c r="H194" s="342"/>
      <c r="I194" s="342"/>
      <c r="J194" s="342"/>
      <c r="K194" s="2364"/>
    </row>
    <row r="195" spans="1:11" s="979" customFormat="1">
      <c r="A195" s="2370"/>
      <c r="B195" s="342"/>
      <c r="C195" s="342"/>
      <c r="D195" s="342"/>
      <c r="E195" s="342"/>
      <c r="F195" s="342"/>
      <c r="G195" s="342"/>
      <c r="H195" s="342"/>
      <c r="I195" s="342"/>
      <c r="J195" s="342"/>
      <c r="K195" s="2364"/>
    </row>
    <row r="196" spans="1:11" s="979" customFormat="1">
      <c r="A196" s="2370"/>
      <c r="B196" s="342"/>
      <c r="C196" s="342"/>
      <c r="D196" s="342"/>
      <c r="E196" s="342"/>
      <c r="F196" s="342"/>
      <c r="G196" s="342"/>
      <c r="H196" s="342"/>
      <c r="I196" s="342"/>
      <c r="J196" s="342"/>
      <c r="K196" s="2364"/>
    </row>
    <row r="197" spans="1:11" s="979" customFormat="1">
      <c r="A197" s="2370"/>
      <c r="B197" s="342"/>
      <c r="C197" s="342"/>
      <c r="D197" s="342"/>
      <c r="E197" s="342"/>
      <c r="F197" s="342"/>
      <c r="G197" s="342"/>
      <c r="H197" s="342"/>
      <c r="I197" s="342"/>
      <c r="J197" s="342"/>
      <c r="K197" s="2364"/>
    </row>
    <row r="198" spans="1:11" s="979" customFormat="1">
      <c r="A198" s="2370"/>
      <c r="B198" s="342"/>
      <c r="C198" s="342"/>
      <c r="D198" s="342"/>
      <c r="E198" s="342"/>
      <c r="F198" s="342"/>
      <c r="G198" s="342"/>
      <c r="H198" s="342"/>
      <c r="I198" s="342"/>
      <c r="J198" s="342"/>
      <c r="K198" s="2364"/>
    </row>
    <row r="199" spans="1:11" s="979" customFormat="1">
      <c r="A199" s="2370"/>
      <c r="B199" s="342"/>
      <c r="C199" s="342"/>
      <c r="D199" s="342"/>
      <c r="E199" s="342"/>
      <c r="F199" s="342"/>
      <c r="G199" s="342"/>
      <c r="H199" s="342"/>
      <c r="I199" s="342"/>
      <c r="J199" s="342"/>
      <c r="K199" s="2364"/>
    </row>
    <row r="200" spans="1:11" s="979" customFormat="1">
      <c r="A200" s="342"/>
      <c r="B200" s="342"/>
      <c r="C200" s="342"/>
      <c r="D200" s="342"/>
      <c r="E200" s="342"/>
      <c r="F200" s="342"/>
      <c r="G200" s="342"/>
      <c r="H200" s="342"/>
      <c r="I200" s="342"/>
      <c r="J200" s="342"/>
      <c r="K200" s="2364"/>
    </row>
    <row r="201" spans="1:11" s="979" customFormat="1">
      <c r="A201" s="342"/>
      <c r="B201" s="342"/>
      <c r="C201" s="342"/>
      <c r="D201" s="342"/>
      <c r="E201" s="342"/>
      <c r="F201" s="342"/>
      <c r="G201" s="342"/>
      <c r="H201" s="342"/>
      <c r="I201" s="342"/>
      <c r="J201" s="342"/>
      <c r="K201" s="2364"/>
    </row>
    <row r="202" spans="1:11" s="979" customFormat="1">
      <c r="A202" s="342"/>
      <c r="B202" s="342"/>
      <c r="C202" s="342"/>
      <c r="D202" s="342"/>
      <c r="E202" s="342"/>
      <c r="F202" s="342"/>
      <c r="G202" s="342"/>
      <c r="H202" s="342"/>
      <c r="I202" s="342"/>
      <c r="J202" s="342"/>
      <c r="K202" s="2364"/>
    </row>
    <row r="203" spans="1:11" s="979" customFormat="1">
      <c r="A203" s="342"/>
      <c r="B203" s="342"/>
      <c r="C203" s="342"/>
      <c r="D203" s="342"/>
      <c r="E203" s="342"/>
      <c r="F203" s="342"/>
      <c r="G203" s="342"/>
      <c r="H203" s="342"/>
      <c r="I203" s="342"/>
      <c r="J203" s="342"/>
      <c r="K203" s="2364"/>
    </row>
    <row r="204" spans="1:11" s="979" customFormat="1">
      <c r="A204" s="342"/>
      <c r="B204" s="342"/>
      <c r="C204" s="342"/>
      <c r="D204" s="342"/>
      <c r="E204" s="342"/>
      <c r="F204" s="342"/>
      <c r="G204" s="342"/>
      <c r="H204" s="342"/>
      <c r="I204" s="342"/>
      <c r="J204" s="342"/>
      <c r="K204" s="2364"/>
    </row>
    <row r="205" spans="1:11" s="979" customFormat="1">
      <c r="A205" s="342"/>
      <c r="B205" s="342"/>
      <c r="C205" s="342"/>
      <c r="D205" s="342"/>
      <c r="E205" s="342"/>
      <c r="F205" s="342"/>
      <c r="G205" s="342"/>
      <c r="H205" s="342"/>
      <c r="I205" s="342"/>
      <c r="J205" s="342"/>
      <c r="K205" s="2364"/>
    </row>
    <row r="206" spans="1:11" s="979" customFormat="1">
      <c r="A206" s="342"/>
      <c r="B206" s="342"/>
      <c r="C206" s="342"/>
      <c r="D206" s="342"/>
      <c r="E206" s="342"/>
      <c r="F206" s="342"/>
      <c r="G206" s="342"/>
      <c r="H206" s="342"/>
      <c r="I206" s="342"/>
      <c r="J206" s="342"/>
      <c r="K206" s="2364"/>
    </row>
    <row r="207" spans="1:11" s="979" customFormat="1">
      <c r="A207" s="342"/>
      <c r="B207" s="342"/>
      <c r="C207" s="342"/>
      <c r="D207" s="342"/>
      <c r="E207" s="342"/>
      <c r="F207" s="342"/>
      <c r="G207" s="342"/>
      <c r="H207" s="342"/>
      <c r="I207" s="342"/>
      <c r="J207" s="342"/>
      <c r="K207" s="2364"/>
    </row>
    <row r="208" spans="1:11" s="979" customFormat="1">
      <c r="A208" s="342"/>
      <c r="B208" s="342"/>
      <c r="C208" s="342"/>
      <c r="D208" s="342"/>
      <c r="E208" s="342"/>
      <c r="F208" s="342"/>
      <c r="G208" s="342"/>
      <c r="H208" s="342"/>
      <c r="I208" s="342"/>
      <c r="J208" s="342"/>
      <c r="K208" s="2364"/>
    </row>
    <row r="209" spans="1:11" s="979" customFormat="1">
      <c r="A209" s="342"/>
      <c r="B209" s="342"/>
      <c r="C209" s="342"/>
      <c r="D209" s="342"/>
      <c r="E209" s="342"/>
      <c r="F209" s="342"/>
      <c r="G209" s="342"/>
      <c r="H209" s="342"/>
      <c r="I209" s="342"/>
      <c r="J209" s="342"/>
      <c r="K209" s="2364"/>
    </row>
    <row r="210" spans="1:11" s="979" customFormat="1">
      <c r="A210" s="342"/>
      <c r="B210" s="342"/>
      <c r="C210" s="342"/>
      <c r="D210" s="342"/>
      <c r="E210" s="342"/>
      <c r="F210" s="342"/>
      <c r="G210" s="342"/>
      <c r="H210" s="342"/>
      <c r="I210" s="342"/>
      <c r="J210" s="342"/>
      <c r="K210" s="2364"/>
    </row>
    <row r="211" spans="1:11" s="979" customFormat="1">
      <c r="A211" s="342"/>
      <c r="B211" s="342"/>
      <c r="C211" s="342"/>
      <c r="D211" s="342"/>
      <c r="E211" s="342"/>
      <c r="F211" s="342"/>
      <c r="G211" s="342"/>
      <c r="H211" s="342"/>
      <c r="I211" s="342"/>
      <c r="J211" s="342"/>
      <c r="K211" s="2364"/>
    </row>
    <row r="212" spans="1:11" s="979" customFormat="1">
      <c r="A212" s="342"/>
      <c r="B212" s="342"/>
      <c r="C212" s="342"/>
      <c r="D212" s="342"/>
      <c r="E212" s="342"/>
      <c r="F212" s="342"/>
      <c r="G212" s="342"/>
      <c r="H212" s="342"/>
      <c r="I212" s="342"/>
      <c r="J212" s="342"/>
      <c r="K212" s="2364"/>
    </row>
    <row r="213" spans="1:11" s="979" customFormat="1">
      <c r="A213" s="342"/>
      <c r="B213" s="342"/>
      <c r="C213" s="342"/>
      <c r="D213" s="342"/>
      <c r="E213" s="342"/>
      <c r="F213" s="342"/>
      <c r="G213" s="342"/>
      <c r="H213" s="342"/>
      <c r="I213" s="342"/>
      <c r="J213" s="342"/>
      <c r="K213" s="2364"/>
    </row>
    <row r="214" spans="1:11" s="979" customFormat="1">
      <c r="A214" s="342"/>
      <c r="B214" s="342"/>
      <c r="C214" s="342"/>
      <c r="D214" s="342"/>
      <c r="E214" s="342"/>
      <c r="F214" s="342"/>
      <c r="G214" s="342"/>
      <c r="H214" s="342"/>
      <c r="I214" s="342"/>
      <c r="J214" s="342"/>
      <c r="K214" s="2364"/>
    </row>
    <row r="215" spans="1:11" s="979" customFormat="1">
      <c r="A215" s="342"/>
      <c r="B215" s="342"/>
      <c r="C215" s="342"/>
      <c r="D215" s="342"/>
      <c r="E215" s="342"/>
      <c r="F215" s="342"/>
      <c r="G215" s="342"/>
      <c r="H215" s="342"/>
      <c r="I215" s="342"/>
      <c r="J215" s="342"/>
      <c r="K215" s="2364"/>
    </row>
    <row r="216" spans="1:11" s="979" customFormat="1">
      <c r="A216" s="342"/>
      <c r="B216" s="342"/>
      <c r="C216" s="342"/>
      <c r="D216" s="342"/>
      <c r="E216" s="342"/>
      <c r="F216" s="342"/>
      <c r="G216" s="342"/>
      <c r="H216" s="342"/>
      <c r="I216" s="342"/>
      <c r="J216" s="342"/>
      <c r="K216" s="2364"/>
    </row>
    <row r="217" spans="1:11" s="979" customFormat="1">
      <c r="A217" s="342"/>
      <c r="B217" s="342"/>
      <c r="C217" s="342"/>
      <c r="D217" s="342"/>
      <c r="E217" s="342"/>
      <c r="F217" s="342"/>
      <c r="G217" s="342"/>
      <c r="H217" s="342"/>
      <c r="I217" s="342"/>
      <c r="J217" s="342"/>
      <c r="K217" s="2364"/>
    </row>
    <row r="218" spans="1:11" s="979" customFormat="1">
      <c r="A218" s="342"/>
      <c r="B218" s="342"/>
      <c r="C218" s="342"/>
      <c r="D218" s="342"/>
      <c r="E218" s="342"/>
      <c r="F218" s="342"/>
      <c r="G218" s="342"/>
      <c r="H218" s="342"/>
      <c r="I218" s="342"/>
      <c r="J218" s="342"/>
      <c r="K218" s="2364"/>
    </row>
    <row r="219" spans="1:11" s="979" customFormat="1">
      <c r="A219" s="342"/>
      <c r="B219" s="342"/>
      <c r="C219" s="342"/>
      <c r="D219" s="342"/>
      <c r="E219" s="342"/>
      <c r="F219" s="342"/>
      <c r="G219" s="342"/>
      <c r="H219" s="342"/>
      <c r="I219" s="342"/>
      <c r="J219" s="342"/>
      <c r="K219" s="2364"/>
    </row>
    <row r="220" spans="1:11" s="979" customFormat="1">
      <c r="A220" s="342"/>
      <c r="B220" s="342"/>
      <c r="C220" s="342"/>
      <c r="D220" s="342"/>
      <c r="E220" s="342"/>
      <c r="F220" s="342"/>
      <c r="G220" s="342"/>
      <c r="H220" s="342"/>
      <c r="I220" s="342"/>
      <c r="J220" s="342"/>
      <c r="K220" s="2364"/>
    </row>
    <row r="221" spans="1:11" s="979" customFormat="1">
      <c r="A221" s="342"/>
      <c r="B221" s="342"/>
      <c r="C221" s="342"/>
      <c r="D221" s="342"/>
      <c r="E221" s="342"/>
      <c r="F221" s="342"/>
      <c r="G221" s="342"/>
      <c r="H221" s="342"/>
      <c r="I221" s="342"/>
      <c r="J221" s="342"/>
      <c r="K221" s="2364"/>
    </row>
    <row r="222" spans="1:11" s="979" customFormat="1">
      <c r="A222" s="342"/>
      <c r="B222" s="342"/>
      <c r="C222" s="342"/>
      <c r="D222" s="342"/>
      <c r="E222" s="342"/>
      <c r="F222" s="342"/>
      <c r="G222" s="342"/>
      <c r="H222" s="342"/>
      <c r="I222" s="342"/>
      <c r="J222" s="342"/>
      <c r="K222" s="2364"/>
    </row>
    <row r="223" spans="1:11" s="979" customFormat="1">
      <c r="A223" s="342"/>
      <c r="B223" s="342"/>
      <c r="C223" s="342"/>
      <c r="D223" s="342"/>
      <c r="E223" s="342"/>
      <c r="F223" s="342"/>
      <c r="G223" s="342"/>
      <c r="H223" s="342"/>
      <c r="I223" s="342"/>
      <c r="J223" s="342"/>
      <c r="K223" s="2364"/>
    </row>
    <row r="224" spans="1:11" s="979" customFormat="1">
      <c r="A224" s="342"/>
      <c r="B224" s="342"/>
      <c r="C224" s="342"/>
      <c r="D224" s="342"/>
      <c r="E224" s="342"/>
      <c r="F224" s="342"/>
      <c r="G224" s="342"/>
      <c r="H224" s="342"/>
      <c r="I224" s="342"/>
      <c r="J224" s="342"/>
      <c r="K224" s="2364"/>
    </row>
    <row r="225" spans="1:11" s="979" customFormat="1">
      <c r="A225" s="342"/>
      <c r="B225" s="342"/>
      <c r="C225" s="342"/>
      <c r="D225" s="342"/>
      <c r="E225" s="342"/>
      <c r="F225" s="342"/>
      <c r="G225" s="342"/>
      <c r="H225" s="342"/>
      <c r="I225" s="342"/>
      <c r="J225" s="342"/>
      <c r="K225" s="2364"/>
    </row>
    <row r="226" spans="1:11" s="979" customFormat="1">
      <c r="A226" s="342"/>
      <c r="B226" s="342"/>
      <c r="C226" s="342"/>
      <c r="D226" s="342"/>
      <c r="E226" s="342"/>
      <c r="F226" s="342"/>
      <c r="G226" s="342"/>
      <c r="H226" s="342"/>
      <c r="I226" s="342"/>
      <c r="J226" s="342"/>
      <c r="K226" s="2364"/>
    </row>
    <row r="227" spans="1:11" s="979" customFormat="1">
      <c r="A227" s="342"/>
      <c r="B227" s="342"/>
      <c r="C227" s="342"/>
      <c r="D227" s="342"/>
      <c r="E227" s="342"/>
      <c r="F227" s="342"/>
      <c r="G227" s="342"/>
      <c r="H227" s="342"/>
      <c r="I227" s="342"/>
      <c r="J227" s="342"/>
      <c r="K227" s="2364"/>
    </row>
    <row r="228" spans="1:11" s="979" customFormat="1">
      <c r="A228" s="342"/>
      <c r="B228" s="342"/>
      <c r="C228" s="342"/>
      <c r="D228" s="342"/>
      <c r="E228" s="342"/>
      <c r="F228" s="342"/>
      <c r="G228" s="342"/>
      <c r="H228" s="342"/>
      <c r="I228" s="342"/>
      <c r="J228" s="342"/>
      <c r="K228" s="2364"/>
    </row>
    <row r="229" spans="1:11" s="979" customFormat="1">
      <c r="A229" s="2370"/>
      <c r="B229" s="342"/>
      <c r="C229" s="342"/>
      <c r="D229" s="342"/>
      <c r="E229" s="342"/>
      <c r="F229" s="342"/>
      <c r="G229" s="342"/>
      <c r="H229" s="342"/>
      <c r="I229" s="342"/>
      <c r="J229" s="342"/>
      <c r="K229" s="2364"/>
    </row>
    <row r="230" spans="1:11" s="979" customFormat="1">
      <c r="A230" s="342"/>
      <c r="B230" s="342"/>
      <c r="C230" s="342"/>
      <c r="D230" s="342"/>
      <c r="E230" s="342"/>
      <c r="F230" s="342"/>
      <c r="G230" s="342"/>
      <c r="H230" s="342"/>
      <c r="I230" s="342"/>
      <c r="J230" s="342"/>
      <c r="K230" s="2364"/>
    </row>
    <row r="231" spans="1:11" s="979" customFormat="1">
      <c r="A231" s="342"/>
      <c r="B231" s="342"/>
      <c r="C231" s="342"/>
      <c r="D231" s="342"/>
      <c r="E231" s="342"/>
      <c r="F231" s="342"/>
      <c r="G231" s="342"/>
      <c r="H231" s="342"/>
      <c r="I231" s="342"/>
      <c r="J231" s="342"/>
      <c r="K231" s="2364"/>
    </row>
    <row r="232" spans="1:11" s="979" customFormat="1">
      <c r="A232" s="342"/>
      <c r="B232" s="342"/>
      <c r="C232" s="342"/>
      <c r="D232" s="342"/>
      <c r="E232" s="342"/>
      <c r="F232" s="342"/>
      <c r="G232" s="342"/>
      <c r="H232" s="342"/>
      <c r="I232" s="342"/>
      <c r="J232" s="342"/>
      <c r="K232" s="2364"/>
    </row>
    <row r="233" spans="1:11" s="979" customFormat="1">
      <c r="A233" s="342"/>
      <c r="B233" s="342"/>
      <c r="C233" s="342"/>
      <c r="D233" s="342"/>
      <c r="E233" s="342"/>
      <c r="F233" s="342"/>
      <c r="G233" s="342"/>
      <c r="H233" s="342"/>
      <c r="I233" s="342"/>
      <c r="J233" s="342"/>
      <c r="K233" s="2364"/>
    </row>
    <row r="234" spans="1:11" s="979" customFormat="1">
      <c r="A234" s="342"/>
      <c r="B234" s="342"/>
      <c r="C234" s="342"/>
      <c r="D234" s="342"/>
      <c r="E234" s="342"/>
      <c r="F234" s="342"/>
      <c r="G234" s="342"/>
      <c r="H234" s="342"/>
      <c r="I234" s="342"/>
      <c r="J234" s="342"/>
      <c r="K234" s="2364"/>
    </row>
    <row r="235" spans="1:11" s="979" customFormat="1">
      <c r="A235" s="342"/>
      <c r="B235" s="342"/>
      <c r="C235" s="342"/>
      <c r="D235" s="342"/>
      <c r="E235" s="342"/>
      <c r="F235" s="342"/>
      <c r="G235" s="342"/>
      <c r="H235" s="342"/>
      <c r="I235" s="342"/>
      <c r="J235" s="342"/>
      <c r="K235" s="2364"/>
    </row>
    <row r="236" spans="1:11" s="979" customFormat="1">
      <c r="A236" s="342"/>
      <c r="B236" s="342"/>
      <c r="C236" s="342"/>
      <c r="D236" s="342"/>
      <c r="E236" s="342"/>
      <c r="F236" s="342"/>
      <c r="G236" s="342"/>
      <c r="H236" s="342"/>
      <c r="I236" s="342"/>
      <c r="J236" s="342"/>
      <c r="K236" s="2364"/>
    </row>
    <row r="237" spans="1:11" s="979" customFormat="1">
      <c r="A237" s="342"/>
      <c r="B237" s="342"/>
      <c r="C237" s="342"/>
      <c r="D237" s="342"/>
      <c r="E237" s="342"/>
      <c r="F237" s="342"/>
      <c r="G237" s="342"/>
      <c r="H237" s="342"/>
      <c r="I237" s="342"/>
      <c r="J237" s="342"/>
      <c r="K237" s="2364"/>
    </row>
    <row r="238" spans="1:11" s="979" customFormat="1">
      <c r="A238" s="342"/>
      <c r="B238" s="342"/>
      <c r="C238" s="342"/>
      <c r="D238" s="342"/>
      <c r="E238" s="342"/>
      <c r="F238" s="342"/>
      <c r="G238" s="342"/>
      <c r="H238" s="342"/>
      <c r="I238" s="342"/>
      <c r="J238" s="342"/>
      <c r="K238" s="2364"/>
    </row>
    <row r="239" spans="1:11" s="979" customFormat="1">
      <c r="A239" s="342"/>
      <c r="B239" s="342"/>
      <c r="C239" s="342"/>
      <c r="D239" s="342"/>
      <c r="E239" s="342"/>
      <c r="F239" s="342"/>
      <c r="G239" s="342"/>
      <c r="H239" s="342"/>
      <c r="I239" s="342"/>
      <c r="J239" s="342"/>
      <c r="K239" s="2364"/>
    </row>
    <row r="240" spans="1:11" s="979" customFormat="1">
      <c r="A240" s="342"/>
      <c r="B240" s="342"/>
      <c r="C240" s="342"/>
      <c r="D240" s="342"/>
      <c r="E240" s="342"/>
      <c r="F240" s="342"/>
      <c r="G240" s="342"/>
      <c r="H240" s="342"/>
      <c r="I240" s="342"/>
      <c r="J240" s="342"/>
      <c r="K240" s="2364"/>
    </row>
    <row r="241" spans="1:11" s="979" customFormat="1">
      <c r="A241" s="342"/>
      <c r="B241" s="342"/>
      <c r="C241" s="342"/>
      <c r="D241" s="342"/>
      <c r="E241" s="342"/>
      <c r="F241" s="342"/>
      <c r="G241" s="342"/>
      <c r="H241" s="342"/>
      <c r="I241" s="342"/>
      <c r="J241" s="342"/>
      <c r="K241" s="2364"/>
    </row>
    <row r="242" spans="1:11" s="979" customFormat="1">
      <c r="A242" s="342"/>
      <c r="B242" s="342"/>
      <c r="C242" s="342"/>
      <c r="D242" s="342"/>
      <c r="E242" s="342"/>
      <c r="F242" s="342"/>
      <c r="G242" s="342"/>
      <c r="H242" s="342"/>
      <c r="I242" s="342"/>
      <c r="J242" s="342"/>
      <c r="K242" s="2364"/>
    </row>
    <row r="243" spans="1:11" s="979" customFormat="1">
      <c r="A243" s="342"/>
      <c r="B243" s="342"/>
      <c r="C243" s="342"/>
      <c r="D243" s="342"/>
      <c r="E243" s="342"/>
      <c r="F243" s="342"/>
      <c r="G243" s="342"/>
      <c r="H243" s="342"/>
      <c r="I243" s="342"/>
      <c r="J243" s="342"/>
      <c r="K243" s="2364"/>
    </row>
    <row r="244" spans="1:11" s="979" customFormat="1">
      <c r="A244" s="342"/>
      <c r="B244" s="342"/>
      <c r="C244" s="342"/>
      <c r="D244" s="342"/>
      <c r="E244" s="342"/>
      <c r="F244" s="342"/>
      <c r="G244" s="342"/>
      <c r="H244" s="342"/>
      <c r="I244" s="342"/>
      <c r="J244" s="342"/>
      <c r="K244" s="2364"/>
    </row>
    <row r="245" spans="1:11" s="979" customFormat="1">
      <c r="A245" s="342"/>
      <c r="B245" s="342"/>
      <c r="C245" s="342"/>
      <c r="D245" s="342"/>
      <c r="E245" s="342"/>
      <c r="F245" s="342"/>
      <c r="G245" s="342"/>
      <c r="H245" s="342"/>
      <c r="I245" s="342"/>
      <c r="J245" s="342"/>
      <c r="K245" s="2364"/>
    </row>
    <row r="246" spans="1:11" s="979" customFormat="1">
      <c r="A246" s="342"/>
      <c r="B246" s="342"/>
      <c r="C246" s="342"/>
      <c r="D246" s="342"/>
      <c r="E246" s="342"/>
      <c r="F246" s="342"/>
      <c r="G246" s="342"/>
      <c r="H246" s="342"/>
      <c r="I246" s="342"/>
      <c r="J246" s="342"/>
      <c r="K246" s="2364"/>
    </row>
    <row r="247" spans="1:11" s="979" customFormat="1">
      <c r="A247" s="342"/>
      <c r="B247" s="342"/>
      <c r="C247" s="342"/>
      <c r="D247" s="342"/>
      <c r="E247" s="342"/>
      <c r="F247" s="342"/>
      <c r="G247" s="342"/>
      <c r="H247" s="342"/>
      <c r="I247" s="342"/>
      <c r="J247" s="342"/>
      <c r="K247" s="2364"/>
    </row>
    <row r="248" spans="1:11" s="979" customFormat="1">
      <c r="A248" s="342"/>
      <c r="B248" s="342"/>
      <c r="C248" s="342"/>
      <c r="D248" s="342"/>
      <c r="E248" s="342"/>
      <c r="F248" s="342"/>
      <c r="G248" s="342"/>
      <c r="H248" s="342"/>
      <c r="I248" s="342"/>
      <c r="J248" s="342"/>
      <c r="K248" s="2364"/>
    </row>
    <row r="249" spans="1:11" s="979" customFormat="1">
      <c r="A249" s="342"/>
      <c r="B249" s="342"/>
      <c r="C249" s="342"/>
      <c r="D249" s="342"/>
      <c r="E249" s="342"/>
      <c r="F249" s="342"/>
      <c r="G249" s="342"/>
      <c r="H249" s="342"/>
      <c r="I249" s="342"/>
      <c r="J249" s="342"/>
      <c r="K249" s="2364"/>
    </row>
    <row r="250" spans="1:11" s="979" customFormat="1">
      <c r="A250" s="342"/>
      <c r="B250" s="342"/>
      <c r="C250" s="342"/>
      <c r="D250" s="342"/>
      <c r="E250" s="342"/>
      <c r="F250" s="342"/>
      <c r="G250" s="342"/>
      <c r="H250" s="342"/>
      <c r="I250" s="342"/>
      <c r="J250" s="342"/>
      <c r="K250" s="2364"/>
    </row>
    <row r="251" spans="1:11" s="979" customFormat="1">
      <c r="A251" s="342"/>
      <c r="B251" s="342"/>
      <c r="C251" s="342"/>
      <c r="D251" s="342"/>
      <c r="E251" s="342"/>
      <c r="F251" s="342"/>
      <c r="G251" s="342"/>
      <c r="H251" s="342"/>
      <c r="I251" s="342"/>
      <c r="J251" s="342"/>
      <c r="K251" s="2364"/>
    </row>
    <row r="252" spans="1:11" s="979" customFormat="1">
      <c r="A252" s="342"/>
      <c r="B252" s="342"/>
      <c r="C252" s="342"/>
      <c r="D252" s="342"/>
      <c r="E252" s="342"/>
      <c r="F252" s="342"/>
      <c r="G252" s="342"/>
      <c r="H252" s="342"/>
      <c r="I252" s="342"/>
      <c r="J252" s="342"/>
      <c r="K252" s="2364"/>
    </row>
    <row r="253" spans="1:11" s="979" customFormat="1">
      <c r="A253" s="342"/>
      <c r="B253" s="342"/>
      <c r="C253" s="342"/>
      <c r="D253" s="342"/>
      <c r="E253" s="342"/>
      <c r="F253" s="342"/>
      <c r="G253" s="342"/>
      <c r="H253" s="342"/>
      <c r="I253" s="342"/>
      <c r="J253" s="342"/>
      <c r="K253" s="2364"/>
    </row>
    <row r="254" spans="1:11" s="979" customFormat="1">
      <c r="A254" s="342"/>
      <c r="B254" s="342"/>
      <c r="C254" s="342"/>
      <c r="D254" s="342"/>
      <c r="E254" s="342"/>
      <c r="F254" s="342"/>
      <c r="G254" s="342"/>
      <c r="H254" s="342"/>
      <c r="I254" s="342"/>
      <c r="J254" s="342"/>
      <c r="K254" s="2364"/>
    </row>
    <row r="255" spans="1:11" s="979" customFormat="1">
      <c r="A255" s="342"/>
      <c r="B255" s="342"/>
      <c r="C255" s="342"/>
      <c r="D255" s="342"/>
      <c r="E255" s="342"/>
      <c r="F255" s="342"/>
      <c r="G255" s="342"/>
      <c r="H255" s="342"/>
      <c r="I255" s="342"/>
      <c r="J255" s="342"/>
      <c r="K255" s="2364"/>
    </row>
    <row r="256" spans="1:11" s="979" customFormat="1">
      <c r="A256" s="342"/>
      <c r="B256" s="342"/>
      <c r="C256" s="342"/>
      <c r="D256" s="342"/>
      <c r="E256" s="342"/>
      <c r="F256" s="342"/>
      <c r="G256" s="342"/>
      <c r="H256" s="342"/>
      <c r="I256" s="342"/>
      <c r="J256" s="342"/>
      <c r="K256" s="2364"/>
    </row>
    <row r="257" spans="1:11" s="979" customFormat="1">
      <c r="A257" s="342"/>
      <c r="B257" s="342"/>
      <c r="C257" s="342"/>
      <c r="D257" s="342"/>
      <c r="E257" s="342"/>
      <c r="F257" s="342"/>
      <c r="G257" s="342"/>
      <c r="H257" s="342"/>
      <c r="I257" s="342"/>
      <c r="J257" s="342"/>
      <c r="K257" s="2364"/>
    </row>
    <row r="258" spans="1:11" s="979" customFormat="1">
      <c r="A258" s="342"/>
      <c r="B258" s="342"/>
      <c r="C258" s="342"/>
      <c r="D258" s="342"/>
      <c r="E258" s="342"/>
      <c r="F258" s="342"/>
      <c r="G258" s="342"/>
      <c r="H258" s="342"/>
      <c r="I258" s="342"/>
      <c r="J258" s="342"/>
      <c r="K258" s="2364"/>
    </row>
    <row r="259" spans="1:11" s="979" customFormat="1">
      <c r="A259" s="342"/>
      <c r="B259" s="342"/>
      <c r="C259" s="342"/>
      <c r="D259" s="342"/>
      <c r="E259" s="342"/>
      <c r="F259" s="342"/>
      <c r="G259" s="342"/>
      <c r="H259" s="342"/>
      <c r="I259" s="342"/>
      <c r="J259" s="342"/>
      <c r="K259" s="2364"/>
    </row>
    <row r="260" spans="1:11" s="979" customFormat="1">
      <c r="A260" s="342"/>
      <c r="B260" s="342"/>
      <c r="C260" s="342"/>
      <c r="D260" s="342"/>
      <c r="E260" s="342"/>
      <c r="F260" s="342"/>
      <c r="G260" s="342"/>
      <c r="H260" s="342"/>
      <c r="I260" s="342"/>
      <c r="J260" s="342"/>
      <c r="K260" s="2364"/>
    </row>
    <row r="261" spans="1:11" s="979" customFormat="1">
      <c r="A261" s="342"/>
      <c r="B261" s="342"/>
      <c r="C261" s="342"/>
      <c r="D261" s="342"/>
      <c r="E261" s="342"/>
      <c r="F261" s="342"/>
      <c r="G261" s="342"/>
      <c r="H261" s="342"/>
      <c r="I261" s="342"/>
      <c r="J261" s="342"/>
      <c r="K261" s="2364"/>
    </row>
    <row r="262" spans="1:11" s="979" customFormat="1">
      <c r="A262" s="342"/>
      <c r="B262" s="342"/>
      <c r="C262" s="342"/>
      <c r="D262" s="342"/>
      <c r="E262" s="342"/>
      <c r="F262" s="342"/>
      <c r="G262" s="342"/>
      <c r="H262" s="342"/>
      <c r="I262" s="342"/>
      <c r="J262" s="342"/>
      <c r="K262" s="2364"/>
    </row>
    <row r="263" spans="1:11" s="979" customFormat="1">
      <c r="A263" s="342"/>
      <c r="B263" s="342"/>
      <c r="C263" s="342"/>
      <c r="D263" s="342"/>
      <c r="E263" s="342"/>
      <c r="F263" s="342"/>
      <c r="G263" s="342"/>
      <c r="H263" s="342"/>
      <c r="I263" s="342"/>
      <c r="J263" s="342"/>
      <c r="K263" s="2364"/>
    </row>
    <row r="264" spans="1:11" s="979" customFormat="1">
      <c r="A264" s="342"/>
      <c r="B264" s="342"/>
      <c r="C264" s="342"/>
      <c r="D264" s="342"/>
      <c r="E264" s="342"/>
      <c r="F264" s="342"/>
      <c r="G264" s="342"/>
      <c r="H264" s="342"/>
      <c r="I264" s="342"/>
      <c r="J264" s="342"/>
      <c r="K264" s="2364"/>
    </row>
    <row r="265" spans="1:11" s="979" customFormat="1">
      <c r="A265" s="342"/>
      <c r="B265" s="342"/>
      <c r="C265" s="342"/>
      <c r="D265" s="342"/>
      <c r="E265" s="342"/>
      <c r="F265" s="342"/>
      <c r="G265" s="342"/>
      <c r="H265" s="342"/>
      <c r="I265" s="342"/>
      <c r="J265" s="342"/>
      <c r="K265" s="2364"/>
    </row>
    <row r="266" spans="1:11" s="979" customFormat="1">
      <c r="A266" s="342"/>
      <c r="B266" s="342"/>
      <c r="C266" s="342"/>
      <c r="D266" s="342"/>
      <c r="E266" s="342"/>
      <c r="F266" s="342"/>
      <c r="G266" s="342"/>
      <c r="H266" s="342"/>
      <c r="I266" s="342"/>
      <c r="J266" s="342"/>
      <c r="K266" s="2364"/>
    </row>
    <row r="267" spans="1:11" s="979" customFormat="1">
      <c r="A267" s="342"/>
      <c r="B267" s="342"/>
      <c r="C267" s="342"/>
      <c r="D267" s="342"/>
      <c r="E267" s="342"/>
      <c r="F267" s="342"/>
      <c r="G267" s="342"/>
      <c r="H267" s="342"/>
      <c r="I267" s="342"/>
      <c r="J267" s="342"/>
      <c r="K267" s="2364"/>
    </row>
    <row r="268" spans="1:11" s="979" customFormat="1">
      <c r="A268" s="342"/>
      <c r="B268" s="342"/>
      <c r="C268" s="342"/>
      <c r="D268" s="342"/>
      <c r="E268" s="342"/>
      <c r="F268" s="342"/>
      <c r="G268" s="342"/>
      <c r="H268" s="342"/>
      <c r="I268" s="342"/>
      <c r="J268" s="342"/>
      <c r="K268" s="2364"/>
    </row>
    <row r="269" spans="1:11" s="979" customFormat="1">
      <c r="A269" s="342"/>
      <c r="B269" s="342"/>
      <c r="C269" s="342"/>
      <c r="D269" s="342"/>
      <c r="E269" s="342"/>
      <c r="F269" s="342"/>
      <c r="G269" s="342"/>
      <c r="H269" s="342"/>
      <c r="I269" s="342"/>
      <c r="J269" s="342"/>
      <c r="K269" s="2364"/>
    </row>
    <row r="270" spans="1:11" s="979" customFormat="1">
      <c r="A270" s="342"/>
      <c r="B270" s="342"/>
      <c r="C270" s="342"/>
      <c r="D270" s="342"/>
      <c r="E270" s="342"/>
      <c r="F270" s="342"/>
      <c r="G270" s="342"/>
      <c r="H270" s="342"/>
      <c r="I270" s="342"/>
      <c r="J270" s="342"/>
      <c r="K270" s="2364"/>
    </row>
    <row r="271" spans="1:11" s="979" customFormat="1">
      <c r="A271" s="342"/>
      <c r="B271" s="342"/>
      <c r="C271" s="342"/>
      <c r="D271" s="342"/>
      <c r="E271" s="342"/>
      <c r="F271" s="342"/>
      <c r="G271" s="342"/>
      <c r="H271" s="342"/>
      <c r="I271" s="342"/>
      <c r="J271" s="342"/>
      <c r="K271" s="2364"/>
    </row>
    <row r="272" spans="1:11" s="979" customFormat="1">
      <c r="A272" s="342"/>
      <c r="B272" s="342"/>
      <c r="C272" s="342"/>
      <c r="D272" s="342"/>
      <c r="E272" s="342"/>
      <c r="F272" s="342"/>
      <c r="G272" s="342"/>
      <c r="H272" s="342"/>
      <c r="I272" s="342"/>
      <c r="J272" s="342"/>
      <c r="K272" s="2364"/>
    </row>
    <row r="273" spans="1:11" s="979" customFormat="1">
      <c r="A273" s="342"/>
      <c r="B273" s="342"/>
      <c r="C273" s="342"/>
      <c r="D273" s="342"/>
      <c r="E273" s="342"/>
      <c r="F273" s="342"/>
      <c r="G273" s="342"/>
      <c r="H273" s="342"/>
      <c r="I273" s="342"/>
      <c r="J273" s="342"/>
      <c r="K273" s="2364"/>
    </row>
    <row r="274" spans="1:11" s="979" customFormat="1">
      <c r="A274" s="342"/>
      <c r="B274" s="342"/>
      <c r="C274" s="342"/>
      <c r="D274" s="342"/>
      <c r="E274" s="342"/>
      <c r="F274" s="342"/>
      <c r="G274" s="342"/>
      <c r="H274" s="342"/>
      <c r="I274" s="342"/>
      <c r="J274" s="342"/>
      <c r="K274" s="2364"/>
    </row>
    <row r="275" spans="1:11" s="979" customFormat="1">
      <c r="A275" s="342"/>
      <c r="B275" s="342"/>
      <c r="C275" s="342"/>
      <c r="D275" s="342"/>
      <c r="E275" s="342"/>
      <c r="F275" s="342"/>
      <c r="G275" s="342"/>
      <c r="H275" s="342"/>
      <c r="I275" s="342"/>
      <c r="J275" s="342"/>
      <c r="K275" s="2364"/>
    </row>
    <row r="276" spans="1:11" s="979" customFormat="1">
      <c r="A276" s="342"/>
      <c r="B276" s="342"/>
      <c r="C276" s="342"/>
      <c r="D276" s="342"/>
      <c r="E276" s="342"/>
      <c r="F276" s="342"/>
      <c r="G276" s="342"/>
      <c r="H276" s="342"/>
      <c r="I276" s="342"/>
      <c r="J276" s="342"/>
      <c r="K276" s="2364"/>
    </row>
    <row r="277" spans="1:11" s="979" customFormat="1">
      <c r="A277" s="342"/>
      <c r="B277" s="342"/>
      <c r="C277" s="342"/>
      <c r="D277" s="342"/>
      <c r="E277" s="342"/>
      <c r="F277" s="342"/>
      <c r="G277" s="342"/>
      <c r="H277" s="342"/>
      <c r="I277" s="342"/>
      <c r="J277" s="342"/>
      <c r="K277" s="2364"/>
    </row>
    <row r="278" spans="1:11" s="979" customFormat="1">
      <c r="A278" s="342"/>
      <c r="B278" s="342"/>
      <c r="C278" s="342"/>
      <c r="D278" s="342"/>
      <c r="E278" s="342"/>
      <c r="F278" s="342"/>
      <c r="G278" s="342"/>
      <c r="H278" s="342"/>
      <c r="I278" s="342"/>
      <c r="J278" s="342"/>
      <c r="K278" s="2364"/>
    </row>
    <row r="279" spans="1:11" s="979" customFormat="1">
      <c r="A279" s="342"/>
      <c r="B279" s="342"/>
      <c r="C279" s="342"/>
      <c r="D279" s="342"/>
      <c r="E279" s="342"/>
      <c r="F279" s="342"/>
      <c r="G279" s="342"/>
      <c r="H279" s="342"/>
      <c r="I279" s="342"/>
      <c r="J279" s="342"/>
      <c r="K279" s="2364"/>
    </row>
    <row r="280" spans="1:11" s="979" customFormat="1">
      <c r="A280" s="342"/>
      <c r="B280" s="342"/>
      <c r="C280" s="342"/>
      <c r="D280" s="342"/>
      <c r="E280" s="342"/>
      <c r="F280" s="342"/>
      <c r="G280" s="342"/>
      <c r="H280" s="342"/>
      <c r="I280" s="342"/>
      <c r="J280" s="342"/>
      <c r="K280" s="2364"/>
    </row>
    <row r="281" spans="1:11" s="979" customFormat="1">
      <c r="A281" s="342"/>
      <c r="B281" s="342"/>
      <c r="C281" s="342"/>
      <c r="D281" s="342"/>
      <c r="E281" s="342"/>
      <c r="F281" s="342"/>
      <c r="G281" s="342"/>
      <c r="H281" s="342"/>
      <c r="I281" s="342"/>
      <c r="J281" s="342"/>
      <c r="K281" s="2364"/>
    </row>
    <row r="282" spans="1:11" s="979" customFormat="1">
      <c r="A282" s="342"/>
      <c r="B282" s="342"/>
      <c r="C282" s="342"/>
      <c r="D282" s="342"/>
      <c r="E282" s="342"/>
      <c r="F282" s="342"/>
      <c r="G282" s="342"/>
      <c r="H282" s="342"/>
      <c r="I282" s="342"/>
      <c r="J282" s="342"/>
      <c r="K282" s="2364"/>
    </row>
    <row r="283" spans="1:11" s="979" customFormat="1">
      <c r="A283" s="342"/>
      <c r="B283" s="342"/>
      <c r="C283" s="342"/>
      <c r="D283" s="342"/>
      <c r="E283" s="342"/>
      <c r="F283" s="342"/>
      <c r="G283" s="342"/>
      <c r="H283" s="342"/>
      <c r="I283" s="342"/>
      <c r="J283" s="342"/>
      <c r="K283" s="2364"/>
    </row>
    <row r="284" spans="1:11" s="979" customFormat="1">
      <c r="A284" s="342"/>
      <c r="B284" s="342"/>
      <c r="C284" s="342"/>
      <c r="D284" s="342"/>
      <c r="E284" s="342"/>
      <c r="F284" s="342"/>
      <c r="G284" s="342"/>
      <c r="H284" s="342"/>
      <c r="I284" s="342"/>
      <c r="J284" s="342"/>
      <c r="K284" s="2364"/>
    </row>
    <row r="285" spans="1:11" s="979" customFormat="1">
      <c r="A285" s="342"/>
      <c r="B285" s="342"/>
      <c r="C285" s="342"/>
      <c r="D285" s="342"/>
      <c r="E285" s="342"/>
      <c r="F285" s="342"/>
      <c r="G285" s="342"/>
      <c r="H285" s="342"/>
      <c r="I285" s="342"/>
      <c r="J285" s="342"/>
      <c r="K285" s="2364"/>
    </row>
    <row r="286" spans="1:11" s="979" customFormat="1">
      <c r="A286" s="342"/>
      <c r="B286" s="342"/>
      <c r="C286" s="342"/>
      <c r="D286" s="342"/>
      <c r="E286" s="342"/>
      <c r="F286" s="342"/>
      <c r="G286" s="342"/>
      <c r="H286" s="342"/>
      <c r="I286" s="342"/>
      <c r="J286" s="342"/>
      <c r="K286" s="2364"/>
    </row>
    <row r="287" spans="1:11" s="979" customFormat="1">
      <c r="A287" s="342"/>
      <c r="B287" s="342"/>
      <c r="C287" s="342"/>
      <c r="D287" s="342"/>
      <c r="E287" s="342"/>
      <c r="F287" s="342"/>
      <c r="G287" s="342"/>
      <c r="H287" s="342"/>
      <c r="I287" s="342"/>
      <c r="J287" s="342"/>
      <c r="K287" s="2364"/>
    </row>
    <row r="288" spans="1:11" s="979" customFormat="1">
      <c r="A288" s="342"/>
      <c r="B288" s="342"/>
      <c r="C288" s="342"/>
      <c r="D288" s="342"/>
      <c r="E288" s="342"/>
      <c r="F288" s="342"/>
      <c r="G288" s="342"/>
      <c r="H288" s="342"/>
      <c r="I288" s="342"/>
      <c r="J288" s="342"/>
      <c r="K288" s="2364"/>
    </row>
    <row r="289" spans="1:11" s="979" customFormat="1">
      <c r="A289" s="342"/>
      <c r="B289" s="342"/>
      <c r="C289" s="342"/>
      <c r="D289" s="342"/>
      <c r="E289" s="342"/>
      <c r="F289" s="342"/>
      <c r="G289" s="342"/>
      <c r="H289" s="342"/>
      <c r="I289" s="342"/>
      <c r="J289" s="342"/>
      <c r="K289" s="2364"/>
    </row>
    <row r="290" spans="1:11" s="979" customFormat="1">
      <c r="A290" s="342"/>
      <c r="B290" s="342"/>
      <c r="C290" s="342"/>
      <c r="D290" s="342"/>
      <c r="E290" s="342"/>
      <c r="F290" s="342"/>
      <c r="G290" s="342"/>
      <c r="H290" s="342"/>
      <c r="I290" s="342"/>
      <c r="J290" s="342"/>
      <c r="K290" s="2364"/>
    </row>
    <row r="291" spans="1:11" s="979" customFormat="1">
      <c r="A291" s="342"/>
      <c r="B291" s="342"/>
      <c r="C291" s="342"/>
      <c r="D291" s="342"/>
      <c r="E291" s="342"/>
      <c r="F291" s="342"/>
      <c r="G291" s="342"/>
      <c r="H291" s="342"/>
      <c r="I291" s="342"/>
      <c r="J291" s="342"/>
      <c r="K291" s="2364"/>
    </row>
    <row r="292" spans="1:11" s="979" customFormat="1">
      <c r="A292" s="342"/>
      <c r="B292" s="342"/>
      <c r="C292" s="342"/>
      <c r="D292" s="342"/>
      <c r="E292" s="342"/>
      <c r="F292" s="342"/>
      <c r="G292" s="342"/>
      <c r="H292" s="342"/>
      <c r="I292" s="342"/>
      <c r="J292" s="342"/>
      <c r="K292" s="2364"/>
    </row>
    <row r="293" spans="1:11" s="979" customFormat="1">
      <c r="A293" s="342"/>
      <c r="B293" s="342"/>
      <c r="C293" s="342"/>
      <c r="D293" s="342"/>
      <c r="E293" s="342"/>
      <c r="F293" s="342"/>
      <c r="G293" s="342"/>
      <c r="H293" s="342"/>
      <c r="I293" s="342"/>
      <c r="J293" s="342"/>
      <c r="K293" s="2364"/>
    </row>
    <row r="294" spans="1:11" s="979" customFormat="1">
      <c r="A294" s="342"/>
      <c r="B294" s="342"/>
      <c r="C294" s="342"/>
      <c r="D294" s="342"/>
      <c r="E294" s="342"/>
      <c r="F294" s="342"/>
      <c r="G294" s="342"/>
      <c r="H294" s="342"/>
      <c r="I294" s="342"/>
      <c r="J294" s="342"/>
      <c r="K294" s="2364"/>
    </row>
    <row r="295" spans="1:11" s="979" customFormat="1">
      <c r="A295" s="342"/>
      <c r="B295" s="342"/>
      <c r="C295" s="342"/>
      <c r="D295" s="342"/>
      <c r="E295" s="342"/>
      <c r="F295" s="342"/>
      <c r="G295" s="342"/>
      <c r="H295" s="342"/>
      <c r="I295" s="342"/>
      <c r="J295" s="342"/>
      <c r="K295" s="2364"/>
    </row>
    <row r="296" spans="1:11" s="979" customFormat="1">
      <c r="A296" s="342"/>
      <c r="B296" s="342"/>
      <c r="C296" s="342"/>
      <c r="D296" s="342"/>
      <c r="E296" s="342"/>
      <c r="F296" s="342"/>
      <c r="G296" s="342"/>
      <c r="H296" s="342"/>
      <c r="I296" s="342"/>
      <c r="J296" s="342"/>
      <c r="K296" s="2364"/>
    </row>
    <row r="297" spans="1:11" s="979" customFormat="1">
      <c r="A297" s="342"/>
      <c r="B297" s="342"/>
      <c r="C297" s="342"/>
      <c r="D297" s="342"/>
      <c r="E297" s="342"/>
      <c r="F297" s="342"/>
      <c r="G297" s="342"/>
      <c r="H297" s="342"/>
      <c r="I297" s="342"/>
      <c r="J297" s="342"/>
      <c r="K297" s="2364"/>
    </row>
    <row r="298" spans="1:11" s="979" customFormat="1">
      <c r="A298" s="1570"/>
      <c r="B298" s="342"/>
      <c r="C298" s="342"/>
      <c r="D298" s="342"/>
      <c r="E298" s="342"/>
      <c r="F298" s="342"/>
      <c r="G298" s="342"/>
      <c r="H298" s="342"/>
      <c r="I298" s="342"/>
      <c r="J298" s="342"/>
      <c r="K298" s="2364"/>
    </row>
    <row r="299" spans="1:11" s="979" customFormat="1">
      <c r="A299" s="342"/>
      <c r="B299" s="342"/>
      <c r="C299" s="342"/>
      <c r="D299" s="342"/>
      <c r="E299" s="342"/>
      <c r="F299" s="342"/>
      <c r="G299" s="342"/>
      <c r="H299" s="342"/>
      <c r="I299" s="342"/>
      <c r="J299" s="342"/>
      <c r="K299" s="2364"/>
    </row>
    <row r="300" spans="1:11" s="979" customFormat="1">
      <c r="A300" s="342"/>
      <c r="B300" s="342"/>
      <c r="C300" s="342"/>
      <c r="D300" s="342"/>
      <c r="E300" s="342"/>
      <c r="F300" s="342"/>
      <c r="G300" s="342"/>
      <c r="H300" s="342"/>
      <c r="I300" s="342"/>
      <c r="J300" s="342"/>
      <c r="K300" s="2364"/>
    </row>
    <row r="301" spans="1:11" s="979" customFormat="1">
      <c r="A301" s="342"/>
      <c r="B301" s="342"/>
      <c r="C301" s="342"/>
      <c r="D301" s="342"/>
      <c r="E301" s="342"/>
      <c r="F301" s="342"/>
      <c r="G301" s="342"/>
      <c r="H301" s="342"/>
      <c r="I301" s="342"/>
      <c r="J301" s="342"/>
      <c r="K301" s="2364"/>
    </row>
    <row r="302" spans="1:11" s="979" customFormat="1">
      <c r="A302" s="342"/>
      <c r="B302" s="342"/>
      <c r="C302" s="342"/>
      <c r="D302" s="342"/>
      <c r="E302" s="342"/>
      <c r="F302" s="342"/>
      <c r="G302" s="342"/>
      <c r="H302" s="342"/>
      <c r="I302" s="342"/>
      <c r="J302" s="342"/>
      <c r="K302" s="2364"/>
    </row>
    <row r="303" spans="1:11" s="979" customFormat="1">
      <c r="A303" s="342"/>
      <c r="B303" s="342"/>
      <c r="C303" s="342"/>
      <c r="D303" s="342"/>
      <c r="E303" s="342"/>
      <c r="F303" s="342"/>
      <c r="G303" s="342"/>
      <c r="H303" s="342"/>
      <c r="I303" s="342"/>
      <c r="J303" s="342"/>
      <c r="K303" s="2364"/>
    </row>
    <row r="304" spans="1:11" s="979" customFormat="1">
      <c r="A304" s="342"/>
      <c r="B304" s="342"/>
      <c r="C304" s="342"/>
      <c r="D304" s="342"/>
      <c r="E304" s="342"/>
      <c r="F304" s="342"/>
      <c r="G304" s="342"/>
      <c r="H304" s="342"/>
      <c r="I304" s="342"/>
      <c r="J304" s="342"/>
      <c r="K304" s="2364"/>
    </row>
    <row r="305" spans="1:11" s="979" customFormat="1">
      <c r="A305" s="342"/>
      <c r="B305" s="342"/>
      <c r="C305" s="342"/>
      <c r="D305" s="342"/>
      <c r="E305" s="342"/>
      <c r="F305" s="342"/>
      <c r="G305" s="342"/>
      <c r="H305" s="342"/>
      <c r="I305" s="342"/>
      <c r="J305" s="342"/>
      <c r="K305" s="2364"/>
    </row>
    <row r="306" spans="1:11" s="979" customFormat="1">
      <c r="A306" s="342"/>
      <c r="B306" s="342"/>
      <c r="C306" s="342"/>
      <c r="D306" s="342"/>
      <c r="E306" s="342"/>
      <c r="F306" s="342"/>
      <c r="G306" s="342"/>
      <c r="H306" s="342"/>
      <c r="I306" s="342"/>
      <c r="J306" s="342"/>
      <c r="K306" s="2364"/>
    </row>
    <row r="307" spans="1:11" s="979" customFormat="1">
      <c r="A307" s="342"/>
      <c r="B307" s="342"/>
      <c r="C307" s="342"/>
      <c r="D307" s="342"/>
      <c r="E307" s="342"/>
      <c r="F307" s="342"/>
      <c r="G307" s="342"/>
      <c r="H307" s="342"/>
      <c r="I307" s="342"/>
      <c r="J307" s="342"/>
      <c r="K307" s="2364"/>
    </row>
    <row r="308" spans="1:11" s="979" customFormat="1">
      <c r="A308" s="342"/>
      <c r="B308" s="342"/>
      <c r="C308" s="342"/>
      <c r="D308" s="342"/>
      <c r="E308" s="342"/>
      <c r="F308" s="342"/>
      <c r="G308" s="342"/>
      <c r="H308" s="342"/>
      <c r="I308" s="342"/>
      <c r="J308" s="342"/>
      <c r="K308" s="2364"/>
    </row>
    <row r="309" spans="1:11" s="979" customFormat="1">
      <c r="A309" s="342"/>
      <c r="B309" s="342"/>
      <c r="C309" s="342"/>
      <c r="D309" s="342"/>
      <c r="E309" s="342"/>
      <c r="F309" s="342"/>
      <c r="G309" s="342"/>
      <c r="H309" s="342"/>
      <c r="I309" s="342"/>
      <c r="J309" s="342"/>
      <c r="K309" s="2364"/>
    </row>
    <row r="310" spans="1:11" s="979" customFormat="1">
      <c r="A310" s="342"/>
      <c r="B310" s="342"/>
      <c r="C310" s="342"/>
      <c r="D310" s="342"/>
      <c r="E310" s="342"/>
      <c r="F310" s="342"/>
      <c r="G310" s="342"/>
      <c r="H310" s="342"/>
      <c r="I310" s="342"/>
      <c r="J310" s="342"/>
      <c r="K310" s="2364"/>
    </row>
    <row r="311" spans="1:11" s="979" customFormat="1">
      <c r="A311" s="342"/>
      <c r="B311" s="342"/>
      <c r="C311" s="342"/>
      <c r="D311" s="342"/>
      <c r="E311" s="342"/>
      <c r="F311" s="342"/>
      <c r="G311" s="342"/>
      <c r="H311" s="342"/>
      <c r="I311" s="342"/>
      <c r="J311" s="342"/>
      <c r="K311" s="2364"/>
    </row>
    <row r="312" spans="1:11" s="979" customFormat="1">
      <c r="A312" s="342"/>
      <c r="B312" s="342"/>
      <c r="C312" s="342"/>
      <c r="D312" s="342"/>
      <c r="E312" s="342"/>
      <c r="F312" s="342"/>
      <c r="G312" s="342"/>
      <c r="H312" s="342"/>
      <c r="I312" s="342"/>
      <c r="J312" s="342"/>
      <c r="K312" s="2364"/>
    </row>
    <row r="313" spans="1:11" s="979" customFormat="1">
      <c r="A313" s="342"/>
      <c r="B313" s="342"/>
      <c r="C313" s="342"/>
      <c r="D313" s="342"/>
      <c r="E313" s="342"/>
      <c r="F313" s="342"/>
      <c r="G313" s="342"/>
      <c r="H313" s="342"/>
      <c r="I313" s="342"/>
      <c r="J313" s="342"/>
      <c r="K313" s="2364"/>
    </row>
    <row r="314" spans="1:11" s="979" customFormat="1">
      <c r="A314" s="342"/>
      <c r="B314" s="342"/>
      <c r="C314" s="342"/>
      <c r="D314" s="342"/>
      <c r="E314" s="342"/>
      <c r="F314" s="342"/>
      <c r="G314" s="342"/>
      <c r="H314" s="342"/>
      <c r="I314" s="342"/>
      <c r="J314" s="342"/>
      <c r="K314" s="2364"/>
    </row>
    <row r="315" spans="1:11" s="979" customFormat="1">
      <c r="A315" s="2370"/>
      <c r="B315" s="342"/>
      <c r="C315" s="342"/>
      <c r="D315" s="342"/>
      <c r="E315" s="342"/>
      <c r="F315" s="342"/>
      <c r="G315" s="342"/>
      <c r="H315" s="342"/>
      <c r="I315" s="342"/>
      <c r="J315" s="342"/>
      <c r="K315" s="2364"/>
    </row>
    <row r="316" spans="1:11" s="979" customFormat="1">
      <c r="A316" s="2370"/>
      <c r="B316" s="342"/>
      <c r="C316" s="342"/>
      <c r="D316" s="342"/>
      <c r="E316" s="342"/>
      <c r="F316" s="342"/>
      <c r="G316" s="342"/>
      <c r="H316" s="342"/>
      <c r="I316" s="342"/>
      <c r="J316" s="342"/>
      <c r="K316" s="2364"/>
    </row>
    <row r="317" spans="1:11" s="979" customFormat="1">
      <c r="A317" s="2370"/>
      <c r="B317" s="342"/>
      <c r="C317" s="342"/>
      <c r="D317" s="342"/>
      <c r="E317" s="342"/>
      <c r="F317" s="342"/>
      <c r="G317" s="342"/>
      <c r="H317" s="342"/>
      <c r="I317" s="342"/>
      <c r="J317" s="342"/>
      <c r="K317" s="2364"/>
    </row>
    <row r="318" spans="1:11" s="979" customFormat="1">
      <c r="A318" s="2370"/>
      <c r="B318" s="342"/>
      <c r="C318" s="342"/>
      <c r="D318" s="342"/>
      <c r="E318" s="342"/>
      <c r="F318" s="342"/>
      <c r="G318" s="342"/>
      <c r="H318" s="342"/>
      <c r="I318" s="342"/>
      <c r="J318" s="342"/>
      <c r="K318" s="2364"/>
    </row>
    <row r="319" spans="1:11" s="979" customFormat="1">
      <c r="A319" s="2370"/>
      <c r="B319" s="342"/>
      <c r="C319" s="342"/>
      <c r="D319" s="342"/>
      <c r="E319" s="342"/>
      <c r="F319" s="342"/>
      <c r="G319" s="342"/>
      <c r="H319" s="342"/>
      <c r="I319" s="342"/>
      <c r="J319" s="342"/>
      <c r="K319" s="2364"/>
    </row>
    <row r="320" spans="1:11" s="979" customFormat="1">
      <c r="A320" s="2370"/>
      <c r="B320" s="342"/>
      <c r="C320" s="342"/>
      <c r="D320" s="342"/>
      <c r="E320" s="342"/>
      <c r="F320" s="342"/>
      <c r="G320" s="342"/>
      <c r="H320" s="342"/>
      <c r="I320" s="342"/>
      <c r="J320" s="342"/>
      <c r="K320" s="2364"/>
    </row>
    <row r="321" spans="1:11" s="979" customFormat="1">
      <c r="A321" s="2370"/>
      <c r="B321" s="342"/>
      <c r="C321" s="342"/>
      <c r="D321" s="342"/>
      <c r="E321" s="342"/>
      <c r="F321" s="342"/>
      <c r="G321" s="342"/>
      <c r="H321" s="342"/>
      <c r="I321" s="342"/>
      <c r="J321" s="342"/>
      <c r="K321" s="2364"/>
    </row>
    <row r="322" spans="1:11" s="979" customFormat="1">
      <c r="A322" s="2370"/>
      <c r="B322" s="342"/>
      <c r="C322" s="342"/>
      <c r="D322" s="342"/>
      <c r="E322" s="342"/>
      <c r="F322" s="342"/>
      <c r="G322" s="342"/>
      <c r="H322" s="342"/>
      <c r="I322" s="342"/>
      <c r="J322" s="342"/>
      <c r="K322" s="2364"/>
    </row>
    <row r="323" spans="1:11" s="979" customFormat="1">
      <c r="A323" s="2370"/>
      <c r="B323" s="342"/>
      <c r="C323" s="342"/>
      <c r="D323" s="342"/>
      <c r="E323" s="342"/>
      <c r="F323" s="342"/>
      <c r="G323" s="342"/>
      <c r="H323" s="342"/>
      <c r="I323" s="342"/>
      <c r="J323" s="342"/>
      <c r="K323" s="2364"/>
    </row>
    <row r="324" spans="1:11" s="979" customFormat="1">
      <c r="A324" s="2370"/>
      <c r="B324" s="342"/>
      <c r="C324" s="342"/>
      <c r="D324" s="342"/>
      <c r="E324" s="342"/>
      <c r="F324" s="342"/>
      <c r="G324" s="342"/>
      <c r="H324" s="342"/>
      <c r="I324" s="342"/>
      <c r="J324" s="342"/>
      <c r="K324" s="2364"/>
    </row>
    <row r="325" spans="1:11" s="979" customFormat="1">
      <c r="A325" s="2370"/>
      <c r="B325" s="342"/>
      <c r="C325" s="342"/>
      <c r="D325" s="342"/>
      <c r="E325" s="342"/>
      <c r="F325" s="342"/>
      <c r="G325" s="342"/>
      <c r="H325" s="342"/>
      <c r="I325" s="342"/>
      <c r="J325" s="342"/>
      <c r="K325" s="2364"/>
    </row>
    <row r="326" spans="1:11" s="979" customFormat="1">
      <c r="A326" s="2370"/>
      <c r="B326" s="342"/>
      <c r="C326" s="342"/>
      <c r="D326" s="342"/>
      <c r="E326" s="342"/>
      <c r="F326" s="342"/>
      <c r="G326" s="342"/>
      <c r="H326" s="342"/>
      <c r="I326" s="342"/>
      <c r="J326" s="342"/>
      <c r="K326" s="2364"/>
    </row>
    <row r="327" spans="1:11" s="979" customFormat="1">
      <c r="A327" s="2370"/>
      <c r="B327" s="342"/>
      <c r="C327" s="342"/>
      <c r="D327" s="342"/>
      <c r="E327" s="342"/>
      <c r="F327" s="342"/>
      <c r="G327" s="342"/>
      <c r="H327" s="342"/>
      <c r="I327" s="342"/>
      <c r="J327" s="342"/>
      <c r="K327" s="2364"/>
    </row>
    <row r="328" spans="1:11" s="979" customFormat="1">
      <c r="A328" s="2370"/>
      <c r="B328" s="342"/>
      <c r="C328" s="342"/>
      <c r="D328" s="342"/>
      <c r="E328" s="342"/>
      <c r="F328" s="342"/>
      <c r="G328" s="342"/>
      <c r="H328" s="342"/>
      <c r="I328" s="342"/>
      <c r="J328" s="342"/>
      <c r="K328" s="2364"/>
    </row>
    <row r="329" spans="1:11" s="979" customFormat="1">
      <c r="A329" s="2370"/>
      <c r="B329" s="342"/>
      <c r="C329" s="342"/>
      <c r="D329" s="342"/>
      <c r="E329" s="342"/>
      <c r="F329" s="342"/>
      <c r="G329" s="342"/>
      <c r="H329" s="342"/>
      <c r="I329" s="342"/>
      <c r="J329" s="342"/>
      <c r="K329" s="2364"/>
    </row>
    <row r="330" spans="1:11" s="979" customFormat="1">
      <c r="A330" s="2370"/>
      <c r="B330" s="342"/>
      <c r="C330" s="342"/>
      <c r="D330" s="342"/>
      <c r="E330" s="342"/>
      <c r="F330" s="342"/>
      <c r="G330" s="342"/>
      <c r="H330" s="342"/>
      <c r="I330" s="342"/>
      <c r="J330" s="342"/>
      <c r="K330" s="2364"/>
    </row>
    <row r="331" spans="1:11" s="979" customFormat="1">
      <c r="A331" s="2370"/>
      <c r="B331" s="342"/>
      <c r="C331" s="342"/>
      <c r="D331" s="342"/>
      <c r="E331" s="342"/>
      <c r="F331" s="342"/>
      <c r="G331" s="342"/>
      <c r="H331" s="342"/>
      <c r="I331" s="342"/>
      <c r="J331" s="342"/>
      <c r="K331" s="2364"/>
    </row>
    <row r="332" spans="1:11" s="979" customFormat="1">
      <c r="A332" s="2370"/>
      <c r="B332" s="342"/>
      <c r="C332" s="342"/>
      <c r="D332" s="342"/>
      <c r="E332" s="342"/>
      <c r="F332" s="342"/>
      <c r="G332" s="342"/>
      <c r="H332" s="342"/>
      <c r="I332" s="342"/>
      <c r="J332" s="342"/>
      <c r="K332" s="2364"/>
    </row>
    <row r="333" spans="1:11" s="979" customFormat="1">
      <c r="A333" s="2370"/>
      <c r="B333" s="342"/>
      <c r="C333" s="342"/>
      <c r="D333" s="342"/>
      <c r="E333" s="342"/>
      <c r="F333" s="342"/>
      <c r="G333" s="342"/>
      <c r="H333" s="342"/>
      <c r="I333" s="342"/>
      <c r="J333" s="342"/>
      <c r="K333" s="2364"/>
    </row>
    <row r="334" spans="1:11" s="979" customFormat="1">
      <c r="A334" s="2370"/>
      <c r="B334" s="342"/>
      <c r="C334" s="342"/>
      <c r="D334" s="342"/>
      <c r="E334" s="342"/>
      <c r="F334" s="342"/>
      <c r="G334" s="342"/>
      <c r="H334" s="342"/>
      <c r="I334" s="342"/>
      <c r="J334" s="342"/>
      <c r="K334" s="2364"/>
    </row>
    <row r="335" spans="1:11" s="979" customFormat="1">
      <c r="A335" s="2370"/>
      <c r="B335" s="342"/>
      <c r="C335" s="342"/>
      <c r="D335" s="342"/>
      <c r="E335" s="342"/>
      <c r="F335" s="342"/>
      <c r="G335" s="342"/>
      <c r="H335" s="342"/>
      <c r="I335" s="342"/>
      <c r="J335" s="342"/>
      <c r="K335" s="2364"/>
    </row>
    <row r="336" spans="1:11" s="979" customFormat="1">
      <c r="A336" s="2370"/>
      <c r="B336" s="342"/>
      <c r="C336" s="342"/>
      <c r="D336" s="342"/>
      <c r="E336" s="342"/>
      <c r="F336" s="342"/>
      <c r="G336" s="342"/>
      <c r="H336" s="342"/>
      <c r="I336" s="342"/>
      <c r="J336" s="342"/>
      <c r="K336" s="2364"/>
    </row>
    <row r="337" spans="1:11" s="979" customFormat="1">
      <c r="A337" s="2370"/>
      <c r="B337" s="342"/>
      <c r="C337" s="342"/>
      <c r="D337" s="342"/>
      <c r="E337" s="342"/>
      <c r="F337" s="342"/>
      <c r="G337" s="342"/>
      <c r="H337" s="342"/>
      <c r="I337" s="342"/>
      <c r="J337" s="342"/>
      <c r="K337" s="2364"/>
    </row>
    <row r="338" spans="1:11" s="979" customFormat="1">
      <c r="A338" s="2370"/>
      <c r="B338" s="342"/>
      <c r="C338" s="342"/>
      <c r="D338" s="342"/>
      <c r="E338" s="342"/>
      <c r="F338" s="342"/>
      <c r="G338" s="342"/>
      <c r="H338" s="342"/>
      <c r="I338" s="342"/>
      <c r="J338" s="342"/>
      <c r="K338" s="2364"/>
    </row>
    <row r="339" spans="1:11" s="979" customFormat="1">
      <c r="A339" s="2370"/>
      <c r="B339" s="342"/>
      <c r="C339" s="342"/>
      <c r="D339" s="342"/>
      <c r="E339" s="342"/>
      <c r="F339" s="342"/>
      <c r="G339" s="342"/>
      <c r="H339" s="342"/>
      <c r="I339" s="342"/>
      <c r="J339" s="342"/>
      <c r="K339" s="2364"/>
    </row>
    <row r="340" spans="1:11" s="979" customFormat="1">
      <c r="A340" s="2370"/>
      <c r="B340" s="342"/>
      <c r="C340" s="342"/>
      <c r="D340" s="342"/>
      <c r="E340" s="342"/>
      <c r="F340" s="342"/>
      <c r="G340" s="342"/>
      <c r="H340" s="342"/>
      <c r="I340" s="342"/>
      <c r="J340" s="342"/>
      <c r="K340" s="2364"/>
    </row>
    <row r="341" spans="1:11" s="979" customFormat="1">
      <c r="A341" s="2370"/>
      <c r="B341" s="342"/>
      <c r="C341" s="342"/>
      <c r="D341" s="342"/>
      <c r="E341" s="342"/>
      <c r="F341" s="342"/>
      <c r="G341" s="342"/>
      <c r="H341" s="342"/>
      <c r="I341" s="342"/>
      <c r="J341" s="342"/>
      <c r="K341" s="2364"/>
    </row>
    <row r="342" spans="1:11" s="979" customFormat="1">
      <c r="A342" s="2370"/>
      <c r="B342" s="342"/>
      <c r="C342" s="342"/>
      <c r="D342" s="342"/>
      <c r="E342" s="342"/>
      <c r="F342" s="342"/>
      <c r="G342" s="342"/>
      <c r="H342" s="342"/>
      <c r="I342" s="342"/>
      <c r="J342" s="342"/>
      <c r="K342" s="2364"/>
    </row>
    <row r="343" spans="1:11" s="979" customFormat="1">
      <c r="A343" s="2370"/>
      <c r="B343" s="342"/>
      <c r="C343" s="342"/>
      <c r="D343" s="342"/>
      <c r="E343" s="342"/>
      <c r="F343" s="342"/>
      <c r="G343" s="342"/>
      <c r="H343" s="342"/>
      <c r="I343" s="342"/>
      <c r="J343" s="342"/>
      <c r="K343" s="2364"/>
    </row>
    <row r="344" spans="1:11" s="979" customFormat="1">
      <c r="A344" s="2370"/>
      <c r="B344" s="342"/>
      <c r="C344" s="342"/>
      <c r="D344" s="342"/>
      <c r="E344" s="342"/>
      <c r="F344" s="342"/>
      <c r="G344" s="342"/>
      <c r="H344" s="342"/>
      <c r="I344" s="342"/>
      <c r="J344" s="342"/>
      <c r="K344" s="2364"/>
    </row>
    <row r="345" spans="1:11" s="979" customFormat="1">
      <c r="A345" s="2370"/>
      <c r="B345" s="342"/>
      <c r="C345" s="342"/>
      <c r="D345" s="342"/>
      <c r="E345" s="342"/>
      <c r="F345" s="342"/>
      <c r="G345" s="342"/>
      <c r="H345" s="342"/>
      <c r="I345" s="342"/>
      <c r="J345" s="342"/>
      <c r="K345" s="2364"/>
    </row>
    <row r="346" spans="1:11" s="979" customFormat="1">
      <c r="A346" s="2370"/>
      <c r="B346" s="342"/>
      <c r="C346" s="342"/>
      <c r="D346" s="342"/>
      <c r="E346" s="342"/>
      <c r="F346" s="342"/>
      <c r="G346" s="342"/>
      <c r="H346" s="342"/>
      <c r="I346" s="342"/>
      <c r="J346" s="342"/>
      <c r="K346" s="2364"/>
    </row>
    <row r="347" spans="1:11" s="979" customFormat="1">
      <c r="A347" s="2370"/>
      <c r="B347" s="342"/>
      <c r="C347" s="342"/>
      <c r="D347" s="342"/>
      <c r="E347" s="342"/>
      <c r="F347" s="342"/>
      <c r="G347" s="342"/>
      <c r="H347" s="342"/>
      <c r="I347" s="342"/>
      <c r="J347" s="342"/>
      <c r="K347" s="2364"/>
    </row>
    <row r="348" spans="1:11" s="979" customFormat="1">
      <c r="A348" s="2370"/>
      <c r="B348" s="342"/>
      <c r="C348" s="342"/>
      <c r="D348" s="342"/>
      <c r="E348" s="342"/>
      <c r="F348" s="342"/>
      <c r="G348" s="342"/>
      <c r="H348" s="342"/>
      <c r="I348" s="342"/>
      <c r="J348" s="342"/>
      <c r="K348" s="2364"/>
    </row>
    <row r="349" spans="1:11" s="979" customFormat="1">
      <c r="A349" s="2370"/>
      <c r="B349" s="342"/>
      <c r="C349" s="342"/>
      <c r="D349" s="342"/>
      <c r="E349" s="342"/>
      <c r="F349" s="342"/>
      <c r="G349" s="342"/>
      <c r="H349" s="342"/>
      <c r="I349" s="342"/>
      <c r="J349" s="342"/>
      <c r="K349" s="2364"/>
    </row>
    <row r="350" spans="1:11" s="979" customFormat="1">
      <c r="A350" s="2370"/>
      <c r="B350" s="342"/>
      <c r="C350" s="342"/>
      <c r="D350" s="342"/>
      <c r="E350" s="342"/>
      <c r="F350" s="342"/>
      <c r="G350" s="342"/>
      <c r="H350" s="342"/>
      <c r="I350" s="342"/>
      <c r="J350" s="342"/>
      <c r="K350" s="2364"/>
    </row>
    <row r="351" spans="1:11" s="979" customFormat="1">
      <c r="A351" s="2370"/>
      <c r="B351" s="342"/>
      <c r="C351" s="342"/>
      <c r="D351" s="342"/>
      <c r="E351" s="342"/>
      <c r="F351" s="342"/>
      <c r="G351" s="342"/>
      <c r="H351" s="342"/>
      <c r="I351" s="342"/>
      <c r="J351" s="342"/>
      <c r="K351" s="2364"/>
    </row>
    <row r="352" spans="1:11" s="979" customFormat="1">
      <c r="A352" s="2370"/>
      <c r="B352" s="342"/>
      <c r="C352" s="342"/>
      <c r="D352" s="342"/>
      <c r="E352" s="342"/>
      <c r="F352" s="342"/>
      <c r="G352" s="342"/>
      <c r="H352" s="342"/>
      <c r="I352" s="342"/>
      <c r="J352" s="342"/>
      <c r="K352" s="2364"/>
    </row>
    <row r="353" spans="1:11" s="979" customFormat="1">
      <c r="A353" s="2370"/>
      <c r="B353" s="342"/>
      <c r="C353" s="342"/>
      <c r="D353" s="342"/>
      <c r="E353" s="342"/>
      <c r="F353" s="342"/>
      <c r="G353" s="342"/>
      <c r="H353" s="342"/>
      <c r="I353" s="342"/>
      <c r="J353" s="342"/>
      <c r="K353" s="2364"/>
    </row>
    <row r="354" spans="1:11" s="979" customFormat="1">
      <c r="A354" s="2370"/>
      <c r="B354" s="342"/>
      <c r="C354" s="342"/>
      <c r="D354" s="342"/>
      <c r="E354" s="342"/>
      <c r="F354" s="342"/>
      <c r="G354" s="342"/>
      <c r="H354" s="342"/>
      <c r="I354" s="342"/>
      <c r="J354" s="342"/>
      <c r="K354" s="2364"/>
    </row>
    <row r="355" spans="1:11" s="979" customFormat="1">
      <c r="A355" s="2370"/>
      <c r="B355" s="342"/>
      <c r="C355" s="342"/>
      <c r="D355" s="342"/>
      <c r="E355" s="342"/>
      <c r="F355" s="342"/>
      <c r="G355" s="342"/>
      <c r="H355" s="342"/>
      <c r="I355" s="342"/>
      <c r="J355" s="342"/>
      <c r="K355" s="2364"/>
    </row>
    <row r="356" spans="1:11" s="979" customFormat="1">
      <c r="A356" s="2370"/>
      <c r="B356" s="342"/>
      <c r="C356" s="342"/>
      <c r="D356" s="342"/>
      <c r="E356" s="342"/>
      <c r="F356" s="342"/>
      <c r="G356" s="342"/>
      <c r="H356" s="342"/>
      <c r="I356" s="342"/>
      <c r="J356" s="342"/>
      <c r="K356" s="2364"/>
    </row>
    <row r="357" spans="1:11" s="979" customFormat="1">
      <c r="A357" s="2370"/>
      <c r="B357" s="342"/>
      <c r="C357" s="342"/>
      <c r="D357" s="342"/>
      <c r="E357" s="342"/>
      <c r="F357" s="342"/>
      <c r="G357" s="342"/>
      <c r="H357" s="342"/>
      <c r="I357" s="342"/>
      <c r="J357" s="342"/>
      <c r="K357" s="2364"/>
    </row>
    <row r="358" spans="1:11" s="979" customFormat="1">
      <c r="A358" s="2370"/>
      <c r="B358" s="342"/>
      <c r="C358" s="342"/>
      <c r="D358" s="342"/>
      <c r="E358" s="342"/>
      <c r="F358" s="342"/>
      <c r="G358" s="342"/>
      <c r="H358" s="342"/>
      <c r="I358" s="342"/>
      <c r="J358" s="342"/>
      <c r="K358" s="2364"/>
    </row>
    <row r="359" spans="1:11" s="979" customFormat="1">
      <c r="A359" s="2370"/>
      <c r="B359" s="342"/>
      <c r="C359" s="342"/>
      <c r="D359" s="342"/>
      <c r="E359" s="342"/>
      <c r="F359" s="342"/>
      <c r="G359" s="342"/>
      <c r="H359" s="342"/>
      <c r="I359" s="342"/>
      <c r="J359" s="342"/>
      <c r="K359" s="2364"/>
    </row>
    <row r="360" spans="1:11" s="979" customFormat="1">
      <c r="A360" s="2370"/>
      <c r="B360" s="342"/>
      <c r="C360" s="342"/>
      <c r="D360" s="342"/>
      <c r="E360" s="342"/>
      <c r="F360" s="342"/>
      <c r="G360" s="342"/>
      <c r="H360" s="342"/>
      <c r="I360" s="342"/>
      <c r="J360" s="342"/>
      <c r="K360" s="2364"/>
    </row>
    <row r="361" spans="1:11" s="979" customFormat="1">
      <c r="A361" s="2370"/>
      <c r="B361" s="342"/>
      <c r="C361" s="342"/>
      <c r="D361" s="342"/>
      <c r="E361" s="342"/>
      <c r="F361" s="342"/>
      <c r="G361" s="342"/>
      <c r="H361" s="342"/>
      <c r="I361" s="342"/>
      <c r="J361" s="342"/>
      <c r="K361" s="2364"/>
    </row>
    <row r="362" spans="1:11" s="979" customFormat="1">
      <c r="A362" s="2370"/>
      <c r="B362" s="342"/>
      <c r="C362" s="342"/>
      <c r="D362" s="342"/>
      <c r="E362" s="342"/>
      <c r="F362" s="342"/>
      <c r="G362" s="342"/>
      <c r="H362" s="342"/>
      <c r="I362" s="342"/>
      <c r="J362" s="342"/>
      <c r="K362" s="2364"/>
    </row>
    <row r="363" spans="1:11" s="979" customFormat="1">
      <c r="A363" s="2370"/>
      <c r="B363" s="342"/>
      <c r="C363" s="342"/>
      <c r="D363" s="342"/>
      <c r="E363" s="342"/>
      <c r="F363" s="342"/>
      <c r="G363" s="342"/>
      <c r="H363" s="342"/>
      <c r="I363" s="342"/>
      <c r="J363" s="342"/>
      <c r="K363" s="2364"/>
    </row>
    <row r="364" spans="1:11" s="979" customFormat="1">
      <c r="A364" s="2370"/>
      <c r="B364" s="342"/>
      <c r="C364" s="342"/>
      <c r="D364" s="342"/>
      <c r="E364" s="342"/>
      <c r="F364" s="342"/>
      <c r="G364" s="342"/>
      <c r="H364" s="342"/>
      <c r="I364" s="342"/>
      <c r="J364" s="342"/>
      <c r="K364" s="2364"/>
    </row>
    <row r="365" spans="1:11" s="979" customFormat="1">
      <c r="A365" s="2370"/>
      <c r="B365" s="342"/>
      <c r="C365" s="342"/>
      <c r="D365" s="342"/>
      <c r="E365" s="342"/>
      <c r="F365" s="342"/>
      <c r="G365" s="342"/>
      <c r="H365" s="342"/>
      <c r="I365" s="342"/>
      <c r="J365" s="342"/>
      <c r="K365" s="2364"/>
    </row>
    <row r="366" spans="1:11" s="979" customFormat="1">
      <c r="A366" s="2370"/>
      <c r="B366" s="342"/>
      <c r="C366" s="342"/>
      <c r="D366" s="342"/>
      <c r="E366" s="342"/>
      <c r="F366" s="342"/>
      <c r="G366" s="342"/>
      <c r="H366" s="342"/>
      <c r="I366" s="342"/>
      <c r="J366" s="342"/>
      <c r="K366" s="2364"/>
    </row>
    <row r="367" spans="1:11" s="979" customFormat="1">
      <c r="A367" s="2370"/>
      <c r="B367" s="342"/>
      <c r="C367" s="342"/>
      <c r="D367" s="342"/>
      <c r="E367" s="342"/>
      <c r="F367" s="342"/>
      <c r="G367" s="342"/>
      <c r="H367" s="342"/>
      <c r="I367" s="342"/>
      <c r="J367" s="342"/>
      <c r="K367" s="2364"/>
    </row>
    <row r="368" spans="1:11" s="979" customFormat="1">
      <c r="A368" s="2370"/>
      <c r="B368" s="342"/>
      <c r="C368" s="342"/>
      <c r="D368" s="342"/>
      <c r="E368" s="342"/>
      <c r="F368" s="342"/>
      <c r="G368" s="342"/>
      <c r="H368" s="342"/>
      <c r="I368" s="342"/>
      <c r="J368" s="342"/>
      <c r="K368" s="2364"/>
    </row>
    <row r="369" spans="1:11" s="979" customFormat="1">
      <c r="A369" s="2370"/>
      <c r="B369" s="342"/>
      <c r="C369" s="342"/>
      <c r="D369" s="342"/>
      <c r="E369" s="342"/>
      <c r="F369" s="342"/>
      <c r="G369" s="342"/>
      <c r="H369" s="342"/>
      <c r="I369" s="342"/>
      <c r="J369" s="342"/>
      <c r="K369" s="2364"/>
    </row>
    <row r="370" spans="1:11" s="979" customFormat="1">
      <c r="A370" s="342"/>
      <c r="B370" s="342"/>
      <c r="C370" s="342"/>
      <c r="D370" s="342"/>
      <c r="E370" s="342"/>
      <c r="F370" s="342"/>
      <c r="G370" s="342"/>
      <c r="H370" s="342"/>
      <c r="I370" s="342"/>
      <c r="J370" s="342"/>
      <c r="K370" s="2364"/>
    </row>
    <row r="371" spans="1:11" s="979" customFormat="1">
      <c r="A371" s="342"/>
      <c r="B371" s="342"/>
      <c r="C371" s="342"/>
      <c r="D371" s="342"/>
      <c r="E371" s="342"/>
      <c r="F371" s="342"/>
      <c r="G371" s="342"/>
      <c r="H371" s="342"/>
      <c r="I371" s="342"/>
      <c r="J371" s="342"/>
      <c r="K371" s="2364"/>
    </row>
    <row r="372" spans="1:11" s="979" customFormat="1">
      <c r="A372" s="342"/>
      <c r="B372" s="342"/>
      <c r="C372" s="342"/>
      <c r="D372" s="342"/>
      <c r="E372" s="342"/>
      <c r="F372" s="342"/>
      <c r="G372" s="342"/>
      <c r="H372" s="342"/>
      <c r="I372" s="342"/>
      <c r="J372" s="342"/>
      <c r="K372" s="2364"/>
    </row>
    <row r="373" spans="1:11" s="979" customFormat="1">
      <c r="A373" s="342"/>
      <c r="B373" s="342"/>
      <c r="C373" s="342"/>
      <c r="D373" s="342"/>
      <c r="E373" s="342"/>
      <c r="F373" s="342"/>
      <c r="G373" s="342"/>
      <c r="H373" s="342"/>
      <c r="I373" s="342"/>
      <c r="J373" s="342"/>
      <c r="K373" s="2364"/>
    </row>
    <row r="374" spans="1:11" s="979" customFormat="1">
      <c r="A374" s="342"/>
      <c r="B374" s="342"/>
      <c r="C374" s="342"/>
      <c r="D374" s="342"/>
      <c r="E374" s="342"/>
      <c r="F374" s="342"/>
      <c r="G374" s="342"/>
      <c r="H374" s="342"/>
      <c r="I374" s="342"/>
      <c r="J374" s="342"/>
      <c r="K374" s="2364"/>
    </row>
    <row r="375" spans="1:11" s="979" customFormat="1">
      <c r="A375" s="342"/>
      <c r="B375" s="342"/>
      <c r="C375" s="342"/>
      <c r="D375" s="342"/>
      <c r="E375" s="342"/>
      <c r="F375" s="342"/>
      <c r="G375" s="342"/>
      <c r="H375" s="342"/>
      <c r="I375" s="342"/>
      <c r="J375" s="342"/>
      <c r="K375" s="2364"/>
    </row>
    <row r="376" spans="1:11" s="979" customFormat="1">
      <c r="A376" s="342"/>
      <c r="B376" s="342"/>
      <c r="C376" s="342"/>
      <c r="D376" s="342"/>
      <c r="E376" s="342"/>
      <c r="F376" s="342"/>
      <c r="G376" s="342"/>
      <c r="H376" s="342"/>
      <c r="I376" s="342"/>
      <c r="J376" s="342"/>
      <c r="K376" s="2364"/>
    </row>
    <row r="377" spans="1:11" s="979" customFormat="1">
      <c r="A377" s="342"/>
      <c r="B377" s="342"/>
      <c r="C377" s="342"/>
      <c r="D377" s="342"/>
      <c r="E377" s="342"/>
      <c r="F377" s="342"/>
      <c r="G377" s="342"/>
      <c r="H377" s="342"/>
      <c r="I377" s="342"/>
      <c r="J377" s="342"/>
      <c r="K377" s="2364"/>
    </row>
    <row r="378" spans="1:11" s="979" customFormat="1">
      <c r="A378" s="342"/>
      <c r="B378" s="342"/>
      <c r="C378" s="342"/>
      <c r="D378" s="342"/>
      <c r="E378" s="342"/>
      <c r="F378" s="342"/>
      <c r="G378" s="342"/>
      <c r="H378" s="342"/>
      <c r="I378" s="342"/>
      <c r="J378" s="342"/>
      <c r="K378" s="2364"/>
    </row>
    <row r="379" spans="1:11" s="979" customFormat="1">
      <c r="A379" s="342"/>
      <c r="B379" s="342"/>
      <c r="C379" s="342"/>
      <c r="D379" s="342"/>
      <c r="E379" s="342"/>
      <c r="F379" s="342"/>
      <c r="G379" s="342"/>
      <c r="H379" s="342"/>
      <c r="I379" s="342"/>
      <c r="J379" s="342"/>
      <c r="K379" s="2364"/>
    </row>
    <row r="380" spans="1:11" s="979" customFormat="1">
      <c r="A380" s="342"/>
      <c r="B380" s="342"/>
      <c r="C380" s="342"/>
      <c r="D380" s="342"/>
      <c r="E380" s="342"/>
      <c r="F380" s="342"/>
      <c r="G380" s="342"/>
      <c r="H380" s="342"/>
      <c r="I380" s="342"/>
      <c r="J380" s="342"/>
      <c r="K380" s="2364"/>
    </row>
    <row r="381" spans="1:11" s="979" customFormat="1">
      <c r="A381" s="342"/>
      <c r="B381" s="342"/>
      <c r="C381" s="342"/>
      <c r="D381" s="342"/>
      <c r="E381" s="342"/>
      <c r="F381" s="342"/>
      <c r="G381" s="342"/>
      <c r="H381" s="342"/>
      <c r="I381" s="342"/>
      <c r="J381" s="342"/>
      <c r="K381" s="2364"/>
    </row>
    <row r="382" spans="1:11" s="979" customFormat="1">
      <c r="A382" s="342"/>
      <c r="B382" s="342"/>
      <c r="C382" s="342"/>
      <c r="D382" s="342"/>
      <c r="E382" s="342"/>
      <c r="F382" s="342"/>
      <c r="G382" s="342"/>
      <c r="H382" s="342"/>
      <c r="I382" s="342"/>
      <c r="J382" s="342"/>
      <c r="K382" s="2364"/>
    </row>
    <row r="383" spans="1:11" s="979" customFormat="1">
      <c r="A383" s="342"/>
      <c r="B383" s="342"/>
      <c r="C383" s="342"/>
      <c r="D383" s="342"/>
      <c r="E383" s="342"/>
      <c r="F383" s="342"/>
      <c r="G383" s="342"/>
      <c r="H383" s="342"/>
      <c r="I383" s="342"/>
      <c r="J383" s="342"/>
      <c r="K383" s="2364"/>
    </row>
    <row r="384" spans="1:11" s="979" customFormat="1">
      <c r="A384" s="342"/>
      <c r="B384" s="342"/>
      <c r="C384" s="342"/>
      <c r="D384" s="342"/>
      <c r="E384" s="342"/>
      <c r="F384" s="342"/>
      <c r="G384" s="342"/>
      <c r="H384" s="342"/>
      <c r="I384" s="342"/>
      <c r="J384" s="342"/>
      <c r="K384" s="2364"/>
    </row>
    <row r="385" spans="1:11" s="979" customFormat="1">
      <c r="A385" s="342"/>
      <c r="B385" s="342"/>
      <c r="C385" s="342"/>
      <c r="D385" s="342"/>
      <c r="E385" s="342"/>
      <c r="F385" s="342"/>
      <c r="G385" s="342"/>
      <c r="H385" s="342"/>
      <c r="I385" s="342"/>
      <c r="J385" s="342"/>
      <c r="K385" s="2364"/>
    </row>
    <row r="386" spans="1:11" s="979" customFormat="1">
      <c r="A386" s="342"/>
      <c r="B386" s="342"/>
      <c r="C386" s="342"/>
      <c r="D386" s="342"/>
      <c r="E386" s="342"/>
      <c r="F386" s="342"/>
      <c r="G386" s="342"/>
      <c r="H386" s="342"/>
      <c r="I386" s="342"/>
      <c r="J386" s="342"/>
      <c r="K386" s="2364"/>
    </row>
    <row r="387" spans="1:11" s="979" customFormat="1">
      <c r="A387" s="342"/>
      <c r="B387" s="342"/>
      <c r="C387" s="342"/>
      <c r="D387" s="342"/>
      <c r="E387" s="342"/>
      <c r="F387" s="342"/>
      <c r="G387" s="342"/>
      <c r="H387" s="342"/>
      <c r="I387" s="342"/>
      <c r="J387" s="342"/>
      <c r="K387" s="2364"/>
    </row>
    <row r="388" spans="1:11" s="979" customFormat="1">
      <c r="A388" s="342"/>
      <c r="B388" s="342"/>
      <c r="C388" s="342"/>
      <c r="D388" s="342"/>
      <c r="E388" s="342"/>
      <c r="F388" s="342"/>
      <c r="G388" s="342"/>
      <c r="H388" s="342"/>
      <c r="I388" s="342"/>
      <c r="J388" s="342"/>
      <c r="K388" s="2364"/>
    </row>
    <row r="389" spans="1:11" s="979" customFormat="1">
      <c r="A389" s="342"/>
      <c r="B389" s="342"/>
      <c r="C389" s="342"/>
      <c r="D389" s="342"/>
      <c r="E389" s="342"/>
      <c r="F389" s="342"/>
      <c r="G389" s="342"/>
      <c r="H389" s="342"/>
      <c r="I389" s="342"/>
      <c r="J389" s="342"/>
      <c r="K389" s="2364"/>
    </row>
    <row r="390" spans="1:11" s="979" customFormat="1">
      <c r="A390" s="342"/>
      <c r="B390" s="342"/>
      <c r="C390" s="342"/>
      <c r="D390" s="342"/>
      <c r="E390" s="342"/>
      <c r="F390" s="342"/>
      <c r="G390" s="342"/>
      <c r="H390" s="342"/>
      <c r="I390" s="342"/>
      <c r="J390" s="342"/>
      <c r="K390" s="2364"/>
    </row>
    <row r="391" spans="1:11" s="979" customFormat="1">
      <c r="A391" s="342"/>
      <c r="B391" s="342"/>
      <c r="C391" s="342"/>
      <c r="D391" s="342"/>
      <c r="E391" s="342"/>
      <c r="F391" s="342"/>
      <c r="G391" s="342"/>
      <c r="H391" s="342"/>
      <c r="I391" s="342"/>
      <c r="J391" s="342"/>
      <c r="K391" s="2364"/>
    </row>
    <row r="392" spans="1:11" s="979" customFormat="1">
      <c r="A392" s="342"/>
      <c r="B392" s="342"/>
      <c r="C392" s="342"/>
      <c r="D392" s="342"/>
      <c r="E392" s="342"/>
      <c r="F392" s="342"/>
      <c r="G392" s="342"/>
      <c r="H392" s="342"/>
      <c r="I392" s="342"/>
      <c r="J392" s="342"/>
      <c r="K392" s="2364"/>
    </row>
    <row r="393" spans="1:11" s="979" customFormat="1">
      <c r="A393" s="342"/>
      <c r="B393" s="342"/>
      <c r="C393" s="342"/>
      <c r="D393" s="342"/>
      <c r="E393" s="342"/>
      <c r="F393" s="342"/>
      <c r="G393" s="342"/>
      <c r="H393" s="342"/>
      <c r="I393" s="342"/>
      <c r="J393" s="342"/>
      <c r="K393" s="2364"/>
    </row>
    <row r="394" spans="1:11" s="979" customFormat="1">
      <c r="A394" s="342"/>
      <c r="B394" s="342"/>
      <c r="C394" s="342"/>
      <c r="D394" s="342"/>
      <c r="E394" s="342"/>
      <c r="F394" s="342"/>
      <c r="G394" s="342"/>
      <c r="H394" s="342"/>
      <c r="I394" s="342"/>
      <c r="J394" s="342"/>
      <c r="K394" s="2364"/>
    </row>
    <row r="395" spans="1:11" s="979" customFormat="1">
      <c r="A395" s="342"/>
      <c r="B395" s="342"/>
      <c r="C395" s="342"/>
      <c r="D395" s="342"/>
      <c r="E395" s="342"/>
      <c r="F395" s="342"/>
      <c r="G395" s="342"/>
      <c r="H395" s="342"/>
      <c r="I395" s="342"/>
      <c r="J395" s="342"/>
      <c r="K395" s="2364"/>
    </row>
    <row r="396" spans="1:11" s="979" customFormat="1">
      <c r="A396" s="342"/>
      <c r="B396" s="342"/>
      <c r="C396" s="342"/>
      <c r="D396" s="342"/>
      <c r="E396" s="342"/>
      <c r="F396" s="342"/>
      <c r="G396" s="342"/>
      <c r="H396" s="342"/>
      <c r="I396" s="342"/>
      <c r="J396" s="342"/>
      <c r="K396" s="2364"/>
    </row>
    <row r="397" spans="1:11" s="979" customFormat="1">
      <c r="A397" s="342"/>
      <c r="B397" s="342"/>
      <c r="C397" s="342"/>
      <c r="D397" s="342"/>
      <c r="E397" s="342"/>
      <c r="F397" s="342"/>
      <c r="G397" s="342"/>
      <c r="H397" s="342"/>
      <c r="I397" s="342"/>
      <c r="J397" s="342"/>
      <c r="K397" s="2364"/>
    </row>
    <row r="398" spans="1:11" s="979" customFormat="1">
      <c r="A398" s="342"/>
      <c r="B398" s="342"/>
      <c r="C398" s="342"/>
      <c r="D398" s="342"/>
      <c r="E398" s="342"/>
      <c r="F398" s="342"/>
      <c r="G398" s="342"/>
      <c r="H398" s="342"/>
      <c r="I398" s="342"/>
      <c r="J398" s="342"/>
      <c r="K398" s="2364"/>
    </row>
    <row r="399" spans="1:11" s="979" customFormat="1">
      <c r="A399" s="342"/>
      <c r="B399" s="342"/>
      <c r="C399" s="342"/>
      <c r="D399" s="342"/>
      <c r="E399" s="342"/>
      <c r="F399" s="342"/>
      <c r="G399" s="342"/>
      <c r="H399" s="342"/>
      <c r="I399" s="342"/>
      <c r="J399" s="342"/>
      <c r="K399" s="2364"/>
    </row>
    <row r="400" spans="1:11" s="979" customFormat="1">
      <c r="A400" s="342"/>
      <c r="B400" s="342"/>
      <c r="C400" s="342"/>
      <c r="D400" s="342"/>
      <c r="E400" s="342"/>
      <c r="F400" s="342"/>
      <c r="G400" s="342"/>
      <c r="H400" s="342"/>
      <c r="I400" s="342"/>
      <c r="J400" s="342"/>
      <c r="K400" s="2364"/>
    </row>
    <row r="401" spans="1:11" s="979" customFormat="1">
      <c r="A401" s="342"/>
      <c r="B401" s="342"/>
      <c r="C401" s="342"/>
      <c r="D401" s="342"/>
      <c r="E401" s="342"/>
      <c r="F401" s="342"/>
      <c r="G401" s="342"/>
      <c r="H401" s="342"/>
      <c r="I401" s="342"/>
      <c r="J401" s="342"/>
      <c r="K401" s="2364"/>
    </row>
    <row r="402" spans="1:11" s="979" customFormat="1">
      <c r="A402" s="342"/>
      <c r="B402" s="342"/>
      <c r="C402" s="342"/>
      <c r="D402" s="342"/>
      <c r="E402" s="342"/>
      <c r="F402" s="342"/>
      <c r="G402" s="342"/>
      <c r="H402" s="342"/>
      <c r="I402" s="342"/>
      <c r="J402" s="342"/>
      <c r="K402" s="2364"/>
    </row>
    <row r="403" spans="1:11" s="979" customFormat="1">
      <c r="A403" s="342"/>
      <c r="B403" s="342"/>
      <c r="C403" s="342"/>
      <c r="D403" s="342"/>
      <c r="E403" s="342"/>
      <c r="F403" s="342"/>
      <c r="G403" s="342"/>
      <c r="H403" s="342"/>
      <c r="I403" s="342"/>
      <c r="J403" s="342"/>
      <c r="K403" s="2364"/>
    </row>
    <row r="404" spans="1:11" s="979" customFormat="1">
      <c r="A404" s="342"/>
      <c r="B404" s="342"/>
      <c r="C404" s="342"/>
      <c r="D404" s="342"/>
      <c r="E404" s="342"/>
      <c r="F404" s="342"/>
      <c r="G404" s="342"/>
      <c r="H404" s="342"/>
      <c r="I404" s="342"/>
      <c r="J404" s="342"/>
      <c r="K404" s="2364"/>
    </row>
    <row r="405" spans="1:11" s="979" customFormat="1">
      <c r="A405" s="342"/>
      <c r="B405" s="342"/>
      <c r="C405" s="342"/>
      <c r="D405" s="342"/>
      <c r="E405" s="342"/>
      <c r="F405" s="342"/>
      <c r="G405" s="342"/>
      <c r="H405" s="342"/>
      <c r="I405" s="342"/>
      <c r="J405" s="342"/>
      <c r="K405" s="2364"/>
    </row>
    <row r="406" spans="1:11" s="979" customFormat="1">
      <c r="A406" s="342"/>
      <c r="B406" s="342"/>
      <c r="C406" s="342"/>
      <c r="D406" s="342"/>
      <c r="E406" s="342"/>
      <c r="F406" s="342"/>
      <c r="G406" s="342"/>
      <c r="H406" s="342"/>
      <c r="I406" s="342"/>
      <c r="J406" s="342"/>
      <c r="K406" s="2364"/>
    </row>
    <row r="407" spans="1:11" s="979" customFormat="1">
      <c r="A407" s="342"/>
      <c r="B407" s="342"/>
      <c r="C407" s="342"/>
      <c r="D407" s="342"/>
      <c r="E407" s="342"/>
      <c r="F407" s="342"/>
      <c r="G407" s="342"/>
      <c r="H407" s="342"/>
      <c r="I407" s="342"/>
      <c r="J407" s="342"/>
      <c r="K407" s="2364"/>
    </row>
    <row r="408" spans="1:11" s="979" customFormat="1">
      <c r="A408" s="342"/>
      <c r="B408" s="342"/>
      <c r="C408" s="342"/>
      <c r="D408" s="342"/>
      <c r="E408" s="342"/>
      <c r="F408" s="342"/>
      <c r="G408" s="342"/>
      <c r="H408" s="342"/>
      <c r="I408" s="342"/>
      <c r="J408" s="342"/>
      <c r="K408" s="2364"/>
    </row>
    <row r="409" spans="1:11" s="979" customFormat="1">
      <c r="A409" s="342"/>
      <c r="B409" s="342"/>
      <c r="C409" s="342"/>
      <c r="D409" s="342"/>
      <c r="E409" s="342"/>
      <c r="F409" s="342"/>
      <c r="G409" s="342"/>
      <c r="H409" s="342"/>
      <c r="I409" s="342"/>
      <c r="J409" s="342"/>
      <c r="K409" s="2364"/>
    </row>
    <row r="410" spans="1:11" s="979" customFormat="1">
      <c r="A410" s="342"/>
      <c r="B410" s="342"/>
      <c r="C410" s="342"/>
      <c r="D410" s="342"/>
      <c r="E410" s="342"/>
      <c r="F410" s="342"/>
      <c r="G410" s="342"/>
      <c r="H410" s="342"/>
      <c r="I410" s="342"/>
      <c r="J410" s="342"/>
      <c r="K410" s="2364"/>
    </row>
    <row r="411" spans="1:11" s="979" customFormat="1">
      <c r="A411" s="342"/>
      <c r="B411" s="342"/>
      <c r="C411" s="342"/>
      <c r="D411" s="342"/>
      <c r="E411" s="342"/>
      <c r="F411" s="342"/>
      <c r="G411" s="342"/>
      <c r="H411" s="342"/>
      <c r="I411" s="342"/>
      <c r="J411" s="342"/>
      <c r="K411" s="2364"/>
    </row>
    <row r="412" spans="1:11" s="979" customFormat="1">
      <c r="A412" s="342"/>
      <c r="B412" s="342"/>
      <c r="C412" s="342"/>
      <c r="D412" s="342"/>
      <c r="E412" s="342"/>
      <c r="F412" s="342"/>
      <c r="G412" s="342"/>
      <c r="H412" s="342"/>
      <c r="I412" s="342"/>
      <c r="J412" s="342"/>
      <c r="K412" s="2364"/>
    </row>
    <row r="413" spans="1:11" s="979" customFormat="1">
      <c r="A413" s="342"/>
      <c r="B413" s="342"/>
      <c r="C413" s="342"/>
      <c r="D413" s="342"/>
      <c r="E413" s="342"/>
      <c r="F413" s="342"/>
      <c r="G413" s="342"/>
      <c r="H413" s="342"/>
      <c r="I413" s="342"/>
      <c r="J413" s="342"/>
      <c r="K413" s="2364"/>
    </row>
    <row r="414" spans="1:11" s="979" customFormat="1">
      <c r="A414" s="342"/>
      <c r="B414" s="342"/>
      <c r="C414" s="342"/>
      <c r="D414" s="342"/>
      <c r="E414" s="342"/>
      <c r="F414" s="342"/>
      <c r="G414" s="342"/>
      <c r="H414" s="342"/>
      <c r="I414" s="342"/>
      <c r="J414" s="342"/>
      <c r="K414" s="2364"/>
    </row>
    <row r="415" spans="1:11" s="979" customFormat="1">
      <c r="A415" s="342"/>
      <c r="B415" s="342"/>
      <c r="C415" s="342"/>
      <c r="D415" s="342"/>
      <c r="E415" s="342"/>
      <c r="F415" s="342"/>
      <c r="G415" s="342"/>
      <c r="H415" s="342"/>
      <c r="I415" s="342"/>
      <c r="J415" s="342"/>
      <c r="K415" s="2364"/>
    </row>
    <row r="416" spans="1:11" s="979" customFormat="1">
      <c r="A416" s="342"/>
      <c r="B416" s="342"/>
      <c r="C416" s="342"/>
      <c r="D416" s="342"/>
      <c r="E416" s="342"/>
      <c r="F416" s="342"/>
      <c r="G416" s="342"/>
      <c r="H416" s="342"/>
      <c r="I416" s="342"/>
      <c r="J416" s="342"/>
      <c r="K416" s="2364"/>
    </row>
    <row r="417" spans="1:11" s="979" customFormat="1">
      <c r="A417" s="342"/>
      <c r="B417" s="342"/>
      <c r="C417" s="342"/>
      <c r="D417" s="342"/>
      <c r="E417" s="342"/>
      <c r="F417" s="342"/>
      <c r="G417" s="342"/>
      <c r="H417" s="342"/>
      <c r="I417" s="342"/>
      <c r="J417" s="342"/>
      <c r="K417" s="2364"/>
    </row>
    <row r="418" spans="1:11" s="979" customFormat="1">
      <c r="A418" s="342"/>
      <c r="B418" s="342"/>
      <c r="C418" s="342"/>
      <c r="D418" s="342"/>
      <c r="E418" s="342"/>
      <c r="F418" s="342"/>
      <c r="G418" s="342"/>
      <c r="H418" s="342"/>
      <c r="I418" s="342"/>
      <c r="J418" s="342"/>
      <c r="K418" s="2364"/>
    </row>
    <row r="419" spans="1:11" s="979" customFormat="1">
      <c r="A419" s="342"/>
      <c r="B419" s="342"/>
      <c r="C419" s="342"/>
      <c r="D419" s="342"/>
      <c r="E419" s="342"/>
      <c r="F419" s="342"/>
      <c r="G419" s="342"/>
      <c r="H419" s="342"/>
      <c r="I419" s="342"/>
      <c r="J419" s="342"/>
      <c r="K419" s="2364"/>
    </row>
    <row r="420" spans="1:11" s="979" customFormat="1">
      <c r="A420" s="342"/>
      <c r="B420" s="342"/>
      <c r="C420" s="342"/>
      <c r="D420" s="342"/>
      <c r="E420" s="342"/>
      <c r="F420" s="342"/>
      <c r="G420" s="342"/>
      <c r="H420" s="342"/>
      <c r="I420" s="342"/>
      <c r="J420" s="342"/>
      <c r="K420" s="2364"/>
    </row>
    <row r="421" spans="1:11" s="979" customFormat="1">
      <c r="A421" s="342"/>
      <c r="B421" s="342"/>
      <c r="C421" s="342"/>
      <c r="D421" s="342"/>
      <c r="E421" s="342"/>
      <c r="F421" s="342"/>
      <c r="G421" s="342"/>
      <c r="H421" s="342"/>
      <c r="I421" s="342"/>
      <c r="J421" s="342"/>
      <c r="K421" s="2364"/>
    </row>
    <row r="422" spans="1:11" s="979" customFormat="1">
      <c r="A422" s="342"/>
      <c r="B422" s="342"/>
      <c r="C422" s="342"/>
      <c r="D422" s="342"/>
      <c r="E422" s="342"/>
      <c r="F422" s="342"/>
      <c r="G422" s="342"/>
      <c r="H422" s="342"/>
      <c r="I422" s="342"/>
      <c r="J422" s="342"/>
      <c r="K422" s="2364"/>
    </row>
    <row r="423" spans="1:11" s="979" customFormat="1">
      <c r="A423" s="342"/>
      <c r="B423" s="342"/>
      <c r="C423" s="342"/>
      <c r="D423" s="342"/>
      <c r="E423" s="342"/>
      <c r="F423" s="342"/>
      <c r="G423" s="342"/>
      <c r="H423" s="342"/>
      <c r="I423" s="342"/>
      <c r="J423" s="342"/>
      <c r="K423" s="2364"/>
    </row>
    <row r="424" spans="1:11" s="979" customFormat="1">
      <c r="A424" s="342"/>
      <c r="B424" s="342"/>
      <c r="C424" s="342"/>
      <c r="D424" s="342"/>
      <c r="E424" s="342"/>
      <c r="F424" s="342"/>
      <c r="G424" s="342"/>
      <c r="H424" s="342"/>
      <c r="I424" s="342"/>
      <c r="J424" s="342"/>
      <c r="K424" s="2364"/>
    </row>
    <row r="425" spans="1:11" s="979" customFormat="1">
      <c r="A425" s="342"/>
      <c r="B425" s="342"/>
      <c r="C425" s="342"/>
      <c r="D425" s="342"/>
      <c r="E425" s="342"/>
      <c r="F425" s="342"/>
      <c r="G425" s="342"/>
      <c r="H425" s="342"/>
      <c r="I425" s="342"/>
      <c r="J425" s="342"/>
      <c r="K425" s="2364"/>
    </row>
    <row r="426" spans="1:11" s="979" customFormat="1">
      <c r="A426" s="342"/>
      <c r="B426" s="342"/>
      <c r="C426" s="342"/>
      <c r="D426" s="342"/>
      <c r="E426" s="342"/>
      <c r="F426" s="342"/>
      <c r="G426" s="342"/>
      <c r="H426" s="342"/>
      <c r="I426" s="342"/>
      <c r="J426" s="342"/>
      <c r="K426" s="2364"/>
    </row>
    <row r="427" spans="1:11" s="979" customFormat="1">
      <c r="A427" s="342"/>
      <c r="B427" s="342"/>
      <c r="C427" s="342"/>
      <c r="D427" s="342"/>
      <c r="E427" s="342"/>
      <c r="F427" s="342"/>
      <c r="G427" s="342"/>
      <c r="H427" s="342"/>
      <c r="I427" s="342"/>
      <c r="J427" s="342"/>
      <c r="K427" s="2364"/>
    </row>
    <row r="428" spans="1:11" s="979" customFormat="1">
      <c r="A428" s="342"/>
      <c r="B428" s="342"/>
      <c r="C428" s="342"/>
      <c r="D428" s="342"/>
      <c r="E428" s="342"/>
      <c r="F428" s="342"/>
      <c r="G428" s="342"/>
      <c r="H428" s="342"/>
      <c r="I428" s="342"/>
      <c r="J428" s="342"/>
      <c r="K428" s="2364"/>
    </row>
    <row r="429" spans="1:11" s="979" customFormat="1">
      <c r="A429" s="342"/>
      <c r="B429" s="342"/>
      <c r="C429" s="342"/>
      <c r="D429" s="342"/>
      <c r="E429" s="342"/>
      <c r="F429" s="342"/>
      <c r="G429" s="342"/>
      <c r="H429" s="342"/>
      <c r="I429" s="342"/>
      <c r="J429" s="342"/>
      <c r="K429" s="2364"/>
    </row>
    <row r="430" spans="1:11" s="979" customFormat="1">
      <c r="A430" s="342"/>
      <c r="B430" s="342"/>
      <c r="C430" s="342"/>
      <c r="D430" s="342"/>
      <c r="E430" s="342"/>
      <c r="F430" s="342"/>
      <c r="G430" s="342"/>
      <c r="H430" s="342"/>
      <c r="I430" s="342"/>
      <c r="J430" s="342"/>
      <c r="K430" s="2364"/>
    </row>
    <row r="431" spans="1:11" s="979" customFormat="1">
      <c r="A431" s="342"/>
      <c r="B431" s="342"/>
      <c r="C431" s="342"/>
      <c r="D431" s="342"/>
      <c r="E431" s="342"/>
      <c r="F431" s="342"/>
      <c r="G431" s="342"/>
      <c r="H431" s="342"/>
      <c r="I431" s="342"/>
      <c r="J431" s="342"/>
      <c r="K431" s="2364"/>
    </row>
    <row r="432" spans="1:11" s="979" customFormat="1">
      <c r="A432" s="342"/>
      <c r="B432" s="342"/>
      <c r="C432" s="342"/>
      <c r="D432" s="342"/>
      <c r="E432" s="342"/>
      <c r="F432" s="342"/>
      <c r="G432" s="342"/>
      <c r="H432" s="342"/>
      <c r="I432" s="342"/>
      <c r="J432" s="342"/>
      <c r="K432" s="2364"/>
    </row>
    <row r="433" spans="1:11" s="979" customFormat="1">
      <c r="A433" s="342"/>
      <c r="B433" s="342"/>
      <c r="C433" s="342"/>
      <c r="D433" s="342"/>
      <c r="E433" s="342"/>
      <c r="F433" s="342"/>
      <c r="G433" s="342"/>
      <c r="H433" s="342"/>
      <c r="I433" s="342"/>
      <c r="J433" s="342"/>
      <c r="K433" s="2364"/>
    </row>
    <row r="434" spans="1:11" s="979" customFormat="1">
      <c r="A434" s="342"/>
      <c r="B434" s="342"/>
      <c r="C434" s="342"/>
      <c r="D434" s="342"/>
      <c r="E434" s="342"/>
      <c r="F434" s="342"/>
      <c r="G434" s="342"/>
      <c r="H434" s="342"/>
      <c r="I434" s="342"/>
      <c r="J434" s="342"/>
      <c r="K434" s="2364"/>
    </row>
    <row r="435" spans="1:11" s="979" customFormat="1">
      <c r="A435" s="342"/>
      <c r="B435" s="342"/>
      <c r="C435" s="342"/>
      <c r="D435" s="342"/>
      <c r="E435" s="342"/>
      <c r="F435" s="342"/>
      <c r="G435" s="342"/>
      <c r="H435" s="342"/>
      <c r="I435" s="342"/>
      <c r="J435" s="342"/>
      <c r="K435" s="2364"/>
    </row>
    <row r="436" spans="1:11" s="979" customFormat="1">
      <c r="A436" s="342"/>
      <c r="B436" s="342"/>
      <c r="C436" s="342"/>
      <c r="D436" s="342"/>
      <c r="E436" s="342"/>
      <c r="F436" s="342"/>
      <c r="G436" s="342"/>
      <c r="H436" s="342"/>
      <c r="I436" s="342"/>
      <c r="J436" s="342"/>
      <c r="K436" s="2364"/>
    </row>
    <row r="437" spans="1:11" s="979" customFormat="1">
      <c r="A437" s="342"/>
      <c r="B437" s="342"/>
      <c r="C437" s="342"/>
      <c r="D437" s="342"/>
      <c r="E437" s="342"/>
      <c r="F437" s="342"/>
      <c r="G437" s="342"/>
      <c r="H437" s="342"/>
      <c r="I437" s="342"/>
      <c r="J437" s="342"/>
      <c r="K437" s="2364"/>
    </row>
    <row r="438" spans="1:11" s="979" customFormat="1">
      <c r="A438" s="342"/>
      <c r="B438" s="342"/>
      <c r="C438" s="342"/>
      <c r="D438" s="342"/>
      <c r="E438" s="342"/>
      <c r="F438" s="342"/>
      <c r="G438" s="342"/>
      <c r="H438" s="342"/>
      <c r="I438" s="342"/>
      <c r="J438" s="342"/>
      <c r="K438" s="2364"/>
    </row>
    <row r="439" spans="1:11" s="979" customFormat="1">
      <c r="A439" s="342"/>
      <c r="B439" s="342"/>
      <c r="C439" s="342"/>
      <c r="D439" s="342"/>
      <c r="E439" s="342"/>
      <c r="F439" s="342"/>
      <c r="G439" s="342"/>
      <c r="H439" s="342"/>
      <c r="I439" s="342"/>
      <c r="J439" s="342"/>
      <c r="K439" s="2364"/>
    </row>
    <row r="440" spans="1:11" s="979" customFormat="1">
      <c r="A440" s="342"/>
      <c r="B440" s="342"/>
      <c r="C440" s="342"/>
      <c r="D440" s="342"/>
      <c r="E440" s="342"/>
      <c r="F440" s="342"/>
      <c r="G440" s="342"/>
      <c r="H440" s="342"/>
      <c r="I440" s="342"/>
      <c r="J440" s="342"/>
      <c r="K440" s="2364"/>
    </row>
    <row r="441" spans="1:11" s="979" customFormat="1">
      <c r="A441" s="342"/>
      <c r="B441" s="342"/>
      <c r="C441" s="342"/>
      <c r="D441" s="342"/>
      <c r="E441" s="342"/>
      <c r="F441" s="342"/>
      <c r="G441" s="342"/>
      <c r="H441" s="342"/>
      <c r="I441" s="342"/>
      <c r="J441" s="342"/>
      <c r="K441" s="2364"/>
    </row>
    <row r="442" spans="1:11" s="979" customFormat="1">
      <c r="A442" s="342"/>
      <c r="B442" s="342"/>
      <c r="C442" s="342"/>
      <c r="D442" s="342"/>
      <c r="E442" s="342"/>
      <c r="F442" s="342"/>
      <c r="G442" s="342"/>
      <c r="H442" s="342"/>
      <c r="I442" s="342"/>
      <c r="J442" s="342"/>
      <c r="K442" s="2364"/>
    </row>
    <row r="443" spans="1:11" s="979" customFormat="1">
      <c r="A443" s="342"/>
      <c r="B443" s="342"/>
      <c r="C443" s="342"/>
      <c r="D443" s="342"/>
      <c r="E443" s="342"/>
      <c r="F443" s="342"/>
      <c r="G443" s="342"/>
      <c r="H443" s="342"/>
      <c r="I443" s="342"/>
      <c r="J443" s="342"/>
      <c r="K443" s="2364"/>
    </row>
    <row r="444" spans="1:11" s="979" customFormat="1">
      <c r="A444" s="342"/>
      <c r="B444" s="342"/>
      <c r="C444" s="342"/>
      <c r="D444" s="342"/>
      <c r="E444" s="342"/>
      <c r="F444" s="342"/>
      <c r="G444" s="342"/>
      <c r="H444" s="342"/>
      <c r="I444" s="342"/>
      <c r="J444" s="342"/>
      <c r="K444" s="2364"/>
    </row>
    <row r="445" spans="1:11" s="979" customFormat="1">
      <c r="A445" s="342"/>
      <c r="B445" s="342"/>
      <c r="C445" s="342"/>
      <c r="D445" s="342"/>
      <c r="E445" s="342"/>
      <c r="F445" s="342"/>
      <c r="G445" s="342"/>
      <c r="H445" s="342"/>
      <c r="I445" s="342"/>
      <c r="J445" s="342"/>
      <c r="K445" s="2364"/>
    </row>
    <row r="446" spans="1:11" s="979" customFormat="1">
      <c r="A446" s="342"/>
      <c r="B446" s="342"/>
      <c r="C446" s="342"/>
      <c r="D446" s="342"/>
      <c r="E446" s="342"/>
      <c r="F446" s="342"/>
      <c r="G446" s="342"/>
      <c r="H446" s="342"/>
      <c r="I446" s="342"/>
      <c r="J446" s="342"/>
      <c r="K446" s="2364"/>
    </row>
    <row r="447" spans="1:11" s="979" customFormat="1">
      <c r="A447" s="342"/>
      <c r="B447" s="342"/>
      <c r="C447" s="342"/>
      <c r="D447" s="342"/>
      <c r="E447" s="342"/>
      <c r="F447" s="342"/>
      <c r="G447" s="342"/>
      <c r="H447" s="342"/>
      <c r="I447" s="342"/>
      <c r="J447" s="342"/>
      <c r="K447" s="2364"/>
    </row>
    <row r="448" spans="1:11" s="979" customFormat="1">
      <c r="A448" s="342"/>
      <c r="B448" s="342"/>
      <c r="C448" s="342"/>
      <c r="D448" s="342"/>
      <c r="E448" s="342"/>
      <c r="F448" s="342"/>
      <c r="G448" s="342"/>
      <c r="H448" s="342"/>
      <c r="I448" s="342"/>
      <c r="J448" s="342"/>
      <c r="K448" s="2364"/>
    </row>
    <row r="449" spans="1:11" s="979" customFormat="1">
      <c r="A449" s="342"/>
      <c r="B449" s="342"/>
      <c r="C449" s="342"/>
      <c r="D449" s="342"/>
      <c r="E449" s="342"/>
      <c r="F449" s="342"/>
      <c r="G449" s="342"/>
      <c r="H449" s="342"/>
      <c r="I449" s="342"/>
      <c r="J449" s="342"/>
      <c r="K449" s="2364"/>
    </row>
    <row r="450" spans="1:11" s="979" customFormat="1">
      <c r="A450" s="342"/>
      <c r="B450" s="342"/>
      <c r="C450" s="342"/>
      <c r="D450" s="342"/>
      <c r="E450" s="342"/>
      <c r="F450" s="342"/>
      <c r="G450" s="342"/>
      <c r="H450" s="342"/>
      <c r="I450" s="342"/>
      <c r="J450" s="342"/>
      <c r="K450" s="2364"/>
    </row>
    <row r="451" spans="1:11" s="979" customFormat="1">
      <c r="A451" s="342"/>
      <c r="B451" s="342"/>
      <c r="C451" s="342"/>
      <c r="D451" s="342"/>
      <c r="E451" s="342"/>
      <c r="F451" s="342"/>
      <c r="G451" s="342"/>
      <c r="H451" s="342"/>
      <c r="I451" s="342"/>
      <c r="J451" s="342"/>
      <c r="K451" s="2364"/>
    </row>
    <row r="452" spans="1:11" s="979" customFormat="1">
      <c r="A452" s="342"/>
      <c r="B452" s="342"/>
      <c r="C452" s="342"/>
      <c r="D452" s="342"/>
      <c r="E452" s="342"/>
      <c r="F452" s="342"/>
      <c r="G452" s="342"/>
      <c r="H452" s="342"/>
      <c r="I452" s="342"/>
      <c r="J452" s="342"/>
      <c r="K452" s="2364"/>
    </row>
    <row r="453" spans="1:11" s="979" customFormat="1">
      <c r="A453" s="342"/>
      <c r="B453" s="342"/>
      <c r="C453" s="342"/>
      <c r="D453" s="342"/>
      <c r="E453" s="342"/>
      <c r="F453" s="342"/>
      <c r="G453" s="342"/>
      <c r="H453" s="342"/>
      <c r="I453" s="342"/>
      <c r="J453" s="342"/>
      <c r="K453" s="2364"/>
    </row>
    <row r="454" spans="1:11" s="979" customFormat="1">
      <c r="A454" s="342"/>
      <c r="B454" s="342"/>
      <c r="C454" s="342"/>
      <c r="D454" s="342"/>
      <c r="E454" s="342"/>
      <c r="F454" s="342"/>
      <c r="G454" s="342"/>
      <c r="H454" s="342"/>
      <c r="I454" s="342"/>
      <c r="J454" s="342"/>
      <c r="K454" s="2364"/>
    </row>
    <row r="455" spans="1:11" s="979" customFormat="1">
      <c r="A455" s="342"/>
      <c r="B455" s="342"/>
      <c r="C455" s="342"/>
      <c r="D455" s="342"/>
      <c r="E455" s="342"/>
      <c r="F455" s="342"/>
      <c r="G455" s="342"/>
      <c r="H455" s="342"/>
      <c r="I455" s="342"/>
      <c r="J455" s="342"/>
      <c r="K455" s="2364"/>
    </row>
    <row r="456" spans="1:11" s="979" customFormat="1">
      <c r="A456" s="342"/>
      <c r="B456" s="342"/>
      <c r="C456" s="342"/>
      <c r="D456" s="342"/>
      <c r="E456" s="342"/>
      <c r="F456" s="342"/>
      <c r="G456" s="342"/>
      <c r="H456" s="342"/>
      <c r="I456" s="342"/>
      <c r="J456" s="342"/>
      <c r="K456" s="2364"/>
    </row>
    <row r="457" spans="1:11" s="979" customFormat="1">
      <c r="A457" s="342"/>
      <c r="B457" s="342"/>
      <c r="C457" s="342"/>
      <c r="D457" s="342"/>
      <c r="E457" s="342"/>
      <c r="F457" s="342"/>
      <c r="G457" s="342"/>
      <c r="H457" s="342"/>
      <c r="I457" s="342"/>
      <c r="J457" s="342"/>
      <c r="K457" s="2364"/>
    </row>
    <row r="458" spans="1:11" s="979" customFormat="1">
      <c r="A458" s="342"/>
      <c r="B458" s="342"/>
      <c r="C458" s="342"/>
      <c r="D458" s="342"/>
      <c r="E458" s="342"/>
      <c r="F458" s="342"/>
      <c r="G458" s="342"/>
      <c r="H458" s="342"/>
      <c r="I458" s="342"/>
      <c r="J458" s="342"/>
      <c r="K458" s="2364"/>
    </row>
    <row r="459" spans="1:11" s="979" customFormat="1">
      <c r="A459" s="342"/>
      <c r="B459" s="342"/>
      <c r="C459" s="342"/>
      <c r="D459" s="342"/>
      <c r="E459" s="342"/>
      <c r="F459" s="342"/>
      <c r="G459" s="342"/>
      <c r="H459" s="342"/>
      <c r="I459" s="342"/>
      <c r="J459" s="342"/>
      <c r="K459" s="2364"/>
    </row>
    <row r="460" spans="1:11" s="979" customFormat="1">
      <c r="A460" s="342"/>
      <c r="B460" s="342"/>
      <c r="C460" s="342"/>
      <c r="D460" s="342"/>
      <c r="E460" s="342"/>
      <c r="F460" s="342"/>
      <c r="G460" s="342"/>
      <c r="H460" s="342"/>
      <c r="I460" s="342"/>
      <c r="J460" s="342"/>
      <c r="K460" s="2364"/>
    </row>
    <row r="461" spans="1:11" s="979" customFormat="1">
      <c r="A461" s="342"/>
      <c r="B461" s="342"/>
      <c r="C461" s="342"/>
      <c r="D461" s="342"/>
      <c r="E461" s="342"/>
      <c r="F461" s="342"/>
      <c r="G461" s="342"/>
      <c r="H461" s="342"/>
      <c r="I461" s="342"/>
      <c r="J461" s="342"/>
      <c r="K461" s="2364"/>
    </row>
    <row r="462" spans="1:11" s="979" customFormat="1">
      <c r="A462" s="342"/>
      <c r="B462" s="342"/>
      <c r="C462" s="342"/>
      <c r="D462" s="342"/>
      <c r="E462" s="342"/>
      <c r="F462" s="342"/>
      <c r="G462" s="342"/>
      <c r="H462" s="342"/>
      <c r="I462" s="342"/>
      <c r="J462" s="342"/>
      <c r="K462" s="2364"/>
    </row>
    <row r="463" spans="1:11" s="979" customFormat="1">
      <c r="A463" s="342"/>
      <c r="B463" s="342"/>
      <c r="C463" s="342"/>
      <c r="D463" s="342"/>
      <c r="E463" s="342"/>
      <c r="F463" s="342"/>
      <c r="G463" s="342"/>
      <c r="H463" s="342"/>
      <c r="I463" s="342"/>
      <c r="J463" s="342"/>
      <c r="K463" s="2364"/>
    </row>
    <row r="464" spans="1:11" s="979" customFormat="1">
      <c r="A464" s="342"/>
      <c r="B464" s="342"/>
      <c r="C464" s="342"/>
      <c r="D464" s="342"/>
      <c r="E464" s="342"/>
      <c r="F464" s="342"/>
      <c r="G464" s="342"/>
      <c r="H464" s="342"/>
      <c r="I464" s="342"/>
      <c r="J464" s="342"/>
      <c r="K464" s="2364"/>
    </row>
    <row r="465" spans="1:11" s="979" customFormat="1">
      <c r="A465" s="342"/>
      <c r="B465" s="342"/>
      <c r="C465" s="342"/>
      <c r="D465" s="342"/>
      <c r="E465" s="342"/>
      <c r="F465" s="342"/>
      <c r="G465" s="342"/>
      <c r="H465" s="342"/>
      <c r="I465" s="342"/>
      <c r="J465" s="342"/>
      <c r="K465" s="2364"/>
    </row>
    <row r="466" spans="1:11" s="979" customFormat="1">
      <c r="A466" s="342"/>
      <c r="B466" s="342"/>
      <c r="C466" s="342"/>
      <c r="D466" s="342"/>
      <c r="E466" s="342"/>
      <c r="F466" s="342"/>
      <c r="G466" s="342"/>
      <c r="H466" s="342"/>
      <c r="I466" s="342"/>
      <c r="J466" s="342"/>
      <c r="K466" s="2364"/>
    </row>
    <row r="467" spans="1:11" s="979" customFormat="1">
      <c r="A467" s="342"/>
      <c r="B467" s="342"/>
      <c r="C467" s="342"/>
      <c r="D467" s="342"/>
      <c r="E467" s="342"/>
      <c r="F467" s="342"/>
      <c r="G467" s="342"/>
      <c r="H467" s="342"/>
      <c r="I467" s="342"/>
      <c r="J467" s="342"/>
      <c r="K467" s="2364"/>
    </row>
    <row r="468" spans="1:11" s="979" customFormat="1">
      <c r="A468" s="342"/>
      <c r="B468" s="342"/>
      <c r="C468" s="342"/>
      <c r="D468" s="342"/>
      <c r="E468" s="342"/>
      <c r="F468" s="342"/>
      <c r="G468" s="342"/>
      <c r="H468" s="342"/>
      <c r="I468" s="342"/>
      <c r="J468" s="342"/>
      <c r="K468" s="2364"/>
    </row>
    <row r="469" spans="1:11" s="979" customFormat="1">
      <c r="A469" s="342"/>
      <c r="B469" s="342"/>
      <c r="C469" s="342"/>
      <c r="D469" s="342"/>
      <c r="E469" s="342"/>
      <c r="F469" s="342"/>
      <c r="G469" s="342"/>
      <c r="H469" s="342"/>
      <c r="I469" s="342"/>
      <c r="J469" s="342"/>
      <c r="K469" s="2364"/>
    </row>
    <row r="470" spans="1:11" s="979" customFormat="1">
      <c r="A470" s="342"/>
      <c r="B470" s="342"/>
      <c r="C470" s="342"/>
      <c r="D470" s="342"/>
      <c r="E470" s="342"/>
      <c r="F470" s="342"/>
      <c r="G470" s="342"/>
      <c r="H470" s="342"/>
      <c r="I470" s="342"/>
      <c r="J470" s="342"/>
      <c r="K470" s="2364"/>
    </row>
    <row r="471" spans="1:11" s="979" customFormat="1">
      <c r="A471" s="342"/>
      <c r="B471" s="342"/>
      <c r="C471" s="342"/>
      <c r="D471" s="342"/>
      <c r="E471" s="342"/>
      <c r="F471" s="342"/>
      <c r="G471" s="342"/>
      <c r="H471" s="342"/>
      <c r="I471" s="342"/>
      <c r="J471" s="342"/>
      <c r="K471" s="2364"/>
    </row>
    <row r="472" spans="1:11" s="979" customFormat="1">
      <c r="A472" s="342"/>
      <c r="B472" s="342"/>
      <c r="C472" s="342"/>
      <c r="D472" s="342"/>
      <c r="E472" s="342"/>
      <c r="F472" s="342"/>
      <c r="G472" s="342"/>
      <c r="H472" s="342"/>
      <c r="I472" s="342"/>
      <c r="J472" s="342"/>
      <c r="K472" s="2364"/>
    </row>
    <row r="473" spans="1:11" s="979" customFormat="1">
      <c r="A473" s="342"/>
      <c r="B473" s="342"/>
      <c r="C473" s="342"/>
      <c r="D473" s="342"/>
      <c r="E473" s="342"/>
      <c r="F473" s="342"/>
      <c r="G473" s="342"/>
      <c r="H473" s="342"/>
      <c r="I473" s="342"/>
      <c r="J473" s="342"/>
      <c r="K473" s="2364"/>
    </row>
    <row r="474" spans="1:11" s="979" customFormat="1">
      <c r="A474" s="342"/>
      <c r="B474" s="342"/>
      <c r="C474" s="342"/>
      <c r="D474" s="342"/>
      <c r="E474" s="342"/>
      <c r="F474" s="342"/>
      <c r="G474" s="342"/>
      <c r="H474" s="342"/>
      <c r="I474" s="342"/>
      <c r="J474" s="342"/>
      <c r="K474" s="2364"/>
    </row>
    <row r="475" spans="1:11" s="979" customFormat="1">
      <c r="A475" s="342"/>
      <c r="B475" s="342"/>
      <c r="C475" s="342"/>
      <c r="D475" s="342"/>
      <c r="E475" s="342"/>
      <c r="F475" s="342"/>
      <c r="G475" s="342"/>
      <c r="H475" s="342"/>
      <c r="I475" s="342"/>
      <c r="J475" s="342"/>
      <c r="K475" s="2364"/>
    </row>
    <row r="476" spans="1:11" s="979" customFormat="1">
      <c r="A476" s="342"/>
      <c r="B476" s="342"/>
      <c r="C476" s="342"/>
      <c r="D476" s="342"/>
      <c r="E476" s="342"/>
      <c r="F476" s="342"/>
      <c r="G476" s="342"/>
      <c r="H476" s="342"/>
      <c r="I476" s="342"/>
      <c r="J476" s="342"/>
      <c r="K476" s="2364"/>
    </row>
    <row r="477" spans="1:11" s="979" customFormat="1">
      <c r="A477" s="342"/>
      <c r="B477" s="342"/>
      <c r="C477" s="342"/>
      <c r="D477" s="342"/>
      <c r="E477" s="342"/>
      <c r="F477" s="342"/>
      <c r="G477" s="342"/>
      <c r="H477" s="342"/>
      <c r="I477" s="342"/>
      <c r="J477" s="342"/>
      <c r="K477" s="2364"/>
    </row>
    <row r="478" spans="1:11" s="979" customFormat="1">
      <c r="A478" s="342"/>
      <c r="B478" s="342"/>
      <c r="C478" s="342"/>
      <c r="D478" s="342"/>
      <c r="E478" s="342"/>
      <c r="F478" s="342"/>
      <c r="G478" s="342"/>
      <c r="H478" s="342"/>
      <c r="I478" s="342"/>
      <c r="J478" s="342"/>
      <c r="K478" s="2364"/>
    </row>
    <row r="479" spans="1:11" s="979" customFormat="1">
      <c r="A479" s="342"/>
      <c r="B479" s="342"/>
      <c r="C479" s="342"/>
      <c r="D479" s="342"/>
      <c r="E479" s="342"/>
      <c r="F479" s="342"/>
      <c r="G479" s="342"/>
      <c r="H479" s="342"/>
      <c r="I479" s="342"/>
      <c r="J479" s="342"/>
      <c r="K479" s="2364"/>
    </row>
    <row r="480" spans="1:11" s="979" customFormat="1">
      <c r="A480" s="342"/>
      <c r="B480" s="342"/>
      <c r="C480" s="342"/>
      <c r="D480" s="342"/>
      <c r="E480" s="342"/>
      <c r="F480" s="342"/>
      <c r="G480" s="342"/>
      <c r="H480" s="342"/>
      <c r="I480" s="342"/>
      <c r="J480" s="342"/>
      <c r="K480" s="2364"/>
    </row>
    <row r="481" spans="1:11" s="979" customFormat="1">
      <c r="A481" s="342"/>
      <c r="B481" s="342"/>
      <c r="C481" s="342"/>
      <c r="D481" s="342"/>
      <c r="E481" s="342"/>
      <c r="F481" s="342"/>
      <c r="G481" s="342"/>
      <c r="H481" s="342"/>
      <c r="I481" s="342"/>
      <c r="J481" s="342"/>
      <c r="K481" s="2364"/>
    </row>
    <row r="482" spans="1:11" s="979" customFormat="1">
      <c r="A482" s="342"/>
      <c r="B482" s="342"/>
      <c r="C482" s="342"/>
      <c r="D482" s="342"/>
      <c r="E482" s="342"/>
      <c r="F482" s="342"/>
      <c r="G482" s="342"/>
      <c r="H482" s="342"/>
      <c r="I482" s="342"/>
      <c r="J482" s="342"/>
      <c r="K482" s="2364"/>
    </row>
    <row r="483" spans="1:11" s="979" customFormat="1">
      <c r="A483" s="342"/>
      <c r="B483" s="342"/>
      <c r="C483" s="342"/>
      <c r="D483" s="342"/>
      <c r="E483" s="342"/>
      <c r="F483" s="342"/>
      <c r="G483" s="342"/>
      <c r="H483" s="342"/>
      <c r="I483" s="342"/>
      <c r="J483" s="342"/>
      <c r="K483" s="2364"/>
    </row>
    <row r="484" spans="1:11" s="979" customFormat="1">
      <c r="A484" s="342"/>
      <c r="B484" s="342"/>
      <c r="C484" s="342"/>
      <c r="D484" s="342"/>
      <c r="E484" s="342"/>
      <c r="F484" s="342"/>
      <c r="G484" s="342"/>
      <c r="H484" s="342"/>
      <c r="I484" s="342"/>
      <c r="J484" s="342"/>
      <c r="K484" s="2364"/>
    </row>
    <row r="485" spans="1:11" s="979" customFormat="1">
      <c r="A485" s="342"/>
      <c r="B485" s="342"/>
      <c r="C485" s="342"/>
      <c r="D485" s="342"/>
      <c r="E485" s="342"/>
      <c r="F485" s="342"/>
      <c r="G485" s="342"/>
      <c r="H485" s="342"/>
      <c r="I485" s="342"/>
      <c r="J485" s="342"/>
      <c r="K485" s="2364"/>
    </row>
    <row r="486" spans="1:11" s="979" customFormat="1">
      <c r="A486" s="342"/>
      <c r="B486" s="342"/>
      <c r="C486" s="342"/>
      <c r="D486" s="342"/>
      <c r="E486" s="342"/>
      <c r="F486" s="342"/>
      <c r="G486" s="342"/>
      <c r="H486" s="342"/>
      <c r="I486" s="342"/>
      <c r="J486" s="342"/>
      <c r="K486" s="2364"/>
    </row>
    <row r="487" spans="1:11" s="979" customFormat="1">
      <c r="A487" s="342"/>
      <c r="B487" s="342"/>
      <c r="C487" s="342"/>
      <c r="D487" s="342"/>
      <c r="E487" s="342"/>
      <c r="F487" s="342"/>
      <c r="G487" s="342"/>
      <c r="H487" s="342"/>
      <c r="I487" s="342"/>
      <c r="J487" s="342"/>
      <c r="K487" s="2364"/>
    </row>
    <row r="488" spans="1:11" s="979" customFormat="1">
      <c r="A488" s="342"/>
      <c r="B488" s="342"/>
      <c r="C488" s="342"/>
      <c r="D488" s="342"/>
      <c r="E488" s="342"/>
      <c r="F488" s="342"/>
      <c r="G488" s="342"/>
      <c r="H488" s="342"/>
      <c r="I488" s="342"/>
      <c r="J488" s="342"/>
      <c r="K488" s="2364"/>
    </row>
    <row r="489" spans="1:11" s="979" customFormat="1">
      <c r="A489" s="342"/>
      <c r="B489" s="342"/>
      <c r="C489" s="342"/>
      <c r="D489" s="342"/>
      <c r="E489" s="342"/>
      <c r="F489" s="342"/>
      <c r="G489" s="342"/>
      <c r="H489" s="342"/>
      <c r="I489" s="342"/>
      <c r="J489" s="342"/>
      <c r="K489" s="2364"/>
    </row>
    <row r="490" spans="1:11" s="979" customFormat="1">
      <c r="A490" s="342"/>
      <c r="B490" s="342"/>
      <c r="C490" s="342"/>
      <c r="D490" s="342"/>
      <c r="E490" s="342"/>
      <c r="F490" s="342"/>
      <c r="G490" s="342"/>
      <c r="H490" s="342"/>
      <c r="I490" s="342"/>
      <c r="J490" s="342"/>
      <c r="K490" s="2364"/>
    </row>
    <row r="491" spans="1:11" s="979" customFormat="1">
      <c r="A491" s="342"/>
      <c r="B491" s="342"/>
      <c r="C491" s="342"/>
      <c r="D491" s="342"/>
      <c r="E491" s="342"/>
      <c r="F491" s="342"/>
      <c r="G491" s="342"/>
      <c r="H491" s="342"/>
      <c r="I491" s="342"/>
      <c r="J491" s="342"/>
      <c r="K491" s="2364"/>
    </row>
    <row r="492" spans="1:11" s="979" customFormat="1">
      <c r="A492" s="342"/>
      <c r="B492" s="342"/>
      <c r="C492" s="342"/>
      <c r="D492" s="342"/>
      <c r="E492" s="342"/>
      <c r="F492" s="342"/>
      <c r="G492" s="342"/>
      <c r="H492" s="342"/>
      <c r="I492" s="342"/>
      <c r="J492" s="342"/>
      <c r="K492" s="2364"/>
    </row>
    <row r="493" spans="1:11" s="979" customFormat="1">
      <c r="A493" s="342"/>
      <c r="B493" s="342"/>
      <c r="C493" s="342"/>
      <c r="D493" s="342"/>
      <c r="E493" s="342"/>
      <c r="F493" s="342"/>
      <c r="G493" s="342"/>
      <c r="H493" s="342"/>
      <c r="I493" s="342"/>
      <c r="J493" s="342"/>
      <c r="K493" s="2364"/>
    </row>
    <row r="494" spans="1:11" s="979" customFormat="1">
      <c r="A494" s="342"/>
      <c r="B494" s="342"/>
      <c r="C494" s="342"/>
      <c r="D494" s="342"/>
      <c r="E494" s="342"/>
      <c r="F494" s="342"/>
      <c r="G494" s="342"/>
      <c r="H494" s="342"/>
      <c r="I494" s="342"/>
      <c r="J494" s="342"/>
      <c r="K494" s="2364"/>
    </row>
    <row r="495" spans="1:11" s="979" customFormat="1">
      <c r="A495" s="342"/>
      <c r="B495" s="342"/>
      <c r="C495" s="342"/>
      <c r="D495" s="342"/>
      <c r="E495" s="342"/>
      <c r="F495" s="342"/>
      <c r="G495" s="342"/>
      <c r="H495" s="342"/>
      <c r="I495" s="342"/>
      <c r="J495" s="342"/>
      <c r="K495" s="2364"/>
    </row>
    <row r="496" spans="1:11" s="979" customFormat="1">
      <c r="A496" s="342"/>
      <c r="B496" s="342"/>
      <c r="C496" s="342"/>
      <c r="D496" s="342"/>
      <c r="E496" s="342"/>
      <c r="F496" s="342"/>
      <c r="G496" s="342"/>
      <c r="H496" s="342"/>
      <c r="I496" s="342"/>
      <c r="J496" s="342"/>
      <c r="K496" s="2364"/>
    </row>
    <row r="497" spans="1:11" s="979" customFormat="1">
      <c r="A497" s="342"/>
      <c r="B497" s="342"/>
      <c r="C497" s="342"/>
      <c r="D497" s="342"/>
      <c r="E497" s="342"/>
      <c r="F497" s="342"/>
      <c r="G497" s="342"/>
      <c r="H497" s="342"/>
      <c r="I497" s="342"/>
      <c r="J497" s="342"/>
      <c r="K497" s="2364"/>
    </row>
    <row r="498" spans="1:11" s="979" customFormat="1">
      <c r="A498" s="342"/>
      <c r="B498" s="342"/>
      <c r="C498" s="342"/>
      <c r="D498" s="342"/>
      <c r="E498" s="342"/>
      <c r="F498" s="342"/>
      <c r="G498" s="342"/>
      <c r="H498" s="342"/>
      <c r="I498" s="342"/>
      <c r="J498" s="342"/>
      <c r="K498" s="2364"/>
    </row>
    <row r="499" spans="1:11" s="979" customFormat="1">
      <c r="A499" s="342"/>
      <c r="B499" s="342"/>
      <c r="C499" s="342"/>
      <c r="D499" s="342"/>
      <c r="E499" s="342"/>
      <c r="F499" s="342"/>
      <c r="G499" s="342"/>
      <c r="H499" s="342"/>
      <c r="I499" s="342"/>
      <c r="J499" s="342"/>
      <c r="K499" s="2364"/>
    </row>
    <row r="500" spans="1:11" s="979" customFormat="1">
      <c r="A500" s="342"/>
      <c r="B500" s="342"/>
      <c r="C500" s="342"/>
      <c r="D500" s="342"/>
      <c r="E500" s="342"/>
      <c r="F500" s="342"/>
      <c r="G500" s="342"/>
      <c r="H500" s="342"/>
      <c r="I500" s="342"/>
      <c r="J500" s="342"/>
      <c r="K500" s="2364"/>
    </row>
    <row r="501" spans="1:11" s="979" customFormat="1">
      <c r="A501" s="342"/>
      <c r="B501" s="342"/>
      <c r="C501" s="342"/>
      <c r="D501" s="342"/>
      <c r="E501" s="342"/>
      <c r="F501" s="342"/>
      <c r="G501" s="342"/>
      <c r="H501" s="342"/>
      <c r="I501" s="342"/>
      <c r="J501" s="342"/>
      <c r="K501" s="2364"/>
    </row>
    <row r="502" spans="1:11" s="979" customFormat="1">
      <c r="A502" s="342"/>
      <c r="B502" s="342"/>
      <c r="C502" s="342"/>
      <c r="D502" s="342"/>
      <c r="E502" s="342"/>
      <c r="F502" s="342"/>
      <c r="G502" s="342"/>
      <c r="H502" s="342"/>
      <c r="I502" s="342"/>
      <c r="J502" s="342"/>
      <c r="K502" s="2364"/>
    </row>
    <row r="503" spans="1:11" s="979" customFormat="1">
      <c r="A503" s="342"/>
      <c r="B503" s="342"/>
      <c r="C503" s="342"/>
      <c r="D503" s="342"/>
      <c r="E503" s="342"/>
      <c r="F503" s="342"/>
      <c r="G503" s="342"/>
      <c r="H503" s="342"/>
      <c r="I503" s="342"/>
      <c r="J503" s="342"/>
      <c r="K503" s="2364"/>
    </row>
    <row r="504" spans="1:11" s="979" customFormat="1">
      <c r="A504" s="342"/>
      <c r="B504" s="342"/>
      <c r="C504" s="342"/>
      <c r="D504" s="342"/>
      <c r="E504" s="342"/>
      <c r="F504" s="342"/>
      <c r="G504" s="342"/>
      <c r="H504" s="342"/>
      <c r="I504" s="342"/>
      <c r="J504" s="342"/>
      <c r="K504" s="2364"/>
    </row>
    <row r="505" spans="1:11" s="979" customFormat="1">
      <c r="A505" s="342"/>
      <c r="B505" s="342"/>
      <c r="C505" s="342"/>
      <c r="D505" s="342"/>
      <c r="E505" s="342"/>
      <c r="F505" s="342"/>
      <c r="G505" s="342"/>
      <c r="H505" s="342"/>
      <c r="I505" s="342"/>
      <c r="J505" s="342"/>
      <c r="K505" s="2364"/>
    </row>
    <row r="506" spans="1:11" s="979" customFormat="1">
      <c r="A506" s="342"/>
      <c r="B506" s="342"/>
      <c r="C506" s="342"/>
      <c r="D506" s="342"/>
      <c r="E506" s="342"/>
      <c r="F506" s="342"/>
      <c r="G506" s="342"/>
      <c r="H506" s="342"/>
      <c r="I506" s="342"/>
      <c r="J506" s="342"/>
      <c r="K506" s="2364"/>
    </row>
    <row r="507" spans="1:11" s="979" customFormat="1">
      <c r="A507" s="342"/>
      <c r="B507" s="342"/>
      <c r="C507" s="342"/>
      <c r="D507" s="342"/>
      <c r="E507" s="342"/>
      <c r="F507" s="342"/>
      <c r="G507" s="342"/>
      <c r="H507" s="342"/>
      <c r="I507" s="342"/>
      <c r="J507" s="342"/>
      <c r="K507" s="2364"/>
    </row>
    <row r="508" spans="1:11" s="979" customFormat="1">
      <c r="A508" s="342"/>
      <c r="B508" s="342"/>
      <c r="C508" s="342"/>
      <c r="D508" s="342"/>
      <c r="E508" s="342"/>
      <c r="F508" s="342"/>
      <c r="G508" s="342"/>
      <c r="H508" s="342"/>
      <c r="I508" s="342"/>
      <c r="J508" s="342"/>
      <c r="K508" s="2364"/>
    </row>
    <row r="509" spans="1:11" s="979" customFormat="1">
      <c r="A509" s="342"/>
      <c r="B509" s="342"/>
      <c r="C509" s="342"/>
      <c r="D509" s="342"/>
      <c r="E509" s="342"/>
      <c r="F509" s="342"/>
      <c r="G509" s="342"/>
      <c r="H509" s="342"/>
      <c r="I509" s="342"/>
      <c r="J509" s="342"/>
      <c r="K509" s="2364"/>
    </row>
    <row r="510" spans="1:11" s="979" customFormat="1">
      <c r="A510" s="342"/>
      <c r="B510" s="342"/>
      <c r="C510" s="342"/>
      <c r="D510" s="342"/>
      <c r="E510" s="342"/>
      <c r="F510" s="342"/>
      <c r="G510" s="342"/>
      <c r="H510" s="342"/>
      <c r="I510" s="342"/>
      <c r="J510" s="342"/>
      <c r="K510" s="2364"/>
    </row>
    <row r="511" spans="1:11" s="979" customFormat="1">
      <c r="A511" s="342"/>
      <c r="B511" s="342"/>
      <c r="C511" s="342"/>
      <c r="D511" s="342"/>
      <c r="E511" s="342"/>
      <c r="F511" s="342"/>
      <c r="G511" s="342"/>
      <c r="H511" s="342"/>
      <c r="I511" s="342"/>
      <c r="J511" s="342"/>
      <c r="K511" s="2364"/>
    </row>
    <row r="512" spans="1:11" s="979" customFormat="1">
      <c r="A512" s="342"/>
      <c r="B512" s="342"/>
      <c r="C512" s="342"/>
      <c r="D512" s="342"/>
      <c r="E512" s="342"/>
      <c r="F512" s="342"/>
      <c r="G512" s="342"/>
      <c r="H512" s="342"/>
      <c r="I512" s="342"/>
      <c r="J512" s="342"/>
      <c r="K512" s="2364"/>
    </row>
    <row r="513" spans="1:11" s="979" customFormat="1">
      <c r="A513" s="342"/>
      <c r="B513" s="342"/>
      <c r="C513" s="342"/>
      <c r="D513" s="342"/>
      <c r="E513" s="342"/>
      <c r="F513" s="342"/>
      <c r="G513" s="342"/>
      <c r="H513" s="342"/>
      <c r="I513" s="342"/>
      <c r="J513" s="342"/>
      <c r="K513" s="2364"/>
    </row>
    <row r="514" spans="1:11" s="979" customFormat="1">
      <c r="A514" s="342"/>
      <c r="B514" s="342"/>
      <c r="C514" s="342"/>
      <c r="D514" s="342"/>
      <c r="E514" s="342"/>
      <c r="F514" s="342"/>
      <c r="G514" s="342"/>
      <c r="H514" s="342"/>
      <c r="I514" s="342"/>
      <c r="J514" s="342"/>
      <c r="K514" s="2364"/>
    </row>
    <row r="515" spans="1:11" s="979" customFormat="1">
      <c r="A515" s="342"/>
      <c r="B515" s="342"/>
      <c r="C515" s="342"/>
      <c r="D515" s="342"/>
      <c r="E515" s="342"/>
      <c r="F515" s="342"/>
      <c r="G515" s="342"/>
      <c r="H515" s="342"/>
      <c r="I515" s="342"/>
      <c r="J515" s="342"/>
      <c r="K515" s="2364"/>
    </row>
    <row r="516" spans="1:11" s="979" customFormat="1">
      <c r="A516" s="342"/>
      <c r="B516" s="342"/>
      <c r="C516" s="342"/>
      <c r="D516" s="342"/>
      <c r="E516" s="342"/>
      <c r="F516" s="342"/>
      <c r="G516" s="342"/>
      <c r="H516" s="342"/>
      <c r="I516" s="342"/>
      <c r="J516" s="342"/>
      <c r="K516" s="2364"/>
    </row>
    <row r="517" spans="1:11" s="979" customFormat="1">
      <c r="A517" s="342"/>
      <c r="B517" s="342"/>
      <c r="C517" s="342"/>
      <c r="D517" s="342"/>
      <c r="E517" s="342"/>
      <c r="F517" s="342"/>
      <c r="G517" s="342"/>
      <c r="H517" s="342"/>
      <c r="I517" s="342"/>
      <c r="J517" s="342"/>
      <c r="K517" s="2364"/>
    </row>
    <row r="518" spans="1:11" s="979" customFormat="1">
      <c r="A518" s="342"/>
      <c r="B518" s="342"/>
      <c r="C518" s="342"/>
      <c r="D518" s="342"/>
      <c r="E518" s="342"/>
      <c r="F518" s="342"/>
      <c r="G518" s="342"/>
      <c r="H518" s="342"/>
      <c r="I518" s="342"/>
      <c r="J518" s="342"/>
      <c r="K518" s="2364"/>
    </row>
    <row r="519" spans="1:11" s="979" customFormat="1">
      <c r="A519" s="342"/>
      <c r="B519" s="342"/>
      <c r="C519" s="342"/>
      <c r="D519" s="342"/>
      <c r="E519" s="342"/>
      <c r="F519" s="342"/>
      <c r="G519" s="342"/>
      <c r="H519" s="342"/>
      <c r="I519" s="342"/>
      <c r="J519" s="342"/>
      <c r="K519" s="2364"/>
    </row>
    <row r="520" spans="1:11" s="979" customFormat="1">
      <c r="A520" s="342"/>
      <c r="B520" s="342"/>
      <c r="C520" s="342"/>
      <c r="D520" s="342"/>
      <c r="E520" s="342"/>
      <c r="F520" s="342"/>
      <c r="G520" s="342"/>
      <c r="H520" s="342"/>
      <c r="I520" s="342"/>
      <c r="J520" s="342"/>
      <c r="K520" s="2364"/>
    </row>
    <row r="521" spans="1:11" s="979" customFormat="1">
      <c r="A521" s="342"/>
      <c r="B521" s="342"/>
      <c r="C521" s="342"/>
      <c r="D521" s="342"/>
      <c r="E521" s="342"/>
      <c r="F521" s="342"/>
      <c r="G521" s="342"/>
      <c r="H521" s="342"/>
      <c r="I521" s="342"/>
      <c r="J521" s="342"/>
      <c r="K521" s="2364"/>
    </row>
    <row r="522" spans="1:11" s="979" customFormat="1">
      <c r="A522" s="342"/>
      <c r="B522" s="342"/>
      <c r="C522" s="342"/>
      <c r="D522" s="342"/>
      <c r="E522" s="342"/>
      <c r="F522" s="342"/>
      <c r="G522" s="342"/>
      <c r="H522" s="342"/>
      <c r="I522" s="342"/>
      <c r="J522" s="342"/>
      <c r="K522" s="2364"/>
    </row>
    <row r="523" spans="1:11" s="979" customFormat="1">
      <c r="A523" s="342"/>
      <c r="B523" s="342"/>
      <c r="C523" s="342"/>
      <c r="D523" s="342"/>
      <c r="E523" s="342"/>
      <c r="F523" s="342"/>
      <c r="G523" s="342"/>
      <c r="H523" s="342"/>
      <c r="I523" s="342"/>
      <c r="J523" s="342"/>
      <c r="K523" s="2364"/>
    </row>
    <row r="524" spans="1:11" s="979" customFormat="1">
      <c r="A524" s="342"/>
      <c r="B524" s="342"/>
      <c r="C524" s="342"/>
      <c r="D524" s="342"/>
      <c r="E524" s="342"/>
      <c r="F524" s="342"/>
      <c r="G524" s="342"/>
      <c r="H524" s="342"/>
      <c r="I524" s="342"/>
      <c r="J524" s="342"/>
      <c r="K524" s="2364"/>
    </row>
    <row r="525" spans="1:11" s="979" customFormat="1">
      <c r="A525" s="342"/>
      <c r="B525" s="342"/>
      <c r="C525" s="342"/>
      <c r="D525" s="342"/>
      <c r="E525" s="342"/>
      <c r="F525" s="342"/>
      <c r="G525" s="342"/>
      <c r="H525" s="342"/>
      <c r="I525" s="342"/>
      <c r="J525" s="342"/>
      <c r="K525" s="2364"/>
    </row>
    <row r="526" spans="1:11" s="979" customFormat="1">
      <c r="A526" s="342"/>
      <c r="B526" s="342"/>
      <c r="C526" s="342"/>
      <c r="D526" s="342"/>
      <c r="E526" s="342"/>
      <c r="F526" s="342"/>
      <c r="G526" s="342"/>
      <c r="H526" s="342"/>
      <c r="I526" s="342"/>
      <c r="J526" s="342"/>
      <c r="K526" s="2364"/>
    </row>
    <row r="527" spans="1:11" s="979" customFormat="1">
      <c r="A527" s="342"/>
      <c r="B527" s="342"/>
      <c r="C527" s="342"/>
      <c r="D527" s="342"/>
      <c r="E527" s="342"/>
      <c r="F527" s="342"/>
      <c r="G527" s="342"/>
      <c r="H527" s="342"/>
      <c r="I527" s="342"/>
      <c r="J527" s="342"/>
      <c r="K527" s="2364"/>
    </row>
    <row r="528" spans="1:11" s="979" customFormat="1">
      <c r="A528" s="342"/>
      <c r="B528" s="342"/>
      <c r="C528" s="342"/>
      <c r="D528" s="342"/>
      <c r="E528" s="342"/>
      <c r="F528" s="342"/>
      <c r="G528" s="342"/>
      <c r="H528" s="342"/>
      <c r="I528" s="342"/>
      <c r="J528" s="342"/>
      <c r="K528" s="2364"/>
    </row>
    <row r="529" spans="1:11" s="979" customFormat="1">
      <c r="A529" s="342"/>
      <c r="B529" s="342"/>
      <c r="C529" s="342"/>
      <c r="D529" s="342"/>
      <c r="E529" s="342"/>
      <c r="F529" s="342"/>
      <c r="G529" s="342"/>
      <c r="H529" s="342"/>
      <c r="I529" s="342"/>
      <c r="J529" s="342"/>
      <c r="K529" s="2364"/>
    </row>
    <row r="530" spans="1:11" s="979" customFormat="1">
      <c r="A530" s="342"/>
      <c r="B530" s="342"/>
      <c r="C530" s="342"/>
      <c r="D530" s="342"/>
      <c r="E530" s="342"/>
      <c r="F530" s="342"/>
      <c r="G530" s="342"/>
      <c r="H530" s="342"/>
      <c r="I530" s="342"/>
      <c r="J530" s="342"/>
      <c r="K530" s="2364"/>
    </row>
    <row r="531" spans="1:11" s="979" customFormat="1">
      <c r="A531" s="342"/>
      <c r="B531" s="342"/>
      <c r="C531" s="342"/>
      <c r="D531" s="342"/>
      <c r="E531" s="342"/>
      <c r="F531" s="342"/>
      <c r="G531" s="342"/>
      <c r="H531" s="342"/>
      <c r="I531" s="342"/>
      <c r="J531" s="342"/>
      <c r="K531" s="2364"/>
    </row>
    <row r="532" spans="1:11" s="979" customFormat="1">
      <c r="A532" s="342"/>
      <c r="B532" s="342"/>
      <c r="C532" s="342"/>
      <c r="D532" s="342"/>
      <c r="E532" s="342"/>
      <c r="F532" s="342"/>
      <c r="G532" s="342"/>
      <c r="H532" s="342"/>
      <c r="I532" s="342"/>
      <c r="J532" s="342"/>
      <c r="K532" s="2364"/>
    </row>
    <row r="533" spans="1:11" s="979" customFormat="1">
      <c r="A533" s="342"/>
      <c r="B533" s="342"/>
      <c r="C533" s="342"/>
      <c r="D533" s="342"/>
      <c r="E533" s="342"/>
      <c r="F533" s="342"/>
      <c r="G533" s="342"/>
      <c r="H533" s="342"/>
      <c r="I533" s="342"/>
      <c r="J533" s="342"/>
      <c r="K533" s="2364"/>
    </row>
    <row r="534" spans="1:11" s="979" customFormat="1">
      <c r="A534" s="342"/>
      <c r="B534" s="342"/>
      <c r="C534" s="342"/>
      <c r="D534" s="342"/>
      <c r="E534" s="342"/>
      <c r="F534" s="342"/>
      <c r="G534" s="342"/>
      <c r="H534" s="342"/>
      <c r="I534" s="342"/>
      <c r="J534" s="342"/>
      <c r="K534" s="2364"/>
    </row>
    <row r="535" spans="1:11" s="979" customFormat="1">
      <c r="A535" s="342"/>
      <c r="B535" s="342"/>
      <c r="C535" s="342"/>
      <c r="D535" s="342"/>
      <c r="E535" s="342"/>
      <c r="F535" s="342"/>
      <c r="G535" s="342"/>
      <c r="H535" s="342"/>
      <c r="I535" s="342"/>
      <c r="J535" s="342"/>
      <c r="K535" s="2364"/>
    </row>
    <row r="536" spans="1:11" s="979" customFormat="1">
      <c r="A536" s="342"/>
      <c r="B536" s="342"/>
      <c r="C536" s="342"/>
      <c r="D536" s="342"/>
      <c r="E536" s="342"/>
      <c r="F536" s="342"/>
      <c r="G536" s="342"/>
      <c r="H536" s="342"/>
      <c r="I536" s="342"/>
      <c r="J536" s="342"/>
      <c r="K536" s="2364"/>
    </row>
    <row r="537" spans="1:11" s="979" customFormat="1">
      <c r="A537" s="342"/>
      <c r="B537" s="342"/>
      <c r="C537" s="342"/>
      <c r="D537" s="342"/>
      <c r="E537" s="342"/>
      <c r="F537" s="342"/>
      <c r="G537" s="342"/>
      <c r="H537" s="342"/>
      <c r="I537" s="342"/>
      <c r="J537" s="342"/>
      <c r="K537" s="2364"/>
    </row>
    <row r="538" spans="1:11" s="979" customFormat="1">
      <c r="A538" s="342"/>
      <c r="B538" s="342"/>
      <c r="C538" s="342"/>
      <c r="D538" s="342"/>
      <c r="E538" s="342"/>
      <c r="F538" s="342"/>
      <c r="G538" s="342"/>
      <c r="H538" s="342"/>
      <c r="I538" s="342"/>
      <c r="J538" s="342"/>
      <c r="K538" s="2364"/>
    </row>
    <row r="539" spans="1:11" s="979" customFormat="1">
      <c r="A539" s="342"/>
      <c r="B539" s="342"/>
      <c r="C539" s="342"/>
      <c r="D539" s="342"/>
      <c r="E539" s="342"/>
      <c r="F539" s="342"/>
      <c r="G539" s="342"/>
      <c r="H539" s="342"/>
      <c r="I539" s="342"/>
      <c r="J539" s="342"/>
      <c r="K539" s="2364"/>
    </row>
    <row r="540" spans="1:11" s="979" customFormat="1">
      <c r="A540" s="342"/>
      <c r="B540" s="342"/>
      <c r="C540" s="342"/>
      <c r="D540" s="342"/>
      <c r="E540" s="342"/>
      <c r="F540" s="342"/>
      <c r="G540" s="342"/>
      <c r="H540" s="342"/>
      <c r="I540" s="342"/>
      <c r="J540" s="342"/>
      <c r="K540" s="2364"/>
    </row>
    <row r="541" spans="1:11" s="979" customFormat="1">
      <c r="A541" s="342"/>
      <c r="B541" s="342"/>
      <c r="C541" s="342"/>
      <c r="D541" s="342"/>
      <c r="E541" s="342"/>
      <c r="F541" s="342"/>
      <c r="G541" s="342"/>
      <c r="H541" s="342"/>
      <c r="I541" s="342"/>
      <c r="J541" s="342"/>
      <c r="K541" s="2364"/>
    </row>
    <row r="542" spans="1:11" s="979" customFormat="1">
      <c r="A542" s="342"/>
      <c r="B542" s="342"/>
      <c r="C542" s="342"/>
      <c r="D542" s="342"/>
      <c r="E542" s="342"/>
      <c r="F542" s="342"/>
      <c r="G542" s="342"/>
      <c r="H542" s="342"/>
      <c r="I542" s="342"/>
      <c r="J542" s="342"/>
      <c r="K542" s="2364"/>
    </row>
    <row r="543" spans="1:11" s="979" customFormat="1">
      <c r="A543" s="342"/>
      <c r="B543" s="342"/>
      <c r="C543" s="342"/>
      <c r="D543" s="342"/>
      <c r="E543" s="342"/>
      <c r="F543" s="342"/>
      <c r="G543" s="342"/>
      <c r="H543" s="342"/>
      <c r="I543" s="342"/>
      <c r="J543" s="342"/>
      <c r="K543" s="2364"/>
    </row>
    <row r="544" spans="1:11" s="979" customFormat="1">
      <c r="A544" s="342"/>
      <c r="B544" s="342"/>
      <c r="C544" s="342"/>
      <c r="D544" s="342"/>
      <c r="E544" s="342"/>
      <c r="F544" s="342"/>
      <c r="G544" s="342"/>
      <c r="H544" s="342"/>
      <c r="I544" s="342"/>
      <c r="J544" s="342"/>
      <c r="K544" s="2364"/>
    </row>
    <row r="545" spans="1:11" s="979" customFormat="1">
      <c r="A545" s="342"/>
      <c r="B545" s="342"/>
      <c r="C545" s="342"/>
      <c r="D545" s="342"/>
      <c r="E545" s="342"/>
      <c r="F545" s="342"/>
      <c r="G545" s="342"/>
      <c r="H545" s="342"/>
      <c r="I545" s="342"/>
      <c r="J545" s="342"/>
      <c r="K545" s="2364"/>
    </row>
    <row r="546" spans="1:11" s="979" customFormat="1">
      <c r="A546" s="342"/>
      <c r="B546" s="342"/>
      <c r="C546" s="342"/>
      <c r="D546" s="342"/>
      <c r="E546" s="342"/>
      <c r="F546" s="342"/>
      <c r="G546" s="342"/>
      <c r="H546" s="342"/>
      <c r="I546" s="342"/>
      <c r="J546" s="342"/>
      <c r="K546" s="2364"/>
    </row>
    <row r="547" spans="1:11" s="979" customFormat="1">
      <c r="A547" s="342"/>
      <c r="B547" s="342"/>
      <c r="C547" s="342"/>
      <c r="D547" s="342"/>
      <c r="E547" s="342"/>
      <c r="F547" s="342"/>
      <c r="G547" s="342"/>
      <c r="H547" s="342"/>
      <c r="I547" s="342"/>
      <c r="J547" s="342"/>
      <c r="K547" s="2364"/>
    </row>
    <row r="548" spans="1:11" s="979" customFormat="1">
      <c r="A548" s="342"/>
      <c r="B548" s="342"/>
      <c r="C548" s="342"/>
      <c r="D548" s="342"/>
      <c r="E548" s="342"/>
      <c r="F548" s="342"/>
      <c r="G548" s="342"/>
      <c r="H548" s="342"/>
      <c r="I548" s="342"/>
      <c r="J548" s="342"/>
      <c r="K548" s="2364"/>
    </row>
    <row r="549" spans="1:11" s="979" customFormat="1">
      <c r="A549" s="342"/>
      <c r="B549" s="342"/>
      <c r="C549" s="342"/>
      <c r="D549" s="342"/>
      <c r="E549" s="342"/>
      <c r="F549" s="342"/>
      <c r="G549" s="342"/>
      <c r="H549" s="342"/>
      <c r="I549" s="342"/>
      <c r="J549" s="342"/>
      <c r="K549" s="2364"/>
    </row>
    <row r="550" spans="1:11" s="979" customFormat="1">
      <c r="A550" s="342"/>
      <c r="B550" s="342"/>
      <c r="C550" s="342"/>
      <c r="D550" s="342"/>
      <c r="E550" s="342"/>
      <c r="F550" s="342"/>
      <c r="G550" s="342"/>
      <c r="H550" s="342"/>
      <c r="I550" s="342"/>
      <c r="J550" s="342"/>
      <c r="K550" s="2364"/>
    </row>
    <row r="551" spans="1:11" s="979" customFormat="1">
      <c r="A551" s="342"/>
      <c r="B551" s="342"/>
      <c r="C551" s="342"/>
      <c r="D551" s="342"/>
      <c r="E551" s="342"/>
      <c r="F551" s="342"/>
      <c r="G551" s="342"/>
      <c r="H551" s="342"/>
      <c r="I551" s="342"/>
      <c r="J551" s="342"/>
      <c r="K551" s="2364"/>
    </row>
    <row r="552" spans="1:11" s="979" customFormat="1">
      <c r="A552" s="342"/>
      <c r="B552" s="342"/>
      <c r="C552" s="342"/>
      <c r="D552" s="342"/>
      <c r="E552" s="342"/>
      <c r="F552" s="342"/>
      <c r="G552" s="342"/>
      <c r="H552" s="342"/>
      <c r="I552" s="342"/>
      <c r="J552" s="342"/>
      <c r="K552" s="2364"/>
    </row>
    <row r="553" spans="1:11" s="979" customFormat="1">
      <c r="A553" s="342"/>
      <c r="B553" s="342"/>
      <c r="C553" s="342"/>
      <c r="D553" s="342"/>
      <c r="E553" s="342"/>
      <c r="F553" s="342"/>
      <c r="G553" s="342"/>
      <c r="H553" s="342"/>
      <c r="I553" s="342"/>
      <c r="J553" s="342"/>
      <c r="K553" s="2364"/>
    </row>
    <row r="554" spans="1:11" s="979" customFormat="1">
      <c r="A554" s="342"/>
      <c r="B554" s="342"/>
      <c r="C554" s="342"/>
      <c r="D554" s="342"/>
      <c r="E554" s="342"/>
      <c r="F554" s="342"/>
      <c r="G554" s="342"/>
      <c r="H554" s="342"/>
      <c r="I554" s="342"/>
      <c r="J554" s="342"/>
      <c r="K554" s="2364"/>
    </row>
    <row r="555" spans="1:11" s="979" customFormat="1">
      <c r="A555" s="342"/>
      <c r="B555" s="342"/>
      <c r="C555" s="342"/>
      <c r="D555" s="342"/>
      <c r="E555" s="342"/>
      <c r="F555" s="342"/>
      <c r="G555" s="342"/>
      <c r="H555" s="342"/>
      <c r="I555" s="342"/>
      <c r="J555" s="342"/>
      <c r="K555" s="2364"/>
    </row>
    <row r="556" spans="1:11" s="979" customFormat="1">
      <c r="A556" s="342"/>
      <c r="B556" s="342"/>
      <c r="C556" s="342"/>
      <c r="D556" s="342"/>
      <c r="E556" s="342"/>
      <c r="F556" s="342"/>
      <c r="G556" s="342"/>
      <c r="H556" s="342"/>
      <c r="I556" s="342"/>
      <c r="J556" s="342"/>
      <c r="K556" s="2364"/>
    </row>
    <row r="557" spans="1:11" s="979" customFormat="1">
      <c r="A557" s="342"/>
      <c r="B557" s="342"/>
      <c r="C557" s="342"/>
      <c r="D557" s="342"/>
      <c r="E557" s="342"/>
      <c r="F557" s="342"/>
      <c r="G557" s="342"/>
      <c r="H557" s="342"/>
      <c r="I557" s="342"/>
      <c r="J557" s="342"/>
      <c r="K557" s="2364"/>
    </row>
    <row r="558" spans="1:11" s="979" customFormat="1">
      <c r="A558" s="342"/>
      <c r="B558" s="342"/>
      <c r="C558" s="342"/>
      <c r="D558" s="342"/>
      <c r="E558" s="342"/>
      <c r="F558" s="342"/>
      <c r="G558" s="342"/>
      <c r="H558" s="342"/>
      <c r="I558" s="342"/>
      <c r="J558" s="342"/>
      <c r="K558" s="2364"/>
    </row>
    <row r="559" spans="1:11" s="979" customFormat="1">
      <c r="A559" s="342"/>
      <c r="B559" s="342"/>
      <c r="C559" s="342"/>
      <c r="D559" s="342"/>
      <c r="E559" s="342"/>
      <c r="F559" s="342"/>
      <c r="G559" s="342"/>
      <c r="H559" s="342"/>
      <c r="I559" s="342"/>
      <c r="J559" s="342"/>
      <c r="K559" s="2364"/>
    </row>
    <row r="560" spans="1:11" s="979" customFormat="1">
      <c r="A560" s="342"/>
      <c r="B560" s="342"/>
      <c r="C560" s="342"/>
      <c r="D560" s="342"/>
      <c r="E560" s="342"/>
      <c r="F560" s="342"/>
      <c r="G560" s="342"/>
      <c r="H560" s="342"/>
      <c r="I560" s="342"/>
      <c r="J560" s="342"/>
      <c r="K560" s="2364"/>
    </row>
    <row r="561" spans="1:11" s="979" customFormat="1">
      <c r="A561" s="342"/>
      <c r="B561" s="342"/>
      <c r="C561" s="342"/>
      <c r="D561" s="342"/>
      <c r="E561" s="342"/>
      <c r="F561" s="342"/>
      <c r="G561" s="342"/>
      <c r="H561" s="342"/>
      <c r="I561" s="342"/>
      <c r="J561" s="342"/>
      <c r="K561" s="2364"/>
    </row>
    <row r="562" spans="1:11" s="979" customFormat="1">
      <c r="A562" s="342"/>
      <c r="B562" s="342"/>
      <c r="C562" s="342"/>
      <c r="D562" s="342"/>
      <c r="E562" s="342"/>
      <c r="F562" s="342"/>
      <c r="G562" s="342"/>
      <c r="H562" s="342"/>
      <c r="I562" s="342"/>
      <c r="J562" s="342"/>
      <c r="K562" s="2364"/>
    </row>
    <row r="563" spans="1:11" s="979" customFormat="1">
      <c r="A563" s="342"/>
      <c r="B563" s="342"/>
      <c r="C563" s="342"/>
      <c r="D563" s="342"/>
      <c r="E563" s="342"/>
      <c r="F563" s="342"/>
      <c r="G563" s="342"/>
      <c r="H563" s="342"/>
      <c r="I563" s="342"/>
      <c r="J563" s="342"/>
      <c r="K563" s="2364"/>
    </row>
    <row r="564" spans="1:11" s="979" customFormat="1">
      <c r="A564" s="342"/>
      <c r="B564" s="342"/>
      <c r="C564" s="342"/>
      <c r="D564" s="342"/>
      <c r="E564" s="342"/>
      <c r="F564" s="342"/>
      <c r="G564" s="342"/>
      <c r="H564" s="342"/>
      <c r="I564" s="342"/>
      <c r="J564" s="342"/>
      <c r="K564" s="2364"/>
    </row>
    <row r="565" spans="1:11" s="979" customFormat="1">
      <c r="A565" s="342"/>
      <c r="B565" s="342"/>
      <c r="C565" s="342"/>
      <c r="D565" s="342"/>
      <c r="E565" s="342"/>
      <c r="F565" s="342"/>
      <c r="G565" s="342"/>
      <c r="H565" s="342"/>
      <c r="I565" s="342"/>
      <c r="J565" s="342"/>
      <c r="K565" s="2364"/>
    </row>
    <row r="566" spans="1:11" s="979" customFormat="1">
      <c r="A566" s="342"/>
      <c r="B566" s="342"/>
      <c r="C566" s="342"/>
      <c r="D566" s="342"/>
      <c r="E566" s="342"/>
      <c r="F566" s="342"/>
      <c r="G566" s="342"/>
      <c r="H566" s="342"/>
      <c r="I566" s="342"/>
      <c r="J566" s="342"/>
      <c r="K566" s="2364"/>
    </row>
    <row r="567" spans="1:11" s="979" customFormat="1">
      <c r="A567" s="342"/>
      <c r="B567" s="342"/>
      <c r="C567" s="342"/>
      <c r="D567" s="342"/>
      <c r="E567" s="342"/>
      <c r="F567" s="342"/>
      <c r="G567" s="342"/>
      <c r="H567" s="342"/>
      <c r="I567" s="342"/>
      <c r="J567" s="342"/>
      <c r="K567" s="2364"/>
    </row>
    <row r="568" spans="1:11" s="979" customFormat="1">
      <c r="A568" s="342"/>
      <c r="B568" s="342"/>
      <c r="C568" s="342"/>
      <c r="D568" s="342"/>
      <c r="E568" s="342"/>
      <c r="F568" s="342"/>
      <c r="G568" s="342"/>
      <c r="H568" s="342"/>
      <c r="I568" s="342"/>
      <c r="J568" s="342"/>
      <c r="K568" s="2364"/>
    </row>
    <row r="569" spans="1:11" s="979" customFormat="1">
      <c r="A569" s="342"/>
      <c r="B569" s="342"/>
      <c r="C569" s="342"/>
      <c r="D569" s="342"/>
      <c r="E569" s="342"/>
      <c r="F569" s="342"/>
      <c r="G569" s="342"/>
      <c r="H569" s="342"/>
      <c r="I569" s="342"/>
      <c r="J569" s="342"/>
      <c r="K569" s="2364"/>
    </row>
    <row r="570" spans="1:11" s="979" customFormat="1">
      <c r="A570" s="342"/>
      <c r="B570" s="342"/>
      <c r="C570" s="342"/>
      <c r="D570" s="342"/>
      <c r="E570" s="342"/>
      <c r="F570" s="342"/>
      <c r="G570" s="342"/>
      <c r="H570" s="342"/>
      <c r="I570" s="342"/>
      <c r="J570" s="342"/>
      <c r="K570" s="2364"/>
    </row>
    <row r="571" spans="1:11" s="979" customFormat="1">
      <c r="A571" s="342"/>
      <c r="B571" s="342"/>
      <c r="C571" s="342"/>
      <c r="D571" s="342"/>
      <c r="E571" s="342"/>
      <c r="F571" s="342"/>
      <c r="G571" s="342"/>
      <c r="H571" s="342"/>
      <c r="I571" s="342"/>
      <c r="J571" s="342"/>
      <c r="K571" s="2364"/>
    </row>
    <row r="572" spans="1:11" s="979" customFormat="1">
      <c r="A572" s="342"/>
      <c r="B572" s="342"/>
      <c r="C572" s="342"/>
      <c r="D572" s="342"/>
      <c r="E572" s="342"/>
      <c r="F572" s="342"/>
      <c r="G572" s="342"/>
      <c r="H572" s="342"/>
      <c r="I572" s="342"/>
      <c r="J572" s="342"/>
      <c r="K572" s="2364"/>
    </row>
    <row r="573" spans="1:11" s="979" customFormat="1">
      <c r="A573" s="342"/>
      <c r="B573" s="342"/>
      <c r="C573" s="342"/>
      <c r="D573" s="342"/>
      <c r="E573" s="342"/>
      <c r="F573" s="342"/>
      <c r="G573" s="342"/>
      <c r="H573" s="342"/>
      <c r="I573" s="342"/>
      <c r="J573" s="342"/>
      <c r="K573" s="2364"/>
    </row>
    <row r="574" spans="1:11" s="979" customFormat="1">
      <c r="A574" s="342"/>
      <c r="B574" s="342"/>
      <c r="C574" s="342"/>
      <c r="D574" s="342"/>
      <c r="E574" s="342"/>
      <c r="F574" s="342"/>
      <c r="G574" s="342"/>
      <c r="H574" s="342"/>
      <c r="I574" s="342"/>
      <c r="J574" s="342"/>
      <c r="K574" s="2364"/>
    </row>
    <row r="575" spans="1:11" s="979" customFormat="1">
      <c r="A575" s="342"/>
      <c r="B575" s="342"/>
      <c r="C575" s="342"/>
      <c r="D575" s="342"/>
      <c r="E575" s="342"/>
      <c r="F575" s="342"/>
      <c r="G575" s="342"/>
      <c r="H575" s="342"/>
      <c r="I575" s="342"/>
      <c r="J575" s="342"/>
      <c r="K575" s="2364"/>
    </row>
    <row r="576" spans="1:11" s="979" customFormat="1">
      <c r="A576" s="342"/>
      <c r="B576" s="342"/>
      <c r="C576" s="342"/>
      <c r="D576" s="342"/>
      <c r="E576" s="342"/>
      <c r="F576" s="342"/>
      <c r="G576" s="342"/>
      <c r="H576" s="342"/>
      <c r="I576" s="342"/>
      <c r="J576" s="342"/>
      <c r="K576" s="2364"/>
    </row>
    <row r="577" spans="1:11" s="979" customFormat="1">
      <c r="A577" s="342"/>
      <c r="B577" s="342"/>
      <c r="C577" s="342"/>
      <c r="D577" s="342"/>
      <c r="E577" s="342"/>
      <c r="F577" s="342"/>
      <c r="G577" s="342"/>
      <c r="H577" s="342"/>
      <c r="I577" s="342"/>
      <c r="J577" s="342"/>
      <c r="K577" s="2364"/>
    </row>
    <row r="578" spans="1:11" s="979" customFormat="1">
      <c r="A578" s="342"/>
      <c r="B578" s="342"/>
      <c r="C578" s="342"/>
      <c r="D578" s="342"/>
      <c r="E578" s="342"/>
      <c r="F578" s="342"/>
      <c r="G578" s="342"/>
      <c r="H578" s="342"/>
      <c r="I578" s="342"/>
      <c r="J578" s="342"/>
      <c r="K578" s="2364"/>
    </row>
    <row r="579" spans="1:11" s="979" customFormat="1">
      <c r="A579" s="342"/>
      <c r="B579" s="342"/>
      <c r="C579" s="342"/>
      <c r="D579" s="342"/>
      <c r="E579" s="342"/>
      <c r="F579" s="342"/>
      <c r="G579" s="342"/>
      <c r="H579" s="342"/>
      <c r="I579" s="342"/>
      <c r="J579" s="342"/>
      <c r="K579" s="2364"/>
    </row>
    <row r="580" spans="1:11" s="979" customFormat="1">
      <c r="A580" s="342"/>
      <c r="B580" s="342"/>
      <c r="C580" s="342"/>
      <c r="D580" s="342"/>
      <c r="E580" s="342"/>
      <c r="F580" s="342"/>
      <c r="G580" s="342"/>
      <c r="H580" s="342"/>
      <c r="I580" s="342"/>
      <c r="J580" s="342"/>
      <c r="K580" s="2364"/>
    </row>
    <row r="581" spans="1:11" s="979" customFormat="1">
      <c r="A581" s="342"/>
      <c r="B581" s="342"/>
      <c r="C581" s="342"/>
      <c r="D581" s="342"/>
      <c r="E581" s="342"/>
      <c r="F581" s="342"/>
      <c r="G581" s="342"/>
      <c r="H581" s="342"/>
      <c r="I581" s="342"/>
      <c r="J581" s="342"/>
      <c r="K581" s="2364"/>
    </row>
    <row r="582" spans="1:11" s="979" customFormat="1">
      <c r="A582" s="342"/>
      <c r="B582" s="342"/>
      <c r="C582" s="342"/>
      <c r="D582" s="342"/>
      <c r="E582" s="342"/>
      <c r="F582" s="342"/>
      <c r="G582" s="342"/>
      <c r="H582" s="342"/>
      <c r="I582" s="342"/>
      <c r="J582" s="342"/>
      <c r="K582" s="2364"/>
    </row>
    <row r="583" spans="1:11" s="979" customFormat="1">
      <c r="A583" s="342"/>
      <c r="B583" s="342"/>
      <c r="C583" s="342"/>
      <c r="D583" s="342"/>
      <c r="E583" s="342"/>
      <c r="F583" s="342"/>
      <c r="G583" s="342"/>
      <c r="H583" s="342"/>
      <c r="I583" s="342"/>
      <c r="J583" s="342"/>
      <c r="K583" s="2364"/>
    </row>
    <row r="584" spans="1:11" s="979" customFormat="1">
      <c r="A584" s="342"/>
      <c r="B584" s="342"/>
      <c r="C584" s="342"/>
      <c r="D584" s="342"/>
      <c r="E584" s="342"/>
      <c r="F584" s="342"/>
      <c r="G584" s="342"/>
      <c r="H584" s="342"/>
      <c r="I584" s="342"/>
      <c r="J584" s="342"/>
      <c r="K584" s="2364"/>
    </row>
    <row r="585" spans="1:11" s="979" customFormat="1">
      <c r="A585" s="342"/>
      <c r="B585" s="342"/>
      <c r="C585" s="342"/>
      <c r="D585" s="342"/>
      <c r="E585" s="342"/>
      <c r="F585" s="342"/>
      <c r="G585" s="342"/>
      <c r="H585" s="342"/>
      <c r="I585" s="342"/>
      <c r="J585" s="342"/>
      <c r="K585" s="2364"/>
    </row>
    <row r="586" spans="1:11" s="979" customFormat="1">
      <c r="A586" s="342"/>
      <c r="B586" s="342"/>
      <c r="C586" s="342"/>
      <c r="D586" s="342"/>
      <c r="E586" s="342"/>
      <c r="F586" s="342"/>
      <c r="G586" s="342"/>
      <c r="H586" s="342"/>
      <c r="I586" s="342"/>
      <c r="J586" s="342"/>
      <c r="K586" s="2364"/>
    </row>
    <row r="587" spans="1:11" s="979" customFormat="1">
      <c r="A587" s="342"/>
      <c r="B587" s="342"/>
      <c r="C587" s="342"/>
      <c r="D587" s="342"/>
      <c r="E587" s="342"/>
      <c r="F587" s="342"/>
      <c r="G587" s="342"/>
      <c r="H587" s="342"/>
      <c r="I587" s="342"/>
      <c r="J587" s="342"/>
      <c r="K587" s="2364"/>
    </row>
    <row r="588" spans="1:11" s="979" customFormat="1">
      <c r="A588" s="342"/>
      <c r="B588" s="342"/>
      <c r="C588" s="342"/>
      <c r="D588" s="342"/>
      <c r="E588" s="342"/>
      <c r="F588" s="342"/>
      <c r="G588" s="342"/>
      <c r="H588" s="342"/>
      <c r="I588" s="342"/>
      <c r="J588" s="342"/>
      <c r="K588" s="2364"/>
    </row>
    <row r="589" spans="1:11" s="979" customFormat="1">
      <c r="A589" s="342"/>
      <c r="B589" s="342"/>
      <c r="C589" s="342"/>
      <c r="D589" s="342"/>
      <c r="E589" s="342"/>
      <c r="F589" s="342"/>
      <c r="G589" s="342"/>
      <c r="H589" s="342"/>
      <c r="I589" s="342"/>
      <c r="J589" s="342"/>
      <c r="K589" s="2364"/>
    </row>
    <row r="590" spans="1:11" s="979" customFormat="1">
      <c r="A590" s="342"/>
      <c r="B590" s="342"/>
      <c r="C590" s="342"/>
      <c r="D590" s="342"/>
      <c r="E590" s="342"/>
      <c r="F590" s="342"/>
      <c r="G590" s="342"/>
      <c r="H590" s="342"/>
      <c r="I590" s="342"/>
      <c r="J590" s="342"/>
      <c r="K590" s="2364"/>
    </row>
    <row r="591" spans="1:11" s="979" customFormat="1">
      <c r="A591" s="342"/>
      <c r="B591" s="342"/>
      <c r="C591" s="342"/>
      <c r="D591" s="342"/>
      <c r="E591" s="342"/>
      <c r="F591" s="342"/>
      <c r="G591" s="342"/>
      <c r="H591" s="342"/>
      <c r="I591" s="342"/>
      <c r="J591" s="342"/>
      <c r="K591" s="2364"/>
    </row>
    <row r="592" spans="1:11" s="979" customFormat="1">
      <c r="A592" s="342"/>
      <c r="B592" s="342"/>
      <c r="C592" s="342"/>
      <c r="D592" s="342"/>
      <c r="E592" s="342"/>
      <c r="F592" s="342"/>
      <c r="G592" s="342"/>
      <c r="H592" s="342"/>
      <c r="I592" s="342"/>
      <c r="J592" s="342"/>
      <c r="K592" s="2364"/>
    </row>
    <row r="593" spans="1:11" s="979" customFormat="1">
      <c r="A593" s="342"/>
      <c r="B593" s="342"/>
      <c r="C593" s="342"/>
      <c r="D593" s="342"/>
      <c r="E593" s="342"/>
      <c r="F593" s="342"/>
      <c r="G593" s="342"/>
      <c r="H593" s="342"/>
      <c r="I593" s="342"/>
      <c r="J593" s="342"/>
      <c r="K593" s="2364"/>
    </row>
    <row r="594" spans="1:11" s="979" customFormat="1">
      <c r="A594" s="342"/>
      <c r="B594" s="342"/>
      <c r="C594" s="342"/>
      <c r="D594" s="342"/>
      <c r="E594" s="342"/>
      <c r="F594" s="342"/>
      <c r="G594" s="342"/>
      <c r="H594" s="342"/>
      <c r="I594" s="342"/>
      <c r="J594" s="342"/>
      <c r="K594" s="2364"/>
    </row>
    <row r="595" spans="1:11" s="979" customFormat="1">
      <c r="A595" s="342"/>
      <c r="B595" s="342"/>
      <c r="C595" s="342"/>
      <c r="D595" s="342"/>
      <c r="E595" s="342"/>
      <c r="F595" s="342"/>
      <c r="G595" s="342"/>
      <c r="H595" s="342"/>
      <c r="I595" s="342"/>
      <c r="J595" s="342"/>
      <c r="K595" s="2364"/>
    </row>
    <row r="596" spans="1:11" s="979" customFormat="1">
      <c r="A596" s="342"/>
      <c r="B596" s="342"/>
      <c r="C596" s="342"/>
      <c r="D596" s="342"/>
      <c r="E596" s="342"/>
      <c r="F596" s="342"/>
      <c r="G596" s="342"/>
      <c r="H596" s="342"/>
      <c r="I596" s="342"/>
      <c r="J596" s="342"/>
      <c r="K596" s="2364"/>
    </row>
    <row r="597" spans="1:11" s="979" customFormat="1">
      <c r="A597" s="342"/>
      <c r="B597" s="342"/>
      <c r="C597" s="342"/>
      <c r="D597" s="342"/>
      <c r="E597" s="342"/>
      <c r="F597" s="342"/>
      <c r="G597" s="342"/>
      <c r="H597" s="342"/>
      <c r="I597" s="342"/>
      <c r="J597" s="342"/>
      <c r="K597" s="2364"/>
    </row>
    <row r="598" spans="1:11" s="979" customFormat="1">
      <c r="A598" s="342"/>
      <c r="B598" s="342"/>
      <c r="C598" s="342"/>
      <c r="D598" s="342"/>
      <c r="E598" s="342"/>
      <c r="F598" s="342"/>
      <c r="G598" s="342"/>
      <c r="H598" s="342"/>
      <c r="I598" s="342"/>
      <c r="J598" s="342"/>
      <c r="K598" s="2364"/>
    </row>
    <row r="599" spans="1:11" s="979" customFormat="1">
      <c r="A599" s="342"/>
      <c r="B599" s="342"/>
      <c r="C599" s="342"/>
      <c r="D599" s="342"/>
      <c r="E599" s="342"/>
      <c r="F599" s="342"/>
      <c r="G599" s="342"/>
      <c r="H599" s="342"/>
      <c r="I599" s="342"/>
      <c r="J599" s="342"/>
      <c r="K599" s="2364"/>
    </row>
    <row r="600" spans="1:11" s="979" customFormat="1">
      <c r="A600" s="342"/>
      <c r="B600" s="342"/>
      <c r="C600" s="342"/>
      <c r="D600" s="342"/>
      <c r="E600" s="342"/>
      <c r="F600" s="342"/>
      <c r="G600" s="342"/>
      <c r="H600" s="342"/>
      <c r="I600" s="342"/>
      <c r="J600" s="342"/>
      <c r="K600" s="2364"/>
    </row>
    <row r="601" spans="1:11" s="979" customFormat="1">
      <c r="A601" s="342"/>
      <c r="B601" s="342"/>
      <c r="C601" s="342"/>
      <c r="D601" s="342"/>
      <c r="E601" s="342"/>
      <c r="F601" s="342"/>
      <c r="G601" s="342"/>
      <c r="H601" s="342"/>
      <c r="I601" s="342"/>
      <c r="J601" s="342"/>
      <c r="K601" s="2364"/>
    </row>
    <row r="602" spans="1:11" s="979" customFormat="1">
      <c r="A602" s="342"/>
      <c r="B602" s="342"/>
      <c r="C602" s="342"/>
      <c r="D602" s="342"/>
      <c r="E602" s="342"/>
      <c r="F602" s="342"/>
      <c r="G602" s="342"/>
      <c r="H602" s="342"/>
      <c r="I602" s="342"/>
      <c r="J602" s="342"/>
      <c r="K602" s="2364"/>
    </row>
    <row r="603" spans="1:11" s="979" customFormat="1">
      <c r="A603" s="342"/>
      <c r="B603" s="342"/>
      <c r="C603" s="342"/>
      <c r="D603" s="342"/>
      <c r="E603" s="342"/>
      <c r="F603" s="342"/>
      <c r="G603" s="342"/>
      <c r="H603" s="342"/>
      <c r="I603" s="342"/>
      <c r="J603" s="342"/>
      <c r="K603" s="2364"/>
    </row>
    <row r="604" spans="1:11" s="979" customFormat="1">
      <c r="A604" s="342"/>
      <c r="B604" s="342"/>
      <c r="C604" s="342"/>
      <c r="D604" s="342"/>
      <c r="E604" s="342"/>
      <c r="F604" s="342"/>
      <c r="G604" s="342"/>
      <c r="H604" s="342"/>
      <c r="I604" s="342"/>
      <c r="J604" s="342"/>
      <c r="K604" s="2364"/>
    </row>
    <row r="605" spans="1:11" s="979" customFormat="1">
      <c r="A605" s="342"/>
      <c r="B605" s="342"/>
      <c r="C605" s="342"/>
      <c r="D605" s="342"/>
      <c r="E605" s="342"/>
      <c r="F605" s="342"/>
      <c r="G605" s="342"/>
      <c r="H605" s="342"/>
      <c r="I605" s="342"/>
      <c r="J605" s="342"/>
      <c r="K605" s="2364"/>
    </row>
    <row r="606" spans="1:11" s="979" customFormat="1">
      <c r="A606" s="342"/>
      <c r="B606" s="342"/>
      <c r="C606" s="342"/>
      <c r="D606" s="342"/>
      <c r="E606" s="342"/>
      <c r="F606" s="342"/>
      <c r="G606" s="342"/>
      <c r="H606" s="342"/>
      <c r="I606" s="342"/>
      <c r="J606" s="342"/>
      <c r="K606" s="2364"/>
    </row>
    <row r="607" spans="1:11" s="979" customFormat="1">
      <c r="A607" s="342"/>
      <c r="B607" s="342"/>
      <c r="C607" s="342"/>
      <c r="D607" s="342"/>
      <c r="E607" s="342"/>
      <c r="F607" s="342"/>
      <c r="G607" s="342"/>
      <c r="H607" s="342"/>
      <c r="I607" s="342"/>
      <c r="J607" s="342"/>
      <c r="K607" s="2364"/>
    </row>
    <row r="608" spans="1:11" s="979" customFormat="1">
      <c r="A608" s="342"/>
      <c r="B608" s="342"/>
      <c r="C608" s="342"/>
      <c r="D608" s="342"/>
      <c r="E608" s="342"/>
      <c r="F608" s="342"/>
      <c r="G608" s="342"/>
      <c r="H608" s="342"/>
      <c r="I608" s="342"/>
      <c r="J608" s="342"/>
      <c r="K608" s="2364"/>
    </row>
    <row r="609" spans="1:11" s="979" customFormat="1">
      <c r="A609" s="342"/>
      <c r="B609" s="342"/>
      <c r="C609" s="342"/>
      <c r="D609" s="342"/>
      <c r="E609" s="342"/>
      <c r="F609" s="342"/>
      <c r="G609" s="342"/>
      <c r="H609" s="342"/>
      <c r="I609" s="342"/>
      <c r="J609" s="342"/>
      <c r="K609" s="2364"/>
    </row>
    <row r="610" spans="1:11" s="979" customFormat="1">
      <c r="A610" s="342"/>
      <c r="B610" s="342"/>
      <c r="C610" s="342"/>
      <c r="D610" s="342"/>
      <c r="E610" s="342"/>
      <c r="F610" s="342"/>
      <c r="G610" s="342"/>
      <c r="H610" s="342"/>
      <c r="I610" s="342"/>
      <c r="J610" s="342"/>
      <c r="K610" s="2364"/>
    </row>
    <row r="611" spans="1:11" s="979" customFormat="1">
      <c r="A611" s="342"/>
      <c r="B611" s="342"/>
      <c r="C611" s="342"/>
      <c r="D611" s="342"/>
      <c r="E611" s="342"/>
      <c r="F611" s="342"/>
      <c r="G611" s="342"/>
      <c r="H611" s="342"/>
      <c r="I611" s="342"/>
      <c r="J611" s="342"/>
      <c r="K611" s="2364"/>
    </row>
    <row r="612" spans="1:11" s="979" customFormat="1">
      <c r="A612" s="342"/>
      <c r="B612" s="342"/>
      <c r="C612" s="342"/>
      <c r="D612" s="342"/>
      <c r="E612" s="342"/>
      <c r="F612" s="342"/>
      <c r="G612" s="342"/>
      <c r="H612" s="342"/>
      <c r="I612" s="342"/>
      <c r="J612" s="342"/>
      <c r="K612" s="2364"/>
    </row>
    <row r="613" spans="1:11" s="979" customFormat="1">
      <c r="A613" s="342"/>
      <c r="B613" s="342"/>
      <c r="C613" s="342"/>
      <c r="D613" s="342"/>
      <c r="E613" s="342"/>
      <c r="F613" s="342"/>
      <c r="G613" s="342"/>
      <c r="H613" s="342"/>
      <c r="I613" s="342"/>
      <c r="J613" s="342"/>
      <c r="K613" s="2364"/>
    </row>
    <row r="614" spans="1:11" s="979" customFormat="1">
      <c r="A614" s="342"/>
      <c r="B614" s="342"/>
      <c r="C614" s="342"/>
      <c r="D614" s="342"/>
      <c r="E614" s="342"/>
      <c r="F614" s="342"/>
      <c r="G614" s="342"/>
      <c r="H614" s="342"/>
      <c r="I614" s="342"/>
      <c r="J614" s="342"/>
      <c r="K614" s="2364"/>
    </row>
    <row r="615" spans="1:11" s="979" customFormat="1">
      <c r="A615" s="342"/>
      <c r="B615" s="342"/>
      <c r="C615" s="342"/>
      <c r="D615" s="342"/>
      <c r="E615" s="342"/>
      <c r="F615" s="342"/>
      <c r="G615" s="342"/>
      <c r="H615" s="342"/>
      <c r="I615" s="342"/>
      <c r="J615" s="342"/>
      <c r="K615" s="2364"/>
    </row>
    <row r="616" spans="1:11" s="979" customFormat="1">
      <c r="A616" s="342"/>
      <c r="B616" s="342"/>
      <c r="C616" s="342"/>
      <c r="D616" s="342"/>
      <c r="E616" s="342"/>
      <c r="F616" s="342"/>
      <c r="G616" s="342"/>
      <c r="H616" s="342"/>
      <c r="I616" s="342"/>
      <c r="J616" s="342"/>
      <c r="K616" s="2364"/>
    </row>
    <row r="617" spans="1:11" s="979" customFormat="1">
      <c r="A617" s="342"/>
      <c r="B617" s="342"/>
      <c r="C617" s="342"/>
      <c r="D617" s="342"/>
      <c r="E617" s="342"/>
      <c r="F617" s="342"/>
      <c r="G617" s="342"/>
      <c r="H617" s="342"/>
      <c r="I617" s="342"/>
      <c r="J617" s="342"/>
      <c r="K617" s="2364"/>
    </row>
    <row r="618" spans="1:11" s="979" customFormat="1">
      <c r="A618" s="342"/>
      <c r="B618" s="342"/>
      <c r="C618" s="342"/>
      <c r="D618" s="342"/>
      <c r="E618" s="342"/>
      <c r="F618" s="342"/>
      <c r="G618" s="342"/>
      <c r="H618" s="342"/>
      <c r="I618" s="342"/>
      <c r="J618" s="342"/>
      <c r="K618" s="2364"/>
    </row>
    <row r="619" spans="1:11" s="979" customFormat="1">
      <c r="A619" s="342"/>
      <c r="B619" s="342"/>
      <c r="C619" s="342"/>
      <c r="D619" s="342"/>
      <c r="E619" s="342"/>
      <c r="F619" s="342"/>
      <c r="G619" s="342"/>
      <c r="H619" s="342"/>
      <c r="I619" s="342"/>
      <c r="J619" s="342"/>
      <c r="K619" s="2364"/>
    </row>
    <row r="620" spans="1:11" s="979" customFormat="1">
      <c r="A620" s="342"/>
      <c r="B620" s="342"/>
      <c r="C620" s="342"/>
      <c r="D620" s="342"/>
      <c r="E620" s="342"/>
      <c r="F620" s="342"/>
      <c r="G620" s="342"/>
      <c r="H620" s="342"/>
      <c r="I620" s="342"/>
      <c r="J620" s="342"/>
      <c r="K620" s="2364"/>
    </row>
    <row r="621" spans="1:11" s="979" customFormat="1">
      <c r="A621" s="342"/>
      <c r="B621" s="342"/>
      <c r="C621" s="342"/>
      <c r="D621" s="342"/>
      <c r="E621" s="342"/>
      <c r="F621" s="342"/>
      <c r="G621" s="342"/>
      <c r="H621" s="342"/>
      <c r="I621" s="342"/>
      <c r="J621" s="342"/>
      <c r="K621" s="2364"/>
    </row>
    <row r="622" spans="1:11" s="979" customFormat="1">
      <c r="A622" s="342"/>
      <c r="B622" s="342"/>
      <c r="C622" s="342"/>
      <c r="D622" s="342"/>
      <c r="E622" s="342"/>
      <c r="F622" s="342"/>
      <c r="G622" s="342"/>
      <c r="H622" s="342"/>
      <c r="I622" s="342"/>
      <c r="J622" s="342"/>
      <c r="K622" s="2364"/>
    </row>
    <row r="623" spans="1:11" s="979" customFormat="1">
      <c r="A623" s="342"/>
      <c r="B623" s="342"/>
      <c r="C623" s="342"/>
      <c r="D623" s="342"/>
      <c r="E623" s="342"/>
      <c r="F623" s="342"/>
      <c r="G623" s="342"/>
      <c r="H623" s="342"/>
      <c r="I623" s="342"/>
      <c r="J623" s="342"/>
      <c r="K623" s="2364"/>
    </row>
    <row r="624" spans="1:11" s="979" customFormat="1">
      <c r="A624" s="342"/>
      <c r="B624" s="342"/>
      <c r="C624" s="342"/>
      <c r="D624" s="342"/>
      <c r="E624" s="342"/>
      <c r="F624" s="342"/>
      <c r="G624" s="342"/>
      <c r="H624" s="342"/>
      <c r="I624" s="342"/>
      <c r="J624" s="342"/>
      <c r="K624" s="2364"/>
    </row>
    <row r="625" spans="1:11" s="979" customFormat="1">
      <c r="A625" s="342"/>
      <c r="B625" s="342"/>
      <c r="C625" s="342"/>
      <c r="D625" s="342"/>
      <c r="E625" s="342"/>
      <c r="F625" s="342"/>
      <c r="G625" s="342"/>
      <c r="H625" s="342"/>
      <c r="I625" s="342"/>
      <c r="J625" s="342"/>
      <c r="K625" s="2364"/>
    </row>
    <row r="626" spans="1:11" s="979" customFormat="1">
      <c r="A626" s="342"/>
      <c r="B626" s="342"/>
      <c r="C626" s="342"/>
      <c r="D626" s="342"/>
      <c r="E626" s="342"/>
      <c r="F626" s="342"/>
      <c r="G626" s="342"/>
      <c r="H626" s="342"/>
      <c r="I626" s="342"/>
      <c r="J626" s="342"/>
      <c r="K626" s="2364"/>
    </row>
    <row r="627" spans="1:11" s="979" customFormat="1">
      <c r="A627" s="342"/>
      <c r="B627" s="342"/>
      <c r="C627" s="342"/>
      <c r="D627" s="342"/>
      <c r="E627" s="342"/>
      <c r="F627" s="342"/>
      <c r="G627" s="342"/>
      <c r="H627" s="342"/>
      <c r="I627" s="342"/>
      <c r="J627" s="342"/>
      <c r="K627" s="2364"/>
    </row>
    <row r="628" spans="1:11" s="979" customFormat="1">
      <c r="A628" s="342"/>
      <c r="B628" s="342"/>
      <c r="C628" s="342"/>
      <c r="D628" s="342"/>
      <c r="E628" s="342"/>
      <c r="F628" s="342"/>
      <c r="G628" s="342"/>
      <c r="H628" s="342"/>
      <c r="I628" s="342"/>
      <c r="J628" s="342"/>
      <c r="K628" s="2364"/>
    </row>
    <row r="629" spans="1:11" s="979" customFormat="1">
      <c r="A629" s="342"/>
      <c r="B629" s="342"/>
      <c r="C629" s="342"/>
      <c r="D629" s="342"/>
      <c r="E629" s="342"/>
      <c r="F629" s="342"/>
      <c r="G629" s="342"/>
      <c r="H629" s="342"/>
      <c r="I629" s="342"/>
      <c r="J629" s="342"/>
      <c r="K629" s="2364"/>
    </row>
    <row r="630" spans="1:11" s="979" customFormat="1">
      <c r="A630" s="342"/>
      <c r="B630" s="342"/>
      <c r="C630" s="342"/>
      <c r="D630" s="342"/>
      <c r="E630" s="342"/>
      <c r="F630" s="342"/>
      <c r="G630" s="342"/>
      <c r="H630" s="342"/>
      <c r="I630" s="342"/>
      <c r="J630" s="342"/>
      <c r="K630" s="2364"/>
    </row>
    <row r="631" spans="1:11" s="979" customFormat="1">
      <c r="A631" s="342"/>
      <c r="B631" s="342"/>
      <c r="C631" s="342"/>
      <c r="D631" s="342"/>
      <c r="E631" s="342"/>
      <c r="F631" s="342"/>
      <c r="G631" s="342"/>
      <c r="H631" s="342"/>
      <c r="I631" s="342"/>
      <c r="J631" s="342"/>
      <c r="K631" s="2364"/>
    </row>
    <row r="632" spans="1:11" s="979" customFormat="1">
      <c r="A632" s="342"/>
      <c r="B632" s="342"/>
      <c r="C632" s="342"/>
      <c r="D632" s="342"/>
      <c r="E632" s="342"/>
      <c r="F632" s="342"/>
      <c r="G632" s="342"/>
      <c r="H632" s="342"/>
      <c r="I632" s="342"/>
      <c r="J632" s="342"/>
      <c r="K632" s="2364"/>
    </row>
    <row r="633" spans="1:11" s="979" customFormat="1">
      <c r="A633" s="342"/>
      <c r="B633" s="342"/>
      <c r="C633" s="342"/>
      <c r="D633" s="342"/>
      <c r="E633" s="342"/>
      <c r="F633" s="342"/>
      <c r="G633" s="342"/>
      <c r="H633" s="342"/>
      <c r="I633" s="342"/>
      <c r="J633" s="342"/>
      <c r="K633" s="2364"/>
    </row>
    <row r="634" spans="1:11" s="979" customFormat="1">
      <c r="A634" s="342"/>
      <c r="B634" s="342"/>
      <c r="C634" s="342"/>
      <c r="D634" s="342"/>
      <c r="E634" s="342"/>
      <c r="F634" s="342"/>
      <c r="G634" s="342"/>
      <c r="H634" s="342"/>
      <c r="I634" s="342"/>
      <c r="J634" s="342"/>
      <c r="K634" s="2364"/>
    </row>
    <row r="635" spans="1:11" s="979" customFormat="1">
      <c r="A635" s="342"/>
      <c r="B635" s="342"/>
      <c r="C635" s="342"/>
      <c r="D635" s="342"/>
      <c r="E635" s="342"/>
      <c r="F635" s="342"/>
      <c r="G635" s="342"/>
      <c r="H635" s="342"/>
      <c r="I635" s="342"/>
      <c r="J635" s="342"/>
      <c r="K635" s="2364"/>
    </row>
    <row r="636" spans="1:11" s="979" customFormat="1">
      <c r="A636" s="342"/>
      <c r="B636" s="342"/>
      <c r="C636" s="342"/>
      <c r="D636" s="342"/>
      <c r="E636" s="342"/>
      <c r="F636" s="342"/>
      <c r="G636" s="342"/>
      <c r="H636" s="342"/>
      <c r="I636" s="342"/>
      <c r="J636" s="342"/>
      <c r="K636" s="2364"/>
    </row>
    <row r="637" spans="1:11" s="979" customFormat="1">
      <c r="A637" s="342"/>
      <c r="B637" s="342"/>
      <c r="C637" s="342"/>
      <c r="D637" s="342"/>
      <c r="E637" s="342"/>
      <c r="F637" s="342"/>
      <c r="G637" s="342"/>
      <c r="H637" s="342"/>
      <c r="I637" s="342"/>
      <c r="J637" s="342"/>
      <c r="K637" s="2364"/>
    </row>
    <row r="638" spans="1:11" s="979" customFormat="1">
      <c r="A638" s="342"/>
      <c r="B638" s="342"/>
      <c r="C638" s="342"/>
      <c r="D638" s="342"/>
      <c r="E638" s="342"/>
      <c r="F638" s="342"/>
      <c r="G638" s="342"/>
      <c r="H638" s="342"/>
      <c r="I638" s="342"/>
      <c r="J638" s="342"/>
      <c r="K638" s="2364"/>
    </row>
    <row r="639" spans="1:11" s="979" customFormat="1">
      <c r="A639" s="342"/>
      <c r="B639" s="342"/>
      <c r="C639" s="342"/>
      <c r="D639" s="342"/>
      <c r="E639" s="342"/>
      <c r="F639" s="342"/>
      <c r="G639" s="342"/>
      <c r="H639" s="342"/>
      <c r="I639" s="342"/>
      <c r="J639" s="342"/>
      <c r="K639" s="2364"/>
    </row>
    <row r="640" spans="1:11" s="979" customFormat="1">
      <c r="A640" s="342"/>
      <c r="B640" s="342"/>
      <c r="C640" s="342"/>
      <c r="D640" s="342"/>
      <c r="E640" s="342"/>
      <c r="F640" s="342"/>
      <c r="G640" s="342"/>
      <c r="H640" s="342"/>
      <c r="I640" s="342"/>
      <c r="J640" s="342"/>
      <c r="K640" s="2364"/>
    </row>
    <row r="641" spans="1:11" s="979" customFormat="1">
      <c r="A641" s="342"/>
      <c r="B641" s="342"/>
      <c r="C641" s="342"/>
      <c r="D641" s="342"/>
      <c r="E641" s="342"/>
      <c r="F641" s="342"/>
      <c r="G641" s="342"/>
      <c r="H641" s="342"/>
      <c r="I641" s="342"/>
      <c r="J641" s="342"/>
      <c r="K641" s="2364"/>
    </row>
    <row r="642" spans="1:11" s="979" customFormat="1">
      <c r="A642" s="342"/>
      <c r="B642" s="342"/>
      <c r="C642" s="342"/>
      <c r="D642" s="342"/>
      <c r="E642" s="342"/>
      <c r="F642" s="342"/>
      <c r="G642" s="342"/>
      <c r="H642" s="342"/>
      <c r="I642" s="342"/>
      <c r="J642" s="342"/>
      <c r="K642" s="2364"/>
    </row>
    <row r="643" spans="1:11" s="979" customFormat="1">
      <c r="A643" s="342"/>
      <c r="B643" s="342"/>
      <c r="C643" s="342"/>
      <c r="D643" s="342"/>
      <c r="E643" s="342"/>
      <c r="F643" s="342"/>
      <c r="G643" s="342"/>
      <c r="H643" s="342"/>
      <c r="I643" s="342"/>
      <c r="J643" s="342"/>
      <c r="K643" s="2364"/>
    </row>
    <row r="644" spans="1:11" s="979" customFormat="1">
      <c r="A644" s="342"/>
      <c r="B644" s="342"/>
      <c r="C644" s="342"/>
      <c r="D644" s="342"/>
      <c r="E644" s="342"/>
      <c r="F644" s="342"/>
      <c r="G644" s="342"/>
      <c r="H644" s="342"/>
      <c r="I644" s="342"/>
      <c r="J644" s="342"/>
      <c r="K644" s="2364"/>
    </row>
    <row r="645" spans="1:11" s="979" customFormat="1">
      <c r="A645" s="342"/>
      <c r="B645" s="342"/>
      <c r="C645" s="342"/>
      <c r="D645" s="342"/>
      <c r="E645" s="342"/>
      <c r="F645" s="342"/>
      <c r="G645" s="342"/>
      <c r="H645" s="342"/>
      <c r="I645" s="342"/>
      <c r="J645" s="342"/>
      <c r="K645" s="2364"/>
    </row>
    <row r="646" spans="1:11" s="979" customFormat="1">
      <c r="A646" s="342"/>
      <c r="B646" s="342"/>
      <c r="C646" s="342"/>
      <c r="D646" s="342"/>
      <c r="E646" s="342"/>
      <c r="F646" s="342"/>
      <c r="G646" s="342"/>
      <c r="H646" s="342"/>
      <c r="I646" s="342"/>
      <c r="J646" s="342"/>
      <c r="K646" s="2364"/>
    </row>
    <row r="647" spans="1:11" s="979" customFormat="1">
      <c r="A647" s="342"/>
      <c r="B647" s="342"/>
      <c r="C647" s="342"/>
      <c r="D647" s="342"/>
      <c r="E647" s="342"/>
      <c r="F647" s="342"/>
      <c r="G647" s="342"/>
      <c r="H647" s="342"/>
      <c r="I647" s="342"/>
      <c r="J647" s="342"/>
      <c r="K647" s="2364"/>
    </row>
    <row r="648" spans="1:11" s="979" customFormat="1">
      <c r="A648" s="342"/>
      <c r="B648" s="342"/>
      <c r="C648" s="342"/>
      <c r="D648" s="342"/>
      <c r="E648" s="342"/>
      <c r="F648" s="342"/>
      <c r="G648" s="342"/>
      <c r="H648" s="342"/>
      <c r="I648" s="342"/>
      <c r="J648" s="342"/>
      <c r="K648" s="2364"/>
    </row>
    <row r="649" spans="1:11" s="979" customFormat="1">
      <c r="A649" s="342"/>
      <c r="B649" s="342"/>
      <c r="C649" s="342"/>
      <c r="D649" s="342"/>
      <c r="E649" s="342"/>
      <c r="F649" s="342"/>
      <c r="G649" s="342"/>
      <c r="H649" s="342"/>
      <c r="I649" s="342"/>
      <c r="J649" s="342"/>
      <c r="K649" s="2364"/>
    </row>
    <row r="650" spans="1:11" s="979" customFormat="1">
      <c r="A650" s="342"/>
      <c r="B650" s="342"/>
      <c r="C650" s="342"/>
      <c r="D650" s="342"/>
      <c r="E650" s="342"/>
      <c r="F650" s="342"/>
      <c r="G650" s="342"/>
      <c r="H650" s="342"/>
      <c r="I650" s="342"/>
      <c r="J650" s="342"/>
      <c r="K650" s="2364"/>
    </row>
    <row r="651" spans="1:11" s="979" customFormat="1">
      <c r="A651" s="342"/>
      <c r="B651" s="342"/>
      <c r="C651" s="342"/>
      <c r="D651" s="342"/>
      <c r="E651" s="342"/>
      <c r="F651" s="342"/>
      <c r="G651" s="342"/>
      <c r="H651" s="342"/>
      <c r="I651" s="342"/>
      <c r="J651" s="342"/>
      <c r="K651" s="2364"/>
    </row>
    <row r="652" spans="1:11" s="979" customFormat="1">
      <c r="A652" s="342"/>
      <c r="B652" s="342"/>
      <c r="C652" s="342"/>
      <c r="D652" s="342"/>
      <c r="E652" s="342"/>
      <c r="F652" s="342"/>
      <c r="G652" s="342"/>
      <c r="H652" s="342"/>
      <c r="I652" s="342"/>
      <c r="J652" s="342"/>
      <c r="K652" s="2364"/>
    </row>
    <row r="653" spans="1:11" s="979" customFormat="1">
      <c r="A653" s="342"/>
      <c r="B653" s="342"/>
      <c r="C653" s="342"/>
      <c r="D653" s="342"/>
      <c r="E653" s="342"/>
      <c r="F653" s="342"/>
      <c r="G653" s="342"/>
      <c r="H653" s="342"/>
      <c r="I653" s="342"/>
      <c r="J653" s="342"/>
      <c r="K653" s="2364"/>
    </row>
    <row r="654" spans="1:11" s="979" customFormat="1">
      <c r="A654" s="342"/>
      <c r="B654" s="342"/>
      <c r="C654" s="342"/>
      <c r="D654" s="342"/>
      <c r="E654" s="342"/>
      <c r="F654" s="342"/>
      <c r="G654" s="342"/>
      <c r="H654" s="342"/>
      <c r="I654" s="342"/>
      <c r="J654" s="342"/>
      <c r="K654" s="2364"/>
    </row>
    <row r="655" spans="1:11" s="979" customFormat="1">
      <c r="A655" s="342"/>
      <c r="B655" s="342"/>
      <c r="C655" s="342"/>
      <c r="D655" s="342"/>
      <c r="E655" s="342"/>
      <c r="F655" s="342"/>
      <c r="G655" s="342"/>
      <c r="H655" s="342"/>
      <c r="I655" s="342"/>
      <c r="J655" s="342"/>
      <c r="K655" s="2364"/>
    </row>
    <row r="656" spans="1:11" s="979" customFormat="1">
      <c r="A656" s="342"/>
      <c r="B656" s="342"/>
      <c r="C656" s="342"/>
      <c r="D656" s="342"/>
      <c r="E656" s="342"/>
      <c r="F656" s="342"/>
      <c r="G656" s="342"/>
      <c r="H656" s="342"/>
      <c r="I656" s="342"/>
      <c r="J656" s="342"/>
      <c r="K656" s="2364"/>
    </row>
    <row r="657" spans="1:11" s="979" customFormat="1">
      <c r="A657" s="342"/>
      <c r="B657" s="342"/>
      <c r="C657" s="342"/>
      <c r="D657" s="342"/>
      <c r="E657" s="342"/>
      <c r="F657" s="342"/>
      <c r="G657" s="342"/>
      <c r="H657" s="342"/>
      <c r="I657" s="342"/>
      <c r="J657" s="342"/>
      <c r="K657" s="2364"/>
    </row>
    <row r="658" spans="1:11" s="979" customFormat="1">
      <c r="A658" s="342"/>
      <c r="B658" s="342"/>
      <c r="C658" s="342"/>
      <c r="D658" s="342"/>
      <c r="E658" s="342"/>
      <c r="F658" s="342"/>
      <c r="G658" s="342"/>
      <c r="H658" s="342"/>
      <c r="I658" s="342"/>
      <c r="J658" s="342"/>
      <c r="K658" s="2364"/>
    </row>
    <row r="659" spans="1:11" s="979" customFormat="1">
      <c r="A659" s="342"/>
      <c r="B659" s="342"/>
      <c r="C659" s="342"/>
      <c r="D659" s="342"/>
      <c r="E659" s="342"/>
      <c r="F659" s="342"/>
      <c r="G659" s="342"/>
      <c r="H659" s="342"/>
      <c r="I659" s="342"/>
      <c r="J659" s="342"/>
      <c r="K659" s="2364"/>
    </row>
    <row r="660" spans="1:11" s="979" customFormat="1">
      <c r="A660" s="342"/>
      <c r="B660" s="342"/>
      <c r="C660" s="342"/>
      <c r="D660" s="342"/>
      <c r="E660" s="342"/>
      <c r="F660" s="342"/>
      <c r="G660" s="342"/>
      <c r="H660" s="342"/>
      <c r="I660" s="342"/>
      <c r="J660" s="342"/>
      <c r="K660" s="2364"/>
    </row>
    <row r="661" spans="1:11" s="979" customFormat="1">
      <c r="A661" s="342"/>
      <c r="B661" s="342"/>
      <c r="C661" s="342"/>
      <c r="D661" s="342"/>
      <c r="E661" s="342"/>
      <c r="F661" s="342"/>
      <c r="G661" s="342"/>
      <c r="H661" s="342"/>
      <c r="I661" s="342"/>
      <c r="J661" s="342"/>
      <c r="K661" s="2364"/>
    </row>
    <row r="662" spans="1:11" s="979" customFormat="1">
      <c r="A662" s="342"/>
      <c r="B662" s="342"/>
      <c r="C662" s="342"/>
      <c r="D662" s="342"/>
      <c r="E662" s="342"/>
      <c r="F662" s="342"/>
      <c r="G662" s="342"/>
      <c r="H662" s="342"/>
      <c r="I662" s="342"/>
      <c r="J662" s="342"/>
      <c r="K662" s="2364"/>
    </row>
    <row r="663" spans="1:11" s="979" customFormat="1">
      <c r="A663" s="342"/>
      <c r="B663" s="342"/>
      <c r="C663" s="342"/>
      <c r="D663" s="342"/>
      <c r="E663" s="342"/>
      <c r="F663" s="342"/>
      <c r="G663" s="342"/>
      <c r="H663" s="342"/>
      <c r="I663" s="342"/>
      <c r="J663" s="342"/>
      <c r="K663" s="2364"/>
    </row>
    <row r="664" spans="1:11" s="979" customFormat="1">
      <c r="A664" s="342"/>
      <c r="B664" s="342"/>
      <c r="C664" s="342"/>
      <c r="D664" s="342"/>
      <c r="E664" s="342"/>
      <c r="F664" s="342"/>
      <c r="G664" s="342"/>
      <c r="H664" s="342"/>
      <c r="I664" s="342"/>
      <c r="J664" s="342"/>
      <c r="K664" s="2364"/>
    </row>
    <row r="665" spans="1:11" s="979" customFormat="1">
      <c r="A665" s="342"/>
      <c r="B665" s="342"/>
      <c r="C665" s="342"/>
      <c r="D665" s="342"/>
      <c r="E665" s="342"/>
      <c r="F665" s="342"/>
      <c r="G665" s="342"/>
      <c r="H665" s="342"/>
      <c r="I665" s="342"/>
      <c r="J665" s="342"/>
      <c r="K665" s="2364"/>
    </row>
    <row r="666" spans="1:11" s="979" customFormat="1">
      <c r="A666" s="342"/>
      <c r="B666" s="342"/>
      <c r="C666" s="342"/>
      <c r="D666" s="342"/>
      <c r="E666" s="342"/>
      <c r="F666" s="342"/>
      <c r="G666" s="342"/>
      <c r="H666" s="342"/>
      <c r="I666" s="342"/>
      <c r="J666" s="342"/>
      <c r="K666" s="2364"/>
    </row>
    <row r="667" spans="1:11" s="979" customFormat="1">
      <c r="A667" s="342"/>
      <c r="B667" s="342"/>
      <c r="C667" s="342"/>
      <c r="D667" s="342"/>
      <c r="E667" s="342"/>
      <c r="F667" s="342"/>
      <c r="G667" s="342"/>
      <c r="H667" s="342"/>
      <c r="I667" s="342"/>
      <c r="J667" s="342"/>
      <c r="K667" s="2364"/>
    </row>
    <row r="668" spans="1:11" s="979" customFormat="1">
      <c r="A668" s="342"/>
      <c r="B668" s="342"/>
      <c r="C668" s="342"/>
      <c r="D668" s="342"/>
      <c r="E668" s="342"/>
      <c r="F668" s="342"/>
      <c r="G668" s="342"/>
      <c r="H668" s="342"/>
      <c r="I668" s="342"/>
      <c r="J668" s="342"/>
      <c r="K668" s="2364"/>
    </row>
    <row r="669" spans="1:11" s="979" customFormat="1">
      <c r="A669" s="342"/>
      <c r="B669" s="342"/>
      <c r="C669" s="342"/>
      <c r="D669" s="342"/>
      <c r="E669" s="342"/>
      <c r="F669" s="342"/>
      <c r="G669" s="342"/>
      <c r="H669" s="342"/>
      <c r="I669" s="342"/>
      <c r="J669" s="342"/>
      <c r="K669" s="2364"/>
    </row>
    <row r="670" spans="1:11" s="979" customFormat="1">
      <c r="A670" s="342"/>
      <c r="B670" s="342"/>
      <c r="C670" s="342"/>
      <c r="D670" s="342"/>
      <c r="E670" s="342"/>
      <c r="F670" s="342"/>
      <c r="G670" s="342"/>
      <c r="H670" s="342"/>
      <c r="I670" s="342"/>
      <c r="J670" s="342"/>
      <c r="K670" s="2364"/>
    </row>
    <row r="671" spans="1:11" s="979" customFormat="1">
      <c r="A671" s="342"/>
      <c r="B671" s="342"/>
      <c r="C671" s="342"/>
      <c r="D671" s="342"/>
      <c r="E671" s="342"/>
      <c r="F671" s="342"/>
      <c r="G671" s="342"/>
      <c r="H671" s="342"/>
      <c r="I671" s="342"/>
      <c r="J671" s="342"/>
      <c r="K671" s="2364"/>
    </row>
    <row r="672" spans="1:11" s="979" customFormat="1">
      <c r="A672" s="342"/>
      <c r="B672" s="342"/>
      <c r="C672" s="342"/>
      <c r="D672" s="342"/>
      <c r="E672" s="342"/>
      <c r="F672" s="342"/>
      <c r="G672" s="342"/>
      <c r="H672" s="342"/>
      <c r="I672" s="342"/>
      <c r="J672" s="342"/>
      <c r="K672" s="2364"/>
    </row>
    <row r="673" spans="1:11" s="979" customFormat="1">
      <c r="A673" s="342"/>
      <c r="B673" s="342"/>
      <c r="C673" s="342"/>
      <c r="D673" s="342"/>
      <c r="E673" s="342"/>
      <c r="F673" s="342"/>
      <c r="G673" s="342"/>
      <c r="H673" s="342"/>
      <c r="I673" s="342"/>
      <c r="J673" s="342"/>
      <c r="K673" s="2364"/>
    </row>
    <row r="674" spans="1:11" s="979" customFormat="1">
      <c r="A674" s="342"/>
      <c r="B674" s="342"/>
      <c r="C674" s="342"/>
      <c r="D674" s="342"/>
      <c r="E674" s="342"/>
      <c r="F674" s="342"/>
      <c r="G674" s="342"/>
      <c r="H674" s="342"/>
      <c r="I674" s="342"/>
      <c r="J674" s="342"/>
      <c r="K674" s="2364"/>
    </row>
    <row r="675" spans="1:11" s="979" customFormat="1">
      <c r="A675" s="342"/>
      <c r="B675" s="342"/>
      <c r="C675" s="342"/>
      <c r="D675" s="342"/>
      <c r="E675" s="342"/>
      <c r="F675" s="342"/>
      <c r="G675" s="342"/>
      <c r="H675" s="342"/>
      <c r="I675" s="342"/>
      <c r="J675" s="342"/>
      <c r="K675" s="2364"/>
    </row>
    <row r="676" spans="1:11" s="979" customFormat="1">
      <c r="A676" s="342"/>
      <c r="B676" s="342"/>
      <c r="C676" s="342"/>
      <c r="D676" s="342"/>
      <c r="E676" s="342"/>
      <c r="F676" s="342"/>
      <c r="G676" s="342"/>
      <c r="H676" s="342"/>
      <c r="I676" s="342"/>
      <c r="J676" s="342"/>
      <c r="K676" s="2364"/>
    </row>
    <row r="677" spans="1:11" s="979" customFormat="1">
      <c r="A677" s="342"/>
      <c r="B677" s="342"/>
      <c r="C677" s="342"/>
      <c r="D677" s="342"/>
      <c r="E677" s="342"/>
      <c r="F677" s="342"/>
      <c r="G677" s="342"/>
      <c r="H677" s="342"/>
      <c r="I677" s="342"/>
      <c r="J677" s="342"/>
      <c r="K677" s="2364"/>
    </row>
    <row r="678" spans="1:11" s="979" customFormat="1">
      <c r="A678" s="342"/>
      <c r="B678" s="342"/>
      <c r="C678" s="342"/>
      <c r="D678" s="342"/>
      <c r="E678" s="342"/>
      <c r="F678" s="342"/>
      <c r="G678" s="342"/>
      <c r="H678" s="342"/>
      <c r="I678" s="342"/>
      <c r="J678" s="342"/>
      <c r="K678" s="2364"/>
    </row>
    <row r="679" spans="1:11" s="979" customFormat="1">
      <c r="A679" s="342"/>
      <c r="B679" s="342"/>
      <c r="C679" s="342"/>
      <c r="D679" s="342"/>
      <c r="E679" s="342"/>
      <c r="F679" s="342"/>
      <c r="G679" s="342"/>
      <c r="H679" s="342"/>
      <c r="I679" s="342"/>
      <c r="J679" s="342"/>
      <c r="K679" s="2364"/>
    </row>
    <row r="680" spans="1:11" s="979" customFormat="1">
      <c r="A680" s="342"/>
      <c r="B680" s="342"/>
      <c r="C680" s="342"/>
      <c r="D680" s="342"/>
      <c r="E680" s="342"/>
      <c r="F680" s="342"/>
      <c r="G680" s="342"/>
      <c r="H680" s="342"/>
      <c r="I680" s="342"/>
      <c r="J680" s="342"/>
      <c r="K680" s="2364"/>
    </row>
    <row r="681" spans="1:11" s="979" customFormat="1">
      <c r="A681" s="342"/>
      <c r="B681" s="342"/>
      <c r="C681" s="342"/>
      <c r="D681" s="342"/>
      <c r="E681" s="342"/>
      <c r="F681" s="342"/>
      <c r="G681" s="342"/>
      <c r="H681" s="342"/>
      <c r="I681" s="342"/>
      <c r="J681" s="342"/>
      <c r="K681" s="2364"/>
    </row>
    <row r="682" spans="1:11" s="979" customFormat="1">
      <c r="A682" s="342"/>
      <c r="B682" s="342"/>
      <c r="C682" s="342"/>
      <c r="D682" s="342"/>
      <c r="E682" s="342"/>
      <c r="F682" s="342"/>
      <c r="G682" s="342"/>
      <c r="H682" s="342"/>
      <c r="I682" s="342"/>
      <c r="J682" s="342"/>
      <c r="K682" s="2364"/>
    </row>
    <row r="683" spans="1:11" s="979" customFormat="1">
      <c r="A683" s="342"/>
      <c r="B683" s="342"/>
      <c r="C683" s="342"/>
      <c r="D683" s="342"/>
      <c r="E683" s="342"/>
      <c r="F683" s="342"/>
      <c r="G683" s="342"/>
      <c r="H683" s="342"/>
      <c r="I683" s="342"/>
      <c r="J683" s="342"/>
      <c r="K683" s="2364"/>
    </row>
    <row r="684" spans="1:11" s="979" customFormat="1">
      <c r="A684" s="342"/>
      <c r="B684" s="342"/>
      <c r="C684" s="342"/>
      <c r="D684" s="342"/>
      <c r="E684" s="342"/>
      <c r="F684" s="342"/>
      <c r="G684" s="342"/>
      <c r="H684" s="342"/>
      <c r="I684" s="342"/>
      <c r="J684" s="342"/>
      <c r="K684" s="2364"/>
    </row>
    <row r="685" spans="1:11" s="979" customFormat="1">
      <c r="A685" s="342"/>
      <c r="B685" s="342"/>
      <c r="C685" s="342"/>
      <c r="D685" s="342"/>
      <c r="E685" s="342"/>
      <c r="F685" s="342"/>
      <c r="G685" s="342"/>
      <c r="H685" s="342"/>
      <c r="I685" s="342"/>
      <c r="J685" s="342"/>
      <c r="K685" s="2364"/>
    </row>
    <row r="686" spans="1:11" s="979" customFormat="1">
      <c r="A686" s="342"/>
      <c r="B686" s="342"/>
      <c r="C686" s="342"/>
      <c r="D686" s="342"/>
      <c r="E686" s="342"/>
      <c r="F686" s="342"/>
      <c r="G686" s="342"/>
      <c r="H686" s="342"/>
      <c r="I686" s="342"/>
      <c r="J686" s="342"/>
      <c r="K686" s="2364"/>
    </row>
    <row r="687" spans="1:11" s="979" customFormat="1">
      <c r="A687" s="342"/>
      <c r="B687" s="342"/>
      <c r="C687" s="342"/>
      <c r="D687" s="342"/>
      <c r="E687" s="342"/>
      <c r="F687" s="342"/>
      <c r="G687" s="342"/>
      <c r="H687" s="342"/>
      <c r="I687" s="342"/>
      <c r="J687" s="342"/>
      <c r="K687" s="2364"/>
    </row>
    <row r="688" spans="1:11" s="979" customFormat="1">
      <c r="A688" s="342"/>
      <c r="B688" s="342"/>
      <c r="C688" s="342"/>
      <c r="D688" s="342"/>
      <c r="E688" s="342"/>
      <c r="F688" s="342"/>
      <c r="G688" s="342"/>
      <c r="H688" s="342"/>
      <c r="I688" s="342"/>
      <c r="J688" s="342"/>
      <c r="K688" s="2364"/>
    </row>
    <row r="689" spans="1:11" s="979" customFormat="1">
      <c r="A689" s="342"/>
      <c r="B689" s="342"/>
      <c r="C689" s="342"/>
      <c r="D689" s="342"/>
      <c r="E689" s="342"/>
      <c r="F689" s="342"/>
      <c r="G689" s="342"/>
      <c r="H689" s="342"/>
      <c r="I689" s="342"/>
      <c r="J689" s="342"/>
      <c r="K689" s="2364"/>
    </row>
    <row r="690" spans="1:11" s="979" customFormat="1">
      <c r="A690" s="342"/>
      <c r="B690" s="342"/>
      <c r="C690" s="342"/>
      <c r="D690" s="342"/>
      <c r="E690" s="342"/>
      <c r="F690" s="342"/>
      <c r="G690" s="342"/>
      <c r="H690" s="342"/>
      <c r="I690" s="342"/>
      <c r="J690" s="342"/>
      <c r="K690" s="2364"/>
    </row>
    <row r="691" spans="1:11" s="979" customFormat="1">
      <c r="A691" s="342"/>
      <c r="B691" s="342"/>
      <c r="C691" s="342"/>
      <c r="D691" s="342"/>
      <c r="E691" s="342"/>
      <c r="F691" s="342"/>
      <c r="G691" s="342"/>
      <c r="H691" s="342"/>
      <c r="I691" s="342"/>
      <c r="J691" s="342"/>
      <c r="K691" s="2364"/>
    </row>
    <row r="692" spans="1:11" s="979" customFormat="1">
      <c r="A692" s="342"/>
      <c r="B692" s="342"/>
      <c r="C692" s="342"/>
      <c r="D692" s="342"/>
      <c r="E692" s="342"/>
      <c r="F692" s="342"/>
      <c r="G692" s="342"/>
      <c r="H692" s="342"/>
      <c r="I692" s="342"/>
      <c r="J692" s="342"/>
      <c r="K692" s="2364"/>
    </row>
    <row r="693" spans="1:11" s="979" customFormat="1">
      <c r="A693" s="342"/>
      <c r="B693" s="342"/>
      <c r="C693" s="342"/>
      <c r="D693" s="342"/>
      <c r="E693" s="342"/>
      <c r="F693" s="342"/>
      <c r="G693" s="342"/>
      <c r="H693" s="342"/>
      <c r="I693" s="342"/>
      <c r="J693" s="342"/>
      <c r="K693" s="2364"/>
    </row>
    <row r="694" spans="1:11" s="979" customFormat="1">
      <c r="A694" s="342"/>
      <c r="B694" s="342"/>
      <c r="C694" s="342"/>
      <c r="D694" s="342"/>
      <c r="E694" s="342"/>
      <c r="F694" s="342"/>
      <c r="G694" s="342"/>
      <c r="H694" s="342"/>
      <c r="I694" s="342"/>
      <c r="J694" s="342"/>
      <c r="K694" s="2364"/>
    </row>
    <row r="695" spans="1:11" s="979" customFormat="1">
      <c r="A695" s="342"/>
      <c r="B695" s="342"/>
      <c r="C695" s="342"/>
      <c r="D695" s="342"/>
      <c r="E695" s="342"/>
      <c r="F695" s="342"/>
      <c r="G695" s="342"/>
      <c r="H695" s="342"/>
      <c r="I695" s="342"/>
      <c r="J695" s="342"/>
      <c r="K695" s="2364"/>
    </row>
    <row r="696" spans="1:11" s="979" customFormat="1">
      <c r="A696" s="342"/>
      <c r="B696" s="342"/>
      <c r="C696" s="342"/>
      <c r="D696" s="342"/>
      <c r="E696" s="342"/>
      <c r="F696" s="342"/>
      <c r="G696" s="342"/>
      <c r="H696" s="342"/>
      <c r="I696" s="342"/>
      <c r="J696" s="342"/>
      <c r="K696" s="2364"/>
    </row>
    <row r="697" spans="1:11" s="979" customFormat="1">
      <c r="A697" s="342"/>
      <c r="B697" s="342"/>
      <c r="C697" s="342"/>
      <c r="D697" s="342"/>
      <c r="E697" s="342"/>
      <c r="F697" s="342"/>
      <c r="G697" s="342"/>
      <c r="H697" s="342"/>
      <c r="I697" s="342"/>
      <c r="J697" s="342"/>
      <c r="K697" s="2364"/>
    </row>
    <row r="698" spans="1:11" s="979" customFormat="1">
      <c r="A698" s="342"/>
      <c r="B698" s="342"/>
      <c r="C698" s="342"/>
      <c r="D698" s="342"/>
      <c r="E698" s="342"/>
      <c r="F698" s="342"/>
      <c r="G698" s="342"/>
      <c r="H698" s="342"/>
      <c r="I698" s="342"/>
      <c r="J698" s="342"/>
      <c r="K698" s="2364"/>
    </row>
    <row r="699" spans="1:11" s="979" customFormat="1">
      <c r="A699" s="342"/>
      <c r="B699" s="342"/>
      <c r="C699" s="342"/>
      <c r="D699" s="342"/>
      <c r="E699" s="342"/>
      <c r="F699" s="342"/>
      <c r="G699" s="342"/>
      <c r="H699" s="342"/>
      <c r="I699" s="342"/>
      <c r="J699" s="342"/>
      <c r="K699" s="2364"/>
    </row>
    <row r="700" spans="1:11" s="979" customFormat="1">
      <c r="A700" s="342"/>
      <c r="B700" s="342"/>
      <c r="C700" s="342"/>
      <c r="D700" s="342"/>
      <c r="E700" s="342"/>
      <c r="F700" s="342"/>
      <c r="G700" s="342"/>
      <c r="H700" s="342"/>
      <c r="I700" s="342"/>
      <c r="J700" s="342"/>
      <c r="K700" s="2364"/>
    </row>
    <row r="701" spans="1:11" s="979" customFormat="1">
      <c r="A701" s="342"/>
      <c r="B701" s="342"/>
      <c r="C701" s="342"/>
      <c r="D701" s="342"/>
      <c r="E701" s="342"/>
      <c r="F701" s="342"/>
      <c r="G701" s="342"/>
      <c r="H701" s="342"/>
      <c r="I701" s="342"/>
      <c r="J701" s="342"/>
      <c r="K701" s="2364"/>
    </row>
    <row r="702" spans="1:11" s="979" customFormat="1">
      <c r="A702" s="342"/>
      <c r="B702" s="342"/>
      <c r="C702" s="342"/>
      <c r="D702" s="342"/>
      <c r="E702" s="342"/>
      <c r="F702" s="342"/>
      <c r="G702" s="342"/>
      <c r="H702" s="342"/>
      <c r="I702" s="342"/>
      <c r="J702" s="342"/>
      <c r="K702" s="2364"/>
    </row>
    <row r="703" spans="1:11" s="979" customFormat="1">
      <c r="A703" s="342"/>
      <c r="B703" s="342"/>
      <c r="C703" s="342"/>
      <c r="D703" s="342"/>
      <c r="E703" s="342"/>
      <c r="F703" s="342"/>
      <c r="G703" s="342"/>
      <c r="H703" s="342"/>
      <c r="I703" s="342"/>
      <c r="J703" s="342"/>
      <c r="K703" s="2364"/>
    </row>
    <row r="704" spans="1:11" s="979" customFormat="1">
      <c r="A704" s="342"/>
      <c r="B704" s="342"/>
      <c r="C704" s="342"/>
      <c r="D704" s="342"/>
      <c r="E704" s="342"/>
      <c r="F704" s="342"/>
      <c r="G704" s="342"/>
      <c r="H704" s="342"/>
      <c r="I704" s="342"/>
      <c r="J704" s="342"/>
      <c r="K704" s="2364"/>
    </row>
    <row r="705" spans="1:11" s="979" customFormat="1">
      <c r="A705" s="342"/>
      <c r="B705" s="342"/>
      <c r="C705" s="342"/>
      <c r="D705" s="342"/>
      <c r="E705" s="342"/>
      <c r="F705" s="342"/>
      <c r="G705" s="342"/>
      <c r="H705" s="342"/>
      <c r="I705" s="342"/>
      <c r="J705" s="342"/>
      <c r="K705" s="2364"/>
    </row>
    <row r="706" spans="1:11" s="979" customFormat="1">
      <c r="A706" s="342"/>
      <c r="B706" s="342"/>
      <c r="C706" s="342"/>
      <c r="D706" s="342"/>
      <c r="E706" s="342"/>
      <c r="F706" s="342"/>
      <c r="G706" s="342"/>
      <c r="H706" s="342"/>
      <c r="I706" s="342"/>
      <c r="J706" s="342"/>
      <c r="K706" s="2364"/>
    </row>
    <row r="707" spans="1:11" s="979" customFormat="1">
      <c r="A707" s="342"/>
      <c r="B707" s="342"/>
      <c r="C707" s="342"/>
      <c r="D707" s="342"/>
      <c r="E707" s="342"/>
      <c r="F707" s="342"/>
      <c r="G707" s="342"/>
      <c r="H707" s="342"/>
      <c r="I707" s="342"/>
      <c r="J707" s="342"/>
      <c r="K707" s="2364"/>
    </row>
    <row r="708" spans="1:11" s="979" customFormat="1">
      <c r="A708" s="342"/>
      <c r="B708" s="342"/>
      <c r="C708" s="342"/>
      <c r="D708" s="342"/>
      <c r="E708" s="342"/>
      <c r="F708" s="342"/>
      <c r="G708" s="342"/>
      <c r="H708" s="342"/>
      <c r="I708" s="342"/>
      <c r="J708" s="342"/>
      <c r="K708" s="2364"/>
    </row>
    <row r="709" spans="1:11" s="979" customFormat="1">
      <c r="A709" s="342"/>
      <c r="B709" s="342"/>
      <c r="C709" s="342"/>
      <c r="D709" s="342"/>
      <c r="E709" s="342"/>
      <c r="F709" s="342"/>
      <c r="G709" s="342"/>
      <c r="H709" s="342"/>
      <c r="I709" s="342"/>
      <c r="J709" s="342"/>
      <c r="K709" s="2364"/>
    </row>
    <row r="710" spans="1:11" s="979" customFormat="1">
      <c r="A710" s="342"/>
      <c r="B710" s="342"/>
      <c r="C710" s="342"/>
      <c r="D710" s="342"/>
      <c r="E710" s="342"/>
      <c r="F710" s="342"/>
      <c r="G710" s="342"/>
      <c r="H710" s="342"/>
      <c r="I710" s="342"/>
      <c r="J710" s="342"/>
      <c r="K710" s="2364"/>
    </row>
    <row r="711" spans="1:11" s="979" customFormat="1">
      <c r="A711" s="342"/>
      <c r="B711" s="342"/>
      <c r="C711" s="342"/>
      <c r="D711" s="342"/>
      <c r="E711" s="342"/>
      <c r="F711" s="342"/>
      <c r="G711" s="342"/>
      <c r="H711" s="342"/>
      <c r="I711" s="342"/>
      <c r="J711" s="342"/>
      <c r="K711" s="2364"/>
    </row>
    <row r="712" spans="1:11" s="979" customFormat="1">
      <c r="A712" s="342"/>
      <c r="B712" s="342"/>
      <c r="C712" s="342"/>
      <c r="D712" s="342"/>
      <c r="E712" s="342"/>
      <c r="F712" s="342"/>
      <c r="G712" s="342"/>
      <c r="H712" s="342"/>
      <c r="I712" s="342"/>
      <c r="J712" s="342"/>
      <c r="K712" s="2364"/>
    </row>
    <row r="713" spans="1:11" s="979" customFormat="1">
      <c r="A713" s="342"/>
      <c r="B713" s="342"/>
      <c r="C713" s="342"/>
      <c r="D713" s="342"/>
      <c r="E713" s="342"/>
      <c r="F713" s="342"/>
      <c r="G713" s="342"/>
      <c r="H713" s="342"/>
      <c r="I713" s="342"/>
      <c r="J713" s="342"/>
      <c r="K713" s="2364"/>
    </row>
    <row r="714" spans="1:11" s="979" customFormat="1">
      <c r="A714" s="342"/>
      <c r="B714" s="342"/>
      <c r="C714" s="342"/>
      <c r="D714" s="342"/>
      <c r="E714" s="342"/>
      <c r="F714" s="342"/>
      <c r="G714" s="342"/>
      <c r="H714" s="342"/>
      <c r="I714" s="342"/>
      <c r="J714" s="342"/>
      <c r="K714" s="2364"/>
    </row>
    <row r="715" spans="1:11" s="979" customFormat="1">
      <c r="A715" s="342"/>
      <c r="B715" s="342"/>
      <c r="C715" s="342"/>
      <c r="D715" s="342"/>
      <c r="E715" s="342"/>
      <c r="F715" s="342"/>
      <c r="G715" s="342"/>
      <c r="H715" s="342"/>
      <c r="I715" s="342"/>
      <c r="J715" s="342"/>
      <c r="K715" s="2364"/>
    </row>
    <row r="716" spans="1:11" s="979" customFormat="1">
      <c r="A716" s="342"/>
      <c r="B716" s="342"/>
      <c r="C716" s="342"/>
      <c r="D716" s="342"/>
      <c r="E716" s="342"/>
      <c r="F716" s="342"/>
      <c r="G716" s="342"/>
      <c r="H716" s="342"/>
      <c r="I716" s="342"/>
      <c r="J716" s="342"/>
      <c r="K716" s="2364"/>
    </row>
    <row r="717" spans="1:11" s="979" customFormat="1">
      <c r="A717" s="342"/>
      <c r="B717" s="342"/>
      <c r="C717" s="342"/>
      <c r="D717" s="342"/>
      <c r="E717" s="342"/>
      <c r="F717" s="342"/>
      <c r="G717" s="342"/>
      <c r="H717" s="342"/>
      <c r="I717" s="342"/>
      <c r="J717" s="342"/>
      <c r="K717" s="2364"/>
    </row>
    <row r="718" spans="1:11" s="979" customFormat="1">
      <c r="A718" s="342"/>
      <c r="B718" s="342"/>
      <c r="C718" s="342"/>
      <c r="D718" s="342"/>
      <c r="E718" s="342"/>
      <c r="F718" s="342"/>
      <c r="G718" s="342"/>
      <c r="H718" s="342"/>
      <c r="I718" s="342"/>
      <c r="J718" s="342"/>
      <c r="K718" s="2364"/>
    </row>
    <row r="719" spans="1:11" s="979" customFormat="1">
      <c r="A719" s="342"/>
      <c r="B719" s="342"/>
      <c r="C719" s="342"/>
      <c r="D719" s="342"/>
      <c r="E719" s="342"/>
      <c r="F719" s="342"/>
      <c r="G719" s="342"/>
      <c r="H719" s="342"/>
      <c r="I719" s="342"/>
      <c r="J719" s="342"/>
      <c r="K719" s="2364"/>
    </row>
    <row r="720" spans="1:11" s="979" customFormat="1">
      <c r="A720" s="342"/>
      <c r="B720" s="342"/>
      <c r="C720" s="342"/>
      <c r="D720" s="342"/>
      <c r="E720" s="342"/>
      <c r="F720" s="342"/>
      <c r="G720" s="342"/>
      <c r="H720" s="342"/>
      <c r="I720" s="342"/>
      <c r="J720" s="342"/>
      <c r="K720" s="2364"/>
    </row>
    <row r="721" spans="1:11" s="979" customFormat="1">
      <c r="A721" s="342"/>
      <c r="B721" s="342"/>
      <c r="C721" s="342"/>
      <c r="D721" s="342"/>
      <c r="E721" s="342"/>
      <c r="F721" s="342"/>
      <c r="G721" s="342"/>
      <c r="H721" s="342"/>
      <c r="I721" s="342"/>
      <c r="J721" s="342"/>
      <c r="K721" s="2364"/>
    </row>
    <row r="722" spans="1:11" s="979" customFormat="1">
      <c r="A722" s="342"/>
      <c r="B722" s="342"/>
      <c r="C722" s="342"/>
      <c r="D722" s="342"/>
      <c r="E722" s="342"/>
      <c r="F722" s="342"/>
      <c r="G722" s="342"/>
      <c r="H722" s="342"/>
      <c r="I722" s="342"/>
      <c r="J722" s="342"/>
      <c r="K722" s="2364"/>
    </row>
    <row r="723" spans="1:11" s="979" customFormat="1">
      <c r="A723" s="342"/>
      <c r="B723" s="342"/>
      <c r="C723" s="342"/>
      <c r="D723" s="342"/>
      <c r="E723" s="342"/>
      <c r="F723" s="342"/>
      <c r="G723" s="342"/>
      <c r="H723" s="342"/>
      <c r="I723" s="342"/>
      <c r="J723" s="342"/>
      <c r="K723" s="2364"/>
    </row>
    <row r="724" spans="1:11" s="979" customFormat="1">
      <c r="A724" s="342"/>
      <c r="B724" s="342"/>
      <c r="C724" s="342"/>
      <c r="D724" s="342"/>
      <c r="E724" s="342"/>
      <c r="F724" s="342"/>
      <c r="G724" s="342"/>
      <c r="H724" s="342"/>
      <c r="I724" s="342"/>
      <c r="J724" s="342"/>
      <c r="K724" s="2364"/>
    </row>
    <row r="725" spans="1:11" s="979" customFormat="1">
      <c r="A725" s="342"/>
      <c r="B725" s="342"/>
      <c r="C725" s="342"/>
      <c r="D725" s="342"/>
      <c r="E725" s="342"/>
      <c r="F725" s="342"/>
      <c r="G725" s="342"/>
      <c r="H725" s="342"/>
      <c r="I725" s="342"/>
      <c r="J725" s="342"/>
      <c r="K725" s="2364"/>
    </row>
    <row r="726" spans="1:11" s="979" customFormat="1">
      <c r="A726" s="342"/>
      <c r="B726" s="342"/>
      <c r="C726" s="342"/>
      <c r="D726" s="342"/>
      <c r="E726" s="342"/>
      <c r="F726" s="342"/>
      <c r="G726" s="342"/>
      <c r="H726" s="342"/>
      <c r="I726" s="342"/>
      <c r="J726" s="342"/>
      <c r="K726" s="2364"/>
    </row>
    <row r="727" spans="1:11" s="979" customFormat="1">
      <c r="A727" s="342"/>
      <c r="B727" s="342"/>
      <c r="C727" s="342"/>
      <c r="D727" s="342"/>
      <c r="E727" s="342"/>
      <c r="F727" s="342"/>
      <c r="G727" s="342"/>
      <c r="H727" s="342"/>
      <c r="I727" s="342"/>
      <c r="J727" s="342"/>
      <c r="K727" s="2364"/>
    </row>
    <row r="728" spans="1:11" s="979" customFormat="1">
      <c r="A728" s="342"/>
      <c r="B728" s="342"/>
      <c r="C728" s="342"/>
      <c r="D728" s="342"/>
      <c r="E728" s="342"/>
      <c r="F728" s="342"/>
      <c r="G728" s="342"/>
      <c r="H728" s="342"/>
      <c r="I728" s="342"/>
      <c r="J728" s="342"/>
      <c r="K728" s="2364"/>
    </row>
    <row r="729" spans="1:11" s="979" customFormat="1">
      <c r="A729" s="342"/>
      <c r="B729" s="342"/>
      <c r="C729" s="342"/>
      <c r="D729" s="342"/>
      <c r="E729" s="342"/>
      <c r="F729" s="342"/>
      <c r="G729" s="342"/>
      <c r="H729" s="342"/>
      <c r="I729" s="342"/>
      <c r="J729" s="342"/>
      <c r="K729" s="2364"/>
    </row>
    <row r="730" spans="1:11" s="979" customFormat="1">
      <c r="A730" s="342"/>
      <c r="B730" s="342"/>
      <c r="C730" s="342"/>
      <c r="D730" s="342"/>
      <c r="E730" s="342"/>
      <c r="F730" s="342"/>
      <c r="G730" s="342"/>
      <c r="H730" s="342"/>
      <c r="I730" s="342"/>
      <c r="J730" s="342"/>
      <c r="K730" s="2364"/>
    </row>
    <row r="731" spans="1:11" s="979" customFormat="1">
      <c r="A731" s="342"/>
      <c r="B731" s="342"/>
      <c r="C731" s="342"/>
      <c r="D731" s="342"/>
      <c r="E731" s="342"/>
      <c r="F731" s="342"/>
      <c r="G731" s="342"/>
      <c r="H731" s="342"/>
      <c r="I731" s="342"/>
      <c r="J731" s="342"/>
      <c r="K731" s="2364"/>
    </row>
    <row r="732" spans="1:11" s="979" customFormat="1">
      <c r="A732" s="342"/>
      <c r="B732" s="342"/>
      <c r="C732" s="342"/>
      <c r="D732" s="342"/>
      <c r="E732" s="342"/>
      <c r="F732" s="342"/>
      <c r="G732" s="342"/>
      <c r="H732" s="342"/>
      <c r="I732" s="342"/>
      <c r="J732" s="342"/>
      <c r="K732" s="2364"/>
    </row>
    <row r="733" spans="1:11" s="979" customFormat="1">
      <c r="A733" s="342"/>
      <c r="B733" s="342"/>
      <c r="C733" s="342"/>
      <c r="D733" s="342"/>
      <c r="E733" s="342"/>
      <c r="F733" s="342"/>
      <c r="G733" s="342"/>
      <c r="H733" s="342"/>
      <c r="I733" s="342"/>
      <c r="J733" s="342"/>
      <c r="K733" s="2364"/>
    </row>
    <row r="734" spans="1:11" s="979" customFormat="1">
      <c r="A734" s="342"/>
      <c r="B734" s="342"/>
      <c r="C734" s="342"/>
      <c r="D734" s="342"/>
      <c r="E734" s="342"/>
      <c r="F734" s="342"/>
      <c r="G734" s="342"/>
      <c r="H734" s="342"/>
      <c r="I734" s="342"/>
      <c r="J734" s="342"/>
      <c r="K734" s="2364"/>
    </row>
    <row r="735" spans="1:11" s="979" customFormat="1">
      <c r="A735" s="342"/>
      <c r="B735" s="342"/>
      <c r="C735" s="342"/>
      <c r="D735" s="342"/>
      <c r="E735" s="342"/>
      <c r="F735" s="342"/>
      <c r="G735" s="342"/>
      <c r="H735" s="342"/>
      <c r="I735" s="342"/>
      <c r="J735" s="342"/>
      <c r="K735" s="2364"/>
    </row>
    <row r="736" spans="1:11" s="979" customFormat="1">
      <c r="A736" s="342"/>
      <c r="B736" s="342"/>
      <c r="C736" s="342"/>
      <c r="D736" s="342"/>
      <c r="E736" s="342"/>
      <c r="F736" s="342"/>
      <c r="G736" s="342"/>
      <c r="H736" s="342"/>
      <c r="I736" s="342"/>
      <c r="J736" s="342"/>
      <c r="K736" s="2364"/>
    </row>
    <row r="737" spans="1:11" s="979" customFormat="1">
      <c r="A737" s="342"/>
      <c r="B737" s="342"/>
      <c r="C737" s="342"/>
      <c r="D737" s="342"/>
      <c r="E737" s="342"/>
      <c r="F737" s="342"/>
      <c r="G737" s="342"/>
      <c r="H737" s="342"/>
      <c r="I737" s="342"/>
      <c r="J737" s="342"/>
      <c r="K737" s="2364"/>
    </row>
    <row r="738" spans="1:11" s="979" customFormat="1">
      <c r="A738" s="342"/>
      <c r="B738" s="342"/>
      <c r="C738" s="342"/>
      <c r="D738" s="342"/>
      <c r="E738" s="342"/>
      <c r="F738" s="342"/>
      <c r="G738" s="342"/>
      <c r="H738" s="342"/>
      <c r="I738" s="342"/>
      <c r="J738" s="342"/>
      <c r="K738" s="2364"/>
    </row>
    <row r="739" spans="1:11" s="979" customFormat="1">
      <c r="A739" s="342"/>
      <c r="B739" s="342"/>
      <c r="C739" s="342"/>
      <c r="D739" s="342"/>
      <c r="E739" s="342"/>
      <c r="F739" s="342"/>
      <c r="G739" s="342"/>
      <c r="H739" s="342"/>
      <c r="I739" s="342"/>
      <c r="J739" s="342"/>
      <c r="K739" s="2364"/>
    </row>
    <row r="740" spans="1:11" s="979" customFormat="1">
      <c r="A740" s="342"/>
      <c r="B740" s="342"/>
      <c r="C740" s="342"/>
      <c r="D740" s="342"/>
      <c r="E740" s="342"/>
      <c r="F740" s="342"/>
      <c r="G740" s="342"/>
      <c r="H740" s="342"/>
      <c r="I740" s="342"/>
      <c r="J740" s="342"/>
      <c r="K740" s="2364"/>
    </row>
    <row r="741" spans="1:11" s="979" customFormat="1">
      <c r="A741" s="342"/>
      <c r="B741" s="342"/>
      <c r="C741" s="342"/>
      <c r="D741" s="342"/>
      <c r="E741" s="342"/>
      <c r="F741" s="342"/>
      <c r="G741" s="342"/>
      <c r="H741" s="342"/>
      <c r="I741" s="342"/>
      <c r="J741" s="342"/>
      <c r="K741" s="2364"/>
    </row>
    <row r="742" spans="1:11" s="979" customFormat="1">
      <c r="A742" s="342"/>
      <c r="B742" s="342"/>
      <c r="C742" s="342"/>
      <c r="D742" s="342"/>
      <c r="E742" s="342"/>
      <c r="F742" s="342"/>
      <c r="G742" s="342"/>
      <c r="H742" s="342"/>
      <c r="I742" s="342"/>
      <c r="J742" s="342"/>
      <c r="K742" s="2364"/>
    </row>
    <row r="743" spans="1:11" s="979" customFormat="1">
      <c r="A743" s="342"/>
      <c r="B743" s="342"/>
      <c r="C743" s="342"/>
      <c r="D743" s="342"/>
      <c r="E743" s="342"/>
      <c r="F743" s="342"/>
      <c r="G743" s="342"/>
      <c r="H743" s="342"/>
      <c r="I743" s="342"/>
      <c r="J743" s="342"/>
      <c r="K743" s="2364"/>
    </row>
    <row r="744" spans="1:11" s="979" customFormat="1">
      <c r="A744" s="342"/>
      <c r="B744" s="342"/>
      <c r="C744" s="342"/>
      <c r="D744" s="342"/>
      <c r="E744" s="342"/>
      <c r="F744" s="342"/>
      <c r="G744" s="342"/>
      <c r="H744" s="342"/>
      <c r="I744" s="342"/>
      <c r="J744" s="342"/>
      <c r="K744" s="2364"/>
    </row>
    <row r="745" spans="1:11" s="979" customFormat="1">
      <c r="A745" s="342"/>
      <c r="B745" s="342"/>
      <c r="C745" s="342"/>
      <c r="D745" s="342"/>
      <c r="E745" s="342"/>
      <c r="F745" s="342"/>
      <c r="G745" s="342"/>
      <c r="H745" s="342"/>
      <c r="I745" s="342"/>
      <c r="J745" s="342"/>
      <c r="K745" s="2364"/>
    </row>
    <row r="746" spans="1:11" s="979" customFormat="1">
      <c r="A746" s="342"/>
      <c r="B746" s="342"/>
      <c r="C746" s="342"/>
      <c r="D746" s="342"/>
      <c r="E746" s="342"/>
      <c r="F746" s="342"/>
      <c r="G746" s="342"/>
      <c r="H746" s="342"/>
      <c r="I746" s="342"/>
      <c r="J746" s="342"/>
      <c r="K746" s="2364"/>
    </row>
    <row r="747" spans="1:11" s="979" customFormat="1">
      <c r="A747" s="342"/>
      <c r="B747" s="342"/>
      <c r="C747" s="342"/>
      <c r="D747" s="342"/>
      <c r="E747" s="342"/>
      <c r="F747" s="342"/>
      <c r="G747" s="342"/>
      <c r="H747" s="342"/>
      <c r="I747" s="342"/>
      <c r="J747" s="342"/>
      <c r="K747" s="2364"/>
    </row>
    <row r="748" spans="1:11" s="979" customFormat="1">
      <c r="A748" s="342"/>
      <c r="B748" s="342"/>
      <c r="C748" s="342"/>
      <c r="D748" s="342"/>
      <c r="E748" s="342"/>
      <c r="F748" s="342"/>
      <c r="G748" s="342"/>
      <c r="H748" s="342"/>
      <c r="I748" s="342"/>
      <c r="J748" s="342"/>
      <c r="K748" s="2364"/>
    </row>
    <row r="749" spans="1:11" s="979" customFormat="1">
      <c r="A749" s="342"/>
      <c r="B749" s="342"/>
      <c r="C749" s="342"/>
      <c r="D749" s="342"/>
      <c r="E749" s="342"/>
      <c r="F749" s="342"/>
      <c r="G749" s="342"/>
      <c r="H749" s="342"/>
      <c r="I749" s="342"/>
      <c r="J749" s="342"/>
      <c r="K749" s="2364"/>
    </row>
    <row r="750" spans="1:11" s="979" customFormat="1">
      <c r="A750" s="342"/>
      <c r="B750" s="342"/>
      <c r="C750" s="342"/>
      <c r="D750" s="342"/>
      <c r="E750" s="342"/>
      <c r="F750" s="342"/>
      <c r="G750" s="342"/>
      <c r="H750" s="342"/>
      <c r="I750" s="342"/>
      <c r="J750" s="342"/>
      <c r="K750" s="2364"/>
    </row>
    <row r="751" spans="1:11" s="979" customFormat="1">
      <c r="A751" s="342"/>
      <c r="B751" s="342"/>
      <c r="C751" s="342"/>
      <c r="D751" s="342"/>
      <c r="E751" s="342"/>
      <c r="F751" s="342"/>
      <c r="G751" s="342"/>
      <c r="H751" s="342"/>
      <c r="I751" s="342"/>
      <c r="J751" s="342"/>
      <c r="K751" s="2364"/>
    </row>
    <row r="752" spans="1:11" s="979" customFormat="1">
      <c r="A752" s="342"/>
      <c r="B752" s="342"/>
      <c r="C752" s="342"/>
      <c r="D752" s="342"/>
      <c r="E752" s="342"/>
      <c r="F752" s="342"/>
      <c r="G752" s="342"/>
      <c r="H752" s="342"/>
      <c r="I752" s="342"/>
      <c r="J752" s="342"/>
      <c r="K752" s="2364"/>
    </row>
    <row r="753" spans="1:11" s="979" customFormat="1">
      <c r="A753" s="342"/>
      <c r="B753" s="342"/>
      <c r="C753" s="342"/>
      <c r="D753" s="342"/>
      <c r="E753" s="342"/>
      <c r="F753" s="342"/>
      <c r="G753" s="342"/>
      <c r="H753" s="342"/>
      <c r="I753" s="342"/>
      <c r="J753" s="342"/>
      <c r="K753" s="2364"/>
    </row>
    <row r="754" spans="1:11" s="979" customFormat="1">
      <c r="A754" s="342"/>
      <c r="B754" s="342"/>
      <c r="C754" s="342"/>
      <c r="D754" s="342"/>
      <c r="E754" s="342"/>
      <c r="F754" s="342"/>
      <c r="G754" s="342"/>
      <c r="H754" s="342"/>
      <c r="I754" s="342"/>
      <c r="J754" s="342"/>
      <c r="K754" s="2364"/>
    </row>
    <row r="755" spans="1:11" s="979" customFormat="1">
      <c r="A755" s="342"/>
      <c r="B755" s="342"/>
      <c r="C755" s="342"/>
      <c r="D755" s="342"/>
      <c r="E755" s="342"/>
      <c r="F755" s="342"/>
      <c r="G755" s="342"/>
      <c r="H755" s="342"/>
      <c r="I755" s="342"/>
      <c r="J755" s="342"/>
      <c r="K755" s="2364"/>
    </row>
    <row r="756" spans="1:11" s="979" customFormat="1">
      <c r="A756" s="342"/>
      <c r="B756" s="342"/>
      <c r="C756" s="342"/>
      <c r="D756" s="342"/>
      <c r="E756" s="342"/>
      <c r="F756" s="342"/>
      <c r="G756" s="342"/>
      <c r="H756" s="342"/>
      <c r="I756" s="342"/>
      <c r="J756" s="342"/>
      <c r="K756" s="2364"/>
    </row>
    <row r="757" spans="1:11" s="979" customFormat="1">
      <c r="A757" s="342"/>
      <c r="B757" s="342"/>
      <c r="C757" s="342"/>
      <c r="D757" s="342"/>
      <c r="E757" s="342"/>
      <c r="F757" s="342"/>
      <c r="G757" s="342"/>
      <c r="H757" s="342"/>
      <c r="I757" s="342"/>
      <c r="J757" s="342"/>
      <c r="K757" s="2364"/>
    </row>
    <row r="758" spans="1:11" s="979" customFormat="1">
      <c r="A758" s="342"/>
      <c r="B758" s="342"/>
      <c r="C758" s="342"/>
      <c r="D758" s="342"/>
      <c r="E758" s="342"/>
      <c r="F758" s="342"/>
      <c r="G758" s="342"/>
      <c r="H758" s="342"/>
      <c r="I758" s="342"/>
      <c r="J758" s="342"/>
      <c r="K758" s="2364"/>
    </row>
    <row r="759" spans="1:11" s="979" customFormat="1">
      <c r="A759" s="342"/>
      <c r="B759" s="342"/>
      <c r="C759" s="342"/>
      <c r="D759" s="342"/>
      <c r="E759" s="342"/>
      <c r="F759" s="342"/>
      <c r="G759" s="342"/>
      <c r="H759" s="342"/>
      <c r="I759" s="342"/>
      <c r="J759" s="342"/>
      <c r="K759" s="2364"/>
    </row>
    <row r="760" spans="1:11" s="979" customFormat="1">
      <c r="A760" s="342"/>
      <c r="B760" s="342"/>
      <c r="C760" s="342"/>
      <c r="D760" s="342"/>
      <c r="E760" s="342"/>
      <c r="F760" s="342"/>
      <c r="G760" s="342"/>
      <c r="H760" s="342"/>
      <c r="I760" s="342"/>
      <c r="J760" s="342"/>
      <c r="K760" s="2364"/>
    </row>
    <row r="761" spans="1:11" s="979" customFormat="1">
      <c r="A761" s="342"/>
      <c r="B761" s="342"/>
      <c r="C761" s="342"/>
      <c r="D761" s="342"/>
      <c r="E761" s="342"/>
      <c r="F761" s="342"/>
      <c r="G761" s="342"/>
      <c r="H761" s="342"/>
      <c r="I761" s="342"/>
      <c r="J761" s="342"/>
      <c r="K761" s="2364"/>
    </row>
    <row r="762" spans="1:11" s="979" customFormat="1">
      <c r="A762" s="342"/>
      <c r="B762" s="342"/>
      <c r="C762" s="342"/>
      <c r="D762" s="342"/>
      <c r="E762" s="342"/>
      <c r="F762" s="342"/>
      <c r="G762" s="342"/>
      <c r="H762" s="342"/>
      <c r="I762" s="342"/>
      <c r="J762" s="342"/>
      <c r="K762" s="2364"/>
    </row>
    <row r="763" spans="1:11" s="979" customFormat="1">
      <c r="A763" s="342"/>
      <c r="B763" s="342"/>
      <c r="C763" s="342"/>
      <c r="D763" s="342"/>
      <c r="E763" s="342"/>
      <c r="F763" s="342"/>
      <c r="G763" s="342"/>
      <c r="H763" s="342"/>
      <c r="I763" s="342"/>
      <c r="J763" s="342"/>
      <c r="K763" s="2364"/>
    </row>
    <row r="764" spans="1:11" s="979" customFormat="1">
      <c r="A764" s="342"/>
      <c r="B764" s="342"/>
      <c r="C764" s="342"/>
      <c r="D764" s="342"/>
      <c r="E764" s="342"/>
      <c r="F764" s="342"/>
      <c r="G764" s="342"/>
      <c r="H764" s="342"/>
      <c r="I764" s="342"/>
      <c r="J764" s="342"/>
      <c r="K764" s="2364"/>
    </row>
    <row r="765" spans="1:11" s="979" customFormat="1">
      <c r="A765" s="342"/>
      <c r="B765" s="342"/>
      <c r="C765" s="342"/>
      <c r="D765" s="342"/>
      <c r="E765" s="342"/>
      <c r="F765" s="342"/>
      <c r="G765" s="342"/>
      <c r="H765" s="342"/>
      <c r="I765" s="342"/>
      <c r="J765" s="342"/>
      <c r="K765" s="2364"/>
    </row>
    <row r="766" spans="1:11" s="979" customFormat="1">
      <c r="A766" s="342"/>
      <c r="B766" s="342"/>
      <c r="C766" s="342"/>
      <c r="D766" s="342"/>
      <c r="E766" s="342"/>
      <c r="F766" s="342"/>
      <c r="G766" s="342"/>
      <c r="H766" s="342"/>
      <c r="I766" s="342"/>
      <c r="J766" s="342"/>
      <c r="K766" s="2364"/>
    </row>
    <row r="767" spans="1:11" s="979" customFormat="1">
      <c r="A767" s="342"/>
      <c r="B767" s="342"/>
      <c r="C767" s="342"/>
      <c r="D767" s="342"/>
      <c r="E767" s="342"/>
      <c r="F767" s="342"/>
      <c r="G767" s="342"/>
      <c r="H767" s="342"/>
      <c r="I767" s="342"/>
      <c r="J767" s="342"/>
      <c r="K767" s="2364"/>
    </row>
    <row r="768" spans="1:11" s="979" customFormat="1">
      <c r="A768" s="342"/>
      <c r="B768" s="342"/>
      <c r="C768" s="342"/>
      <c r="D768" s="342"/>
      <c r="E768" s="342"/>
      <c r="F768" s="342"/>
      <c r="G768" s="342"/>
      <c r="H768" s="342"/>
      <c r="I768" s="342"/>
      <c r="J768" s="342"/>
      <c r="K768" s="2364"/>
    </row>
    <row r="769" spans="1:11" s="979" customFormat="1">
      <c r="A769" s="342"/>
      <c r="B769" s="342"/>
      <c r="C769" s="342"/>
      <c r="D769" s="342"/>
      <c r="E769" s="342"/>
      <c r="F769" s="342"/>
      <c r="G769" s="342"/>
      <c r="H769" s="342"/>
      <c r="I769" s="342"/>
      <c r="J769" s="342"/>
      <c r="K769" s="2364"/>
    </row>
    <row r="770" spans="1:11" s="979" customFormat="1">
      <c r="A770" s="342"/>
      <c r="B770" s="342"/>
      <c r="C770" s="342"/>
      <c r="D770" s="342"/>
      <c r="E770" s="342"/>
      <c r="F770" s="342"/>
      <c r="G770" s="342"/>
      <c r="H770" s="342"/>
      <c r="I770" s="342"/>
      <c r="J770" s="342"/>
      <c r="K770" s="2364"/>
    </row>
    <row r="771" spans="1:11" s="979" customFormat="1">
      <c r="A771" s="342"/>
      <c r="B771" s="342"/>
      <c r="C771" s="342"/>
      <c r="D771" s="342"/>
      <c r="E771" s="342"/>
      <c r="F771" s="342"/>
      <c r="G771" s="342"/>
      <c r="H771" s="342"/>
      <c r="I771" s="342"/>
      <c r="J771" s="342"/>
      <c r="K771" s="2364"/>
    </row>
    <row r="772" spans="1:11" s="979" customFormat="1">
      <c r="A772" s="342"/>
      <c r="B772" s="342"/>
      <c r="C772" s="342"/>
      <c r="D772" s="342"/>
      <c r="E772" s="342"/>
      <c r="F772" s="342"/>
      <c r="G772" s="342"/>
      <c r="H772" s="342"/>
      <c r="I772" s="342"/>
      <c r="J772" s="342"/>
      <c r="K772" s="2364"/>
    </row>
    <row r="773" spans="1:11" s="979" customFormat="1">
      <c r="A773" s="342"/>
      <c r="B773" s="342"/>
      <c r="C773" s="342"/>
      <c r="D773" s="342"/>
      <c r="E773" s="342"/>
      <c r="F773" s="342"/>
      <c r="G773" s="342"/>
      <c r="H773" s="342"/>
      <c r="I773" s="342"/>
      <c r="J773" s="342"/>
      <c r="K773" s="2364"/>
    </row>
    <row r="774" spans="1:11" s="979" customFormat="1">
      <c r="A774" s="342"/>
      <c r="B774" s="342"/>
      <c r="C774" s="342"/>
      <c r="D774" s="342"/>
      <c r="E774" s="342"/>
      <c r="F774" s="342"/>
      <c r="G774" s="342"/>
      <c r="H774" s="342"/>
      <c r="I774" s="342"/>
      <c r="J774" s="342"/>
      <c r="K774" s="2364"/>
    </row>
    <row r="775" spans="1:11" s="979" customFormat="1">
      <c r="A775" s="342"/>
      <c r="B775" s="342"/>
      <c r="C775" s="342"/>
      <c r="D775" s="342"/>
      <c r="E775" s="342"/>
      <c r="F775" s="342"/>
      <c r="G775" s="342"/>
      <c r="H775" s="342"/>
      <c r="I775" s="342"/>
      <c r="J775" s="342"/>
      <c r="K775" s="2364"/>
    </row>
    <row r="776" spans="1:11" s="979" customFormat="1">
      <c r="A776" s="342"/>
      <c r="B776" s="342"/>
      <c r="C776" s="342"/>
      <c r="D776" s="342"/>
      <c r="E776" s="342"/>
      <c r="F776" s="342"/>
      <c r="G776" s="342"/>
      <c r="H776" s="342"/>
      <c r="I776" s="342"/>
      <c r="J776" s="342"/>
      <c r="K776" s="2364"/>
    </row>
    <row r="777" spans="1:11" s="979" customFormat="1">
      <c r="A777" s="342"/>
      <c r="B777" s="342"/>
      <c r="C777" s="342"/>
      <c r="D777" s="342"/>
      <c r="E777" s="342"/>
      <c r="F777" s="342"/>
      <c r="G777" s="342"/>
      <c r="H777" s="342"/>
      <c r="I777" s="342"/>
      <c r="J777" s="342"/>
      <c r="K777" s="2364"/>
    </row>
    <row r="778" spans="1:11" s="979" customFormat="1">
      <c r="A778" s="342"/>
      <c r="B778" s="342"/>
      <c r="C778" s="342"/>
      <c r="D778" s="342"/>
      <c r="E778" s="342"/>
      <c r="F778" s="342"/>
      <c r="G778" s="342"/>
      <c r="H778" s="342"/>
      <c r="I778" s="342"/>
      <c r="J778" s="342"/>
      <c r="K778" s="2364"/>
    </row>
    <row r="779" spans="1:11" s="979" customFormat="1">
      <c r="A779" s="342"/>
      <c r="B779" s="342"/>
      <c r="C779" s="342"/>
      <c r="D779" s="342"/>
      <c r="E779" s="342"/>
      <c r="F779" s="342"/>
      <c r="G779" s="342"/>
      <c r="H779" s="342"/>
      <c r="I779" s="342"/>
      <c r="J779" s="342"/>
      <c r="K779" s="2364"/>
    </row>
    <row r="780" spans="1:11" s="979" customFormat="1">
      <c r="A780" s="342"/>
      <c r="B780" s="342"/>
      <c r="C780" s="342"/>
      <c r="D780" s="342"/>
      <c r="E780" s="342"/>
      <c r="F780" s="342"/>
      <c r="G780" s="342"/>
      <c r="H780" s="342"/>
      <c r="I780" s="342"/>
      <c r="J780" s="342"/>
      <c r="K780" s="2364"/>
    </row>
    <row r="781" spans="1:11" s="979" customFormat="1">
      <c r="A781" s="342"/>
      <c r="B781" s="342"/>
      <c r="C781" s="342"/>
      <c r="D781" s="342"/>
      <c r="E781" s="342"/>
      <c r="F781" s="342"/>
      <c r="G781" s="342"/>
      <c r="H781" s="342"/>
      <c r="I781" s="342"/>
      <c r="J781" s="342"/>
      <c r="K781" s="2364"/>
    </row>
    <row r="782" spans="1:11" s="979" customFormat="1">
      <c r="A782" s="342"/>
      <c r="B782" s="342"/>
      <c r="C782" s="342"/>
      <c r="D782" s="342"/>
      <c r="E782" s="342"/>
      <c r="F782" s="342"/>
      <c r="G782" s="342"/>
      <c r="H782" s="342"/>
      <c r="I782" s="342"/>
      <c r="J782" s="342"/>
      <c r="K782" s="2364"/>
    </row>
    <row r="783" spans="1:11" s="979" customFormat="1">
      <c r="A783" s="342"/>
      <c r="B783" s="342"/>
      <c r="C783" s="342"/>
      <c r="D783" s="342"/>
      <c r="E783" s="342"/>
      <c r="F783" s="342"/>
      <c r="G783" s="342"/>
      <c r="H783" s="342"/>
      <c r="I783" s="342"/>
      <c r="J783" s="342"/>
      <c r="K783" s="2364"/>
    </row>
    <row r="784" spans="1:11" s="979" customFormat="1">
      <c r="A784" s="342"/>
      <c r="B784" s="342"/>
      <c r="C784" s="342"/>
      <c r="D784" s="342"/>
      <c r="E784" s="342"/>
      <c r="F784" s="342"/>
      <c r="G784" s="342"/>
      <c r="H784" s="342"/>
      <c r="I784" s="342"/>
      <c r="J784" s="342"/>
      <c r="K784" s="2364"/>
    </row>
    <row r="785" spans="1:11" s="979" customFormat="1">
      <c r="A785" s="342"/>
      <c r="B785" s="342"/>
      <c r="C785" s="342"/>
      <c r="D785" s="342"/>
      <c r="E785" s="342"/>
      <c r="F785" s="342"/>
      <c r="G785" s="342"/>
      <c r="H785" s="342"/>
      <c r="I785" s="342"/>
      <c r="J785" s="342"/>
      <c r="K785" s="2364"/>
    </row>
    <row r="786" spans="1:11" s="979" customFormat="1">
      <c r="A786" s="342"/>
      <c r="B786" s="342"/>
      <c r="C786" s="342"/>
      <c r="D786" s="342"/>
      <c r="E786" s="342"/>
      <c r="F786" s="342"/>
      <c r="G786" s="342"/>
      <c r="H786" s="342"/>
      <c r="I786" s="342"/>
      <c r="J786" s="342"/>
      <c r="K786" s="2364"/>
    </row>
    <row r="787" spans="1:11" s="979" customFormat="1">
      <c r="A787" s="342"/>
      <c r="B787" s="342"/>
      <c r="C787" s="342"/>
      <c r="D787" s="342"/>
      <c r="E787" s="342"/>
      <c r="F787" s="342"/>
      <c r="G787" s="342"/>
      <c r="H787" s="342"/>
      <c r="I787" s="342"/>
      <c r="J787" s="342"/>
      <c r="K787" s="2364"/>
    </row>
    <row r="788" spans="1:11" s="979" customFormat="1">
      <c r="A788" s="342"/>
      <c r="B788" s="342"/>
      <c r="C788" s="342"/>
      <c r="D788" s="342"/>
      <c r="E788" s="342"/>
      <c r="F788" s="342"/>
      <c r="G788" s="342"/>
      <c r="H788" s="342"/>
      <c r="I788" s="342"/>
      <c r="J788" s="342"/>
      <c r="K788" s="2364"/>
    </row>
    <row r="789" spans="1:11" s="979" customFormat="1">
      <c r="A789" s="342"/>
      <c r="B789" s="342"/>
      <c r="C789" s="342"/>
      <c r="D789" s="342"/>
      <c r="E789" s="342"/>
      <c r="F789" s="342"/>
      <c r="G789" s="342"/>
      <c r="H789" s="342"/>
      <c r="I789" s="342"/>
      <c r="J789" s="342"/>
      <c r="K789" s="2364"/>
    </row>
    <row r="790" spans="1:11" s="979" customFormat="1">
      <c r="A790" s="342"/>
      <c r="B790" s="342"/>
      <c r="C790" s="342"/>
      <c r="D790" s="342"/>
      <c r="E790" s="342"/>
      <c r="F790" s="342"/>
      <c r="G790" s="342"/>
      <c r="H790" s="342"/>
      <c r="I790" s="342"/>
      <c r="J790" s="342"/>
      <c r="K790" s="2364"/>
    </row>
    <row r="791" spans="1:11" s="979" customFormat="1">
      <c r="A791" s="342"/>
      <c r="B791" s="342"/>
      <c r="C791" s="342"/>
      <c r="D791" s="342"/>
      <c r="E791" s="342"/>
      <c r="F791" s="342"/>
      <c r="G791" s="342"/>
      <c r="H791" s="342"/>
      <c r="I791" s="342"/>
      <c r="J791" s="342"/>
      <c r="K791" s="2364"/>
    </row>
    <row r="792" spans="1:11" s="979" customFormat="1">
      <c r="A792" s="342"/>
      <c r="B792" s="342"/>
      <c r="C792" s="342"/>
      <c r="D792" s="342"/>
      <c r="E792" s="342"/>
      <c r="F792" s="342"/>
      <c r="G792" s="342"/>
      <c r="H792" s="342"/>
      <c r="I792" s="342"/>
      <c r="J792" s="342"/>
      <c r="K792" s="2364"/>
    </row>
    <row r="793" spans="1:11" s="979" customFormat="1">
      <c r="A793" s="342"/>
      <c r="B793" s="342"/>
      <c r="C793" s="342"/>
      <c r="D793" s="342"/>
      <c r="E793" s="342"/>
      <c r="F793" s="342"/>
      <c r="G793" s="342"/>
      <c r="H793" s="342"/>
      <c r="I793" s="342"/>
      <c r="J793" s="342"/>
      <c r="K793" s="2364"/>
    </row>
    <row r="794" spans="1:11" s="979" customFormat="1">
      <c r="A794" s="342"/>
      <c r="B794" s="342"/>
      <c r="C794" s="342"/>
      <c r="D794" s="342"/>
      <c r="E794" s="342"/>
      <c r="F794" s="342"/>
      <c r="G794" s="342"/>
      <c r="H794" s="342"/>
      <c r="I794" s="342"/>
      <c r="J794" s="342"/>
      <c r="K794" s="2364"/>
    </row>
    <row r="795" spans="1:11" s="979" customFormat="1">
      <c r="A795" s="342"/>
      <c r="B795" s="342"/>
      <c r="C795" s="342"/>
      <c r="D795" s="342"/>
      <c r="E795" s="342"/>
      <c r="F795" s="342"/>
      <c r="G795" s="342"/>
      <c r="H795" s="342"/>
      <c r="I795" s="342"/>
      <c r="J795" s="342"/>
      <c r="K795" s="2364"/>
    </row>
    <row r="796" spans="1:11" s="979" customFormat="1">
      <c r="A796" s="342"/>
      <c r="B796" s="342"/>
      <c r="C796" s="342"/>
      <c r="D796" s="342"/>
      <c r="E796" s="342"/>
      <c r="F796" s="342"/>
      <c r="G796" s="342"/>
      <c r="H796" s="342"/>
      <c r="I796" s="342"/>
      <c r="J796" s="342"/>
      <c r="K796" s="2364"/>
    </row>
    <row r="797" spans="1:11" s="979" customFormat="1">
      <c r="A797" s="342"/>
      <c r="B797" s="342"/>
      <c r="C797" s="342"/>
      <c r="D797" s="342"/>
      <c r="E797" s="342"/>
      <c r="F797" s="342"/>
      <c r="G797" s="342"/>
      <c r="H797" s="342"/>
      <c r="I797" s="342"/>
      <c r="J797" s="342"/>
      <c r="K797" s="2364"/>
    </row>
    <row r="798" spans="1:11" s="979" customFormat="1">
      <c r="A798" s="342"/>
      <c r="B798" s="342"/>
      <c r="C798" s="342"/>
      <c r="D798" s="342"/>
      <c r="E798" s="342"/>
      <c r="F798" s="342"/>
      <c r="G798" s="342"/>
      <c r="H798" s="342"/>
      <c r="I798" s="342"/>
      <c r="J798" s="342"/>
      <c r="K798" s="2364"/>
    </row>
    <row r="799" spans="1:11" s="979" customFormat="1">
      <c r="A799" s="342"/>
      <c r="B799" s="342"/>
      <c r="C799" s="342"/>
      <c r="D799" s="342"/>
      <c r="E799" s="342"/>
      <c r="F799" s="342"/>
      <c r="G799" s="342"/>
      <c r="H799" s="342"/>
      <c r="I799" s="342"/>
      <c r="J799" s="342"/>
      <c r="K799" s="2364"/>
    </row>
    <row r="800" spans="1:11" s="979" customFormat="1">
      <c r="A800" s="342"/>
      <c r="B800" s="342"/>
      <c r="C800" s="342"/>
      <c r="D800" s="342"/>
      <c r="E800" s="342"/>
      <c r="F800" s="342"/>
      <c r="G800" s="342"/>
      <c r="H800" s="342"/>
      <c r="I800" s="342"/>
      <c r="J800" s="342"/>
      <c r="K800" s="2364"/>
    </row>
    <row r="801" spans="1:11" s="979" customFormat="1">
      <c r="A801" s="342"/>
      <c r="B801" s="342"/>
      <c r="C801" s="342"/>
      <c r="D801" s="342"/>
      <c r="E801" s="342"/>
      <c r="F801" s="342"/>
      <c r="G801" s="342"/>
      <c r="H801" s="342"/>
      <c r="I801" s="342"/>
      <c r="J801" s="342"/>
      <c r="K801" s="2364"/>
    </row>
    <row r="802" spans="1:11" s="979" customFormat="1">
      <c r="A802" s="342"/>
      <c r="B802" s="342"/>
      <c r="C802" s="342"/>
      <c r="D802" s="342"/>
      <c r="E802" s="342"/>
      <c r="F802" s="342"/>
      <c r="G802" s="342"/>
      <c r="H802" s="342"/>
      <c r="I802" s="342"/>
      <c r="J802" s="342"/>
      <c r="K802" s="2364"/>
    </row>
    <row r="803" spans="1:11" s="979" customFormat="1">
      <c r="A803" s="342"/>
      <c r="B803" s="342"/>
      <c r="C803" s="342"/>
      <c r="D803" s="342"/>
      <c r="E803" s="342"/>
      <c r="F803" s="342"/>
      <c r="G803" s="342"/>
      <c r="H803" s="342"/>
      <c r="I803" s="342"/>
      <c r="J803" s="342"/>
      <c r="K803" s="2364"/>
    </row>
    <row r="804" spans="1:11" s="979" customFormat="1">
      <c r="A804" s="342"/>
      <c r="B804" s="342"/>
      <c r="C804" s="342"/>
      <c r="D804" s="342"/>
      <c r="E804" s="342"/>
      <c r="F804" s="342"/>
      <c r="G804" s="342"/>
      <c r="H804" s="342"/>
      <c r="I804" s="342"/>
      <c r="J804" s="342"/>
      <c r="K804" s="2364"/>
    </row>
    <row r="805" spans="1:11" s="979" customFormat="1">
      <c r="A805" s="342"/>
      <c r="B805" s="342"/>
      <c r="C805" s="342"/>
      <c r="D805" s="342"/>
      <c r="E805" s="342"/>
      <c r="F805" s="342"/>
      <c r="G805" s="342"/>
      <c r="H805" s="342"/>
      <c r="I805" s="342"/>
      <c r="J805" s="342"/>
      <c r="K805" s="2364"/>
    </row>
    <row r="806" spans="1:11" s="979" customFormat="1">
      <c r="A806" s="342"/>
      <c r="B806" s="342"/>
      <c r="C806" s="342"/>
      <c r="D806" s="342"/>
      <c r="E806" s="342"/>
      <c r="F806" s="342"/>
      <c r="G806" s="342"/>
      <c r="H806" s="342"/>
      <c r="I806" s="342"/>
      <c r="J806" s="342"/>
      <c r="K806" s="2364"/>
    </row>
    <row r="807" spans="1:11" s="979" customFormat="1">
      <c r="A807" s="342"/>
      <c r="B807" s="342"/>
      <c r="C807" s="342"/>
      <c r="D807" s="342"/>
      <c r="E807" s="342"/>
      <c r="F807" s="342"/>
      <c r="G807" s="342"/>
      <c r="H807" s="342"/>
      <c r="I807" s="342"/>
      <c r="J807" s="342"/>
      <c r="K807" s="2364"/>
    </row>
    <row r="808" spans="1:11" s="979" customFormat="1">
      <c r="A808" s="342"/>
      <c r="B808" s="342"/>
      <c r="C808" s="342"/>
      <c r="D808" s="342"/>
      <c r="E808" s="342"/>
      <c r="F808" s="342"/>
      <c r="G808" s="342"/>
      <c r="H808" s="342"/>
      <c r="I808" s="342"/>
      <c r="J808" s="342"/>
      <c r="K808" s="2364"/>
    </row>
    <row r="809" spans="1:11" s="979" customFormat="1">
      <c r="A809" s="342"/>
      <c r="B809" s="342"/>
      <c r="C809" s="342"/>
      <c r="D809" s="342"/>
      <c r="E809" s="342"/>
      <c r="F809" s="342"/>
      <c r="G809" s="342"/>
      <c r="H809" s="342"/>
      <c r="I809" s="342"/>
      <c r="J809" s="342"/>
      <c r="K809" s="2364"/>
    </row>
    <row r="810" spans="1:11" s="979" customFormat="1">
      <c r="A810" s="342"/>
      <c r="B810" s="342"/>
      <c r="C810" s="342"/>
      <c r="D810" s="342"/>
      <c r="E810" s="342"/>
      <c r="F810" s="342"/>
      <c r="G810" s="342"/>
      <c r="H810" s="342"/>
      <c r="I810" s="342"/>
      <c r="J810" s="342"/>
      <c r="K810" s="2364"/>
    </row>
    <row r="811" spans="1:11" s="979" customFormat="1">
      <c r="A811" s="342"/>
      <c r="B811" s="342"/>
      <c r="C811" s="342"/>
      <c r="D811" s="342"/>
      <c r="E811" s="342"/>
      <c r="F811" s="342"/>
      <c r="G811" s="342"/>
      <c r="H811" s="342"/>
      <c r="I811" s="342"/>
      <c r="J811" s="342"/>
      <c r="K811" s="2364"/>
    </row>
    <row r="812" spans="1:11" s="979" customFormat="1">
      <c r="A812" s="342"/>
      <c r="B812" s="342"/>
      <c r="C812" s="342"/>
      <c r="D812" s="342"/>
      <c r="E812" s="342"/>
      <c r="F812" s="342"/>
      <c r="G812" s="342"/>
      <c r="H812" s="342"/>
      <c r="I812" s="342"/>
      <c r="J812" s="342"/>
      <c r="K812" s="2364"/>
    </row>
    <row r="813" spans="1:11" s="979" customFormat="1">
      <c r="A813" s="342"/>
      <c r="B813" s="342"/>
      <c r="C813" s="342"/>
      <c r="D813" s="342"/>
      <c r="E813" s="342"/>
      <c r="F813" s="342"/>
      <c r="G813" s="342"/>
      <c r="H813" s="342"/>
      <c r="I813" s="342"/>
      <c r="J813" s="342"/>
      <c r="K813" s="2364"/>
    </row>
    <row r="814" spans="1:11" s="979" customFormat="1">
      <c r="A814" s="342"/>
      <c r="B814" s="342"/>
      <c r="C814" s="342"/>
      <c r="D814" s="342"/>
      <c r="E814" s="342"/>
      <c r="F814" s="342"/>
      <c r="G814" s="342"/>
      <c r="H814" s="342"/>
      <c r="I814" s="342"/>
      <c r="J814" s="342"/>
      <c r="K814" s="2364"/>
    </row>
    <row r="815" spans="1:11" s="979" customFormat="1">
      <c r="A815" s="342"/>
      <c r="B815" s="342"/>
      <c r="C815" s="342"/>
      <c r="D815" s="342"/>
      <c r="E815" s="342"/>
      <c r="F815" s="342"/>
      <c r="G815" s="342"/>
      <c r="H815" s="342"/>
      <c r="I815" s="342"/>
      <c r="J815" s="342"/>
      <c r="K815" s="2364"/>
    </row>
    <row r="816" spans="1:11" s="979" customFormat="1">
      <c r="A816" s="342"/>
      <c r="B816" s="342"/>
      <c r="C816" s="342"/>
      <c r="D816" s="342"/>
      <c r="E816" s="342"/>
      <c r="F816" s="342"/>
      <c r="G816" s="342"/>
      <c r="H816" s="342"/>
      <c r="I816" s="342"/>
      <c r="J816" s="342"/>
      <c r="K816" s="2364"/>
    </row>
    <row r="817" spans="1:11" s="979" customFormat="1">
      <c r="A817" s="342"/>
      <c r="B817" s="342"/>
      <c r="C817" s="342"/>
      <c r="D817" s="342"/>
      <c r="E817" s="342"/>
      <c r="F817" s="342"/>
      <c r="G817" s="342"/>
      <c r="H817" s="342"/>
      <c r="I817" s="342"/>
      <c r="J817" s="342"/>
      <c r="K817" s="2364"/>
    </row>
    <row r="818" spans="1:11" s="979" customFormat="1">
      <c r="A818" s="342"/>
      <c r="B818" s="342"/>
      <c r="C818" s="342"/>
      <c r="D818" s="342"/>
      <c r="E818" s="342"/>
      <c r="F818" s="342"/>
      <c r="G818" s="342"/>
      <c r="H818" s="342"/>
      <c r="I818" s="342"/>
      <c r="J818" s="342"/>
      <c r="K818" s="2364"/>
    </row>
    <row r="819" spans="1:11" s="979" customFormat="1">
      <c r="A819" s="342"/>
      <c r="B819" s="342"/>
      <c r="C819" s="342"/>
      <c r="D819" s="342"/>
      <c r="E819" s="342"/>
      <c r="F819" s="342"/>
      <c r="G819" s="342"/>
      <c r="H819" s="342"/>
      <c r="I819" s="342"/>
      <c r="J819" s="342"/>
      <c r="K819" s="2364"/>
    </row>
    <row r="820" spans="1:11" s="979" customFormat="1">
      <c r="A820" s="342"/>
      <c r="B820" s="342"/>
      <c r="C820" s="342"/>
      <c r="D820" s="342"/>
      <c r="E820" s="342"/>
      <c r="F820" s="342"/>
      <c r="G820" s="342"/>
      <c r="H820" s="342"/>
      <c r="I820" s="342"/>
      <c r="J820" s="342"/>
      <c r="K820" s="2364"/>
    </row>
    <row r="821" spans="1:11" s="979" customFormat="1">
      <c r="A821" s="342"/>
      <c r="B821" s="342"/>
      <c r="C821" s="342"/>
      <c r="D821" s="342"/>
      <c r="E821" s="342"/>
      <c r="F821" s="342"/>
      <c r="G821" s="342"/>
      <c r="H821" s="342"/>
      <c r="I821" s="342"/>
      <c r="J821" s="342"/>
      <c r="K821" s="2364"/>
    </row>
    <row r="822" spans="1:11" s="979" customFormat="1">
      <c r="A822" s="342"/>
      <c r="B822" s="342"/>
      <c r="C822" s="342"/>
      <c r="D822" s="342"/>
      <c r="E822" s="342"/>
      <c r="F822" s="342"/>
      <c r="G822" s="342"/>
      <c r="H822" s="342"/>
      <c r="I822" s="342"/>
      <c r="J822" s="342"/>
      <c r="K822" s="2364"/>
    </row>
    <row r="823" spans="1:11" s="979" customFormat="1">
      <c r="A823" s="342"/>
      <c r="B823" s="342"/>
      <c r="C823" s="342"/>
      <c r="D823" s="342"/>
      <c r="E823" s="342"/>
      <c r="F823" s="342"/>
      <c r="G823" s="342"/>
      <c r="H823" s="342"/>
      <c r="I823" s="342"/>
      <c r="J823" s="342"/>
      <c r="K823" s="2364"/>
    </row>
    <row r="824" spans="1:11" s="979" customFormat="1">
      <c r="A824" s="342"/>
      <c r="B824" s="342"/>
      <c r="C824" s="342"/>
      <c r="D824" s="342"/>
      <c r="E824" s="342"/>
      <c r="F824" s="342"/>
      <c r="G824" s="342"/>
      <c r="H824" s="342"/>
      <c r="I824" s="342"/>
      <c r="J824" s="342"/>
      <c r="K824" s="2364"/>
    </row>
    <row r="825" spans="1:11" s="979" customFormat="1">
      <c r="A825" s="342"/>
      <c r="B825" s="342"/>
      <c r="C825" s="342"/>
      <c r="D825" s="342"/>
      <c r="E825" s="342"/>
      <c r="F825" s="342"/>
      <c r="G825" s="342"/>
      <c r="H825" s="342"/>
      <c r="I825" s="342"/>
      <c r="J825" s="342"/>
      <c r="K825" s="2364"/>
    </row>
    <row r="826" spans="1:11" s="979" customFormat="1">
      <c r="A826" s="342"/>
      <c r="B826" s="342"/>
      <c r="C826" s="342"/>
      <c r="D826" s="342"/>
      <c r="E826" s="342"/>
      <c r="F826" s="342"/>
      <c r="G826" s="342"/>
      <c r="H826" s="342"/>
      <c r="I826" s="342"/>
      <c r="J826" s="342"/>
      <c r="K826" s="2364"/>
    </row>
    <row r="827" spans="1:11" s="979" customFormat="1">
      <c r="A827" s="342"/>
      <c r="B827" s="342"/>
      <c r="C827" s="342"/>
      <c r="D827" s="342"/>
      <c r="E827" s="342"/>
      <c r="F827" s="342"/>
      <c r="G827" s="342"/>
      <c r="H827" s="342"/>
      <c r="I827" s="342"/>
      <c r="J827" s="342"/>
      <c r="K827" s="2364"/>
    </row>
    <row r="828" spans="1:11" s="979" customFormat="1">
      <c r="A828" s="342"/>
      <c r="B828" s="342"/>
      <c r="C828" s="342"/>
      <c r="D828" s="342"/>
      <c r="E828" s="342"/>
      <c r="F828" s="342"/>
      <c r="G828" s="342"/>
      <c r="H828" s="342"/>
      <c r="I828" s="342"/>
      <c r="J828" s="342"/>
      <c r="K828" s="2364"/>
    </row>
    <row r="829" spans="1:11" s="979" customFormat="1">
      <c r="A829" s="342"/>
      <c r="B829" s="342"/>
      <c r="C829" s="342"/>
      <c r="D829" s="342"/>
      <c r="E829" s="342"/>
      <c r="F829" s="342"/>
      <c r="G829" s="342"/>
      <c r="H829" s="342"/>
      <c r="I829" s="342"/>
      <c r="J829" s="342"/>
      <c r="K829" s="2364"/>
    </row>
    <row r="830" spans="1:11" s="979" customFormat="1">
      <c r="A830" s="342"/>
      <c r="B830" s="342"/>
      <c r="C830" s="342"/>
      <c r="D830" s="342"/>
      <c r="E830" s="342"/>
      <c r="F830" s="342"/>
      <c r="G830" s="342"/>
      <c r="H830" s="342"/>
      <c r="I830" s="342"/>
      <c r="J830" s="342"/>
      <c r="K830" s="2364"/>
    </row>
    <row r="831" spans="1:11" s="979" customFormat="1">
      <c r="A831" s="342"/>
      <c r="B831" s="342"/>
      <c r="C831" s="342"/>
      <c r="D831" s="342"/>
      <c r="E831" s="342"/>
      <c r="F831" s="342"/>
      <c r="G831" s="342"/>
      <c r="H831" s="342"/>
      <c r="I831" s="342"/>
      <c r="J831" s="342"/>
      <c r="K831" s="2364"/>
    </row>
    <row r="832" spans="1:11" s="979" customFormat="1">
      <c r="A832" s="342"/>
      <c r="B832" s="342"/>
      <c r="C832" s="342"/>
      <c r="D832" s="342"/>
      <c r="E832" s="342"/>
      <c r="F832" s="342"/>
      <c r="G832" s="342"/>
      <c r="H832" s="342"/>
      <c r="I832" s="342"/>
      <c r="J832" s="342"/>
      <c r="K832" s="2364"/>
    </row>
    <row r="833" spans="1:11" s="979" customFormat="1">
      <c r="A833" s="342"/>
      <c r="B833" s="342"/>
      <c r="C833" s="342"/>
      <c r="D833" s="342"/>
      <c r="E833" s="342"/>
      <c r="F833" s="342"/>
      <c r="G833" s="342"/>
      <c r="H833" s="342"/>
      <c r="I833" s="342"/>
      <c r="J833" s="342"/>
      <c r="K833" s="2364"/>
    </row>
    <row r="834" spans="1:11" s="979" customFormat="1">
      <c r="A834" s="342"/>
      <c r="B834" s="342"/>
      <c r="C834" s="342"/>
      <c r="D834" s="342"/>
      <c r="E834" s="342"/>
      <c r="F834" s="342"/>
      <c r="G834" s="342"/>
      <c r="H834" s="342"/>
      <c r="I834" s="342"/>
      <c r="J834" s="342"/>
      <c r="K834" s="2364"/>
    </row>
    <row r="835" spans="1:11" s="979" customFormat="1">
      <c r="A835" s="342"/>
      <c r="B835" s="342"/>
      <c r="C835" s="342"/>
      <c r="D835" s="342"/>
      <c r="E835" s="342"/>
      <c r="F835" s="342"/>
      <c r="G835" s="342"/>
      <c r="H835" s="342"/>
      <c r="I835" s="342"/>
      <c r="J835" s="342"/>
      <c r="K835" s="2364"/>
    </row>
    <row r="836" spans="1:11" s="979" customFormat="1">
      <c r="A836" s="342"/>
      <c r="B836" s="342"/>
      <c r="C836" s="342"/>
      <c r="D836" s="342"/>
      <c r="E836" s="342"/>
      <c r="F836" s="342"/>
      <c r="G836" s="342"/>
      <c r="H836" s="342"/>
      <c r="I836" s="342"/>
      <c r="J836" s="342"/>
      <c r="K836" s="2364"/>
    </row>
    <row r="837" spans="1:11" s="979" customFormat="1">
      <c r="A837" s="342"/>
      <c r="B837" s="342"/>
      <c r="C837" s="342"/>
      <c r="D837" s="342"/>
      <c r="E837" s="342"/>
      <c r="F837" s="342"/>
      <c r="G837" s="342"/>
      <c r="H837" s="342"/>
      <c r="I837" s="342"/>
      <c r="J837" s="342"/>
      <c r="K837" s="2364"/>
    </row>
    <row r="838" spans="1:11" s="979" customFormat="1">
      <c r="A838" s="342"/>
      <c r="B838" s="342"/>
      <c r="C838" s="342"/>
      <c r="D838" s="342"/>
      <c r="E838" s="342"/>
      <c r="F838" s="342"/>
      <c r="G838" s="342"/>
      <c r="H838" s="342"/>
      <c r="I838" s="342"/>
      <c r="J838" s="342"/>
      <c r="K838" s="2364"/>
    </row>
    <row r="839" spans="1:11" s="979" customFormat="1">
      <c r="A839" s="342"/>
      <c r="B839" s="342"/>
      <c r="C839" s="342"/>
      <c r="D839" s="342"/>
      <c r="E839" s="342"/>
      <c r="F839" s="342"/>
      <c r="G839" s="342"/>
      <c r="H839" s="342"/>
      <c r="I839" s="342"/>
      <c r="J839" s="342"/>
      <c r="K839" s="2364"/>
    </row>
    <row r="840" spans="1:11" s="979" customFormat="1">
      <c r="A840" s="342"/>
      <c r="B840" s="342"/>
      <c r="C840" s="342"/>
      <c r="D840" s="342"/>
      <c r="E840" s="342"/>
      <c r="F840" s="342"/>
      <c r="G840" s="342"/>
      <c r="H840" s="342"/>
      <c r="I840" s="342"/>
      <c r="J840" s="342"/>
      <c r="K840" s="2364"/>
    </row>
    <row r="841" spans="1:11" s="979" customFormat="1">
      <c r="A841" s="342"/>
      <c r="B841" s="342"/>
      <c r="C841" s="342"/>
      <c r="D841" s="342"/>
      <c r="E841" s="342"/>
      <c r="F841" s="342"/>
      <c r="G841" s="342"/>
      <c r="H841" s="342"/>
      <c r="I841" s="342"/>
      <c r="J841" s="342"/>
      <c r="K841" s="2364"/>
    </row>
    <row r="842" spans="1:11" s="979" customFormat="1">
      <c r="A842" s="342"/>
      <c r="B842" s="342"/>
      <c r="C842" s="342"/>
      <c r="D842" s="342"/>
      <c r="E842" s="342"/>
      <c r="F842" s="342"/>
      <c r="G842" s="342"/>
      <c r="H842" s="342"/>
      <c r="I842" s="342"/>
      <c r="J842" s="342"/>
      <c r="K842" s="2364"/>
    </row>
    <row r="843" spans="1:11" s="979" customFormat="1">
      <c r="A843" s="342"/>
      <c r="B843" s="342"/>
      <c r="C843" s="342"/>
      <c r="D843" s="342"/>
      <c r="E843" s="342"/>
      <c r="F843" s="342"/>
      <c r="G843" s="342"/>
      <c r="H843" s="342"/>
      <c r="I843" s="342"/>
      <c r="J843" s="342"/>
      <c r="K843" s="2364"/>
    </row>
    <row r="844" spans="1:11" s="979" customFormat="1">
      <c r="A844" s="342"/>
      <c r="B844" s="342"/>
      <c r="C844" s="342"/>
      <c r="D844" s="342"/>
      <c r="E844" s="342"/>
      <c r="F844" s="342"/>
      <c r="G844" s="342"/>
      <c r="H844" s="342"/>
      <c r="I844" s="342"/>
      <c r="J844" s="342"/>
      <c r="K844" s="2364"/>
    </row>
    <row r="845" spans="1:11" s="979" customFormat="1">
      <c r="A845" s="342"/>
      <c r="B845" s="342"/>
      <c r="C845" s="342"/>
      <c r="D845" s="342"/>
      <c r="E845" s="342"/>
      <c r="F845" s="342"/>
      <c r="G845" s="342"/>
      <c r="H845" s="342"/>
      <c r="I845" s="342"/>
      <c r="J845" s="342"/>
      <c r="K845" s="2364"/>
    </row>
    <row r="846" spans="1:11" s="979" customFormat="1">
      <c r="A846" s="342"/>
      <c r="B846" s="342"/>
      <c r="C846" s="342"/>
      <c r="D846" s="342"/>
      <c r="E846" s="342"/>
      <c r="F846" s="342"/>
      <c r="G846" s="342"/>
      <c r="H846" s="342"/>
      <c r="I846" s="342"/>
      <c r="J846" s="342"/>
      <c r="K846" s="2364"/>
    </row>
    <row r="847" spans="1:11" s="979" customFormat="1">
      <c r="A847" s="342"/>
      <c r="B847" s="342"/>
      <c r="C847" s="342"/>
      <c r="D847" s="342"/>
      <c r="E847" s="342"/>
      <c r="F847" s="342"/>
      <c r="G847" s="342"/>
      <c r="H847" s="342"/>
      <c r="I847" s="342"/>
      <c r="J847" s="342"/>
      <c r="K847" s="2364"/>
    </row>
    <row r="848" spans="1:11" s="979" customFormat="1">
      <c r="A848" s="342"/>
      <c r="B848" s="342"/>
      <c r="C848" s="342"/>
      <c r="D848" s="342"/>
      <c r="E848" s="342"/>
      <c r="F848" s="342"/>
      <c r="G848" s="342"/>
      <c r="H848" s="342"/>
      <c r="I848" s="342"/>
      <c r="J848" s="342"/>
      <c r="K848" s="2364"/>
    </row>
    <row r="849" spans="1:11" s="979" customFormat="1">
      <c r="A849" s="342"/>
      <c r="B849" s="342"/>
      <c r="C849" s="342"/>
      <c r="D849" s="342"/>
      <c r="E849" s="342"/>
      <c r="F849" s="342"/>
      <c r="G849" s="342"/>
      <c r="H849" s="342"/>
      <c r="I849" s="342"/>
      <c r="J849" s="342"/>
      <c r="K849" s="2364"/>
    </row>
    <row r="850" spans="1:11" s="979" customFormat="1">
      <c r="A850" s="342"/>
      <c r="B850" s="342"/>
      <c r="C850" s="342"/>
      <c r="D850" s="342"/>
      <c r="E850" s="342"/>
      <c r="F850" s="342"/>
      <c r="G850" s="342"/>
      <c r="H850" s="342"/>
      <c r="I850" s="342"/>
      <c r="J850" s="342"/>
      <c r="K850" s="2364"/>
    </row>
    <row r="851" spans="1:11" s="979" customFormat="1">
      <c r="A851" s="342"/>
      <c r="B851" s="342"/>
      <c r="C851" s="342"/>
      <c r="D851" s="342"/>
      <c r="E851" s="342"/>
      <c r="F851" s="342"/>
      <c r="G851" s="342"/>
      <c r="H851" s="342"/>
      <c r="I851" s="342"/>
      <c r="J851" s="342"/>
      <c r="K851" s="2364"/>
    </row>
    <row r="852" spans="1:11" s="979" customFormat="1">
      <c r="A852" s="342"/>
      <c r="B852" s="342"/>
      <c r="C852" s="342"/>
      <c r="D852" s="342"/>
      <c r="E852" s="342"/>
      <c r="F852" s="342"/>
      <c r="G852" s="342"/>
      <c r="H852" s="342"/>
      <c r="I852" s="342"/>
      <c r="J852" s="342"/>
      <c r="K852" s="2364"/>
    </row>
    <row r="853" spans="1:11" s="979" customFormat="1">
      <c r="A853" s="342"/>
      <c r="B853" s="342"/>
      <c r="C853" s="342"/>
      <c r="D853" s="342"/>
      <c r="E853" s="342"/>
      <c r="F853" s="342"/>
      <c r="G853" s="342"/>
      <c r="H853" s="342"/>
      <c r="I853" s="342"/>
      <c r="J853" s="342"/>
      <c r="K853" s="2364"/>
    </row>
    <row r="854" spans="1:11" s="979" customFormat="1">
      <c r="A854" s="342"/>
      <c r="B854" s="342"/>
      <c r="C854" s="342"/>
      <c r="D854" s="342"/>
      <c r="E854" s="342"/>
      <c r="F854" s="342"/>
      <c r="G854" s="342"/>
      <c r="H854" s="342"/>
      <c r="I854" s="342"/>
      <c r="J854" s="342"/>
      <c r="K854" s="2364"/>
    </row>
    <row r="855" spans="1:11" s="979" customFormat="1">
      <c r="A855" s="342"/>
      <c r="B855" s="342"/>
      <c r="C855" s="342"/>
      <c r="D855" s="342"/>
      <c r="E855" s="342"/>
      <c r="F855" s="342"/>
      <c r="G855" s="342"/>
      <c r="H855" s="342"/>
      <c r="I855" s="342"/>
      <c r="J855" s="342"/>
      <c r="K855" s="2364"/>
    </row>
    <row r="856" spans="1:11" s="979" customFormat="1">
      <c r="A856" s="342"/>
      <c r="B856" s="342"/>
      <c r="C856" s="342"/>
      <c r="D856" s="342"/>
      <c r="E856" s="342"/>
      <c r="F856" s="342"/>
      <c r="G856" s="342"/>
      <c r="H856" s="342"/>
      <c r="I856" s="342"/>
      <c r="J856" s="342"/>
      <c r="K856" s="2364"/>
    </row>
    <row r="857" spans="1:11" s="979" customFormat="1">
      <c r="A857" s="342"/>
      <c r="B857" s="342"/>
      <c r="C857" s="342"/>
      <c r="D857" s="342"/>
      <c r="E857" s="342"/>
      <c r="F857" s="342"/>
      <c r="G857" s="342"/>
      <c r="H857" s="342"/>
      <c r="I857" s="342"/>
      <c r="J857" s="342"/>
      <c r="K857" s="2364"/>
    </row>
    <row r="858" spans="1:11" s="979" customFormat="1">
      <c r="A858" s="342"/>
      <c r="B858" s="342"/>
      <c r="C858" s="342"/>
      <c r="D858" s="342"/>
      <c r="E858" s="342"/>
      <c r="F858" s="342"/>
      <c r="G858" s="342"/>
      <c r="H858" s="342"/>
      <c r="I858" s="342"/>
      <c r="J858" s="342"/>
      <c r="K858" s="2364"/>
    </row>
    <row r="859" spans="1:11" s="979" customFormat="1">
      <c r="A859" s="342"/>
      <c r="B859" s="342"/>
      <c r="C859" s="342"/>
      <c r="D859" s="342"/>
      <c r="E859" s="342"/>
      <c r="F859" s="342"/>
      <c r="G859" s="342"/>
      <c r="H859" s="342"/>
      <c r="I859" s="342"/>
      <c r="J859" s="342"/>
      <c r="K859" s="2364"/>
    </row>
    <row r="860" spans="1:11" s="979" customFormat="1">
      <c r="A860" s="342"/>
      <c r="B860" s="342"/>
      <c r="C860" s="342"/>
      <c r="D860" s="342"/>
      <c r="E860" s="342"/>
      <c r="F860" s="342"/>
      <c r="G860" s="342"/>
      <c r="H860" s="342"/>
      <c r="I860" s="342"/>
      <c r="J860" s="342"/>
      <c r="K860" s="2364"/>
    </row>
    <row r="861" spans="1:11" s="979" customFormat="1">
      <c r="A861" s="342"/>
      <c r="B861" s="342"/>
      <c r="C861" s="342"/>
      <c r="D861" s="342"/>
      <c r="E861" s="342"/>
      <c r="F861" s="342"/>
      <c r="G861" s="342"/>
      <c r="H861" s="342"/>
      <c r="I861" s="342"/>
      <c r="J861" s="342"/>
      <c r="K861" s="2364"/>
    </row>
    <row r="862" spans="1:11" s="979" customFormat="1">
      <c r="A862" s="342"/>
      <c r="B862" s="342"/>
      <c r="C862" s="342"/>
      <c r="D862" s="342"/>
      <c r="E862" s="342"/>
      <c r="F862" s="342"/>
      <c r="G862" s="342"/>
      <c r="H862" s="342"/>
      <c r="I862" s="342"/>
      <c r="J862" s="342"/>
      <c r="K862" s="2364"/>
    </row>
    <row r="863" spans="1:11" s="979" customFormat="1">
      <c r="A863" s="342"/>
      <c r="B863" s="342"/>
      <c r="C863" s="342"/>
      <c r="D863" s="342"/>
      <c r="E863" s="342"/>
      <c r="F863" s="342"/>
      <c r="G863" s="342"/>
      <c r="H863" s="342"/>
      <c r="I863" s="342"/>
      <c r="J863" s="342"/>
      <c r="K863" s="2364"/>
    </row>
    <row r="864" spans="1:11" s="979" customFormat="1">
      <c r="A864" s="342"/>
      <c r="B864" s="342"/>
      <c r="C864" s="342"/>
      <c r="D864" s="342"/>
      <c r="E864" s="342"/>
      <c r="F864" s="342"/>
      <c r="G864" s="342"/>
      <c r="H864" s="342"/>
      <c r="I864" s="342"/>
      <c r="J864" s="342"/>
      <c r="K864" s="2364"/>
    </row>
    <row r="865" spans="1:11" s="979" customFormat="1">
      <c r="A865" s="342"/>
      <c r="B865" s="342"/>
      <c r="C865" s="342"/>
      <c r="D865" s="342"/>
      <c r="E865" s="342"/>
      <c r="F865" s="342"/>
      <c r="G865" s="342"/>
      <c r="H865" s="342"/>
      <c r="I865" s="342"/>
      <c r="J865" s="342"/>
      <c r="K865" s="2364"/>
    </row>
    <row r="866" spans="1:11" s="979" customFormat="1">
      <c r="A866" s="342"/>
      <c r="B866" s="342"/>
      <c r="C866" s="342"/>
      <c r="D866" s="342"/>
      <c r="E866" s="342"/>
      <c r="F866" s="342"/>
      <c r="G866" s="342"/>
      <c r="H866" s="342"/>
      <c r="I866" s="342"/>
      <c r="J866" s="342"/>
      <c r="K866" s="2364"/>
    </row>
    <row r="867" spans="1:11" s="979" customFormat="1">
      <c r="A867" s="342"/>
      <c r="B867" s="342"/>
      <c r="C867" s="342"/>
      <c r="D867" s="342"/>
      <c r="E867" s="342"/>
      <c r="F867" s="342"/>
      <c r="G867" s="342"/>
      <c r="H867" s="342"/>
      <c r="I867" s="342"/>
      <c r="J867" s="342"/>
      <c r="K867" s="2364"/>
    </row>
    <row r="868" spans="1:11" s="979" customFormat="1">
      <c r="A868" s="342"/>
      <c r="B868" s="342"/>
      <c r="C868" s="342"/>
      <c r="D868" s="342"/>
      <c r="E868" s="342"/>
      <c r="F868" s="342"/>
      <c r="G868" s="342"/>
      <c r="H868" s="342"/>
      <c r="I868" s="342"/>
      <c r="J868" s="342"/>
      <c r="K868" s="2364"/>
    </row>
    <row r="869" spans="1:11" s="979" customFormat="1">
      <c r="A869" s="342"/>
      <c r="B869" s="342"/>
      <c r="C869" s="342"/>
      <c r="D869" s="342"/>
      <c r="E869" s="342"/>
      <c r="F869" s="342"/>
      <c r="G869" s="342"/>
      <c r="H869" s="342"/>
      <c r="I869" s="342"/>
      <c r="J869" s="342"/>
      <c r="K869" s="2364"/>
    </row>
    <row r="870" spans="1:11" s="979" customFormat="1">
      <c r="A870" s="342"/>
      <c r="B870" s="342"/>
      <c r="C870" s="342"/>
      <c r="D870" s="342"/>
      <c r="E870" s="342"/>
      <c r="F870" s="342"/>
      <c r="G870" s="342"/>
      <c r="H870" s="342"/>
      <c r="I870" s="342"/>
      <c r="J870" s="342"/>
      <c r="K870" s="2364"/>
    </row>
    <row r="871" spans="1:11" s="979" customFormat="1">
      <c r="A871" s="342"/>
      <c r="B871" s="342"/>
      <c r="C871" s="342"/>
      <c r="D871" s="342"/>
      <c r="E871" s="342"/>
      <c r="F871" s="342"/>
      <c r="G871" s="342"/>
      <c r="H871" s="342"/>
      <c r="I871" s="342"/>
      <c r="J871" s="342"/>
      <c r="K871" s="2364"/>
    </row>
    <row r="872" spans="1:11" s="979" customFormat="1">
      <c r="A872" s="342"/>
      <c r="B872" s="342"/>
      <c r="C872" s="342"/>
      <c r="D872" s="342"/>
      <c r="E872" s="342"/>
      <c r="F872" s="342"/>
      <c r="G872" s="342"/>
      <c r="H872" s="342"/>
      <c r="I872" s="342"/>
      <c r="J872" s="342"/>
      <c r="K872" s="2364"/>
    </row>
    <row r="873" spans="1:11" s="979" customFormat="1">
      <c r="A873" s="342"/>
      <c r="B873" s="342"/>
      <c r="C873" s="342"/>
      <c r="D873" s="342"/>
      <c r="E873" s="342"/>
      <c r="F873" s="342"/>
      <c r="G873" s="342"/>
      <c r="H873" s="342"/>
      <c r="I873" s="342"/>
      <c r="J873" s="342"/>
      <c r="K873" s="2364"/>
    </row>
    <row r="874" spans="1:11" s="979" customFormat="1">
      <c r="A874" s="342"/>
      <c r="B874" s="342"/>
      <c r="C874" s="342"/>
      <c r="D874" s="342"/>
      <c r="E874" s="342"/>
      <c r="F874" s="342"/>
      <c r="G874" s="342"/>
      <c r="H874" s="342"/>
      <c r="I874" s="342"/>
      <c r="J874" s="342"/>
      <c r="K874" s="2364"/>
    </row>
    <row r="875" spans="1:11" s="979" customFormat="1">
      <c r="A875" s="342"/>
      <c r="B875" s="342"/>
      <c r="C875" s="342"/>
      <c r="D875" s="342"/>
      <c r="E875" s="342"/>
      <c r="F875" s="342"/>
      <c r="G875" s="342"/>
      <c r="H875" s="342"/>
      <c r="I875" s="342"/>
      <c r="J875" s="342"/>
      <c r="K875" s="2364"/>
    </row>
    <row r="876" spans="1:11" s="979" customFormat="1">
      <c r="A876" s="342"/>
      <c r="B876" s="342"/>
      <c r="C876" s="342"/>
      <c r="D876" s="342"/>
      <c r="E876" s="342"/>
      <c r="F876" s="342"/>
      <c r="G876" s="342"/>
      <c r="H876" s="342"/>
      <c r="I876" s="342"/>
      <c r="J876" s="342"/>
      <c r="K876" s="2364"/>
    </row>
    <row r="877" spans="1:11" s="979" customFormat="1">
      <c r="A877" s="342"/>
      <c r="B877" s="342"/>
      <c r="C877" s="342"/>
      <c r="D877" s="342"/>
      <c r="E877" s="342"/>
      <c r="F877" s="342"/>
      <c r="G877" s="342"/>
      <c r="H877" s="342"/>
      <c r="I877" s="342"/>
      <c r="J877" s="342"/>
      <c r="K877" s="2364"/>
    </row>
    <row r="878" spans="1:11" s="979" customFormat="1">
      <c r="A878" s="342"/>
      <c r="B878" s="342"/>
      <c r="C878" s="342"/>
      <c r="D878" s="342"/>
      <c r="E878" s="342"/>
      <c r="F878" s="342"/>
      <c r="G878" s="342"/>
      <c r="H878" s="342"/>
      <c r="I878" s="342"/>
      <c r="J878" s="342"/>
      <c r="K878" s="2364"/>
    </row>
    <row r="879" spans="1:11" s="979" customFormat="1">
      <c r="A879" s="342"/>
      <c r="B879" s="342"/>
      <c r="C879" s="342"/>
      <c r="D879" s="342"/>
      <c r="E879" s="342"/>
      <c r="F879" s="342"/>
      <c r="G879" s="342"/>
      <c r="H879" s="342"/>
      <c r="I879" s="342"/>
      <c r="J879" s="342"/>
      <c r="K879" s="2364"/>
    </row>
    <row r="880" spans="1:11" s="979" customFormat="1">
      <c r="A880" s="342"/>
      <c r="B880" s="342"/>
      <c r="C880" s="342"/>
      <c r="D880" s="342"/>
      <c r="E880" s="342"/>
      <c r="F880" s="342"/>
      <c r="G880" s="342"/>
      <c r="H880" s="342"/>
      <c r="I880" s="342"/>
      <c r="J880" s="342"/>
      <c r="K880" s="2364"/>
    </row>
    <row r="881" spans="1:11" s="979" customFormat="1">
      <c r="A881" s="342"/>
      <c r="B881" s="342"/>
      <c r="C881" s="342"/>
      <c r="D881" s="342"/>
      <c r="E881" s="342"/>
      <c r="F881" s="342"/>
      <c r="G881" s="342"/>
      <c r="H881" s="342"/>
      <c r="I881" s="342"/>
      <c r="J881" s="342"/>
      <c r="K881" s="2364"/>
    </row>
    <row r="882" spans="1:11" s="979" customFormat="1">
      <c r="A882" s="342"/>
      <c r="B882" s="342"/>
      <c r="C882" s="342"/>
      <c r="D882" s="342"/>
      <c r="E882" s="342"/>
      <c r="F882" s="342"/>
      <c r="G882" s="342"/>
      <c r="H882" s="342"/>
      <c r="I882" s="342"/>
      <c r="J882" s="342"/>
      <c r="K882" s="2364"/>
    </row>
    <row r="883" spans="1:11" s="979" customFormat="1">
      <c r="A883" s="342"/>
      <c r="B883" s="342"/>
      <c r="C883" s="342"/>
      <c r="D883" s="342"/>
      <c r="E883" s="342"/>
      <c r="F883" s="342"/>
      <c r="G883" s="342"/>
      <c r="H883" s="342"/>
      <c r="I883" s="342"/>
      <c r="J883" s="342"/>
      <c r="K883" s="2364"/>
    </row>
    <row r="884" spans="1:11" s="979" customFormat="1">
      <c r="A884" s="342"/>
      <c r="B884" s="342"/>
      <c r="C884" s="342"/>
      <c r="D884" s="342"/>
      <c r="E884" s="342"/>
      <c r="F884" s="342"/>
      <c r="G884" s="342"/>
      <c r="H884" s="342"/>
      <c r="I884" s="342"/>
      <c r="J884" s="342"/>
      <c r="K884" s="2364"/>
    </row>
    <row r="885" spans="1:11" s="979" customFormat="1">
      <c r="A885" s="342"/>
      <c r="B885" s="342"/>
      <c r="C885" s="342"/>
      <c r="D885" s="342"/>
      <c r="E885" s="342"/>
      <c r="F885" s="342"/>
      <c r="G885" s="342"/>
      <c r="H885" s="342"/>
      <c r="I885" s="342"/>
      <c r="J885" s="342"/>
      <c r="K885" s="2364"/>
    </row>
    <row r="886" spans="1:11" s="979" customFormat="1">
      <c r="A886" s="342"/>
      <c r="B886" s="342"/>
      <c r="C886" s="342"/>
      <c r="D886" s="342"/>
      <c r="E886" s="342"/>
      <c r="F886" s="342"/>
      <c r="G886" s="342"/>
      <c r="H886" s="342"/>
      <c r="I886" s="342"/>
      <c r="J886" s="342"/>
      <c r="K886" s="2364"/>
    </row>
    <row r="887" spans="1:11" s="979" customFormat="1">
      <c r="A887" s="342"/>
      <c r="B887" s="342"/>
      <c r="C887" s="342"/>
      <c r="D887" s="342"/>
      <c r="E887" s="342"/>
      <c r="F887" s="342"/>
      <c r="G887" s="342"/>
      <c r="H887" s="342"/>
      <c r="I887" s="342"/>
      <c r="J887" s="342"/>
      <c r="K887" s="2364"/>
    </row>
    <row r="888" spans="1:11" s="979" customFormat="1">
      <c r="A888" s="342"/>
      <c r="B888" s="342"/>
      <c r="C888" s="342"/>
      <c r="D888" s="342"/>
      <c r="E888" s="342"/>
      <c r="F888" s="342"/>
      <c r="G888" s="342"/>
      <c r="H888" s="342"/>
      <c r="I888" s="342"/>
      <c r="J888" s="342"/>
      <c r="K888" s="2364"/>
    </row>
    <row r="889" spans="1:11" s="979" customFormat="1">
      <c r="A889" s="342"/>
      <c r="B889" s="342"/>
      <c r="C889" s="342"/>
      <c r="D889" s="342"/>
      <c r="E889" s="342"/>
      <c r="F889" s="342"/>
      <c r="G889" s="342"/>
      <c r="H889" s="342"/>
      <c r="I889" s="342"/>
      <c r="J889" s="342"/>
      <c r="K889" s="2364"/>
    </row>
    <row r="890" spans="1:11" s="979" customFormat="1">
      <c r="A890" s="342"/>
      <c r="B890" s="342"/>
      <c r="C890" s="342"/>
      <c r="D890" s="342"/>
      <c r="E890" s="342"/>
      <c r="F890" s="342"/>
      <c r="G890" s="342"/>
      <c r="H890" s="342"/>
      <c r="I890" s="342"/>
      <c r="J890" s="342"/>
      <c r="K890" s="2364"/>
    </row>
    <row r="891" spans="1:11" s="979" customFormat="1">
      <c r="A891" s="342"/>
      <c r="B891" s="342"/>
      <c r="C891" s="342"/>
      <c r="D891" s="342"/>
      <c r="E891" s="342"/>
      <c r="F891" s="342"/>
      <c r="G891" s="342"/>
      <c r="H891" s="342"/>
      <c r="I891" s="342"/>
      <c r="J891" s="342"/>
      <c r="K891" s="2364"/>
    </row>
    <row r="892" spans="1:11" s="979" customFormat="1">
      <c r="A892" s="342"/>
      <c r="B892" s="342"/>
      <c r="C892" s="342"/>
      <c r="D892" s="342"/>
      <c r="E892" s="342"/>
      <c r="F892" s="342"/>
      <c r="G892" s="342"/>
      <c r="H892" s="342"/>
      <c r="I892" s="342"/>
      <c r="J892" s="342"/>
      <c r="K892" s="2364"/>
    </row>
    <row r="893" spans="1:11" s="979" customFormat="1">
      <c r="A893" s="342"/>
      <c r="B893" s="342"/>
      <c r="C893" s="342"/>
      <c r="D893" s="342"/>
      <c r="E893" s="342"/>
      <c r="F893" s="342"/>
      <c r="G893" s="342"/>
      <c r="H893" s="342"/>
      <c r="I893" s="342"/>
      <c r="J893" s="342"/>
      <c r="K893" s="2364"/>
    </row>
    <row r="894" spans="1:11" s="979" customFormat="1">
      <c r="A894" s="342"/>
      <c r="B894" s="342"/>
      <c r="C894" s="342"/>
      <c r="D894" s="342"/>
      <c r="E894" s="342"/>
      <c r="F894" s="342"/>
      <c r="G894" s="342"/>
      <c r="H894" s="342"/>
      <c r="I894" s="342"/>
      <c r="J894" s="342"/>
      <c r="K894" s="2364"/>
    </row>
    <row r="895" spans="1:11" s="979" customFormat="1">
      <c r="A895" s="342"/>
      <c r="B895" s="342"/>
      <c r="C895" s="342"/>
      <c r="D895" s="342"/>
      <c r="E895" s="342"/>
      <c r="F895" s="342"/>
      <c r="G895" s="342"/>
      <c r="H895" s="342"/>
      <c r="I895" s="342"/>
      <c r="J895" s="342"/>
      <c r="K895" s="2364"/>
    </row>
    <row r="896" spans="1:11" s="979" customFormat="1">
      <c r="A896" s="342"/>
      <c r="B896" s="342"/>
      <c r="C896" s="342"/>
      <c r="D896" s="342"/>
      <c r="E896" s="342"/>
      <c r="F896" s="342"/>
      <c r="G896" s="342"/>
      <c r="H896" s="342"/>
      <c r="I896" s="342"/>
      <c r="J896" s="342"/>
      <c r="K896" s="2364"/>
    </row>
    <row r="897" spans="1:11" s="979" customFormat="1">
      <c r="A897" s="342"/>
      <c r="B897" s="342"/>
      <c r="C897" s="342"/>
      <c r="D897" s="342"/>
      <c r="E897" s="342"/>
      <c r="F897" s="342"/>
      <c r="G897" s="342"/>
      <c r="H897" s="342"/>
      <c r="I897" s="342"/>
      <c r="J897" s="342"/>
      <c r="K897" s="2364"/>
    </row>
    <row r="898" spans="1:11" s="979" customFormat="1">
      <c r="A898" s="342"/>
      <c r="B898" s="342"/>
      <c r="C898" s="342"/>
      <c r="D898" s="342"/>
      <c r="E898" s="342"/>
      <c r="F898" s="342"/>
      <c r="G898" s="342"/>
      <c r="H898" s="342"/>
      <c r="I898" s="342"/>
      <c r="J898" s="342"/>
      <c r="K898" s="2364"/>
    </row>
    <row r="899" spans="1:11" s="979" customFormat="1">
      <c r="A899" s="342"/>
      <c r="B899" s="342"/>
      <c r="C899" s="342"/>
      <c r="D899" s="342"/>
      <c r="E899" s="342"/>
      <c r="F899" s="342"/>
      <c r="G899" s="342"/>
      <c r="H899" s="342"/>
      <c r="I899" s="342"/>
      <c r="J899" s="342"/>
      <c r="K899" s="2364"/>
    </row>
    <row r="900" spans="1:11" s="979" customFormat="1">
      <c r="A900" s="342"/>
      <c r="B900" s="342"/>
      <c r="C900" s="342"/>
      <c r="D900" s="342"/>
      <c r="E900" s="342"/>
      <c r="F900" s="342"/>
      <c r="G900" s="342"/>
      <c r="H900" s="342"/>
      <c r="I900" s="342"/>
      <c r="J900" s="342"/>
      <c r="K900" s="2364"/>
    </row>
    <row r="901" spans="1:11" s="979" customFormat="1">
      <c r="A901" s="342"/>
      <c r="B901" s="342"/>
      <c r="C901" s="342"/>
      <c r="D901" s="342"/>
      <c r="E901" s="342"/>
      <c r="F901" s="342"/>
      <c r="G901" s="342"/>
      <c r="H901" s="342"/>
      <c r="I901" s="342"/>
      <c r="J901" s="342"/>
      <c r="K901" s="2364"/>
    </row>
    <row r="902" spans="1:11" s="979" customFormat="1">
      <c r="A902" s="342"/>
      <c r="B902" s="342"/>
      <c r="C902" s="342"/>
      <c r="D902" s="342"/>
      <c r="E902" s="342"/>
      <c r="F902" s="342"/>
      <c r="G902" s="342"/>
      <c r="H902" s="342"/>
      <c r="I902" s="342"/>
      <c r="J902" s="342"/>
      <c r="K902" s="2364"/>
    </row>
    <row r="903" spans="1:11" s="979" customFormat="1">
      <c r="A903" s="342"/>
      <c r="B903" s="342"/>
      <c r="C903" s="342"/>
      <c r="D903" s="342"/>
      <c r="E903" s="342"/>
      <c r="F903" s="342"/>
      <c r="G903" s="342"/>
      <c r="H903" s="342"/>
      <c r="I903" s="342"/>
      <c r="J903" s="342"/>
      <c r="K903" s="2364"/>
    </row>
    <row r="904" spans="1:11" s="979" customFormat="1">
      <c r="A904" s="342"/>
      <c r="B904" s="342"/>
      <c r="C904" s="342"/>
      <c r="D904" s="342"/>
      <c r="E904" s="342"/>
      <c r="F904" s="342"/>
      <c r="G904" s="342"/>
      <c r="H904" s="342"/>
      <c r="I904" s="342"/>
      <c r="J904" s="342"/>
      <c r="K904" s="2364"/>
    </row>
    <row r="905" spans="1:11" s="979" customFormat="1">
      <c r="A905" s="342"/>
      <c r="B905" s="342"/>
      <c r="C905" s="342"/>
      <c r="D905" s="342"/>
      <c r="E905" s="342"/>
      <c r="F905" s="342"/>
      <c r="G905" s="342"/>
      <c r="H905" s="342"/>
      <c r="I905" s="342"/>
      <c r="J905" s="342"/>
      <c r="K905" s="2364"/>
    </row>
    <row r="906" spans="1:11" s="979" customFormat="1">
      <c r="A906" s="342"/>
      <c r="B906" s="342"/>
      <c r="C906" s="342"/>
      <c r="D906" s="342"/>
      <c r="E906" s="342"/>
      <c r="F906" s="342"/>
      <c r="G906" s="342"/>
      <c r="H906" s="342"/>
      <c r="I906" s="342"/>
      <c r="J906" s="342"/>
      <c r="K906" s="2364"/>
    </row>
    <row r="907" spans="1:11" s="979" customFormat="1">
      <c r="A907" s="342"/>
      <c r="B907" s="342"/>
      <c r="C907" s="342"/>
      <c r="D907" s="342"/>
      <c r="E907" s="342"/>
      <c r="F907" s="342"/>
      <c r="G907" s="342"/>
      <c r="H907" s="342"/>
      <c r="I907" s="342"/>
      <c r="J907" s="342"/>
      <c r="K907" s="2364"/>
    </row>
    <row r="908" spans="1:11" s="979" customFormat="1">
      <c r="A908" s="342"/>
      <c r="B908" s="342"/>
      <c r="C908" s="342"/>
      <c r="D908" s="342"/>
      <c r="E908" s="342"/>
      <c r="F908" s="342"/>
      <c r="G908" s="342"/>
      <c r="H908" s="342"/>
      <c r="I908" s="342"/>
      <c r="J908" s="342"/>
      <c r="K908" s="2364"/>
    </row>
    <row r="909" spans="1:11" s="979" customFormat="1">
      <c r="A909" s="342"/>
      <c r="B909" s="342"/>
      <c r="C909" s="342"/>
      <c r="D909" s="342"/>
      <c r="E909" s="342"/>
      <c r="F909" s="342"/>
      <c r="G909" s="342"/>
      <c r="H909" s="342"/>
      <c r="I909" s="342"/>
      <c r="J909" s="342"/>
      <c r="K909" s="2364"/>
    </row>
    <row r="910" spans="1:11" s="979" customFormat="1">
      <c r="A910" s="342"/>
      <c r="B910" s="342"/>
      <c r="C910" s="342"/>
      <c r="D910" s="342"/>
      <c r="E910" s="342"/>
      <c r="F910" s="342"/>
      <c r="G910" s="342"/>
      <c r="H910" s="342"/>
      <c r="I910" s="342"/>
      <c r="J910" s="342"/>
      <c r="K910" s="2364"/>
    </row>
    <row r="911" spans="1:11" s="979" customFormat="1">
      <c r="A911" s="342"/>
      <c r="B911" s="342"/>
      <c r="C911" s="342"/>
      <c r="D911" s="342"/>
      <c r="E911" s="342"/>
      <c r="F911" s="342"/>
      <c r="G911" s="342"/>
      <c r="H911" s="342"/>
      <c r="I911" s="342"/>
      <c r="J911" s="342"/>
      <c r="K911" s="2364"/>
    </row>
    <row r="912" spans="1:11" s="979" customFormat="1">
      <c r="A912" s="342"/>
      <c r="B912" s="342"/>
      <c r="C912" s="342"/>
      <c r="D912" s="342"/>
      <c r="E912" s="342"/>
      <c r="F912" s="342"/>
      <c r="G912" s="342"/>
      <c r="H912" s="342"/>
      <c r="I912" s="342"/>
      <c r="J912" s="342"/>
      <c r="K912" s="2364"/>
    </row>
    <row r="913" spans="1:11" s="979" customFormat="1">
      <c r="A913" s="342"/>
      <c r="B913" s="342"/>
      <c r="C913" s="342"/>
      <c r="D913" s="342"/>
      <c r="E913" s="342"/>
      <c r="F913" s="342"/>
      <c r="G913" s="342"/>
      <c r="H913" s="342"/>
      <c r="I913" s="342"/>
      <c r="J913" s="342"/>
      <c r="K913" s="2364"/>
    </row>
    <row r="914" spans="1:11" s="979" customFormat="1">
      <c r="A914" s="342"/>
      <c r="B914" s="342"/>
      <c r="C914" s="342"/>
      <c r="D914" s="342"/>
      <c r="E914" s="342"/>
      <c r="F914" s="342"/>
      <c r="G914" s="342"/>
      <c r="H914" s="342"/>
      <c r="I914" s="342"/>
      <c r="J914" s="342"/>
      <c r="K914" s="2364"/>
    </row>
    <row r="915" spans="1:11" s="979" customFormat="1">
      <c r="A915" s="342"/>
      <c r="B915" s="342"/>
      <c r="C915" s="342"/>
      <c r="D915" s="342"/>
      <c r="E915" s="342"/>
      <c r="F915" s="342"/>
      <c r="G915" s="342"/>
      <c r="H915" s="342"/>
      <c r="I915" s="342"/>
      <c r="J915" s="342"/>
      <c r="K915" s="2364"/>
    </row>
    <row r="916" spans="1:11" s="979" customFormat="1">
      <c r="A916" s="342"/>
      <c r="B916" s="342"/>
      <c r="C916" s="342"/>
      <c r="D916" s="342"/>
      <c r="E916" s="342"/>
      <c r="F916" s="342"/>
      <c r="G916" s="342"/>
      <c r="H916" s="342"/>
      <c r="I916" s="342"/>
      <c r="J916" s="342"/>
      <c r="K916" s="2364"/>
    </row>
    <row r="917" spans="1:11" s="979" customFormat="1">
      <c r="A917" s="342"/>
      <c r="B917" s="342"/>
      <c r="C917" s="342"/>
      <c r="D917" s="342"/>
      <c r="E917" s="342"/>
      <c r="F917" s="342"/>
      <c r="G917" s="342"/>
      <c r="H917" s="342"/>
      <c r="I917" s="342"/>
      <c r="J917" s="342"/>
      <c r="K917" s="2364"/>
    </row>
    <row r="918" spans="1:11" s="979" customFormat="1">
      <c r="A918" s="342"/>
      <c r="B918" s="342"/>
      <c r="C918" s="342"/>
      <c r="D918" s="342"/>
      <c r="E918" s="342"/>
      <c r="F918" s="342"/>
      <c r="G918" s="342"/>
      <c r="H918" s="342"/>
      <c r="I918" s="342"/>
      <c r="J918" s="342"/>
      <c r="K918" s="2364"/>
    </row>
    <row r="919" spans="1:11" s="979" customFormat="1">
      <c r="A919" s="342"/>
      <c r="B919" s="342"/>
      <c r="C919" s="342"/>
      <c r="D919" s="342"/>
      <c r="E919" s="342"/>
      <c r="F919" s="342"/>
      <c r="G919" s="342"/>
      <c r="H919" s="342"/>
      <c r="I919" s="342"/>
      <c r="J919" s="342"/>
      <c r="K919" s="2364"/>
    </row>
    <row r="920" spans="1:11" s="979" customFormat="1">
      <c r="A920" s="342"/>
      <c r="B920" s="342"/>
      <c r="C920" s="342"/>
      <c r="D920" s="342"/>
      <c r="E920" s="342"/>
      <c r="F920" s="342"/>
      <c r="G920" s="342"/>
      <c r="H920" s="342"/>
      <c r="I920" s="342"/>
      <c r="J920" s="342"/>
      <c r="K920" s="2364"/>
    </row>
    <row r="921" spans="1:11" s="979" customFormat="1">
      <c r="A921" s="342"/>
      <c r="B921" s="342"/>
      <c r="C921" s="342"/>
      <c r="D921" s="342"/>
      <c r="E921" s="342"/>
      <c r="F921" s="342"/>
      <c r="G921" s="342"/>
      <c r="H921" s="342"/>
      <c r="I921" s="342"/>
      <c r="J921" s="342"/>
      <c r="K921" s="2364"/>
    </row>
    <row r="922" spans="1:11" s="979" customFormat="1">
      <c r="A922" s="342"/>
      <c r="B922" s="342"/>
      <c r="C922" s="342"/>
      <c r="D922" s="342"/>
      <c r="E922" s="342"/>
      <c r="F922" s="342"/>
      <c r="G922" s="342"/>
      <c r="H922" s="342"/>
      <c r="I922" s="342"/>
      <c r="J922" s="342"/>
      <c r="K922" s="2364"/>
    </row>
    <row r="923" spans="1:11" s="979" customFormat="1">
      <c r="A923" s="342"/>
      <c r="B923" s="342"/>
      <c r="C923" s="342"/>
      <c r="D923" s="342"/>
      <c r="E923" s="342"/>
      <c r="F923" s="342"/>
      <c r="G923" s="342"/>
      <c r="H923" s="342"/>
      <c r="I923" s="342"/>
      <c r="J923" s="342"/>
      <c r="K923" s="2364"/>
    </row>
    <row r="924" spans="1:11" s="979" customFormat="1">
      <c r="A924" s="342"/>
      <c r="B924" s="342"/>
      <c r="C924" s="342"/>
      <c r="D924" s="342"/>
      <c r="E924" s="342"/>
      <c r="F924" s="342"/>
      <c r="G924" s="342"/>
      <c r="H924" s="342"/>
      <c r="I924" s="342"/>
      <c r="J924" s="342"/>
      <c r="K924" s="2364"/>
    </row>
    <row r="925" spans="1:11" s="979" customFormat="1">
      <c r="A925" s="342"/>
      <c r="B925" s="342"/>
      <c r="C925" s="342"/>
      <c r="D925" s="342"/>
      <c r="E925" s="342"/>
      <c r="F925" s="342"/>
      <c r="G925" s="342"/>
      <c r="H925" s="342"/>
      <c r="I925" s="342"/>
      <c r="J925" s="342"/>
      <c r="K925" s="2364"/>
    </row>
    <row r="926" spans="1:11" s="979" customFormat="1">
      <c r="A926" s="342"/>
      <c r="B926" s="342"/>
      <c r="C926" s="342"/>
      <c r="D926" s="342"/>
      <c r="E926" s="342"/>
      <c r="F926" s="342"/>
      <c r="G926" s="342"/>
      <c r="H926" s="342"/>
      <c r="I926" s="342"/>
      <c r="J926" s="342"/>
      <c r="K926" s="2364"/>
    </row>
    <row r="927" spans="1:11" s="979" customFormat="1">
      <c r="A927" s="342"/>
      <c r="B927" s="342"/>
      <c r="C927" s="342"/>
      <c r="D927" s="342"/>
      <c r="E927" s="342"/>
      <c r="F927" s="342"/>
      <c r="G927" s="342"/>
      <c r="H927" s="342"/>
      <c r="I927" s="342"/>
      <c r="J927" s="342"/>
      <c r="K927" s="2364"/>
    </row>
    <row r="928" spans="1:11" s="979" customFormat="1">
      <c r="A928" s="342"/>
      <c r="B928" s="342"/>
      <c r="C928" s="342"/>
      <c r="D928" s="342"/>
      <c r="E928" s="342"/>
      <c r="F928" s="342"/>
      <c r="G928" s="342"/>
      <c r="H928" s="342"/>
      <c r="I928" s="342"/>
      <c r="J928" s="342"/>
      <c r="K928" s="2364"/>
    </row>
    <row r="929" spans="1:11" s="979" customFormat="1">
      <c r="A929" s="342"/>
      <c r="B929" s="342"/>
      <c r="C929" s="342"/>
      <c r="D929" s="342"/>
      <c r="E929" s="342"/>
      <c r="F929" s="342"/>
      <c r="G929" s="342"/>
      <c r="H929" s="342"/>
      <c r="I929" s="342"/>
      <c r="J929" s="342"/>
      <c r="K929" s="2364"/>
    </row>
    <row r="930" spans="1:11" s="979" customFormat="1">
      <c r="A930" s="342"/>
      <c r="B930" s="342"/>
      <c r="C930" s="342"/>
      <c r="D930" s="342"/>
      <c r="E930" s="342"/>
      <c r="F930" s="342"/>
      <c r="G930" s="342"/>
      <c r="H930" s="342"/>
      <c r="I930" s="342"/>
      <c r="J930" s="342"/>
      <c r="K930" s="2364"/>
    </row>
    <row r="931" spans="1:11" s="979" customFormat="1">
      <c r="A931" s="342"/>
      <c r="B931" s="342"/>
      <c r="C931" s="342"/>
      <c r="D931" s="342"/>
      <c r="E931" s="342"/>
      <c r="F931" s="342"/>
      <c r="G931" s="342"/>
      <c r="H931" s="342"/>
      <c r="I931" s="342"/>
      <c r="J931" s="342"/>
      <c r="K931" s="2364"/>
    </row>
    <row r="932" spans="1:11" s="979" customFormat="1">
      <c r="A932" s="342"/>
      <c r="B932" s="342"/>
      <c r="C932" s="342"/>
      <c r="D932" s="342"/>
      <c r="E932" s="342"/>
      <c r="F932" s="342"/>
      <c r="G932" s="342"/>
      <c r="H932" s="342"/>
      <c r="I932" s="342"/>
      <c r="J932" s="342"/>
      <c r="K932" s="2364"/>
    </row>
    <row r="933" spans="1:11" s="979" customFormat="1">
      <c r="A933" s="342"/>
      <c r="B933" s="342"/>
      <c r="C933" s="342"/>
      <c r="D933" s="342"/>
      <c r="E933" s="342"/>
      <c r="F933" s="342"/>
      <c r="G933" s="342"/>
      <c r="H933" s="342"/>
      <c r="I933" s="342"/>
      <c r="J933" s="342"/>
      <c r="K933" s="2364"/>
    </row>
    <row r="934" spans="1:11" s="979" customFormat="1">
      <c r="A934" s="342"/>
      <c r="B934" s="342"/>
      <c r="C934" s="342"/>
      <c r="D934" s="342"/>
      <c r="E934" s="342"/>
      <c r="F934" s="342"/>
      <c r="G934" s="342"/>
      <c r="H934" s="342"/>
      <c r="I934" s="342"/>
      <c r="J934" s="342"/>
      <c r="K934" s="2364"/>
    </row>
    <row r="935" spans="1:11" s="979" customFormat="1">
      <c r="A935" s="342"/>
      <c r="B935" s="342"/>
      <c r="C935" s="342"/>
      <c r="D935" s="342"/>
      <c r="E935" s="342"/>
      <c r="F935" s="342"/>
      <c r="G935" s="342"/>
      <c r="H935" s="342"/>
      <c r="I935" s="342"/>
      <c r="J935" s="342"/>
      <c r="K935" s="2364"/>
    </row>
    <row r="936" spans="1:11" s="979" customFormat="1">
      <c r="A936" s="342"/>
      <c r="B936" s="342"/>
      <c r="C936" s="342"/>
      <c r="D936" s="342"/>
      <c r="E936" s="342"/>
      <c r="F936" s="342"/>
      <c r="G936" s="342"/>
      <c r="H936" s="342"/>
      <c r="I936" s="342"/>
      <c r="J936" s="342"/>
      <c r="K936" s="2364"/>
    </row>
    <row r="937" spans="1:11" s="979" customFormat="1">
      <c r="A937" s="342"/>
      <c r="B937" s="342"/>
      <c r="C937" s="342"/>
      <c r="D937" s="342"/>
      <c r="E937" s="342"/>
      <c r="F937" s="342"/>
      <c r="G937" s="342"/>
      <c r="H937" s="342"/>
      <c r="I937" s="342"/>
      <c r="J937" s="342"/>
      <c r="K937" s="2364"/>
    </row>
    <row r="938" spans="1:11" s="979" customFormat="1">
      <c r="A938" s="342"/>
      <c r="B938" s="342"/>
      <c r="C938" s="342"/>
      <c r="D938" s="342"/>
      <c r="E938" s="342"/>
      <c r="F938" s="342"/>
      <c r="G938" s="342"/>
      <c r="H938" s="342"/>
      <c r="I938" s="342"/>
      <c r="J938" s="342"/>
      <c r="K938" s="2364"/>
    </row>
    <row r="939" spans="1:11" s="979" customFormat="1">
      <c r="A939" s="342"/>
      <c r="B939" s="342"/>
      <c r="C939" s="342"/>
      <c r="D939" s="342"/>
      <c r="E939" s="342"/>
      <c r="F939" s="342"/>
      <c r="G939" s="342"/>
      <c r="H939" s="342"/>
      <c r="I939" s="342"/>
      <c r="J939" s="342"/>
      <c r="K939" s="2364"/>
    </row>
    <row r="940" spans="1:11" s="979" customFormat="1">
      <c r="A940" s="342"/>
      <c r="B940" s="342"/>
      <c r="C940" s="342"/>
      <c r="D940" s="342"/>
      <c r="E940" s="342"/>
      <c r="F940" s="342"/>
      <c r="G940" s="342"/>
      <c r="H940" s="342"/>
      <c r="I940" s="342"/>
      <c r="J940" s="342"/>
      <c r="K940" s="2364"/>
    </row>
    <row r="941" spans="1:11" s="979" customFormat="1">
      <c r="A941" s="342"/>
      <c r="B941" s="342"/>
      <c r="C941" s="342"/>
      <c r="D941" s="342"/>
      <c r="E941" s="342"/>
      <c r="F941" s="342"/>
      <c r="G941" s="342"/>
      <c r="H941" s="342"/>
      <c r="I941" s="342"/>
      <c r="J941" s="342"/>
      <c r="K941" s="2364"/>
    </row>
    <row r="942" spans="1:11" s="979" customFormat="1">
      <c r="A942" s="342"/>
      <c r="B942" s="342"/>
      <c r="C942" s="342"/>
      <c r="D942" s="342"/>
      <c r="E942" s="342"/>
      <c r="F942" s="342"/>
      <c r="G942" s="342"/>
      <c r="H942" s="342"/>
      <c r="I942" s="342"/>
      <c r="J942" s="342"/>
      <c r="K942" s="2364"/>
    </row>
    <row r="943" spans="1:11" s="979" customFormat="1">
      <c r="A943" s="342"/>
      <c r="B943" s="342"/>
      <c r="C943" s="342"/>
      <c r="D943" s="342"/>
      <c r="E943" s="342"/>
      <c r="F943" s="342"/>
      <c r="G943" s="342"/>
      <c r="H943" s="342"/>
      <c r="I943" s="342"/>
      <c r="J943" s="342"/>
      <c r="K943" s="2364"/>
    </row>
    <row r="944" spans="1:11" s="979" customFormat="1">
      <c r="A944" s="342"/>
      <c r="B944" s="342"/>
      <c r="C944" s="342"/>
      <c r="D944" s="342"/>
      <c r="E944" s="342"/>
      <c r="F944" s="342"/>
      <c r="G944" s="342"/>
      <c r="H944" s="342"/>
      <c r="I944" s="342"/>
      <c r="J944" s="342"/>
      <c r="K944" s="2364"/>
    </row>
    <row r="945" spans="1:11" s="979" customFormat="1">
      <c r="A945" s="342"/>
      <c r="B945" s="342"/>
      <c r="C945" s="342"/>
      <c r="D945" s="342"/>
      <c r="E945" s="342"/>
      <c r="F945" s="342"/>
      <c r="G945" s="342"/>
      <c r="H945" s="342"/>
      <c r="I945" s="342"/>
      <c r="J945" s="342"/>
      <c r="K945" s="2364"/>
    </row>
    <row r="946" spans="1:11" s="979" customFormat="1">
      <c r="A946" s="342"/>
      <c r="B946" s="342"/>
      <c r="C946" s="342"/>
      <c r="D946" s="342"/>
      <c r="E946" s="342"/>
      <c r="F946" s="342"/>
      <c r="G946" s="342"/>
      <c r="H946" s="342"/>
      <c r="I946" s="342"/>
      <c r="J946" s="342"/>
      <c r="K946" s="2364"/>
    </row>
    <row r="947" spans="1:11" s="979" customFormat="1">
      <c r="A947" s="342"/>
      <c r="B947" s="342"/>
      <c r="C947" s="342"/>
      <c r="D947" s="342"/>
      <c r="E947" s="342"/>
      <c r="F947" s="342"/>
      <c r="G947" s="342"/>
      <c r="H947" s="342"/>
      <c r="I947" s="342"/>
      <c r="J947" s="342"/>
      <c r="K947" s="2364"/>
    </row>
    <row r="948" spans="1:11" s="979" customFormat="1">
      <c r="A948" s="342"/>
      <c r="B948" s="342"/>
      <c r="C948" s="342"/>
      <c r="D948" s="342"/>
      <c r="E948" s="342"/>
      <c r="F948" s="342"/>
      <c r="G948" s="342"/>
      <c r="H948" s="342"/>
      <c r="I948" s="342"/>
      <c r="J948" s="342"/>
      <c r="K948" s="2364"/>
    </row>
    <row r="949" spans="1:11" s="979" customFormat="1">
      <c r="A949" s="342"/>
      <c r="B949" s="342"/>
      <c r="C949" s="342"/>
      <c r="D949" s="342"/>
      <c r="E949" s="342"/>
      <c r="F949" s="342"/>
      <c r="G949" s="342"/>
      <c r="H949" s="342"/>
      <c r="I949" s="342"/>
      <c r="J949" s="342"/>
      <c r="K949" s="2364"/>
    </row>
    <row r="950" spans="1:11" s="979" customFormat="1">
      <c r="A950" s="342"/>
      <c r="B950" s="342"/>
      <c r="C950" s="342"/>
      <c r="D950" s="342"/>
      <c r="E950" s="342"/>
      <c r="F950" s="342"/>
      <c r="G950" s="342"/>
      <c r="H950" s="342"/>
      <c r="I950" s="342"/>
      <c r="J950" s="342"/>
      <c r="K950" s="2364"/>
    </row>
    <row r="951" spans="1:11" s="979" customFormat="1">
      <c r="A951" s="342"/>
      <c r="B951" s="342"/>
      <c r="C951" s="342"/>
      <c r="D951" s="342"/>
      <c r="E951" s="342"/>
      <c r="F951" s="342"/>
      <c r="G951" s="342"/>
      <c r="H951" s="342"/>
      <c r="I951" s="342"/>
      <c r="J951" s="342"/>
      <c r="K951" s="2364"/>
    </row>
    <row r="952" spans="1:11" s="979" customFormat="1">
      <c r="A952" s="342"/>
      <c r="B952" s="342"/>
      <c r="C952" s="342"/>
      <c r="D952" s="342"/>
      <c r="E952" s="342"/>
      <c r="F952" s="342"/>
      <c r="G952" s="342"/>
      <c r="H952" s="342"/>
      <c r="I952" s="342"/>
      <c r="J952" s="342"/>
      <c r="K952" s="2364"/>
    </row>
    <row r="953" spans="1:11" s="979" customFormat="1">
      <c r="A953" s="342"/>
      <c r="B953" s="342"/>
      <c r="C953" s="342"/>
      <c r="D953" s="342"/>
      <c r="E953" s="342"/>
      <c r="F953" s="342"/>
      <c r="G953" s="342"/>
      <c r="H953" s="342"/>
      <c r="I953" s="342"/>
      <c r="J953" s="342"/>
      <c r="K953" s="2364"/>
    </row>
    <row r="954" spans="1:11" s="979" customFormat="1">
      <c r="A954" s="342"/>
      <c r="B954" s="342"/>
      <c r="C954" s="342"/>
      <c r="D954" s="342"/>
      <c r="E954" s="342"/>
      <c r="F954" s="342"/>
      <c r="G954" s="342"/>
      <c r="H954" s="342"/>
      <c r="I954" s="342"/>
      <c r="J954" s="342"/>
      <c r="K954" s="2364"/>
    </row>
    <row r="955" spans="1:11" s="979" customFormat="1">
      <c r="A955" s="342"/>
      <c r="B955" s="342"/>
      <c r="C955" s="342"/>
      <c r="D955" s="342"/>
      <c r="E955" s="342"/>
      <c r="F955" s="342"/>
      <c r="G955" s="342"/>
      <c r="H955" s="342"/>
      <c r="I955" s="342"/>
      <c r="J955" s="342"/>
      <c r="K955" s="2364"/>
    </row>
    <row r="956" spans="1:11" s="979" customFormat="1">
      <c r="A956" s="342"/>
      <c r="B956" s="342"/>
      <c r="C956" s="342"/>
      <c r="D956" s="342"/>
      <c r="E956" s="342"/>
      <c r="F956" s="342"/>
      <c r="G956" s="342"/>
      <c r="H956" s="342"/>
      <c r="I956" s="342"/>
      <c r="J956" s="342"/>
      <c r="K956" s="2364"/>
    </row>
    <row r="957" spans="1:11" s="979" customFormat="1">
      <c r="A957" s="342"/>
      <c r="B957" s="342"/>
      <c r="C957" s="342"/>
      <c r="D957" s="342"/>
      <c r="E957" s="342"/>
      <c r="F957" s="342"/>
      <c r="G957" s="342"/>
      <c r="H957" s="342"/>
      <c r="I957" s="342"/>
      <c r="J957" s="342"/>
      <c r="K957" s="2364"/>
    </row>
    <row r="958" spans="1:11" s="979" customFormat="1">
      <c r="A958" s="342"/>
      <c r="B958" s="342"/>
      <c r="C958" s="342"/>
      <c r="D958" s="342"/>
      <c r="E958" s="342"/>
      <c r="F958" s="342"/>
      <c r="G958" s="342"/>
      <c r="H958" s="342"/>
      <c r="I958" s="342"/>
      <c r="J958" s="342"/>
      <c r="K958" s="2364"/>
    </row>
    <row r="959" spans="1:11" s="979" customFormat="1">
      <c r="A959" s="342"/>
      <c r="B959" s="342"/>
      <c r="C959" s="342"/>
      <c r="D959" s="342"/>
      <c r="E959" s="342"/>
      <c r="F959" s="342"/>
      <c r="G959" s="342"/>
      <c r="H959" s="342"/>
      <c r="I959" s="342"/>
      <c r="J959" s="342"/>
      <c r="K959" s="2364"/>
    </row>
    <row r="960" spans="1:11" s="979" customFormat="1">
      <c r="A960" s="342"/>
      <c r="B960" s="342"/>
      <c r="C960" s="342"/>
      <c r="D960" s="342"/>
      <c r="E960" s="342"/>
      <c r="F960" s="342"/>
      <c r="G960" s="342"/>
      <c r="H960" s="342"/>
      <c r="I960" s="342"/>
      <c r="J960" s="342"/>
      <c r="K960" s="2364"/>
    </row>
    <row r="961" spans="1:11" s="979" customFormat="1">
      <c r="A961" s="342"/>
      <c r="B961" s="342"/>
      <c r="C961" s="342"/>
      <c r="D961" s="342"/>
      <c r="E961" s="342"/>
      <c r="F961" s="342"/>
      <c r="G961" s="342"/>
      <c r="H961" s="342"/>
      <c r="I961" s="342"/>
      <c r="J961" s="342"/>
      <c r="K961" s="2364"/>
    </row>
    <row r="962" spans="1:11" s="979" customFormat="1">
      <c r="A962" s="342"/>
      <c r="B962" s="342"/>
      <c r="C962" s="342"/>
      <c r="D962" s="342"/>
      <c r="E962" s="342"/>
      <c r="F962" s="342"/>
      <c r="G962" s="342"/>
      <c r="H962" s="342"/>
      <c r="I962" s="342"/>
      <c r="J962" s="342"/>
      <c r="K962" s="2364"/>
    </row>
    <row r="963" spans="1:11" s="979" customFormat="1">
      <c r="A963" s="342"/>
      <c r="B963" s="342"/>
      <c r="C963" s="342"/>
      <c r="D963" s="342"/>
      <c r="E963" s="342"/>
      <c r="F963" s="342"/>
      <c r="G963" s="342"/>
      <c r="H963" s="342"/>
      <c r="I963" s="342"/>
      <c r="J963" s="342"/>
      <c r="K963" s="2364"/>
    </row>
    <row r="964" spans="1:11" s="979" customFormat="1">
      <c r="A964" s="342"/>
      <c r="B964" s="342"/>
      <c r="C964" s="342"/>
      <c r="D964" s="342"/>
      <c r="E964" s="342"/>
      <c r="F964" s="342"/>
      <c r="G964" s="342"/>
      <c r="H964" s="342"/>
      <c r="I964" s="342"/>
      <c r="J964" s="342"/>
      <c r="K964" s="2364"/>
    </row>
    <row r="965" spans="1:11" s="979" customFormat="1">
      <c r="A965" s="342"/>
      <c r="B965" s="342"/>
      <c r="C965" s="342"/>
      <c r="D965" s="342"/>
      <c r="E965" s="342"/>
      <c r="F965" s="342"/>
      <c r="G965" s="342"/>
      <c r="H965" s="342"/>
      <c r="I965" s="342"/>
      <c r="J965" s="342"/>
      <c r="K965" s="2364"/>
    </row>
    <row r="966" spans="1:11" s="979" customFormat="1">
      <c r="A966" s="342"/>
      <c r="B966" s="342"/>
      <c r="C966" s="342"/>
      <c r="D966" s="342"/>
      <c r="E966" s="342"/>
      <c r="F966" s="342"/>
      <c r="G966" s="342"/>
      <c r="H966" s="342"/>
      <c r="I966" s="342"/>
      <c r="J966" s="342"/>
      <c r="K966" s="2364"/>
    </row>
    <row r="967" spans="1:11" s="979" customFormat="1">
      <c r="A967" s="342"/>
      <c r="B967" s="342"/>
      <c r="C967" s="342"/>
      <c r="D967" s="342"/>
      <c r="E967" s="342"/>
      <c r="F967" s="342"/>
      <c r="G967" s="342"/>
      <c r="H967" s="342"/>
      <c r="I967" s="342"/>
      <c r="J967" s="342"/>
      <c r="K967" s="2364"/>
    </row>
    <row r="968" spans="1:11" s="979" customFormat="1">
      <c r="A968" s="342"/>
      <c r="B968" s="342"/>
      <c r="C968" s="342"/>
      <c r="D968" s="342"/>
      <c r="E968" s="342"/>
      <c r="F968" s="342"/>
      <c r="G968" s="342"/>
      <c r="H968" s="342"/>
      <c r="I968" s="342"/>
      <c r="J968" s="342"/>
      <c r="K968" s="2364"/>
    </row>
    <row r="969" spans="1:11" s="979" customFormat="1">
      <c r="A969" s="342"/>
      <c r="B969" s="342"/>
      <c r="C969" s="342"/>
      <c r="D969" s="342"/>
      <c r="E969" s="342"/>
      <c r="F969" s="342"/>
      <c r="G969" s="342"/>
      <c r="H969" s="342"/>
      <c r="I969" s="342"/>
      <c r="J969" s="342"/>
      <c r="K969" s="2364"/>
    </row>
    <row r="970" spans="1:11" s="979" customFormat="1">
      <c r="A970" s="342"/>
      <c r="B970" s="342"/>
      <c r="C970" s="342"/>
      <c r="D970" s="342"/>
      <c r="E970" s="342"/>
      <c r="F970" s="342"/>
      <c r="G970" s="342"/>
      <c r="H970" s="342"/>
      <c r="I970" s="342"/>
      <c r="J970" s="342"/>
      <c r="K970" s="2364"/>
    </row>
    <row r="971" spans="1:11" s="979" customFormat="1">
      <c r="A971" s="342"/>
      <c r="B971" s="342"/>
      <c r="C971" s="342"/>
      <c r="D971" s="342"/>
      <c r="E971" s="342"/>
      <c r="F971" s="342"/>
      <c r="G971" s="342"/>
      <c r="H971" s="342"/>
      <c r="I971" s="342"/>
      <c r="J971" s="342"/>
      <c r="K971" s="2364"/>
    </row>
    <row r="972" spans="1:11" s="979" customFormat="1">
      <c r="A972" s="342"/>
      <c r="B972" s="342"/>
      <c r="C972" s="342"/>
      <c r="D972" s="342"/>
      <c r="E972" s="342"/>
      <c r="F972" s="342"/>
      <c r="G972" s="342"/>
      <c r="H972" s="342"/>
      <c r="I972" s="342"/>
      <c r="J972" s="342"/>
      <c r="K972" s="2364"/>
    </row>
    <row r="973" spans="1:11" s="979" customFormat="1">
      <c r="A973" s="342"/>
      <c r="B973" s="342"/>
      <c r="C973" s="342"/>
      <c r="D973" s="342"/>
      <c r="E973" s="342"/>
      <c r="F973" s="342"/>
      <c r="G973" s="342"/>
      <c r="H973" s="342"/>
      <c r="I973" s="342"/>
      <c r="J973" s="342"/>
      <c r="K973" s="2364"/>
    </row>
    <row r="974" spans="1:11" s="979" customFormat="1">
      <c r="A974" s="342"/>
      <c r="B974" s="342"/>
      <c r="C974" s="342"/>
      <c r="D974" s="342"/>
      <c r="E974" s="342"/>
      <c r="F974" s="342"/>
      <c r="G974" s="342"/>
      <c r="H974" s="342"/>
      <c r="I974" s="342"/>
      <c r="J974" s="342"/>
      <c r="K974" s="2364"/>
    </row>
    <row r="975" spans="1:11" s="979" customFormat="1">
      <c r="A975" s="342"/>
      <c r="B975" s="342"/>
      <c r="C975" s="342"/>
      <c r="D975" s="342"/>
      <c r="E975" s="342"/>
      <c r="F975" s="342"/>
      <c r="G975" s="342"/>
      <c r="H975" s="342"/>
      <c r="I975" s="342"/>
      <c r="J975" s="342"/>
      <c r="K975" s="2364"/>
    </row>
    <row r="976" spans="1:11" s="979" customFormat="1">
      <c r="A976" s="342"/>
      <c r="B976" s="342"/>
      <c r="C976" s="342"/>
      <c r="D976" s="342"/>
      <c r="E976" s="342"/>
      <c r="F976" s="342"/>
      <c r="G976" s="342"/>
      <c r="H976" s="342"/>
      <c r="I976" s="342"/>
      <c r="J976" s="342"/>
      <c r="K976" s="2364"/>
    </row>
    <row r="977" spans="1:11" s="979" customFormat="1">
      <c r="A977" s="342"/>
      <c r="B977" s="342"/>
      <c r="C977" s="342"/>
      <c r="D977" s="342"/>
      <c r="E977" s="342"/>
      <c r="F977" s="342"/>
      <c r="G977" s="342"/>
      <c r="H977" s="342"/>
      <c r="I977" s="342"/>
      <c r="J977" s="342"/>
      <c r="K977" s="2364"/>
    </row>
    <row r="978" spans="1:11" s="979" customFormat="1">
      <c r="A978" s="342"/>
      <c r="B978" s="342"/>
      <c r="C978" s="342"/>
      <c r="D978" s="342"/>
      <c r="E978" s="342"/>
      <c r="F978" s="342"/>
      <c r="G978" s="342"/>
      <c r="H978" s="342"/>
      <c r="I978" s="342"/>
      <c r="J978" s="342"/>
      <c r="K978" s="2364"/>
    </row>
    <row r="979" spans="1:11" s="979" customFormat="1">
      <c r="A979" s="342"/>
      <c r="B979" s="342"/>
      <c r="C979" s="342"/>
      <c r="D979" s="342"/>
      <c r="E979" s="342"/>
      <c r="F979" s="342"/>
      <c r="G979" s="342"/>
      <c r="H979" s="342"/>
      <c r="I979" s="342"/>
      <c r="J979" s="342"/>
      <c r="K979" s="2364"/>
    </row>
    <row r="980" spans="1:11" s="979" customFormat="1">
      <c r="A980" s="342"/>
      <c r="B980" s="342"/>
      <c r="C980" s="342"/>
      <c r="D980" s="342"/>
      <c r="E980" s="342"/>
      <c r="F980" s="342"/>
      <c r="G980" s="342"/>
      <c r="H980" s="342"/>
      <c r="I980" s="342"/>
      <c r="J980" s="342"/>
      <c r="K980" s="2364"/>
    </row>
    <row r="981" spans="1:11" s="979" customFormat="1">
      <c r="A981" s="342"/>
      <c r="B981" s="342"/>
      <c r="C981" s="342"/>
      <c r="D981" s="342"/>
      <c r="E981" s="342"/>
      <c r="F981" s="342"/>
      <c r="G981" s="342"/>
      <c r="H981" s="342"/>
      <c r="I981" s="342"/>
      <c r="J981" s="342"/>
      <c r="K981" s="2364"/>
    </row>
    <row r="982" spans="1:11" s="979" customFormat="1">
      <c r="A982" s="342"/>
      <c r="B982" s="342"/>
      <c r="C982" s="342"/>
      <c r="D982" s="342"/>
      <c r="E982" s="342"/>
      <c r="F982" s="342"/>
      <c r="G982" s="342"/>
      <c r="H982" s="342"/>
      <c r="I982" s="342"/>
      <c r="J982" s="342"/>
      <c r="K982" s="2364"/>
    </row>
    <row r="983" spans="1:11" s="979" customFormat="1">
      <c r="A983" s="342"/>
      <c r="B983" s="342"/>
      <c r="C983" s="342"/>
      <c r="D983" s="342"/>
      <c r="E983" s="342"/>
      <c r="F983" s="342"/>
      <c r="G983" s="342"/>
      <c r="H983" s="342"/>
      <c r="I983" s="342"/>
      <c r="J983" s="342"/>
      <c r="K983" s="2364"/>
    </row>
    <row r="984" spans="1:11" s="979" customFormat="1">
      <c r="A984" s="342"/>
      <c r="B984" s="342"/>
      <c r="C984" s="342"/>
      <c r="D984" s="342"/>
      <c r="E984" s="342"/>
      <c r="F984" s="342"/>
      <c r="G984" s="342"/>
      <c r="H984" s="342"/>
      <c r="I984" s="342"/>
      <c r="J984" s="342"/>
      <c r="K984" s="2364"/>
    </row>
    <row r="985" spans="1:11" s="979" customFormat="1">
      <c r="A985" s="342"/>
      <c r="B985" s="342"/>
      <c r="C985" s="342"/>
      <c r="D985" s="342"/>
      <c r="E985" s="342"/>
      <c r="F985" s="342"/>
      <c r="G985" s="342"/>
      <c r="H985" s="342"/>
      <c r="I985" s="342"/>
      <c r="J985" s="342"/>
      <c r="K985" s="2364"/>
    </row>
    <row r="986" spans="1:11">
      <c r="A986" s="327"/>
      <c r="B986" s="327"/>
      <c r="C986" s="327"/>
      <c r="D986" s="342"/>
      <c r="E986" s="342"/>
      <c r="F986" s="342"/>
      <c r="G986" s="342"/>
      <c r="H986" s="342"/>
      <c r="I986" s="342"/>
      <c r="J986" s="342"/>
      <c r="K986" s="220"/>
    </row>
    <row r="987" spans="1:11">
      <c r="A987" s="327"/>
      <c r="B987" s="327"/>
      <c r="C987" s="327"/>
      <c r="D987" s="342"/>
      <c r="E987" s="342"/>
      <c r="F987" s="342"/>
      <c r="G987" s="342"/>
      <c r="H987" s="342"/>
      <c r="I987" s="342"/>
      <c r="J987" s="342"/>
      <c r="K987" s="220"/>
    </row>
    <row r="988" spans="1:11">
      <c r="A988" s="327"/>
      <c r="B988" s="327"/>
      <c r="C988" s="327"/>
      <c r="D988" s="342"/>
      <c r="E988" s="342"/>
      <c r="F988" s="342"/>
      <c r="G988" s="342"/>
      <c r="H988" s="342"/>
      <c r="I988" s="342"/>
      <c r="J988" s="342"/>
      <c r="K988" s="220"/>
    </row>
    <row r="989" spans="1:11">
      <c r="A989" s="327"/>
      <c r="B989" s="327"/>
      <c r="C989" s="327"/>
      <c r="D989" s="342"/>
      <c r="E989" s="342"/>
      <c r="F989" s="342"/>
      <c r="G989" s="342"/>
      <c r="H989" s="342"/>
      <c r="I989" s="342"/>
      <c r="J989" s="342"/>
      <c r="K989" s="220"/>
    </row>
    <row r="990" spans="1:11">
      <c r="A990" s="327"/>
      <c r="B990" s="327"/>
      <c r="C990" s="327"/>
      <c r="D990" s="342"/>
      <c r="E990" s="342"/>
      <c r="F990" s="342"/>
      <c r="G990" s="342"/>
      <c r="H990" s="342"/>
      <c r="I990" s="342"/>
      <c r="J990" s="342"/>
      <c r="K990" s="220"/>
    </row>
    <row r="991" spans="1:11">
      <c r="A991" s="327"/>
      <c r="B991" s="327"/>
      <c r="C991" s="327"/>
      <c r="D991" s="342"/>
      <c r="E991" s="342"/>
      <c r="F991" s="342"/>
      <c r="G991" s="342"/>
      <c r="H991" s="342"/>
      <c r="I991" s="342"/>
      <c r="J991" s="342"/>
      <c r="K991" s="220"/>
    </row>
    <row r="992" spans="1:11">
      <c r="A992" s="327"/>
      <c r="B992" s="327"/>
      <c r="C992" s="327"/>
      <c r="D992" s="342"/>
      <c r="E992" s="342"/>
      <c r="F992" s="342"/>
      <c r="G992" s="342"/>
      <c r="H992" s="342"/>
      <c r="I992" s="342"/>
      <c r="J992" s="342"/>
      <c r="K992" s="220"/>
    </row>
    <row r="993" spans="1:11">
      <c r="A993" s="327"/>
      <c r="B993" s="327"/>
      <c r="C993" s="327"/>
      <c r="D993" s="342"/>
      <c r="E993" s="342"/>
      <c r="F993" s="342"/>
      <c r="G993" s="342"/>
      <c r="H993" s="342"/>
      <c r="I993" s="342"/>
      <c r="J993" s="342"/>
      <c r="K993" s="220"/>
    </row>
    <row r="994" spans="1:11">
      <c r="A994" s="327"/>
      <c r="B994" s="327"/>
      <c r="C994" s="327"/>
      <c r="D994" s="342"/>
      <c r="E994" s="342"/>
      <c r="F994" s="342"/>
      <c r="G994" s="342"/>
      <c r="H994" s="342"/>
      <c r="I994" s="342"/>
      <c r="J994" s="342"/>
      <c r="K994" s="220"/>
    </row>
    <row r="995" spans="1:11">
      <c r="A995" s="327"/>
      <c r="B995" s="327"/>
      <c r="C995" s="327"/>
      <c r="D995" s="342"/>
      <c r="E995" s="342"/>
      <c r="F995" s="342"/>
      <c r="G995" s="342"/>
      <c r="H995" s="342"/>
      <c r="I995" s="342"/>
      <c r="J995" s="342"/>
      <c r="K995" s="220"/>
    </row>
    <row r="996" spans="1:11">
      <c r="A996" s="327"/>
      <c r="B996" s="327"/>
      <c r="C996" s="327"/>
      <c r="D996" s="342"/>
      <c r="E996" s="342"/>
      <c r="F996" s="342"/>
      <c r="G996" s="342"/>
      <c r="H996" s="342"/>
      <c r="I996" s="342"/>
      <c r="J996" s="342"/>
      <c r="K996" s="220"/>
    </row>
    <row r="997" spans="1:11">
      <c r="A997" s="327"/>
      <c r="B997" s="327"/>
      <c r="C997" s="327"/>
      <c r="D997" s="327"/>
      <c r="E997" s="327"/>
      <c r="F997" s="327"/>
      <c r="G997" s="327"/>
      <c r="H997" s="327"/>
      <c r="I997" s="327"/>
      <c r="J997" s="327"/>
      <c r="K997" s="220"/>
    </row>
    <row r="998" spans="1:11">
      <c r="A998" s="327"/>
      <c r="B998" s="327"/>
      <c r="C998" s="327"/>
      <c r="D998" s="327"/>
      <c r="E998" s="327"/>
      <c r="F998" s="327"/>
      <c r="G998" s="327"/>
      <c r="H998" s="327"/>
      <c r="I998" s="327"/>
      <c r="J998" s="327"/>
      <c r="K998" s="220"/>
    </row>
    <row r="999" spans="1:11">
      <c r="A999" s="327"/>
      <c r="B999" s="327"/>
      <c r="C999" s="327"/>
      <c r="D999" s="327"/>
      <c r="E999" s="327"/>
      <c r="F999" s="327"/>
      <c r="G999" s="327"/>
      <c r="H999" s="327"/>
      <c r="I999" s="327"/>
      <c r="J999" s="327"/>
      <c r="K999" s="220"/>
    </row>
    <row r="1000" spans="1:11">
      <c r="A1000" s="327"/>
      <c r="B1000" s="327"/>
      <c r="C1000" s="327"/>
      <c r="D1000" s="327"/>
      <c r="E1000" s="327"/>
      <c r="F1000" s="327"/>
      <c r="G1000" s="327"/>
      <c r="H1000" s="327"/>
      <c r="I1000" s="327"/>
      <c r="J1000" s="327"/>
      <c r="K1000" s="220"/>
    </row>
    <row r="1001" spans="1:11">
      <c r="A1001" s="327"/>
      <c r="B1001" s="327"/>
      <c r="C1001" s="327"/>
      <c r="D1001" s="327"/>
      <c r="E1001" s="327"/>
      <c r="F1001" s="327"/>
      <c r="G1001" s="327"/>
      <c r="H1001" s="327"/>
      <c r="I1001" s="327"/>
      <c r="J1001" s="327"/>
      <c r="K1001" s="220"/>
    </row>
    <row r="1002" spans="1:11">
      <c r="A1002" s="327"/>
      <c r="B1002" s="327"/>
      <c r="C1002" s="327"/>
      <c r="D1002" s="327"/>
      <c r="E1002" s="327"/>
      <c r="F1002" s="327"/>
      <c r="G1002" s="327"/>
      <c r="H1002" s="327"/>
      <c r="I1002" s="327"/>
      <c r="J1002" s="327"/>
      <c r="K1002" s="220"/>
    </row>
    <row r="1003" spans="1:11">
      <c r="A1003" s="327"/>
      <c r="B1003" s="327"/>
      <c r="C1003" s="327"/>
      <c r="D1003" s="327"/>
      <c r="E1003" s="327"/>
      <c r="F1003" s="327"/>
      <c r="G1003" s="327"/>
      <c r="H1003" s="327"/>
      <c r="I1003" s="327"/>
      <c r="J1003" s="327"/>
      <c r="K1003" s="220"/>
    </row>
    <row r="1004" spans="1:11">
      <c r="A1004" s="327"/>
      <c r="B1004" s="327"/>
      <c r="C1004" s="327"/>
      <c r="D1004" s="327"/>
      <c r="E1004" s="327"/>
      <c r="F1004" s="327"/>
      <c r="G1004" s="327"/>
      <c r="H1004" s="327"/>
      <c r="I1004" s="327"/>
      <c r="J1004" s="327"/>
      <c r="K1004" s="220"/>
    </row>
    <row r="1005" spans="1:11">
      <c r="A1005" s="327"/>
      <c r="B1005" s="327"/>
      <c r="C1005" s="327"/>
      <c r="D1005" s="327"/>
      <c r="E1005" s="327"/>
      <c r="F1005" s="327"/>
      <c r="G1005" s="327"/>
      <c r="H1005" s="327"/>
      <c r="I1005" s="327"/>
      <c r="J1005" s="327"/>
      <c r="K1005" s="220"/>
    </row>
    <row r="1006" spans="1:11">
      <c r="A1006" s="327"/>
      <c r="B1006" s="327"/>
      <c r="C1006" s="327"/>
      <c r="D1006" s="327"/>
      <c r="E1006" s="327"/>
      <c r="F1006" s="327"/>
      <c r="G1006" s="327"/>
      <c r="H1006" s="327"/>
      <c r="I1006" s="327"/>
      <c r="J1006" s="327"/>
      <c r="K1006" s="220"/>
    </row>
    <row r="1007" spans="1:11">
      <c r="A1007" s="327"/>
      <c r="B1007" s="327"/>
      <c r="C1007" s="327"/>
      <c r="D1007" s="327"/>
      <c r="E1007" s="327"/>
      <c r="F1007" s="327"/>
      <c r="G1007" s="327"/>
      <c r="H1007" s="327"/>
      <c r="I1007" s="327"/>
      <c r="J1007" s="327"/>
      <c r="K1007" s="220"/>
    </row>
    <row r="1008" spans="1:11">
      <c r="A1008" s="327"/>
      <c r="B1008" s="327"/>
      <c r="C1008" s="327"/>
      <c r="D1008" s="327"/>
      <c r="E1008" s="327"/>
      <c r="F1008" s="327"/>
      <c r="G1008" s="327"/>
      <c r="H1008" s="327"/>
      <c r="I1008" s="327"/>
      <c r="J1008" s="327"/>
      <c r="K1008" s="220"/>
    </row>
    <row r="1009" spans="1:11">
      <c r="A1009" s="327"/>
      <c r="B1009" s="327"/>
      <c r="C1009" s="327"/>
      <c r="D1009" s="327"/>
      <c r="E1009" s="327"/>
      <c r="F1009" s="327"/>
      <c r="G1009" s="327"/>
      <c r="H1009" s="327"/>
      <c r="I1009" s="327"/>
      <c r="J1009" s="327"/>
      <c r="K1009" s="220"/>
    </row>
    <row r="1010" spans="1:11">
      <c r="A1010" s="327"/>
      <c r="B1010" s="327"/>
      <c r="C1010" s="327"/>
      <c r="D1010" s="327"/>
      <c r="E1010" s="327"/>
      <c r="F1010" s="327"/>
      <c r="G1010" s="327"/>
      <c r="H1010" s="327"/>
      <c r="I1010" s="327"/>
      <c r="J1010" s="327"/>
      <c r="K1010" s="220"/>
    </row>
    <row r="1011" spans="1:11">
      <c r="A1011" s="327"/>
      <c r="B1011" s="327"/>
      <c r="C1011" s="327"/>
      <c r="D1011" s="327"/>
      <c r="E1011" s="327"/>
      <c r="F1011" s="327"/>
      <c r="G1011" s="327"/>
      <c r="H1011" s="327"/>
      <c r="I1011" s="327"/>
      <c r="J1011" s="327"/>
      <c r="K1011" s="220"/>
    </row>
    <row r="1012" spans="1:11">
      <c r="A1012" s="327"/>
      <c r="B1012" s="327"/>
      <c r="C1012" s="327"/>
      <c r="D1012" s="327"/>
      <c r="E1012" s="327"/>
      <c r="F1012" s="327"/>
      <c r="G1012" s="327"/>
      <c r="H1012" s="327"/>
      <c r="I1012" s="327"/>
      <c r="J1012" s="327"/>
      <c r="K1012" s="220"/>
    </row>
    <row r="1013" spans="1:11">
      <c r="A1013" s="327"/>
      <c r="B1013" s="327"/>
      <c r="C1013" s="327"/>
      <c r="D1013" s="327"/>
      <c r="E1013" s="327"/>
      <c r="F1013" s="327"/>
      <c r="G1013" s="327"/>
      <c r="H1013" s="327"/>
      <c r="I1013" s="327"/>
      <c r="J1013" s="327"/>
      <c r="K1013" s="220"/>
    </row>
    <row r="1014" spans="1:11">
      <c r="A1014" s="327"/>
      <c r="B1014" s="327"/>
      <c r="C1014" s="327"/>
      <c r="D1014" s="327"/>
      <c r="E1014" s="327"/>
      <c r="F1014" s="327"/>
      <c r="G1014" s="327"/>
      <c r="H1014" s="327"/>
      <c r="I1014" s="327"/>
      <c r="J1014" s="327"/>
      <c r="K1014" s="220"/>
    </row>
    <row r="1015" spans="1:11">
      <c r="A1015" s="327"/>
      <c r="B1015" s="327"/>
      <c r="C1015" s="327"/>
      <c r="D1015" s="327"/>
      <c r="E1015" s="327"/>
      <c r="F1015" s="327"/>
      <c r="G1015" s="327"/>
      <c r="H1015" s="327"/>
      <c r="I1015" s="327"/>
      <c r="J1015" s="327"/>
      <c r="K1015" s="220"/>
    </row>
    <row r="1016" spans="1:11">
      <c r="A1016" s="327"/>
      <c r="B1016" s="327"/>
      <c r="C1016" s="327"/>
      <c r="D1016" s="327"/>
      <c r="E1016" s="327"/>
      <c r="F1016" s="327"/>
      <c r="G1016" s="327"/>
      <c r="H1016" s="327"/>
      <c r="I1016" s="327"/>
      <c r="J1016" s="327"/>
      <c r="K1016" s="220"/>
    </row>
    <row r="1017" spans="1:11">
      <c r="A1017" s="327"/>
      <c r="B1017" s="327"/>
      <c r="C1017" s="327"/>
      <c r="D1017" s="327"/>
      <c r="E1017" s="327"/>
      <c r="F1017" s="327"/>
      <c r="G1017" s="327"/>
      <c r="H1017" s="327"/>
      <c r="I1017" s="327"/>
      <c r="J1017" s="327"/>
      <c r="K1017" s="220"/>
    </row>
    <row r="1018" spans="1:11">
      <c r="A1018" s="327"/>
      <c r="B1018" s="327"/>
      <c r="C1018" s="327"/>
      <c r="D1018" s="327"/>
      <c r="E1018" s="327"/>
      <c r="F1018" s="327"/>
      <c r="G1018" s="327"/>
      <c r="H1018" s="327"/>
      <c r="I1018" s="327"/>
      <c r="J1018" s="327"/>
      <c r="K1018" s="220"/>
    </row>
    <row r="1019" spans="1:11">
      <c r="A1019" s="327"/>
      <c r="B1019" s="327"/>
      <c r="C1019" s="327"/>
      <c r="D1019" s="327"/>
      <c r="E1019" s="327"/>
      <c r="F1019" s="327"/>
      <c r="G1019" s="327"/>
      <c r="H1019" s="327"/>
      <c r="I1019" s="327"/>
      <c r="J1019" s="327"/>
      <c r="K1019" s="220"/>
    </row>
    <row r="1020" spans="1:11">
      <c r="A1020" s="327"/>
      <c r="B1020" s="327"/>
      <c r="C1020" s="327"/>
      <c r="D1020" s="327"/>
      <c r="E1020" s="327"/>
      <c r="F1020" s="327"/>
      <c r="G1020" s="327"/>
      <c r="H1020" s="327"/>
      <c r="I1020" s="327"/>
      <c r="J1020" s="327"/>
      <c r="K1020" s="220"/>
    </row>
    <row r="1021" spans="1:11">
      <c r="A1021" s="327"/>
      <c r="B1021" s="327"/>
      <c r="C1021" s="327"/>
      <c r="D1021" s="327"/>
      <c r="E1021" s="327"/>
      <c r="F1021" s="327"/>
      <c r="G1021" s="327"/>
      <c r="H1021" s="327"/>
      <c r="I1021" s="327"/>
      <c r="J1021" s="327"/>
      <c r="K1021" s="220"/>
    </row>
    <row r="1022" spans="1:11">
      <c r="A1022" s="327"/>
      <c r="B1022" s="327"/>
      <c r="C1022" s="327"/>
      <c r="D1022" s="327"/>
      <c r="E1022" s="327"/>
      <c r="F1022" s="327"/>
      <c r="G1022" s="327"/>
      <c r="H1022" s="327"/>
      <c r="I1022" s="327"/>
      <c r="J1022" s="327"/>
      <c r="K1022" s="220"/>
    </row>
    <row r="1023" spans="1:11">
      <c r="A1023" s="327"/>
      <c r="B1023" s="327"/>
      <c r="C1023" s="327"/>
      <c r="D1023" s="327"/>
      <c r="E1023" s="327"/>
      <c r="F1023" s="327"/>
      <c r="G1023" s="327"/>
      <c r="H1023" s="327"/>
      <c r="I1023" s="327"/>
      <c r="J1023" s="327"/>
      <c r="K1023" s="220"/>
    </row>
    <row r="1024" spans="1:11">
      <c r="A1024" s="327"/>
      <c r="B1024" s="327"/>
      <c r="C1024" s="327"/>
      <c r="D1024" s="327"/>
      <c r="E1024" s="327"/>
      <c r="F1024" s="327"/>
      <c r="G1024" s="327"/>
      <c r="H1024" s="327"/>
      <c r="I1024" s="327"/>
      <c r="J1024" s="327"/>
      <c r="K1024" s="220"/>
    </row>
    <row r="1025" spans="1:11">
      <c r="A1025" s="327"/>
      <c r="B1025" s="327"/>
      <c r="C1025" s="327"/>
      <c r="D1025" s="327"/>
      <c r="E1025" s="327"/>
      <c r="F1025" s="327"/>
      <c r="G1025" s="327"/>
      <c r="H1025" s="327"/>
      <c r="I1025" s="327"/>
      <c r="J1025" s="327"/>
      <c r="K1025" s="220"/>
    </row>
    <row r="1026" spans="1:11">
      <c r="A1026" s="327"/>
      <c r="B1026" s="327"/>
      <c r="C1026" s="327"/>
      <c r="D1026" s="327"/>
      <c r="E1026" s="327"/>
      <c r="F1026" s="327"/>
      <c r="G1026" s="327"/>
      <c r="H1026" s="327"/>
      <c r="I1026" s="327"/>
      <c r="J1026" s="327"/>
      <c r="K1026" s="220"/>
    </row>
    <row r="1027" spans="1:11">
      <c r="A1027" s="327"/>
      <c r="B1027" s="327"/>
      <c r="C1027" s="327"/>
      <c r="D1027" s="327"/>
      <c r="E1027" s="327"/>
      <c r="F1027" s="327"/>
      <c r="G1027" s="327"/>
      <c r="H1027" s="327"/>
      <c r="I1027" s="327"/>
      <c r="J1027" s="327"/>
      <c r="K1027" s="220"/>
    </row>
    <row r="1028" spans="1:11">
      <c r="A1028" s="327"/>
      <c r="B1028" s="327"/>
      <c r="C1028" s="327"/>
      <c r="D1028" s="327"/>
      <c r="E1028" s="327"/>
      <c r="F1028" s="327"/>
      <c r="G1028" s="327"/>
      <c r="H1028" s="327"/>
      <c r="I1028" s="327"/>
      <c r="J1028" s="327"/>
      <c r="K1028" s="220"/>
    </row>
    <row r="1029" spans="1:11">
      <c r="A1029" s="327"/>
      <c r="B1029" s="327"/>
      <c r="C1029" s="327"/>
      <c r="D1029" s="327"/>
      <c r="E1029" s="327"/>
      <c r="F1029" s="327"/>
      <c r="G1029" s="327"/>
      <c r="H1029" s="327"/>
      <c r="I1029" s="327"/>
      <c r="J1029" s="327"/>
      <c r="K1029" s="220"/>
    </row>
    <row r="1030" spans="1:11">
      <c r="A1030" s="327"/>
      <c r="B1030" s="327"/>
      <c r="C1030" s="327"/>
      <c r="D1030" s="327"/>
      <c r="E1030" s="327"/>
      <c r="F1030" s="327"/>
      <c r="G1030" s="327"/>
      <c r="H1030" s="327"/>
      <c r="I1030" s="327"/>
      <c r="J1030" s="327"/>
      <c r="K1030" s="220"/>
    </row>
    <row r="1031" spans="1:11">
      <c r="A1031" s="327"/>
      <c r="B1031" s="327"/>
      <c r="C1031" s="327"/>
      <c r="D1031" s="327"/>
      <c r="E1031" s="327"/>
      <c r="F1031" s="327"/>
      <c r="G1031" s="327"/>
      <c r="H1031" s="327"/>
      <c r="I1031" s="327"/>
      <c r="J1031" s="327"/>
      <c r="K1031" s="220"/>
    </row>
    <row r="1032" spans="1:11">
      <c r="A1032" s="327"/>
      <c r="B1032" s="327"/>
      <c r="C1032" s="327"/>
      <c r="D1032" s="327"/>
      <c r="E1032" s="327"/>
      <c r="F1032" s="327"/>
      <c r="G1032" s="327"/>
      <c r="H1032" s="327"/>
      <c r="I1032" s="327"/>
      <c r="J1032" s="327"/>
      <c r="K1032" s="220"/>
    </row>
    <row r="1033" spans="1:11">
      <c r="A1033" s="327"/>
      <c r="B1033" s="327"/>
      <c r="C1033" s="327"/>
      <c r="D1033" s="327"/>
      <c r="E1033" s="327"/>
      <c r="F1033" s="327"/>
      <c r="G1033" s="327"/>
      <c r="H1033" s="327"/>
      <c r="I1033" s="327"/>
      <c r="J1033" s="327"/>
      <c r="K1033" s="220"/>
    </row>
    <row r="1034" spans="1:11">
      <c r="A1034" s="327"/>
      <c r="B1034" s="327"/>
      <c r="C1034" s="327"/>
      <c r="D1034" s="327"/>
      <c r="E1034" s="327"/>
      <c r="F1034" s="327"/>
      <c r="G1034" s="327"/>
      <c r="H1034" s="327"/>
      <c r="I1034" s="327"/>
      <c r="J1034" s="327"/>
      <c r="K1034" s="220"/>
    </row>
    <row r="1035" spans="1:11">
      <c r="A1035" s="327"/>
      <c r="B1035" s="327"/>
      <c r="C1035" s="327"/>
      <c r="D1035" s="327"/>
      <c r="E1035" s="327"/>
      <c r="F1035" s="327"/>
      <c r="G1035" s="327"/>
      <c r="H1035" s="327"/>
      <c r="I1035" s="327"/>
      <c r="J1035" s="327"/>
      <c r="K1035" s="220"/>
    </row>
    <row r="1036" spans="1:11">
      <c r="A1036" s="327"/>
      <c r="B1036" s="327"/>
      <c r="C1036" s="327"/>
      <c r="D1036" s="327"/>
      <c r="E1036" s="327"/>
      <c r="F1036" s="327"/>
      <c r="G1036" s="327"/>
      <c r="H1036" s="327"/>
      <c r="I1036" s="327"/>
      <c r="J1036" s="327"/>
      <c r="K1036" s="220"/>
    </row>
    <row r="1037" spans="1:11">
      <c r="A1037" s="327"/>
      <c r="B1037" s="327"/>
      <c r="C1037" s="327"/>
      <c r="D1037" s="327"/>
      <c r="E1037" s="327"/>
      <c r="F1037" s="327"/>
      <c r="G1037" s="327"/>
      <c r="H1037" s="327"/>
      <c r="I1037" s="327"/>
      <c r="J1037" s="327"/>
      <c r="K1037" s="220"/>
    </row>
    <row r="1038" spans="1:11">
      <c r="A1038" s="327"/>
      <c r="B1038" s="327"/>
      <c r="C1038" s="327"/>
      <c r="D1038" s="327"/>
      <c r="E1038" s="327"/>
      <c r="F1038" s="327"/>
      <c r="G1038" s="327"/>
      <c r="H1038" s="327"/>
      <c r="I1038" s="327"/>
      <c r="J1038" s="327"/>
      <c r="K1038" s="220"/>
    </row>
    <row r="1039" spans="1:11">
      <c r="A1039" s="327"/>
      <c r="B1039" s="327"/>
      <c r="C1039" s="327"/>
      <c r="D1039" s="327"/>
      <c r="E1039" s="327"/>
      <c r="F1039" s="327"/>
      <c r="G1039" s="327"/>
      <c r="H1039" s="327"/>
      <c r="I1039" s="327"/>
      <c r="J1039" s="327"/>
      <c r="K1039" s="220"/>
    </row>
    <row r="1040" spans="1:11">
      <c r="A1040" s="327"/>
      <c r="B1040" s="327"/>
      <c r="C1040" s="327"/>
      <c r="D1040" s="327"/>
      <c r="E1040" s="327"/>
      <c r="F1040" s="327"/>
      <c r="G1040" s="327"/>
      <c r="H1040" s="327"/>
      <c r="I1040" s="327"/>
      <c r="J1040" s="327"/>
      <c r="K1040" s="220"/>
    </row>
    <row r="1041" spans="1:11">
      <c r="A1041" s="327"/>
      <c r="B1041" s="327"/>
      <c r="C1041" s="327"/>
      <c r="D1041" s="327"/>
      <c r="E1041" s="327"/>
      <c r="F1041" s="327"/>
      <c r="G1041" s="327"/>
      <c r="H1041" s="327"/>
      <c r="I1041" s="327"/>
      <c r="J1041" s="327"/>
      <c r="K1041" s="220"/>
    </row>
    <row r="1042" spans="1:11">
      <c r="A1042" s="327"/>
      <c r="B1042" s="327"/>
      <c r="C1042" s="327"/>
      <c r="D1042" s="327"/>
      <c r="E1042" s="327"/>
      <c r="F1042" s="327"/>
      <c r="G1042" s="327"/>
      <c r="H1042" s="327"/>
      <c r="I1042" s="327"/>
      <c r="J1042" s="327"/>
      <c r="K1042" s="220"/>
    </row>
    <row r="1043" spans="1:11">
      <c r="A1043" s="327"/>
      <c r="B1043" s="327"/>
      <c r="C1043" s="327"/>
      <c r="D1043" s="327"/>
      <c r="E1043" s="327"/>
      <c r="F1043" s="327"/>
      <c r="G1043" s="327"/>
      <c r="H1043" s="327"/>
      <c r="I1043" s="327"/>
      <c r="J1043" s="327"/>
      <c r="K1043" s="220"/>
    </row>
    <row r="1044" spans="1:11">
      <c r="A1044" s="327"/>
      <c r="B1044" s="327"/>
      <c r="C1044" s="327"/>
      <c r="D1044" s="327"/>
      <c r="E1044" s="327"/>
      <c r="F1044" s="327"/>
      <c r="G1044" s="327"/>
      <c r="H1044" s="327"/>
      <c r="I1044" s="327"/>
      <c r="J1044" s="327"/>
      <c r="K1044" s="220"/>
    </row>
    <row r="1045" spans="1:11">
      <c r="A1045" s="327"/>
      <c r="B1045" s="327"/>
      <c r="C1045" s="327"/>
      <c r="D1045" s="327"/>
      <c r="E1045" s="327"/>
      <c r="F1045" s="327"/>
      <c r="G1045" s="327"/>
      <c r="H1045" s="327"/>
      <c r="I1045" s="327"/>
      <c r="J1045" s="327"/>
      <c r="K1045" s="220"/>
    </row>
    <row r="1046" spans="1:11">
      <c r="A1046" s="327"/>
      <c r="B1046" s="327"/>
      <c r="C1046" s="327"/>
      <c r="D1046" s="327"/>
      <c r="E1046" s="327"/>
      <c r="F1046" s="327"/>
      <c r="G1046" s="327"/>
      <c r="H1046" s="327"/>
      <c r="I1046" s="327"/>
      <c r="J1046" s="327"/>
      <c r="K1046" s="220"/>
    </row>
    <row r="1047" spans="1:11">
      <c r="A1047" s="327"/>
      <c r="B1047" s="327"/>
      <c r="C1047" s="327"/>
      <c r="D1047" s="327"/>
      <c r="E1047" s="327"/>
      <c r="F1047" s="327"/>
      <c r="G1047" s="327"/>
      <c r="H1047" s="327"/>
      <c r="I1047" s="327"/>
      <c r="J1047" s="327"/>
      <c r="K1047" s="220"/>
    </row>
    <row r="1048" spans="1:11">
      <c r="A1048" s="327"/>
      <c r="B1048" s="327"/>
      <c r="C1048" s="327"/>
      <c r="D1048" s="327"/>
      <c r="E1048" s="327"/>
      <c r="F1048" s="327"/>
      <c r="G1048" s="327"/>
      <c r="H1048" s="327"/>
      <c r="I1048" s="327"/>
      <c r="J1048" s="327"/>
      <c r="K1048" s="220"/>
    </row>
    <row r="1049" spans="1:11">
      <c r="A1049" s="327"/>
      <c r="B1049" s="327"/>
      <c r="C1049" s="327"/>
      <c r="D1049" s="327"/>
      <c r="E1049" s="327"/>
      <c r="F1049" s="327"/>
      <c r="G1049" s="327"/>
      <c r="H1049" s="327"/>
      <c r="I1049" s="327"/>
      <c r="J1049" s="327"/>
      <c r="K1049" s="220"/>
    </row>
    <row r="1050" spans="1:11">
      <c r="A1050" s="327"/>
      <c r="B1050" s="327"/>
      <c r="C1050" s="327"/>
      <c r="D1050" s="327"/>
      <c r="E1050" s="327"/>
      <c r="F1050" s="327"/>
      <c r="G1050" s="327"/>
      <c r="H1050" s="327"/>
      <c r="I1050" s="327"/>
      <c r="J1050" s="327"/>
      <c r="K1050" s="220"/>
    </row>
    <row r="1051" spans="1:11">
      <c r="A1051" s="327"/>
      <c r="B1051" s="327"/>
      <c r="C1051" s="327"/>
      <c r="D1051" s="327"/>
      <c r="E1051" s="327"/>
      <c r="F1051" s="327"/>
      <c r="G1051" s="327"/>
      <c r="H1051" s="327"/>
      <c r="I1051" s="327"/>
      <c r="J1051" s="327"/>
      <c r="K1051" s="220"/>
    </row>
    <row r="1052" spans="1:11">
      <c r="A1052" s="327"/>
      <c r="B1052" s="327"/>
      <c r="C1052" s="327"/>
      <c r="D1052" s="327"/>
      <c r="E1052" s="327"/>
      <c r="F1052" s="327"/>
      <c r="G1052" s="327"/>
      <c r="H1052" s="327"/>
      <c r="I1052" s="327"/>
      <c r="J1052" s="327"/>
      <c r="K1052" s="220"/>
    </row>
    <row r="1053" spans="1:11">
      <c r="A1053" s="327"/>
      <c r="B1053" s="327"/>
      <c r="C1053" s="327"/>
      <c r="D1053" s="327"/>
      <c r="E1053" s="327"/>
      <c r="F1053" s="327"/>
      <c r="G1053" s="327"/>
      <c r="H1053" s="327"/>
      <c r="I1053" s="327"/>
      <c r="J1053" s="327"/>
      <c r="K1053" s="220"/>
    </row>
    <row r="1054" spans="1:11">
      <c r="A1054" s="327"/>
      <c r="B1054" s="327"/>
      <c r="C1054" s="327"/>
      <c r="D1054" s="327"/>
      <c r="E1054" s="327"/>
      <c r="F1054" s="327"/>
      <c r="G1054" s="327"/>
      <c r="H1054" s="327"/>
      <c r="I1054" s="327"/>
      <c r="J1054" s="327"/>
      <c r="K1054" s="220"/>
    </row>
    <row r="1055" spans="1:11">
      <c r="A1055" s="327"/>
      <c r="B1055" s="327"/>
      <c r="C1055" s="327"/>
      <c r="D1055" s="327"/>
      <c r="E1055" s="327"/>
      <c r="F1055" s="327"/>
      <c r="G1055" s="327"/>
      <c r="H1055" s="327"/>
      <c r="I1055" s="327"/>
      <c r="J1055" s="327"/>
      <c r="K1055" s="220"/>
    </row>
    <row r="1056" spans="1:11">
      <c r="A1056" s="327"/>
      <c r="B1056" s="327"/>
      <c r="C1056" s="327"/>
      <c r="D1056" s="327"/>
      <c r="E1056" s="327"/>
      <c r="F1056" s="327"/>
      <c r="G1056" s="327"/>
      <c r="H1056" s="327"/>
      <c r="I1056" s="327"/>
      <c r="J1056" s="327"/>
      <c r="K1056" s="220"/>
    </row>
    <row r="1057" spans="1:11">
      <c r="A1057" s="327"/>
      <c r="B1057" s="327"/>
      <c r="C1057" s="327"/>
      <c r="D1057" s="327"/>
      <c r="E1057" s="327"/>
      <c r="F1057" s="327"/>
      <c r="G1057" s="327"/>
      <c r="H1057" s="327"/>
      <c r="I1057" s="327"/>
      <c r="J1057" s="327"/>
      <c r="K1057" s="220"/>
    </row>
    <row r="1058" spans="1:11">
      <c r="A1058" s="327"/>
      <c r="B1058" s="327"/>
      <c r="C1058" s="327"/>
      <c r="D1058" s="327"/>
      <c r="E1058" s="327"/>
      <c r="F1058" s="327"/>
      <c r="G1058" s="327"/>
      <c r="H1058" s="327"/>
      <c r="I1058" s="327"/>
      <c r="J1058" s="327"/>
      <c r="K1058" s="220"/>
    </row>
    <row r="1059" spans="1:11">
      <c r="A1059" s="327"/>
      <c r="B1059" s="327"/>
      <c r="C1059" s="327"/>
      <c r="D1059" s="327"/>
      <c r="E1059" s="327"/>
      <c r="F1059" s="327"/>
      <c r="G1059" s="327"/>
      <c r="H1059" s="327"/>
      <c r="I1059" s="327"/>
      <c r="J1059" s="327"/>
      <c r="K1059" s="220"/>
    </row>
    <row r="1060" spans="1:11">
      <c r="A1060" s="327"/>
      <c r="B1060" s="327"/>
      <c r="C1060" s="327"/>
      <c r="D1060" s="327"/>
      <c r="E1060" s="327"/>
      <c r="F1060" s="327"/>
      <c r="G1060" s="327"/>
      <c r="H1060" s="327"/>
      <c r="I1060" s="327"/>
      <c r="J1060" s="327"/>
      <c r="K1060" s="220"/>
    </row>
    <row r="1061" spans="1:11">
      <c r="A1061" s="327"/>
      <c r="B1061" s="327"/>
      <c r="C1061" s="327"/>
      <c r="D1061" s="327"/>
      <c r="E1061" s="327"/>
      <c r="F1061" s="327"/>
      <c r="G1061" s="327"/>
      <c r="H1061" s="327"/>
      <c r="I1061" s="327"/>
      <c r="J1061" s="327"/>
      <c r="K1061" s="220"/>
    </row>
    <row r="1062" spans="1:11">
      <c r="A1062" s="327"/>
      <c r="B1062" s="327"/>
      <c r="C1062" s="327"/>
      <c r="D1062" s="327"/>
      <c r="E1062" s="327"/>
      <c r="F1062" s="327"/>
      <c r="G1062" s="327"/>
      <c r="H1062" s="327"/>
      <c r="I1062" s="327"/>
      <c r="J1062" s="327"/>
      <c r="K1062" s="220"/>
    </row>
    <row r="1063" spans="1:11">
      <c r="A1063" s="327"/>
      <c r="B1063" s="327"/>
      <c r="C1063" s="327"/>
      <c r="D1063" s="327"/>
      <c r="E1063" s="327"/>
      <c r="F1063" s="327"/>
      <c r="G1063" s="327"/>
      <c r="H1063" s="327"/>
      <c r="I1063" s="327"/>
      <c r="J1063" s="327"/>
      <c r="K1063" s="220"/>
    </row>
    <row r="1064" spans="1:11">
      <c r="A1064" s="327"/>
      <c r="B1064" s="327"/>
      <c r="C1064" s="327"/>
      <c r="D1064" s="327"/>
      <c r="E1064" s="327"/>
      <c r="F1064" s="327"/>
      <c r="G1064" s="327"/>
      <c r="H1064" s="327"/>
      <c r="I1064" s="327"/>
      <c r="J1064" s="327"/>
      <c r="K1064" s="220"/>
    </row>
    <row r="1065" spans="1:11">
      <c r="A1065" s="327"/>
      <c r="B1065" s="327"/>
      <c r="C1065" s="327"/>
      <c r="D1065" s="327"/>
      <c r="E1065" s="327"/>
      <c r="F1065" s="327"/>
      <c r="G1065" s="327"/>
      <c r="H1065" s="327"/>
      <c r="I1065" s="327"/>
      <c r="J1065" s="327"/>
      <c r="K1065" s="220"/>
    </row>
    <row r="1066" spans="1:11">
      <c r="A1066" s="327"/>
      <c r="B1066" s="327"/>
      <c r="C1066" s="327"/>
      <c r="D1066" s="327"/>
      <c r="E1066" s="327"/>
      <c r="F1066" s="327"/>
      <c r="G1066" s="327"/>
      <c r="H1066" s="327"/>
      <c r="I1066" s="327"/>
      <c r="J1066" s="327"/>
      <c r="K1066" s="220"/>
    </row>
    <row r="1067" spans="1:11">
      <c r="A1067" s="327"/>
      <c r="B1067" s="327"/>
      <c r="C1067" s="327"/>
      <c r="D1067" s="327"/>
      <c r="E1067" s="327"/>
      <c r="F1067" s="327"/>
      <c r="G1067" s="327"/>
      <c r="H1067" s="327"/>
      <c r="I1067" s="327"/>
      <c r="J1067" s="327"/>
      <c r="K1067" s="220"/>
    </row>
    <row r="1068" spans="1:11">
      <c r="A1068" s="327"/>
      <c r="B1068" s="327"/>
      <c r="C1068" s="327"/>
      <c r="D1068" s="327"/>
      <c r="E1068" s="327"/>
      <c r="F1068" s="327"/>
      <c r="G1068" s="327"/>
      <c r="H1068" s="327"/>
      <c r="I1068" s="327"/>
      <c r="J1068" s="327"/>
      <c r="K1068" s="220"/>
    </row>
    <row r="1069" spans="1:11">
      <c r="A1069" s="327"/>
      <c r="B1069" s="327"/>
      <c r="C1069" s="327"/>
      <c r="D1069" s="327"/>
      <c r="E1069" s="327"/>
      <c r="F1069" s="327"/>
      <c r="G1069" s="327"/>
      <c r="H1069" s="327"/>
      <c r="I1069" s="327"/>
      <c r="J1069" s="327"/>
      <c r="K1069" s="220"/>
    </row>
    <row r="1070" spans="1:11">
      <c r="A1070" s="327"/>
      <c r="B1070" s="327"/>
      <c r="C1070" s="327"/>
      <c r="D1070" s="327"/>
      <c r="E1070" s="327"/>
      <c r="F1070" s="327"/>
      <c r="G1070" s="327"/>
      <c r="H1070" s="327"/>
      <c r="I1070" s="327"/>
      <c r="J1070" s="327"/>
      <c r="K1070" s="220"/>
    </row>
    <row r="1071" spans="1:11">
      <c r="A1071" s="327"/>
      <c r="B1071" s="327"/>
      <c r="C1071" s="327"/>
      <c r="D1071" s="327"/>
      <c r="E1071" s="327"/>
      <c r="F1071" s="327"/>
      <c r="G1071" s="327"/>
      <c r="H1071" s="327"/>
      <c r="I1071" s="327"/>
      <c r="J1071" s="327"/>
      <c r="K1071" s="220"/>
    </row>
    <row r="1072" spans="1:11">
      <c r="A1072" s="327"/>
      <c r="B1072" s="327"/>
      <c r="C1072" s="327"/>
      <c r="D1072" s="327"/>
      <c r="E1072" s="327"/>
      <c r="F1072" s="327"/>
      <c r="G1072" s="327"/>
      <c r="H1072" s="327"/>
      <c r="I1072" s="327"/>
      <c r="J1072" s="327"/>
      <c r="K1072" s="220"/>
    </row>
    <row r="1073" spans="1:11">
      <c r="A1073" s="327"/>
      <c r="B1073" s="327"/>
      <c r="C1073" s="327"/>
      <c r="D1073" s="327"/>
      <c r="E1073" s="327"/>
      <c r="F1073" s="327"/>
      <c r="G1073" s="327"/>
      <c r="H1073" s="327"/>
      <c r="I1073" s="327"/>
      <c r="J1073" s="327"/>
      <c r="K1073" s="220"/>
    </row>
    <row r="1074" spans="1:11">
      <c r="A1074" s="327"/>
      <c r="B1074" s="327"/>
      <c r="C1074" s="327"/>
      <c r="D1074" s="327"/>
      <c r="E1074" s="327"/>
      <c r="F1074" s="327"/>
      <c r="G1074" s="327"/>
      <c r="H1074" s="327"/>
      <c r="I1074" s="327"/>
      <c r="J1074" s="327"/>
      <c r="K1074" s="220"/>
    </row>
    <row r="1075" spans="1:11">
      <c r="A1075" s="327"/>
      <c r="B1075" s="327"/>
      <c r="C1075" s="327"/>
      <c r="D1075" s="327"/>
      <c r="E1075" s="327"/>
      <c r="F1075" s="327"/>
      <c r="G1075" s="327"/>
      <c r="H1075" s="327"/>
      <c r="I1075" s="327"/>
      <c r="J1075" s="327"/>
      <c r="K1075" s="220"/>
    </row>
    <row r="1076" spans="1:11">
      <c r="A1076" s="327"/>
      <c r="B1076" s="327"/>
      <c r="C1076" s="327"/>
      <c r="D1076" s="327"/>
      <c r="E1076" s="327"/>
      <c r="F1076" s="327"/>
      <c r="G1076" s="327"/>
      <c r="H1076" s="327"/>
      <c r="I1076" s="327"/>
      <c r="J1076" s="327"/>
      <c r="K1076" s="220"/>
    </row>
    <row r="1077" spans="1:11">
      <c r="A1077" s="327"/>
      <c r="B1077" s="327"/>
      <c r="C1077" s="327"/>
      <c r="D1077" s="327"/>
      <c r="E1077" s="327"/>
      <c r="F1077" s="327"/>
      <c r="G1077" s="327"/>
      <c r="H1077" s="327"/>
      <c r="I1077" s="327"/>
      <c r="J1077" s="327"/>
      <c r="K1077" s="220"/>
    </row>
    <row r="1078" spans="1:11">
      <c r="A1078" s="327"/>
      <c r="B1078" s="327"/>
      <c r="C1078" s="327"/>
      <c r="D1078" s="327"/>
      <c r="E1078" s="327"/>
      <c r="F1078" s="327"/>
      <c r="G1078" s="327"/>
      <c r="H1078" s="327"/>
      <c r="I1078" s="327"/>
      <c r="J1078" s="327"/>
      <c r="K1078" s="220"/>
    </row>
    <row r="1079" spans="1:11">
      <c r="A1079" s="327"/>
      <c r="B1079" s="327"/>
      <c r="C1079" s="327"/>
      <c r="D1079" s="327"/>
      <c r="E1079" s="327"/>
      <c r="F1079" s="327"/>
      <c r="G1079" s="327"/>
      <c r="H1079" s="327"/>
      <c r="I1079" s="327"/>
      <c r="J1079" s="327"/>
      <c r="K1079" s="220"/>
    </row>
    <row r="1080" spans="1:11">
      <c r="A1080" s="327"/>
      <c r="B1080" s="327"/>
      <c r="C1080" s="327"/>
      <c r="D1080" s="327"/>
      <c r="E1080" s="327"/>
      <c r="F1080" s="327"/>
      <c r="G1080" s="327"/>
      <c r="H1080" s="327"/>
      <c r="I1080" s="327"/>
      <c r="J1080" s="327"/>
      <c r="K1080" s="220"/>
    </row>
    <row r="1081" spans="1:11">
      <c r="A1081" s="327"/>
      <c r="B1081" s="327"/>
      <c r="C1081" s="327"/>
      <c r="D1081" s="327"/>
      <c r="E1081" s="327"/>
      <c r="F1081" s="327"/>
      <c r="G1081" s="327"/>
      <c r="H1081" s="327"/>
      <c r="I1081" s="327"/>
      <c r="J1081" s="327"/>
      <c r="K1081" s="220"/>
    </row>
    <row r="1082" spans="1:11">
      <c r="A1082" s="327"/>
      <c r="B1082" s="327"/>
      <c r="C1082" s="327"/>
      <c r="D1082" s="327"/>
      <c r="E1082" s="327"/>
      <c r="F1082" s="327"/>
      <c r="G1082" s="327"/>
      <c r="H1082" s="327"/>
      <c r="I1082" s="327"/>
      <c r="J1082" s="327"/>
      <c r="K1082" s="220"/>
    </row>
    <row r="1083" spans="1:11">
      <c r="A1083" s="327"/>
      <c r="B1083" s="327"/>
      <c r="C1083" s="327"/>
      <c r="D1083" s="327"/>
      <c r="E1083" s="327"/>
      <c r="F1083" s="327"/>
      <c r="G1083" s="327"/>
      <c r="H1083" s="327"/>
      <c r="I1083" s="327"/>
      <c r="J1083" s="327"/>
      <c r="K1083" s="220"/>
    </row>
    <row r="1084" spans="1:11">
      <c r="A1084" s="327"/>
      <c r="B1084" s="327"/>
      <c r="C1084" s="327"/>
      <c r="D1084" s="327"/>
      <c r="E1084" s="327"/>
      <c r="F1084" s="327"/>
      <c r="G1084" s="327"/>
      <c r="H1084" s="327"/>
      <c r="I1084" s="327"/>
      <c r="J1084" s="327"/>
      <c r="K1084" s="220"/>
    </row>
    <row r="1085" spans="1:11">
      <c r="A1085" s="327"/>
      <c r="B1085" s="327"/>
      <c r="C1085" s="327"/>
      <c r="D1085" s="327"/>
      <c r="E1085" s="327"/>
      <c r="F1085" s="327"/>
      <c r="G1085" s="327"/>
      <c r="H1085" s="327"/>
      <c r="I1085" s="327"/>
      <c r="J1085" s="327"/>
      <c r="K1085" s="220"/>
    </row>
    <row r="1086" spans="1:11">
      <c r="A1086" s="327"/>
      <c r="B1086" s="327"/>
      <c r="C1086" s="327"/>
      <c r="D1086" s="327"/>
      <c r="E1086" s="327"/>
      <c r="F1086" s="327"/>
      <c r="G1086" s="327"/>
      <c r="H1086" s="327"/>
      <c r="I1086" s="327"/>
      <c r="J1086" s="327"/>
      <c r="K1086" s="220"/>
    </row>
    <row r="1087" spans="1:11">
      <c r="A1087" s="327"/>
      <c r="B1087" s="327"/>
      <c r="C1087" s="327"/>
      <c r="D1087" s="327"/>
      <c r="E1087" s="327"/>
      <c r="F1087" s="327"/>
      <c r="G1087" s="327"/>
      <c r="H1087" s="327"/>
      <c r="I1087" s="327"/>
      <c r="J1087" s="327"/>
      <c r="K1087" s="220"/>
    </row>
    <row r="1088" spans="1:11">
      <c r="A1088" s="327"/>
      <c r="B1088" s="327"/>
      <c r="C1088" s="327"/>
      <c r="D1088" s="327"/>
      <c r="E1088" s="327"/>
      <c r="F1088" s="327"/>
      <c r="G1088" s="327"/>
      <c r="H1088" s="327"/>
      <c r="I1088" s="327"/>
      <c r="J1088" s="327"/>
      <c r="K1088" s="220"/>
    </row>
    <row r="1089" spans="1:11">
      <c r="A1089" s="327"/>
      <c r="B1089" s="327"/>
      <c r="C1089" s="327"/>
      <c r="D1089" s="327"/>
      <c r="E1089" s="327"/>
      <c r="F1089" s="327"/>
      <c r="G1089" s="327"/>
      <c r="H1089" s="327"/>
      <c r="I1089" s="327"/>
      <c r="J1089" s="327"/>
      <c r="K1089" s="220"/>
    </row>
    <row r="1090" spans="1:11">
      <c r="A1090" s="327"/>
      <c r="B1090" s="327"/>
      <c r="C1090" s="327"/>
      <c r="D1090" s="327"/>
      <c r="E1090" s="327"/>
      <c r="F1090" s="327"/>
      <c r="G1090" s="327"/>
      <c r="H1090" s="327"/>
      <c r="I1090" s="327"/>
      <c r="J1090" s="327"/>
      <c r="K1090" s="220"/>
    </row>
    <row r="1091" spans="1:11">
      <c r="A1091" s="327"/>
      <c r="B1091" s="327"/>
      <c r="C1091" s="327"/>
      <c r="D1091" s="327"/>
      <c r="E1091" s="327"/>
      <c r="F1091" s="327"/>
      <c r="G1091" s="327"/>
      <c r="H1091" s="327"/>
      <c r="I1091" s="327"/>
      <c r="J1091" s="327"/>
      <c r="K1091" s="220"/>
    </row>
    <row r="1092" spans="1:11">
      <c r="A1092" s="327"/>
      <c r="B1092" s="327"/>
      <c r="C1092" s="327"/>
      <c r="D1092" s="327"/>
      <c r="E1092" s="327"/>
      <c r="F1092" s="327"/>
      <c r="G1092" s="327"/>
      <c r="H1092" s="327"/>
      <c r="I1092" s="327"/>
      <c r="J1092" s="327"/>
      <c r="K1092" s="220"/>
    </row>
    <row r="1093" spans="1:11">
      <c r="A1093" s="327"/>
      <c r="B1093" s="327"/>
      <c r="C1093" s="327"/>
      <c r="D1093" s="327"/>
      <c r="E1093" s="327"/>
      <c r="F1093" s="327"/>
      <c r="G1093" s="327"/>
      <c r="H1093" s="327"/>
      <c r="I1093" s="327"/>
      <c r="J1093" s="327"/>
      <c r="K1093" s="220"/>
    </row>
    <row r="1094" spans="1:11">
      <c r="A1094" s="327"/>
      <c r="B1094" s="327"/>
      <c r="C1094" s="327"/>
      <c r="D1094" s="327"/>
      <c r="E1094" s="327"/>
      <c r="F1094" s="327"/>
      <c r="G1094" s="327"/>
      <c r="H1094" s="327"/>
      <c r="I1094" s="327"/>
      <c r="J1094" s="327"/>
      <c r="K1094" s="220"/>
    </row>
    <row r="1095" spans="1:11">
      <c r="A1095" s="327"/>
      <c r="B1095" s="327"/>
      <c r="C1095" s="327"/>
      <c r="D1095" s="327"/>
      <c r="E1095" s="327"/>
      <c r="F1095" s="327"/>
      <c r="G1095" s="327"/>
      <c r="H1095" s="327"/>
      <c r="I1095" s="327"/>
      <c r="J1095" s="327"/>
      <c r="K1095" s="220"/>
    </row>
    <row r="1096" spans="1:11">
      <c r="A1096" s="327"/>
      <c r="B1096" s="327"/>
      <c r="C1096" s="327"/>
      <c r="D1096" s="327"/>
      <c r="E1096" s="327"/>
      <c r="F1096" s="327"/>
      <c r="G1096" s="327"/>
      <c r="H1096" s="327"/>
      <c r="I1096" s="327"/>
      <c r="J1096" s="327"/>
      <c r="K1096" s="220"/>
    </row>
    <row r="1097" spans="1:11">
      <c r="A1097" s="327"/>
      <c r="B1097" s="327"/>
      <c r="C1097" s="327"/>
      <c r="D1097" s="327"/>
      <c r="E1097" s="327"/>
      <c r="F1097" s="327"/>
      <c r="G1097" s="327"/>
      <c r="H1097" s="327"/>
      <c r="I1097" s="327"/>
      <c r="J1097" s="327"/>
      <c r="K1097" s="220"/>
    </row>
    <row r="1098" spans="1:11">
      <c r="A1098" s="327"/>
      <c r="B1098" s="327"/>
      <c r="C1098" s="327"/>
      <c r="D1098" s="327"/>
      <c r="E1098" s="327"/>
      <c r="F1098" s="327"/>
      <c r="G1098" s="327"/>
      <c r="H1098" s="327"/>
      <c r="I1098" s="327"/>
      <c r="J1098" s="327"/>
      <c r="K1098" s="220"/>
    </row>
    <row r="1099" spans="1:11">
      <c r="A1099" s="327"/>
      <c r="B1099" s="327"/>
      <c r="C1099" s="327"/>
      <c r="D1099" s="327"/>
      <c r="E1099" s="327"/>
      <c r="F1099" s="327"/>
      <c r="G1099" s="327"/>
      <c r="H1099" s="327"/>
      <c r="I1099" s="327"/>
      <c r="J1099" s="327"/>
      <c r="K1099" s="220"/>
    </row>
    <row r="1100" spans="1:11">
      <c r="A1100" s="327"/>
      <c r="B1100" s="327"/>
      <c r="C1100" s="327"/>
      <c r="D1100" s="327"/>
      <c r="E1100" s="327"/>
      <c r="F1100" s="327"/>
      <c r="G1100" s="327"/>
      <c r="H1100" s="327"/>
      <c r="I1100" s="327"/>
      <c r="J1100" s="327"/>
      <c r="K1100" s="220"/>
    </row>
    <row r="1101" spans="1:11">
      <c r="A1101" s="327"/>
      <c r="B1101" s="327"/>
      <c r="C1101" s="327"/>
      <c r="D1101" s="327"/>
      <c r="E1101" s="327"/>
      <c r="F1101" s="327"/>
      <c r="G1101" s="327"/>
      <c r="H1101" s="327"/>
      <c r="I1101" s="327"/>
      <c r="J1101" s="327"/>
      <c r="K1101" s="220"/>
    </row>
    <row r="1102" spans="1:11">
      <c r="A1102" s="327"/>
      <c r="B1102" s="327"/>
      <c r="C1102" s="327"/>
      <c r="D1102" s="327"/>
      <c r="E1102" s="327"/>
      <c r="F1102" s="327"/>
      <c r="G1102" s="327"/>
      <c r="H1102" s="327"/>
      <c r="I1102" s="327"/>
      <c r="J1102" s="327"/>
      <c r="K1102" s="220"/>
    </row>
    <row r="1103" spans="1:11">
      <c r="A1103" s="327"/>
      <c r="B1103" s="327"/>
      <c r="C1103" s="327"/>
      <c r="D1103" s="327"/>
      <c r="E1103" s="327"/>
      <c r="F1103" s="327"/>
      <c r="G1103" s="327"/>
      <c r="H1103" s="327"/>
      <c r="I1103" s="327"/>
      <c r="J1103" s="327"/>
      <c r="K1103" s="220"/>
    </row>
    <row r="1104" spans="1:11">
      <c r="A1104" s="327"/>
      <c r="B1104" s="327"/>
      <c r="C1104" s="327"/>
      <c r="D1104" s="327"/>
      <c r="E1104" s="327"/>
      <c r="F1104" s="327"/>
      <c r="G1104" s="327"/>
      <c r="H1104" s="327"/>
      <c r="I1104" s="327"/>
      <c r="J1104" s="327"/>
      <c r="K1104" s="220"/>
    </row>
    <row r="1105" spans="1:11">
      <c r="A1105" s="327"/>
      <c r="B1105" s="327"/>
      <c r="C1105" s="327"/>
      <c r="D1105" s="327"/>
      <c r="E1105" s="327"/>
      <c r="F1105" s="327"/>
      <c r="G1105" s="327"/>
      <c r="H1105" s="327"/>
      <c r="I1105" s="327"/>
      <c r="J1105" s="327"/>
      <c r="K1105" s="220"/>
    </row>
    <row r="1106" spans="1:11">
      <c r="A1106" s="327"/>
      <c r="B1106" s="327"/>
      <c r="C1106" s="327"/>
      <c r="D1106" s="327"/>
      <c r="E1106" s="327"/>
      <c r="F1106" s="327"/>
      <c r="G1106" s="327"/>
      <c r="H1106" s="327"/>
      <c r="I1106" s="327"/>
      <c r="J1106" s="327"/>
      <c r="K1106" s="220"/>
    </row>
    <row r="1107" spans="1:11">
      <c r="A1107" s="327"/>
      <c r="B1107" s="327"/>
      <c r="C1107" s="327"/>
      <c r="D1107" s="327"/>
      <c r="E1107" s="327"/>
      <c r="F1107" s="327"/>
      <c r="G1107" s="327"/>
      <c r="H1107" s="327"/>
      <c r="I1107" s="327"/>
      <c r="J1107" s="327"/>
      <c r="K1107" s="220"/>
    </row>
    <row r="1108" spans="1:11">
      <c r="A1108" s="327"/>
      <c r="B1108" s="327"/>
      <c r="C1108" s="327"/>
      <c r="D1108" s="327"/>
      <c r="E1108" s="327"/>
      <c r="F1108" s="327"/>
      <c r="G1108" s="327"/>
      <c r="H1108" s="327"/>
      <c r="I1108" s="327"/>
      <c r="J1108" s="327"/>
      <c r="K1108" s="220"/>
    </row>
    <row r="1109" spans="1:11">
      <c r="A1109" s="327"/>
      <c r="B1109" s="327"/>
      <c r="C1109" s="327"/>
      <c r="D1109" s="327"/>
      <c r="E1109" s="327"/>
      <c r="F1109" s="327"/>
      <c r="G1109" s="327"/>
      <c r="H1109" s="327"/>
      <c r="I1109" s="327"/>
      <c r="J1109" s="327"/>
      <c r="K1109" s="220"/>
    </row>
    <row r="1110" spans="1:11">
      <c r="A1110" s="327"/>
      <c r="B1110" s="327"/>
      <c r="C1110" s="327"/>
      <c r="D1110" s="327"/>
      <c r="E1110" s="327"/>
      <c r="F1110" s="327"/>
      <c r="G1110" s="327"/>
      <c r="H1110" s="327"/>
      <c r="I1110" s="327"/>
      <c r="J1110" s="327"/>
      <c r="K1110" s="220"/>
    </row>
    <row r="1111" spans="1:11">
      <c r="A1111" s="327"/>
      <c r="B1111" s="327"/>
      <c r="C1111" s="327"/>
      <c r="D1111" s="327"/>
      <c r="E1111" s="327"/>
      <c r="F1111" s="327"/>
      <c r="G1111" s="327"/>
      <c r="H1111" s="327"/>
      <c r="I1111" s="327"/>
      <c r="J1111" s="327"/>
      <c r="K1111" s="220"/>
    </row>
    <row r="1112" spans="1:11">
      <c r="A1112" s="327"/>
      <c r="B1112" s="327"/>
      <c r="C1112" s="327"/>
      <c r="D1112" s="327"/>
      <c r="E1112" s="327"/>
      <c r="F1112" s="327"/>
      <c r="G1112" s="327"/>
      <c r="H1112" s="327"/>
      <c r="I1112" s="327"/>
      <c r="J1112" s="327"/>
      <c r="K1112" s="220"/>
    </row>
    <row r="1113" spans="1:11">
      <c r="A1113" s="327"/>
      <c r="B1113" s="327"/>
      <c r="C1113" s="327"/>
      <c r="D1113" s="327"/>
      <c r="E1113" s="327"/>
      <c r="F1113" s="327"/>
      <c r="G1113" s="327"/>
      <c r="H1113" s="327"/>
      <c r="I1113" s="327"/>
      <c r="J1113" s="327"/>
      <c r="K1113" s="220"/>
    </row>
    <row r="1114" spans="1:11">
      <c r="A1114" s="327"/>
      <c r="B1114" s="327"/>
      <c r="C1114" s="327"/>
      <c r="D1114" s="327"/>
      <c r="E1114" s="327"/>
      <c r="F1114" s="327"/>
      <c r="G1114" s="327"/>
      <c r="H1114" s="327"/>
      <c r="I1114" s="327"/>
      <c r="J1114" s="327"/>
      <c r="K1114" s="220"/>
    </row>
    <row r="1115" spans="1:11">
      <c r="A1115" s="327"/>
      <c r="B1115" s="327"/>
      <c r="C1115" s="327"/>
      <c r="D1115" s="327"/>
      <c r="E1115" s="327"/>
      <c r="F1115" s="327"/>
      <c r="G1115" s="327"/>
      <c r="H1115" s="327"/>
      <c r="I1115" s="327"/>
      <c r="J1115" s="327"/>
      <c r="K1115" s="220"/>
    </row>
    <row r="1116" spans="1:11">
      <c r="A1116" s="327"/>
      <c r="B1116" s="327"/>
      <c r="C1116" s="327"/>
      <c r="D1116" s="327"/>
      <c r="E1116" s="327"/>
      <c r="F1116" s="327"/>
      <c r="G1116" s="327"/>
      <c r="H1116" s="327"/>
      <c r="I1116" s="327"/>
      <c r="J1116" s="327"/>
      <c r="K1116" s="220"/>
    </row>
    <row r="1117" spans="1:11">
      <c r="A1117" s="327"/>
      <c r="B1117" s="327"/>
      <c r="C1117" s="327"/>
      <c r="D1117" s="327"/>
      <c r="E1117" s="327"/>
      <c r="F1117" s="327"/>
      <c r="G1117" s="327"/>
      <c r="H1117" s="327"/>
      <c r="I1117" s="327"/>
      <c r="J1117" s="327"/>
      <c r="K1117" s="220"/>
    </row>
    <row r="1118" spans="1:11">
      <c r="A1118" s="327"/>
      <c r="B1118" s="327"/>
      <c r="C1118" s="327"/>
      <c r="D1118" s="327"/>
      <c r="E1118" s="327"/>
      <c r="F1118" s="327"/>
      <c r="G1118" s="327"/>
      <c r="H1118" s="327"/>
      <c r="I1118" s="327"/>
      <c r="J1118" s="327"/>
      <c r="K1118" s="220"/>
    </row>
    <row r="1119" spans="1:11">
      <c r="A1119" s="327"/>
      <c r="B1119" s="327"/>
      <c r="C1119" s="327"/>
      <c r="D1119" s="327"/>
      <c r="E1119" s="327"/>
      <c r="F1119" s="327"/>
      <c r="G1119" s="327"/>
      <c r="H1119" s="327"/>
      <c r="I1119" s="327"/>
      <c r="J1119" s="327"/>
      <c r="K1119" s="220"/>
    </row>
    <row r="1120" spans="1:11">
      <c r="A1120" s="327"/>
      <c r="B1120" s="327"/>
      <c r="C1120" s="327"/>
      <c r="D1120" s="327"/>
      <c r="E1120" s="327"/>
      <c r="F1120" s="327"/>
      <c r="G1120" s="327"/>
      <c r="H1120" s="327"/>
      <c r="I1120" s="327"/>
      <c r="J1120" s="327"/>
      <c r="K1120" s="220"/>
    </row>
    <row r="1121" spans="1:11">
      <c r="A1121" s="327"/>
      <c r="B1121" s="327"/>
      <c r="C1121" s="327"/>
      <c r="D1121" s="327"/>
      <c r="E1121" s="327"/>
      <c r="F1121" s="327"/>
      <c r="G1121" s="327"/>
      <c r="H1121" s="327"/>
      <c r="I1121" s="327"/>
      <c r="J1121" s="327"/>
      <c r="K1121" s="220"/>
    </row>
    <row r="1122" spans="1:11">
      <c r="A1122" s="327"/>
      <c r="B1122" s="327"/>
      <c r="C1122" s="327"/>
      <c r="D1122" s="327"/>
      <c r="E1122" s="327"/>
      <c r="F1122" s="327"/>
      <c r="G1122" s="327"/>
      <c r="H1122" s="327"/>
      <c r="I1122" s="327"/>
      <c r="J1122" s="327"/>
      <c r="K1122" s="220"/>
    </row>
    <row r="1123" spans="1:11">
      <c r="A1123" s="327"/>
      <c r="B1123" s="327"/>
      <c r="C1123" s="327"/>
      <c r="D1123" s="327"/>
      <c r="E1123" s="327"/>
      <c r="F1123" s="327"/>
      <c r="G1123" s="327"/>
      <c r="H1123" s="327"/>
      <c r="I1123" s="327"/>
      <c r="J1123" s="327"/>
      <c r="K1123" s="220"/>
    </row>
    <row r="1124" spans="1:11">
      <c r="A1124" s="327"/>
      <c r="B1124" s="327"/>
      <c r="C1124" s="327"/>
      <c r="D1124" s="327"/>
      <c r="E1124" s="327"/>
      <c r="F1124" s="327"/>
      <c r="G1124" s="327"/>
      <c r="H1124" s="327"/>
      <c r="I1124" s="327"/>
      <c r="J1124" s="327"/>
      <c r="K1124" s="220"/>
    </row>
    <row r="1125" spans="1:11">
      <c r="A1125" s="327"/>
      <c r="B1125" s="327"/>
      <c r="C1125" s="327"/>
      <c r="D1125" s="327"/>
      <c r="E1125" s="327"/>
      <c r="F1125" s="327"/>
      <c r="G1125" s="327"/>
      <c r="H1125" s="327"/>
      <c r="I1125" s="327"/>
      <c r="J1125" s="327"/>
      <c r="K1125" s="220"/>
    </row>
    <row r="1126" spans="1:11">
      <c r="A1126" s="327"/>
      <c r="B1126" s="327"/>
      <c r="C1126" s="327"/>
      <c r="D1126" s="327"/>
      <c r="E1126" s="327"/>
      <c r="F1126" s="327"/>
      <c r="G1126" s="327"/>
      <c r="H1126" s="327"/>
      <c r="I1126" s="327"/>
      <c r="J1126" s="327"/>
      <c r="K1126" s="220"/>
    </row>
    <row r="1127" spans="1:11">
      <c r="A1127" s="327"/>
      <c r="B1127" s="327"/>
      <c r="C1127" s="327"/>
      <c r="D1127" s="327"/>
      <c r="E1127" s="327"/>
      <c r="F1127" s="327"/>
      <c r="G1127" s="327"/>
      <c r="H1127" s="327"/>
      <c r="I1127" s="327"/>
      <c r="J1127" s="327"/>
      <c r="K1127" s="220"/>
    </row>
    <row r="1128" spans="1:11">
      <c r="A1128" s="327"/>
      <c r="B1128" s="327"/>
      <c r="C1128" s="327"/>
      <c r="D1128" s="327"/>
      <c r="E1128" s="327"/>
      <c r="F1128" s="327"/>
      <c r="G1128" s="327"/>
      <c r="H1128" s="327"/>
      <c r="I1128" s="327"/>
      <c r="J1128" s="327"/>
      <c r="K1128" s="220"/>
    </row>
    <row r="1129" spans="1:11">
      <c r="A1129" s="327"/>
      <c r="B1129" s="327"/>
      <c r="C1129" s="327"/>
      <c r="D1129" s="327"/>
      <c r="E1129" s="327"/>
      <c r="F1129" s="327"/>
      <c r="G1129" s="327"/>
      <c r="H1129" s="327"/>
      <c r="I1129" s="327"/>
      <c r="J1129" s="327"/>
      <c r="K1129" s="220"/>
    </row>
    <row r="1130" spans="1:11">
      <c r="A1130" s="327"/>
      <c r="B1130" s="327"/>
      <c r="C1130" s="327"/>
      <c r="D1130" s="327"/>
      <c r="E1130" s="327"/>
      <c r="F1130" s="327"/>
      <c r="G1130" s="327"/>
      <c r="H1130" s="327"/>
      <c r="I1130" s="327"/>
      <c r="J1130" s="327"/>
      <c r="K1130" s="220"/>
    </row>
    <row r="1131" spans="1:11">
      <c r="A1131" s="327"/>
      <c r="B1131" s="327"/>
      <c r="C1131" s="327"/>
      <c r="D1131" s="327"/>
      <c r="E1131" s="327"/>
      <c r="F1131" s="327"/>
      <c r="G1131" s="327"/>
      <c r="H1131" s="327"/>
      <c r="I1131" s="327"/>
      <c r="J1131" s="327"/>
      <c r="K1131" s="220"/>
    </row>
    <row r="1132" spans="1:11">
      <c r="A1132" s="327"/>
      <c r="B1132" s="327"/>
      <c r="C1132" s="327"/>
      <c r="D1132" s="327"/>
      <c r="E1132" s="327"/>
      <c r="F1132" s="327"/>
      <c r="G1132" s="327"/>
      <c r="H1132" s="327"/>
      <c r="I1132" s="327"/>
      <c r="J1132" s="327"/>
      <c r="K1132" s="220"/>
    </row>
    <row r="1133" spans="1:11">
      <c r="A1133" s="327"/>
      <c r="B1133" s="327"/>
      <c r="C1133" s="327"/>
      <c r="D1133" s="327"/>
      <c r="E1133" s="327"/>
      <c r="F1133" s="327"/>
      <c r="G1133" s="327"/>
      <c r="H1133" s="327"/>
      <c r="I1133" s="327"/>
      <c r="J1133" s="327"/>
      <c r="K1133" s="220"/>
    </row>
    <row r="1134" spans="1:11">
      <c r="A1134" s="327"/>
      <c r="B1134" s="327"/>
      <c r="C1134" s="327"/>
      <c r="D1134" s="327"/>
      <c r="E1134" s="327"/>
      <c r="F1134" s="327"/>
      <c r="G1134" s="327"/>
      <c r="H1134" s="327"/>
      <c r="I1134" s="327"/>
      <c r="J1134" s="327"/>
      <c r="K1134" s="220"/>
    </row>
    <row r="1135" spans="1:11">
      <c r="A1135" s="327"/>
      <c r="B1135" s="327"/>
      <c r="C1135" s="327"/>
      <c r="D1135" s="327"/>
      <c r="E1135" s="327"/>
      <c r="F1135" s="327"/>
      <c r="G1135" s="327"/>
      <c r="H1135" s="327"/>
      <c r="I1135" s="327"/>
      <c r="J1135" s="327"/>
      <c r="K1135" s="220"/>
    </row>
    <row r="1136" spans="1:11">
      <c r="A1136" s="327"/>
      <c r="B1136" s="327"/>
      <c r="C1136" s="327"/>
      <c r="D1136" s="327"/>
      <c r="E1136" s="327"/>
      <c r="F1136" s="327"/>
      <c r="G1136" s="327"/>
      <c r="H1136" s="327"/>
      <c r="I1136" s="327"/>
      <c r="J1136" s="327"/>
      <c r="K1136" s="220"/>
    </row>
    <row r="1137" spans="1:11">
      <c r="A1137" s="327"/>
      <c r="B1137" s="327"/>
      <c r="C1137" s="327"/>
      <c r="D1137" s="327"/>
      <c r="E1137" s="327"/>
      <c r="F1137" s="327"/>
      <c r="G1137" s="327"/>
      <c r="H1137" s="327"/>
      <c r="I1137" s="327"/>
      <c r="J1137" s="327"/>
      <c r="K1137" s="220"/>
    </row>
    <row r="1138" spans="1:11">
      <c r="A1138" s="327"/>
      <c r="B1138" s="327"/>
      <c r="C1138" s="327"/>
      <c r="D1138" s="327"/>
      <c r="E1138" s="327"/>
      <c r="F1138" s="327"/>
      <c r="G1138" s="327"/>
      <c r="H1138" s="327"/>
      <c r="I1138" s="327"/>
      <c r="J1138" s="327"/>
      <c r="K1138" s="220"/>
    </row>
    <row r="1139" spans="1:11">
      <c r="A1139" s="327"/>
      <c r="B1139" s="327"/>
      <c r="C1139" s="327"/>
      <c r="D1139" s="327"/>
      <c r="E1139" s="327"/>
      <c r="F1139" s="327"/>
      <c r="G1139" s="327"/>
      <c r="H1139" s="327"/>
      <c r="I1139" s="327"/>
      <c r="J1139" s="327"/>
      <c r="K1139" s="220"/>
    </row>
    <row r="1140" spans="1:11">
      <c r="A1140" s="327"/>
      <c r="B1140" s="327"/>
      <c r="C1140" s="327"/>
      <c r="D1140" s="327"/>
      <c r="E1140" s="327"/>
      <c r="F1140" s="327"/>
      <c r="G1140" s="327"/>
      <c r="H1140" s="327"/>
      <c r="I1140" s="327"/>
      <c r="J1140" s="327"/>
      <c r="K1140" s="220"/>
    </row>
    <row r="1141" spans="1:11">
      <c r="A1141" s="327"/>
      <c r="B1141" s="327"/>
      <c r="C1141" s="327"/>
      <c r="D1141" s="327"/>
      <c r="E1141" s="327"/>
      <c r="F1141" s="327"/>
      <c r="G1141" s="327"/>
      <c r="H1141" s="327"/>
      <c r="I1141" s="327"/>
      <c r="J1141" s="327"/>
      <c r="K1141" s="220"/>
    </row>
    <row r="1142" spans="1:11">
      <c r="A1142" s="327"/>
      <c r="B1142" s="327"/>
      <c r="C1142" s="327"/>
      <c r="D1142" s="327"/>
      <c r="E1142" s="327"/>
      <c r="F1142" s="327"/>
      <c r="G1142" s="327"/>
      <c r="H1142" s="327"/>
      <c r="I1142" s="327"/>
      <c r="J1142" s="327"/>
      <c r="K1142" s="220"/>
    </row>
    <row r="1143" spans="1:11">
      <c r="A1143" s="327"/>
      <c r="B1143" s="327"/>
      <c r="C1143" s="327"/>
      <c r="D1143" s="327"/>
      <c r="E1143" s="327"/>
      <c r="F1143" s="327"/>
      <c r="G1143" s="327"/>
      <c r="H1143" s="327"/>
      <c r="I1143" s="327"/>
      <c r="J1143" s="327"/>
      <c r="K1143" s="220"/>
    </row>
    <row r="1144" spans="1:11">
      <c r="A1144" s="327"/>
      <c r="B1144" s="327"/>
      <c r="C1144" s="327"/>
      <c r="D1144" s="327"/>
      <c r="E1144" s="327"/>
      <c r="F1144" s="327"/>
      <c r="G1144" s="327"/>
      <c r="H1144" s="327"/>
      <c r="I1144" s="327"/>
      <c r="J1144" s="327"/>
      <c r="K1144" s="220"/>
    </row>
    <row r="1145" spans="1:11">
      <c r="A1145" s="327"/>
      <c r="B1145" s="327"/>
      <c r="C1145" s="327"/>
      <c r="D1145" s="327"/>
      <c r="E1145" s="327"/>
      <c r="F1145" s="327"/>
      <c r="G1145" s="327"/>
      <c r="H1145" s="327"/>
      <c r="I1145" s="327"/>
      <c r="J1145" s="327"/>
      <c r="K1145" s="220"/>
    </row>
    <row r="1146" spans="1:11">
      <c r="A1146" s="327"/>
      <c r="B1146" s="327"/>
      <c r="C1146" s="327"/>
      <c r="D1146" s="327"/>
      <c r="E1146" s="327"/>
      <c r="F1146" s="327"/>
      <c r="G1146" s="327"/>
      <c r="H1146" s="327"/>
      <c r="I1146" s="327"/>
      <c r="J1146" s="327"/>
      <c r="K1146" s="220"/>
    </row>
    <row r="1147" spans="1:11">
      <c r="A1147" s="327"/>
      <c r="B1147" s="327"/>
      <c r="C1147" s="327"/>
      <c r="D1147" s="327"/>
      <c r="E1147" s="327"/>
      <c r="F1147" s="327"/>
      <c r="G1147" s="327"/>
      <c r="H1147" s="327"/>
      <c r="I1147" s="327"/>
      <c r="J1147" s="327"/>
      <c r="K1147" s="220"/>
    </row>
    <row r="1148" spans="1:11">
      <c r="A1148" s="327"/>
      <c r="B1148" s="327"/>
      <c r="C1148" s="327"/>
      <c r="D1148" s="327"/>
      <c r="E1148" s="327"/>
      <c r="F1148" s="327"/>
      <c r="G1148" s="327"/>
      <c r="H1148" s="327"/>
      <c r="I1148" s="327"/>
      <c r="J1148" s="327"/>
      <c r="K1148" s="220"/>
    </row>
    <row r="1149" spans="1:11">
      <c r="A1149" s="327"/>
      <c r="B1149" s="327"/>
      <c r="C1149" s="327"/>
      <c r="D1149" s="327"/>
      <c r="E1149" s="327"/>
      <c r="F1149" s="327"/>
      <c r="G1149" s="327"/>
      <c r="H1149" s="327"/>
      <c r="I1149" s="327"/>
      <c r="J1149" s="327"/>
      <c r="K1149" s="220"/>
    </row>
    <row r="1150" spans="1:11">
      <c r="A1150" s="327"/>
      <c r="B1150" s="327"/>
      <c r="C1150" s="327"/>
      <c r="D1150" s="327"/>
      <c r="E1150" s="327"/>
      <c r="F1150" s="327"/>
      <c r="G1150" s="327"/>
      <c r="H1150" s="327"/>
      <c r="I1150" s="327"/>
      <c r="J1150" s="327"/>
      <c r="K1150" s="220"/>
    </row>
    <row r="1151" spans="1:11">
      <c r="A1151" s="327"/>
      <c r="B1151" s="327"/>
      <c r="C1151" s="327"/>
      <c r="D1151" s="327"/>
      <c r="E1151" s="327"/>
      <c r="F1151" s="327"/>
      <c r="G1151" s="327"/>
      <c r="H1151" s="327"/>
      <c r="I1151" s="327"/>
      <c r="J1151" s="327"/>
      <c r="K1151" s="220"/>
    </row>
    <row r="1152" spans="1:11">
      <c r="A1152" s="327"/>
      <c r="B1152" s="327"/>
      <c r="C1152" s="327"/>
      <c r="D1152" s="327"/>
      <c r="E1152" s="327"/>
      <c r="F1152" s="327"/>
      <c r="G1152" s="327"/>
      <c r="H1152" s="327"/>
      <c r="I1152" s="327"/>
      <c r="J1152" s="327"/>
      <c r="K1152" s="220"/>
    </row>
    <row r="1153" spans="1:11">
      <c r="A1153" s="327"/>
      <c r="B1153" s="327"/>
      <c r="C1153" s="327"/>
      <c r="D1153" s="327"/>
      <c r="E1153" s="327"/>
      <c r="F1153" s="327"/>
      <c r="G1153" s="327"/>
      <c r="H1153" s="327"/>
      <c r="I1153" s="327"/>
      <c r="J1153" s="327"/>
      <c r="K1153" s="220"/>
    </row>
    <row r="1154" spans="1:11">
      <c r="A1154" s="327"/>
      <c r="B1154" s="327"/>
      <c r="C1154" s="327"/>
      <c r="D1154" s="327"/>
      <c r="E1154" s="327"/>
      <c r="F1154" s="327"/>
      <c r="G1154" s="327"/>
      <c r="H1154" s="327"/>
      <c r="I1154" s="327"/>
      <c r="J1154" s="327"/>
      <c r="K1154" s="220"/>
    </row>
    <row r="1155" spans="1:11">
      <c r="A1155" s="327"/>
      <c r="B1155" s="327"/>
      <c r="C1155" s="327"/>
      <c r="D1155" s="327"/>
      <c r="E1155" s="327"/>
      <c r="F1155" s="327"/>
      <c r="G1155" s="327"/>
      <c r="H1155" s="327"/>
      <c r="I1155" s="327"/>
      <c r="J1155" s="327"/>
      <c r="K1155" s="220"/>
    </row>
    <row r="1156" spans="1:11">
      <c r="A1156" s="327"/>
      <c r="B1156" s="327"/>
      <c r="C1156" s="327"/>
      <c r="D1156" s="327"/>
      <c r="E1156" s="327"/>
      <c r="F1156" s="327"/>
      <c r="G1156" s="327"/>
      <c r="H1156" s="327"/>
      <c r="I1156" s="327"/>
      <c r="J1156" s="327"/>
      <c r="K1156" s="220"/>
    </row>
    <row r="1157" spans="1:11">
      <c r="A1157" s="327"/>
      <c r="B1157" s="327"/>
      <c r="C1157" s="327"/>
      <c r="D1157" s="327"/>
      <c r="E1157" s="327"/>
      <c r="F1157" s="327"/>
      <c r="G1157" s="327"/>
      <c r="H1157" s="327"/>
      <c r="I1157" s="327"/>
      <c r="J1157" s="327"/>
      <c r="K1157" s="220"/>
    </row>
    <row r="1158" spans="1:11">
      <c r="A1158" s="327"/>
      <c r="B1158" s="327"/>
      <c r="C1158" s="327"/>
      <c r="D1158" s="327"/>
      <c r="E1158" s="327"/>
      <c r="F1158" s="327"/>
      <c r="G1158" s="327"/>
      <c r="H1158" s="327"/>
      <c r="I1158" s="327"/>
      <c r="J1158" s="327"/>
      <c r="K1158" s="220"/>
    </row>
    <row r="1159" spans="1:11">
      <c r="A1159" s="327"/>
      <c r="B1159" s="327"/>
      <c r="C1159" s="327"/>
      <c r="D1159" s="327"/>
      <c r="E1159" s="327"/>
      <c r="F1159" s="327"/>
      <c r="G1159" s="327"/>
      <c r="H1159" s="327"/>
      <c r="I1159" s="327"/>
      <c r="J1159" s="327"/>
      <c r="K1159" s="220"/>
    </row>
    <row r="1160" spans="1:11">
      <c r="A1160" s="327"/>
      <c r="B1160" s="327"/>
      <c r="C1160" s="327"/>
      <c r="D1160" s="327"/>
      <c r="E1160" s="327"/>
      <c r="F1160" s="327"/>
      <c r="G1160" s="327"/>
      <c r="H1160" s="327"/>
      <c r="I1160" s="327"/>
      <c r="J1160" s="327"/>
      <c r="K1160" s="220"/>
    </row>
    <row r="1161" spans="1:11">
      <c r="A1161" s="327"/>
      <c r="B1161" s="327"/>
      <c r="C1161" s="327"/>
      <c r="D1161" s="327"/>
      <c r="E1161" s="327"/>
      <c r="F1161" s="327"/>
      <c r="G1161" s="327"/>
      <c r="H1161" s="327"/>
      <c r="I1161" s="327"/>
      <c r="J1161" s="327"/>
      <c r="K1161" s="220"/>
    </row>
    <row r="1162" spans="1:11">
      <c r="A1162" s="327"/>
      <c r="B1162" s="327"/>
      <c r="C1162" s="327"/>
      <c r="D1162" s="327"/>
      <c r="E1162" s="327"/>
      <c r="F1162" s="327"/>
      <c r="G1162" s="327"/>
      <c r="H1162" s="327"/>
      <c r="I1162" s="327"/>
      <c r="J1162" s="327"/>
      <c r="K1162" s="220"/>
    </row>
    <row r="1163" spans="1:11">
      <c r="A1163" s="327"/>
      <c r="B1163" s="327"/>
      <c r="C1163" s="327"/>
      <c r="D1163" s="327"/>
      <c r="E1163" s="327"/>
      <c r="F1163" s="327"/>
      <c r="G1163" s="327"/>
      <c r="H1163" s="327"/>
      <c r="I1163" s="327"/>
      <c r="J1163" s="327"/>
      <c r="K1163" s="220"/>
    </row>
    <row r="1164" spans="1:11">
      <c r="A1164" s="327"/>
      <c r="B1164" s="327"/>
      <c r="C1164" s="327"/>
      <c r="D1164" s="327"/>
      <c r="E1164" s="327"/>
      <c r="F1164" s="327"/>
      <c r="G1164" s="327"/>
      <c r="H1164" s="327"/>
      <c r="I1164" s="327"/>
      <c r="J1164" s="327"/>
      <c r="K1164" s="220"/>
    </row>
    <row r="1165" spans="1:11">
      <c r="A1165" s="327"/>
      <c r="B1165" s="327"/>
      <c r="C1165" s="327"/>
      <c r="D1165" s="327"/>
      <c r="E1165" s="327"/>
      <c r="F1165" s="327"/>
      <c r="G1165" s="327"/>
      <c r="H1165" s="327"/>
      <c r="I1165" s="327"/>
      <c r="J1165" s="327"/>
      <c r="K1165" s="220"/>
    </row>
    <row r="1166" spans="1:11">
      <c r="A1166" s="327"/>
      <c r="B1166" s="327"/>
      <c r="C1166" s="327"/>
      <c r="D1166" s="327"/>
      <c r="E1166" s="327"/>
      <c r="F1166" s="327"/>
      <c r="G1166" s="327"/>
      <c r="H1166" s="327"/>
      <c r="I1166" s="327"/>
      <c r="J1166" s="327"/>
      <c r="K1166" s="220"/>
    </row>
    <row r="1167" spans="1:11">
      <c r="A1167" s="327"/>
      <c r="B1167" s="327"/>
      <c r="C1167" s="327"/>
      <c r="D1167" s="327"/>
      <c r="E1167" s="327"/>
      <c r="F1167" s="327"/>
      <c r="G1167" s="327"/>
      <c r="H1167" s="327"/>
      <c r="I1167" s="327"/>
      <c r="J1167" s="327"/>
      <c r="K1167" s="220"/>
    </row>
    <row r="1168" spans="1:11">
      <c r="A1168" s="327"/>
      <c r="B1168" s="327"/>
      <c r="C1168" s="327"/>
      <c r="D1168" s="327"/>
      <c r="E1168" s="327"/>
      <c r="F1168" s="327"/>
      <c r="G1168" s="327"/>
      <c r="H1168" s="327"/>
      <c r="I1168" s="327"/>
      <c r="J1168" s="327"/>
      <c r="K1168" s="220"/>
    </row>
    <row r="1169" spans="1:11">
      <c r="A1169" s="327"/>
      <c r="B1169" s="327"/>
      <c r="C1169" s="327"/>
      <c r="D1169" s="327"/>
      <c r="E1169" s="327"/>
      <c r="F1169" s="327"/>
      <c r="G1169" s="327"/>
      <c r="H1169" s="327"/>
      <c r="I1169" s="327"/>
      <c r="J1169" s="327"/>
      <c r="K1169" s="220"/>
    </row>
    <row r="1170" spans="1:11">
      <c r="A1170" s="327"/>
      <c r="B1170" s="327"/>
      <c r="C1170" s="327"/>
      <c r="D1170" s="327"/>
      <c r="E1170" s="327"/>
      <c r="F1170" s="327"/>
      <c r="G1170" s="327"/>
      <c r="H1170" s="327"/>
      <c r="I1170" s="327"/>
      <c r="J1170" s="327"/>
      <c r="K1170" s="220"/>
    </row>
    <row r="1171" spans="1:11">
      <c r="A1171" s="327"/>
      <c r="B1171" s="327"/>
      <c r="C1171" s="327"/>
      <c r="D1171" s="327"/>
      <c r="E1171" s="327"/>
      <c r="F1171" s="327"/>
      <c r="G1171" s="327"/>
      <c r="H1171" s="327"/>
      <c r="I1171" s="327"/>
      <c r="J1171" s="327"/>
      <c r="K1171" s="220"/>
    </row>
    <row r="1172" spans="1:11">
      <c r="A1172" s="327"/>
      <c r="B1172" s="327"/>
      <c r="C1172" s="327"/>
      <c r="D1172" s="327"/>
      <c r="E1172" s="327"/>
      <c r="F1172" s="327"/>
      <c r="G1172" s="327"/>
      <c r="H1172" s="327"/>
      <c r="I1172" s="327"/>
      <c r="J1172" s="327"/>
      <c r="K1172" s="220"/>
    </row>
    <row r="1173" spans="1:11">
      <c r="A1173" s="327"/>
      <c r="B1173" s="327"/>
      <c r="C1173" s="327"/>
      <c r="D1173" s="327"/>
      <c r="E1173" s="327"/>
      <c r="F1173" s="327"/>
      <c r="G1173" s="327"/>
      <c r="H1173" s="327"/>
      <c r="I1173" s="327"/>
      <c r="J1173" s="327"/>
      <c r="K1173" s="220"/>
    </row>
    <row r="1174" spans="1:11">
      <c r="A1174" s="327"/>
      <c r="B1174" s="327"/>
      <c r="C1174" s="327"/>
      <c r="D1174" s="327"/>
      <c r="E1174" s="327"/>
      <c r="F1174" s="327"/>
      <c r="G1174" s="327"/>
      <c r="H1174" s="327"/>
      <c r="I1174" s="327"/>
      <c r="J1174" s="327"/>
      <c r="K1174" s="220"/>
    </row>
    <row r="1175" spans="1:11">
      <c r="A1175" s="327"/>
      <c r="B1175" s="327"/>
      <c r="C1175" s="327"/>
      <c r="D1175" s="327"/>
      <c r="E1175" s="327"/>
      <c r="F1175" s="327"/>
      <c r="G1175" s="327"/>
      <c r="H1175" s="327"/>
      <c r="I1175" s="327"/>
      <c r="J1175" s="327"/>
      <c r="K1175" s="220"/>
    </row>
    <row r="1176" spans="1:11">
      <c r="A1176" s="327"/>
      <c r="B1176" s="327"/>
      <c r="C1176" s="327"/>
      <c r="D1176" s="327"/>
      <c r="E1176" s="327"/>
      <c r="F1176" s="327"/>
      <c r="G1176" s="327"/>
      <c r="H1176" s="327"/>
      <c r="I1176" s="327"/>
      <c r="J1176" s="327"/>
      <c r="K1176" s="220"/>
    </row>
    <row r="1177" spans="1:11">
      <c r="A1177" s="327"/>
      <c r="B1177" s="327"/>
      <c r="C1177" s="327"/>
      <c r="D1177" s="327"/>
      <c r="E1177" s="327"/>
      <c r="F1177" s="327"/>
      <c r="G1177" s="327"/>
      <c r="H1177" s="327"/>
      <c r="I1177" s="327"/>
      <c r="J1177" s="327"/>
      <c r="K1177" s="220"/>
    </row>
    <row r="1178" spans="1:11">
      <c r="A1178" s="327"/>
      <c r="B1178" s="327"/>
      <c r="C1178" s="327"/>
      <c r="D1178" s="327"/>
      <c r="E1178" s="327"/>
      <c r="F1178" s="327"/>
      <c r="G1178" s="327"/>
      <c r="H1178" s="327"/>
      <c r="I1178" s="327"/>
      <c r="J1178" s="327"/>
      <c r="K1178" s="220"/>
    </row>
    <row r="1179" spans="1:11">
      <c r="A1179" s="327"/>
      <c r="B1179" s="327"/>
      <c r="C1179" s="327"/>
      <c r="D1179" s="327"/>
      <c r="E1179" s="327"/>
      <c r="F1179" s="327"/>
      <c r="G1179" s="327"/>
      <c r="H1179" s="327"/>
      <c r="I1179" s="327"/>
      <c r="J1179" s="327"/>
      <c r="K1179" s="220"/>
    </row>
    <row r="1180" spans="1:11">
      <c r="A1180" s="327"/>
      <c r="B1180" s="327"/>
      <c r="C1180" s="327"/>
      <c r="D1180" s="327"/>
      <c r="E1180" s="327"/>
      <c r="F1180" s="327"/>
      <c r="G1180" s="327"/>
      <c r="H1180" s="327"/>
      <c r="I1180" s="327"/>
      <c r="J1180" s="327"/>
      <c r="K1180" s="220"/>
    </row>
    <row r="1181" spans="1:11">
      <c r="A1181" s="327"/>
      <c r="B1181" s="327"/>
      <c r="C1181" s="327"/>
      <c r="D1181" s="327"/>
      <c r="E1181" s="327"/>
      <c r="F1181" s="327"/>
      <c r="G1181" s="327"/>
      <c r="H1181" s="327"/>
      <c r="I1181" s="327"/>
      <c r="J1181" s="327"/>
      <c r="K1181" s="220"/>
    </row>
    <row r="1182" spans="1:11">
      <c r="A1182" s="327"/>
      <c r="B1182" s="327"/>
      <c r="C1182" s="327"/>
      <c r="D1182" s="327"/>
      <c r="E1182" s="327"/>
      <c r="F1182" s="327"/>
      <c r="G1182" s="327"/>
      <c r="H1182" s="327"/>
      <c r="I1182" s="327"/>
      <c r="J1182" s="327"/>
      <c r="K1182" s="220"/>
    </row>
    <row r="1183" spans="1:11">
      <c r="A1183" s="327"/>
      <c r="B1183" s="327"/>
      <c r="C1183" s="327"/>
      <c r="D1183" s="327"/>
      <c r="E1183" s="327"/>
      <c r="F1183" s="327"/>
      <c r="G1183" s="327"/>
      <c r="H1183" s="327"/>
      <c r="I1183" s="327"/>
      <c r="J1183" s="327"/>
      <c r="K1183" s="220"/>
    </row>
    <row r="1184" spans="1:11">
      <c r="A1184" s="327"/>
      <c r="B1184" s="327"/>
      <c r="C1184" s="327"/>
      <c r="D1184" s="327"/>
      <c r="E1184" s="327"/>
      <c r="F1184" s="327"/>
      <c r="G1184" s="327"/>
      <c r="H1184" s="327"/>
      <c r="I1184" s="327"/>
      <c r="J1184" s="327"/>
      <c r="K1184" s="220"/>
    </row>
    <row r="1185" spans="1:11">
      <c r="A1185" s="327"/>
      <c r="B1185" s="327"/>
      <c r="C1185" s="327"/>
      <c r="D1185" s="327"/>
      <c r="E1185" s="327"/>
      <c r="F1185" s="327"/>
      <c r="G1185" s="327"/>
      <c r="H1185" s="327"/>
      <c r="I1185" s="327"/>
      <c r="J1185" s="327"/>
      <c r="K1185" s="220"/>
    </row>
    <row r="1186" spans="1:11">
      <c r="A1186" s="327"/>
      <c r="B1186" s="327"/>
      <c r="C1186" s="327"/>
      <c r="D1186" s="327"/>
      <c r="E1186" s="327"/>
      <c r="F1186" s="327"/>
      <c r="G1186" s="327"/>
      <c r="H1186" s="327"/>
      <c r="I1186" s="327"/>
      <c r="J1186" s="327"/>
      <c r="K1186" s="220"/>
    </row>
    <row r="1187" spans="1:11">
      <c r="A1187" s="327"/>
      <c r="B1187" s="327"/>
      <c r="C1187" s="327"/>
      <c r="D1187" s="327"/>
      <c r="E1187" s="327"/>
      <c r="F1187" s="327"/>
      <c r="G1187" s="327"/>
      <c r="H1187" s="327"/>
      <c r="I1187" s="327"/>
      <c r="J1187" s="327"/>
      <c r="K1187" s="220"/>
    </row>
    <row r="1188" spans="1:11">
      <c r="A1188" s="327"/>
      <c r="B1188" s="327"/>
      <c r="C1188" s="327"/>
      <c r="D1188" s="327"/>
      <c r="E1188" s="327"/>
      <c r="F1188" s="327"/>
      <c r="G1188" s="327"/>
      <c r="H1188" s="327"/>
      <c r="I1188" s="327"/>
      <c r="J1188" s="327"/>
      <c r="K1188" s="220"/>
    </row>
    <row r="1189" spans="1:11">
      <c r="A1189" s="327"/>
      <c r="B1189" s="327"/>
      <c r="C1189" s="327"/>
      <c r="D1189" s="327"/>
      <c r="E1189" s="327"/>
      <c r="F1189" s="327"/>
      <c r="G1189" s="327"/>
      <c r="H1189" s="327"/>
      <c r="I1189" s="327"/>
      <c r="J1189" s="327"/>
      <c r="K1189" s="220"/>
    </row>
    <row r="1190" spans="1:11">
      <c r="A1190" s="327"/>
      <c r="B1190" s="327"/>
      <c r="C1190" s="327"/>
      <c r="D1190" s="327"/>
      <c r="E1190" s="327"/>
      <c r="F1190" s="327"/>
      <c r="G1190" s="327"/>
      <c r="H1190" s="327"/>
      <c r="I1190" s="327"/>
      <c r="J1190" s="327"/>
      <c r="K1190" s="220"/>
    </row>
    <row r="1191" spans="1:11">
      <c r="A1191" s="327"/>
      <c r="B1191" s="327"/>
      <c r="C1191" s="327"/>
      <c r="D1191" s="327"/>
      <c r="E1191" s="327"/>
      <c r="F1191" s="327"/>
      <c r="G1191" s="327"/>
      <c r="H1191" s="327"/>
      <c r="I1191" s="327"/>
      <c r="J1191" s="327"/>
      <c r="K1191" s="220"/>
    </row>
    <row r="1192" spans="1:11">
      <c r="A1192" s="327"/>
      <c r="B1192" s="327"/>
      <c r="C1192" s="327"/>
      <c r="D1192" s="327"/>
      <c r="E1192" s="327"/>
      <c r="F1192" s="327"/>
      <c r="G1192" s="327"/>
      <c r="H1192" s="327"/>
      <c r="I1192" s="327"/>
      <c r="J1192" s="327"/>
      <c r="K1192" s="220"/>
    </row>
    <row r="1193" spans="1:11">
      <c r="A1193" s="327"/>
      <c r="B1193" s="327"/>
      <c r="C1193" s="327"/>
      <c r="D1193" s="327"/>
      <c r="E1193" s="327"/>
      <c r="F1193" s="327"/>
      <c r="G1193" s="327"/>
      <c r="H1193" s="327"/>
      <c r="I1193" s="327"/>
      <c r="J1193" s="327"/>
      <c r="K1193" s="220"/>
    </row>
    <row r="1194" spans="1:11">
      <c r="A1194" s="327"/>
      <c r="B1194" s="327"/>
      <c r="C1194" s="327"/>
      <c r="D1194" s="327"/>
      <c r="E1194" s="327"/>
      <c r="F1194" s="327"/>
      <c r="G1194" s="327"/>
      <c r="H1194" s="327"/>
      <c r="I1194" s="327"/>
      <c r="J1194" s="327"/>
      <c r="K1194" s="220"/>
    </row>
    <row r="1195" spans="1:11">
      <c r="A1195" s="327"/>
      <c r="B1195" s="327"/>
      <c r="C1195" s="327"/>
      <c r="D1195" s="327"/>
      <c r="E1195" s="327"/>
      <c r="F1195" s="327"/>
      <c r="G1195" s="327"/>
      <c r="H1195" s="327"/>
      <c r="I1195" s="327"/>
      <c r="J1195" s="327"/>
      <c r="K1195" s="220"/>
    </row>
    <row r="1196" spans="1:11">
      <c r="A1196" s="327"/>
      <c r="B1196" s="327"/>
      <c r="C1196" s="327"/>
      <c r="D1196" s="327"/>
      <c r="E1196" s="327"/>
      <c r="F1196" s="327"/>
      <c r="G1196" s="327"/>
      <c r="H1196" s="327"/>
      <c r="I1196" s="327"/>
      <c r="J1196" s="327"/>
      <c r="K1196" s="220"/>
    </row>
    <row r="1197" spans="1:11">
      <c r="A1197" s="327"/>
      <c r="B1197" s="327"/>
      <c r="C1197" s="327"/>
      <c r="D1197" s="327"/>
      <c r="E1197" s="327"/>
      <c r="F1197" s="327"/>
      <c r="G1197" s="327"/>
      <c r="H1197" s="327"/>
      <c r="I1197" s="327"/>
      <c r="J1197" s="327"/>
      <c r="K1197" s="220"/>
    </row>
    <row r="1198" spans="1:11">
      <c r="A1198" s="327"/>
      <c r="B1198" s="327"/>
      <c r="C1198" s="327"/>
      <c r="D1198" s="327"/>
      <c r="E1198" s="327"/>
      <c r="F1198" s="327"/>
      <c r="G1198" s="327"/>
      <c r="H1198" s="327"/>
      <c r="I1198" s="327"/>
      <c r="J1198" s="327"/>
      <c r="K1198" s="220"/>
    </row>
    <row r="1199" spans="1:11">
      <c r="A1199" s="327"/>
      <c r="B1199" s="327"/>
      <c r="C1199" s="327"/>
      <c r="D1199" s="327"/>
      <c r="E1199" s="327"/>
      <c r="F1199" s="327"/>
      <c r="G1199" s="327"/>
      <c r="H1199" s="327"/>
      <c r="I1199" s="327"/>
      <c r="J1199" s="327"/>
      <c r="K1199" s="220"/>
    </row>
    <row r="1200" spans="1:11">
      <c r="A1200" s="327"/>
      <c r="B1200" s="327"/>
      <c r="C1200" s="327"/>
      <c r="D1200" s="327"/>
      <c r="E1200" s="327"/>
      <c r="F1200" s="327"/>
      <c r="G1200" s="327"/>
      <c r="H1200" s="327"/>
      <c r="I1200" s="327"/>
      <c r="J1200" s="327"/>
      <c r="K1200" s="220"/>
    </row>
    <row r="1201" spans="1:11">
      <c r="A1201" s="327"/>
      <c r="B1201" s="327"/>
      <c r="C1201" s="327"/>
      <c r="D1201" s="327"/>
      <c r="E1201" s="327"/>
      <c r="F1201" s="327"/>
      <c r="G1201" s="327"/>
      <c r="H1201" s="327"/>
      <c r="I1201" s="327"/>
      <c r="J1201" s="327"/>
      <c r="K1201" s="220"/>
    </row>
    <row r="1202" spans="1:11">
      <c r="A1202" s="327"/>
      <c r="B1202" s="327"/>
      <c r="C1202" s="327"/>
      <c r="D1202" s="327"/>
      <c r="E1202" s="327"/>
      <c r="F1202" s="327"/>
      <c r="G1202" s="327"/>
      <c r="H1202" s="327"/>
      <c r="I1202" s="327"/>
      <c r="J1202" s="327"/>
      <c r="K1202" s="220"/>
    </row>
    <row r="1203" spans="1:11">
      <c r="A1203" s="327"/>
      <c r="B1203" s="327"/>
      <c r="C1203" s="327"/>
      <c r="D1203" s="327"/>
      <c r="E1203" s="327"/>
      <c r="F1203" s="327"/>
      <c r="G1203" s="327"/>
      <c r="H1203" s="327"/>
      <c r="I1203" s="327"/>
      <c r="J1203" s="327"/>
      <c r="K1203" s="220"/>
    </row>
    <row r="1204" spans="1:11">
      <c r="A1204" s="327"/>
      <c r="B1204" s="327"/>
      <c r="C1204" s="327"/>
      <c r="D1204" s="327"/>
      <c r="E1204" s="327"/>
      <c r="F1204" s="327"/>
      <c r="G1204" s="327"/>
      <c r="H1204" s="327"/>
      <c r="I1204" s="327"/>
      <c r="J1204" s="327"/>
      <c r="K1204" s="220"/>
    </row>
    <row r="1205" spans="1:11">
      <c r="A1205" s="327"/>
      <c r="B1205" s="327"/>
      <c r="C1205" s="327"/>
      <c r="D1205" s="327"/>
      <c r="E1205" s="327"/>
      <c r="F1205" s="327"/>
      <c r="G1205" s="327"/>
      <c r="H1205" s="327"/>
      <c r="I1205" s="327"/>
      <c r="J1205" s="327"/>
      <c r="K1205" s="220"/>
    </row>
    <row r="1206" spans="1:11">
      <c r="A1206" s="327"/>
      <c r="B1206" s="327"/>
      <c r="C1206" s="327"/>
      <c r="D1206" s="327"/>
      <c r="E1206" s="327"/>
      <c r="F1206" s="327"/>
      <c r="G1206" s="327"/>
      <c r="H1206" s="327"/>
      <c r="I1206" s="327"/>
      <c r="J1206" s="327"/>
      <c r="K1206" s="220"/>
    </row>
    <row r="1207" spans="1:11">
      <c r="A1207" s="327"/>
      <c r="B1207" s="327"/>
      <c r="C1207" s="327"/>
      <c r="D1207" s="327"/>
      <c r="E1207" s="327"/>
      <c r="F1207" s="327"/>
      <c r="G1207" s="327"/>
      <c r="H1207" s="327"/>
      <c r="I1207" s="327"/>
      <c r="J1207" s="327"/>
      <c r="K1207" s="220"/>
    </row>
    <row r="1208" spans="1:11">
      <c r="A1208" s="327"/>
      <c r="B1208" s="327"/>
      <c r="C1208" s="327"/>
      <c r="D1208" s="327"/>
      <c r="E1208" s="327"/>
      <c r="F1208" s="327"/>
      <c r="G1208" s="327"/>
      <c r="H1208" s="327"/>
      <c r="I1208" s="327"/>
      <c r="J1208" s="327"/>
      <c r="K1208" s="220"/>
    </row>
    <row r="1209" spans="1:11">
      <c r="A1209" s="327"/>
      <c r="B1209" s="327"/>
      <c r="C1209" s="327"/>
      <c r="D1209" s="327"/>
      <c r="E1209" s="327"/>
      <c r="F1209" s="327"/>
      <c r="G1209" s="327"/>
      <c r="H1209" s="327"/>
      <c r="I1209" s="327"/>
      <c r="J1209" s="327"/>
      <c r="K1209" s="220"/>
    </row>
    <row r="1210" spans="1:11">
      <c r="A1210" s="327"/>
      <c r="B1210" s="327"/>
      <c r="C1210" s="327"/>
      <c r="D1210" s="327"/>
      <c r="E1210" s="327"/>
      <c r="F1210" s="327"/>
      <c r="G1210" s="327"/>
      <c r="H1210" s="327"/>
      <c r="I1210" s="327"/>
      <c r="J1210" s="327"/>
      <c r="K1210" s="220"/>
    </row>
    <row r="1211" spans="1:11">
      <c r="A1211" s="327"/>
      <c r="B1211" s="327"/>
      <c r="C1211" s="327"/>
      <c r="D1211" s="327"/>
      <c r="E1211" s="327"/>
      <c r="F1211" s="327"/>
      <c r="G1211" s="327"/>
      <c r="H1211" s="327"/>
      <c r="I1211" s="327"/>
      <c r="J1211" s="327"/>
      <c r="K1211" s="220"/>
    </row>
    <row r="1212" spans="1:11">
      <c r="A1212" s="327"/>
      <c r="B1212" s="327"/>
      <c r="C1212" s="327"/>
      <c r="D1212" s="327"/>
      <c r="E1212" s="327"/>
      <c r="F1212" s="327"/>
      <c r="G1212" s="327"/>
      <c r="H1212" s="327"/>
      <c r="I1212" s="327"/>
      <c r="J1212" s="327"/>
      <c r="K1212" s="220"/>
    </row>
    <row r="1213" spans="1:11">
      <c r="A1213" s="327"/>
      <c r="B1213" s="327"/>
      <c r="C1213" s="327"/>
      <c r="D1213" s="327"/>
      <c r="E1213" s="327"/>
      <c r="F1213" s="327"/>
      <c r="G1213" s="327"/>
      <c r="H1213" s="327"/>
      <c r="I1213" s="327"/>
      <c r="J1213" s="327"/>
      <c r="K1213" s="220"/>
    </row>
    <row r="1214" spans="1:11">
      <c r="A1214" s="327"/>
      <c r="B1214" s="327"/>
      <c r="C1214" s="327"/>
      <c r="D1214" s="327"/>
      <c r="E1214" s="327"/>
      <c r="F1214" s="327"/>
      <c r="G1214" s="327"/>
      <c r="H1214" s="327"/>
      <c r="I1214" s="327"/>
      <c r="J1214" s="327"/>
      <c r="K1214" s="220"/>
    </row>
    <row r="1215" spans="1:11">
      <c r="A1215" s="327"/>
      <c r="B1215" s="327"/>
      <c r="C1215" s="327"/>
      <c r="D1215" s="327"/>
      <c r="E1215" s="327"/>
      <c r="F1215" s="327"/>
      <c r="G1215" s="327"/>
      <c r="H1215" s="327"/>
      <c r="I1215" s="327"/>
      <c r="J1215" s="327"/>
      <c r="K1215" s="220"/>
    </row>
    <row r="1216" spans="1:11">
      <c r="A1216" s="327"/>
      <c r="B1216" s="327"/>
      <c r="C1216" s="327"/>
      <c r="D1216" s="327"/>
      <c r="E1216" s="327"/>
      <c r="F1216" s="327"/>
      <c r="G1216" s="327"/>
      <c r="H1216" s="327"/>
      <c r="I1216" s="327"/>
      <c r="J1216" s="327"/>
      <c r="K1216" s="220"/>
    </row>
    <row r="1217" spans="1:11">
      <c r="A1217" s="327"/>
      <c r="B1217" s="327"/>
      <c r="C1217" s="327"/>
      <c r="D1217" s="327"/>
      <c r="E1217" s="327"/>
      <c r="F1217" s="327"/>
      <c r="G1217" s="327"/>
      <c r="H1217" s="327"/>
      <c r="I1217" s="327"/>
      <c r="J1217" s="327"/>
      <c r="K1217" s="220"/>
    </row>
    <row r="1218" spans="1:11">
      <c r="A1218" s="327"/>
      <c r="B1218" s="327"/>
      <c r="C1218" s="327"/>
      <c r="D1218" s="327"/>
      <c r="E1218" s="327"/>
      <c r="F1218" s="327"/>
      <c r="G1218" s="327"/>
      <c r="H1218" s="327"/>
      <c r="I1218" s="327"/>
      <c r="J1218" s="327"/>
      <c r="K1218" s="220"/>
    </row>
    <row r="1219" spans="1:11">
      <c r="A1219" s="327"/>
      <c r="B1219" s="327"/>
      <c r="C1219" s="327"/>
      <c r="D1219" s="327"/>
      <c r="E1219" s="327"/>
      <c r="F1219" s="327"/>
      <c r="G1219" s="327"/>
      <c r="H1219" s="327"/>
      <c r="I1219" s="327"/>
      <c r="J1219" s="327"/>
      <c r="K1219" s="220"/>
    </row>
    <row r="1220" spans="1:11">
      <c r="A1220" s="327"/>
      <c r="B1220" s="327"/>
      <c r="C1220" s="327"/>
      <c r="D1220" s="327"/>
      <c r="E1220" s="327"/>
      <c r="F1220" s="327"/>
      <c r="G1220" s="327"/>
      <c r="H1220" s="327"/>
      <c r="I1220" s="327"/>
      <c r="J1220" s="327"/>
      <c r="K1220" s="220"/>
    </row>
    <row r="1221" spans="1:11">
      <c r="A1221" s="327"/>
      <c r="B1221" s="327"/>
      <c r="C1221" s="327"/>
      <c r="D1221" s="327"/>
      <c r="E1221" s="327"/>
      <c r="F1221" s="327"/>
      <c r="G1221" s="327"/>
      <c r="H1221" s="327"/>
      <c r="I1221" s="327"/>
      <c r="J1221" s="327"/>
      <c r="K1221" s="220"/>
    </row>
    <row r="1222" spans="1:11">
      <c r="A1222" s="327"/>
      <c r="B1222" s="327"/>
      <c r="C1222" s="327"/>
      <c r="D1222" s="327"/>
      <c r="E1222" s="327"/>
      <c r="F1222" s="327"/>
      <c r="G1222" s="327"/>
      <c r="H1222" s="327"/>
      <c r="I1222" s="327"/>
      <c r="J1222" s="327"/>
      <c r="K1222" s="220"/>
    </row>
    <row r="1223" spans="1:11">
      <c r="A1223" s="327"/>
      <c r="B1223" s="327"/>
      <c r="C1223" s="327"/>
      <c r="D1223" s="327"/>
      <c r="E1223" s="327"/>
      <c r="F1223" s="327"/>
      <c r="G1223" s="327"/>
      <c r="H1223" s="327"/>
      <c r="I1223" s="327"/>
      <c r="J1223" s="327"/>
      <c r="K1223" s="220"/>
    </row>
    <row r="1224" spans="1:11">
      <c r="A1224" s="327"/>
      <c r="B1224" s="327"/>
      <c r="C1224" s="327"/>
      <c r="D1224" s="327"/>
      <c r="E1224" s="327"/>
      <c r="F1224" s="327"/>
      <c r="G1224" s="327"/>
      <c r="H1224" s="327"/>
      <c r="I1224" s="327"/>
      <c r="J1224" s="327"/>
      <c r="K1224" s="220"/>
    </row>
    <row r="1225" spans="1:11">
      <c r="A1225" s="327"/>
      <c r="B1225" s="327"/>
      <c r="C1225" s="327"/>
      <c r="D1225" s="327"/>
      <c r="E1225" s="327"/>
      <c r="F1225" s="327"/>
      <c r="G1225" s="327"/>
      <c r="H1225" s="327"/>
      <c r="I1225" s="327"/>
      <c r="J1225" s="327"/>
      <c r="K1225" s="220"/>
    </row>
    <row r="1226" spans="1:11">
      <c r="A1226" s="327"/>
      <c r="B1226" s="327"/>
      <c r="C1226" s="327"/>
      <c r="D1226" s="327"/>
      <c r="E1226" s="327"/>
      <c r="F1226" s="327"/>
      <c r="G1226" s="327"/>
      <c r="H1226" s="327"/>
      <c r="I1226" s="327"/>
      <c r="J1226" s="327"/>
      <c r="K1226" s="220"/>
    </row>
    <row r="1227" spans="1:11">
      <c r="A1227" s="327"/>
      <c r="B1227" s="327"/>
      <c r="C1227" s="327"/>
      <c r="D1227" s="327"/>
      <c r="E1227" s="327"/>
      <c r="F1227" s="327"/>
      <c r="G1227" s="327"/>
      <c r="H1227" s="327"/>
      <c r="I1227" s="327"/>
      <c r="J1227" s="327"/>
      <c r="K1227" s="220"/>
    </row>
    <row r="1228" spans="1:11">
      <c r="A1228" s="327"/>
      <c r="B1228" s="327"/>
      <c r="C1228" s="327"/>
      <c r="D1228" s="327"/>
      <c r="E1228" s="327"/>
      <c r="F1228" s="327"/>
      <c r="G1228" s="327"/>
      <c r="H1228" s="327"/>
      <c r="I1228" s="327"/>
      <c r="J1228" s="327"/>
      <c r="K1228" s="220"/>
    </row>
    <row r="1229" spans="1:11">
      <c r="A1229" s="327"/>
      <c r="B1229" s="327"/>
      <c r="C1229" s="327"/>
      <c r="D1229" s="327"/>
      <c r="E1229" s="327"/>
      <c r="F1229" s="327"/>
      <c r="G1229" s="327"/>
      <c r="H1229" s="327"/>
      <c r="I1229" s="327"/>
      <c r="J1229" s="327"/>
      <c r="K1229" s="220"/>
    </row>
    <row r="1230" spans="1:11">
      <c r="A1230" s="327"/>
      <c r="B1230" s="327"/>
      <c r="C1230" s="327"/>
      <c r="D1230" s="327"/>
      <c r="E1230" s="327"/>
      <c r="F1230" s="327"/>
      <c r="G1230" s="327"/>
      <c r="H1230" s="327"/>
      <c r="I1230" s="327"/>
      <c r="J1230" s="327"/>
      <c r="K1230" s="220"/>
    </row>
    <row r="1231" spans="1:11">
      <c r="A1231" s="327"/>
      <c r="B1231" s="327"/>
      <c r="C1231" s="327"/>
      <c r="D1231" s="327"/>
      <c r="E1231" s="327"/>
      <c r="F1231" s="327"/>
      <c r="G1231" s="327"/>
      <c r="H1231" s="327"/>
      <c r="I1231" s="327"/>
      <c r="J1231" s="327"/>
      <c r="K1231" s="220"/>
    </row>
    <row r="1232" spans="1:11">
      <c r="A1232" s="327"/>
      <c r="B1232" s="327"/>
      <c r="C1232" s="327"/>
      <c r="D1232" s="327"/>
      <c r="E1232" s="327"/>
      <c r="F1232" s="327"/>
      <c r="G1232" s="327"/>
      <c r="H1232" s="327"/>
      <c r="I1232" s="327"/>
      <c r="J1232" s="327"/>
      <c r="K1232" s="220"/>
    </row>
    <row r="1233" spans="1:11">
      <c r="A1233" s="327"/>
      <c r="B1233" s="327"/>
      <c r="C1233" s="327"/>
      <c r="D1233" s="327"/>
      <c r="E1233" s="327"/>
      <c r="F1233" s="327"/>
      <c r="G1233" s="327"/>
      <c r="H1233" s="327"/>
      <c r="I1233" s="327"/>
      <c r="J1233" s="327"/>
      <c r="K1233" s="220"/>
    </row>
    <row r="1234" spans="1:11">
      <c r="A1234" s="327"/>
      <c r="B1234" s="327"/>
      <c r="C1234" s="327"/>
      <c r="D1234" s="327"/>
      <c r="E1234" s="327"/>
      <c r="F1234" s="327"/>
      <c r="G1234" s="327"/>
      <c r="H1234" s="327"/>
      <c r="I1234" s="327"/>
      <c r="J1234" s="327"/>
      <c r="K1234" s="220"/>
    </row>
    <row r="1235" spans="1:11">
      <c r="A1235" s="327"/>
      <c r="B1235" s="327"/>
      <c r="C1235" s="327"/>
      <c r="D1235" s="327"/>
      <c r="E1235" s="327"/>
      <c r="F1235" s="327"/>
      <c r="G1235" s="327"/>
      <c r="H1235" s="327"/>
      <c r="I1235" s="327"/>
      <c r="J1235" s="327"/>
      <c r="K1235" s="220"/>
    </row>
    <row r="1236" spans="1:11">
      <c r="A1236" s="327"/>
      <c r="B1236" s="327"/>
      <c r="C1236" s="327"/>
      <c r="D1236" s="327"/>
      <c r="E1236" s="327"/>
      <c r="F1236" s="327"/>
      <c r="G1236" s="327"/>
      <c r="H1236" s="327"/>
      <c r="I1236" s="327"/>
      <c r="J1236" s="327"/>
      <c r="K1236" s="220"/>
    </row>
    <row r="1237" spans="1:11">
      <c r="A1237" s="327"/>
      <c r="B1237" s="327"/>
      <c r="C1237" s="327"/>
      <c r="D1237" s="327"/>
      <c r="E1237" s="327"/>
      <c r="F1237" s="327"/>
      <c r="G1237" s="327"/>
      <c r="H1237" s="327"/>
      <c r="I1237" s="327"/>
      <c r="J1237" s="327"/>
      <c r="K1237" s="220"/>
    </row>
    <row r="1238" spans="1:11">
      <c r="A1238" s="327"/>
      <c r="B1238" s="327"/>
      <c r="C1238" s="327"/>
      <c r="D1238" s="327"/>
      <c r="E1238" s="327"/>
      <c r="F1238" s="327"/>
      <c r="G1238" s="327"/>
      <c r="H1238" s="327"/>
      <c r="I1238" s="327"/>
      <c r="J1238" s="327"/>
      <c r="K1238" s="220"/>
    </row>
    <row r="1239" spans="1:11">
      <c r="A1239" s="327"/>
      <c r="B1239" s="327"/>
      <c r="C1239" s="327"/>
      <c r="D1239" s="327"/>
      <c r="E1239" s="327"/>
      <c r="F1239" s="327"/>
      <c r="G1239" s="327"/>
      <c r="H1239" s="327"/>
      <c r="I1239" s="327"/>
      <c r="J1239" s="327"/>
      <c r="K1239" s="220"/>
    </row>
    <row r="1240" spans="1:11">
      <c r="A1240" s="327"/>
      <c r="B1240" s="327"/>
      <c r="C1240" s="327"/>
      <c r="D1240" s="327"/>
      <c r="E1240" s="327"/>
      <c r="F1240" s="327"/>
      <c r="G1240" s="327"/>
      <c r="H1240" s="327"/>
      <c r="I1240" s="327"/>
      <c r="J1240" s="327"/>
      <c r="K1240" s="220"/>
    </row>
    <row r="1241" spans="1:11">
      <c r="A1241" s="327"/>
      <c r="B1241" s="327"/>
      <c r="C1241" s="327"/>
      <c r="D1241" s="327"/>
      <c r="E1241" s="327"/>
      <c r="F1241" s="327"/>
      <c r="G1241" s="327"/>
      <c r="H1241" s="327"/>
      <c r="I1241" s="327"/>
      <c r="J1241" s="327"/>
      <c r="K1241" s="220"/>
    </row>
    <row r="1242" spans="1:11">
      <c r="A1242" s="327"/>
      <c r="B1242" s="327"/>
      <c r="C1242" s="327"/>
      <c r="D1242" s="327"/>
      <c r="E1242" s="327"/>
      <c r="F1242" s="327"/>
      <c r="G1242" s="327"/>
      <c r="H1242" s="327"/>
      <c r="I1242" s="327"/>
      <c r="J1242" s="327"/>
      <c r="K1242" s="220"/>
    </row>
    <row r="1243" spans="1:11">
      <c r="A1243" s="327"/>
      <c r="B1243" s="327"/>
      <c r="C1243" s="327"/>
      <c r="D1243" s="327"/>
      <c r="E1243" s="327"/>
      <c r="F1243" s="327"/>
      <c r="G1243" s="327"/>
      <c r="H1243" s="327"/>
      <c r="I1243" s="327"/>
      <c r="J1243" s="327"/>
      <c r="K1243" s="220"/>
    </row>
    <row r="1244" spans="1:11">
      <c r="A1244" s="327"/>
      <c r="B1244" s="327"/>
      <c r="C1244" s="327"/>
      <c r="D1244" s="327"/>
      <c r="E1244" s="327"/>
      <c r="F1244" s="327"/>
      <c r="G1244" s="327"/>
      <c r="H1244" s="327"/>
      <c r="I1244" s="327"/>
      <c r="J1244" s="327"/>
      <c r="K1244" s="220"/>
    </row>
    <row r="1245" spans="1:11">
      <c r="A1245" s="327"/>
      <c r="B1245" s="327"/>
      <c r="C1245" s="327"/>
      <c r="D1245" s="327"/>
      <c r="E1245" s="327"/>
      <c r="F1245" s="327"/>
      <c r="G1245" s="327"/>
      <c r="H1245" s="327"/>
      <c r="I1245" s="327"/>
      <c r="J1245" s="327"/>
      <c r="K1245" s="220"/>
    </row>
    <row r="1246" spans="1:11">
      <c r="A1246" s="327"/>
      <c r="B1246" s="327"/>
      <c r="C1246" s="327"/>
      <c r="D1246" s="327"/>
      <c r="E1246" s="327"/>
      <c r="F1246" s="327"/>
      <c r="G1246" s="327"/>
      <c r="H1246" s="327"/>
      <c r="I1246" s="327"/>
      <c r="J1246" s="327"/>
      <c r="K1246" s="220"/>
    </row>
    <row r="1247" spans="1:11">
      <c r="A1247" s="327"/>
      <c r="B1247" s="327"/>
      <c r="C1247" s="327"/>
      <c r="D1247" s="327"/>
      <c r="E1247" s="327"/>
      <c r="F1247" s="327"/>
      <c r="G1247" s="327"/>
      <c r="H1247" s="327"/>
      <c r="I1247" s="327"/>
      <c r="J1247" s="327"/>
      <c r="K1247" s="220"/>
    </row>
    <row r="1248" spans="1:11">
      <c r="A1248" s="327"/>
      <c r="B1248" s="327"/>
      <c r="C1248" s="327"/>
      <c r="D1248" s="327"/>
      <c r="E1248" s="327"/>
      <c r="F1248" s="327"/>
      <c r="G1248" s="327"/>
      <c r="H1248" s="327"/>
      <c r="I1248" s="327"/>
      <c r="J1248" s="327"/>
      <c r="K1248" s="220"/>
    </row>
    <row r="1249" spans="1:11">
      <c r="A1249" s="327"/>
      <c r="B1249" s="327"/>
      <c r="C1249" s="327"/>
      <c r="D1249" s="327"/>
      <c r="E1249" s="327"/>
      <c r="F1249" s="327"/>
      <c r="G1249" s="327"/>
      <c r="H1249" s="327"/>
      <c r="I1249" s="327"/>
      <c r="J1249" s="327"/>
      <c r="K1249" s="220"/>
    </row>
    <row r="1250" spans="1:11">
      <c r="A1250" s="327"/>
      <c r="B1250" s="327"/>
      <c r="C1250" s="327"/>
      <c r="D1250" s="327"/>
      <c r="E1250" s="327"/>
      <c r="F1250" s="327"/>
      <c r="G1250" s="327"/>
      <c r="H1250" s="327"/>
      <c r="I1250" s="327"/>
      <c r="J1250" s="327"/>
      <c r="K1250" s="220"/>
    </row>
    <row r="1251" spans="1:11">
      <c r="A1251" s="327"/>
      <c r="B1251" s="327"/>
      <c r="C1251" s="327"/>
      <c r="D1251" s="327"/>
      <c r="E1251" s="327"/>
      <c r="F1251" s="327"/>
      <c r="G1251" s="327"/>
      <c r="H1251" s="327"/>
      <c r="I1251" s="327"/>
      <c r="J1251" s="327"/>
      <c r="K1251" s="220"/>
    </row>
    <row r="1252" spans="1:11">
      <c r="A1252" s="327"/>
      <c r="B1252" s="327"/>
      <c r="C1252" s="327"/>
      <c r="D1252" s="327"/>
      <c r="E1252" s="327"/>
      <c r="F1252" s="327"/>
      <c r="G1252" s="327"/>
      <c r="H1252" s="327"/>
      <c r="I1252" s="327"/>
      <c r="J1252" s="327"/>
      <c r="K1252" s="220"/>
    </row>
    <row r="1253" spans="1:11">
      <c r="A1253" s="327"/>
      <c r="B1253" s="327"/>
      <c r="C1253" s="327"/>
      <c r="D1253" s="327"/>
      <c r="E1253" s="327"/>
      <c r="F1253" s="327"/>
      <c r="G1253" s="327"/>
      <c r="H1253" s="327"/>
      <c r="I1253" s="327"/>
      <c r="J1253" s="327"/>
      <c r="K1253" s="220"/>
    </row>
    <row r="1254" spans="1:11">
      <c r="A1254" s="327"/>
      <c r="B1254" s="327"/>
      <c r="C1254" s="327"/>
      <c r="D1254" s="327"/>
      <c r="E1254" s="327"/>
      <c r="F1254" s="327"/>
      <c r="G1254" s="327"/>
      <c r="H1254" s="327"/>
      <c r="I1254" s="327"/>
      <c r="J1254" s="327"/>
      <c r="K1254" s="220"/>
    </row>
    <row r="1255" spans="1:11">
      <c r="A1255" s="327"/>
      <c r="B1255" s="327"/>
      <c r="C1255" s="327"/>
      <c r="D1255" s="327"/>
      <c r="E1255" s="327"/>
      <c r="F1255" s="327"/>
      <c r="G1255" s="327"/>
      <c r="H1255" s="327"/>
      <c r="I1255" s="327"/>
      <c r="J1255" s="327"/>
      <c r="K1255" s="220"/>
    </row>
    <row r="1256" spans="1:11">
      <c r="A1256" s="327"/>
      <c r="B1256" s="327"/>
      <c r="C1256" s="327"/>
      <c r="D1256" s="327"/>
      <c r="E1256" s="327"/>
      <c r="F1256" s="327"/>
      <c r="G1256" s="327"/>
      <c r="H1256" s="327"/>
      <c r="I1256" s="327"/>
      <c r="J1256" s="327"/>
      <c r="K1256" s="220"/>
    </row>
    <row r="1257" spans="1:11">
      <c r="A1257" s="327"/>
      <c r="B1257" s="327"/>
      <c r="C1257" s="327"/>
      <c r="D1257" s="327"/>
      <c r="E1257" s="327"/>
      <c r="F1257" s="327"/>
      <c r="G1257" s="327"/>
      <c r="H1257" s="327"/>
      <c r="I1257" s="327"/>
      <c r="J1257" s="327"/>
      <c r="K1257" s="220"/>
    </row>
    <row r="1258" spans="1:11">
      <c r="A1258" s="327"/>
      <c r="B1258" s="327"/>
      <c r="C1258" s="327"/>
      <c r="D1258" s="327"/>
      <c r="E1258" s="327"/>
      <c r="F1258" s="327"/>
      <c r="G1258" s="327"/>
      <c r="H1258" s="327"/>
      <c r="I1258" s="327"/>
      <c r="J1258" s="327"/>
      <c r="K1258" s="220"/>
    </row>
    <row r="1259" spans="1:11">
      <c r="A1259" s="327"/>
      <c r="B1259" s="327"/>
      <c r="C1259" s="327"/>
      <c r="D1259" s="327"/>
      <c r="E1259" s="327"/>
      <c r="F1259" s="327"/>
      <c r="G1259" s="327"/>
      <c r="H1259" s="327"/>
      <c r="I1259" s="327"/>
      <c r="J1259" s="327"/>
      <c r="K1259" s="220"/>
    </row>
    <row r="1260" spans="1:11">
      <c r="A1260" s="327"/>
      <c r="B1260" s="327"/>
      <c r="C1260" s="327"/>
      <c r="D1260" s="327"/>
      <c r="E1260" s="327"/>
      <c r="F1260" s="327"/>
      <c r="G1260" s="327"/>
      <c r="H1260" s="327"/>
      <c r="I1260" s="327"/>
      <c r="J1260" s="327"/>
      <c r="K1260" s="220"/>
    </row>
    <row r="1261" spans="1:11">
      <c r="A1261" s="327"/>
      <c r="B1261" s="327"/>
      <c r="C1261" s="327"/>
      <c r="D1261" s="327"/>
      <c r="E1261" s="327"/>
      <c r="F1261" s="327"/>
      <c r="G1261" s="327"/>
      <c r="H1261" s="327"/>
      <c r="I1261" s="327"/>
      <c r="J1261" s="327"/>
      <c r="K1261" s="220"/>
    </row>
    <row r="1262" spans="1:11">
      <c r="A1262" s="327"/>
      <c r="B1262" s="327"/>
      <c r="C1262" s="327"/>
      <c r="D1262" s="327"/>
      <c r="E1262" s="327"/>
      <c r="F1262" s="327"/>
      <c r="G1262" s="327"/>
      <c r="H1262" s="327"/>
      <c r="I1262" s="327"/>
      <c r="J1262" s="327"/>
      <c r="K1262" s="220"/>
    </row>
    <row r="1263" spans="1:11">
      <c r="A1263" s="327"/>
      <c r="B1263" s="327"/>
      <c r="C1263" s="327"/>
      <c r="D1263" s="327"/>
      <c r="E1263" s="327"/>
      <c r="F1263" s="327"/>
      <c r="G1263" s="327"/>
      <c r="H1263" s="327"/>
      <c r="I1263" s="327"/>
      <c r="J1263" s="327"/>
      <c r="K1263" s="220"/>
    </row>
    <row r="1264" spans="1:11">
      <c r="A1264" s="327"/>
      <c r="B1264" s="327"/>
      <c r="C1264" s="327"/>
      <c r="D1264" s="327"/>
      <c r="E1264" s="327"/>
      <c r="F1264" s="327"/>
      <c r="G1264" s="327"/>
      <c r="H1264" s="327"/>
      <c r="I1264" s="327"/>
      <c r="J1264" s="327"/>
      <c r="K1264" s="220"/>
    </row>
    <row r="1265" spans="1:11">
      <c r="A1265" s="327"/>
      <c r="B1265" s="327"/>
      <c r="C1265" s="327"/>
      <c r="D1265" s="327"/>
      <c r="E1265" s="327"/>
      <c r="F1265" s="327"/>
      <c r="G1265" s="327"/>
      <c r="H1265" s="327"/>
      <c r="I1265" s="327"/>
      <c r="J1265" s="327"/>
      <c r="K1265" s="220"/>
    </row>
    <row r="1266" spans="1:11">
      <c r="A1266" s="327"/>
      <c r="B1266" s="327"/>
      <c r="C1266" s="327"/>
      <c r="D1266" s="327"/>
      <c r="E1266" s="327"/>
      <c r="F1266" s="327"/>
      <c r="G1266" s="327"/>
      <c r="H1266" s="327"/>
      <c r="I1266" s="327"/>
      <c r="J1266" s="327"/>
      <c r="K1266" s="220"/>
    </row>
    <row r="1267" spans="1:11">
      <c r="A1267" s="327"/>
      <c r="B1267" s="327"/>
      <c r="C1267" s="327"/>
      <c r="D1267" s="327"/>
      <c r="E1267" s="327"/>
      <c r="F1267" s="327"/>
      <c r="G1267" s="327"/>
      <c r="H1267" s="327"/>
      <c r="I1267" s="327"/>
      <c r="J1267" s="327"/>
      <c r="K1267" s="220"/>
    </row>
    <row r="1268" spans="1:11">
      <c r="A1268" s="327"/>
      <c r="B1268" s="327"/>
      <c r="C1268" s="327"/>
      <c r="D1268" s="327"/>
      <c r="E1268" s="327"/>
      <c r="F1268" s="327"/>
      <c r="G1268" s="327"/>
      <c r="H1268" s="327"/>
      <c r="I1268" s="327"/>
      <c r="J1268" s="327"/>
      <c r="K1268" s="220"/>
    </row>
    <row r="1269" spans="1:11">
      <c r="A1269" s="327"/>
      <c r="B1269" s="327"/>
      <c r="C1269" s="327"/>
      <c r="D1269" s="327"/>
      <c r="E1269" s="327"/>
      <c r="F1269" s="327"/>
      <c r="G1269" s="327"/>
      <c r="H1269" s="327"/>
      <c r="I1269" s="327"/>
      <c r="J1269" s="327"/>
      <c r="K1269" s="220"/>
    </row>
    <row r="1270" spans="1:11">
      <c r="A1270" s="327"/>
      <c r="B1270" s="327"/>
      <c r="C1270" s="327"/>
      <c r="D1270" s="327"/>
      <c r="E1270" s="327"/>
      <c r="F1270" s="327"/>
      <c r="G1270" s="327"/>
      <c r="H1270" s="327"/>
      <c r="I1270" s="327"/>
      <c r="J1270" s="327"/>
      <c r="K1270" s="220"/>
    </row>
    <row r="1271" spans="1:11">
      <c r="A1271" s="327"/>
      <c r="B1271" s="327"/>
      <c r="C1271" s="327"/>
      <c r="D1271" s="327"/>
      <c r="E1271" s="327"/>
      <c r="F1271" s="327"/>
      <c r="G1271" s="327"/>
      <c r="H1271" s="327"/>
      <c r="I1271" s="327"/>
      <c r="J1271" s="327"/>
      <c r="K1271" s="220"/>
    </row>
    <row r="1272" spans="1:11">
      <c r="A1272" s="327"/>
      <c r="B1272" s="327"/>
      <c r="C1272" s="327"/>
      <c r="D1272" s="327"/>
      <c r="E1272" s="327"/>
      <c r="F1272" s="327"/>
      <c r="G1272" s="327"/>
      <c r="H1272" s="327"/>
      <c r="I1272" s="327"/>
      <c r="J1272" s="327"/>
      <c r="K1272" s="220"/>
    </row>
    <row r="1273" spans="1:11">
      <c r="A1273" s="327"/>
      <c r="B1273" s="327"/>
      <c r="C1273" s="327"/>
      <c r="D1273" s="327"/>
      <c r="E1273" s="327"/>
      <c r="F1273" s="327"/>
      <c r="G1273" s="327"/>
      <c r="H1273" s="327"/>
      <c r="I1273" s="327"/>
      <c r="J1273" s="327"/>
      <c r="K1273" s="220"/>
    </row>
    <row r="1274" spans="1:11">
      <c r="A1274" s="327"/>
      <c r="B1274" s="327"/>
      <c r="C1274" s="327"/>
      <c r="D1274" s="327"/>
      <c r="E1274" s="327"/>
      <c r="F1274" s="327"/>
      <c r="G1274" s="327"/>
      <c r="H1274" s="327"/>
      <c r="I1274" s="327"/>
      <c r="J1274" s="327"/>
      <c r="K1274" s="220"/>
    </row>
    <row r="1275" spans="1:11">
      <c r="A1275" s="327"/>
      <c r="B1275" s="327"/>
      <c r="C1275" s="327"/>
      <c r="D1275" s="327"/>
      <c r="E1275" s="327"/>
      <c r="F1275" s="327"/>
      <c r="G1275" s="327"/>
      <c r="H1275" s="327"/>
      <c r="I1275" s="327"/>
      <c r="J1275" s="327"/>
      <c r="K1275" s="220"/>
    </row>
    <row r="1276" spans="1:11">
      <c r="A1276" s="327"/>
      <c r="B1276" s="327"/>
      <c r="C1276" s="327"/>
      <c r="D1276" s="327"/>
      <c r="E1276" s="327"/>
      <c r="F1276" s="327"/>
      <c r="G1276" s="327"/>
      <c r="H1276" s="327"/>
      <c r="I1276" s="327"/>
      <c r="J1276" s="327"/>
      <c r="K1276" s="220"/>
    </row>
    <row r="1277" spans="1:11">
      <c r="A1277" s="327"/>
      <c r="B1277" s="327"/>
      <c r="C1277" s="327"/>
      <c r="D1277" s="327"/>
      <c r="E1277" s="327"/>
      <c r="F1277" s="327"/>
      <c r="G1277" s="327"/>
      <c r="H1277" s="327"/>
      <c r="I1277" s="327"/>
      <c r="J1277" s="327"/>
      <c r="K1277" s="220"/>
    </row>
    <row r="1278" spans="1:11">
      <c r="A1278" s="327"/>
      <c r="B1278" s="327"/>
      <c r="C1278" s="327"/>
      <c r="D1278" s="327"/>
      <c r="E1278" s="327"/>
      <c r="F1278" s="327"/>
      <c r="G1278" s="327"/>
      <c r="H1278" s="327"/>
      <c r="I1278" s="327"/>
      <c r="J1278" s="327"/>
      <c r="K1278" s="220"/>
    </row>
    <row r="1279" spans="1:11">
      <c r="A1279" s="327"/>
      <c r="B1279" s="327"/>
      <c r="C1279" s="327"/>
      <c r="D1279" s="327"/>
      <c r="E1279" s="327"/>
      <c r="F1279" s="327"/>
      <c r="G1279" s="327"/>
      <c r="H1279" s="327"/>
      <c r="I1279" s="327"/>
      <c r="J1279" s="327"/>
      <c r="K1279" s="220"/>
    </row>
    <row r="1280" spans="1:11">
      <c r="A1280" s="327"/>
      <c r="B1280" s="327"/>
      <c r="C1280" s="327"/>
      <c r="D1280" s="327"/>
      <c r="E1280" s="327"/>
      <c r="F1280" s="327"/>
      <c r="G1280" s="327"/>
      <c r="H1280" s="327"/>
      <c r="I1280" s="327"/>
      <c r="J1280" s="327"/>
      <c r="K1280" s="220"/>
    </row>
    <row r="1281" spans="1:11">
      <c r="A1281" s="327"/>
      <c r="B1281" s="327"/>
      <c r="C1281" s="327"/>
      <c r="D1281" s="327"/>
      <c r="E1281" s="327"/>
      <c r="F1281" s="327"/>
      <c r="G1281" s="327"/>
      <c r="H1281" s="327"/>
      <c r="I1281" s="327"/>
      <c r="J1281" s="327"/>
      <c r="K1281" s="220"/>
    </row>
    <row r="1282" spans="1:11">
      <c r="A1282" s="327"/>
      <c r="B1282" s="327"/>
      <c r="C1282" s="327"/>
      <c r="D1282" s="327"/>
      <c r="E1282" s="327"/>
      <c r="F1282" s="327"/>
      <c r="G1282" s="327"/>
      <c r="H1282" s="327"/>
      <c r="I1282" s="327"/>
      <c r="J1282" s="327"/>
      <c r="K1282" s="220"/>
    </row>
    <row r="1283" spans="1:11">
      <c r="A1283" s="327"/>
      <c r="B1283" s="327"/>
      <c r="C1283" s="327"/>
      <c r="D1283" s="327"/>
      <c r="E1283" s="327"/>
      <c r="F1283" s="327"/>
      <c r="G1283" s="327"/>
      <c r="H1283" s="327"/>
      <c r="I1283" s="327"/>
      <c r="J1283" s="327"/>
      <c r="K1283" s="220"/>
    </row>
    <row r="1284" spans="1:11">
      <c r="A1284" s="327"/>
      <c r="B1284" s="327"/>
      <c r="C1284" s="327"/>
      <c r="D1284" s="327"/>
      <c r="E1284" s="327"/>
      <c r="F1284" s="327"/>
      <c r="G1284" s="327"/>
      <c r="H1284" s="327"/>
      <c r="I1284" s="327"/>
      <c r="J1284" s="327"/>
      <c r="K1284" s="220"/>
    </row>
    <row r="1285" spans="1:11">
      <c r="A1285" s="327"/>
      <c r="B1285" s="327"/>
      <c r="C1285" s="327"/>
      <c r="D1285" s="327"/>
      <c r="E1285" s="327"/>
      <c r="F1285" s="327"/>
      <c r="G1285" s="327"/>
      <c r="H1285" s="327"/>
      <c r="I1285" s="327"/>
      <c r="J1285" s="327"/>
      <c r="K1285" s="220"/>
    </row>
    <row r="1286" spans="1:11">
      <c r="A1286" s="327"/>
      <c r="B1286" s="327"/>
      <c r="C1286" s="327"/>
      <c r="D1286" s="327"/>
      <c r="E1286" s="327"/>
      <c r="F1286" s="327"/>
      <c r="G1286" s="327"/>
      <c r="H1286" s="327"/>
      <c r="I1286" s="327"/>
      <c r="J1286" s="327"/>
      <c r="K1286" s="220"/>
    </row>
    <row r="1287" spans="1:11">
      <c r="A1287" s="327"/>
      <c r="B1287" s="327"/>
      <c r="C1287" s="327"/>
      <c r="D1287" s="327"/>
      <c r="E1287" s="327"/>
      <c r="F1287" s="327"/>
      <c r="G1287" s="327"/>
      <c r="H1287" s="327"/>
      <c r="I1287" s="327"/>
      <c r="J1287" s="327"/>
      <c r="K1287" s="220"/>
    </row>
    <row r="1288" spans="1:11">
      <c r="A1288" s="327"/>
      <c r="B1288" s="327"/>
      <c r="C1288" s="327"/>
      <c r="D1288" s="327"/>
      <c r="E1288" s="327"/>
      <c r="F1288" s="327"/>
      <c r="G1288" s="327"/>
      <c r="H1288" s="327"/>
      <c r="I1288" s="327"/>
      <c r="J1288" s="327"/>
      <c r="K1288" s="220"/>
    </row>
    <row r="1289" spans="1:11">
      <c r="A1289" s="327"/>
      <c r="B1289" s="327"/>
      <c r="C1289" s="327"/>
      <c r="D1289" s="327"/>
      <c r="E1289" s="327"/>
      <c r="F1289" s="327"/>
      <c r="G1289" s="327"/>
      <c r="H1289" s="327"/>
      <c r="I1289" s="327"/>
      <c r="J1289" s="327"/>
      <c r="K1289" s="220"/>
    </row>
    <row r="1290" spans="1:11">
      <c r="A1290" s="327"/>
      <c r="B1290" s="327"/>
      <c r="C1290" s="327"/>
      <c r="D1290" s="327"/>
      <c r="E1290" s="327"/>
      <c r="F1290" s="327"/>
      <c r="G1290" s="327"/>
      <c r="H1290" s="327"/>
      <c r="I1290" s="327"/>
      <c r="J1290" s="327"/>
      <c r="K1290" s="220"/>
    </row>
    <row r="1291" spans="1:11">
      <c r="A1291" s="327"/>
      <c r="B1291" s="327"/>
      <c r="C1291" s="327"/>
      <c r="D1291" s="327"/>
      <c r="E1291" s="327"/>
      <c r="F1291" s="327"/>
      <c r="G1291" s="327"/>
      <c r="H1291" s="327"/>
      <c r="I1291" s="327"/>
      <c r="J1291" s="327"/>
      <c r="K1291" s="220"/>
    </row>
    <row r="1292" spans="1:11">
      <c r="A1292" s="327"/>
      <c r="B1292" s="327"/>
      <c r="C1292" s="327"/>
      <c r="D1292" s="327"/>
      <c r="E1292" s="327"/>
      <c r="F1292" s="327"/>
      <c r="G1292" s="327"/>
      <c r="H1292" s="327"/>
      <c r="I1292" s="327"/>
      <c r="J1292" s="327"/>
      <c r="K1292" s="220"/>
    </row>
    <row r="1293" spans="1:11">
      <c r="A1293" s="327"/>
      <c r="B1293" s="327"/>
      <c r="C1293" s="327"/>
      <c r="D1293" s="327"/>
      <c r="E1293" s="327"/>
      <c r="F1293" s="327"/>
      <c r="G1293" s="327"/>
      <c r="H1293" s="327"/>
      <c r="I1293" s="327"/>
      <c r="J1293" s="327"/>
      <c r="K1293" s="220"/>
    </row>
    <row r="1294" spans="1:11">
      <c r="A1294" s="327"/>
      <c r="B1294" s="327"/>
      <c r="C1294" s="327"/>
      <c r="D1294" s="327"/>
      <c r="E1294" s="327"/>
      <c r="F1294" s="327"/>
      <c r="G1294" s="327"/>
      <c r="H1294" s="327"/>
      <c r="I1294" s="327"/>
      <c r="J1294" s="327"/>
      <c r="K1294" s="220"/>
    </row>
    <row r="1295" spans="1:11">
      <c r="A1295" s="327"/>
      <c r="B1295" s="327"/>
      <c r="C1295" s="327"/>
      <c r="D1295" s="327"/>
      <c r="E1295" s="327"/>
      <c r="F1295" s="327"/>
      <c r="G1295" s="327"/>
      <c r="H1295" s="327"/>
      <c r="I1295" s="327"/>
      <c r="J1295" s="327"/>
      <c r="K1295" s="220"/>
    </row>
    <row r="1296" spans="1:11">
      <c r="A1296" s="327"/>
      <c r="B1296" s="327"/>
      <c r="C1296" s="327"/>
      <c r="D1296" s="327"/>
      <c r="E1296" s="327"/>
      <c r="F1296" s="327"/>
      <c r="G1296" s="327"/>
      <c r="H1296" s="327"/>
      <c r="I1296" s="327"/>
      <c r="J1296" s="327"/>
      <c r="K1296" s="220"/>
    </row>
    <row r="1297" spans="1:11">
      <c r="A1297" s="327"/>
      <c r="B1297" s="327"/>
      <c r="C1297" s="327"/>
      <c r="D1297" s="327"/>
      <c r="E1297" s="327"/>
      <c r="F1297" s="327"/>
      <c r="G1297" s="327"/>
      <c r="H1297" s="327"/>
      <c r="I1297" s="327"/>
      <c r="J1297" s="327"/>
      <c r="K1297" s="220"/>
    </row>
    <row r="1298" spans="1:11">
      <c r="A1298" s="327"/>
      <c r="B1298" s="327"/>
      <c r="C1298" s="327"/>
      <c r="D1298" s="327"/>
      <c r="E1298" s="327"/>
      <c r="F1298" s="327"/>
      <c r="G1298" s="327"/>
      <c r="H1298" s="327"/>
      <c r="I1298" s="327"/>
      <c r="J1298" s="327"/>
      <c r="K1298" s="220"/>
    </row>
    <row r="1299" spans="1:11">
      <c r="A1299" s="327"/>
      <c r="B1299" s="327"/>
      <c r="C1299" s="327"/>
      <c r="D1299" s="327"/>
      <c r="E1299" s="327"/>
      <c r="F1299" s="327"/>
      <c r="G1299" s="327"/>
      <c r="H1299" s="327"/>
      <c r="I1299" s="327"/>
      <c r="J1299" s="327"/>
      <c r="K1299" s="220"/>
    </row>
    <row r="1300" spans="1:11">
      <c r="A1300" s="327"/>
      <c r="B1300" s="327"/>
      <c r="C1300" s="327"/>
      <c r="D1300" s="327"/>
      <c r="E1300" s="327"/>
      <c r="F1300" s="327"/>
      <c r="G1300" s="327"/>
      <c r="H1300" s="327"/>
      <c r="I1300" s="327"/>
      <c r="J1300" s="327"/>
      <c r="K1300" s="220"/>
    </row>
    <row r="1301" spans="1:11">
      <c r="A1301" s="327"/>
      <c r="B1301" s="327"/>
      <c r="C1301" s="327"/>
      <c r="D1301" s="327"/>
      <c r="E1301" s="327"/>
      <c r="F1301" s="327"/>
      <c r="G1301" s="327"/>
      <c r="H1301" s="327"/>
      <c r="I1301" s="327"/>
      <c r="J1301" s="327"/>
      <c r="K1301" s="220"/>
    </row>
    <row r="1302" spans="1:11">
      <c r="A1302" s="327"/>
      <c r="B1302" s="327"/>
      <c r="C1302" s="327"/>
      <c r="D1302" s="327"/>
      <c r="E1302" s="327"/>
      <c r="F1302" s="327"/>
      <c r="G1302" s="327"/>
      <c r="H1302" s="327"/>
      <c r="I1302" s="327"/>
      <c r="J1302" s="327"/>
      <c r="K1302" s="220"/>
    </row>
    <row r="1303" spans="1:11">
      <c r="A1303" s="327"/>
      <c r="B1303" s="327"/>
      <c r="C1303" s="327"/>
      <c r="D1303" s="327"/>
      <c r="E1303" s="327"/>
      <c r="F1303" s="327"/>
      <c r="G1303" s="327"/>
      <c r="H1303" s="327"/>
      <c r="I1303" s="327"/>
      <c r="J1303" s="327"/>
      <c r="K1303" s="220"/>
    </row>
    <row r="1304" spans="1:11">
      <c r="A1304" s="327"/>
      <c r="B1304" s="327"/>
      <c r="C1304" s="327"/>
      <c r="D1304" s="327"/>
      <c r="E1304" s="327"/>
      <c r="F1304" s="327"/>
      <c r="G1304" s="327"/>
      <c r="H1304" s="327"/>
      <c r="I1304" s="327"/>
      <c r="J1304" s="327"/>
      <c r="K1304" s="220"/>
    </row>
    <row r="1305" spans="1:11">
      <c r="A1305" s="327"/>
      <c r="B1305" s="327"/>
      <c r="C1305" s="327"/>
      <c r="D1305" s="327"/>
      <c r="E1305" s="327"/>
      <c r="F1305" s="327"/>
      <c r="G1305" s="327"/>
      <c r="H1305" s="327"/>
      <c r="I1305" s="327"/>
      <c r="J1305" s="327"/>
      <c r="K1305" s="220"/>
    </row>
    <row r="1306" spans="1:11">
      <c r="A1306" s="327"/>
      <c r="B1306" s="327"/>
      <c r="C1306" s="327"/>
      <c r="D1306" s="327"/>
      <c r="E1306" s="327"/>
      <c r="F1306" s="327"/>
      <c r="G1306" s="327"/>
      <c r="H1306" s="327"/>
      <c r="I1306" s="327"/>
      <c r="J1306" s="327"/>
      <c r="K1306" s="220"/>
    </row>
    <row r="1307" spans="1:11">
      <c r="A1307" s="327"/>
      <c r="B1307" s="327"/>
      <c r="C1307" s="327"/>
      <c r="D1307" s="327"/>
      <c r="E1307" s="327"/>
      <c r="F1307" s="327"/>
      <c r="G1307" s="327"/>
      <c r="H1307" s="327"/>
      <c r="I1307" s="327"/>
      <c r="J1307" s="327"/>
      <c r="K1307" s="220"/>
    </row>
    <row r="1308" spans="1:11">
      <c r="A1308" s="327"/>
      <c r="B1308" s="327"/>
      <c r="C1308" s="327"/>
      <c r="D1308" s="327"/>
      <c r="E1308" s="327"/>
      <c r="F1308" s="327"/>
      <c r="G1308" s="327"/>
      <c r="H1308" s="327"/>
      <c r="I1308" s="327"/>
      <c r="J1308" s="327"/>
      <c r="K1308" s="220"/>
    </row>
    <row r="1309" spans="1:11">
      <c r="A1309" s="327"/>
      <c r="B1309" s="327"/>
      <c r="C1309" s="327"/>
      <c r="D1309" s="327"/>
      <c r="E1309" s="327"/>
      <c r="F1309" s="327"/>
      <c r="G1309" s="327"/>
      <c r="H1309" s="327"/>
      <c r="I1309" s="327"/>
      <c r="J1309" s="327"/>
      <c r="K1309" s="220"/>
    </row>
    <row r="1310" spans="1:11">
      <c r="A1310" s="327"/>
      <c r="B1310" s="327"/>
      <c r="C1310" s="327"/>
      <c r="D1310" s="327"/>
      <c r="E1310" s="327"/>
      <c r="F1310" s="327"/>
      <c r="G1310" s="327"/>
      <c r="H1310" s="327"/>
      <c r="I1310" s="327"/>
      <c r="J1310" s="327"/>
      <c r="K1310" s="220"/>
    </row>
    <row r="1311" spans="1:11">
      <c r="A1311" s="327"/>
      <c r="B1311" s="327"/>
      <c r="C1311" s="327"/>
      <c r="D1311" s="327"/>
      <c r="E1311" s="327"/>
      <c r="F1311" s="327"/>
      <c r="G1311" s="327"/>
      <c r="H1311" s="327"/>
      <c r="I1311" s="327"/>
      <c r="J1311" s="327"/>
      <c r="K1311" s="220"/>
    </row>
    <row r="1312" spans="1:11">
      <c r="A1312" s="327"/>
      <c r="B1312" s="327"/>
      <c r="C1312" s="327"/>
      <c r="D1312" s="327"/>
      <c r="E1312" s="327"/>
      <c r="F1312" s="327"/>
      <c r="G1312" s="327"/>
      <c r="H1312" s="327"/>
      <c r="I1312" s="327"/>
      <c r="J1312" s="327"/>
      <c r="K1312" s="220"/>
    </row>
    <row r="1313" spans="1:11">
      <c r="A1313" s="327"/>
      <c r="B1313" s="327"/>
      <c r="C1313" s="327"/>
      <c r="D1313" s="327"/>
      <c r="E1313" s="327"/>
      <c r="F1313" s="327"/>
      <c r="G1313" s="327"/>
      <c r="H1313" s="327"/>
      <c r="I1313" s="327"/>
      <c r="J1313" s="327"/>
      <c r="K1313" s="220"/>
    </row>
    <row r="1314" spans="1:11">
      <c r="A1314" s="327"/>
      <c r="B1314" s="327"/>
      <c r="C1314" s="327"/>
      <c r="D1314" s="327"/>
      <c r="E1314" s="327"/>
      <c r="F1314" s="327"/>
      <c r="G1314" s="327"/>
      <c r="H1314" s="327"/>
      <c r="I1314" s="327"/>
      <c r="J1314" s="327"/>
      <c r="K1314" s="220"/>
    </row>
    <row r="1315" spans="1:11">
      <c r="A1315" s="327"/>
      <c r="B1315" s="327"/>
      <c r="C1315" s="327"/>
      <c r="D1315" s="327"/>
      <c r="E1315" s="327"/>
      <c r="F1315" s="327"/>
      <c r="G1315" s="327"/>
      <c r="H1315" s="327"/>
      <c r="I1315" s="327"/>
      <c r="J1315" s="327"/>
      <c r="K1315" s="220"/>
    </row>
    <row r="1316" spans="1:11">
      <c r="A1316" s="327"/>
      <c r="B1316" s="327"/>
      <c r="C1316" s="327"/>
      <c r="D1316" s="327"/>
      <c r="E1316" s="327"/>
      <c r="F1316" s="327"/>
      <c r="G1316" s="327"/>
      <c r="H1316" s="327"/>
      <c r="I1316" s="327"/>
      <c r="J1316" s="327"/>
      <c r="K1316" s="220"/>
    </row>
    <row r="1317" spans="1:11">
      <c r="A1317" s="327"/>
      <c r="B1317" s="327"/>
      <c r="C1317" s="327"/>
      <c r="D1317" s="327"/>
      <c r="E1317" s="327"/>
      <c r="F1317" s="327"/>
      <c r="G1317" s="327"/>
      <c r="H1317" s="327"/>
      <c r="I1317" s="327"/>
      <c r="J1317" s="327"/>
      <c r="K1317" s="220"/>
    </row>
    <row r="1318" spans="1:11">
      <c r="A1318" s="327"/>
      <c r="B1318" s="327"/>
      <c r="C1318" s="327"/>
      <c r="D1318" s="327"/>
      <c r="E1318" s="327"/>
      <c r="F1318" s="327"/>
      <c r="G1318" s="327"/>
      <c r="H1318" s="327"/>
      <c r="I1318" s="327"/>
      <c r="J1318" s="327"/>
      <c r="K1318" s="220"/>
    </row>
    <row r="1319" spans="1:11">
      <c r="A1319" s="327"/>
      <c r="B1319" s="327"/>
      <c r="C1319" s="327"/>
      <c r="D1319" s="327"/>
      <c r="E1319" s="327"/>
      <c r="F1319" s="327"/>
      <c r="G1319" s="327"/>
      <c r="H1319" s="327"/>
      <c r="I1319" s="327"/>
      <c r="J1319" s="327"/>
      <c r="K1319" s="220"/>
    </row>
    <row r="1320" spans="1:11">
      <c r="A1320" s="327"/>
      <c r="B1320" s="327"/>
      <c r="C1320" s="327"/>
      <c r="D1320" s="327"/>
      <c r="E1320" s="327"/>
      <c r="F1320" s="327"/>
      <c r="G1320" s="327"/>
      <c r="H1320" s="327"/>
      <c r="I1320" s="327"/>
      <c r="J1320" s="327"/>
      <c r="K1320" s="220"/>
    </row>
    <row r="1321" spans="1:11">
      <c r="A1321" s="327"/>
      <c r="B1321" s="327"/>
      <c r="C1321" s="327"/>
      <c r="D1321" s="327"/>
      <c r="E1321" s="327"/>
      <c r="F1321" s="327"/>
      <c r="G1321" s="327"/>
      <c r="H1321" s="327"/>
      <c r="I1321" s="327"/>
      <c r="J1321" s="327"/>
      <c r="K1321" s="220"/>
    </row>
    <row r="1322" spans="1:11">
      <c r="A1322" s="327"/>
      <c r="B1322" s="327"/>
      <c r="C1322" s="327"/>
      <c r="D1322" s="327"/>
      <c r="E1322" s="327"/>
      <c r="F1322" s="327"/>
      <c r="G1322" s="327"/>
      <c r="H1322" s="327"/>
      <c r="I1322" s="327"/>
      <c r="J1322" s="327"/>
      <c r="K1322" s="220"/>
    </row>
    <row r="1323" spans="1:11">
      <c r="A1323" s="327"/>
      <c r="B1323" s="327"/>
      <c r="C1323" s="327"/>
      <c r="D1323" s="327"/>
      <c r="E1323" s="327"/>
      <c r="F1323" s="327"/>
      <c r="G1323" s="327"/>
      <c r="H1323" s="327"/>
      <c r="I1323" s="327"/>
      <c r="J1323" s="327"/>
      <c r="K1323" s="220"/>
    </row>
    <row r="1324" spans="1:11">
      <c r="A1324" s="327"/>
      <c r="B1324" s="327"/>
      <c r="C1324" s="327"/>
      <c r="D1324" s="327"/>
      <c r="E1324" s="327"/>
      <c r="F1324" s="327"/>
      <c r="G1324" s="327"/>
      <c r="H1324" s="327"/>
      <c r="I1324" s="327"/>
      <c r="J1324" s="327"/>
      <c r="K1324" s="220"/>
    </row>
    <row r="1325" spans="1:11">
      <c r="A1325" s="327"/>
      <c r="B1325" s="327"/>
      <c r="C1325" s="327"/>
      <c r="D1325" s="327"/>
      <c r="E1325" s="327"/>
      <c r="F1325" s="327"/>
      <c r="G1325" s="327"/>
      <c r="H1325" s="327"/>
      <c r="I1325" s="327"/>
      <c r="J1325" s="327"/>
      <c r="K1325" s="220"/>
    </row>
    <row r="1326" spans="1:11">
      <c r="A1326" s="327"/>
      <c r="B1326" s="327"/>
      <c r="C1326" s="327"/>
      <c r="D1326" s="327"/>
      <c r="E1326" s="327"/>
      <c r="F1326" s="327"/>
      <c r="G1326" s="327"/>
      <c r="H1326" s="327"/>
      <c r="I1326" s="327"/>
      <c r="J1326" s="327"/>
      <c r="K1326" s="220"/>
    </row>
    <row r="1327" spans="1:11">
      <c r="A1327" s="327"/>
      <c r="B1327" s="327"/>
      <c r="C1327" s="327"/>
      <c r="D1327" s="327"/>
      <c r="E1327" s="327"/>
      <c r="F1327" s="327"/>
      <c r="G1327" s="327"/>
      <c r="H1327" s="327"/>
      <c r="I1327" s="327"/>
      <c r="J1327" s="327"/>
      <c r="K1327" s="220"/>
    </row>
    <row r="1328" spans="1:11">
      <c r="A1328" s="327"/>
      <c r="B1328" s="327"/>
      <c r="C1328" s="327"/>
      <c r="D1328" s="327"/>
      <c r="E1328" s="327"/>
      <c r="F1328" s="327"/>
      <c r="G1328" s="327"/>
      <c r="H1328" s="327"/>
      <c r="I1328" s="327"/>
      <c r="J1328" s="327"/>
      <c r="K1328" s="220"/>
    </row>
    <row r="1329" spans="1:11">
      <c r="A1329" s="327"/>
      <c r="B1329" s="327"/>
      <c r="C1329" s="327"/>
      <c r="D1329" s="327"/>
      <c r="E1329" s="327"/>
      <c r="F1329" s="327"/>
      <c r="G1329" s="327"/>
      <c r="H1329" s="327"/>
      <c r="I1329" s="327"/>
      <c r="J1329" s="327"/>
      <c r="K1329" s="220"/>
    </row>
    <row r="1330" spans="1:11">
      <c r="A1330" s="327"/>
      <c r="B1330" s="327"/>
      <c r="C1330" s="327"/>
      <c r="D1330" s="327"/>
      <c r="E1330" s="327"/>
      <c r="F1330" s="327"/>
      <c r="G1330" s="327"/>
      <c r="H1330" s="327"/>
      <c r="I1330" s="327"/>
      <c r="J1330" s="327"/>
      <c r="K1330" s="220"/>
    </row>
    <row r="1331" spans="1:11">
      <c r="A1331" s="327"/>
      <c r="B1331" s="327"/>
      <c r="C1331" s="327"/>
      <c r="D1331" s="327"/>
      <c r="E1331" s="327"/>
      <c r="F1331" s="327"/>
      <c r="G1331" s="327"/>
      <c r="H1331" s="327"/>
      <c r="I1331" s="327"/>
      <c r="J1331" s="327"/>
      <c r="K1331" s="220"/>
    </row>
    <row r="1332" spans="1:11">
      <c r="A1332" s="327"/>
      <c r="B1332" s="327"/>
      <c r="C1332" s="327"/>
      <c r="D1332" s="327"/>
      <c r="E1332" s="327"/>
      <c r="F1332" s="327"/>
      <c r="G1332" s="327"/>
      <c r="H1332" s="327"/>
      <c r="I1332" s="327"/>
      <c r="J1332" s="327"/>
      <c r="K1332" s="220"/>
    </row>
    <row r="1333" spans="1:11">
      <c r="A1333" s="327"/>
      <c r="B1333" s="327"/>
      <c r="C1333" s="327"/>
      <c r="D1333" s="327"/>
      <c r="E1333" s="327"/>
      <c r="F1333" s="327"/>
      <c r="G1333" s="327"/>
      <c r="H1333" s="327"/>
      <c r="I1333" s="327"/>
      <c r="J1333" s="327"/>
      <c r="K1333" s="220"/>
    </row>
    <row r="1334" spans="1:11">
      <c r="A1334" s="327"/>
      <c r="B1334" s="327"/>
      <c r="C1334" s="327"/>
      <c r="D1334" s="327"/>
      <c r="E1334" s="327"/>
      <c r="F1334" s="327"/>
      <c r="G1334" s="327"/>
      <c r="H1334" s="327"/>
      <c r="I1334" s="327"/>
      <c r="J1334" s="327"/>
      <c r="K1334" s="220"/>
    </row>
    <row r="1335" spans="1:11">
      <c r="A1335" s="327"/>
      <c r="B1335" s="327"/>
      <c r="C1335" s="327"/>
      <c r="D1335" s="327"/>
      <c r="E1335" s="327"/>
      <c r="F1335" s="327"/>
      <c r="G1335" s="327"/>
      <c r="H1335" s="327"/>
      <c r="I1335" s="327"/>
      <c r="J1335" s="327"/>
      <c r="K1335" s="220"/>
    </row>
    <row r="1336" spans="1:11">
      <c r="A1336" s="327"/>
      <c r="B1336" s="327"/>
      <c r="C1336" s="327"/>
      <c r="D1336" s="327"/>
      <c r="E1336" s="327"/>
      <c r="F1336" s="327"/>
      <c r="G1336" s="327"/>
      <c r="H1336" s="327"/>
      <c r="I1336" s="327"/>
      <c r="J1336" s="327"/>
      <c r="K1336" s="220"/>
    </row>
    <row r="1337" spans="1:11">
      <c r="A1337" s="327"/>
      <c r="B1337" s="327"/>
      <c r="C1337" s="327"/>
      <c r="D1337" s="327"/>
      <c r="E1337" s="327"/>
      <c r="F1337" s="327"/>
      <c r="G1337" s="327"/>
      <c r="H1337" s="327"/>
      <c r="I1337" s="327"/>
      <c r="J1337" s="327"/>
      <c r="K1337" s="220"/>
    </row>
    <row r="1338" spans="1:11">
      <c r="A1338" s="327"/>
      <c r="B1338" s="327"/>
      <c r="C1338" s="327"/>
      <c r="D1338" s="327"/>
      <c r="E1338" s="327"/>
      <c r="F1338" s="327"/>
      <c r="G1338" s="327"/>
      <c r="H1338" s="327"/>
      <c r="I1338" s="327"/>
      <c r="J1338" s="327"/>
      <c r="K1338" s="220"/>
    </row>
    <row r="1339" spans="1:11">
      <c r="A1339" s="327"/>
      <c r="B1339" s="327"/>
      <c r="C1339" s="327"/>
      <c r="D1339" s="327"/>
      <c r="E1339" s="327"/>
      <c r="F1339" s="327"/>
      <c r="G1339" s="327"/>
      <c r="H1339" s="327"/>
      <c r="I1339" s="327"/>
      <c r="J1339" s="327"/>
      <c r="K1339" s="220"/>
    </row>
    <row r="1340" spans="1:11">
      <c r="A1340" s="327"/>
      <c r="B1340" s="327"/>
      <c r="C1340" s="327"/>
      <c r="D1340" s="327"/>
      <c r="E1340" s="327"/>
      <c r="F1340" s="327"/>
      <c r="G1340" s="327"/>
      <c r="H1340" s="327"/>
      <c r="I1340" s="327"/>
      <c r="J1340" s="327"/>
      <c r="K1340" s="220"/>
    </row>
    <row r="1341" spans="1:11">
      <c r="A1341" s="327"/>
      <c r="B1341" s="327"/>
      <c r="C1341" s="327"/>
      <c r="D1341" s="327"/>
      <c r="E1341" s="327"/>
      <c r="F1341" s="327"/>
      <c r="G1341" s="327"/>
      <c r="H1341" s="327"/>
      <c r="I1341" s="327"/>
      <c r="J1341" s="327"/>
      <c r="K1341" s="220"/>
    </row>
    <row r="1342" spans="1:11">
      <c r="A1342" s="327"/>
      <c r="B1342" s="327"/>
      <c r="C1342" s="327"/>
      <c r="D1342" s="327"/>
      <c r="E1342" s="327"/>
      <c r="F1342" s="327"/>
      <c r="G1342" s="327"/>
      <c r="H1342" s="327"/>
      <c r="I1342" s="327"/>
      <c r="J1342" s="327"/>
      <c r="K1342" s="220"/>
    </row>
    <row r="1343" spans="1:11">
      <c r="A1343" s="327"/>
      <c r="B1343" s="327"/>
      <c r="C1343" s="327"/>
      <c r="D1343" s="327"/>
      <c r="E1343" s="327"/>
      <c r="F1343" s="327"/>
      <c r="G1343" s="327"/>
      <c r="H1343" s="327"/>
      <c r="I1343" s="327"/>
      <c r="J1343" s="327"/>
      <c r="K1343" s="220"/>
    </row>
    <row r="1344" spans="1:11">
      <c r="A1344" s="327"/>
      <c r="B1344" s="327"/>
      <c r="C1344" s="327"/>
      <c r="D1344" s="327"/>
      <c r="E1344" s="327"/>
      <c r="F1344" s="327"/>
      <c r="G1344" s="327"/>
      <c r="H1344" s="327"/>
      <c r="I1344" s="327"/>
      <c r="J1344" s="327"/>
      <c r="K1344" s="220"/>
    </row>
    <row r="1345" spans="1:11">
      <c r="A1345" s="327"/>
      <c r="B1345" s="327"/>
      <c r="C1345" s="327"/>
      <c r="D1345" s="327"/>
      <c r="E1345" s="327"/>
      <c r="F1345" s="327"/>
      <c r="G1345" s="327"/>
      <c r="H1345" s="327"/>
      <c r="I1345" s="327"/>
      <c r="J1345" s="327"/>
      <c r="K1345" s="220"/>
    </row>
    <row r="1346" spans="1:11">
      <c r="A1346" s="327"/>
      <c r="B1346" s="327"/>
      <c r="C1346" s="327"/>
      <c r="D1346" s="327"/>
      <c r="E1346" s="327"/>
      <c r="F1346" s="327"/>
      <c r="G1346" s="327"/>
      <c r="H1346" s="327"/>
      <c r="I1346" s="327"/>
      <c r="J1346" s="327"/>
      <c r="K1346" s="220"/>
    </row>
    <row r="1347" spans="1:11">
      <c r="A1347" s="327"/>
      <c r="B1347" s="327"/>
      <c r="C1347" s="327"/>
      <c r="D1347" s="327"/>
      <c r="E1347" s="327"/>
      <c r="F1347" s="327"/>
      <c r="G1347" s="327"/>
      <c r="H1347" s="327"/>
      <c r="I1347" s="327"/>
      <c r="J1347" s="327"/>
      <c r="K1347" s="220"/>
    </row>
    <row r="1348" spans="1:11">
      <c r="A1348" s="327"/>
      <c r="B1348" s="327"/>
      <c r="C1348" s="327"/>
      <c r="D1348" s="327"/>
      <c r="E1348" s="327"/>
      <c r="F1348" s="327"/>
      <c r="G1348" s="327"/>
      <c r="H1348" s="327"/>
      <c r="I1348" s="327"/>
      <c r="J1348" s="327"/>
      <c r="K1348" s="220"/>
    </row>
    <row r="1349" spans="1:11">
      <c r="A1349" s="327"/>
      <c r="B1349" s="327"/>
      <c r="C1349" s="327"/>
      <c r="D1349" s="327"/>
      <c r="E1349" s="327"/>
      <c r="F1349" s="327"/>
      <c r="G1349" s="327"/>
      <c r="H1349" s="327"/>
      <c r="I1349" s="327"/>
      <c r="J1349" s="327"/>
      <c r="K1349" s="220"/>
    </row>
    <row r="1350" spans="1:11">
      <c r="A1350" s="327"/>
      <c r="B1350" s="327"/>
      <c r="C1350" s="327"/>
      <c r="D1350" s="327"/>
      <c r="E1350" s="327"/>
      <c r="F1350" s="327"/>
      <c r="G1350" s="327"/>
      <c r="H1350" s="327"/>
      <c r="I1350" s="327"/>
      <c r="J1350" s="327"/>
      <c r="K1350" s="220"/>
    </row>
    <row r="1351" spans="1:11">
      <c r="A1351" s="327"/>
      <c r="B1351" s="327"/>
      <c r="C1351" s="327"/>
      <c r="D1351" s="327"/>
      <c r="E1351" s="327"/>
      <c r="F1351" s="327"/>
      <c r="G1351" s="327"/>
      <c r="H1351" s="327"/>
      <c r="I1351" s="327"/>
      <c r="J1351" s="327"/>
      <c r="K1351" s="220"/>
    </row>
    <row r="1352" spans="1:11">
      <c r="A1352" s="327"/>
      <c r="B1352" s="327"/>
      <c r="C1352" s="327"/>
      <c r="D1352" s="327"/>
      <c r="E1352" s="327"/>
      <c r="F1352" s="327"/>
      <c r="G1352" s="327"/>
      <c r="H1352" s="327"/>
      <c r="I1352" s="327"/>
      <c r="J1352" s="327"/>
      <c r="K1352" s="220"/>
    </row>
    <row r="1353" spans="1:11">
      <c r="A1353" s="327"/>
      <c r="B1353" s="327"/>
      <c r="C1353" s="327"/>
      <c r="D1353" s="327"/>
      <c r="E1353" s="327"/>
      <c r="F1353" s="327"/>
      <c r="G1353" s="327"/>
      <c r="H1353" s="327"/>
      <c r="I1353" s="327"/>
      <c r="J1353" s="327"/>
      <c r="K1353" s="220"/>
    </row>
    <row r="1354" spans="1:11">
      <c r="A1354" s="327"/>
      <c r="B1354" s="327"/>
      <c r="C1354" s="327"/>
      <c r="D1354" s="327"/>
      <c r="E1354" s="327"/>
      <c r="F1354" s="327"/>
      <c r="G1354" s="327"/>
      <c r="H1354" s="327"/>
      <c r="I1354" s="327"/>
      <c r="J1354" s="327"/>
      <c r="K1354" s="220"/>
    </row>
    <row r="1355" spans="1:11">
      <c r="A1355" s="327"/>
      <c r="B1355" s="327"/>
      <c r="C1355" s="327"/>
      <c r="D1355" s="327"/>
      <c r="E1355" s="327"/>
      <c r="F1355" s="327"/>
      <c r="G1355" s="327"/>
      <c r="H1355" s="327"/>
      <c r="I1355" s="327"/>
      <c r="J1355" s="327"/>
      <c r="K1355" s="220"/>
    </row>
    <row r="1356" spans="1:11">
      <c r="A1356" s="327"/>
      <c r="B1356" s="327"/>
      <c r="C1356" s="327"/>
      <c r="D1356" s="327"/>
      <c r="E1356" s="327"/>
      <c r="F1356" s="327"/>
      <c r="G1356" s="327"/>
      <c r="H1356" s="327"/>
      <c r="I1356" s="327"/>
      <c r="J1356" s="327"/>
      <c r="K1356" s="220"/>
    </row>
    <row r="1357" spans="1:11">
      <c r="A1357" s="327"/>
      <c r="B1357" s="327"/>
      <c r="C1357" s="327"/>
      <c r="D1357" s="327"/>
      <c r="E1357" s="327"/>
      <c r="F1357" s="327"/>
      <c r="G1357" s="327"/>
      <c r="H1357" s="327"/>
      <c r="I1357" s="327"/>
      <c r="J1357" s="327"/>
      <c r="K1357" s="220"/>
    </row>
    <row r="1358" spans="1:11">
      <c r="A1358" s="327"/>
      <c r="B1358" s="327"/>
      <c r="C1358" s="327"/>
      <c r="D1358" s="327"/>
      <c r="E1358" s="327"/>
      <c r="F1358" s="327"/>
      <c r="G1358" s="327"/>
      <c r="H1358" s="327"/>
      <c r="I1358" s="327"/>
      <c r="J1358" s="327"/>
      <c r="K1358" s="220"/>
    </row>
    <row r="1359" spans="1:11">
      <c r="A1359" s="327"/>
      <c r="B1359" s="327"/>
      <c r="C1359" s="327"/>
      <c r="D1359" s="327"/>
      <c r="E1359" s="327"/>
      <c r="F1359" s="327"/>
      <c r="G1359" s="327"/>
      <c r="H1359" s="327"/>
      <c r="I1359" s="327"/>
      <c r="J1359" s="327"/>
      <c r="K1359" s="220"/>
    </row>
    <row r="1360" spans="1:11">
      <c r="A1360" s="327"/>
      <c r="B1360" s="327"/>
      <c r="C1360" s="327"/>
      <c r="D1360" s="327"/>
      <c r="E1360" s="327"/>
      <c r="F1360" s="327"/>
      <c r="G1360" s="327"/>
      <c r="H1360" s="327"/>
      <c r="I1360" s="327"/>
      <c r="J1360" s="327"/>
      <c r="K1360" s="220"/>
    </row>
    <row r="1361" spans="1:11">
      <c r="A1361" s="327"/>
      <c r="B1361" s="327"/>
      <c r="C1361" s="327"/>
      <c r="D1361" s="327"/>
      <c r="E1361" s="327"/>
      <c r="F1361" s="327"/>
      <c r="G1361" s="327"/>
      <c r="H1361" s="327"/>
      <c r="I1361" s="327"/>
      <c r="J1361" s="327"/>
      <c r="K1361" s="220"/>
    </row>
    <row r="1362" spans="1:11">
      <c r="A1362" s="327"/>
      <c r="B1362" s="327"/>
      <c r="C1362" s="327"/>
      <c r="D1362" s="327"/>
      <c r="E1362" s="327"/>
      <c r="F1362" s="327"/>
      <c r="G1362" s="327"/>
      <c r="H1362" s="327"/>
      <c r="I1362" s="327"/>
      <c r="J1362" s="327"/>
      <c r="K1362" s="220"/>
    </row>
    <row r="1363" spans="1:11">
      <c r="A1363" s="327"/>
      <c r="B1363" s="327"/>
      <c r="C1363" s="327"/>
      <c r="D1363" s="327"/>
      <c r="E1363" s="327"/>
      <c r="F1363" s="327"/>
      <c r="G1363" s="327"/>
      <c r="H1363" s="327"/>
      <c r="I1363" s="327"/>
      <c r="J1363" s="327"/>
      <c r="K1363" s="220"/>
    </row>
    <row r="1364" spans="1:11">
      <c r="A1364" s="327"/>
      <c r="B1364" s="327"/>
      <c r="C1364" s="327"/>
      <c r="D1364" s="327"/>
      <c r="E1364" s="327"/>
      <c r="F1364" s="327"/>
      <c r="G1364" s="327"/>
      <c r="H1364" s="327"/>
      <c r="I1364" s="327"/>
      <c r="J1364" s="327"/>
      <c r="K1364" s="220"/>
    </row>
    <row r="1365" spans="1:11">
      <c r="A1365" s="327"/>
      <c r="B1365" s="327"/>
      <c r="C1365" s="327"/>
      <c r="D1365" s="327"/>
      <c r="E1365" s="327"/>
      <c r="F1365" s="327"/>
      <c r="G1365" s="327"/>
      <c r="H1365" s="327"/>
      <c r="I1365" s="327"/>
      <c r="J1365" s="327"/>
      <c r="K1365" s="220"/>
    </row>
    <row r="1366" spans="1:11">
      <c r="A1366" s="327"/>
      <c r="B1366" s="327"/>
      <c r="C1366" s="327"/>
      <c r="D1366" s="327"/>
      <c r="E1366" s="327"/>
      <c r="F1366" s="327"/>
      <c r="G1366" s="327"/>
      <c r="H1366" s="327"/>
      <c r="I1366" s="327"/>
      <c r="J1366" s="327"/>
      <c r="K1366" s="220"/>
    </row>
    <row r="1367" spans="1:11">
      <c r="A1367" s="327"/>
      <c r="B1367" s="327"/>
      <c r="C1367" s="327"/>
      <c r="D1367" s="327"/>
      <c r="E1367" s="327"/>
      <c r="F1367" s="327"/>
      <c r="G1367" s="327"/>
      <c r="H1367" s="327"/>
      <c r="I1367" s="327"/>
      <c r="J1367" s="327"/>
      <c r="K1367" s="220"/>
    </row>
    <row r="1368" spans="1:11">
      <c r="A1368" s="327"/>
      <c r="B1368" s="327"/>
      <c r="C1368" s="327"/>
      <c r="D1368" s="327"/>
      <c r="E1368" s="327"/>
      <c r="F1368" s="327"/>
      <c r="G1368" s="327"/>
      <c r="H1368" s="327"/>
      <c r="I1368" s="327"/>
      <c r="J1368" s="327"/>
      <c r="K1368" s="220"/>
    </row>
    <row r="1369" spans="1:11">
      <c r="A1369" s="327"/>
      <c r="B1369" s="327"/>
      <c r="C1369" s="327"/>
      <c r="D1369" s="327"/>
      <c r="E1369" s="327"/>
      <c r="F1369" s="327"/>
      <c r="G1369" s="327"/>
      <c r="H1369" s="327"/>
      <c r="I1369" s="327"/>
      <c r="J1369" s="327"/>
      <c r="K1369" s="220"/>
    </row>
    <row r="1370" spans="1:11">
      <c r="A1370" s="327"/>
      <c r="B1370" s="327"/>
      <c r="C1370" s="327"/>
      <c r="D1370" s="327"/>
      <c r="E1370" s="327"/>
      <c r="F1370" s="327"/>
      <c r="G1370" s="327"/>
      <c r="H1370" s="327"/>
      <c r="I1370" s="327"/>
      <c r="J1370" s="327"/>
      <c r="K1370" s="220"/>
    </row>
    <row r="1371" spans="1:11">
      <c r="A1371" s="327"/>
      <c r="B1371" s="327"/>
      <c r="C1371" s="327"/>
      <c r="D1371" s="327"/>
      <c r="E1371" s="327"/>
      <c r="F1371" s="327"/>
      <c r="G1371" s="327"/>
      <c r="H1371" s="327"/>
      <c r="I1371" s="327"/>
      <c r="J1371" s="327"/>
      <c r="K1371" s="220"/>
    </row>
    <row r="1372" spans="1:11">
      <c r="A1372" s="327"/>
      <c r="B1372" s="327"/>
      <c r="C1372" s="327"/>
      <c r="D1372" s="327"/>
      <c r="E1372" s="327"/>
      <c r="F1372" s="327"/>
      <c r="G1372" s="327"/>
      <c r="H1372" s="327"/>
      <c r="I1372" s="327"/>
      <c r="J1372" s="327"/>
      <c r="K1372" s="220"/>
    </row>
    <row r="1373" spans="1:11">
      <c r="A1373" s="327"/>
      <c r="B1373" s="327"/>
      <c r="C1373" s="327"/>
      <c r="D1373" s="327"/>
      <c r="E1373" s="327"/>
      <c r="F1373" s="327"/>
      <c r="G1373" s="327"/>
      <c r="H1373" s="327"/>
      <c r="I1373" s="327"/>
      <c r="J1373" s="327"/>
      <c r="K1373" s="220"/>
    </row>
    <row r="1374" spans="1:11">
      <c r="A1374" s="327"/>
      <c r="B1374" s="327"/>
      <c r="C1374" s="327"/>
      <c r="D1374" s="327"/>
      <c r="E1374" s="327"/>
      <c r="F1374" s="327"/>
      <c r="G1374" s="327"/>
      <c r="H1374" s="327"/>
      <c r="I1374" s="327"/>
      <c r="J1374" s="327"/>
      <c r="K1374" s="220"/>
    </row>
    <row r="1375" spans="1:11">
      <c r="A1375" s="327"/>
      <c r="B1375" s="327"/>
      <c r="C1375" s="327"/>
      <c r="D1375" s="327"/>
      <c r="E1375" s="327"/>
      <c r="F1375" s="327"/>
      <c r="G1375" s="327"/>
      <c r="H1375" s="327"/>
      <c r="I1375" s="327"/>
      <c r="J1375" s="327"/>
      <c r="K1375" s="220"/>
    </row>
    <row r="1376" spans="1:11">
      <c r="A1376" s="327"/>
      <c r="B1376" s="327"/>
      <c r="C1376" s="327"/>
      <c r="D1376" s="327"/>
      <c r="E1376" s="327"/>
      <c r="F1376" s="327"/>
      <c r="G1376" s="327"/>
      <c r="H1376" s="327"/>
      <c r="I1376" s="327"/>
      <c r="J1376" s="327"/>
      <c r="K1376" s="220"/>
    </row>
    <row r="1377" spans="1:11">
      <c r="A1377" s="327"/>
      <c r="B1377" s="327"/>
      <c r="C1377" s="327"/>
      <c r="D1377" s="327"/>
      <c r="E1377" s="327"/>
      <c r="F1377" s="327"/>
      <c r="G1377" s="327"/>
      <c r="H1377" s="327"/>
      <c r="I1377" s="327"/>
      <c r="J1377" s="327"/>
      <c r="K1377" s="220"/>
    </row>
    <row r="1378" spans="1:11">
      <c r="A1378" s="327"/>
      <c r="B1378" s="327"/>
      <c r="C1378" s="327"/>
      <c r="D1378" s="327"/>
      <c r="E1378" s="327"/>
      <c r="F1378" s="327"/>
      <c r="G1378" s="327"/>
      <c r="H1378" s="327"/>
      <c r="I1378" s="327"/>
      <c r="J1378" s="327"/>
      <c r="K1378" s="220"/>
    </row>
    <row r="1379" spans="1:11">
      <c r="A1379" s="327"/>
      <c r="B1379" s="327"/>
      <c r="C1379" s="327"/>
      <c r="D1379" s="327"/>
      <c r="E1379" s="327"/>
      <c r="F1379" s="327"/>
      <c r="G1379" s="327"/>
      <c r="H1379" s="327"/>
      <c r="I1379" s="327"/>
      <c r="J1379" s="327"/>
      <c r="K1379" s="220"/>
    </row>
    <row r="1380" spans="1:11">
      <c r="A1380" s="327"/>
      <c r="B1380" s="327"/>
      <c r="C1380" s="327"/>
      <c r="D1380" s="327"/>
      <c r="E1380" s="327"/>
      <c r="F1380" s="327"/>
      <c r="G1380" s="327"/>
      <c r="H1380" s="327"/>
      <c r="I1380" s="327"/>
      <c r="J1380" s="327"/>
      <c r="K1380" s="220"/>
    </row>
    <row r="1381" spans="1:11">
      <c r="A1381" s="327"/>
      <c r="B1381" s="327"/>
      <c r="C1381" s="327"/>
      <c r="D1381" s="327"/>
      <c r="E1381" s="327"/>
      <c r="F1381" s="327"/>
      <c r="G1381" s="327"/>
      <c r="H1381" s="327"/>
      <c r="I1381" s="327"/>
      <c r="J1381" s="327"/>
      <c r="K1381" s="220"/>
    </row>
    <row r="1382" spans="1:11">
      <c r="A1382" s="327"/>
      <c r="B1382" s="327"/>
      <c r="C1382" s="327"/>
      <c r="D1382" s="327"/>
      <c r="E1382" s="327"/>
      <c r="F1382" s="327"/>
      <c r="G1382" s="327"/>
      <c r="H1382" s="327"/>
      <c r="I1382" s="327"/>
      <c r="J1382" s="327"/>
      <c r="K1382" s="220"/>
    </row>
    <row r="1383" spans="1:11">
      <c r="A1383" s="327"/>
      <c r="B1383" s="327"/>
      <c r="C1383" s="327"/>
      <c r="D1383" s="327"/>
      <c r="E1383" s="327"/>
      <c r="F1383" s="327"/>
      <c r="G1383" s="327"/>
      <c r="H1383" s="327"/>
      <c r="I1383" s="327"/>
      <c r="J1383" s="327"/>
      <c r="K1383" s="220"/>
    </row>
    <row r="1384" spans="1:11">
      <c r="A1384" s="327"/>
      <c r="B1384" s="327"/>
      <c r="C1384" s="327"/>
      <c r="D1384" s="327"/>
      <c r="E1384" s="327"/>
      <c r="F1384" s="327"/>
      <c r="G1384" s="327"/>
      <c r="H1384" s="327"/>
      <c r="I1384" s="327"/>
      <c r="J1384" s="327"/>
      <c r="K1384" s="220"/>
    </row>
    <row r="1385" spans="1:11">
      <c r="A1385" s="327"/>
      <c r="B1385" s="327"/>
      <c r="C1385" s="327"/>
      <c r="D1385" s="327"/>
      <c r="E1385" s="327"/>
      <c r="F1385" s="327"/>
      <c r="G1385" s="327"/>
      <c r="H1385" s="327"/>
      <c r="I1385" s="327"/>
      <c r="J1385" s="327"/>
      <c r="K1385" s="220"/>
    </row>
    <row r="1386" spans="1:11">
      <c r="A1386" s="327"/>
      <c r="B1386" s="327"/>
      <c r="C1386" s="327"/>
      <c r="D1386" s="327"/>
      <c r="E1386" s="327"/>
      <c r="F1386" s="327"/>
      <c r="G1386" s="327"/>
      <c r="H1386" s="327"/>
      <c r="I1386" s="327"/>
      <c r="J1386" s="327"/>
      <c r="K1386" s="220"/>
    </row>
    <row r="1387" spans="1:11">
      <c r="A1387" s="327"/>
      <c r="B1387" s="327"/>
      <c r="C1387" s="327"/>
      <c r="D1387" s="327"/>
      <c r="E1387" s="327"/>
      <c r="F1387" s="327"/>
      <c r="G1387" s="327"/>
      <c r="H1387" s="327"/>
      <c r="I1387" s="327"/>
      <c r="J1387" s="327"/>
      <c r="K1387" s="220"/>
    </row>
    <row r="1388" spans="1:11">
      <c r="A1388" s="327"/>
      <c r="B1388" s="327"/>
      <c r="C1388" s="327"/>
      <c r="D1388" s="327"/>
      <c r="E1388" s="327"/>
      <c r="F1388" s="327"/>
      <c r="G1388" s="327"/>
      <c r="H1388" s="327"/>
      <c r="I1388" s="327"/>
      <c r="J1388" s="327"/>
      <c r="K1388" s="220"/>
    </row>
    <row r="1389" spans="1:11">
      <c r="A1389" s="327"/>
      <c r="B1389" s="327"/>
      <c r="C1389" s="327"/>
      <c r="D1389" s="327"/>
      <c r="E1389" s="327"/>
      <c r="F1389" s="327"/>
      <c r="G1389" s="327"/>
      <c r="H1389" s="327"/>
      <c r="I1389" s="327"/>
      <c r="J1389" s="327"/>
      <c r="K1389" s="220"/>
    </row>
    <row r="1390" spans="1:11">
      <c r="A1390" s="327"/>
      <c r="B1390" s="327"/>
      <c r="C1390" s="327"/>
      <c r="D1390" s="327"/>
      <c r="E1390" s="327"/>
      <c r="F1390" s="327"/>
      <c r="G1390" s="327"/>
      <c r="H1390" s="327"/>
      <c r="I1390" s="327"/>
      <c r="J1390" s="327"/>
      <c r="K1390" s="220"/>
    </row>
    <row r="1391" spans="1:11">
      <c r="A1391" s="327"/>
      <c r="B1391" s="327"/>
      <c r="C1391" s="327"/>
      <c r="D1391" s="327"/>
      <c r="E1391" s="327"/>
      <c r="F1391" s="327"/>
      <c r="G1391" s="327"/>
      <c r="H1391" s="327"/>
      <c r="I1391" s="327"/>
      <c r="J1391" s="327"/>
      <c r="K1391" s="220"/>
    </row>
    <row r="1392" spans="1:11">
      <c r="A1392" s="327"/>
      <c r="B1392" s="327"/>
      <c r="C1392" s="327"/>
      <c r="D1392" s="327"/>
      <c r="E1392" s="327"/>
      <c r="F1392" s="327"/>
      <c r="G1392" s="327"/>
      <c r="H1392" s="327"/>
      <c r="I1392" s="327"/>
      <c r="J1392" s="327"/>
      <c r="K1392" s="220"/>
    </row>
    <row r="1393" spans="1:11">
      <c r="A1393" s="327"/>
      <c r="B1393" s="327"/>
      <c r="C1393" s="327"/>
      <c r="D1393" s="327"/>
      <c r="E1393" s="327"/>
      <c r="F1393" s="327"/>
      <c r="G1393" s="327"/>
      <c r="H1393" s="327"/>
      <c r="I1393" s="327"/>
      <c r="J1393" s="327"/>
      <c r="K1393" s="220"/>
    </row>
    <row r="1394" spans="1:11">
      <c r="A1394" s="327"/>
      <c r="B1394" s="327"/>
      <c r="C1394" s="327"/>
      <c r="D1394" s="327"/>
      <c r="E1394" s="327"/>
      <c r="F1394" s="327"/>
      <c r="G1394" s="327"/>
      <c r="H1394" s="327"/>
      <c r="I1394" s="327"/>
      <c r="J1394" s="327"/>
      <c r="K1394" s="220"/>
    </row>
    <row r="1395" spans="1:11">
      <c r="A1395" s="327"/>
      <c r="B1395" s="327"/>
      <c r="C1395" s="327"/>
      <c r="D1395" s="327"/>
      <c r="E1395" s="327"/>
      <c r="F1395" s="327"/>
      <c r="G1395" s="327"/>
      <c r="H1395" s="327"/>
      <c r="I1395" s="327"/>
      <c r="J1395" s="327"/>
      <c r="K1395" s="220"/>
    </row>
    <row r="1396" spans="1:11">
      <c r="A1396" s="327"/>
      <c r="B1396" s="327"/>
      <c r="C1396" s="327"/>
      <c r="D1396" s="327"/>
      <c r="E1396" s="327"/>
      <c r="F1396" s="327"/>
      <c r="G1396" s="327"/>
      <c r="H1396" s="327"/>
      <c r="I1396" s="327"/>
      <c r="J1396" s="327"/>
      <c r="K1396" s="220"/>
    </row>
    <row r="1397" spans="1:11">
      <c r="A1397" s="327"/>
      <c r="B1397" s="327"/>
      <c r="C1397" s="327"/>
      <c r="D1397" s="327"/>
      <c r="E1397" s="327"/>
      <c r="F1397" s="327"/>
      <c r="G1397" s="327"/>
      <c r="H1397" s="327"/>
      <c r="I1397" s="327"/>
      <c r="J1397" s="327"/>
      <c r="K1397" s="220"/>
    </row>
    <row r="1398" spans="1:11">
      <c r="A1398" s="327"/>
      <c r="B1398" s="327"/>
      <c r="C1398" s="327"/>
      <c r="D1398" s="327"/>
      <c r="E1398" s="327"/>
      <c r="F1398" s="327"/>
      <c r="G1398" s="327"/>
      <c r="H1398" s="327"/>
      <c r="I1398" s="327"/>
      <c r="J1398" s="327"/>
      <c r="K1398" s="220"/>
    </row>
    <row r="1399" spans="1:11">
      <c r="A1399" s="327"/>
      <c r="B1399" s="327"/>
      <c r="C1399" s="327"/>
      <c r="D1399" s="327"/>
      <c r="E1399" s="327"/>
      <c r="F1399" s="327"/>
      <c r="G1399" s="327"/>
      <c r="H1399" s="327"/>
      <c r="I1399" s="327"/>
      <c r="J1399" s="327"/>
      <c r="K1399" s="220"/>
    </row>
    <row r="1400" spans="1:11">
      <c r="A1400" s="327"/>
      <c r="B1400" s="327"/>
      <c r="C1400" s="327"/>
      <c r="D1400" s="327"/>
      <c r="E1400" s="327"/>
      <c r="F1400" s="327"/>
      <c r="G1400" s="327"/>
      <c r="H1400" s="327"/>
      <c r="I1400" s="327"/>
      <c r="J1400" s="327"/>
      <c r="K1400" s="220"/>
    </row>
    <row r="1401" spans="1:11">
      <c r="A1401" s="327"/>
      <c r="B1401" s="327"/>
      <c r="C1401" s="327"/>
      <c r="D1401" s="327"/>
      <c r="E1401" s="327"/>
      <c r="F1401" s="327"/>
      <c r="G1401" s="327"/>
      <c r="H1401" s="327"/>
      <c r="I1401" s="327"/>
      <c r="J1401" s="327"/>
      <c r="K1401" s="220"/>
    </row>
    <row r="1402" spans="1:11">
      <c r="A1402" s="327"/>
      <c r="B1402" s="327"/>
      <c r="C1402" s="327"/>
      <c r="D1402" s="327"/>
      <c r="E1402" s="327"/>
      <c r="F1402" s="327"/>
      <c r="G1402" s="327"/>
      <c r="H1402" s="327"/>
      <c r="I1402" s="327"/>
      <c r="J1402" s="327"/>
      <c r="K1402" s="220"/>
    </row>
    <row r="1403" spans="1:11">
      <c r="A1403" s="327"/>
      <c r="B1403" s="327"/>
      <c r="C1403" s="327"/>
      <c r="D1403" s="327"/>
      <c r="E1403" s="327"/>
      <c r="F1403" s="327"/>
      <c r="G1403" s="327"/>
      <c r="H1403" s="327"/>
      <c r="I1403" s="327"/>
      <c r="J1403" s="327"/>
      <c r="K1403" s="220"/>
    </row>
    <row r="1404" spans="1:11">
      <c r="A1404" s="327"/>
      <c r="B1404" s="327"/>
      <c r="C1404" s="327"/>
      <c r="D1404" s="327"/>
      <c r="E1404" s="327"/>
      <c r="F1404" s="327"/>
      <c r="G1404" s="327"/>
      <c r="H1404" s="327"/>
      <c r="I1404" s="327"/>
      <c r="J1404" s="327"/>
      <c r="K1404" s="220"/>
    </row>
    <row r="1405" spans="1:11">
      <c r="A1405" s="327"/>
      <c r="B1405" s="327"/>
      <c r="C1405" s="327"/>
      <c r="D1405" s="327"/>
      <c r="E1405" s="327"/>
      <c r="F1405" s="327"/>
      <c r="G1405" s="327"/>
      <c r="H1405" s="327"/>
      <c r="I1405" s="327"/>
      <c r="J1405" s="327"/>
      <c r="K1405" s="220"/>
    </row>
    <row r="1406" spans="1:11">
      <c r="A1406" s="327"/>
      <c r="B1406" s="327"/>
      <c r="C1406" s="327"/>
      <c r="D1406" s="327"/>
      <c r="E1406" s="327"/>
      <c r="F1406" s="327"/>
      <c r="G1406" s="327"/>
      <c r="H1406" s="327"/>
      <c r="I1406" s="327"/>
      <c r="J1406" s="327"/>
      <c r="K1406" s="220"/>
    </row>
    <row r="1407" spans="1:11">
      <c r="A1407" s="327"/>
      <c r="B1407" s="327"/>
      <c r="C1407" s="327"/>
      <c r="D1407" s="327"/>
      <c r="E1407" s="327"/>
      <c r="F1407" s="327"/>
      <c r="G1407" s="327"/>
      <c r="H1407" s="327"/>
      <c r="I1407" s="327"/>
      <c r="J1407" s="327"/>
      <c r="K1407" s="220"/>
    </row>
    <row r="1408" spans="1:11">
      <c r="A1408" s="327"/>
      <c r="B1408" s="327"/>
      <c r="C1408" s="327"/>
      <c r="D1408" s="327"/>
      <c r="E1408" s="327"/>
      <c r="F1408" s="327"/>
      <c r="G1408" s="327"/>
      <c r="H1408" s="327"/>
      <c r="I1408" s="327"/>
      <c r="J1408" s="327"/>
      <c r="K1408" s="220"/>
    </row>
    <row r="1409" spans="1:11">
      <c r="A1409" s="327"/>
      <c r="B1409" s="327"/>
      <c r="C1409" s="327"/>
      <c r="D1409" s="327"/>
      <c r="E1409" s="327"/>
      <c r="F1409" s="327"/>
      <c r="G1409" s="327"/>
      <c r="H1409" s="327"/>
      <c r="I1409" s="327"/>
      <c r="J1409" s="327"/>
      <c r="K1409" s="220"/>
    </row>
    <row r="1410" spans="1:11">
      <c r="A1410" s="327"/>
      <c r="B1410" s="327"/>
      <c r="C1410" s="327"/>
      <c r="D1410" s="327"/>
      <c r="E1410" s="327"/>
      <c r="F1410" s="327"/>
      <c r="G1410" s="327"/>
      <c r="H1410" s="327"/>
      <c r="I1410" s="327"/>
      <c r="J1410" s="327"/>
      <c r="K1410" s="220"/>
    </row>
    <row r="1411" spans="1:11">
      <c r="A1411" s="327"/>
      <c r="B1411" s="327"/>
      <c r="C1411" s="327"/>
      <c r="D1411" s="327"/>
      <c r="E1411" s="327"/>
      <c r="F1411" s="327"/>
      <c r="G1411" s="327"/>
      <c r="H1411" s="327"/>
      <c r="I1411" s="327"/>
      <c r="J1411" s="327"/>
      <c r="K1411" s="220"/>
    </row>
    <row r="1412" spans="1:11">
      <c r="A1412" s="327"/>
      <c r="B1412" s="327"/>
      <c r="C1412" s="327"/>
      <c r="D1412" s="327"/>
      <c r="E1412" s="327"/>
      <c r="F1412" s="327"/>
      <c r="G1412" s="327"/>
      <c r="H1412" s="327"/>
      <c r="I1412" s="327"/>
      <c r="J1412" s="327"/>
      <c r="K1412" s="220"/>
    </row>
    <row r="1413" spans="1:11">
      <c r="A1413" s="327"/>
      <c r="B1413" s="327"/>
      <c r="C1413" s="327"/>
      <c r="D1413" s="327"/>
      <c r="E1413" s="327"/>
      <c r="F1413" s="327"/>
      <c r="G1413" s="327"/>
      <c r="H1413" s="327"/>
      <c r="I1413" s="327"/>
      <c r="J1413" s="327"/>
      <c r="K1413" s="220"/>
    </row>
    <row r="1414" spans="1:11">
      <c r="A1414" s="327"/>
      <c r="B1414" s="327"/>
      <c r="C1414" s="327"/>
      <c r="D1414" s="327"/>
      <c r="E1414" s="327"/>
      <c r="F1414" s="327"/>
      <c r="G1414" s="327"/>
      <c r="H1414" s="327"/>
      <c r="I1414" s="327"/>
      <c r="J1414" s="327"/>
      <c r="K1414" s="220"/>
    </row>
    <row r="1415" spans="1:11">
      <c r="A1415" s="327"/>
      <c r="B1415" s="327"/>
      <c r="C1415" s="327"/>
      <c r="D1415" s="327"/>
      <c r="E1415" s="327"/>
      <c r="F1415" s="327"/>
      <c r="G1415" s="327"/>
      <c r="H1415" s="327"/>
      <c r="I1415" s="327"/>
      <c r="J1415" s="327"/>
      <c r="K1415" s="220"/>
    </row>
    <row r="1416" spans="1:11">
      <c r="A1416" s="327"/>
      <c r="B1416" s="327"/>
      <c r="C1416" s="327"/>
      <c r="D1416" s="327"/>
      <c r="E1416" s="327"/>
      <c r="F1416" s="327"/>
      <c r="G1416" s="327"/>
      <c r="H1416" s="327"/>
      <c r="I1416" s="327"/>
      <c r="J1416" s="327"/>
      <c r="K1416" s="220"/>
    </row>
    <row r="1417" spans="1:11">
      <c r="A1417" s="327"/>
      <c r="B1417" s="327"/>
      <c r="C1417" s="327"/>
      <c r="D1417" s="327"/>
      <c r="E1417" s="327"/>
      <c r="F1417" s="327"/>
      <c r="G1417" s="327"/>
      <c r="H1417" s="327"/>
      <c r="I1417" s="327"/>
      <c r="J1417" s="327"/>
      <c r="K1417" s="220"/>
    </row>
    <row r="1418" spans="1:11">
      <c r="A1418" s="327"/>
      <c r="B1418" s="327"/>
      <c r="C1418" s="327"/>
      <c r="D1418" s="327"/>
      <c r="E1418" s="327"/>
      <c r="F1418" s="327"/>
      <c r="G1418" s="327"/>
      <c r="H1418" s="327"/>
      <c r="I1418" s="327"/>
      <c r="J1418" s="327"/>
      <c r="K1418" s="220"/>
    </row>
    <row r="1419" spans="1:11">
      <c r="A1419" s="327"/>
      <c r="B1419" s="327"/>
      <c r="C1419" s="327"/>
      <c r="D1419" s="327"/>
      <c r="E1419" s="327"/>
      <c r="F1419" s="327"/>
      <c r="G1419" s="327"/>
      <c r="H1419" s="327"/>
      <c r="I1419" s="327"/>
      <c r="J1419" s="327"/>
      <c r="K1419" s="220"/>
    </row>
    <row r="1420" spans="1:11">
      <c r="A1420" s="327"/>
      <c r="B1420" s="327"/>
      <c r="C1420" s="327"/>
      <c r="D1420" s="327"/>
      <c r="E1420" s="327"/>
      <c r="F1420" s="327"/>
      <c r="G1420" s="327"/>
      <c r="H1420" s="327"/>
      <c r="I1420" s="327"/>
      <c r="J1420" s="327"/>
      <c r="K1420" s="220"/>
    </row>
    <row r="1421" spans="1:11">
      <c r="A1421" s="327"/>
      <c r="B1421" s="327"/>
      <c r="C1421" s="327"/>
      <c r="D1421" s="327"/>
      <c r="E1421" s="327"/>
      <c r="F1421" s="327"/>
      <c r="G1421" s="327"/>
      <c r="H1421" s="327"/>
      <c r="I1421" s="327"/>
      <c r="J1421" s="327"/>
      <c r="K1421" s="220"/>
    </row>
    <row r="1422" spans="1:11">
      <c r="A1422" s="327"/>
      <c r="B1422" s="327"/>
      <c r="C1422" s="327"/>
      <c r="D1422" s="327"/>
      <c r="E1422" s="327"/>
      <c r="F1422" s="327"/>
      <c r="G1422" s="327"/>
      <c r="H1422" s="327"/>
      <c r="I1422" s="327"/>
      <c r="J1422" s="327"/>
      <c r="K1422" s="220"/>
    </row>
    <row r="1423" spans="1:11">
      <c r="A1423" s="327"/>
      <c r="B1423" s="327"/>
      <c r="C1423" s="327"/>
      <c r="D1423" s="327"/>
      <c r="E1423" s="327"/>
      <c r="F1423" s="327"/>
      <c r="G1423" s="327"/>
      <c r="H1423" s="327"/>
      <c r="I1423" s="327"/>
      <c r="J1423" s="327"/>
      <c r="K1423" s="220"/>
    </row>
    <row r="1424" spans="1:11">
      <c r="A1424" s="327"/>
      <c r="B1424" s="327"/>
      <c r="C1424" s="327"/>
      <c r="D1424" s="327"/>
      <c r="E1424" s="327"/>
      <c r="F1424" s="327"/>
      <c r="G1424" s="327"/>
      <c r="H1424" s="327"/>
      <c r="I1424" s="327"/>
      <c r="J1424" s="327"/>
      <c r="K1424" s="220"/>
    </row>
    <row r="1425" spans="1:11">
      <c r="A1425" s="327"/>
      <c r="B1425" s="327"/>
      <c r="C1425" s="327"/>
      <c r="D1425" s="327"/>
      <c r="E1425" s="327"/>
      <c r="F1425" s="327"/>
      <c r="G1425" s="327"/>
      <c r="H1425" s="327"/>
      <c r="I1425" s="327"/>
      <c r="J1425" s="327"/>
      <c r="K1425" s="220"/>
    </row>
    <row r="1426" spans="1:11">
      <c r="A1426" s="327"/>
      <c r="B1426" s="327"/>
      <c r="C1426" s="327"/>
      <c r="D1426" s="327"/>
      <c r="E1426" s="327"/>
      <c r="F1426" s="327"/>
      <c r="G1426" s="327"/>
      <c r="H1426" s="327"/>
      <c r="I1426" s="327"/>
      <c r="J1426" s="327"/>
      <c r="K1426" s="220"/>
    </row>
    <row r="1427" spans="1:11">
      <c r="A1427" s="327"/>
      <c r="B1427" s="327"/>
      <c r="C1427" s="327"/>
      <c r="D1427" s="327"/>
      <c r="E1427" s="327"/>
      <c r="F1427" s="327"/>
      <c r="G1427" s="327"/>
      <c r="H1427" s="327"/>
      <c r="I1427" s="327"/>
      <c r="J1427" s="327"/>
      <c r="K1427" s="220"/>
    </row>
    <row r="1428" spans="1:11">
      <c r="A1428" s="327"/>
      <c r="B1428" s="327"/>
      <c r="C1428" s="327"/>
      <c r="D1428" s="327"/>
      <c r="E1428" s="327"/>
      <c r="F1428" s="327"/>
      <c r="G1428" s="327"/>
      <c r="H1428" s="327"/>
      <c r="I1428" s="327"/>
      <c r="J1428" s="327"/>
      <c r="K1428" s="220"/>
    </row>
    <row r="1429" spans="1:11">
      <c r="A1429" s="327"/>
      <c r="B1429" s="327"/>
      <c r="C1429" s="327"/>
      <c r="D1429" s="327"/>
      <c r="E1429" s="327"/>
      <c r="F1429" s="327"/>
      <c r="G1429" s="327"/>
      <c r="H1429" s="327"/>
      <c r="I1429" s="327"/>
      <c r="J1429" s="327"/>
      <c r="K1429" s="220"/>
    </row>
    <row r="1430" spans="1:11">
      <c r="A1430" s="327"/>
      <c r="B1430" s="327"/>
      <c r="C1430" s="327"/>
      <c r="D1430" s="327"/>
      <c r="E1430" s="327"/>
      <c r="F1430" s="327"/>
      <c r="G1430" s="327"/>
      <c r="H1430" s="327"/>
      <c r="I1430" s="327"/>
      <c r="J1430" s="327"/>
      <c r="K1430" s="220"/>
    </row>
    <row r="1431" spans="1:11">
      <c r="A1431" s="327"/>
      <c r="B1431" s="327"/>
      <c r="C1431" s="327"/>
      <c r="D1431" s="327"/>
      <c r="E1431" s="327"/>
      <c r="F1431" s="327"/>
      <c r="G1431" s="327"/>
      <c r="H1431" s="327"/>
      <c r="I1431" s="327"/>
      <c r="J1431" s="327"/>
      <c r="K1431" s="220"/>
    </row>
    <row r="1432" spans="1:11">
      <c r="A1432" s="327"/>
      <c r="B1432" s="327"/>
      <c r="C1432" s="327"/>
      <c r="D1432" s="327"/>
      <c r="E1432" s="327"/>
      <c r="F1432" s="327"/>
      <c r="G1432" s="327"/>
      <c r="H1432" s="327"/>
      <c r="I1432" s="327"/>
      <c r="J1432" s="327"/>
      <c r="K1432" s="220"/>
    </row>
    <row r="1433" spans="1:11">
      <c r="A1433" s="327"/>
      <c r="B1433" s="327"/>
      <c r="C1433" s="327"/>
      <c r="D1433" s="327"/>
      <c r="E1433" s="327"/>
      <c r="F1433" s="327"/>
      <c r="G1433" s="327"/>
      <c r="H1433" s="327"/>
      <c r="I1433" s="327"/>
      <c r="J1433" s="327"/>
      <c r="K1433" s="220"/>
    </row>
    <row r="1434" spans="1:11">
      <c r="A1434" s="327"/>
      <c r="B1434" s="327"/>
      <c r="C1434" s="327"/>
      <c r="D1434" s="327"/>
      <c r="E1434" s="327"/>
      <c r="F1434" s="327"/>
      <c r="G1434" s="327"/>
      <c r="H1434" s="327"/>
      <c r="I1434" s="327"/>
      <c r="J1434" s="327"/>
      <c r="K1434" s="220"/>
    </row>
    <row r="1435" spans="1:11">
      <c r="A1435" s="327"/>
      <c r="B1435" s="327"/>
      <c r="C1435" s="327"/>
      <c r="D1435" s="327"/>
      <c r="E1435" s="327"/>
      <c r="F1435" s="327"/>
      <c r="G1435" s="327"/>
      <c r="H1435" s="327"/>
      <c r="I1435" s="327"/>
      <c r="J1435" s="327"/>
      <c r="K1435" s="220"/>
    </row>
    <row r="1436" spans="1:11">
      <c r="A1436" s="327"/>
      <c r="B1436" s="327"/>
      <c r="C1436" s="327"/>
      <c r="D1436" s="327"/>
      <c r="E1436" s="327"/>
      <c r="F1436" s="327"/>
      <c r="G1436" s="327"/>
      <c r="H1436" s="327"/>
      <c r="I1436" s="327"/>
      <c r="J1436" s="327"/>
      <c r="K1436" s="220"/>
    </row>
    <row r="1437" spans="1:11">
      <c r="A1437" s="327"/>
      <c r="B1437" s="327"/>
      <c r="C1437" s="327"/>
      <c r="D1437" s="327"/>
      <c r="E1437" s="327"/>
      <c r="F1437" s="327"/>
      <c r="G1437" s="327"/>
      <c r="H1437" s="327"/>
      <c r="I1437" s="327"/>
      <c r="J1437" s="327"/>
      <c r="K1437" s="220"/>
    </row>
    <row r="1438" spans="1:11">
      <c r="A1438" s="327"/>
      <c r="B1438" s="327"/>
      <c r="C1438" s="327"/>
      <c r="D1438" s="327"/>
      <c r="E1438" s="327"/>
      <c r="F1438" s="327"/>
      <c r="G1438" s="327"/>
      <c r="H1438" s="327"/>
      <c r="I1438" s="327"/>
      <c r="J1438" s="327"/>
      <c r="K1438" s="220"/>
    </row>
    <row r="1439" spans="1:11">
      <c r="A1439" s="327"/>
      <c r="B1439" s="327"/>
      <c r="C1439" s="327"/>
      <c r="D1439" s="327"/>
      <c r="E1439" s="327"/>
      <c r="F1439" s="327"/>
      <c r="G1439" s="327"/>
      <c r="H1439" s="327"/>
      <c r="I1439" s="327"/>
      <c r="J1439" s="327"/>
      <c r="K1439" s="220"/>
    </row>
    <row r="1440" spans="1:11">
      <c r="A1440" s="327"/>
      <c r="B1440" s="327"/>
      <c r="C1440" s="327"/>
      <c r="D1440" s="327"/>
      <c r="E1440" s="327"/>
      <c r="F1440" s="327"/>
      <c r="G1440" s="327"/>
      <c r="H1440" s="327"/>
      <c r="I1440" s="327"/>
      <c r="J1440" s="327"/>
      <c r="K1440" s="220"/>
    </row>
    <row r="1441" spans="1:11">
      <c r="A1441" s="327"/>
      <c r="B1441" s="327"/>
      <c r="C1441" s="327"/>
      <c r="D1441" s="327"/>
      <c r="E1441" s="327"/>
      <c r="F1441" s="327"/>
      <c r="G1441" s="327"/>
      <c r="H1441" s="327"/>
      <c r="I1441" s="327"/>
      <c r="J1441" s="327"/>
      <c r="K1441" s="220"/>
    </row>
    <row r="1442" spans="1:11">
      <c r="A1442" s="327"/>
      <c r="B1442" s="327"/>
      <c r="C1442" s="327"/>
      <c r="D1442" s="327"/>
      <c r="E1442" s="327"/>
      <c r="F1442" s="327"/>
      <c r="G1442" s="327"/>
      <c r="H1442" s="327"/>
      <c r="I1442" s="327"/>
      <c r="J1442" s="327"/>
      <c r="K1442" s="220"/>
    </row>
    <row r="1443" spans="1:11">
      <c r="A1443" s="327"/>
      <c r="B1443" s="327"/>
      <c r="C1443" s="327"/>
      <c r="D1443" s="327"/>
      <c r="E1443" s="327"/>
      <c r="F1443" s="327"/>
      <c r="G1443" s="327"/>
      <c r="H1443" s="327"/>
      <c r="I1443" s="327"/>
      <c r="J1443" s="327"/>
      <c r="K1443" s="220"/>
    </row>
    <row r="1444" spans="1:11">
      <c r="A1444" s="327"/>
      <c r="B1444" s="327"/>
      <c r="C1444" s="327"/>
      <c r="D1444" s="327"/>
      <c r="E1444" s="327"/>
      <c r="F1444" s="327"/>
      <c r="G1444" s="327"/>
      <c r="H1444" s="327"/>
      <c r="I1444" s="327"/>
      <c r="J1444" s="327"/>
      <c r="K1444" s="220"/>
    </row>
    <row r="1445" spans="1:11">
      <c r="A1445" s="327"/>
      <c r="B1445" s="327"/>
      <c r="C1445" s="327"/>
      <c r="D1445" s="327"/>
      <c r="E1445" s="327"/>
      <c r="F1445" s="327"/>
      <c r="G1445" s="327"/>
      <c r="H1445" s="327"/>
      <c r="I1445" s="327"/>
      <c r="J1445" s="327"/>
      <c r="K1445" s="220"/>
    </row>
    <row r="1446" spans="1:11">
      <c r="A1446" s="327"/>
      <c r="B1446" s="327"/>
      <c r="C1446" s="327"/>
      <c r="D1446" s="327"/>
      <c r="E1446" s="327"/>
      <c r="F1446" s="327"/>
      <c r="G1446" s="327"/>
      <c r="H1446" s="327"/>
      <c r="I1446" s="327"/>
      <c r="J1446" s="327"/>
      <c r="K1446" s="220"/>
    </row>
    <row r="1447" spans="1:11">
      <c r="A1447" s="327"/>
      <c r="B1447" s="327"/>
      <c r="C1447" s="327"/>
      <c r="D1447" s="327"/>
      <c r="E1447" s="327"/>
      <c r="F1447" s="327"/>
      <c r="G1447" s="327"/>
      <c r="H1447" s="327"/>
      <c r="I1447" s="327"/>
      <c r="J1447" s="327"/>
      <c r="K1447" s="220"/>
    </row>
    <row r="1448" spans="1:11">
      <c r="A1448" s="327"/>
      <c r="B1448" s="327"/>
      <c r="C1448" s="327"/>
      <c r="D1448" s="327"/>
      <c r="E1448" s="327"/>
      <c r="F1448" s="327"/>
      <c r="G1448" s="327"/>
      <c r="H1448" s="327"/>
      <c r="I1448" s="327"/>
      <c r="J1448" s="327"/>
      <c r="K1448" s="220"/>
    </row>
    <row r="1449" spans="1:11">
      <c r="A1449" s="327"/>
      <c r="B1449" s="327"/>
      <c r="C1449" s="327"/>
      <c r="D1449" s="327"/>
      <c r="E1449" s="327"/>
      <c r="F1449" s="327"/>
      <c r="G1449" s="327"/>
      <c r="H1449" s="327"/>
      <c r="I1449" s="327"/>
      <c r="J1449" s="327"/>
      <c r="K1449" s="220"/>
    </row>
    <row r="1450" spans="1:11">
      <c r="A1450" s="327"/>
      <c r="B1450" s="327"/>
      <c r="C1450" s="327"/>
      <c r="D1450" s="327"/>
      <c r="E1450" s="327"/>
      <c r="F1450" s="327"/>
      <c r="G1450" s="327"/>
      <c r="H1450" s="327"/>
      <c r="I1450" s="327"/>
      <c r="J1450" s="327"/>
      <c r="K1450" s="220"/>
    </row>
    <row r="1451" spans="1:11">
      <c r="A1451" s="327"/>
      <c r="B1451" s="327"/>
      <c r="C1451" s="327"/>
      <c r="D1451" s="327"/>
      <c r="E1451" s="327"/>
      <c r="F1451" s="327"/>
      <c r="G1451" s="327"/>
      <c r="H1451" s="327"/>
      <c r="I1451" s="327"/>
      <c r="J1451" s="327"/>
      <c r="K1451" s="220"/>
    </row>
    <row r="1452" spans="1:11">
      <c r="A1452" s="327"/>
      <c r="B1452" s="327"/>
      <c r="C1452" s="327"/>
      <c r="D1452" s="327"/>
      <c r="E1452" s="327"/>
      <c r="F1452" s="327"/>
      <c r="G1452" s="327"/>
      <c r="H1452" s="327"/>
      <c r="I1452" s="327"/>
      <c r="J1452" s="327"/>
      <c r="K1452" s="220"/>
    </row>
    <row r="1453" spans="1:11">
      <c r="A1453" s="327"/>
      <c r="B1453" s="327"/>
      <c r="C1453" s="327"/>
      <c r="D1453" s="327"/>
      <c r="E1453" s="327"/>
      <c r="F1453" s="327"/>
      <c r="G1453" s="327"/>
      <c r="H1453" s="327"/>
      <c r="I1453" s="327"/>
      <c r="J1453" s="327"/>
      <c r="K1453" s="220"/>
    </row>
    <row r="1454" spans="1:11">
      <c r="A1454" s="327"/>
      <c r="B1454" s="327"/>
      <c r="C1454" s="327"/>
      <c r="D1454" s="327"/>
      <c r="E1454" s="327"/>
      <c r="F1454" s="327"/>
      <c r="G1454" s="327"/>
      <c r="H1454" s="327"/>
      <c r="I1454" s="327"/>
      <c r="J1454" s="327"/>
      <c r="K1454" s="220"/>
    </row>
    <row r="1455" spans="1:11">
      <c r="A1455" s="327"/>
      <c r="B1455" s="327"/>
      <c r="C1455" s="327"/>
      <c r="D1455" s="327"/>
      <c r="E1455" s="327"/>
      <c r="F1455" s="327"/>
      <c r="G1455" s="327"/>
      <c r="H1455" s="327"/>
      <c r="I1455" s="327"/>
      <c r="J1455" s="327"/>
      <c r="K1455" s="220"/>
    </row>
    <row r="1456" spans="1:11">
      <c r="A1456" s="327"/>
      <c r="B1456" s="327"/>
      <c r="C1456" s="327"/>
      <c r="D1456" s="327"/>
      <c r="E1456" s="327"/>
      <c r="F1456" s="327"/>
      <c r="G1456" s="327"/>
      <c r="H1456" s="327"/>
      <c r="I1456" s="327"/>
      <c r="J1456" s="327"/>
      <c r="K1456" s="220"/>
    </row>
    <row r="1457" spans="1:11">
      <c r="A1457" s="327"/>
      <c r="B1457" s="327"/>
      <c r="C1457" s="327"/>
      <c r="D1457" s="327"/>
      <c r="E1457" s="327"/>
      <c r="F1457" s="327"/>
      <c r="G1457" s="327"/>
      <c r="H1457" s="327"/>
      <c r="I1457" s="327"/>
      <c r="J1457" s="327"/>
      <c r="K1457" s="220"/>
    </row>
    <row r="1458" spans="1:11">
      <c r="A1458" s="327"/>
      <c r="B1458" s="327"/>
      <c r="C1458" s="327"/>
      <c r="D1458" s="327"/>
      <c r="E1458" s="327"/>
      <c r="F1458" s="327"/>
      <c r="G1458" s="327"/>
      <c r="H1458" s="327"/>
      <c r="I1458" s="327"/>
      <c r="J1458" s="327"/>
      <c r="K1458" s="220"/>
    </row>
    <row r="1459" spans="1:11">
      <c r="A1459" s="327"/>
      <c r="B1459" s="327"/>
      <c r="C1459" s="327"/>
      <c r="D1459" s="327"/>
      <c r="E1459" s="327"/>
      <c r="F1459" s="327"/>
      <c r="G1459" s="327"/>
      <c r="H1459" s="327"/>
      <c r="I1459" s="327"/>
      <c r="J1459" s="327"/>
      <c r="K1459" s="220"/>
    </row>
    <row r="1460" spans="1:11">
      <c r="A1460" s="327"/>
      <c r="B1460" s="327"/>
      <c r="C1460" s="327"/>
      <c r="D1460" s="327"/>
      <c r="E1460" s="327"/>
      <c r="F1460" s="327"/>
      <c r="G1460" s="327"/>
      <c r="H1460" s="327"/>
      <c r="I1460" s="327"/>
      <c r="J1460" s="327"/>
      <c r="K1460" s="220"/>
    </row>
    <row r="1461" spans="1:11">
      <c r="A1461" s="327"/>
      <c r="B1461" s="327"/>
      <c r="C1461" s="327"/>
      <c r="D1461" s="327"/>
      <c r="E1461" s="327"/>
      <c r="F1461" s="327"/>
      <c r="G1461" s="327"/>
      <c r="H1461" s="327"/>
      <c r="I1461" s="327"/>
      <c r="J1461" s="327"/>
      <c r="K1461" s="220"/>
    </row>
    <row r="1462" spans="1:11">
      <c r="A1462" s="327"/>
      <c r="B1462" s="327"/>
      <c r="C1462" s="327"/>
      <c r="D1462" s="327"/>
      <c r="E1462" s="327"/>
      <c r="F1462" s="327"/>
      <c r="G1462" s="327"/>
      <c r="H1462" s="327"/>
      <c r="I1462" s="327"/>
      <c r="J1462" s="327"/>
      <c r="K1462" s="220"/>
    </row>
    <row r="1463" spans="1:11">
      <c r="A1463" s="327"/>
      <c r="B1463" s="327"/>
      <c r="C1463" s="327"/>
      <c r="D1463" s="327"/>
      <c r="E1463" s="327"/>
      <c r="F1463" s="327"/>
      <c r="G1463" s="327"/>
      <c r="H1463" s="327"/>
      <c r="I1463" s="327"/>
      <c r="J1463" s="327"/>
      <c r="K1463" s="220"/>
    </row>
    <row r="1464" spans="1:11">
      <c r="A1464" s="327"/>
      <c r="B1464" s="327"/>
      <c r="C1464" s="327"/>
      <c r="D1464" s="327"/>
      <c r="E1464" s="327"/>
      <c r="F1464" s="327"/>
      <c r="G1464" s="327"/>
      <c r="H1464" s="327"/>
      <c r="I1464" s="327"/>
      <c r="J1464" s="327"/>
      <c r="K1464" s="220"/>
    </row>
    <row r="1465" spans="1:11">
      <c r="A1465" s="327"/>
      <c r="B1465" s="327"/>
      <c r="C1465" s="327"/>
      <c r="D1465" s="327"/>
      <c r="E1465" s="327"/>
      <c r="F1465" s="327"/>
      <c r="G1465" s="327"/>
      <c r="H1465" s="327"/>
      <c r="I1465" s="327"/>
      <c r="J1465" s="327"/>
      <c r="K1465" s="220"/>
    </row>
    <row r="1466" spans="1:11">
      <c r="A1466" s="327"/>
      <c r="B1466" s="327"/>
      <c r="C1466" s="327"/>
      <c r="D1466" s="327"/>
      <c r="E1466" s="327"/>
      <c r="F1466" s="327"/>
      <c r="G1466" s="327"/>
      <c r="H1466" s="327"/>
      <c r="I1466" s="327"/>
      <c r="J1466" s="327"/>
      <c r="K1466" s="220"/>
    </row>
    <row r="1467" spans="1:11">
      <c r="A1467" s="327"/>
      <c r="B1467" s="327"/>
      <c r="C1467" s="327"/>
      <c r="D1467" s="327"/>
      <c r="E1467" s="327"/>
      <c r="F1467" s="327"/>
      <c r="G1467" s="327"/>
      <c r="H1467" s="327"/>
      <c r="I1467" s="327"/>
      <c r="J1467" s="327"/>
      <c r="K1467" s="220"/>
    </row>
    <row r="1468" spans="1:11">
      <c r="A1468" s="327"/>
      <c r="B1468" s="327"/>
      <c r="C1468" s="327"/>
      <c r="D1468" s="327"/>
      <c r="E1468" s="327"/>
      <c r="F1468" s="327"/>
      <c r="G1468" s="327"/>
      <c r="H1468" s="327"/>
      <c r="I1468" s="327"/>
      <c r="J1468" s="327"/>
      <c r="K1468" s="220"/>
    </row>
    <row r="1469" spans="1:11">
      <c r="A1469" s="327"/>
      <c r="B1469" s="327"/>
      <c r="C1469" s="327"/>
      <c r="D1469" s="327"/>
      <c r="E1469" s="327"/>
      <c r="F1469" s="327"/>
      <c r="G1469" s="327"/>
      <c r="H1469" s="327"/>
      <c r="I1469" s="327"/>
      <c r="J1469" s="327"/>
      <c r="K1469" s="220"/>
    </row>
    <row r="1470" spans="1:11">
      <c r="A1470" s="327"/>
      <c r="B1470" s="327"/>
      <c r="C1470" s="327"/>
      <c r="D1470" s="327"/>
      <c r="E1470" s="327"/>
      <c r="F1470" s="327"/>
      <c r="G1470" s="327"/>
      <c r="H1470" s="327"/>
      <c r="I1470" s="327"/>
      <c r="J1470" s="327"/>
      <c r="K1470" s="220"/>
    </row>
    <row r="1471" spans="1:11">
      <c r="A1471" s="327"/>
      <c r="B1471" s="327"/>
      <c r="C1471" s="327"/>
      <c r="D1471" s="327"/>
      <c r="E1471" s="327"/>
      <c r="F1471" s="327"/>
      <c r="G1471" s="327"/>
      <c r="H1471" s="327"/>
      <c r="I1471" s="327"/>
      <c r="J1471" s="327"/>
      <c r="K1471" s="220"/>
    </row>
    <row r="1472" spans="1:11">
      <c r="A1472" s="327"/>
      <c r="B1472" s="327"/>
      <c r="C1472" s="327"/>
      <c r="D1472" s="327"/>
      <c r="E1472" s="327"/>
      <c r="F1472" s="327"/>
      <c r="G1472" s="327"/>
      <c r="H1472" s="327"/>
      <c r="I1472" s="327"/>
      <c r="J1472" s="327"/>
      <c r="K1472" s="220"/>
    </row>
    <row r="1473" spans="1:11">
      <c r="A1473" s="327"/>
      <c r="B1473" s="327"/>
      <c r="C1473" s="327"/>
      <c r="D1473" s="327"/>
      <c r="E1473" s="327"/>
      <c r="F1473" s="327"/>
      <c r="G1473" s="327"/>
      <c r="H1473" s="327"/>
      <c r="I1473" s="327"/>
      <c r="J1473" s="327"/>
      <c r="K1473" s="220"/>
    </row>
    <row r="1474" spans="1:11">
      <c r="A1474" s="327"/>
      <c r="B1474" s="327"/>
      <c r="C1474" s="327"/>
      <c r="D1474" s="327"/>
      <c r="E1474" s="327"/>
      <c r="F1474" s="327"/>
      <c r="G1474" s="327"/>
      <c r="H1474" s="327"/>
      <c r="I1474" s="327"/>
      <c r="J1474" s="327"/>
      <c r="K1474" s="220"/>
    </row>
    <row r="1475" spans="1:11">
      <c r="A1475" s="327"/>
      <c r="B1475" s="327"/>
      <c r="C1475" s="327"/>
      <c r="D1475" s="327"/>
      <c r="E1475" s="327"/>
      <c r="F1475" s="327"/>
      <c r="G1475" s="327"/>
      <c r="H1475" s="327"/>
      <c r="I1475" s="327"/>
      <c r="J1475" s="327"/>
      <c r="K1475" s="220"/>
    </row>
    <row r="1476" spans="1:11">
      <c r="A1476" s="327"/>
      <c r="B1476" s="327"/>
      <c r="C1476" s="327"/>
      <c r="D1476" s="327"/>
      <c r="E1476" s="327"/>
      <c r="F1476" s="327"/>
      <c r="G1476" s="327"/>
      <c r="H1476" s="327"/>
      <c r="I1476" s="327"/>
      <c r="J1476" s="327"/>
      <c r="K1476" s="220"/>
    </row>
    <row r="1477" spans="1:11">
      <c r="A1477" s="327"/>
      <c r="B1477" s="327"/>
      <c r="C1477" s="327"/>
      <c r="D1477" s="327"/>
      <c r="E1477" s="327"/>
      <c r="F1477" s="327"/>
      <c r="G1477" s="327"/>
      <c r="H1477" s="327"/>
      <c r="I1477" s="327"/>
      <c r="J1477" s="327"/>
      <c r="K1477" s="220"/>
    </row>
    <row r="1478" spans="1:11">
      <c r="A1478" s="327"/>
      <c r="B1478" s="327"/>
      <c r="C1478" s="327"/>
      <c r="D1478" s="327"/>
      <c r="E1478" s="327"/>
      <c r="F1478" s="327"/>
      <c r="G1478" s="327"/>
      <c r="H1478" s="327"/>
      <c r="I1478" s="327"/>
      <c r="J1478" s="327"/>
      <c r="K1478" s="220"/>
    </row>
    <row r="1479" spans="1:11">
      <c r="A1479" s="327"/>
      <c r="B1479" s="327"/>
      <c r="C1479" s="327"/>
      <c r="D1479" s="327"/>
      <c r="E1479" s="327"/>
      <c r="F1479" s="327"/>
      <c r="G1479" s="327"/>
      <c r="H1479" s="327"/>
      <c r="I1479" s="327"/>
      <c r="J1479" s="327"/>
      <c r="K1479" s="220"/>
    </row>
    <row r="1480" spans="1:11">
      <c r="A1480" s="327"/>
      <c r="B1480" s="327"/>
      <c r="C1480" s="327"/>
      <c r="D1480" s="327"/>
      <c r="E1480" s="327"/>
      <c r="F1480" s="327"/>
      <c r="G1480" s="327"/>
      <c r="H1480" s="327"/>
      <c r="I1480" s="327"/>
      <c r="J1480" s="327"/>
      <c r="K1480" s="220"/>
    </row>
    <row r="1481" spans="1:11">
      <c r="A1481" s="327"/>
      <c r="B1481" s="327"/>
      <c r="C1481" s="327"/>
      <c r="D1481" s="327"/>
      <c r="E1481" s="327"/>
      <c r="F1481" s="327"/>
      <c r="G1481" s="327"/>
      <c r="H1481" s="327"/>
      <c r="I1481" s="327"/>
      <c r="J1481" s="327"/>
      <c r="K1481" s="220"/>
    </row>
    <row r="1482" spans="1:11">
      <c r="A1482" s="327"/>
      <c r="B1482" s="327"/>
      <c r="C1482" s="327"/>
      <c r="D1482" s="327"/>
      <c r="E1482" s="327"/>
      <c r="F1482" s="327"/>
      <c r="G1482" s="327"/>
      <c r="H1482" s="327"/>
      <c r="I1482" s="327"/>
      <c r="J1482" s="327"/>
      <c r="K1482" s="220"/>
    </row>
    <row r="1483" spans="1:11">
      <c r="A1483" s="327"/>
      <c r="B1483" s="327"/>
      <c r="C1483" s="327"/>
      <c r="D1483" s="327"/>
      <c r="E1483" s="327"/>
      <c r="F1483" s="327"/>
      <c r="G1483" s="327"/>
      <c r="H1483" s="327"/>
      <c r="I1483" s="327"/>
      <c r="J1483" s="327"/>
      <c r="K1483" s="220"/>
    </row>
    <row r="1484" spans="1:11">
      <c r="A1484" s="327"/>
      <c r="B1484" s="327"/>
      <c r="C1484" s="327"/>
      <c r="D1484" s="327"/>
      <c r="E1484" s="327"/>
      <c r="F1484" s="327"/>
      <c r="G1484" s="327"/>
      <c r="H1484" s="327"/>
      <c r="I1484" s="327"/>
      <c r="J1484" s="327"/>
      <c r="K1484" s="220"/>
    </row>
    <row r="1485" spans="1:11">
      <c r="A1485" s="327"/>
      <c r="B1485" s="327"/>
      <c r="C1485" s="327"/>
      <c r="D1485" s="327"/>
      <c r="E1485" s="327"/>
      <c r="F1485" s="327"/>
      <c r="G1485" s="327"/>
      <c r="H1485" s="327"/>
      <c r="I1485" s="327"/>
      <c r="J1485" s="327"/>
      <c r="K1485" s="220"/>
    </row>
    <row r="1486" spans="1:11">
      <c r="A1486" s="327"/>
      <c r="B1486" s="327"/>
      <c r="C1486" s="327"/>
      <c r="D1486" s="327"/>
      <c r="E1486" s="327"/>
      <c r="F1486" s="327"/>
      <c r="G1486" s="327"/>
      <c r="H1486" s="327"/>
      <c r="I1486" s="327"/>
      <c r="J1486" s="327"/>
      <c r="K1486" s="220"/>
    </row>
    <row r="1487" spans="1:11">
      <c r="A1487" s="327"/>
      <c r="B1487" s="327"/>
      <c r="C1487" s="327"/>
      <c r="D1487" s="327"/>
      <c r="E1487" s="327"/>
      <c r="F1487" s="327"/>
      <c r="G1487" s="327"/>
      <c r="H1487" s="327"/>
      <c r="I1487" s="327"/>
      <c r="J1487" s="327"/>
      <c r="K1487" s="220"/>
    </row>
    <row r="1488" spans="1:11">
      <c r="A1488" s="327"/>
      <c r="B1488" s="327"/>
      <c r="C1488" s="327"/>
      <c r="D1488" s="327"/>
      <c r="E1488" s="327"/>
      <c r="F1488" s="327"/>
      <c r="G1488" s="327"/>
      <c r="H1488" s="327"/>
      <c r="I1488" s="327"/>
      <c r="J1488" s="327"/>
      <c r="K1488" s="220"/>
    </row>
    <row r="1489" spans="1:11">
      <c r="A1489" s="327"/>
      <c r="B1489" s="327"/>
      <c r="C1489" s="327"/>
      <c r="D1489" s="327"/>
      <c r="E1489" s="327"/>
      <c r="F1489" s="327"/>
      <c r="G1489" s="327"/>
      <c r="H1489" s="327"/>
      <c r="I1489" s="327"/>
      <c r="J1489" s="327"/>
      <c r="K1489" s="220"/>
    </row>
    <row r="1490" spans="1:11">
      <c r="A1490" s="327"/>
      <c r="B1490" s="327"/>
      <c r="C1490" s="327"/>
      <c r="D1490" s="327"/>
      <c r="E1490" s="327"/>
      <c r="F1490" s="327"/>
      <c r="G1490" s="327"/>
      <c r="H1490" s="327"/>
      <c r="I1490" s="327"/>
      <c r="J1490" s="327"/>
      <c r="K1490" s="220"/>
    </row>
    <row r="1491" spans="1:11">
      <c r="A1491" s="327"/>
      <c r="B1491" s="327"/>
      <c r="C1491" s="327"/>
      <c r="D1491" s="327"/>
      <c r="E1491" s="327"/>
      <c r="F1491" s="327"/>
      <c r="G1491" s="327"/>
      <c r="H1491" s="327"/>
      <c r="I1491" s="327"/>
      <c r="J1491" s="327"/>
      <c r="K1491" s="220"/>
    </row>
    <row r="1492" spans="1:11">
      <c r="A1492" s="327"/>
      <c r="B1492" s="327"/>
      <c r="C1492" s="327"/>
      <c r="D1492" s="327"/>
      <c r="E1492" s="327"/>
      <c r="F1492" s="327"/>
      <c r="G1492" s="327"/>
      <c r="H1492" s="327"/>
      <c r="I1492" s="327"/>
      <c r="J1492" s="327"/>
      <c r="K1492" s="220"/>
    </row>
    <row r="1493" spans="1:11">
      <c r="A1493" s="327"/>
      <c r="B1493" s="327"/>
      <c r="C1493" s="327"/>
      <c r="D1493" s="327"/>
      <c r="E1493" s="327"/>
      <c r="F1493" s="327"/>
      <c r="G1493" s="327"/>
      <c r="H1493" s="327"/>
      <c r="I1493" s="327"/>
      <c r="J1493" s="327"/>
      <c r="K1493" s="220"/>
    </row>
    <row r="1494" spans="1:11">
      <c r="A1494" s="327"/>
      <c r="B1494" s="327"/>
      <c r="C1494" s="327"/>
      <c r="D1494" s="327"/>
      <c r="E1494" s="327"/>
      <c r="F1494" s="327"/>
      <c r="G1494" s="327"/>
      <c r="H1494" s="327"/>
      <c r="I1494" s="327"/>
      <c r="J1494" s="327"/>
      <c r="K1494" s="220"/>
    </row>
    <row r="1495" spans="1:11">
      <c r="A1495" s="327"/>
      <c r="B1495" s="327"/>
      <c r="C1495" s="327"/>
      <c r="D1495" s="327"/>
      <c r="E1495" s="327"/>
      <c r="F1495" s="327"/>
      <c r="G1495" s="327"/>
      <c r="H1495" s="327"/>
      <c r="I1495" s="327"/>
      <c r="J1495" s="327"/>
      <c r="K1495" s="220"/>
    </row>
    <row r="1496" spans="1:11">
      <c r="A1496" s="327"/>
      <c r="B1496" s="327"/>
      <c r="C1496" s="327"/>
      <c r="D1496" s="327"/>
      <c r="E1496" s="327"/>
      <c r="F1496" s="327"/>
      <c r="G1496" s="327"/>
      <c r="H1496" s="327"/>
      <c r="I1496" s="327"/>
      <c r="J1496" s="327"/>
      <c r="K1496" s="220"/>
    </row>
    <row r="1497" spans="1:11">
      <c r="A1497" s="327"/>
      <c r="B1497" s="327"/>
      <c r="C1497" s="327"/>
      <c r="D1497" s="327"/>
      <c r="E1497" s="327"/>
      <c r="F1497" s="327"/>
      <c r="G1497" s="327"/>
      <c r="H1497" s="327"/>
      <c r="I1497" s="327"/>
      <c r="J1497" s="327"/>
      <c r="K1497" s="220"/>
    </row>
    <row r="1498" spans="1:11">
      <c r="A1498" s="327"/>
      <c r="B1498" s="327"/>
      <c r="C1498" s="327"/>
      <c r="D1498" s="327"/>
      <c r="E1498" s="327"/>
      <c r="F1498" s="327"/>
      <c r="G1498" s="327"/>
      <c r="H1498" s="327"/>
      <c r="I1498" s="327"/>
      <c r="J1498" s="327"/>
      <c r="K1498" s="220"/>
    </row>
    <row r="1499" spans="1:11">
      <c r="A1499" s="327"/>
      <c r="B1499" s="327"/>
      <c r="C1499" s="327"/>
      <c r="D1499" s="327"/>
      <c r="E1499" s="327"/>
      <c r="F1499" s="327"/>
      <c r="G1499" s="327"/>
      <c r="H1499" s="327"/>
      <c r="I1499" s="327"/>
      <c r="J1499" s="327"/>
      <c r="K1499" s="220"/>
    </row>
    <row r="1500" spans="1:11">
      <c r="A1500" s="327"/>
      <c r="B1500" s="327"/>
      <c r="C1500" s="327"/>
      <c r="D1500" s="327"/>
      <c r="E1500" s="327"/>
      <c r="F1500" s="327"/>
      <c r="G1500" s="327"/>
      <c r="H1500" s="327"/>
      <c r="I1500" s="327"/>
      <c r="J1500" s="327"/>
      <c r="K1500" s="220"/>
    </row>
    <row r="1501" spans="1:11">
      <c r="A1501" s="327"/>
      <c r="B1501" s="327"/>
      <c r="C1501" s="327"/>
      <c r="D1501" s="327"/>
      <c r="E1501" s="327"/>
      <c r="F1501" s="327"/>
      <c r="G1501" s="327"/>
      <c r="H1501" s="327"/>
      <c r="I1501" s="327"/>
      <c r="J1501" s="327"/>
      <c r="K1501" s="220"/>
    </row>
    <row r="1502" spans="1:11">
      <c r="A1502" s="327"/>
      <c r="B1502" s="327"/>
      <c r="C1502" s="327"/>
      <c r="D1502" s="327"/>
      <c r="E1502" s="327"/>
      <c r="F1502" s="327"/>
      <c r="G1502" s="327"/>
      <c r="H1502" s="327"/>
      <c r="I1502" s="327"/>
      <c r="J1502" s="327"/>
      <c r="K1502" s="220"/>
    </row>
    <row r="1503" spans="1:11">
      <c r="A1503" s="327"/>
      <c r="B1503" s="327"/>
      <c r="C1503" s="327"/>
      <c r="D1503" s="327"/>
      <c r="E1503" s="327"/>
      <c r="F1503" s="327"/>
      <c r="G1503" s="327"/>
      <c r="H1503" s="327"/>
      <c r="I1503" s="327"/>
      <c r="J1503" s="327"/>
      <c r="K1503" s="220"/>
    </row>
    <row r="1504" spans="1:11">
      <c r="A1504" s="327"/>
      <c r="B1504" s="327"/>
      <c r="C1504" s="327"/>
      <c r="D1504" s="327"/>
      <c r="E1504" s="327"/>
      <c r="F1504" s="327"/>
      <c r="G1504" s="327"/>
      <c r="H1504" s="327"/>
      <c r="I1504" s="327"/>
      <c r="J1504" s="327"/>
      <c r="K1504" s="220"/>
    </row>
    <row r="1505" spans="1:11">
      <c r="A1505" s="327"/>
      <c r="B1505" s="327"/>
      <c r="C1505" s="327"/>
      <c r="D1505" s="327"/>
      <c r="E1505" s="327"/>
      <c r="F1505" s="327"/>
      <c r="G1505" s="327"/>
      <c r="H1505" s="327"/>
      <c r="I1505" s="327"/>
      <c r="J1505" s="327"/>
      <c r="K1505" s="220"/>
    </row>
    <row r="1506" spans="1:11">
      <c r="A1506" s="327"/>
      <c r="B1506" s="327"/>
      <c r="C1506" s="327"/>
      <c r="D1506" s="327"/>
      <c r="E1506" s="327"/>
      <c r="F1506" s="327"/>
      <c r="G1506" s="327"/>
      <c r="H1506" s="327"/>
      <c r="I1506" s="327"/>
      <c r="J1506" s="327"/>
      <c r="K1506" s="220"/>
    </row>
    <row r="1507" spans="1:11">
      <c r="A1507" s="327"/>
      <c r="B1507" s="327"/>
      <c r="C1507" s="327"/>
      <c r="D1507" s="327"/>
      <c r="E1507" s="327"/>
      <c r="F1507" s="327"/>
      <c r="G1507" s="327"/>
      <c r="H1507" s="327"/>
      <c r="I1507" s="327"/>
      <c r="J1507" s="327"/>
      <c r="K1507" s="220"/>
    </row>
    <row r="1508" spans="1:11">
      <c r="D1508" s="327"/>
      <c r="E1508" s="327"/>
      <c r="F1508" s="327"/>
      <c r="G1508" s="327"/>
      <c r="H1508" s="327"/>
      <c r="I1508" s="327"/>
      <c r="J1508" s="327"/>
    </row>
    <row r="1509" spans="1:11">
      <c r="D1509" s="327"/>
      <c r="E1509" s="327"/>
      <c r="F1509" s="327"/>
      <c r="G1509" s="327"/>
      <c r="H1509" s="327"/>
      <c r="I1509" s="327"/>
      <c r="J1509" s="327"/>
    </row>
    <row r="1510" spans="1:11">
      <c r="D1510" s="327"/>
      <c r="E1510" s="327"/>
      <c r="F1510" s="327"/>
      <c r="G1510" s="327"/>
      <c r="H1510" s="327"/>
      <c r="I1510" s="327"/>
      <c r="J1510" s="327"/>
    </row>
    <row r="1511" spans="1:11">
      <c r="D1511" s="327"/>
      <c r="E1511" s="327"/>
      <c r="F1511" s="327"/>
      <c r="G1511" s="327"/>
      <c r="H1511" s="327"/>
      <c r="I1511" s="327"/>
      <c r="J1511" s="327"/>
    </row>
    <row r="1512" spans="1:11">
      <c r="D1512" s="327"/>
      <c r="E1512" s="327"/>
      <c r="F1512" s="327"/>
      <c r="G1512" s="327"/>
      <c r="H1512" s="327"/>
      <c r="I1512" s="327"/>
      <c r="J1512" s="327"/>
    </row>
    <row r="1513" spans="1:11">
      <c r="D1513" s="327"/>
      <c r="E1513" s="327"/>
      <c r="F1513" s="327"/>
      <c r="G1513" s="327"/>
      <c r="H1513" s="327"/>
      <c r="I1513" s="327"/>
      <c r="J1513" s="327"/>
    </row>
    <row r="1514" spans="1:11">
      <c r="D1514" s="327"/>
      <c r="E1514" s="327"/>
      <c r="F1514" s="327"/>
      <c r="G1514" s="327"/>
      <c r="H1514" s="327"/>
      <c r="I1514" s="327"/>
      <c r="J1514" s="327"/>
    </row>
    <row r="1515" spans="1:11">
      <c r="D1515" s="327"/>
      <c r="E1515" s="327"/>
      <c r="F1515" s="327"/>
      <c r="G1515" s="327"/>
      <c r="H1515" s="327"/>
      <c r="I1515" s="327"/>
      <c r="J1515" s="327"/>
    </row>
    <row r="1516" spans="1:11">
      <c r="D1516" s="327"/>
      <c r="E1516" s="327"/>
      <c r="F1516" s="327"/>
      <c r="G1516" s="327"/>
      <c r="H1516" s="327"/>
      <c r="I1516" s="327"/>
      <c r="J1516" s="327"/>
    </row>
    <row r="1517" spans="1:11">
      <c r="D1517" s="327"/>
      <c r="E1517" s="327"/>
      <c r="F1517" s="327"/>
      <c r="G1517" s="327"/>
      <c r="H1517" s="327"/>
      <c r="I1517" s="327"/>
      <c r="J1517" s="327"/>
    </row>
    <row r="1518" spans="1:11">
      <c r="D1518" s="327"/>
      <c r="E1518" s="327"/>
      <c r="F1518" s="327"/>
      <c r="G1518" s="327"/>
      <c r="H1518" s="327"/>
      <c r="I1518" s="327"/>
      <c r="J1518" s="327"/>
    </row>
  </sheetData>
  <mergeCells count="1">
    <mergeCell ref="A7:J9"/>
  </mergeCells>
  <pageMargins left="0.25" right="0.25" top="0.75" bottom="0.2" header="0.17" footer="0.2"/>
  <pageSetup scale="74" orientation="landscape" r:id="rId1"/>
  <headerFooter alignWithMargins="0"/>
</worksheet>
</file>

<file path=xl/worksheets/sheet4.xml><?xml version="1.0" encoding="utf-8"?>
<worksheet xmlns="http://schemas.openxmlformats.org/spreadsheetml/2006/main" xmlns:r="http://schemas.openxmlformats.org/officeDocument/2006/relationships">
  <sheetPr codeName="Sheet26"/>
  <dimension ref="A1:AE158"/>
  <sheetViews>
    <sheetView workbookViewId="0">
      <selection sqref="A1:AD1"/>
    </sheetView>
  </sheetViews>
  <sheetFormatPr defaultColWidth="9.140625" defaultRowHeight="11.25"/>
  <cols>
    <col min="1" max="1" width="38.42578125" style="32" customWidth="1"/>
    <col min="2" max="2" width="35.28515625" style="32" customWidth="1"/>
    <col min="3" max="14" width="12.140625" style="32" customWidth="1"/>
    <col min="15" max="15" width="12.140625" style="54" customWidth="1"/>
    <col min="16" max="16" width="6" style="32" customWidth="1"/>
    <col min="17" max="17" width="43.7109375" style="32" bestFit="1" customWidth="1"/>
    <col min="18" max="29" width="12.140625" style="32" customWidth="1"/>
    <col min="30" max="30" width="12.140625" style="54" customWidth="1"/>
    <col min="31" max="16384" width="9.140625" style="32"/>
  </cols>
  <sheetData>
    <row r="1" spans="1:30">
      <c r="A1" s="2567" t="s">
        <v>1298</v>
      </c>
      <c r="B1" s="2567"/>
      <c r="C1" s="2567"/>
      <c r="D1" s="2567"/>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row>
    <row r="2" spans="1:30" ht="60" customHeight="1">
      <c r="A2" s="33" t="s">
        <v>1725</v>
      </c>
      <c r="B2" s="33" t="s">
        <v>1726</v>
      </c>
      <c r="C2" s="34" t="s">
        <v>1727</v>
      </c>
      <c r="D2" s="34" t="s">
        <v>1424</v>
      </c>
      <c r="E2" s="34" t="s">
        <v>1425</v>
      </c>
      <c r="F2" s="34" t="s">
        <v>1503</v>
      </c>
      <c r="G2" s="34" t="s">
        <v>1504</v>
      </c>
      <c r="H2" s="34" t="s">
        <v>1505</v>
      </c>
      <c r="I2" s="34" t="s">
        <v>1506</v>
      </c>
      <c r="J2" s="34" t="s">
        <v>1507</v>
      </c>
      <c r="K2" s="34" t="s">
        <v>1508</v>
      </c>
      <c r="L2" s="35" t="s">
        <v>1422</v>
      </c>
      <c r="M2" s="35" t="s">
        <v>1862</v>
      </c>
      <c r="N2" s="35" t="s">
        <v>1423</v>
      </c>
      <c r="O2" s="36" t="s">
        <v>1728</v>
      </c>
      <c r="Q2" s="33" t="s">
        <v>1726</v>
      </c>
      <c r="R2" s="34" t="s">
        <v>1727</v>
      </c>
      <c r="S2" s="34" t="s">
        <v>1424</v>
      </c>
      <c r="T2" s="34" t="s">
        <v>1425</v>
      </c>
      <c r="U2" s="34" t="s">
        <v>1503</v>
      </c>
      <c r="V2" s="34" t="s">
        <v>1504</v>
      </c>
      <c r="W2" s="34" t="s">
        <v>1505</v>
      </c>
      <c r="X2" s="34" t="s">
        <v>1506</v>
      </c>
      <c r="Y2" s="34" t="s">
        <v>1507</v>
      </c>
      <c r="Z2" s="34" t="s">
        <v>1508</v>
      </c>
      <c r="AA2" s="35" t="s">
        <v>1422</v>
      </c>
      <c r="AB2" s="35" t="s">
        <v>1862</v>
      </c>
      <c r="AC2" s="35" t="s">
        <v>1423</v>
      </c>
      <c r="AD2" s="36" t="s">
        <v>1728</v>
      </c>
    </row>
    <row r="3" spans="1:30">
      <c r="A3" s="37"/>
      <c r="B3" s="38"/>
      <c r="C3" s="38"/>
      <c r="D3" s="38"/>
      <c r="E3" s="38"/>
      <c r="F3" s="38"/>
      <c r="G3" s="38"/>
      <c r="H3" s="38"/>
      <c r="I3" s="38"/>
      <c r="J3" s="38"/>
      <c r="K3" s="38"/>
      <c r="L3" s="38"/>
      <c r="M3" s="38"/>
      <c r="N3" s="38"/>
      <c r="O3" s="39"/>
      <c r="Q3" s="37"/>
      <c r="R3" s="38"/>
      <c r="S3" s="38"/>
      <c r="T3" s="38"/>
      <c r="U3" s="38"/>
      <c r="V3" s="38"/>
      <c r="W3" s="38"/>
      <c r="X3" s="38"/>
      <c r="Y3" s="38"/>
      <c r="Z3" s="38"/>
      <c r="AA3" s="38"/>
      <c r="AB3" s="38"/>
      <c r="AC3" s="38"/>
      <c r="AD3" s="39"/>
    </row>
    <row r="4" spans="1:30">
      <c r="A4" s="40" t="s">
        <v>1394</v>
      </c>
      <c r="B4" s="41"/>
      <c r="C4" s="42"/>
      <c r="D4" s="42"/>
      <c r="E4" s="42"/>
      <c r="F4" s="42"/>
      <c r="G4" s="42"/>
      <c r="H4" s="42"/>
      <c r="I4" s="42"/>
      <c r="J4" s="42"/>
      <c r="K4" s="42"/>
      <c r="L4" s="42"/>
      <c r="M4" s="42"/>
      <c r="N4" s="42"/>
      <c r="O4" s="42"/>
      <c r="Q4" s="43" t="s">
        <v>1394</v>
      </c>
      <c r="R4" s="42"/>
      <c r="S4" s="42"/>
      <c r="T4" s="42"/>
      <c r="U4" s="42"/>
      <c r="V4" s="42"/>
      <c r="W4" s="42"/>
      <c r="X4" s="42"/>
      <c r="Y4" s="42"/>
      <c r="Z4" s="42"/>
      <c r="AA4" s="42"/>
      <c r="AB4" s="42"/>
      <c r="AC4" s="42"/>
      <c r="AD4" s="42"/>
    </row>
    <row r="5" spans="1:30">
      <c r="A5" s="44" t="s">
        <v>1428</v>
      </c>
      <c r="B5" s="41" t="s">
        <v>1729</v>
      </c>
      <c r="C5" s="42"/>
      <c r="D5" s="42"/>
      <c r="E5" s="42"/>
      <c r="F5" s="42"/>
      <c r="G5" s="42"/>
      <c r="H5" s="42"/>
      <c r="I5" s="42"/>
      <c r="J5" s="42"/>
      <c r="K5" s="42"/>
      <c r="L5" s="42"/>
      <c r="M5" s="42"/>
      <c r="N5" s="42"/>
      <c r="O5" s="42"/>
      <c r="Q5" s="41" t="s">
        <v>1730</v>
      </c>
      <c r="R5" s="42"/>
      <c r="S5" s="42"/>
      <c r="T5" s="42"/>
      <c r="U5" s="42"/>
      <c r="V5" s="42"/>
      <c r="W5" s="42"/>
      <c r="X5" s="42"/>
      <c r="Y5" s="42"/>
      <c r="Z5" s="42"/>
      <c r="AA5" s="42"/>
      <c r="AB5" s="42"/>
      <c r="AC5" s="42"/>
      <c r="AD5" s="42"/>
    </row>
    <row r="6" spans="1:30">
      <c r="A6" s="44" t="s">
        <v>1429</v>
      </c>
      <c r="B6" s="41" t="s">
        <v>1731</v>
      </c>
      <c r="C6" s="42"/>
      <c r="D6" s="42"/>
      <c r="E6" s="42"/>
      <c r="F6" s="42"/>
      <c r="G6" s="42"/>
      <c r="H6" s="42"/>
      <c r="I6" s="42"/>
      <c r="J6" s="42"/>
      <c r="K6" s="42"/>
      <c r="L6" s="42"/>
      <c r="M6" s="42"/>
      <c r="N6" s="42"/>
      <c r="O6" s="42"/>
      <c r="Q6" s="41"/>
      <c r="R6" s="42"/>
      <c r="S6" s="42"/>
      <c r="T6" s="42"/>
      <c r="U6" s="42"/>
      <c r="V6" s="42"/>
      <c r="W6" s="42"/>
      <c r="X6" s="42"/>
      <c r="Y6" s="42"/>
      <c r="Z6" s="42"/>
      <c r="AA6" s="42"/>
      <c r="AB6" s="42"/>
      <c r="AC6" s="42"/>
      <c r="AD6" s="42"/>
    </row>
    <row r="7" spans="1:30">
      <c r="A7" s="44" t="s">
        <v>1732</v>
      </c>
      <c r="B7" s="41"/>
      <c r="C7" s="42"/>
      <c r="D7" s="42"/>
      <c r="E7" s="42"/>
      <c r="F7" s="42"/>
      <c r="G7" s="42"/>
      <c r="H7" s="42"/>
      <c r="I7" s="42"/>
      <c r="J7" s="42"/>
      <c r="K7" s="42"/>
      <c r="L7" s="42"/>
      <c r="M7" s="42"/>
      <c r="N7" s="42"/>
      <c r="O7" s="42"/>
      <c r="Q7" s="41"/>
      <c r="R7" s="42"/>
      <c r="S7" s="42"/>
      <c r="T7" s="42"/>
      <c r="U7" s="42"/>
      <c r="V7" s="42"/>
      <c r="W7" s="42"/>
      <c r="X7" s="42"/>
      <c r="Y7" s="42"/>
      <c r="Z7" s="42"/>
      <c r="AA7" s="42"/>
      <c r="AB7" s="42"/>
      <c r="AC7" s="42"/>
      <c r="AD7" s="42"/>
    </row>
    <row r="8" spans="1:30">
      <c r="A8" s="40" t="s">
        <v>1217</v>
      </c>
      <c r="B8" s="41"/>
      <c r="C8" s="42"/>
      <c r="D8" s="42"/>
      <c r="E8" s="42"/>
      <c r="F8" s="42"/>
      <c r="G8" s="42"/>
      <c r="H8" s="42"/>
      <c r="I8" s="42"/>
      <c r="J8" s="42"/>
      <c r="K8" s="42"/>
      <c r="L8" s="42"/>
      <c r="M8" s="42"/>
      <c r="N8" s="42"/>
      <c r="O8" s="42"/>
      <c r="Q8" s="43" t="s">
        <v>1217</v>
      </c>
      <c r="R8" s="42"/>
      <c r="S8" s="42"/>
      <c r="T8" s="42"/>
      <c r="U8" s="42"/>
      <c r="V8" s="42"/>
      <c r="W8" s="42"/>
      <c r="X8" s="42"/>
      <c r="Y8" s="42"/>
      <c r="Z8" s="42"/>
      <c r="AA8" s="42"/>
      <c r="AB8" s="42"/>
      <c r="AC8" s="42"/>
      <c r="AD8" s="42"/>
    </row>
    <row r="9" spans="1:30">
      <c r="A9" s="44" t="s">
        <v>1218</v>
      </c>
      <c r="B9" s="41"/>
      <c r="C9" s="42"/>
      <c r="D9" s="42"/>
      <c r="E9" s="42"/>
      <c r="F9" s="42"/>
      <c r="G9" s="42"/>
      <c r="H9" s="42"/>
      <c r="I9" s="42"/>
      <c r="J9" s="42"/>
      <c r="K9" s="42"/>
      <c r="L9" s="42"/>
      <c r="M9" s="42"/>
      <c r="N9" s="42"/>
      <c r="O9" s="42"/>
      <c r="Q9" s="41"/>
      <c r="R9" s="42"/>
      <c r="S9" s="42"/>
      <c r="T9" s="42"/>
      <c r="U9" s="42"/>
      <c r="V9" s="42"/>
      <c r="W9" s="42"/>
      <c r="X9" s="42"/>
      <c r="Y9" s="42"/>
      <c r="Z9" s="42"/>
      <c r="AA9" s="42"/>
      <c r="AB9" s="42"/>
      <c r="AC9" s="42"/>
      <c r="AD9" s="42"/>
    </row>
    <row r="10" spans="1:30">
      <c r="A10" s="45"/>
      <c r="B10" s="46" t="s">
        <v>1733</v>
      </c>
      <c r="C10" s="47"/>
      <c r="D10" s="47"/>
      <c r="E10" s="47"/>
      <c r="F10" s="47"/>
      <c r="G10" s="47"/>
      <c r="H10" s="47"/>
      <c r="I10" s="47"/>
      <c r="J10" s="47"/>
      <c r="K10" s="47"/>
      <c r="L10" s="47"/>
      <c r="M10" s="47"/>
      <c r="N10" s="47"/>
      <c r="O10" s="47"/>
      <c r="Q10" s="46" t="s">
        <v>1734</v>
      </c>
      <c r="R10" s="47"/>
      <c r="S10" s="47"/>
      <c r="T10" s="47"/>
      <c r="U10" s="47"/>
      <c r="V10" s="47"/>
      <c r="W10" s="47"/>
      <c r="X10" s="47"/>
      <c r="Y10" s="47"/>
      <c r="Z10" s="47"/>
      <c r="AA10" s="47"/>
      <c r="AB10" s="47"/>
      <c r="AC10" s="47"/>
      <c r="AD10" s="47"/>
    </row>
    <row r="11" spans="1:30">
      <c r="A11" s="37"/>
      <c r="B11" s="48" t="s">
        <v>1735</v>
      </c>
      <c r="C11" s="49"/>
      <c r="D11" s="49"/>
      <c r="E11" s="49"/>
      <c r="F11" s="49"/>
      <c r="G11" s="49"/>
      <c r="H11" s="49"/>
      <c r="I11" s="49"/>
      <c r="J11" s="49"/>
      <c r="K11" s="49"/>
      <c r="L11" s="49"/>
      <c r="M11" s="49"/>
      <c r="N11" s="49"/>
      <c r="O11" s="49"/>
      <c r="Q11" s="48" t="s">
        <v>1072</v>
      </c>
      <c r="R11" s="49"/>
      <c r="S11" s="49"/>
      <c r="T11" s="49"/>
      <c r="U11" s="49"/>
      <c r="V11" s="49"/>
      <c r="W11" s="49"/>
      <c r="X11" s="49"/>
      <c r="Y11" s="49"/>
      <c r="Z11" s="49"/>
      <c r="AA11" s="49"/>
      <c r="AB11" s="49"/>
      <c r="AC11" s="49"/>
      <c r="AD11" s="49"/>
    </row>
    <row r="12" spans="1:30">
      <c r="A12" s="37"/>
      <c r="B12" s="48"/>
      <c r="C12" s="49"/>
      <c r="D12" s="49"/>
      <c r="E12" s="49"/>
      <c r="F12" s="49"/>
      <c r="G12" s="49"/>
      <c r="H12" s="49"/>
      <c r="I12" s="49"/>
      <c r="J12" s="49"/>
      <c r="K12" s="49"/>
      <c r="L12" s="49"/>
      <c r="M12" s="49"/>
      <c r="N12" s="49"/>
      <c r="O12" s="49"/>
      <c r="Q12" s="48"/>
      <c r="R12" s="50"/>
      <c r="S12" s="50"/>
      <c r="T12" s="50"/>
      <c r="U12" s="50"/>
      <c r="V12" s="50"/>
      <c r="W12" s="50"/>
      <c r="X12" s="50"/>
      <c r="Y12" s="50"/>
      <c r="Z12" s="50"/>
      <c r="AA12" s="50"/>
      <c r="AB12" s="50"/>
      <c r="AC12" s="50"/>
      <c r="AD12" s="50"/>
    </row>
    <row r="13" spans="1:30">
      <c r="A13" s="51" t="s">
        <v>1219</v>
      </c>
      <c r="B13" s="52" t="s">
        <v>1073</v>
      </c>
      <c r="C13" s="53">
        <f t="shared" ref="C13:O13" si="0">SUM(C10:C12)</f>
        <v>0</v>
      </c>
      <c r="D13" s="53">
        <f t="shared" si="0"/>
        <v>0</v>
      </c>
      <c r="E13" s="53">
        <f t="shared" si="0"/>
        <v>0</v>
      </c>
      <c r="F13" s="53">
        <f t="shared" si="0"/>
        <v>0</v>
      </c>
      <c r="G13" s="53">
        <f t="shared" si="0"/>
        <v>0</v>
      </c>
      <c r="H13" s="53">
        <f t="shared" si="0"/>
        <v>0</v>
      </c>
      <c r="I13" s="53">
        <f t="shared" si="0"/>
        <v>0</v>
      </c>
      <c r="J13" s="53">
        <f t="shared" si="0"/>
        <v>0</v>
      </c>
      <c r="K13" s="53">
        <f t="shared" si="0"/>
        <v>0</v>
      </c>
      <c r="L13" s="53">
        <f t="shared" si="0"/>
        <v>0</v>
      </c>
      <c r="M13" s="53">
        <f t="shared" si="0"/>
        <v>0</v>
      </c>
      <c r="N13" s="53">
        <f t="shared" si="0"/>
        <v>0</v>
      </c>
      <c r="O13" s="53">
        <f t="shared" si="0"/>
        <v>0</v>
      </c>
      <c r="Q13" s="52" t="s">
        <v>1073</v>
      </c>
      <c r="R13" s="53">
        <f t="shared" ref="R13:AD13" si="1">SUM(R10:R12)</f>
        <v>0</v>
      </c>
      <c r="S13" s="53">
        <f t="shared" si="1"/>
        <v>0</v>
      </c>
      <c r="T13" s="53">
        <f t="shared" si="1"/>
        <v>0</v>
      </c>
      <c r="U13" s="53">
        <f t="shared" si="1"/>
        <v>0</v>
      </c>
      <c r="V13" s="53">
        <f t="shared" si="1"/>
        <v>0</v>
      </c>
      <c r="W13" s="53">
        <f t="shared" si="1"/>
        <v>0</v>
      </c>
      <c r="X13" s="53">
        <f t="shared" si="1"/>
        <v>0</v>
      </c>
      <c r="Y13" s="53">
        <f t="shared" si="1"/>
        <v>0</v>
      </c>
      <c r="Z13" s="53">
        <f t="shared" si="1"/>
        <v>0</v>
      </c>
      <c r="AA13" s="53">
        <f t="shared" si="1"/>
        <v>0</v>
      </c>
      <c r="AB13" s="53">
        <f t="shared" si="1"/>
        <v>0</v>
      </c>
      <c r="AC13" s="53">
        <f t="shared" si="1"/>
        <v>0</v>
      </c>
      <c r="AD13" s="53">
        <f t="shared" si="1"/>
        <v>0</v>
      </c>
    </row>
    <row r="14" spans="1:30">
      <c r="A14" s="44" t="s">
        <v>1220</v>
      </c>
      <c r="B14" s="41"/>
      <c r="C14" s="42"/>
      <c r="D14" s="42"/>
      <c r="E14" s="42"/>
      <c r="F14" s="42"/>
      <c r="G14" s="42"/>
      <c r="H14" s="42"/>
      <c r="I14" s="42"/>
      <c r="J14" s="42"/>
      <c r="K14" s="42"/>
      <c r="L14" s="42"/>
      <c r="M14" s="42"/>
      <c r="N14" s="42"/>
      <c r="O14" s="42"/>
      <c r="Q14" s="41"/>
      <c r="R14" s="42"/>
      <c r="S14" s="42"/>
      <c r="T14" s="42"/>
      <c r="U14" s="42"/>
      <c r="V14" s="42"/>
      <c r="W14" s="42"/>
      <c r="X14" s="42"/>
      <c r="Y14" s="42"/>
      <c r="Z14" s="42"/>
      <c r="AA14" s="42"/>
      <c r="AB14" s="42"/>
      <c r="AC14" s="42"/>
      <c r="AD14" s="42"/>
    </row>
    <row r="15" spans="1:30">
      <c r="A15" s="44" t="s">
        <v>1221</v>
      </c>
      <c r="B15" s="41"/>
      <c r="C15" s="42"/>
      <c r="D15" s="42"/>
      <c r="E15" s="42"/>
      <c r="F15" s="42"/>
      <c r="G15" s="42"/>
      <c r="H15" s="42"/>
      <c r="I15" s="42"/>
      <c r="J15" s="42"/>
      <c r="K15" s="42"/>
      <c r="L15" s="42"/>
      <c r="M15" s="42"/>
      <c r="N15" s="42"/>
      <c r="O15" s="42"/>
      <c r="Q15" s="41"/>
      <c r="R15" s="42"/>
      <c r="S15" s="42"/>
      <c r="T15" s="42"/>
      <c r="U15" s="42"/>
      <c r="V15" s="42"/>
      <c r="W15" s="42"/>
      <c r="X15" s="42"/>
      <c r="Y15" s="42"/>
      <c r="Z15" s="42"/>
      <c r="AA15" s="42"/>
      <c r="AB15" s="42"/>
      <c r="AC15" s="42"/>
      <c r="AD15" s="42"/>
    </row>
    <row r="16" spans="1:30">
      <c r="A16" s="44" t="s">
        <v>1222</v>
      </c>
      <c r="B16" s="41" t="s">
        <v>1085</v>
      </c>
      <c r="C16" s="42"/>
      <c r="D16" s="42"/>
      <c r="E16" s="42"/>
      <c r="F16" s="42"/>
      <c r="G16" s="42"/>
      <c r="H16" s="42"/>
      <c r="I16" s="42"/>
      <c r="J16" s="42"/>
      <c r="K16" s="42"/>
      <c r="L16" s="42"/>
      <c r="M16" s="42"/>
      <c r="N16" s="42"/>
      <c r="O16" s="42"/>
      <c r="Q16" s="41" t="s">
        <v>1086</v>
      </c>
      <c r="R16" s="42"/>
      <c r="S16" s="42"/>
      <c r="T16" s="42"/>
      <c r="U16" s="42"/>
      <c r="V16" s="42"/>
      <c r="W16" s="42"/>
      <c r="X16" s="42"/>
      <c r="Y16" s="42"/>
      <c r="Z16" s="42"/>
      <c r="AA16" s="42"/>
      <c r="AB16" s="42"/>
      <c r="AC16" s="42"/>
      <c r="AD16" s="42"/>
    </row>
    <row r="17" spans="1:30">
      <c r="A17" s="44" t="s">
        <v>1223</v>
      </c>
      <c r="B17" s="41"/>
      <c r="C17" s="42"/>
      <c r="D17" s="42"/>
      <c r="E17" s="42"/>
      <c r="F17" s="42"/>
      <c r="G17" s="42"/>
      <c r="H17" s="42"/>
      <c r="I17" s="42"/>
      <c r="J17" s="42"/>
      <c r="K17" s="42"/>
      <c r="L17" s="42"/>
      <c r="M17" s="42"/>
      <c r="N17" s="42"/>
      <c r="O17" s="42"/>
      <c r="Q17" s="41"/>
      <c r="R17" s="42"/>
      <c r="S17" s="42"/>
      <c r="T17" s="42"/>
      <c r="U17" s="42"/>
      <c r="V17" s="42"/>
      <c r="W17" s="42"/>
      <c r="X17" s="42"/>
      <c r="Y17" s="42"/>
      <c r="Z17" s="42"/>
      <c r="AA17" s="42"/>
      <c r="AB17" s="42"/>
      <c r="AC17" s="42"/>
      <c r="AD17" s="42"/>
    </row>
    <row r="18" spans="1:30">
      <c r="A18" s="44" t="s">
        <v>1224</v>
      </c>
      <c r="B18" s="41"/>
      <c r="C18" s="42"/>
      <c r="D18" s="42"/>
      <c r="E18" s="42"/>
      <c r="F18" s="42"/>
      <c r="G18" s="42"/>
      <c r="H18" s="42"/>
      <c r="I18" s="42"/>
      <c r="J18" s="42"/>
      <c r="K18" s="42"/>
      <c r="L18" s="42"/>
      <c r="M18" s="42"/>
      <c r="N18" s="42"/>
      <c r="O18" s="42"/>
      <c r="Q18" s="41"/>
      <c r="R18" s="42"/>
      <c r="S18" s="42"/>
      <c r="T18" s="42"/>
      <c r="U18" s="42"/>
      <c r="V18" s="42"/>
      <c r="W18" s="42"/>
      <c r="X18" s="42"/>
      <c r="Y18" s="42"/>
      <c r="Z18" s="42"/>
      <c r="AA18" s="42"/>
      <c r="AB18" s="42"/>
      <c r="AC18" s="42"/>
      <c r="AD18" s="42"/>
    </row>
    <row r="19" spans="1:30">
      <c r="A19" s="44" t="s">
        <v>1225</v>
      </c>
      <c r="B19" s="41"/>
      <c r="C19" s="42"/>
      <c r="D19" s="42"/>
      <c r="E19" s="42"/>
      <c r="F19" s="42"/>
      <c r="G19" s="42"/>
      <c r="H19" s="42"/>
      <c r="I19" s="42"/>
      <c r="J19" s="42"/>
      <c r="K19" s="42"/>
      <c r="L19" s="42"/>
      <c r="M19" s="42"/>
      <c r="N19" s="42"/>
      <c r="O19" s="42"/>
      <c r="Q19" s="41"/>
      <c r="R19" s="42"/>
      <c r="S19" s="42"/>
      <c r="T19" s="42"/>
      <c r="U19" s="42"/>
      <c r="V19" s="42"/>
      <c r="W19" s="42"/>
      <c r="X19" s="42"/>
      <c r="Y19" s="42"/>
      <c r="Z19" s="42"/>
      <c r="AA19" s="42"/>
      <c r="AB19" s="42"/>
      <c r="AC19" s="42"/>
      <c r="AD19" s="42"/>
    </row>
    <row r="20" spans="1:30">
      <c r="A20" s="44" t="s">
        <v>1226</v>
      </c>
      <c r="B20" s="41" t="s">
        <v>1087</v>
      </c>
      <c r="C20" s="42"/>
      <c r="D20" s="42"/>
      <c r="E20" s="42"/>
      <c r="F20" s="42"/>
      <c r="G20" s="42"/>
      <c r="H20" s="42"/>
      <c r="I20" s="42"/>
      <c r="J20" s="42"/>
      <c r="K20" s="42"/>
      <c r="L20" s="42"/>
      <c r="M20" s="42"/>
      <c r="N20" s="42"/>
      <c r="O20" s="42"/>
      <c r="Q20" s="41" t="s">
        <v>1088</v>
      </c>
      <c r="R20" s="42"/>
      <c r="S20" s="42"/>
      <c r="T20" s="42"/>
      <c r="U20" s="42"/>
      <c r="V20" s="42"/>
      <c r="W20" s="42"/>
      <c r="X20" s="42"/>
      <c r="Y20" s="42"/>
      <c r="Z20" s="42"/>
      <c r="AA20" s="42"/>
      <c r="AB20" s="42"/>
      <c r="AC20" s="42"/>
      <c r="AD20" s="42"/>
    </row>
    <row r="21" spans="1:30">
      <c r="A21" s="44" t="s">
        <v>1089</v>
      </c>
      <c r="B21" s="41"/>
      <c r="C21" s="42"/>
      <c r="D21" s="42"/>
      <c r="E21" s="42"/>
      <c r="F21" s="42"/>
      <c r="G21" s="42"/>
      <c r="H21" s="42"/>
      <c r="I21" s="42"/>
      <c r="J21" s="42"/>
      <c r="K21" s="42"/>
      <c r="L21" s="42"/>
      <c r="M21" s="42"/>
      <c r="N21" s="42"/>
      <c r="O21" s="42"/>
      <c r="Q21" s="41"/>
      <c r="R21" s="42"/>
      <c r="S21" s="42"/>
      <c r="T21" s="42"/>
      <c r="U21" s="42"/>
      <c r="V21" s="42"/>
      <c r="W21" s="42"/>
      <c r="X21" s="42"/>
      <c r="Y21" s="42"/>
      <c r="Z21" s="42"/>
      <c r="AA21" s="42"/>
      <c r="AB21" s="42"/>
      <c r="AC21" s="42"/>
      <c r="AD21" s="42"/>
    </row>
    <row r="22" spans="1:30">
      <c r="A22" s="40" t="s">
        <v>1228</v>
      </c>
      <c r="B22" s="41"/>
      <c r="C22" s="42"/>
      <c r="D22" s="42"/>
      <c r="E22" s="42"/>
      <c r="F22" s="42"/>
      <c r="G22" s="42"/>
      <c r="H22" s="42"/>
      <c r="I22" s="42"/>
      <c r="J22" s="42"/>
      <c r="K22" s="42"/>
      <c r="L22" s="42"/>
      <c r="M22" s="42"/>
      <c r="N22" s="42"/>
      <c r="O22" s="42"/>
      <c r="Q22" s="43" t="s">
        <v>1228</v>
      </c>
      <c r="R22" s="42"/>
      <c r="S22" s="42"/>
      <c r="T22" s="42"/>
      <c r="U22" s="42"/>
      <c r="V22" s="42"/>
      <c r="W22" s="42"/>
      <c r="X22" s="42"/>
      <c r="Y22" s="42"/>
      <c r="Z22" s="42"/>
      <c r="AA22" s="42"/>
      <c r="AB22" s="42"/>
      <c r="AC22" s="42"/>
      <c r="AD22" s="42"/>
    </row>
    <row r="23" spans="1:30">
      <c r="A23" s="44" t="s">
        <v>1229</v>
      </c>
      <c r="B23" s="41"/>
      <c r="C23" s="42"/>
      <c r="D23" s="42"/>
      <c r="E23" s="42"/>
      <c r="F23" s="42"/>
      <c r="G23" s="42"/>
      <c r="H23" s="42"/>
      <c r="I23" s="42"/>
      <c r="J23" s="42"/>
      <c r="K23" s="42"/>
      <c r="L23" s="42"/>
      <c r="M23" s="42"/>
      <c r="N23" s="42"/>
      <c r="O23" s="42"/>
      <c r="Q23" s="41"/>
      <c r="R23" s="42"/>
      <c r="S23" s="42"/>
      <c r="T23" s="42"/>
      <c r="U23" s="42"/>
      <c r="V23" s="42"/>
      <c r="W23" s="42"/>
      <c r="X23" s="42"/>
      <c r="Y23" s="42"/>
      <c r="Z23" s="42"/>
      <c r="AA23" s="42"/>
      <c r="AB23" s="42"/>
      <c r="AC23" s="42"/>
      <c r="AD23" s="42"/>
    </row>
    <row r="24" spans="1:30">
      <c r="A24" s="44" t="s">
        <v>1230</v>
      </c>
      <c r="B24" s="41" t="s">
        <v>1444</v>
      </c>
      <c r="C24" s="42"/>
      <c r="D24" s="42"/>
      <c r="E24" s="42"/>
      <c r="F24" s="42"/>
      <c r="G24" s="42"/>
      <c r="H24" s="42"/>
      <c r="I24" s="42"/>
      <c r="J24" s="42"/>
      <c r="K24" s="42"/>
      <c r="L24" s="42"/>
      <c r="M24" s="42"/>
      <c r="N24" s="42"/>
      <c r="O24" s="42"/>
      <c r="Q24" s="41" t="s">
        <v>1299</v>
      </c>
      <c r="R24" s="42"/>
      <c r="S24" s="42"/>
      <c r="T24" s="42"/>
      <c r="U24" s="42"/>
      <c r="V24" s="42"/>
      <c r="W24" s="42"/>
      <c r="X24" s="42"/>
      <c r="Y24" s="42"/>
      <c r="Z24" s="42"/>
      <c r="AA24" s="42"/>
      <c r="AB24" s="42"/>
      <c r="AC24" s="42"/>
      <c r="AD24" s="42"/>
    </row>
    <row r="25" spans="1:30">
      <c r="A25" s="44" t="s">
        <v>109</v>
      </c>
      <c r="B25" s="41" t="s">
        <v>1445</v>
      </c>
      <c r="C25" s="42"/>
      <c r="D25" s="42"/>
      <c r="E25" s="42"/>
      <c r="F25" s="42"/>
      <c r="G25" s="42"/>
      <c r="H25" s="42"/>
      <c r="I25" s="42"/>
      <c r="J25" s="42"/>
      <c r="K25" s="42"/>
      <c r="L25" s="42"/>
      <c r="M25" s="42"/>
      <c r="N25" s="42"/>
      <c r="O25" s="42"/>
      <c r="Q25" s="41" t="s">
        <v>1446</v>
      </c>
      <c r="R25" s="42"/>
      <c r="S25" s="42"/>
      <c r="T25" s="42"/>
      <c r="U25" s="42"/>
      <c r="V25" s="42"/>
      <c r="W25" s="42"/>
      <c r="X25" s="42"/>
      <c r="Y25" s="42"/>
      <c r="Z25" s="42"/>
      <c r="AA25" s="42"/>
      <c r="AB25" s="42"/>
      <c r="AC25" s="42"/>
      <c r="AD25" s="42"/>
    </row>
    <row r="26" spans="1:30">
      <c r="A26" s="44" t="s">
        <v>1447</v>
      </c>
      <c r="B26" s="41"/>
      <c r="C26" s="42"/>
      <c r="D26" s="42"/>
      <c r="E26" s="42"/>
      <c r="F26" s="42"/>
      <c r="G26" s="42"/>
      <c r="H26" s="42"/>
      <c r="I26" s="42"/>
      <c r="J26" s="42"/>
      <c r="K26" s="42"/>
      <c r="L26" s="42"/>
      <c r="M26" s="42"/>
      <c r="N26" s="42"/>
      <c r="O26" s="42"/>
      <c r="Q26" s="41"/>
      <c r="R26" s="42"/>
      <c r="S26" s="42"/>
      <c r="T26" s="42"/>
      <c r="U26" s="42"/>
      <c r="V26" s="42"/>
      <c r="W26" s="42"/>
      <c r="X26" s="42"/>
      <c r="Y26" s="42"/>
      <c r="Z26" s="42"/>
      <c r="AA26" s="42"/>
      <c r="AB26" s="42"/>
      <c r="AC26" s="42"/>
      <c r="AD26" s="42"/>
    </row>
    <row r="27" spans="1:30">
      <c r="A27" s="40" t="s">
        <v>1557</v>
      </c>
      <c r="B27" s="41"/>
      <c r="C27" s="42"/>
      <c r="D27" s="42"/>
      <c r="E27" s="42"/>
      <c r="F27" s="42"/>
      <c r="G27" s="42"/>
      <c r="H27" s="42"/>
      <c r="I27" s="42"/>
      <c r="J27" s="42"/>
      <c r="K27" s="42"/>
      <c r="L27" s="42"/>
      <c r="M27" s="42"/>
      <c r="N27" s="42"/>
      <c r="O27" s="42"/>
      <c r="Q27" s="43" t="s">
        <v>1557</v>
      </c>
      <c r="R27" s="42"/>
      <c r="S27" s="42"/>
      <c r="T27" s="42"/>
      <c r="U27" s="42"/>
      <c r="V27" s="42"/>
      <c r="W27" s="42"/>
      <c r="X27" s="42"/>
      <c r="Y27" s="42"/>
      <c r="Z27" s="42"/>
      <c r="AA27" s="42"/>
      <c r="AB27" s="42"/>
      <c r="AC27" s="42"/>
      <c r="AD27" s="42"/>
    </row>
    <row r="28" spans="1:30">
      <c r="A28" s="44" t="s">
        <v>1558</v>
      </c>
      <c r="B28" s="41"/>
      <c r="C28" s="42"/>
      <c r="D28" s="42"/>
      <c r="E28" s="42"/>
      <c r="F28" s="42"/>
      <c r="G28" s="42"/>
      <c r="H28" s="42"/>
      <c r="I28" s="42"/>
      <c r="J28" s="42"/>
      <c r="K28" s="42"/>
      <c r="L28" s="42"/>
      <c r="M28" s="42"/>
      <c r="N28" s="42"/>
      <c r="O28" s="42"/>
      <c r="Q28" s="41"/>
      <c r="R28" s="42"/>
      <c r="S28" s="42"/>
      <c r="T28" s="42"/>
      <c r="U28" s="42"/>
      <c r="V28" s="42"/>
      <c r="W28" s="42"/>
      <c r="X28" s="42"/>
      <c r="Y28" s="42"/>
      <c r="Z28" s="42"/>
      <c r="AA28" s="42"/>
      <c r="AB28" s="42"/>
      <c r="AC28" s="42"/>
      <c r="AD28" s="42"/>
    </row>
    <row r="29" spans="1:30">
      <c r="A29" s="44" t="s">
        <v>1559</v>
      </c>
      <c r="B29" s="41"/>
      <c r="C29" s="42"/>
      <c r="D29" s="42"/>
      <c r="E29" s="42"/>
      <c r="F29" s="42"/>
      <c r="G29" s="42"/>
      <c r="H29" s="42"/>
      <c r="I29" s="42"/>
      <c r="J29" s="42"/>
      <c r="K29" s="42"/>
      <c r="L29" s="42"/>
      <c r="M29" s="42"/>
      <c r="N29" s="42"/>
      <c r="O29" s="42"/>
      <c r="Q29" s="41"/>
      <c r="R29" s="42"/>
      <c r="S29" s="42"/>
      <c r="T29" s="42"/>
      <c r="U29" s="42"/>
      <c r="V29" s="42"/>
      <c r="W29" s="42"/>
      <c r="X29" s="42"/>
      <c r="Y29" s="42"/>
      <c r="Z29" s="42"/>
      <c r="AA29" s="42"/>
      <c r="AB29" s="42"/>
      <c r="AC29" s="42"/>
      <c r="AD29" s="42"/>
    </row>
    <row r="30" spans="1:30">
      <c r="A30" s="44" t="s">
        <v>1560</v>
      </c>
      <c r="B30" s="41" t="s">
        <v>1448</v>
      </c>
      <c r="C30" s="42"/>
      <c r="D30" s="42"/>
      <c r="E30" s="42"/>
      <c r="F30" s="42"/>
      <c r="G30" s="42"/>
      <c r="H30" s="42"/>
      <c r="I30" s="42"/>
      <c r="J30" s="42"/>
      <c r="K30" s="42"/>
      <c r="L30" s="42"/>
      <c r="M30" s="42"/>
      <c r="N30" s="42"/>
      <c r="O30" s="42"/>
      <c r="Q30" s="41" t="s">
        <v>1449</v>
      </c>
      <c r="R30" s="42"/>
      <c r="S30" s="42"/>
      <c r="T30" s="42"/>
      <c r="U30" s="42"/>
      <c r="V30" s="42"/>
      <c r="W30" s="42"/>
      <c r="X30" s="42"/>
      <c r="Y30" s="42"/>
      <c r="Z30" s="42"/>
      <c r="AA30" s="42"/>
      <c r="AB30" s="42"/>
      <c r="AC30" s="42"/>
      <c r="AD30" s="42"/>
    </row>
    <row r="31" spans="1:30">
      <c r="A31" s="44" t="s">
        <v>1450</v>
      </c>
      <c r="B31" s="41" t="s">
        <v>1451</v>
      </c>
      <c r="C31" s="42"/>
      <c r="D31" s="42"/>
      <c r="E31" s="42"/>
      <c r="F31" s="42"/>
      <c r="G31" s="42"/>
      <c r="H31" s="42"/>
      <c r="I31" s="42"/>
      <c r="J31" s="42"/>
      <c r="K31" s="42"/>
      <c r="L31" s="42"/>
      <c r="M31" s="42"/>
      <c r="N31" s="42"/>
      <c r="O31" s="42"/>
      <c r="Q31" s="41" t="s">
        <v>1452</v>
      </c>
      <c r="R31" s="42"/>
      <c r="S31" s="42"/>
      <c r="T31" s="42"/>
      <c r="U31" s="42"/>
      <c r="V31" s="42"/>
      <c r="W31" s="42"/>
      <c r="X31" s="42"/>
      <c r="Y31" s="42"/>
      <c r="Z31" s="42"/>
      <c r="AA31" s="42"/>
      <c r="AB31" s="42"/>
      <c r="AC31" s="42"/>
      <c r="AD31" s="42"/>
    </row>
    <row r="32" spans="1:30">
      <c r="A32" s="44" t="s">
        <v>1562</v>
      </c>
      <c r="B32" s="41" t="s">
        <v>1453</v>
      </c>
      <c r="C32" s="42"/>
      <c r="D32" s="42"/>
      <c r="E32" s="42"/>
      <c r="F32" s="42"/>
      <c r="G32" s="42"/>
      <c r="H32" s="42"/>
      <c r="I32" s="42"/>
      <c r="J32" s="42"/>
      <c r="K32" s="42"/>
      <c r="L32" s="42"/>
      <c r="M32" s="42"/>
      <c r="N32" s="42"/>
      <c r="O32" s="42"/>
      <c r="Q32" s="46" t="s">
        <v>1454</v>
      </c>
      <c r="R32" s="47"/>
      <c r="S32" s="47"/>
      <c r="T32" s="47"/>
      <c r="U32" s="47"/>
      <c r="V32" s="47"/>
      <c r="W32" s="47"/>
      <c r="X32" s="47"/>
      <c r="Y32" s="47"/>
      <c r="Z32" s="47"/>
      <c r="AA32" s="47"/>
      <c r="AB32" s="47"/>
      <c r="AC32" s="47"/>
      <c r="AD32" s="47"/>
    </row>
    <row r="33" spans="1:30">
      <c r="A33" s="45"/>
      <c r="B33" s="46" t="s">
        <v>1455</v>
      </c>
      <c r="C33" s="47"/>
      <c r="D33" s="47"/>
      <c r="E33" s="47"/>
      <c r="F33" s="47"/>
      <c r="G33" s="47"/>
      <c r="H33" s="47"/>
      <c r="I33" s="47"/>
      <c r="J33" s="47"/>
      <c r="K33" s="47"/>
      <c r="L33" s="47"/>
      <c r="M33" s="47"/>
      <c r="N33" s="47"/>
      <c r="O33" s="47"/>
      <c r="Q33" s="46" t="s">
        <v>1456</v>
      </c>
      <c r="R33" s="47"/>
      <c r="S33" s="47"/>
      <c r="T33" s="47"/>
      <c r="U33" s="47"/>
      <c r="V33" s="47"/>
      <c r="W33" s="47"/>
      <c r="X33" s="47"/>
      <c r="Y33" s="47"/>
      <c r="Z33" s="47"/>
      <c r="AA33" s="47"/>
      <c r="AB33" s="47"/>
      <c r="AC33" s="47"/>
      <c r="AD33" s="47"/>
    </row>
    <row r="34" spans="1:30">
      <c r="A34" s="37"/>
      <c r="B34" s="48" t="s">
        <v>1457</v>
      </c>
      <c r="C34" s="49"/>
      <c r="D34" s="49"/>
      <c r="E34" s="49"/>
      <c r="F34" s="49"/>
      <c r="G34" s="49"/>
      <c r="H34" s="49"/>
      <c r="I34" s="49"/>
      <c r="J34" s="49"/>
      <c r="K34" s="49"/>
      <c r="L34" s="49"/>
      <c r="M34" s="49"/>
      <c r="N34" s="49"/>
      <c r="O34" s="49"/>
      <c r="Q34" s="48" t="s">
        <v>1458</v>
      </c>
      <c r="R34" s="49"/>
      <c r="S34" s="49"/>
      <c r="T34" s="49"/>
      <c r="U34" s="49"/>
      <c r="V34" s="49"/>
      <c r="W34" s="49"/>
      <c r="X34" s="49"/>
      <c r="Y34" s="49"/>
      <c r="Z34" s="49"/>
      <c r="AA34" s="49"/>
      <c r="AB34" s="49"/>
      <c r="AC34" s="49"/>
      <c r="AD34" s="49"/>
    </row>
    <row r="35" spans="1:30">
      <c r="A35" s="37"/>
      <c r="B35" s="48"/>
      <c r="C35" s="50"/>
      <c r="D35" s="50"/>
      <c r="E35" s="50"/>
      <c r="F35" s="50"/>
      <c r="G35" s="50"/>
      <c r="H35" s="50"/>
      <c r="I35" s="50"/>
      <c r="J35" s="50"/>
      <c r="K35" s="50"/>
      <c r="L35" s="50"/>
      <c r="M35" s="50"/>
      <c r="N35" s="50"/>
      <c r="O35" s="50"/>
      <c r="Q35" s="48"/>
      <c r="R35" s="50"/>
      <c r="S35" s="50"/>
      <c r="T35" s="50"/>
      <c r="U35" s="50"/>
      <c r="V35" s="50"/>
      <c r="W35" s="50"/>
      <c r="X35" s="50"/>
      <c r="Y35" s="50"/>
      <c r="Z35" s="50"/>
      <c r="AA35" s="50"/>
      <c r="AB35" s="50"/>
      <c r="AC35" s="50"/>
      <c r="AD35" s="50"/>
    </row>
    <row r="36" spans="1:30">
      <c r="A36" s="51" t="s">
        <v>1563</v>
      </c>
      <c r="B36" s="52" t="s">
        <v>1073</v>
      </c>
      <c r="C36" s="53">
        <f t="shared" ref="C36:O36" si="2">SUM(C33:C35)</f>
        <v>0</v>
      </c>
      <c r="D36" s="53">
        <f t="shared" si="2"/>
        <v>0</v>
      </c>
      <c r="E36" s="53">
        <f t="shared" si="2"/>
        <v>0</v>
      </c>
      <c r="F36" s="53">
        <f t="shared" si="2"/>
        <v>0</v>
      </c>
      <c r="G36" s="53">
        <f t="shared" si="2"/>
        <v>0</v>
      </c>
      <c r="H36" s="53">
        <f t="shared" si="2"/>
        <v>0</v>
      </c>
      <c r="I36" s="53">
        <f t="shared" si="2"/>
        <v>0</v>
      </c>
      <c r="J36" s="53">
        <f t="shared" si="2"/>
        <v>0</v>
      </c>
      <c r="K36" s="53">
        <f t="shared" si="2"/>
        <v>0</v>
      </c>
      <c r="L36" s="53">
        <f t="shared" si="2"/>
        <v>0</v>
      </c>
      <c r="M36" s="53">
        <f t="shared" si="2"/>
        <v>0</v>
      </c>
      <c r="N36" s="53">
        <f t="shared" si="2"/>
        <v>0</v>
      </c>
      <c r="O36" s="53">
        <f t="shared" si="2"/>
        <v>0</v>
      </c>
      <c r="Q36" s="52" t="s">
        <v>1073</v>
      </c>
      <c r="R36" s="53">
        <f t="shared" ref="R36:AD36" si="3">SUM(R33:R35)</f>
        <v>0</v>
      </c>
      <c r="S36" s="53">
        <f t="shared" si="3"/>
        <v>0</v>
      </c>
      <c r="T36" s="53">
        <f t="shared" si="3"/>
        <v>0</v>
      </c>
      <c r="U36" s="53">
        <f t="shared" si="3"/>
        <v>0</v>
      </c>
      <c r="V36" s="53">
        <f t="shared" si="3"/>
        <v>0</v>
      </c>
      <c r="W36" s="53">
        <f t="shared" si="3"/>
        <v>0</v>
      </c>
      <c r="X36" s="53">
        <f t="shared" si="3"/>
        <v>0</v>
      </c>
      <c r="Y36" s="53">
        <f t="shared" si="3"/>
        <v>0</v>
      </c>
      <c r="Z36" s="53">
        <f t="shared" si="3"/>
        <v>0</v>
      </c>
      <c r="AA36" s="53">
        <f t="shared" si="3"/>
        <v>0</v>
      </c>
      <c r="AB36" s="53">
        <f t="shared" si="3"/>
        <v>0</v>
      </c>
      <c r="AC36" s="53">
        <f t="shared" si="3"/>
        <v>0</v>
      </c>
      <c r="AD36" s="53">
        <f t="shared" si="3"/>
        <v>0</v>
      </c>
    </row>
    <row r="37" spans="1:30">
      <c r="A37" s="44" t="s">
        <v>1564</v>
      </c>
      <c r="B37" s="41" t="s">
        <v>1459</v>
      </c>
      <c r="C37" s="42"/>
      <c r="D37" s="42"/>
      <c r="E37" s="42"/>
      <c r="F37" s="42"/>
      <c r="G37" s="42"/>
      <c r="H37" s="42"/>
      <c r="I37" s="42"/>
      <c r="J37" s="42"/>
      <c r="K37" s="42"/>
      <c r="L37" s="42"/>
      <c r="M37" s="42"/>
      <c r="N37" s="42"/>
      <c r="O37" s="42"/>
      <c r="Q37" s="41" t="s">
        <v>1460</v>
      </c>
      <c r="R37" s="42"/>
      <c r="S37" s="42"/>
      <c r="T37" s="42"/>
      <c r="U37" s="42"/>
      <c r="V37" s="42"/>
      <c r="W37" s="42"/>
      <c r="X37" s="42"/>
      <c r="Y37" s="42"/>
      <c r="Z37" s="42"/>
      <c r="AA37" s="42"/>
      <c r="AB37" s="42"/>
      <c r="AC37" s="42"/>
      <c r="AD37" s="42"/>
    </row>
    <row r="38" spans="1:30">
      <c r="A38" s="44" t="s">
        <v>1461</v>
      </c>
      <c r="B38" s="41"/>
      <c r="C38" s="42"/>
      <c r="D38" s="42"/>
      <c r="E38" s="42"/>
      <c r="F38" s="42"/>
      <c r="G38" s="42"/>
      <c r="H38" s="42"/>
      <c r="I38" s="42"/>
      <c r="J38" s="42"/>
      <c r="K38" s="42"/>
      <c r="L38" s="42"/>
      <c r="M38" s="42"/>
      <c r="N38" s="42"/>
      <c r="O38" s="42"/>
      <c r="Q38" s="41"/>
      <c r="R38" s="42"/>
      <c r="S38" s="42"/>
      <c r="T38" s="42"/>
      <c r="U38" s="42"/>
      <c r="V38" s="42"/>
      <c r="W38" s="42"/>
      <c r="X38" s="42"/>
      <c r="Y38" s="42"/>
      <c r="Z38" s="42"/>
      <c r="AA38" s="42"/>
      <c r="AB38" s="42"/>
      <c r="AC38" s="42"/>
      <c r="AD38" s="42"/>
    </row>
    <row r="39" spans="1:30">
      <c r="A39" s="40" t="s">
        <v>1689</v>
      </c>
      <c r="B39" s="41"/>
      <c r="C39" s="42"/>
      <c r="D39" s="42"/>
      <c r="E39" s="42"/>
      <c r="F39" s="42"/>
      <c r="G39" s="42"/>
      <c r="H39" s="42"/>
      <c r="I39" s="42"/>
      <c r="J39" s="42"/>
      <c r="K39" s="42"/>
      <c r="L39" s="42"/>
      <c r="M39" s="42"/>
      <c r="N39" s="42"/>
      <c r="O39" s="42"/>
      <c r="Q39" s="43" t="s">
        <v>1689</v>
      </c>
      <c r="R39" s="42"/>
      <c r="S39" s="42"/>
      <c r="T39" s="42"/>
      <c r="U39" s="42"/>
      <c r="V39" s="42"/>
      <c r="W39" s="42"/>
      <c r="X39" s="42"/>
      <c r="Y39" s="42"/>
      <c r="Z39" s="42"/>
      <c r="AA39" s="42"/>
      <c r="AB39" s="42"/>
      <c r="AC39" s="42"/>
      <c r="AD39" s="42"/>
    </row>
    <row r="40" spans="1:30">
      <c r="A40" s="44" t="s">
        <v>1159</v>
      </c>
      <c r="B40" s="41" t="s">
        <v>1462</v>
      </c>
      <c r="C40" s="42"/>
      <c r="D40" s="42"/>
      <c r="E40" s="42"/>
      <c r="F40" s="42"/>
      <c r="G40" s="42"/>
      <c r="H40" s="42"/>
      <c r="I40" s="42"/>
      <c r="J40" s="42"/>
      <c r="K40" s="42"/>
      <c r="L40" s="42"/>
      <c r="M40" s="42"/>
      <c r="N40" s="42"/>
      <c r="O40" s="42"/>
      <c r="Q40" s="41"/>
      <c r="R40" s="42"/>
      <c r="S40" s="42"/>
      <c r="T40" s="42"/>
      <c r="U40" s="42"/>
      <c r="V40" s="42"/>
      <c r="W40" s="42"/>
      <c r="X40" s="42"/>
      <c r="Y40" s="42"/>
      <c r="Z40" s="42"/>
      <c r="AA40" s="42"/>
      <c r="AB40" s="42"/>
      <c r="AC40" s="42"/>
      <c r="AD40" s="42"/>
    </row>
    <row r="41" spans="1:30">
      <c r="A41" s="44" t="s">
        <v>1160</v>
      </c>
      <c r="B41" s="41"/>
      <c r="C41" s="42"/>
      <c r="D41" s="42"/>
      <c r="E41" s="42"/>
      <c r="F41" s="42"/>
      <c r="G41" s="42"/>
      <c r="H41" s="42"/>
      <c r="I41" s="42"/>
      <c r="J41" s="42"/>
      <c r="K41" s="42"/>
      <c r="L41" s="42"/>
      <c r="M41" s="42"/>
      <c r="N41" s="42"/>
      <c r="O41" s="42"/>
      <c r="Q41" s="41"/>
      <c r="R41" s="42"/>
      <c r="S41" s="42"/>
      <c r="T41" s="42"/>
      <c r="U41" s="42"/>
      <c r="V41" s="42"/>
      <c r="W41" s="42"/>
      <c r="X41" s="42"/>
      <c r="Y41" s="42"/>
      <c r="Z41" s="42"/>
      <c r="AA41" s="42"/>
      <c r="AB41" s="42"/>
      <c r="AC41" s="42"/>
      <c r="AD41" s="42"/>
    </row>
    <row r="42" spans="1:30">
      <c r="A42" s="45"/>
      <c r="B42" s="46" t="s">
        <v>1463</v>
      </c>
      <c r="C42" s="47"/>
      <c r="D42" s="47"/>
      <c r="E42" s="47"/>
      <c r="F42" s="47"/>
      <c r="G42" s="47"/>
      <c r="H42" s="47"/>
      <c r="I42" s="47"/>
      <c r="J42" s="47"/>
      <c r="K42" s="47"/>
      <c r="L42" s="47"/>
      <c r="M42" s="47"/>
      <c r="N42" s="47"/>
      <c r="O42" s="47"/>
      <c r="Q42" s="46"/>
      <c r="R42" s="47"/>
      <c r="S42" s="47"/>
      <c r="T42" s="47"/>
      <c r="U42" s="47"/>
      <c r="V42" s="47"/>
      <c r="W42" s="47"/>
      <c r="X42" s="47"/>
      <c r="Y42" s="47"/>
      <c r="Z42" s="47"/>
      <c r="AA42" s="47"/>
      <c r="AB42" s="47"/>
      <c r="AC42" s="47"/>
      <c r="AD42" s="47"/>
    </row>
    <row r="43" spans="1:30">
      <c r="A43" s="37"/>
      <c r="B43" s="48" t="s">
        <v>1464</v>
      </c>
      <c r="C43" s="50"/>
      <c r="D43" s="50"/>
      <c r="E43" s="50"/>
      <c r="F43" s="50"/>
      <c r="G43" s="50"/>
      <c r="H43" s="50"/>
      <c r="I43" s="50"/>
      <c r="J43" s="50"/>
      <c r="K43" s="50"/>
      <c r="L43" s="50"/>
      <c r="M43" s="50"/>
      <c r="N43" s="50"/>
      <c r="O43" s="50"/>
      <c r="Q43" s="48" t="s">
        <v>1465</v>
      </c>
      <c r="R43" s="50"/>
      <c r="S43" s="50"/>
      <c r="T43" s="50"/>
      <c r="U43" s="50"/>
      <c r="V43" s="50"/>
      <c r="W43" s="50"/>
      <c r="X43" s="50"/>
      <c r="Y43" s="50"/>
      <c r="Z43" s="50"/>
      <c r="AA43" s="50"/>
      <c r="AB43" s="50"/>
      <c r="AC43" s="50"/>
      <c r="AD43" s="50"/>
    </row>
    <row r="44" spans="1:30">
      <c r="A44" s="37"/>
      <c r="B44" s="48" t="s">
        <v>1466</v>
      </c>
      <c r="C44" s="49"/>
      <c r="D44" s="49"/>
      <c r="E44" s="49"/>
      <c r="F44" s="49"/>
      <c r="G44" s="49"/>
      <c r="H44" s="49"/>
      <c r="I44" s="49"/>
      <c r="J44" s="49"/>
      <c r="K44" s="49"/>
      <c r="L44" s="49"/>
      <c r="M44" s="49"/>
      <c r="N44" s="49"/>
      <c r="O44" s="49"/>
      <c r="Q44" s="48" t="s">
        <v>1467</v>
      </c>
      <c r="R44" s="49"/>
      <c r="S44" s="49"/>
      <c r="T44" s="49"/>
      <c r="U44" s="49"/>
      <c r="V44" s="49"/>
      <c r="W44" s="49"/>
      <c r="X44" s="49"/>
      <c r="Y44" s="49"/>
      <c r="Z44" s="49"/>
      <c r="AA44" s="49"/>
      <c r="AB44" s="49"/>
      <c r="AC44" s="49"/>
      <c r="AD44" s="49"/>
    </row>
    <row r="45" spans="1:30">
      <c r="A45" s="37"/>
      <c r="B45" s="48"/>
      <c r="C45" s="50"/>
      <c r="D45" s="50"/>
      <c r="E45" s="50"/>
      <c r="F45" s="50"/>
      <c r="G45" s="50"/>
      <c r="H45" s="50"/>
      <c r="I45" s="50"/>
      <c r="J45" s="50"/>
      <c r="K45" s="50"/>
      <c r="L45" s="50"/>
      <c r="M45" s="50"/>
      <c r="N45" s="50"/>
      <c r="O45" s="50"/>
      <c r="Q45" s="48"/>
      <c r="R45" s="50"/>
      <c r="S45" s="50"/>
      <c r="T45" s="50"/>
      <c r="U45" s="50"/>
      <c r="V45" s="50"/>
      <c r="W45" s="50"/>
      <c r="X45" s="50"/>
      <c r="Y45" s="50"/>
      <c r="Z45" s="50"/>
      <c r="AA45" s="50"/>
      <c r="AB45" s="50"/>
      <c r="AC45" s="50"/>
      <c r="AD45" s="50"/>
    </row>
    <row r="46" spans="1:30">
      <c r="A46" s="59" t="s">
        <v>1161</v>
      </c>
      <c r="B46" s="52" t="s">
        <v>1073</v>
      </c>
      <c r="C46" s="53">
        <f t="shared" ref="C46:O46" si="4">SUM(C42:C45)</f>
        <v>0</v>
      </c>
      <c r="D46" s="53">
        <f t="shared" si="4"/>
        <v>0</v>
      </c>
      <c r="E46" s="53">
        <f t="shared" si="4"/>
        <v>0</v>
      </c>
      <c r="F46" s="53">
        <f t="shared" si="4"/>
        <v>0</v>
      </c>
      <c r="G46" s="53">
        <f t="shared" si="4"/>
        <v>0</v>
      </c>
      <c r="H46" s="53">
        <f t="shared" si="4"/>
        <v>0</v>
      </c>
      <c r="I46" s="53">
        <f t="shared" si="4"/>
        <v>0</v>
      </c>
      <c r="J46" s="53">
        <f t="shared" si="4"/>
        <v>0</v>
      </c>
      <c r="K46" s="53">
        <f t="shared" si="4"/>
        <v>0</v>
      </c>
      <c r="L46" s="53">
        <f t="shared" si="4"/>
        <v>0</v>
      </c>
      <c r="M46" s="53">
        <f t="shared" si="4"/>
        <v>0</v>
      </c>
      <c r="N46" s="53">
        <f t="shared" si="4"/>
        <v>0</v>
      </c>
      <c r="O46" s="53">
        <f t="shared" si="4"/>
        <v>0</v>
      </c>
      <c r="Q46" s="52" t="s">
        <v>1073</v>
      </c>
      <c r="R46" s="53">
        <f t="shared" ref="R46:AD46" si="5">SUM(R42:R45)</f>
        <v>0</v>
      </c>
      <c r="S46" s="53">
        <f t="shared" si="5"/>
        <v>0</v>
      </c>
      <c r="T46" s="53">
        <f t="shared" si="5"/>
        <v>0</v>
      </c>
      <c r="U46" s="53">
        <f t="shared" si="5"/>
        <v>0</v>
      </c>
      <c r="V46" s="53">
        <f t="shared" si="5"/>
        <v>0</v>
      </c>
      <c r="W46" s="53">
        <f t="shared" si="5"/>
        <v>0</v>
      </c>
      <c r="X46" s="53">
        <f t="shared" si="5"/>
        <v>0</v>
      </c>
      <c r="Y46" s="53">
        <f t="shared" si="5"/>
        <v>0</v>
      </c>
      <c r="Z46" s="53">
        <f t="shared" si="5"/>
        <v>0</v>
      </c>
      <c r="AA46" s="53">
        <f t="shared" si="5"/>
        <v>0</v>
      </c>
      <c r="AB46" s="53">
        <f t="shared" si="5"/>
        <v>0</v>
      </c>
      <c r="AC46" s="53">
        <f t="shared" si="5"/>
        <v>0</v>
      </c>
      <c r="AD46" s="53">
        <f t="shared" si="5"/>
        <v>0</v>
      </c>
    </row>
    <row r="47" spans="1:30">
      <c r="A47" s="46"/>
      <c r="B47" s="46" t="s">
        <v>717</v>
      </c>
      <c r="C47" s="47"/>
      <c r="D47" s="47"/>
      <c r="E47" s="47"/>
      <c r="F47" s="47"/>
      <c r="G47" s="47"/>
      <c r="H47" s="47"/>
      <c r="I47" s="47"/>
      <c r="J47" s="47"/>
      <c r="K47" s="47"/>
      <c r="L47" s="47"/>
      <c r="M47" s="47"/>
      <c r="N47" s="47"/>
      <c r="O47" s="47"/>
      <c r="Q47" s="46" t="s">
        <v>718</v>
      </c>
      <c r="R47" s="47"/>
      <c r="S47" s="47"/>
      <c r="T47" s="47"/>
      <c r="U47" s="47"/>
      <c r="V47" s="47"/>
      <c r="W47" s="47"/>
      <c r="X47" s="47"/>
      <c r="Y47" s="47"/>
      <c r="Z47" s="47"/>
      <c r="AA47" s="47"/>
      <c r="AB47" s="47"/>
      <c r="AC47" s="47"/>
      <c r="AD47" s="47"/>
    </row>
    <row r="48" spans="1:30">
      <c r="A48" s="48"/>
      <c r="B48" s="111" t="s">
        <v>1576</v>
      </c>
      <c r="C48" s="49"/>
      <c r="D48" s="50"/>
      <c r="E48" s="50"/>
      <c r="F48" s="50"/>
      <c r="G48" s="50"/>
      <c r="H48" s="50"/>
      <c r="I48" s="50"/>
      <c r="J48" s="50"/>
      <c r="K48" s="50"/>
      <c r="L48" s="50"/>
      <c r="M48" s="50"/>
      <c r="N48" s="50"/>
      <c r="O48" s="50"/>
      <c r="Q48" s="114" t="s">
        <v>1577</v>
      </c>
      <c r="R48" s="50"/>
      <c r="S48" s="50"/>
      <c r="T48" s="50"/>
      <c r="U48" s="50"/>
      <c r="V48" s="50"/>
      <c r="W48" s="50"/>
      <c r="X48" s="50"/>
      <c r="Y48" s="50"/>
      <c r="Z48" s="50"/>
      <c r="AA48" s="50"/>
      <c r="AB48" s="50"/>
      <c r="AC48" s="50"/>
      <c r="AD48" s="50"/>
    </row>
    <row r="49" spans="1:30">
      <c r="A49" s="48"/>
      <c r="B49" s="112"/>
      <c r="C49" s="50"/>
      <c r="D49" s="50"/>
      <c r="E49" s="50"/>
      <c r="F49" s="50"/>
      <c r="G49" s="50"/>
      <c r="H49" s="50"/>
      <c r="I49" s="50"/>
      <c r="J49" s="50"/>
      <c r="K49" s="50"/>
      <c r="L49" s="50"/>
      <c r="M49" s="50"/>
      <c r="N49" s="50"/>
      <c r="O49" s="50"/>
      <c r="Q49" s="112"/>
      <c r="R49" s="50"/>
      <c r="S49" s="50"/>
      <c r="T49" s="50"/>
      <c r="U49" s="50"/>
      <c r="V49" s="50"/>
      <c r="W49" s="50"/>
      <c r="X49" s="50"/>
      <c r="Y49" s="50"/>
      <c r="Z49" s="50"/>
      <c r="AA49" s="50"/>
      <c r="AB49" s="50"/>
      <c r="AC49" s="50"/>
      <c r="AD49" s="50"/>
    </row>
    <row r="50" spans="1:30">
      <c r="A50" s="59" t="s">
        <v>1162</v>
      </c>
      <c r="B50" s="52" t="s">
        <v>1073</v>
      </c>
      <c r="C50" s="53">
        <f>SUM(C47:C49)</f>
        <v>0</v>
      </c>
      <c r="D50" s="53">
        <f t="shared" ref="D50:O50" si="6">SUM(D47:D49)</f>
        <v>0</v>
      </c>
      <c r="E50" s="53">
        <f t="shared" si="6"/>
        <v>0</v>
      </c>
      <c r="F50" s="53">
        <f t="shared" si="6"/>
        <v>0</v>
      </c>
      <c r="G50" s="53">
        <f t="shared" si="6"/>
        <v>0</v>
      </c>
      <c r="H50" s="53">
        <f t="shared" si="6"/>
        <v>0</v>
      </c>
      <c r="I50" s="53">
        <f t="shared" si="6"/>
        <v>0</v>
      </c>
      <c r="J50" s="53">
        <f t="shared" si="6"/>
        <v>0</v>
      </c>
      <c r="K50" s="53">
        <f t="shared" si="6"/>
        <v>0</v>
      </c>
      <c r="L50" s="53">
        <f t="shared" si="6"/>
        <v>0</v>
      </c>
      <c r="M50" s="53">
        <f t="shared" si="6"/>
        <v>0</v>
      </c>
      <c r="N50" s="53">
        <f t="shared" si="6"/>
        <v>0</v>
      </c>
      <c r="O50" s="53">
        <f t="shared" si="6"/>
        <v>0</v>
      </c>
      <c r="Q50" s="52" t="s">
        <v>1073</v>
      </c>
      <c r="R50" s="53">
        <f>SUM(R47:R49)</f>
        <v>0</v>
      </c>
      <c r="S50" s="53">
        <f t="shared" ref="S50:AD50" si="7">SUM(S47:S49)</f>
        <v>0</v>
      </c>
      <c r="T50" s="53">
        <f t="shared" si="7"/>
        <v>0</v>
      </c>
      <c r="U50" s="53">
        <f t="shared" si="7"/>
        <v>0</v>
      </c>
      <c r="V50" s="53">
        <f t="shared" si="7"/>
        <v>0</v>
      </c>
      <c r="W50" s="53">
        <f t="shared" si="7"/>
        <v>0</v>
      </c>
      <c r="X50" s="53">
        <f t="shared" si="7"/>
        <v>0</v>
      </c>
      <c r="Y50" s="53">
        <f t="shared" si="7"/>
        <v>0</v>
      </c>
      <c r="Z50" s="53">
        <f t="shared" si="7"/>
        <v>0</v>
      </c>
      <c r="AA50" s="53">
        <f t="shared" si="7"/>
        <v>0</v>
      </c>
      <c r="AB50" s="53">
        <f t="shared" si="7"/>
        <v>0</v>
      </c>
      <c r="AC50" s="53">
        <f t="shared" si="7"/>
        <v>0</v>
      </c>
      <c r="AD50" s="53">
        <f t="shared" si="7"/>
        <v>0</v>
      </c>
    </row>
    <row r="51" spans="1:30">
      <c r="A51" s="44" t="s">
        <v>1163</v>
      </c>
      <c r="B51" s="41"/>
      <c r="C51" s="42"/>
      <c r="D51" s="42"/>
      <c r="E51" s="42"/>
      <c r="F51" s="42"/>
      <c r="G51" s="42"/>
      <c r="H51" s="42"/>
      <c r="I51" s="42"/>
      <c r="J51" s="42"/>
      <c r="K51" s="42"/>
      <c r="L51" s="42"/>
      <c r="M51" s="42"/>
      <c r="N51" s="42"/>
      <c r="O51" s="42"/>
      <c r="Q51" s="41"/>
      <c r="R51" s="42"/>
      <c r="S51" s="42"/>
      <c r="T51" s="42"/>
      <c r="U51" s="42"/>
      <c r="V51" s="42"/>
      <c r="W51" s="42"/>
      <c r="X51" s="42"/>
      <c r="Y51" s="42"/>
      <c r="Z51" s="42"/>
      <c r="AA51" s="42"/>
      <c r="AB51" s="42"/>
      <c r="AC51" s="42"/>
      <c r="AD51" s="42"/>
    </row>
    <row r="52" spans="1:30">
      <c r="A52" s="44" t="s">
        <v>1164</v>
      </c>
      <c r="B52" s="41" t="s">
        <v>719</v>
      </c>
      <c r="C52" s="42"/>
      <c r="D52" s="42"/>
      <c r="E52" s="42"/>
      <c r="F52" s="42"/>
      <c r="G52" s="42"/>
      <c r="H52" s="42"/>
      <c r="I52" s="42"/>
      <c r="J52" s="42"/>
      <c r="K52" s="42"/>
      <c r="L52" s="42"/>
      <c r="M52" s="42"/>
      <c r="N52" s="42"/>
      <c r="O52" s="42"/>
      <c r="Q52" s="41" t="s">
        <v>720</v>
      </c>
      <c r="R52" s="42"/>
      <c r="S52" s="42"/>
      <c r="T52" s="42"/>
      <c r="U52" s="42"/>
      <c r="V52" s="42"/>
      <c r="W52" s="42"/>
      <c r="X52" s="42"/>
      <c r="Y52" s="42"/>
      <c r="Z52" s="42"/>
      <c r="AA52" s="42"/>
      <c r="AB52" s="42"/>
      <c r="AC52" s="42"/>
      <c r="AD52" s="42"/>
    </row>
    <row r="53" spans="1:30">
      <c r="A53" s="44" t="s">
        <v>1165</v>
      </c>
      <c r="B53" s="41" t="s">
        <v>721</v>
      </c>
      <c r="C53" s="42"/>
      <c r="D53" s="42"/>
      <c r="E53" s="42"/>
      <c r="F53" s="42"/>
      <c r="G53" s="42"/>
      <c r="H53" s="42"/>
      <c r="I53" s="42"/>
      <c r="J53" s="42"/>
      <c r="K53" s="42"/>
      <c r="L53" s="42"/>
      <c r="M53" s="42"/>
      <c r="N53" s="42"/>
      <c r="O53" s="42"/>
      <c r="Q53" s="41"/>
      <c r="R53" s="42"/>
      <c r="S53" s="42"/>
      <c r="T53" s="42"/>
      <c r="U53" s="42"/>
      <c r="V53" s="42"/>
      <c r="W53" s="42"/>
      <c r="X53" s="42"/>
      <c r="Y53" s="42"/>
      <c r="Z53" s="42"/>
      <c r="AA53" s="42"/>
      <c r="AB53" s="42"/>
      <c r="AC53" s="42"/>
      <c r="AD53" s="42"/>
    </row>
    <row r="54" spans="1:30">
      <c r="A54" s="44" t="s">
        <v>1993</v>
      </c>
      <c r="B54" s="41"/>
      <c r="C54" s="42"/>
      <c r="D54" s="42"/>
      <c r="E54" s="42"/>
      <c r="F54" s="42"/>
      <c r="G54" s="42"/>
      <c r="H54" s="42"/>
      <c r="I54" s="42"/>
      <c r="J54" s="42"/>
      <c r="K54" s="42"/>
      <c r="L54" s="42"/>
      <c r="M54" s="42"/>
      <c r="N54" s="42"/>
      <c r="O54" s="42"/>
      <c r="Q54" s="41"/>
      <c r="R54" s="42"/>
      <c r="S54" s="42"/>
      <c r="T54" s="42"/>
      <c r="U54" s="42"/>
      <c r="V54" s="42"/>
      <c r="W54" s="42"/>
      <c r="X54" s="42"/>
      <c r="Y54" s="42"/>
      <c r="Z54" s="42"/>
      <c r="AA54" s="42"/>
      <c r="AB54" s="42"/>
      <c r="AC54" s="42"/>
      <c r="AD54" s="42"/>
    </row>
    <row r="55" spans="1:30">
      <c r="A55" s="44" t="s">
        <v>1998</v>
      </c>
      <c r="B55" s="41"/>
      <c r="C55" s="42"/>
      <c r="D55" s="42"/>
      <c r="E55" s="42"/>
      <c r="F55" s="42"/>
      <c r="G55" s="42"/>
      <c r="H55" s="42"/>
      <c r="I55" s="42"/>
      <c r="J55" s="42"/>
      <c r="K55" s="42"/>
      <c r="L55" s="42"/>
      <c r="M55" s="42"/>
      <c r="N55" s="42"/>
      <c r="O55" s="42"/>
      <c r="Q55" s="41"/>
      <c r="R55" s="42"/>
      <c r="S55" s="42"/>
      <c r="T55" s="42"/>
      <c r="U55" s="42"/>
      <c r="V55" s="42"/>
      <c r="W55" s="42"/>
      <c r="X55" s="42"/>
      <c r="Y55" s="42"/>
      <c r="Z55" s="42"/>
      <c r="AA55" s="42"/>
      <c r="AB55" s="42"/>
      <c r="AC55" s="42"/>
      <c r="AD55" s="42"/>
    </row>
    <row r="56" spans="1:30">
      <c r="A56" s="44" t="s">
        <v>1999</v>
      </c>
      <c r="B56" s="41"/>
      <c r="C56" s="42"/>
      <c r="D56" s="42"/>
      <c r="E56" s="42"/>
      <c r="F56" s="42"/>
      <c r="G56" s="42"/>
      <c r="H56" s="42"/>
      <c r="I56" s="42"/>
      <c r="J56" s="42"/>
      <c r="K56" s="42"/>
      <c r="L56" s="42"/>
      <c r="M56" s="42"/>
      <c r="N56" s="42"/>
      <c r="O56" s="42"/>
      <c r="Q56" s="41"/>
      <c r="R56" s="42"/>
      <c r="S56" s="42"/>
      <c r="T56" s="42"/>
      <c r="U56" s="42"/>
      <c r="V56" s="42"/>
      <c r="W56" s="42"/>
      <c r="X56" s="42"/>
      <c r="Y56" s="42"/>
      <c r="Z56" s="42"/>
      <c r="AA56" s="42"/>
      <c r="AB56" s="42"/>
      <c r="AC56" s="42"/>
      <c r="AD56" s="42"/>
    </row>
    <row r="57" spans="1:30">
      <c r="A57" s="44" t="s">
        <v>646</v>
      </c>
      <c r="B57" s="41" t="s">
        <v>1315</v>
      </c>
      <c r="C57" s="42"/>
      <c r="D57" s="42"/>
      <c r="E57" s="42"/>
      <c r="F57" s="42"/>
      <c r="G57" s="42"/>
      <c r="H57" s="42"/>
      <c r="I57" s="42"/>
      <c r="J57" s="42"/>
      <c r="K57" s="42"/>
      <c r="L57" s="42"/>
      <c r="M57" s="42"/>
      <c r="N57" s="42"/>
      <c r="O57" s="42"/>
      <c r="Q57" s="41" t="s">
        <v>1316</v>
      </c>
      <c r="R57" s="42"/>
      <c r="S57" s="42"/>
      <c r="T57" s="42"/>
      <c r="U57" s="42"/>
      <c r="V57" s="42"/>
      <c r="W57" s="42"/>
      <c r="X57" s="42"/>
      <c r="Y57" s="42"/>
      <c r="Z57" s="42"/>
      <c r="AA57" s="42"/>
      <c r="AB57" s="42"/>
      <c r="AC57" s="42"/>
      <c r="AD57" s="42"/>
    </row>
    <row r="58" spans="1:30">
      <c r="A58" s="41"/>
      <c r="B58" s="41"/>
      <c r="C58" s="42"/>
      <c r="D58" s="42"/>
      <c r="E58" s="42"/>
      <c r="F58" s="42"/>
      <c r="G58" s="42"/>
      <c r="H58" s="42"/>
      <c r="I58" s="42"/>
      <c r="J58" s="42"/>
      <c r="K58" s="42"/>
      <c r="L58" s="42"/>
      <c r="M58" s="42"/>
      <c r="N58" s="42"/>
      <c r="O58" s="42"/>
      <c r="Q58" s="41"/>
      <c r="R58" s="42"/>
      <c r="S58" s="42"/>
      <c r="T58" s="42"/>
      <c r="U58" s="42"/>
      <c r="V58" s="42"/>
      <c r="W58" s="42"/>
      <c r="X58" s="42"/>
      <c r="Y58" s="42"/>
      <c r="Z58" s="42"/>
      <c r="AA58" s="42"/>
      <c r="AB58" s="42"/>
      <c r="AC58" s="42"/>
      <c r="AD58" s="42"/>
    </row>
    <row r="59" spans="1:30">
      <c r="A59" s="43" t="s">
        <v>991</v>
      </c>
      <c r="B59" s="41"/>
      <c r="C59" s="41">
        <f>SUM(C4:C58)-C13-C36-C46-C50</f>
        <v>0</v>
      </c>
      <c r="D59" s="41">
        <f t="shared" ref="D59:O59" si="8">SUM(D4:D58)-D13-D36-D46-D50</f>
        <v>0</v>
      </c>
      <c r="E59" s="41">
        <f t="shared" si="8"/>
        <v>0</v>
      </c>
      <c r="F59" s="41">
        <f t="shared" si="8"/>
        <v>0</v>
      </c>
      <c r="G59" s="41">
        <f t="shared" si="8"/>
        <v>0</v>
      </c>
      <c r="H59" s="41">
        <f t="shared" si="8"/>
        <v>0</v>
      </c>
      <c r="I59" s="41">
        <f t="shared" si="8"/>
        <v>0</v>
      </c>
      <c r="J59" s="41">
        <f t="shared" si="8"/>
        <v>0</v>
      </c>
      <c r="K59" s="41">
        <f t="shared" si="8"/>
        <v>0</v>
      </c>
      <c r="L59" s="41">
        <f t="shared" si="8"/>
        <v>0</v>
      </c>
      <c r="M59" s="41">
        <f t="shared" si="8"/>
        <v>0</v>
      </c>
      <c r="N59" s="41">
        <f t="shared" si="8"/>
        <v>0</v>
      </c>
      <c r="O59" s="41">
        <f t="shared" si="8"/>
        <v>0</v>
      </c>
      <c r="Q59" s="43" t="s">
        <v>992</v>
      </c>
      <c r="R59" s="42">
        <f>SUM(R4:R57)-R13-R36-R46-R50</f>
        <v>0</v>
      </c>
      <c r="S59" s="42">
        <f t="shared" ref="S59:AD59" si="9">SUM(S4:S57)-S13-S36-S46-S50</f>
        <v>0</v>
      </c>
      <c r="T59" s="42">
        <f t="shared" si="9"/>
        <v>0</v>
      </c>
      <c r="U59" s="42">
        <f t="shared" si="9"/>
        <v>0</v>
      </c>
      <c r="V59" s="42">
        <f t="shared" si="9"/>
        <v>0</v>
      </c>
      <c r="W59" s="42">
        <f t="shared" si="9"/>
        <v>0</v>
      </c>
      <c r="X59" s="42">
        <f t="shared" si="9"/>
        <v>0</v>
      </c>
      <c r="Y59" s="42">
        <f t="shared" si="9"/>
        <v>0</v>
      </c>
      <c r="Z59" s="42">
        <f t="shared" si="9"/>
        <v>0</v>
      </c>
      <c r="AA59" s="42">
        <f t="shared" si="9"/>
        <v>0</v>
      </c>
      <c r="AB59" s="42">
        <f t="shared" si="9"/>
        <v>0</v>
      </c>
      <c r="AC59" s="42">
        <f t="shared" si="9"/>
        <v>0</v>
      </c>
      <c r="AD59" s="42">
        <f t="shared" si="9"/>
        <v>0</v>
      </c>
    </row>
    <row r="60" spans="1:30">
      <c r="A60" s="41"/>
      <c r="B60" s="41"/>
      <c r="C60" s="41"/>
      <c r="D60" s="41"/>
      <c r="E60" s="41"/>
      <c r="F60" s="41"/>
      <c r="G60" s="41"/>
      <c r="H60" s="41"/>
      <c r="I60" s="41"/>
      <c r="J60" s="41"/>
      <c r="K60" s="41"/>
      <c r="L60" s="41"/>
      <c r="M60" s="41"/>
      <c r="N60" s="41"/>
      <c r="O60" s="41"/>
      <c r="Q60" s="41"/>
      <c r="R60" s="42"/>
      <c r="S60" s="42"/>
      <c r="T60" s="42"/>
      <c r="U60" s="42"/>
      <c r="V60" s="42"/>
      <c r="W60" s="42"/>
      <c r="X60" s="42"/>
      <c r="Y60" s="42"/>
      <c r="Z60" s="42"/>
      <c r="AA60" s="42"/>
      <c r="AB60" s="42"/>
      <c r="AC60" s="42"/>
      <c r="AD60" s="42"/>
    </row>
    <row r="61" spans="1:30">
      <c r="A61" s="41" t="s">
        <v>993</v>
      </c>
      <c r="B61" s="41" t="s">
        <v>994</v>
      </c>
      <c r="C61" s="41">
        <v>0</v>
      </c>
      <c r="D61" s="41">
        <v>0</v>
      </c>
      <c r="E61" s="41">
        <v>0</v>
      </c>
      <c r="F61" s="41">
        <v>0</v>
      </c>
      <c r="G61" s="41">
        <v>0</v>
      </c>
      <c r="H61" s="41">
        <v>0</v>
      </c>
      <c r="I61" s="41">
        <v>0</v>
      </c>
      <c r="J61" s="41">
        <v>0</v>
      </c>
      <c r="K61" s="41">
        <v>0</v>
      </c>
      <c r="L61" s="41">
        <v>0</v>
      </c>
      <c r="M61" s="41">
        <v>0</v>
      </c>
      <c r="N61" s="41">
        <v>0</v>
      </c>
      <c r="O61" s="41">
        <v>0</v>
      </c>
      <c r="Q61" s="41"/>
      <c r="R61" s="42">
        <v>0</v>
      </c>
      <c r="S61" s="42">
        <v>0</v>
      </c>
      <c r="T61" s="42">
        <v>0</v>
      </c>
      <c r="U61" s="42">
        <v>0</v>
      </c>
      <c r="V61" s="42">
        <v>0</v>
      </c>
      <c r="W61" s="42">
        <v>0</v>
      </c>
      <c r="X61" s="42">
        <v>0</v>
      </c>
      <c r="Y61" s="42">
        <v>0</v>
      </c>
      <c r="Z61" s="42">
        <v>0</v>
      </c>
      <c r="AA61" s="42">
        <v>0</v>
      </c>
      <c r="AB61" s="42">
        <v>0</v>
      </c>
      <c r="AC61" s="42">
        <v>0</v>
      </c>
      <c r="AD61" s="42">
        <v>0</v>
      </c>
    </row>
    <row r="62" spans="1:30">
      <c r="A62" s="41"/>
      <c r="B62" s="41"/>
      <c r="C62" s="41"/>
      <c r="D62" s="41"/>
      <c r="E62" s="41"/>
      <c r="F62" s="41"/>
      <c r="G62" s="41"/>
      <c r="H62" s="41"/>
      <c r="I62" s="41"/>
      <c r="J62" s="41"/>
      <c r="K62" s="41"/>
      <c r="L62" s="41"/>
      <c r="M62" s="41"/>
      <c r="N62" s="41"/>
      <c r="O62" s="41"/>
      <c r="Q62" s="41"/>
      <c r="R62" s="42"/>
      <c r="S62" s="42"/>
      <c r="T62" s="42"/>
      <c r="U62" s="42"/>
      <c r="V62" s="42"/>
      <c r="W62" s="42"/>
      <c r="X62" s="42"/>
      <c r="Y62" s="42"/>
      <c r="Z62" s="42"/>
      <c r="AA62" s="42"/>
      <c r="AB62" s="42"/>
      <c r="AC62" s="42"/>
      <c r="AD62" s="42"/>
    </row>
    <row r="63" spans="1:30">
      <c r="A63" s="43" t="s">
        <v>995</v>
      </c>
      <c r="B63" s="41"/>
      <c r="C63" s="41">
        <f t="shared" ref="C63:O63" si="10">+C59+C61</f>
        <v>0</v>
      </c>
      <c r="D63" s="41">
        <f t="shared" si="10"/>
        <v>0</v>
      </c>
      <c r="E63" s="41">
        <f t="shared" si="10"/>
        <v>0</v>
      </c>
      <c r="F63" s="41">
        <f t="shared" si="10"/>
        <v>0</v>
      </c>
      <c r="G63" s="41">
        <f t="shared" si="10"/>
        <v>0</v>
      </c>
      <c r="H63" s="41">
        <f t="shared" si="10"/>
        <v>0</v>
      </c>
      <c r="I63" s="41">
        <f t="shared" si="10"/>
        <v>0</v>
      </c>
      <c r="J63" s="41">
        <f t="shared" si="10"/>
        <v>0</v>
      </c>
      <c r="K63" s="41">
        <f t="shared" si="10"/>
        <v>0</v>
      </c>
      <c r="L63" s="41">
        <f t="shared" si="10"/>
        <v>0</v>
      </c>
      <c r="M63" s="41">
        <f t="shared" si="10"/>
        <v>0</v>
      </c>
      <c r="N63" s="41">
        <f t="shared" si="10"/>
        <v>0</v>
      </c>
      <c r="O63" s="41">
        <f t="shared" si="10"/>
        <v>0</v>
      </c>
      <c r="Q63" s="43" t="s">
        <v>992</v>
      </c>
      <c r="R63" s="42">
        <f t="shared" ref="R63:AD63" si="11">+R59+R61</f>
        <v>0</v>
      </c>
      <c r="S63" s="42">
        <f t="shared" si="11"/>
        <v>0</v>
      </c>
      <c r="T63" s="42">
        <f t="shared" si="11"/>
        <v>0</v>
      </c>
      <c r="U63" s="42">
        <f t="shared" si="11"/>
        <v>0</v>
      </c>
      <c r="V63" s="42">
        <f t="shared" si="11"/>
        <v>0</v>
      </c>
      <c r="W63" s="42">
        <f t="shared" si="11"/>
        <v>0</v>
      </c>
      <c r="X63" s="42">
        <f t="shared" si="11"/>
        <v>0</v>
      </c>
      <c r="Y63" s="42">
        <f t="shared" si="11"/>
        <v>0</v>
      </c>
      <c r="Z63" s="42">
        <f t="shared" si="11"/>
        <v>0</v>
      </c>
      <c r="AA63" s="42">
        <f t="shared" si="11"/>
        <v>0</v>
      </c>
      <c r="AB63" s="42">
        <f t="shared" si="11"/>
        <v>0</v>
      </c>
      <c r="AC63" s="42">
        <f t="shared" si="11"/>
        <v>0</v>
      </c>
      <c r="AD63" s="42">
        <f t="shared" si="11"/>
        <v>0</v>
      </c>
    </row>
    <row r="64" spans="1:30" s="54" customFormat="1">
      <c r="B64" s="55" t="s">
        <v>996</v>
      </c>
      <c r="Q64" s="56" t="s">
        <v>996</v>
      </c>
      <c r="R64" s="57"/>
      <c r="S64" s="57"/>
      <c r="T64" s="57"/>
      <c r="U64" s="57"/>
      <c r="V64" s="57"/>
      <c r="W64" s="57"/>
      <c r="X64" s="57"/>
      <c r="Y64" s="57"/>
      <c r="Z64" s="57"/>
      <c r="AA64" s="57"/>
      <c r="AB64" s="57"/>
      <c r="AC64" s="57"/>
      <c r="AD64" s="57"/>
    </row>
    <row r="65" spans="1:30" s="58" customFormat="1" ht="22.5">
      <c r="A65" s="33" t="s">
        <v>997</v>
      </c>
      <c r="B65" s="33" t="s">
        <v>998</v>
      </c>
      <c r="C65" s="34" t="s">
        <v>1727</v>
      </c>
      <c r="D65" s="34" t="s">
        <v>1424</v>
      </c>
      <c r="E65" s="34" t="s">
        <v>1425</v>
      </c>
      <c r="F65" s="34" t="s">
        <v>1503</v>
      </c>
      <c r="G65" s="34" t="s">
        <v>1504</v>
      </c>
      <c r="H65" s="34" t="s">
        <v>1505</v>
      </c>
      <c r="I65" s="34" t="s">
        <v>1506</v>
      </c>
      <c r="J65" s="34" t="s">
        <v>1507</v>
      </c>
      <c r="K65" s="34" t="s">
        <v>1508</v>
      </c>
      <c r="L65" s="35" t="s">
        <v>1422</v>
      </c>
      <c r="M65" s="35" t="s">
        <v>1862</v>
      </c>
      <c r="N65" s="35" t="s">
        <v>1423</v>
      </c>
      <c r="O65" s="36" t="s">
        <v>1728</v>
      </c>
      <c r="Q65" s="33" t="s">
        <v>998</v>
      </c>
      <c r="R65" s="34" t="s">
        <v>1727</v>
      </c>
      <c r="S65" s="34" t="s">
        <v>1424</v>
      </c>
      <c r="T65" s="34" t="s">
        <v>1425</v>
      </c>
      <c r="U65" s="34" t="s">
        <v>1503</v>
      </c>
      <c r="V65" s="34" t="s">
        <v>1504</v>
      </c>
      <c r="W65" s="34" t="s">
        <v>1505</v>
      </c>
      <c r="X65" s="34" t="s">
        <v>1506</v>
      </c>
      <c r="Y65" s="34" t="s">
        <v>1507</v>
      </c>
      <c r="Z65" s="34" t="s">
        <v>1508</v>
      </c>
      <c r="AA65" s="35" t="s">
        <v>1422</v>
      </c>
      <c r="AB65" s="35" t="s">
        <v>1862</v>
      </c>
      <c r="AC65" s="35" t="s">
        <v>1423</v>
      </c>
      <c r="AD65" s="36" t="s">
        <v>1728</v>
      </c>
    </row>
    <row r="66" spans="1:30">
      <c r="A66" s="37"/>
      <c r="B66" s="38"/>
      <c r="C66" s="38"/>
      <c r="D66" s="38"/>
      <c r="E66" s="38"/>
      <c r="F66" s="38"/>
      <c r="G66" s="38"/>
      <c r="H66" s="38"/>
      <c r="I66" s="38"/>
      <c r="J66" s="38"/>
      <c r="K66" s="38"/>
      <c r="L66" s="38"/>
      <c r="M66" s="38"/>
      <c r="N66" s="38"/>
      <c r="O66" s="39"/>
      <c r="Q66" s="37"/>
      <c r="R66" s="38"/>
      <c r="S66" s="38"/>
      <c r="T66" s="38"/>
      <c r="U66" s="38"/>
      <c r="V66" s="38"/>
      <c r="W66" s="38"/>
      <c r="X66" s="38"/>
      <c r="Y66" s="38"/>
      <c r="Z66" s="38"/>
      <c r="AA66" s="38"/>
      <c r="AB66" s="38"/>
      <c r="AC66" s="38"/>
      <c r="AD66" s="39"/>
    </row>
    <row r="67" spans="1:30">
      <c r="A67" s="43" t="s">
        <v>1394</v>
      </c>
      <c r="B67" s="41"/>
      <c r="C67" s="42"/>
      <c r="D67" s="42"/>
      <c r="E67" s="42"/>
      <c r="F67" s="42"/>
      <c r="G67" s="42"/>
      <c r="H67" s="42"/>
      <c r="I67" s="42"/>
      <c r="J67" s="42"/>
      <c r="K67" s="42"/>
      <c r="L67" s="42"/>
      <c r="M67" s="42"/>
      <c r="N67" s="42"/>
      <c r="O67" s="42"/>
      <c r="Q67" s="43" t="s">
        <v>1394</v>
      </c>
      <c r="R67" s="42"/>
      <c r="S67" s="42"/>
      <c r="T67" s="42"/>
      <c r="U67" s="42"/>
      <c r="V67" s="42"/>
      <c r="W67" s="42"/>
      <c r="X67" s="42"/>
      <c r="Y67" s="42"/>
      <c r="Z67" s="42"/>
      <c r="AA67" s="42"/>
      <c r="AB67" s="42"/>
      <c r="AC67" s="42"/>
      <c r="AD67" s="42"/>
    </row>
    <row r="68" spans="1:30">
      <c r="A68" s="41" t="s">
        <v>812</v>
      </c>
      <c r="B68" s="41" t="s">
        <v>999</v>
      </c>
      <c r="C68" s="42"/>
      <c r="D68" s="42"/>
      <c r="E68" s="42"/>
      <c r="F68" s="42"/>
      <c r="G68" s="42"/>
      <c r="H68" s="42"/>
      <c r="I68" s="42"/>
      <c r="J68" s="42"/>
      <c r="K68" s="42"/>
      <c r="L68" s="42"/>
      <c r="M68" s="42"/>
      <c r="N68" s="42"/>
      <c r="O68" s="42"/>
      <c r="Q68" s="41" t="s">
        <v>1000</v>
      </c>
      <c r="R68" s="42"/>
      <c r="S68" s="42"/>
      <c r="T68" s="42"/>
      <c r="U68" s="42"/>
      <c r="V68" s="42"/>
      <c r="W68" s="42"/>
      <c r="X68" s="42"/>
      <c r="Y68" s="42"/>
      <c r="Z68" s="42"/>
      <c r="AA68" s="42"/>
      <c r="AB68" s="42"/>
      <c r="AC68" s="42"/>
      <c r="AD68" s="42"/>
    </row>
    <row r="69" spans="1:30">
      <c r="A69" s="41" t="s">
        <v>813</v>
      </c>
      <c r="B69" s="41"/>
      <c r="C69" s="42"/>
      <c r="D69" s="42"/>
      <c r="E69" s="42"/>
      <c r="F69" s="42"/>
      <c r="G69" s="42"/>
      <c r="H69" s="42"/>
      <c r="I69" s="42"/>
      <c r="J69" s="42"/>
      <c r="K69" s="42"/>
      <c r="L69" s="42"/>
      <c r="M69" s="42"/>
      <c r="N69" s="42"/>
      <c r="O69" s="42"/>
      <c r="Q69" s="41"/>
      <c r="R69" s="42"/>
      <c r="S69" s="42"/>
      <c r="T69" s="42"/>
      <c r="U69" s="42"/>
      <c r="V69" s="42"/>
      <c r="W69" s="42"/>
      <c r="X69" s="42"/>
      <c r="Y69" s="42"/>
      <c r="Z69" s="42"/>
      <c r="AA69" s="42"/>
      <c r="AB69" s="42"/>
      <c r="AC69" s="42"/>
      <c r="AD69" s="42"/>
    </row>
    <row r="70" spans="1:30">
      <c r="A70" s="41" t="s">
        <v>814</v>
      </c>
      <c r="B70" s="41"/>
      <c r="C70" s="42"/>
      <c r="D70" s="42"/>
      <c r="E70" s="42"/>
      <c r="F70" s="42"/>
      <c r="G70" s="42"/>
      <c r="H70" s="42"/>
      <c r="I70" s="42"/>
      <c r="J70" s="42"/>
      <c r="K70" s="42"/>
      <c r="L70" s="42"/>
      <c r="M70" s="42"/>
      <c r="N70" s="42"/>
      <c r="O70" s="42"/>
      <c r="Q70" s="41"/>
      <c r="R70" s="42"/>
      <c r="S70" s="42"/>
      <c r="T70" s="42"/>
      <c r="U70" s="42"/>
      <c r="V70" s="42"/>
      <c r="W70" s="42"/>
      <c r="X70" s="42"/>
      <c r="Y70" s="42"/>
      <c r="Z70" s="42"/>
      <c r="AA70" s="42"/>
      <c r="AB70" s="42"/>
      <c r="AC70" s="42"/>
      <c r="AD70" s="42"/>
    </row>
    <row r="71" spans="1:30">
      <c r="A71" s="43" t="s">
        <v>815</v>
      </c>
      <c r="B71" s="41"/>
      <c r="C71" s="42"/>
      <c r="D71" s="42"/>
      <c r="E71" s="42"/>
      <c r="F71" s="42"/>
      <c r="G71" s="42"/>
      <c r="H71" s="42"/>
      <c r="I71" s="42"/>
      <c r="J71" s="42"/>
      <c r="K71" s="42"/>
      <c r="L71" s="42"/>
      <c r="M71" s="42"/>
      <c r="N71" s="42"/>
      <c r="O71" s="42"/>
      <c r="Q71" s="43" t="s">
        <v>815</v>
      </c>
      <c r="R71" s="42"/>
      <c r="S71" s="42"/>
      <c r="T71" s="42"/>
      <c r="U71" s="42"/>
      <c r="V71" s="42"/>
      <c r="W71" s="42"/>
      <c r="X71" s="42"/>
      <c r="Y71" s="42"/>
      <c r="Z71" s="42"/>
      <c r="AA71" s="42"/>
      <c r="AB71" s="42"/>
      <c r="AC71" s="42"/>
      <c r="AD71" s="42"/>
    </row>
    <row r="72" spans="1:30">
      <c r="A72" s="41" t="s">
        <v>816</v>
      </c>
      <c r="B72" s="41" t="s">
        <v>1749</v>
      </c>
      <c r="C72" s="42"/>
      <c r="D72" s="42"/>
      <c r="E72" s="42"/>
      <c r="F72" s="42"/>
      <c r="G72" s="42"/>
      <c r="H72" s="42"/>
      <c r="I72" s="42"/>
      <c r="J72" s="42"/>
      <c r="K72" s="42"/>
      <c r="L72" s="42"/>
      <c r="M72" s="42"/>
      <c r="N72" s="42"/>
      <c r="O72" s="42"/>
      <c r="Q72" s="41"/>
      <c r="R72" s="42"/>
      <c r="S72" s="42"/>
      <c r="T72" s="42"/>
      <c r="U72" s="42"/>
      <c r="V72" s="42"/>
      <c r="W72" s="42"/>
      <c r="X72" s="42"/>
      <c r="Y72" s="42"/>
      <c r="Z72" s="42"/>
      <c r="AA72" s="42"/>
      <c r="AB72" s="42"/>
      <c r="AC72" s="42"/>
      <c r="AD72" s="42"/>
    </row>
    <row r="73" spans="1:30">
      <c r="A73" s="41" t="s">
        <v>817</v>
      </c>
      <c r="B73" s="41"/>
      <c r="C73" s="42"/>
      <c r="D73" s="42"/>
      <c r="E73" s="42"/>
      <c r="F73" s="42"/>
      <c r="G73" s="42"/>
      <c r="H73" s="42"/>
      <c r="I73" s="42"/>
      <c r="J73" s="42"/>
      <c r="K73" s="42"/>
      <c r="L73" s="42"/>
      <c r="M73" s="42"/>
      <c r="N73" s="42"/>
      <c r="O73" s="42"/>
      <c r="Q73" s="41"/>
      <c r="R73" s="42"/>
      <c r="S73" s="42"/>
      <c r="T73" s="42"/>
      <c r="U73" s="42"/>
      <c r="V73" s="42"/>
      <c r="W73" s="42"/>
      <c r="X73" s="42"/>
      <c r="Y73" s="42"/>
      <c r="Z73" s="42"/>
      <c r="AA73" s="42"/>
      <c r="AB73" s="42"/>
      <c r="AC73" s="42"/>
      <c r="AD73" s="42"/>
    </row>
    <row r="74" spans="1:30">
      <c r="A74" s="41" t="s">
        <v>818</v>
      </c>
      <c r="B74" s="41" t="s">
        <v>2022</v>
      </c>
      <c r="C74" s="42"/>
      <c r="D74" s="42"/>
      <c r="E74" s="42"/>
      <c r="F74" s="42"/>
      <c r="G74" s="42"/>
      <c r="H74" s="42"/>
      <c r="I74" s="42"/>
      <c r="J74" s="42"/>
      <c r="K74" s="42"/>
      <c r="L74" s="42"/>
      <c r="M74" s="42"/>
      <c r="N74" s="42"/>
      <c r="O74" s="42"/>
      <c r="Q74" s="41" t="s">
        <v>2023</v>
      </c>
      <c r="R74" s="42"/>
      <c r="S74" s="42"/>
      <c r="T74" s="42"/>
      <c r="U74" s="42"/>
      <c r="V74" s="42"/>
      <c r="W74" s="42"/>
      <c r="X74" s="42"/>
      <c r="Y74" s="42"/>
      <c r="Z74" s="42"/>
      <c r="AA74" s="42"/>
      <c r="AB74" s="42"/>
      <c r="AC74" s="42"/>
      <c r="AD74" s="42"/>
    </row>
    <row r="75" spans="1:30">
      <c r="A75" s="46"/>
      <c r="B75" s="46" t="s">
        <v>2024</v>
      </c>
      <c r="C75" s="47"/>
      <c r="D75" s="47"/>
      <c r="E75" s="47"/>
      <c r="F75" s="47"/>
      <c r="G75" s="47"/>
      <c r="H75" s="47"/>
      <c r="I75" s="47"/>
      <c r="J75" s="47"/>
      <c r="K75" s="47"/>
      <c r="L75" s="47"/>
      <c r="M75" s="47"/>
      <c r="N75" s="47"/>
      <c r="O75" s="47"/>
      <c r="Q75" s="46" t="s">
        <v>2025</v>
      </c>
      <c r="R75" s="47"/>
      <c r="S75" s="47"/>
      <c r="T75" s="47"/>
      <c r="U75" s="47"/>
      <c r="V75" s="47"/>
      <c r="W75" s="47"/>
      <c r="X75" s="47"/>
      <c r="Y75" s="47"/>
      <c r="Z75" s="47"/>
      <c r="AA75" s="47"/>
      <c r="AB75" s="47"/>
      <c r="AC75" s="47"/>
      <c r="AD75" s="47"/>
    </row>
    <row r="76" spans="1:30">
      <c r="A76" s="48"/>
      <c r="B76" s="48" t="s">
        <v>2026</v>
      </c>
      <c r="C76" s="49"/>
      <c r="D76" s="49"/>
      <c r="E76" s="49"/>
      <c r="F76" s="49"/>
      <c r="G76" s="49"/>
      <c r="H76" s="49"/>
      <c r="I76" s="49"/>
      <c r="J76" s="49"/>
      <c r="K76" s="49"/>
      <c r="L76" s="49"/>
      <c r="M76" s="49"/>
      <c r="N76" s="49"/>
      <c r="O76" s="49"/>
      <c r="Q76" s="48" t="s">
        <v>2027</v>
      </c>
      <c r="R76" s="49"/>
      <c r="S76" s="49"/>
      <c r="T76" s="49"/>
      <c r="U76" s="49"/>
      <c r="V76" s="49"/>
      <c r="W76" s="49"/>
      <c r="X76" s="49"/>
      <c r="Y76" s="49"/>
      <c r="Z76" s="49"/>
      <c r="AA76" s="49"/>
      <c r="AB76" s="49"/>
      <c r="AC76" s="49"/>
      <c r="AD76" s="49"/>
    </row>
    <row r="77" spans="1:30">
      <c r="A77" s="48"/>
      <c r="B77" s="48"/>
      <c r="C77" s="50"/>
      <c r="D77" s="50"/>
      <c r="E77" s="50"/>
      <c r="F77" s="50"/>
      <c r="G77" s="50"/>
      <c r="H77" s="50"/>
      <c r="I77" s="50"/>
      <c r="J77" s="50"/>
      <c r="K77" s="50"/>
      <c r="L77" s="50"/>
      <c r="M77" s="50"/>
      <c r="N77" s="50"/>
      <c r="O77" s="50"/>
      <c r="Q77" s="48"/>
      <c r="R77" s="50"/>
      <c r="S77" s="50"/>
      <c r="T77" s="50"/>
      <c r="U77" s="50"/>
      <c r="V77" s="50"/>
      <c r="W77" s="50"/>
      <c r="X77" s="50"/>
      <c r="Y77" s="50"/>
      <c r="Z77" s="50"/>
      <c r="AA77" s="50"/>
      <c r="AB77" s="50"/>
      <c r="AC77" s="50"/>
      <c r="AD77" s="50"/>
    </row>
    <row r="78" spans="1:30">
      <c r="A78" s="59" t="s">
        <v>819</v>
      </c>
      <c r="B78" s="52" t="s">
        <v>1073</v>
      </c>
      <c r="C78" s="53">
        <f t="shared" ref="C78:O78" si="12">SUM(C75:C76)</f>
        <v>0</v>
      </c>
      <c r="D78" s="53">
        <f t="shared" si="12"/>
        <v>0</v>
      </c>
      <c r="E78" s="53">
        <f t="shared" si="12"/>
        <v>0</v>
      </c>
      <c r="F78" s="53">
        <f t="shared" si="12"/>
        <v>0</v>
      </c>
      <c r="G78" s="53">
        <f t="shared" si="12"/>
        <v>0</v>
      </c>
      <c r="H78" s="53">
        <f t="shared" si="12"/>
        <v>0</v>
      </c>
      <c r="I78" s="53">
        <f t="shared" si="12"/>
        <v>0</v>
      </c>
      <c r="J78" s="53">
        <f t="shared" si="12"/>
        <v>0</v>
      </c>
      <c r="K78" s="53">
        <f t="shared" si="12"/>
        <v>0</v>
      </c>
      <c r="L78" s="53">
        <f t="shared" si="12"/>
        <v>0</v>
      </c>
      <c r="M78" s="53">
        <f t="shared" si="12"/>
        <v>0</v>
      </c>
      <c r="N78" s="53">
        <f t="shared" si="12"/>
        <v>0</v>
      </c>
      <c r="O78" s="53">
        <f t="shared" si="12"/>
        <v>0</v>
      </c>
      <c r="Q78" s="52" t="s">
        <v>1073</v>
      </c>
      <c r="R78" s="53">
        <f t="shared" ref="R78:AD78" si="13">SUM(R75:R76)</f>
        <v>0</v>
      </c>
      <c r="S78" s="53">
        <f t="shared" si="13"/>
        <v>0</v>
      </c>
      <c r="T78" s="53">
        <f t="shared" si="13"/>
        <v>0</v>
      </c>
      <c r="U78" s="53">
        <f t="shared" si="13"/>
        <v>0</v>
      </c>
      <c r="V78" s="53">
        <f t="shared" si="13"/>
        <v>0</v>
      </c>
      <c r="W78" s="53">
        <f t="shared" si="13"/>
        <v>0</v>
      </c>
      <c r="X78" s="53">
        <f t="shared" si="13"/>
        <v>0</v>
      </c>
      <c r="Y78" s="53">
        <f t="shared" si="13"/>
        <v>0</v>
      </c>
      <c r="Z78" s="53">
        <f t="shared" si="13"/>
        <v>0</v>
      </c>
      <c r="AA78" s="53">
        <f t="shared" si="13"/>
        <v>0</v>
      </c>
      <c r="AB78" s="53">
        <f t="shared" si="13"/>
        <v>0</v>
      </c>
      <c r="AC78" s="53">
        <f t="shared" si="13"/>
        <v>0</v>
      </c>
      <c r="AD78" s="53">
        <f t="shared" si="13"/>
        <v>0</v>
      </c>
    </row>
    <row r="79" spans="1:30">
      <c r="A79" s="41" t="s">
        <v>820</v>
      </c>
      <c r="B79" s="41"/>
      <c r="C79" s="42"/>
      <c r="D79" s="42"/>
      <c r="E79" s="42"/>
      <c r="F79" s="42"/>
      <c r="G79" s="42"/>
      <c r="H79" s="42"/>
      <c r="I79" s="42"/>
      <c r="J79" s="42"/>
      <c r="K79" s="42"/>
      <c r="L79" s="42"/>
      <c r="M79" s="42"/>
      <c r="N79" s="42"/>
      <c r="O79" s="42"/>
      <c r="Q79" s="41"/>
      <c r="R79" s="42"/>
      <c r="S79" s="42"/>
      <c r="T79" s="42"/>
      <c r="U79" s="42"/>
      <c r="V79" s="42"/>
      <c r="W79" s="42"/>
      <c r="X79" s="42"/>
      <c r="Y79" s="42"/>
      <c r="Z79" s="42"/>
      <c r="AA79" s="42"/>
      <c r="AB79" s="42"/>
      <c r="AC79" s="42"/>
      <c r="AD79" s="42"/>
    </row>
    <row r="80" spans="1:30">
      <c r="A80" s="41" t="s">
        <v>1591</v>
      </c>
      <c r="B80" s="41" t="s">
        <v>2028</v>
      </c>
      <c r="C80" s="42"/>
      <c r="D80" s="42"/>
      <c r="E80" s="42"/>
      <c r="F80" s="42"/>
      <c r="G80" s="42"/>
      <c r="H80" s="42"/>
      <c r="I80" s="42"/>
      <c r="J80" s="42"/>
      <c r="K80" s="42"/>
      <c r="L80" s="42"/>
      <c r="M80" s="42"/>
      <c r="N80" s="42"/>
      <c r="O80" s="42"/>
      <c r="Q80" s="41" t="s">
        <v>2029</v>
      </c>
      <c r="R80" s="42"/>
      <c r="S80" s="42"/>
      <c r="T80" s="42"/>
      <c r="U80" s="42"/>
      <c r="V80" s="42"/>
      <c r="W80" s="42"/>
      <c r="X80" s="42"/>
      <c r="Y80" s="42"/>
      <c r="Z80" s="42"/>
      <c r="AA80" s="42"/>
      <c r="AB80" s="42"/>
      <c r="AC80" s="42"/>
      <c r="AD80" s="42"/>
    </row>
    <row r="81" spans="1:31">
      <c r="A81" s="41" t="s">
        <v>1592</v>
      </c>
      <c r="B81" s="41"/>
      <c r="C81" s="42"/>
      <c r="D81" s="42"/>
      <c r="E81" s="42"/>
      <c r="F81" s="42"/>
      <c r="G81" s="42"/>
      <c r="H81" s="42"/>
      <c r="I81" s="42"/>
      <c r="J81" s="42"/>
      <c r="K81" s="42"/>
      <c r="L81" s="42"/>
      <c r="M81" s="42"/>
      <c r="N81" s="42"/>
      <c r="O81" s="42"/>
      <c r="Q81" s="41"/>
      <c r="R81" s="42"/>
      <c r="S81" s="42"/>
      <c r="T81" s="42"/>
      <c r="U81" s="42"/>
      <c r="V81" s="42"/>
      <c r="W81" s="42"/>
      <c r="X81" s="42"/>
      <c r="Y81" s="42"/>
      <c r="Z81" s="42"/>
      <c r="AA81" s="42"/>
      <c r="AB81" s="42"/>
      <c r="AC81" s="42"/>
      <c r="AD81" s="42"/>
    </row>
    <row r="82" spans="1:31">
      <c r="A82" s="41" t="s">
        <v>1593</v>
      </c>
      <c r="B82" s="41"/>
      <c r="C82" s="42"/>
      <c r="D82" s="42"/>
      <c r="E82" s="42"/>
      <c r="F82" s="42"/>
      <c r="G82" s="42"/>
      <c r="H82" s="42"/>
      <c r="I82" s="42"/>
      <c r="J82" s="42"/>
      <c r="K82" s="42"/>
      <c r="L82" s="42"/>
      <c r="M82" s="42"/>
      <c r="N82" s="42"/>
      <c r="O82" s="42"/>
      <c r="Q82" s="41"/>
      <c r="R82" s="42"/>
      <c r="S82" s="42"/>
      <c r="T82" s="42"/>
      <c r="U82" s="42"/>
      <c r="V82" s="42"/>
      <c r="W82" s="42"/>
      <c r="X82" s="42"/>
      <c r="Y82" s="42"/>
      <c r="Z82" s="42"/>
      <c r="AA82" s="42"/>
      <c r="AB82" s="42"/>
      <c r="AC82" s="42"/>
      <c r="AD82" s="42"/>
    </row>
    <row r="83" spans="1:31">
      <c r="A83" s="41" t="s">
        <v>1594</v>
      </c>
      <c r="B83" s="41"/>
      <c r="C83" s="42"/>
      <c r="D83" s="42"/>
      <c r="E83" s="42"/>
      <c r="F83" s="42"/>
      <c r="G83" s="42"/>
      <c r="H83" s="42"/>
      <c r="I83" s="42"/>
      <c r="J83" s="42"/>
      <c r="K83" s="42"/>
      <c r="L83" s="42"/>
      <c r="M83" s="42"/>
      <c r="N83" s="42"/>
      <c r="O83" s="42"/>
      <c r="Q83" s="41"/>
      <c r="R83" s="42"/>
      <c r="S83" s="42"/>
      <c r="T83" s="42"/>
      <c r="U83" s="42"/>
      <c r="V83" s="42"/>
      <c r="W83" s="42"/>
      <c r="X83" s="42"/>
      <c r="Y83" s="42"/>
      <c r="Z83" s="42"/>
      <c r="AA83" s="42"/>
      <c r="AB83" s="42"/>
      <c r="AC83" s="42"/>
      <c r="AD83" s="42"/>
    </row>
    <row r="84" spans="1:31">
      <c r="A84" s="43" t="s">
        <v>1595</v>
      </c>
      <c r="B84" s="41"/>
      <c r="C84" s="42"/>
      <c r="D84" s="42"/>
      <c r="E84" s="42"/>
      <c r="F84" s="42"/>
      <c r="G84" s="42"/>
      <c r="H84" s="42"/>
      <c r="I84" s="42"/>
      <c r="J84" s="42"/>
      <c r="K84" s="42"/>
      <c r="L84" s="42"/>
      <c r="M84" s="42"/>
      <c r="N84" s="42"/>
      <c r="O84" s="42"/>
      <c r="Q84" s="43" t="s">
        <v>1595</v>
      </c>
      <c r="R84" s="42"/>
      <c r="S84" s="42"/>
      <c r="T84" s="42"/>
      <c r="U84" s="42"/>
      <c r="V84" s="42"/>
      <c r="W84" s="42"/>
      <c r="X84" s="42"/>
      <c r="Y84" s="42"/>
      <c r="Z84" s="42"/>
      <c r="AA84" s="42"/>
      <c r="AB84" s="42"/>
      <c r="AC84" s="42"/>
      <c r="AD84" s="42"/>
    </row>
    <row r="85" spans="1:31">
      <c r="A85" s="41" t="s">
        <v>1596</v>
      </c>
      <c r="B85" s="41"/>
      <c r="C85" s="42"/>
      <c r="D85" s="42"/>
      <c r="E85" s="42"/>
      <c r="F85" s="42"/>
      <c r="G85" s="42"/>
      <c r="H85" s="42"/>
      <c r="I85" s="42"/>
      <c r="J85" s="42"/>
      <c r="K85" s="42"/>
      <c r="L85" s="42"/>
      <c r="M85" s="42"/>
      <c r="N85" s="42"/>
      <c r="O85" s="42"/>
      <c r="Q85" s="41"/>
      <c r="R85" s="42"/>
      <c r="S85" s="42"/>
      <c r="T85" s="42"/>
      <c r="U85" s="42"/>
      <c r="V85" s="42"/>
      <c r="W85" s="42"/>
      <c r="X85" s="42"/>
      <c r="Y85" s="42"/>
      <c r="Z85" s="42"/>
      <c r="AA85" s="42"/>
      <c r="AB85" s="42"/>
      <c r="AC85" s="42"/>
      <c r="AD85" s="42"/>
    </row>
    <row r="86" spans="1:31">
      <c r="A86" s="41" t="s">
        <v>1597</v>
      </c>
      <c r="B86" s="41"/>
      <c r="C86" s="42"/>
      <c r="D86" s="42"/>
      <c r="E86" s="42"/>
      <c r="F86" s="42"/>
      <c r="G86" s="42"/>
      <c r="H86" s="42"/>
      <c r="I86" s="42"/>
      <c r="J86" s="42"/>
      <c r="K86" s="42"/>
      <c r="L86" s="42"/>
      <c r="M86" s="42"/>
      <c r="N86" s="42"/>
      <c r="O86" s="42"/>
      <c r="Q86" s="41"/>
      <c r="R86" s="42"/>
      <c r="S86" s="42"/>
      <c r="T86" s="42"/>
      <c r="U86" s="42"/>
      <c r="V86" s="42"/>
      <c r="W86" s="42"/>
      <c r="X86" s="42"/>
      <c r="Y86" s="42"/>
      <c r="Z86" s="42"/>
      <c r="AA86" s="42"/>
      <c r="AB86" s="42"/>
      <c r="AC86" s="42"/>
      <c r="AD86" s="42"/>
    </row>
    <row r="87" spans="1:31">
      <c r="A87" s="41" t="s">
        <v>1598</v>
      </c>
      <c r="B87" s="41"/>
      <c r="C87" s="42"/>
      <c r="D87" s="42"/>
      <c r="E87" s="42"/>
      <c r="F87" s="42"/>
      <c r="G87" s="42"/>
      <c r="H87" s="42"/>
      <c r="I87" s="42"/>
      <c r="J87" s="42"/>
      <c r="K87" s="42"/>
      <c r="L87" s="42"/>
      <c r="M87" s="42"/>
      <c r="N87" s="42"/>
      <c r="O87" s="42"/>
      <c r="Q87" s="41"/>
      <c r="R87" s="42"/>
      <c r="S87" s="42"/>
      <c r="T87" s="42"/>
      <c r="U87" s="42"/>
      <c r="V87" s="42"/>
      <c r="W87" s="42"/>
      <c r="X87" s="42"/>
      <c r="Y87" s="42"/>
      <c r="Z87" s="42"/>
      <c r="AA87" s="42"/>
      <c r="AB87" s="42"/>
      <c r="AC87" s="42"/>
      <c r="AD87" s="42"/>
    </row>
    <row r="88" spans="1:31">
      <c r="A88" s="41" t="s">
        <v>1599</v>
      </c>
      <c r="B88" s="41" t="s">
        <v>2030</v>
      </c>
      <c r="C88" s="42"/>
      <c r="D88" s="42"/>
      <c r="E88" s="42"/>
      <c r="F88" s="42"/>
      <c r="G88" s="42"/>
      <c r="H88" s="42"/>
      <c r="I88" s="42"/>
      <c r="J88" s="42"/>
      <c r="K88" s="42"/>
      <c r="L88" s="42"/>
      <c r="M88" s="42"/>
      <c r="N88" s="42"/>
      <c r="O88" s="42"/>
      <c r="Q88" s="41" t="s">
        <v>2031</v>
      </c>
      <c r="R88" s="42"/>
      <c r="S88" s="42"/>
      <c r="T88" s="42"/>
      <c r="U88" s="42"/>
      <c r="V88" s="42"/>
      <c r="W88" s="42"/>
      <c r="X88" s="42"/>
      <c r="Y88" s="42"/>
      <c r="Z88" s="42"/>
      <c r="AA88" s="42"/>
      <c r="AB88" s="42"/>
      <c r="AC88" s="42"/>
      <c r="AD88" s="42"/>
    </row>
    <row r="89" spans="1:31">
      <c r="A89" s="41" t="s">
        <v>1600</v>
      </c>
      <c r="B89" s="41"/>
      <c r="C89" s="42"/>
      <c r="D89" s="42"/>
      <c r="E89" s="42"/>
      <c r="F89" s="42"/>
      <c r="G89" s="42"/>
      <c r="H89" s="42"/>
      <c r="I89" s="42"/>
      <c r="J89" s="42"/>
      <c r="K89" s="42"/>
      <c r="L89" s="42"/>
      <c r="M89" s="42"/>
      <c r="N89" s="42"/>
      <c r="O89" s="42"/>
      <c r="Q89" s="41"/>
      <c r="R89" s="42"/>
      <c r="S89" s="42"/>
      <c r="T89" s="42"/>
      <c r="U89" s="42"/>
      <c r="V89" s="42"/>
      <c r="W89" s="42"/>
      <c r="X89" s="42"/>
      <c r="Y89" s="42"/>
      <c r="Z89" s="42"/>
      <c r="AA89" s="42"/>
      <c r="AB89" s="42"/>
      <c r="AC89" s="42"/>
      <c r="AD89" s="42"/>
    </row>
    <row r="90" spans="1:31">
      <c r="A90" s="43" t="s">
        <v>1329</v>
      </c>
      <c r="B90" s="41"/>
      <c r="C90" s="42"/>
      <c r="D90" s="42"/>
      <c r="E90" s="42"/>
      <c r="F90" s="42"/>
      <c r="G90" s="42"/>
      <c r="H90" s="42"/>
      <c r="I90" s="42"/>
      <c r="J90" s="42"/>
      <c r="K90" s="42"/>
      <c r="L90" s="42"/>
      <c r="M90" s="42"/>
      <c r="N90" s="42"/>
      <c r="O90" s="42"/>
      <c r="Q90" s="43" t="s">
        <v>1329</v>
      </c>
      <c r="R90" s="42"/>
      <c r="S90" s="42"/>
      <c r="T90" s="42"/>
      <c r="U90" s="42"/>
      <c r="V90" s="42"/>
      <c r="W90" s="42"/>
      <c r="X90" s="42"/>
      <c r="Y90" s="42"/>
      <c r="Z90" s="42"/>
      <c r="AA90" s="42"/>
      <c r="AB90" s="42"/>
      <c r="AC90" s="42"/>
      <c r="AD90" s="42"/>
    </row>
    <row r="91" spans="1:31">
      <c r="A91" s="41" t="s">
        <v>1112</v>
      </c>
      <c r="B91" s="41"/>
      <c r="C91" s="42"/>
      <c r="D91" s="42"/>
      <c r="E91" s="42"/>
      <c r="F91" s="42"/>
      <c r="G91" s="42"/>
      <c r="H91" s="42"/>
      <c r="I91" s="42"/>
      <c r="J91" s="42"/>
      <c r="K91" s="42"/>
      <c r="L91" s="42"/>
      <c r="M91" s="42"/>
      <c r="N91" s="42"/>
      <c r="O91" s="42"/>
      <c r="Q91" s="41"/>
      <c r="R91" s="42"/>
      <c r="S91" s="42"/>
      <c r="T91" s="42"/>
      <c r="U91" s="42"/>
      <c r="V91" s="42"/>
      <c r="W91" s="42"/>
      <c r="X91" s="42"/>
      <c r="Y91" s="42"/>
      <c r="Z91" s="42"/>
      <c r="AA91" s="42"/>
      <c r="AB91" s="42"/>
      <c r="AC91" s="42"/>
      <c r="AD91" s="42"/>
    </row>
    <row r="92" spans="1:31">
      <c r="A92" s="46"/>
      <c r="B92" s="46" t="s">
        <v>2032</v>
      </c>
      <c r="C92" s="60"/>
      <c r="D92" s="60"/>
      <c r="E92" s="60"/>
      <c r="F92" s="60"/>
      <c r="G92" s="60"/>
      <c r="H92" s="60"/>
      <c r="I92" s="60"/>
      <c r="J92" s="60"/>
      <c r="K92" s="60"/>
      <c r="L92" s="60"/>
      <c r="M92" s="60"/>
      <c r="N92" s="60"/>
      <c r="O92" s="60"/>
      <c r="Q92" s="61" t="s">
        <v>2033</v>
      </c>
      <c r="R92" s="47"/>
      <c r="S92" s="47"/>
      <c r="T92" s="47"/>
      <c r="U92" s="47"/>
      <c r="V92" s="47"/>
      <c r="W92" s="47"/>
      <c r="X92" s="47"/>
      <c r="Y92" s="47"/>
      <c r="Z92" s="47"/>
      <c r="AA92" s="47"/>
      <c r="AB92" s="47"/>
      <c r="AC92" s="47"/>
      <c r="AD92" s="47"/>
    </row>
    <row r="93" spans="1:31">
      <c r="A93" s="48"/>
      <c r="B93" s="48"/>
      <c r="C93" s="50"/>
      <c r="D93" s="50"/>
      <c r="E93" s="50"/>
      <c r="F93" s="50"/>
      <c r="G93" s="50"/>
      <c r="H93" s="50"/>
      <c r="I93" s="50"/>
      <c r="J93" s="50"/>
      <c r="K93" s="50"/>
      <c r="L93" s="50"/>
      <c r="M93" s="50"/>
      <c r="N93" s="50"/>
      <c r="O93" s="50"/>
      <c r="Q93" s="48" t="s">
        <v>2034</v>
      </c>
      <c r="R93" s="50"/>
      <c r="S93" s="50"/>
      <c r="T93" s="50"/>
      <c r="U93" s="50"/>
      <c r="V93" s="50"/>
      <c r="W93" s="50"/>
      <c r="X93" s="50"/>
      <c r="Y93" s="50"/>
      <c r="Z93" s="50"/>
      <c r="AA93" s="50"/>
      <c r="AB93" s="50"/>
      <c r="AC93" s="50"/>
      <c r="AD93" s="50"/>
    </row>
    <row r="94" spans="1:31">
      <c r="A94" s="48"/>
      <c r="B94" s="48"/>
      <c r="C94" s="50"/>
      <c r="D94" s="50"/>
      <c r="E94" s="50"/>
      <c r="F94" s="50"/>
      <c r="G94" s="50"/>
      <c r="H94" s="50"/>
      <c r="I94" s="50"/>
      <c r="J94" s="50"/>
      <c r="K94" s="50"/>
      <c r="L94" s="50"/>
      <c r="M94" s="50"/>
      <c r="N94" s="50"/>
      <c r="O94" s="50"/>
      <c r="Q94" s="48"/>
      <c r="R94" s="50"/>
      <c r="S94" s="50"/>
      <c r="T94" s="50"/>
      <c r="U94" s="50"/>
      <c r="V94" s="50"/>
      <c r="W94" s="50"/>
      <c r="X94" s="50"/>
      <c r="Y94" s="50"/>
      <c r="Z94" s="50"/>
      <c r="AA94" s="50"/>
      <c r="AB94" s="50"/>
      <c r="AC94" s="50"/>
      <c r="AD94" s="50"/>
    </row>
    <row r="95" spans="1:31">
      <c r="A95" s="59" t="s">
        <v>2140</v>
      </c>
      <c r="B95" s="52" t="s">
        <v>1073</v>
      </c>
      <c r="C95" s="53">
        <f t="shared" ref="C95:O95" si="14">SUM(C92:C94)</f>
        <v>0</v>
      </c>
      <c r="D95" s="53">
        <f t="shared" si="14"/>
        <v>0</v>
      </c>
      <c r="E95" s="53">
        <f t="shared" si="14"/>
        <v>0</v>
      </c>
      <c r="F95" s="53">
        <f t="shared" si="14"/>
        <v>0</v>
      </c>
      <c r="G95" s="53">
        <f t="shared" si="14"/>
        <v>0</v>
      </c>
      <c r="H95" s="53">
        <f t="shared" si="14"/>
        <v>0</v>
      </c>
      <c r="I95" s="53">
        <f t="shared" si="14"/>
        <v>0</v>
      </c>
      <c r="J95" s="53">
        <f t="shared" si="14"/>
        <v>0</v>
      </c>
      <c r="K95" s="53">
        <f t="shared" si="14"/>
        <v>0</v>
      </c>
      <c r="L95" s="53">
        <f t="shared" si="14"/>
        <v>0</v>
      </c>
      <c r="M95" s="53">
        <f t="shared" si="14"/>
        <v>0</v>
      </c>
      <c r="N95" s="53">
        <f t="shared" si="14"/>
        <v>0</v>
      </c>
      <c r="O95" s="53">
        <f t="shared" si="14"/>
        <v>0</v>
      </c>
      <c r="Q95" s="52" t="s">
        <v>1073</v>
      </c>
      <c r="R95" s="53">
        <f t="shared" ref="R95:AD95" si="15">SUM(R92:R94)</f>
        <v>0</v>
      </c>
      <c r="S95" s="53">
        <f t="shared" si="15"/>
        <v>0</v>
      </c>
      <c r="T95" s="53">
        <f t="shared" si="15"/>
        <v>0</v>
      </c>
      <c r="U95" s="53">
        <f t="shared" si="15"/>
        <v>0</v>
      </c>
      <c r="V95" s="53">
        <f t="shared" si="15"/>
        <v>0</v>
      </c>
      <c r="W95" s="53">
        <f t="shared" si="15"/>
        <v>0</v>
      </c>
      <c r="X95" s="53">
        <f t="shared" si="15"/>
        <v>0</v>
      </c>
      <c r="Y95" s="53">
        <f t="shared" si="15"/>
        <v>0</v>
      </c>
      <c r="Z95" s="53">
        <f t="shared" si="15"/>
        <v>0</v>
      </c>
      <c r="AA95" s="53">
        <f t="shared" si="15"/>
        <v>0</v>
      </c>
      <c r="AB95" s="53">
        <f t="shared" si="15"/>
        <v>0</v>
      </c>
      <c r="AC95" s="53">
        <f t="shared" si="15"/>
        <v>0</v>
      </c>
      <c r="AD95" s="53">
        <f t="shared" si="15"/>
        <v>0</v>
      </c>
    </row>
    <row r="96" spans="1:31">
      <c r="A96" s="46" t="s">
        <v>2141</v>
      </c>
      <c r="B96" s="46" t="s">
        <v>2035</v>
      </c>
      <c r="C96" s="47"/>
      <c r="D96" s="47"/>
      <c r="E96" s="47"/>
      <c r="F96" s="47"/>
      <c r="G96" s="47"/>
      <c r="H96" s="47"/>
      <c r="I96" s="47"/>
      <c r="J96" s="47"/>
      <c r="K96" s="47"/>
      <c r="L96" s="47"/>
      <c r="M96" s="47"/>
      <c r="N96" s="47"/>
      <c r="O96" s="47"/>
      <c r="Q96" s="46" t="s">
        <v>2036</v>
      </c>
      <c r="R96" s="46"/>
      <c r="S96" s="47"/>
      <c r="T96" s="47"/>
      <c r="U96" s="47"/>
      <c r="V96" s="47"/>
      <c r="W96" s="47"/>
      <c r="X96" s="47"/>
      <c r="Y96" s="47"/>
      <c r="Z96" s="47"/>
      <c r="AA96" s="47"/>
      <c r="AB96" s="47"/>
      <c r="AC96" s="47"/>
      <c r="AD96" s="47"/>
      <c r="AE96" s="47"/>
    </row>
    <row r="97" spans="1:31" s="54" customFormat="1">
      <c r="A97" s="50"/>
      <c r="B97" s="115" t="s">
        <v>2037</v>
      </c>
      <c r="C97" s="49"/>
      <c r="D97" s="49"/>
      <c r="E97" s="49"/>
      <c r="F97" s="49"/>
      <c r="G97" s="49"/>
      <c r="H97" s="49"/>
      <c r="I97" s="49"/>
      <c r="J97" s="49"/>
      <c r="K97" s="49"/>
      <c r="L97" s="49"/>
      <c r="M97" s="49"/>
      <c r="N97" s="49"/>
      <c r="O97" s="49"/>
      <c r="Q97" s="50" t="s">
        <v>2038</v>
      </c>
      <c r="R97" s="115"/>
      <c r="S97" s="49"/>
      <c r="T97" s="49"/>
      <c r="U97" s="49"/>
      <c r="V97" s="49"/>
      <c r="W97" s="49"/>
      <c r="X97" s="49"/>
      <c r="Y97" s="49"/>
      <c r="Z97" s="49"/>
      <c r="AA97" s="49"/>
      <c r="AB97" s="49"/>
      <c r="AC97" s="49"/>
      <c r="AD97" s="49"/>
      <c r="AE97" s="49"/>
    </row>
    <row r="98" spans="1:31">
      <c r="A98" s="59"/>
      <c r="B98" s="52" t="s">
        <v>1073</v>
      </c>
      <c r="C98" s="53">
        <f t="shared" ref="C98:O98" si="16">SUM(C96:C97)</f>
        <v>0</v>
      </c>
      <c r="D98" s="53">
        <f t="shared" si="16"/>
        <v>0</v>
      </c>
      <c r="E98" s="53">
        <f t="shared" si="16"/>
        <v>0</v>
      </c>
      <c r="F98" s="53">
        <f t="shared" si="16"/>
        <v>0</v>
      </c>
      <c r="G98" s="53">
        <f t="shared" si="16"/>
        <v>0</v>
      </c>
      <c r="H98" s="53">
        <f t="shared" si="16"/>
        <v>0</v>
      </c>
      <c r="I98" s="53">
        <f t="shared" si="16"/>
        <v>0</v>
      </c>
      <c r="J98" s="53">
        <f t="shared" si="16"/>
        <v>0</v>
      </c>
      <c r="K98" s="53">
        <f t="shared" si="16"/>
        <v>0</v>
      </c>
      <c r="L98" s="53">
        <f t="shared" si="16"/>
        <v>0</v>
      </c>
      <c r="M98" s="53">
        <f t="shared" si="16"/>
        <v>0</v>
      </c>
      <c r="N98" s="53">
        <f t="shared" si="16"/>
        <v>0</v>
      </c>
      <c r="O98" s="53">
        <f t="shared" si="16"/>
        <v>0</v>
      </c>
      <c r="Q98" s="52" t="s">
        <v>1073</v>
      </c>
      <c r="R98" s="116">
        <f t="shared" ref="R98:AD98" si="17">SUM(R96:R97)</f>
        <v>0</v>
      </c>
      <c r="S98" s="53">
        <f t="shared" si="17"/>
        <v>0</v>
      </c>
      <c r="T98" s="53">
        <f t="shared" si="17"/>
        <v>0</v>
      </c>
      <c r="U98" s="53">
        <f t="shared" si="17"/>
        <v>0</v>
      </c>
      <c r="V98" s="53">
        <f t="shared" si="17"/>
        <v>0</v>
      </c>
      <c r="W98" s="53">
        <f t="shared" si="17"/>
        <v>0</v>
      </c>
      <c r="X98" s="53">
        <f t="shared" si="17"/>
        <v>0</v>
      </c>
      <c r="Y98" s="53">
        <f t="shared" si="17"/>
        <v>0</v>
      </c>
      <c r="Z98" s="53">
        <f t="shared" si="17"/>
        <v>0</v>
      </c>
      <c r="AA98" s="53">
        <f t="shared" si="17"/>
        <v>0</v>
      </c>
      <c r="AB98" s="53">
        <f t="shared" si="17"/>
        <v>0</v>
      </c>
      <c r="AC98" s="53">
        <f t="shared" si="17"/>
        <v>0</v>
      </c>
      <c r="AD98" s="53">
        <f t="shared" si="17"/>
        <v>0</v>
      </c>
      <c r="AE98" s="53"/>
    </row>
    <row r="99" spans="1:31">
      <c r="A99" s="41" t="s">
        <v>2142</v>
      </c>
      <c r="B99" s="41"/>
      <c r="C99" s="42"/>
      <c r="D99" s="42"/>
      <c r="E99" s="42"/>
      <c r="F99" s="42"/>
      <c r="G99" s="42"/>
      <c r="H99" s="42"/>
      <c r="I99" s="42"/>
      <c r="J99" s="42"/>
      <c r="K99" s="42"/>
      <c r="L99" s="42"/>
      <c r="M99" s="42"/>
      <c r="N99" s="42"/>
      <c r="O99" s="42"/>
      <c r="Q99" s="41"/>
      <c r="R99" s="42"/>
      <c r="S99" s="42"/>
      <c r="T99" s="42"/>
      <c r="U99" s="42"/>
      <c r="V99" s="42"/>
      <c r="W99" s="42"/>
      <c r="X99" s="42"/>
      <c r="Y99" s="42"/>
      <c r="Z99" s="42"/>
      <c r="AA99" s="42"/>
      <c r="AB99" s="42"/>
      <c r="AC99" s="42"/>
      <c r="AD99" s="42"/>
    </row>
    <row r="100" spans="1:31">
      <c r="A100" s="41" t="s">
        <v>2143</v>
      </c>
      <c r="B100" s="41" t="s">
        <v>1003</v>
      </c>
      <c r="C100" s="42"/>
      <c r="D100" s="42"/>
      <c r="E100" s="42"/>
      <c r="F100" s="42"/>
      <c r="G100" s="42"/>
      <c r="H100" s="42"/>
      <c r="I100" s="42"/>
      <c r="J100" s="42"/>
      <c r="K100" s="42"/>
      <c r="L100" s="42"/>
      <c r="M100" s="42"/>
      <c r="N100" s="42"/>
      <c r="O100" s="42"/>
      <c r="Q100" s="41" t="s">
        <v>1004</v>
      </c>
      <c r="R100" s="42"/>
      <c r="S100" s="42"/>
      <c r="T100" s="42"/>
      <c r="U100" s="42"/>
      <c r="V100" s="42"/>
      <c r="W100" s="42"/>
      <c r="X100" s="42"/>
      <c r="Y100" s="42"/>
      <c r="Z100" s="42"/>
      <c r="AA100" s="42"/>
      <c r="AB100" s="42"/>
      <c r="AC100" s="42"/>
      <c r="AD100" s="42"/>
    </row>
    <row r="101" spans="1:31">
      <c r="A101" s="41" t="s">
        <v>1992</v>
      </c>
      <c r="B101" s="41"/>
      <c r="C101" s="42"/>
      <c r="D101" s="42"/>
      <c r="E101" s="42"/>
      <c r="F101" s="42"/>
      <c r="G101" s="42"/>
      <c r="H101" s="42"/>
      <c r="I101" s="42"/>
      <c r="J101" s="42"/>
      <c r="K101" s="42"/>
      <c r="L101" s="42"/>
      <c r="M101" s="42"/>
      <c r="N101" s="42"/>
      <c r="O101" s="42"/>
      <c r="Q101" s="41"/>
      <c r="R101" s="42"/>
      <c r="S101" s="42"/>
      <c r="T101" s="42"/>
      <c r="U101" s="42"/>
      <c r="V101" s="42"/>
      <c r="W101" s="42"/>
      <c r="X101" s="42"/>
      <c r="Y101" s="42"/>
      <c r="Z101" s="42"/>
      <c r="AA101" s="42"/>
      <c r="AB101" s="42"/>
      <c r="AC101" s="42"/>
      <c r="AD101" s="42"/>
    </row>
    <row r="102" spans="1:31">
      <c r="A102" s="43" t="s">
        <v>1689</v>
      </c>
      <c r="B102" s="41"/>
      <c r="C102" s="42"/>
      <c r="D102" s="42"/>
      <c r="E102" s="42"/>
      <c r="F102" s="42"/>
      <c r="G102" s="42"/>
      <c r="H102" s="42"/>
      <c r="I102" s="42"/>
      <c r="J102" s="42"/>
      <c r="K102" s="42"/>
      <c r="L102" s="42"/>
      <c r="M102" s="42"/>
      <c r="N102" s="42"/>
      <c r="O102" s="42"/>
      <c r="Q102" s="43" t="s">
        <v>1689</v>
      </c>
      <c r="R102" s="42"/>
      <c r="S102" s="42"/>
      <c r="T102" s="42"/>
      <c r="U102" s="42"/>
      <c r="V102" s="42"/>
      <c r="W102" s="42"/>
      <c r="X102" s="42"/>
      <c r="Y102" s="42"/>
      <c r="Z102" s="42"/>
      <c r="AA102" s="42"/>
      <c r="AB102" s="42"/>
      <c r="AC102" s="42"/>
      <c r="AD102" s="42"/>
    </row>
    <row r="103" spans="1:31">
      <c r="A103" s="41" t="s">
        <v>1052</v>
      </c>
      <c r="B103" s="41"/>
      <c r="C103" s="42"/>
      <c r="D103" s="42"/>
      <c r="E103" s="42"/>
      <c r="F103" s="42"/>
      <c r="G103" s="42"/>
      <c r="H103" s="42"/>
      <c r="I103" s="42"/>
      <c r="J103" s="42"/>
      <c r="K103" s="42"/>
      <c r="L103" s="42"/>
      <c r="M103" s="42"/>
      <c r="N103" s="42"/>
      <c r="O103" s="42"/>
      <c r="Q103" s="41"/>
      <c r="R103" s="42"/>
      <c r="S103" s="42"/>
      <c r="T103" s="42"/>
      <c r="U103" s="42"/>
      <c r="V103" s="42"/>
      <c r="W103" s="42"/>
      <c r="X103" s="42"/>
      <c r="Y103" s="42"/>
      <c r="Z103" s="42"/>
      <c r="AA103" s="42"/>
      <c r="AB103" s="42"/>
      <c r="AC103" s="42"/>
      <c r="AD103" s="42"/>
    </row>
    <row r="104" spans="1:31">
      <c r="A104" s="41" t="s">
        <v>1956</v>
      </c>
      <c r="B104" s="41"/>
      <c r="C104" s="42"/>
      <c r="D104" s="42"/>
      <c r="E104" s="42"/>
      <c r="F104" s="42"/>
      <c r="G104" s="42"/>
      <c r="H104" s="42"/>
      <c r="I104" s="42"/>
      <c r="J104" s="42"/>
      <c r="K104" s="42"/>
      <c r="L104" s="42"/>
      <c r="M104" s="42"/>
      <c r="N104" s="42"/>
      <c r="O104" s="42"/>
      <c r="Q104" s="41"/>
      <c r="R104" s="42"/>
      <c r="S104" s="42"/>
      <c r="T104" s="42"/>
      <c r="U104" s="42"/>
      <c r="V104" s="42"/>
      <c r="W104" s="42"/>
      <c r="X104" s="42"/>
      <c r="Y104" s="42"/>
      <c r="Z104" s="42"/>
      <c r="AA104" s="42"/>
      <c r="AB104" s="42"/>
      <c r="AC104" s="42"/>
      <c r="AD104" s="42"/>
    </row>
    <row r="105" spans="1:31">
      <c r="A105" s="46"/>
      <c r="B105" s="46" t="s">
        <v>1005</v>
      </c>
      <c r="C105" s="47"/>
      <c r="D105" s="47"/>
      <c r="E105" s="47"/>
      <c r="F105" s="47"/>
      <c r="G105" s="47"/>
      <c r="H105" s="47"/>
      <c r="I105" s="47"/>
      <c r="J105" s="47"/>
      <c r="K105" s="47"/>
      <c r="L105" s="47"/>
      <c r="M105" s="47"/>
      <c r="N105" s="47"/>
      <c r="O105" s="47"/>
      <c r="Q105" s="46"/>
      <c r="R105" s="47"/>
      <c r="S105" s="47"/>
      <c r="T105" s="47"/>
      <c r="U105" s="47"/>
      <c r="V105" s="47"/>
      <c r="W105" s="47"/>
      <c r="X105" s="47"/>
      <c r="Y105" s="47"/>
      <c r="Z105" s="47"/>
      <c r="AA105" s="47"/>
      <c r="AB105" s="47"/>
      <c r="AC105" s="47"/>
      <c r="AD105" s="47"/>
    </row>
    <row r="106" spans="1:31">
      <c r="A106" s="48"/>
      <c r="B106" s="48" t="s">
        <v>940</v>
      </c>
      <c r="C106" s="49"/>
      <c r="D106" s="49"/>
      <c r="E106" s="49"/>
      <c r="F106" s="49"/>
      <c r="G106" s="49"/>
      <c r="H106" s="49"/>
      <c r="I106" s="49"/>
      <c r="J106" s="49"/>
      <c r="K106" s="49"/>
      <c r="L106" s="49"/>
      <c r="M106" s="49"/>
      <c r="N106" s="49"/>
      <c r="O106" s="49"/>
      <c r="Q106" s="48" t="s">
        <v>941</v>
      </c>
      <c r="R106" s="50"/>
      <c r="S106" s="50"/>
      <c r="T106" s="50"/>
      <c r="U106" s="50"/>
      <c r="V106" s="50"/>
      <c r="W106" s="50"/>
      <c r="X106" s="50"/>
      <c r="Y106" s="50"/>
      <c r="Z106" s="50"/>
      <c r="AA106" s="50"/>
      <c r="AB106" s="50"/>
      <c r="AC106" s="50"/>
      <c r="AD106" s="50"/>
    </row>
    <row r="107" spans="1:31">
      <c r="A107" s="48"/>
      <c r="B107" s="48"/>
      <c r="C107" s="50"/>
      <c r="D107" s="50"/>
      <c r="E107" s="50"/>
      <c r="F107" s="50"/>
      <c r="G107" s="50"/>
      <c r="H107" s="50"/>
      <c r="I107" s="50"/>
      <c r="J107" s="50"/>
      <c r="K107" s="50"/>
      <c r="L107" s="50"/>
      <c r="M107" s="50"/>
      <c r="N107" s="50"/>
      <c r="O107" s="50"/>
      <c r="Q107" s="48"/>
      <c r="R107" s="50"/>
      <c r="S107" s="50"/>
      <c r="T107" s="50"/>
      <c r="U107" s="50"/>
      <c r="V107" s="50"/>
      <c r="W107" s="50"/>
      <c r="X107" s="50"/>
      <c r="Y107" s="50"/>
      <c r="Z107" s="50"/>
      <c r="AA107" s="50"/>
      <c r="AB107" s="50"/>
      <c r="AC107" s="50"/>
      <c r="AD107" s="50"/>
    </row>
    <row r="108" spans="1:31">
      <c r="A108" s="59" t="s">
        <v>1054</v>
      </c>
      <c r="B108" s="52" t="s">
        <v>1073</v>
      </c>
      <c r="C108" s="53">
        <f t="shared" ref="C108:O108" si="18">SUM(C105:C107)</f>
        <v>0</v>
      </c>
      <c r="D108" s="53">
        <f t="shared" si="18"/>
        <v>0</v>
      </c>
      <c r="E108" s="53">
        <f t="shared" si="18"/>
        <v>0</v>
      </c>
      <c r="F108" s="53">
        <f t="shared" si="18"/>
        <v>0</v>
      </c>
      <c r="G108" s="53">
        <f t="shared" si="18"/>
        <v>0</v>
      </c>
      <c r="H108" s="53">
        <f t="shared" si="18"/>
        <v>0</v>
      </c>
      <c r="I108" s="53">
        <f t="shared" si="18"/>
        <v>0</v>
      </c>
      <c r="J108" s="53">
        <f t="shared" si="18"/>
        <v>0</v>
      </c>
      <c r="K108" s="53">
        <f t="shared" si="18"/>
        <v>0</v>
      </c>
      <c r="L108" s="53">
        <f t="shared" si="18"/>
        <v>0</v>
      </c>
      <c r="M108" s="53">
        <f t="shared" si="18"/>
        <v>0</v>
      </c>
      <c r="N108" s="53">
        <f t="shared" si="18"/>
        <v>0</v>
      </c>
      <c r="O108" s="53">
        <f t="shared" si="18"/>
        <v>0</v>
      </c>
      <c r="Q108" s="52" t="s">
        <v>1073</v>
      </c>
      <c r="R108" s="53">
        <f t="shared" ref="R108:AD108" si="19">SUM(R105:R107)</f>
        <v>0</v>
      </c>
      <c r="S108" s="53">
        <f t="shared" si="19"/>
        <v>0</v>
      </c>
      <c r="T108" s="53">
        <f t="shared" si="19"/>
        <v>0</v>
      </c>
      <c r="U108" s="53">
        <f t="shared" si="19"/>
        <v>0</v>
      </c>
      <c r="V108" s="53">
        <f t="shared" si="19"/>
        <v>0</v>
      </c>
      <c r="W108" s="53">
        <f t="shared" si="19"/>
        <v>0</v>
      </c>
      <c r="X108" s="53">
        <f t="shared" si="19"/>
        <v>0</v>
      </c>
      <c r="Y108" s="53">
        <f t="shared" si="19"/>
        <v>0</v>
      </c>
      <c r="Z108" s="53">
        <f t="shared" si="19"/>
        <v>0</v>
      </c>
      <c r="AA108" s="53">
        <f t="shared" si="19"/>
        <v>0</v>
      </c>
      <c r="AB108" s="53">
        <f t="shared" si="19"/>
        <v>0</v>
      </c>
      <c r="AC108" s="53">
        <f t="shared" si="19"/>
        <v>0</v>
      </c>
      <c r="AD108" s="53">
        <f t="shared" si="19"/>
        <v>0</v>
      </c>
    </row>
    <row r="109" spans="1:31">
      <c r="A109" s="46"/>
      <c r="B109" s="46" t="s">
        <v>717</v>
      </c>
      <c r="C109" s="47"/>
      <c r="D109" s="47"/>
      <c r="E109" s="47"/>
      <c r="F109" s="47"/>
      <c r="G109" s="47"/>
      <c r="H109" s="47"/>
      <c r="I109" s="47"/>
      <c r="J109" s="47"/>
      <c r="K109" s="47"/>
      <c r="L109" s="47"/>
      <c r="M109" s="47"/>
      <c r="N109" s="47"/>
      <c r="O109" s="47"/>
      <c r="Q109" s="113"/>
      <c r="R109" s="47"/>
      <c r="S109" s="47"/>
      <c r="T109" s="47"/>
      <c r="U109" s="47"/>
      <c r="V109" s="47"/>
      <c r="W109" s="47"/>
      <c r="X109" s="47"/>
      <c r="Y109" s="47"/>
      <c r="Z109" s="47"/>
      <c r="AA109" s="47"/>
      <c r="AB109" s="47"/>
      <c r="AC109" s="47"/>
      <c r="AD109" s="47"/>
    </row>
    <row r="110" spans="1:31">
      <c r="A110" s="48"/>
      <c r="B110" s="112"/>
      <c r="C110" s="50"/>
      <c r="D110" s="50"/>
      <c r="E110" s="50"/>
      <c r="F110" s="50"/>
      <c r="G110" s="50"/>
      <c r="H110" s="50"/>
      <c r="I110" s="50"/>
      <c r="J110" s="50"/>
      <c r="K110" s="50"/>
      <c r="L110" s="50"/>
      <c r="M110" s="50"/>
      <c r="N110" s="50"/>
      <c r="O110" s="50"/>
      <c r="Q110" s="112"/>
      <c r="R110" s="50"/>
      <c r="S110" s="50"/>
      <c r="T110" s="50"/>
      <c r="U110" s="50"/>
      <c r="V110" s="50"/>
      <c r="W110" s="50"/>
      <c r="X110" s="50"/>
      <c r="Y110" s="50"/>
      <c r="Z110" s="50"/>
      <c r="AA110" s="50"/>
      <c r="AB110" s="50"/>
      <c r="AC110" s="50"/>
      <c r="AD110" s="50"/>
    </row>
    <row r="111" spans="1:31">
      <c r="A111" s="48"/>
      <c r="B111" s="112"/>
      <c r="C111" s="50"/>
      <c r="D111" s="50"/>
      <c r="E111" s="50"/>
      <c r="F111" s="50"/>
      <c r="G111" s="50"/>
      <c r="H111" s="50"/>
      <c r="I111" s="50"/>
      <c r="J111" s="50"/>
      <c r="K111" s="50"/>
      <c r="L111" s="50"/>
      <c r="M111" s="50"/>
      <c r="N111" s="50"/>
      <c r="O111" s="50"/>
      <c r="Q111" s="112"/>
      <c r="R111" s="50"/>
      <c r="S111" s="50"/>
      <c r="T111" s="50"/>
      <c r="U111" s="50"/>
      <c r="V111" s="50"/>
      <c r="W111" s="50"/>
      <c r="X111" s="50"/>
      <c r="Y111" s="50"/>
      <c r="Z111" s="50"/>
      <c r="AA111" s="50"/>
      <c r="AB111" s="50"/>
      <c r="AC111" s="50"/>
      <c r="AD111" s="50"/>
    </row>
    <row r="112" spans="1:31">
      <c r="A112" s="59" t="s">
        <v>1055</v>
      </c>
      <c r="B112" s="52" t="s">
        <v>1073</v>
      </c>
      <c r="C112" s="53">
        <f>SUM(C109:C111)</f>
        <v>0</v>
      </c>
      <c r="D112" s="53">
        <f t="shared" ref="D112:O112" si="20">SUM(D109:D111)</f>
        <v>0</v>
      </c>
      <c r="E112" s="53">
        <f t="shared" si="20"/>
        <v>0</v>
      </c>
      <c r="F112" s="53">
        <f t="shared" si="20"/>
        <v>0</v>
      </c>
      <c r="G112" s="53">
        <f t="shared" si="20"/>
        <v>0</v>
      </c>
      <c r="H112" s="53">
        <f t="shared" si="20"/>
        <v>0</v>
      </c>
      <c r="I112" s="53">
        <f t="shared" si="20"/>
        <v>0</v>
      </c>
      <c r="J112" s="53">
        <f t="shared" si="20"/>
        <v>0</v>
      </c>
      <c r="K112" s="53">
        <f t="shared" si="20"/>
        <v>0</v>
      </c>
      <c r="L112" s="53">
        <f t="shared" si="20"/>
        <v>0</v>
      </c>
      <c r="M112" s="53">
        <f t="shared" si="20"/>
        <v>0</v>
      </c>
      <c r="N112" s="53">
        <f t="shared" si="20"/>
        <v>0</v>
      </c>
      <c r="O112" s="53">
        <f t="shared" si="20"/>
        <v>0</v>
      </c>
      <c r="Q112" s="59" t="s">
        <v>718</v>
      </c>
      <c r="R112" s="53">
        <f t="shared" ref="R112:AD112" si="21">SUM(R109:R111)</f>
        <v>0</v>
      </c>
      <c r="S112" s="53">
        <f t="shared" si="21"/>
        <v>0</v>
      </c>
      <c r="T112" s="53">
        <f t="shared" si="21"/>
        <v>0</v>
      </c>
      <c r="U112" s="53">
        <f t="shared" si="21"/>
        <v>0</v>
      </c>
      <c r="V112" s="53">
        <f t="shared" si="21"/>
        <v>0</v>
      </c>
      <c r="W112" s="53">
        <f t="shared" si="21"/>
        <v>0</v>
      </c>
      <c r="X112" s="53">
        <f t="shared" si="21"/>
        <v>0</v>
      </c>
      <c r="Y112" s="53">
        <f t="shared" si="21"/>
        <v>0</v>
      </c>
      <c r="Z112" s="53">
        <f t="shared" si="21"/>
        <v>0</v>
      </c>
      <c r="AA112" s="53">
        <f t="shared" si="21"/>
        <v>0</v>
      </c>
      <c r="AB112" s="53">
        <f t="shared" si="21"/>
        <v>0</v>
      </c>
      <c r="AC112" s="53">
        <f t="shared" si="21"/>
        <v>0</v>
      </c>
      <c r="AD112" s="53">
        <f t="shared" si="21"/>
        <v>0</v>
      </c>
    </row>
    <row r="113" spans="1:30">
      <c r="A113" s="41" t="s">
        <v>1056</v>
      </c>
      <c r="B113" s="41"/>
      <c r="C113" s="42"/>
      <c r="D113" s="42"/>
      <c r="E113" s="42"/>
      <c r="F113" s="42"/>
      <c r="G113" s="42"/>
      <c r="H113" s="42"/>
      <c r="I113" s="42"/>
      <c r="J113" s="42"/>
      <c r="K113" s="42"/>
      <c r="L113" s="42"/>
      <c r="M113" s="42"/>
      <c r="N113" s="42"/>
      <c r="O113" s="42"/>
      <c r="Q113" s="41"/>
      <c r="R113" s="42"/>
      <c r="S113" s="42"/>
      <c r="T113" s="42"/>
      <c r="U113" s="42"/>
      <c r="V113" s="42"/>
      <c r="W113" s="42"/>
      <c r="X113" s="42"/>
      <c r="Y113" s="42"/>
      <c r="Z113" s="42"/>
      <c r="AA113" s="42"/>
      <c r="AB113" s="42"/>
      <c r="AC113" s="42"/>
      <c r="AD113" s="42"/>
    </row>
    <row r="114" spans="1:30">
      <c r="A114" s="41" t="s">
        <v>1057</v>
      </c>
      <c r="B114" s="41"/>
      <c r="C114" s="42"/>
      <c r="D114" s="42"/>
      <c r="E114" s="42"/>
      <c r="F114" s="42"/>
      <c r="G114" s="42"/>
      <c r="H114" s="42"/>
      <c r="I114" s="42"/>
      <c r="J114" s="42"/>
      <c r="K114" s="42"/>
      <c r="L114" s="42"/>
      <c r="M114" s="42"/>
      <c r="N114" s="42"/>
      <c r="O114" s="42"/>
      <c r="Q114" s="41"/>
      <c r="R114" s="42"/>
      <c r="S114" s="42"/>
      <c r="T114" s="42"/>
      <c r="U114" s="42"/>
      <c r="V114" s="42"/>
      <c r="W114" s="42"/>
      <c r="X114" s="42"/>
      <c r="Y114" s="42"/>
      <c r="Z114" s="42"/>
      <c r="AA114" s="42"/>
      <c r="AB114" s="42"/>
      <c r="AC114" s="42"/>
      <c r="AD114" s="42"/>
    </row>
    <row r="115" spans="1:30">
      <c r="A115" s="41" t="s">
        <v>1058</v>
      </c>
      <c r="B115" s="41"/>
      <c r="C115" s="42"/>
      <c r="D115" s="42"/>
      <c r="E115" s="42"/>
      <c r="F115" s="42"/>
      <c r="G115" s="42"/>
      <c r="H115" s="42"/>
      <c r="I115" s="42"/>
      <c r="J115" s="42"/>
      <c r="K115" s="42"/>
      <c r="L115" s="42"/>
      <c r="M115" s="42"/>
      <c r="N115" s="42"/>
      <c r="O115" s="42"/>
      <c r="Q115" s="41"/>
      <c r="R115" s="42"/>
      <c r="S115" s="42"/>
      <c r="T115" s="42"/>
      <c r="U115" s="42"/>
      <c r="V115" s="42"/>
      <c r="W115" s="42"/>
      <c r="X115" s="42"/>
      <c r="Y115" s="42"/>
      <c r="Z115" s="42"/>
      <c r="AA115" s="42"/>
      <c r="AB115" s="42"/>
      <c r="AC115" s="42"/>
      <c r="AD115" s="42"/>
    </row>
    <row r="116" spans="1:30">
      <c r="A116" s="41" t="s">
        <v>1059</v>
      </c>
      <c r="B116" s="41"/>
      <c r="C116" s="42"/>
      <c r="D116" s="42"/>
      <c r="E116" s="42"/>
      <c r="F116" s="42"/>
      <c r="G116" s="42"/>
      <c r="H116" s="42"/>
      <c r="I116" s="42"/>
      <c r="J116" s="42"/>
      <c r="K116" s="42"/>
      <c r="L116" s="42"/>
      <c r="M116" s="42"/>
      <c r="N116" s="42"/>
      <c r="O116" s="42"/>
      <c r="Q116" s="41"/>
      <c r="R116" s="42"/>
      <c r="S116" s="42"/>
      <c r="T116" s="42"/>
      <c r="U116" s="42"/>
      <c r="V116" s="42"/>
      <c r="W116" s="42"/>
      <c r="X116" s="42"/>
      <c r="Y116" s="42"/>
      <c r="Z116" s="42"/>
      <c r="AA116" s="42"/>
      <c r="AB116" s="42"/>
      <c r="AC116" s="42"/>
      <c r="AD116" s="42"/>
    </row>
    <row r="117" spans="1:30">
      <c r="A117" s="41" t="s">
        <v>1060</v>
      </c>
      <c r="B117" s="41"/>
      <c r="C117" s="42"/>
      <c r="D117" s="42"/>
      <c r="E117" s="42"/>
      <c r="F117" s="42"/>
      <c r="G117" s="42"/>
      <c r="H117" s="42"/>
      <c r="I117" s="42"/>
      <c r="J117" s="42"/>
      <c r="K117" s="42"/>
      <c r="L117" s="42"/>
      <c r="M117" s="42"/>
      <c r="N117" s="42"/>
      <c r="O117" s="42"/>
      <c r="Q117" s="41"/>
      <c r="R117" s="42"/>
      <c r="S117" s="42"/>
      <c r="T117" s="42"/>
      <c r="U117" s="42"/>
      <c r="V117" s="42"/>
      <c r="W117" s="42"/>
      <c r="X117" s="42"/>
      <c r="Y117" s="42"/>
      <c r="Z117" s="42"/>
      <c r="AA117" s="42"/>
      <c r="AB117" s="42"/>
      <c r="AC117" s="42"/>
      <c r="AD117" s="42"/>
    </row>
    <row r="118" spans="1:30">
      <c r="A118" s="41" t="s">
        <v>1061</v>
      </c>
      <c r="B118" s="41"/>
      <c r="C118" s="42"/>
      <c r="D118" s="42"/>
      <c r="E118" s="42"/>
      <c r="F118" s="42"/>
      <c r="G118" s="42"/>
      <c r="H118" s="42"/>
      <c r="I118" s="42"/>
      <c r="J118" s="42"/>
      <c r="K118" s="42"/>
      <c r="L118" s="42"/>
      <c r="M118" s="42"/>
      <c r="N118" s="42"/>
      <c r="O118" s="42"/>
      <c r="Q118" s="41"/>
      <c r="R118" s="42"/>
      <c r="S118" s="42"/>
      <c r="T118" s="42"/>
      <c r="U118" s="42"/>
      <c r="V118" s="42"/>
      <c r="W118" s="42"/>
      <c r="X118" s="42"/>
      <c r="Y118" s="42"/>
      <c r="Z118" s="42"/>
      <c r="AA118" s="42"/>
      <c r="AB118" s="42"/>
      <c r="AC118" s="42"/>
      <c r="AD118" s="42"/>
    </row>
    <row r="119" spans="1:30">
      <c r="A119" s="41" t="s">
        <v>1957</v>
      </c>
      <c r="B119" s="41"/>
      <c r="C119" s="42"/>
      <c r="D119" s="42"/>
      <c r="E119" s="42"/>
      <c r="F119" s="42"/>
      <c r="G119" s="42"/>
      <c r="H119" s="42"/>
      <c r="I119" s="42"/>
      <c r="J119" s="42"/>
      <c r="K119" s="42"/>
      <c r="L119" s="42"/>
      <c r="M119" s="42"/>
      <c r="N119" s="42"/>
      <c r="O119" s="42"/>
      <c r="Q119" s="41"/>
      <c r="R119" s="42"/>
      <c r="S119" s="42"/>
      <c r="T119" s="42"/>
      <c r="U119" s="42"/>
      <c r="V119" s="42"/>
      <c r="W119" s="42"/>
      <c r="X119" s="42"/>
      <c r="Y119" s="42"/>
      <c r="Z119" s="42"/>
      <c r="AA119" s="42"/>
      <c r="AB119" s="42"/>
      <c r="AC119" s="42"/>
      <c r="AD119" s="42"/>
    </row>
    <row r="120" spans="1:30">
      <c r="A120" s="41"/>
      <c r="B120" s="41"/>
      <c r="C120" s="42"/>
      <c r="D120" s="42"/>
      <c r="E120" s="42"/>
      <c r="F120" s="42"/>
      <c r="G120" s="42"/>
      <c r="H120" s="42"/>
      <c r="I120" s="42"/>
      <c r="J120" s="42"/>
      <c r="K120" s="42"/>
      <c r="L120" s="42"/>
      <c r="M120" s="42"/>
      <c r="N120" s="42"/>
      <c r="O120" s="42"/>
      <c r="Q120" s="41"/>
      <c r="R120" s="42"/>
      <c r="S120" s="42"/>
      <c r="T120" s="42"/>
      <c r="U120" s="42"/>
      <c r="V120" s="42"/>
      <c r="W120" s="42"/>
      <c r="X120" s="42"/>
      <c r="Y120" s="42"/>
      <c r="Z120" s="42"/>
      <c r="AA120" s="42"/>
      <c r="AB120" s="42"/>
      <c r="AC120" s="42"/>
      <c r="AD120" s="42"/>
    </row>
    <row r="121" spans="1:30">
      <c r="A121" s="43" t="s">
        <v>991</v>
      </c>
      <c r="B121" s="41"/>
      <c r="C121" s="42">
        <f>SUM(C67:C119)-C78-C95-C98-C108-C112</f>
        <v>0</v>
      </c>
      <c r="D121" s="42">
        <f t="shared" ref="D121:O121" si="22">SUM(D67:D119)-D78-D95-D98-D108-D112</f>
        <v>0</v>
      </c>
      <c r="E121" s="42">
        <f t="shared" si="22"/>
        <v>0</v>
      </c>
      <c r="F121" s="42">
        <f t="shared" si="22"/>
        <v>0</v>
      </c>
      <c r="G121" s="42">
        <f t="shared" si="22"/>
        <v>0</v>
      </c>
      <c r="H121" s="42">
        <f t="shared" si="22"/>
        <v>0</v>
      </c>
      <c r="I121" s="42">
        <f t="shared" si="22"/>
        <v>0</v>
      </c>
      <c r="J121" s="42">
        <f t="shared" si="22"/>
        <v>0</v>
      </c>
      <c r="K121" s="42">
        <f t="shared" si="22"/>
        <v>0</v>
      </c>
      <c r="L121" s="42">
        <f t="shared" si="22"/>
        <v>0</v>
      </c>
      <c r="M121" s="42">
        <f t="shared" si="22"/>
        <v>0</v>
      </c>
      <c r="N121" s="42">
        <f t="shared" si="22"/>
        <v>0</v>
      </c>
      <c r="O121" s="42">
        <f t="shared" si="22"/>
        <v>0</v>
      </c>
      <c r="Q121" s="43" t="s">
        <v>992</v>
      </c>
      <c r="R121" s="42">
        <f>SUM(R67:R119)-R78-R95-R98-R108-R112</f>
        <v>0</v>
      </c>
      <c r="S121" s="42">
        <f t="shared" ref="S121:AD121" si="23">SUM(S67:S119)-S78-S95-S98-S108-S112</f>
        <v>0</v>
      </c>
      <c r="T121" s="42">
        <f t="shared" si="23"/>
        <v>0</v>
      </c>
      <c r="U121" s="42">
        <f t="shared" si="23"/>
        <v>0</v>
      </c>
      <c r="V121" s="42">
        <f t="shared" si="23"/>
        <v>0</v>
      </c>
      <c r="W121" s="42">
        <f t="shared" si="23"/>
        <v>0</v>
      </c>
      <c r="X121" s="42">
        <f t="shared" si="23"/>
        <v>0</v>
      </c>
      <c r="Y121" s="42">
        <f t="shared" si="23"/>
        <v>0</v>
      </c>
      <c r="Z121" s="42">
        <f t="shared" si="23"/>
        <v>0</v>
      </c>
      <c r="AA121" s="42">
        <f t="shared" si="23"/>
        <v>0</v>
      </c>
      <c r="AB121" s="42">
        <f t="shared" si="23"/>
        <v>0</v>
      </c>
      <c r="AC121" s="42">
        <f t="shared" si="23"/>
        <v>0</v>
      </c>
      <c r="AD121" s="42">
        <f t="shared" si="23"/>
        <v>0</v>
      </c>
    </row>
    <row r="122" spans="1:30">
      <c r="A122" s="41"/>
      <c r="B122" s="41"/>
      <c r="C122" s="42"/>
      <c r="D122" s="42"/>
      <c r="E122" s="42"/>
      <c r="F122" s="42"/>
      <c r="G122" s="42"/>
      <c r="H122" s="42"/>
      <c r="I122" s="42"/>
      <c r="J122" s="42"/>
      <c r="K122" s="42"/>
      <c r="L122" s="42"/>
      <c r="M122" s="42"/>
      <c r="N122" s="42"/>
      <c r="O122" s="42"/>
      <c r="Q122" s="41"/>
      <c r="R122" s="42"/>
      <c r="S122" s="42"/>
      <c r="T122" s="42"/>
      <c r="U122" s="42"/>
      <c r="V122" s="42"/>
      <c r="W122" s="42"/>
      <c r="X122" s="42"/>
      <c r="Y122" s="42"/>
      <c r="Z122" s="42"/>
      <c r="AA122" s="42"/>
      <c r="AB122" s="42"/>
      <c r="AC122" s="42"/>
      <c r="AD122" s="42"/>
    </row>
    <row r="123" spans="1:30">
      <c r="A123" s="41" t="s">
        <v>993</v>
      </c>
      <c r="B123" s="41" t="s">
        <v>942</v>
      </c>
      <c r="C123" s="42"/>
      <c r="D123" s="42"/>
      <c r="E123" s="42"/>
      <c r="F123" s="42"/>
      <c r="G123" s="42"/>
      <c r="H123" s="42"/>
      <c r="I123" s="42"/>
      <c r="J123" s="42"/>
      <c r="K123" s="42"/>
      <c r="L123" s="42"/>
      <c r="M123" s="42"/>
      <c r="N123" s="42"/>
      <c r="O123" s="42"/>
      <c r="Q123" s="41" t="s">
        <v>993</v>
      </c>
      <c r="R123" s="42"/>
      <c r="S123" s="42"/>
      <c r="T123" s="42"/>
      <c r="U123" s="42"/>
      <c r="V123" s="42"/>
      <c r="W123" s="42"/>
      <c r="X123" s="42"/>
      <c r="Y123" s="42"/>
      <c r="Z123" s="42"/>
      <c r="AA123" s="42"/>
      <c r="AB123" s="42"/>
      <c r="AC123" s="42"/>
      <c r="AD123" s="42"/>
    </row>
    <row r="124" spans="1:30">
      <c r="A124" s="41"/>
      <c r="B124" s="41"/>
      <c r="C124" s="42"/>
      <c r="D124" s="42"/>
      <c r="E124" s="42"/>
      <c r="F124" s="42"/>
      <c r="G124" s="42"/>
      <c r="H124" s="42"/>
      <c r="I124" s="42"/>
      <c r="J124" s="42"/>
      <c r="K124" s="42"/>
      <c r="L124" s="42"/>
      <c r="M124" s="42"/>
      <c r="N124" s="42"/>
      <c r="O124" s="42"/>
      <c r="Q124" s="41"/>
      <c r="R124" s="42"/>
      <c r="S124" s="42"/>
      <c r="T124" s="42"/>
      <c r="U124" s="42"/>
      <c r="V124" s="42"/>
      <c r="W124" s="42"/>
      <c r="X124" s="42"/>
      <c r="Y124" s="42"/>
      <c r="Z124" s="42"/>
      <c r="AA124" s="42"/>
      <c r="AB124" s="42"/>
      <c r="AC124" s="42"/>
      <c r="AD124" s="42"/>
    </row>
    <row r="125" spans="1:30" s="58" customFormat="1">
      <c r="A125" s="43" t="s">
        <v>995</v>
      </c>
      <c r="B125" s="43"/>
      <c r="C125" s="62">
        <f t="shared" ref="C125:O125" si="24">+C121+C123</f>
        <v>0</v>
      </c>
      <c r="D125" s="62">
        <f t="shared" si="24"/>
        <v>0</v>
      </c>
      <c r="E125" s="62">
        <f t="shared" si="24"/>
        <v>0</v>
      </c>
      <c r="F125" s="62">
        <f t="shared" si="24"/>
        <v>0</v>
      </c>
      <c r="G125" s="62">
        <f t="shared" si="24"/>
        <v>0</v>
      </c>
      <c r="H125" s="62">
        <f t="shared" si="24"/>
        <v>0</v>
      </c>
      <c r="I125" s="62">
        <f t="shared" si="24"/>
        <v>0</v>
      </c>
      <c r="J125" s="62">
        <f t="shared" si="24"/>
        <v>0</v>
      </c>
      <c r="K125" s="62">
        <f t="shared" si="24"/>
        <v>0</v>
      </c>
      <c r="L125" s="62">
        <f t="shared" si="24"/>
        <v>0</v>
      </c>
      <c r="M125" s="62">
        <f t="shared" si="24"/>
        <v>0</v>
      </c>
      <c r="N125" s="62">
        <f t="shared" si="24"/>
        <v>0</v>
      </c>
      <c r="O125" s="62">
        <f t="shared" si="24"/>
        <v>0</v>
      </c>
      <c r="Q125" s="43" t="s">
        <v>992</v>
      </c>
      <c r="R125" s="62">
        <f t="shared" ref="R125:AD125" si="25">+R121+R123</f>
        <v>0</v>
      </c>
      <c r="S125" s="62">
        <f t="shared" si="25"/>
        <v>0</v>
      </c>
      <c r="T125" s="62">
        <f t="shared" si="25"/>
        <v>0</v>
      </c>
      <c r="U125" s="62">
        <f t="shared" si="25"/>
        <v>0</v>
      </c>
      <c r="V125" s="62">
        <f t="shared" si="25"/>
        <v>0</v>
      </c>
      <c r="W125" s="62">
        <f t="shared" si="25"/>
        <v>0</v>
      </c>
      <c r="X125" s="62">
        <f t="shared" si="25"/>
        <v>0</v>
      </c>
      <c r="Y125" s="62">
        <f t="shared" si="25"/>
        <v>0</v>
      </c>
      <c r="Z125" s="62">
        <f t="shared" si="25"/>
        <v>0</v>
      </c>
      <c r="AA125" s="62">
        <f t="shared" si="25"/>
        <v>0</v>
      </c>
      <c r="AB125" s="62">
        <f t="shared" si="25"/>
        <v>0</v>
      </c>
      <c r="AC125" s="62">
        <f t="shared" si="25"/>
        <v>0</v>
      </c>
      <c r="AD125" s="62">
        <f t="shared" si="25"/>
        <v>0</v>
      </c>
    </row>
    <row r="126" spans="1:30">
      <c r="C126" s="54"/>
      <c r="D126" s="54"/>
      <c r="E126" s="54"/>
      <c r="F126" s="54"/>
      <c r="G126" s="54"/>
      <c r="H126" s="54"/>
      <c r="I126" s="54"/>
      <c r="J126" s="54"/>
      <c r="K126" s="54"/>
      <c r="L126" s="54"/>
      <c r="M126" s="54"/>
      <c r="N126" s="54"/>
      <c r="R126" s="54"/>
      <c r="S126" s="54"/>
      <c r="T126" s="54"/>
      <c r="U126" s="54"/>
      <c r="V126" s="54"/>
      <c r="W126" s="54"/>
      <c r="X126" s="54"/>
      <c r="Y126" s="54"/>
      <c r="Z126" s="54"/>
      <c r="AA126" s="54"/>
      <c r="AB126" s="54"/>
      <c r="AC126" s="54"/>
    </row>
    <row r="127" spans="1:30" s="54" customFormat="1"/>
    <row r="128" spans="1:30" s="54" customFormat="1">
      <c r="C128" s="63" t="s">
        <v>996</v>
      </c>
      <c r="D128" s="63" t="s">
        <v>996</v>
      </c>
      <c r="E128" s="63" t="s">
        <v>996</v>
      </c>
      <c r="F128" s="63" t="s">
        <v>996</v>
      </c>
      <c r="G128" s="63" t="s">
        <v>996</v>
      </c>
      <c r="H128" s="63" t="s">
        <v>996</v>
      </c>
      <c r="I128" s="63" t="s">
        <v>996</v>
      </c>
      <c r="J128" s="63" t="s">
        <v>996</v>
      </c>
      <c r="K128" s="63" t="s">
        <v>996</v>
      </c>
      <c r="L128" s="63" t="s">
        <v>996</v>
      </c>
      <c r="M128" s="63" t="s">
        <v>996</v>
      </c>
      <c r="N128" s="63" t="s">
        <v>996</v>
      </c>
      <c r="O128" s="63" t="s">
        <v>996</v>
      </c>
      <c r="P128" s="63"/>
      <c r="Q128" s="63"/>
      <c r="R128" s="63" t="s">
        <v>996</v>
      </c>
      <c r="S128" s="63" t="s">
        <v>996</v>
      </c>
      <c r="T128" s="63" t="s">
        <v>996</v>
      </c>
      <c r="U128" s="63" t="s">
        <v>996</v>
      </c>
      <c r="V128" s="63" t="s">
        <v>996</v>
      </c>
      <c r="W128" s="63" t="s">
        <v>996</v>
      </c>
      <c r="X128" s="63" t="s">
        <v>996</v>
      </c>
      <c r="Y128" s="63" t="s">
        <v>996</v>
      </c>
      <c r="Z128" s="63" t="s">
        <v>996</v>
      </c>
      <c r="AA128" s="63" t="s">
        <v>996</v>
      </c>
      <c r="AB128" s="63" t="s">
        <v>996</v>
      </c>
      <c r="AC128" s="63" t="s">
        <v>996</v>
      </c>
      <c r="AD128" s="63" t="s">
        <v>996</v>
      </c>
    </row>
    <row r="129" spans="3:29">
      <c r="C129" s="54"/>
      <c r="D129" s="54"/>
      <c r="E129" s="54"/>
      <c r="F129" s="54"/>
      <c r="G129" s="54"/>
      <c r="H129" s="54"/>
      <c r="I129" s="54"/>
      <c r="J129" s="54"/>
      <c r="K129" s="54"/>
      <c r="L129" s="54"/>
      <c r="M129" s="54"/>
      <c r="N129" s="54"/>
      <c r="R129" s="54"/>
      <c r="S129" s="54"/>
      <c r="T129" s="54"/>
      <c r="U129" s="54"/>
      <c r="V129" s="54"/>
      <c r="W129" s="54"/>
      <c r="X129" s="54"/>
      <c r="Y129" s="54"/>
      <c r="Z129" s="54"/>
      <c r="AA129" s="54"/>
      <c r="AB129" s="54"/>
      <c r="AC129" s="54"/>
    </row>
    <row r="130" spans="3:29">
      <c r="C130" s="54"/>
      <c r="D130" s="54"/>
      <c r="E130" s="54"/>
      <c r="F130" s="54"/>
      <c r="G130" s="54"/>
      <c r="H130" s="54"/>
      <c r="I130" s="54"/>
      <c r="J130" s="54"/>
      <c r="K130" s="54"/>
      <c r="L130" s="54"/>
      <c r="M130" s="54"/>
      <c r="N130" s="54"/>
      <c r="R130" s="54"/>
      <c r="S130" s="54"/>
      <c r="T130" s="54"/>
      <c r="U130" s="54"/>
      <c r="V130" s="54"/>
      <c r="W130" s="54"/>
      <c r="X130" s="54"/>
      <c r="Y130" s="54"/>
      <c r="Z130" s="54"/>
      <c r="AA130" s="54"/>
      <c r="AB130" s="54"/>
      <c r="AC130" s="54"/>
    </row>
    <row r="131" spans="3:29">
      <c r="C131" s="54"/>
      <c r="D131" s="54"/>
      <c r="E131" s="54"/>
      <c r="F131" s="54"/>
      <c r="G131" s="54"/>
      <c r="H131" s="54"/>
      <c r="I131" s="54"/>
      <c r="J131" s="54"/>
      <c r="K131" s="54"/>
      <c r="L131" s="54"/>
      <c r="M131" s="54"/>
      <c r="N131" s="54"/>
      <c r="R131" s="54"/>
      <c r="S131" s="54"/>
      <c r="T131" s="54"/>
      <c r="U131" s="54"/>
      <c r="V131" s="54"/>
      <c r="W131" s="54"/>
      <c r="X131" s="54"/>
      <c r="Y131" s="54"/>
      <c r="Z131" s="54"/>
      <c r="AA131" s="54"/>
      <c r="AB131" s="54"/>
      <c r="AC131" s="54"/>
    </row>
    <row r="132" spans="3:29">
      <c r="C132" s="54"/>
      <c r="D132" s="54"/>
      <c r="E132" s="54"/>
      <c r="F132" s="54"/>
      <c r="G132" s="54"/>
      <c r="H132" s="54"/>
      <c r="I132" s="54"/>
      <c r="J132" s="54"/>
      <c r="K132" s="54"/>
      <c r="L132" s="54"/>
      <c r="M132" s="54"/>
      <c r="N132" s="54"/>
      <c r="R132" s="54"/>
      <c r="S132" s="54"/>
      <c r="T132" s="54"/>
      <c r="U132" s="54"/>
      <c r="V132" s="54"/>
      <c r="W132" s="54"/>
      <c r="X132" s="54"/>
      <c r="Y132" s="54"/>
      <c r="Z132" s="54"/>
      <c r="AA132" s="54"/>
      <c r="AB132" s="54"/>
      <c r="AC132" s="54"/>
    </row>
    <row r="133" spans="3:29">
      <c r="C133" s="54"/>
      <c r="D133" s="54"/>
      <c r="E133" s="54"/>
      <c r="F133" s="54"/>
      <c r="G133" s="54"/>
      <c r="H133" s="54"/>
      <c r="I133" s="54"/>
      <c r="J133" s="54"/>
      <c r="K133" s="54"/>
      <c r="L133" s="54"/>
      <c r="M133" s="54"/>
      <c r="N133" s="54"/>
      <c r="R133" s="54"/>
      <c r="S133" s="54"/>
      <c r="T133" s="54"/>
      <c r="U133" s="54"/>
      <c r="V133" s="54"/>
      <c r="W133" s="54"/>
      <c r="X133" s="54"/>
      <c r="Y133" s="54"/>
      <c r="Z133" s="54"/>
      <c r="AA133" s="54"/>
      <c r="AB133" s="54"/>
      <c r="AC133" s="54"/>
    </row>
    <row r="134" spans="3:29">
      <c r="C134" s="54"/>
      <c r="D134" s="54"/>
      <c r="E134" s="54"/>
      <c r="F134" s="54"/>
      <c r="G134" s="54"/>
      <c r="H134" s="54"/>
      <c r="I134" s="54"/>
      <c r="J134" s="54"/>
      <c r="K134" s="54"/>
      <c r="L134" s="54"/>
      <c r="M134" s="54"/>
      <c r="N134" s="54"/>
      <c r="R134" s="54"/>
      <c r="S134" s="54"/>
      <c r="T134" s="54"/>
      <c r="U134" s="54"/>
      <c r="V134" s="54"/>
      <c r="W134" s="54"/>
      <c r="X134" s="54"/>
      <c r="Y134" s="54"/>
      <c r="Z134" s="54"/>
      <c r="AA134" s="54"/>
      <c r="AB134" s="54"/>
      <c r="AC134" s="54"/>
    </row>
    <row r="135" spans="3:29">
      <c r="C135" s="54"/>
      <c r="D135" s="54"/>
      <c r="E135" s="54"/>
      <c r="F135" s="54"/>
      <c r="G135" s="54"/>
      <c r="H135" s="54"/>
      <c r="I135" s="54"/>
      <c r="J135" s="54"/>
      <c r="K135" s="54"/>
      <c r="L135" s="54"/>
      <c r="M135" s="54"/>
      <c r="N135" s="54"/>
      <c r="R135" s="54"/>
      <c r="S135" s="54"/>
      <c r="T135" s="54"/>
      <c r="U135" s="54"/>
      <c r="V135" s="54"/>
      <c r="W135" s="54"/>
      <c r="X135" s="54"/>
      <c r="Y135" s="54"/>
      <c r="Z135" s="54"/>
      <c r="AA135" s="54"/>
      <c r="AB135" s="54"/>
      <c r="AC135" s="54"/>
    </row>
    <row r="136" spans="3:29">
      <c r="C136" s="54"/>
      <c r="D136" s="54"/>
      <c r="E136" s="54"/>
      <c r="F136" s="54"/>
      <c r="G136" s="54"/>
      <c r="H136" s="54"/>
      <c r="I136" s="54"/>
      <c r="J136" s="54"/>
      <c r="K136" s="54"/>
      <c r="L136" s="54"/>
      <c r="M136" s="54"/>
      <c r="N136" s="54"/>
      <c r="R136" s="54"/>
      <c r="S136" s="54"/>
      <c r="T136" s="54"/>
      <c r="U136" s="54"/>
      <c r="V136" s="54"/>
      <c r="W136" s="54"/>
      <c r="X136" s="54"/>
      <c r="Y136" s="54"/>
      <c r="Z136" s="54"/>
      <c r="AA136" s="54"/>
      <c r="AB136" s="54"/>
      <c r="AC136" s="54"/>
    </row>
    <row r="137" spans="3:29">
      <c r="C137" s="54"/>
      <c r="D137" s="54"/>
      <c r="E137" s="54"/>
      <c r="F137" s="54"/>
      <c r="G137" s="54"/>
      <c r="H137" s="54"/>
      <c r="I137" s="54"/>
      <c r="J137" s="54"/>
      <c r="K137" s="54"/>
      <c r="L137" s="54"/>
      <c r="M137" s="54"/>
      <c r="N137" s="54"/>
      <c r="R137" s="54"/>
      <c r="S137" s="54"/>
      <c r="T137" s="54"/>
      <c r="U137" s="54"/>
      <c r="V137" s="54"/>
      <c r="W137" s="54"/>
      <c r="X137" s="54"/>
      <c r="Y137" s="54"/>
      <c r="Z137" s="54"/>
      <c r="AA137" s="54"/>
      <c r="AB137" s="54"/>
      <c r="AC137" s="54"/>
    </row>
    <row r="138" spans="3:29">
      <c r="C138" s="54"/>
      <c r="D138" s="54"/>
      <c r="E138" s="54"/>
      <c r="F138" s="54"/>
      <c r="G138" s="54"/>
      <c r="H138" s="54"/>
      <c r="I138" s="54"/>
      <c r="J138" s="54"/>
      <c r="K138" s="54"/>
      <c r="L138" s="54"/>
      <c r="M138" s="54"/>
      <c r="N138" s="54"/>
      <c r="R138" s="54"/>
      <c r="S138" s="54"/>
      <c r="T138" s="54"/>
      <c r="U138" s="54"/>
      <c r="V138" s="54"/>
      <c r="W138" s="54"/>
      <c r="X138" s="54"/>
      <c r="Y138" s="54"/>
      <c r="Z138" s="54"/>
      <c r="AA138" s="54"/>
      <c r="AB138" s="54"/>
      <c r="AC138" s="54"/>
    </row>
    <row r="139" spans="3:29">
      <c r="C139" s="54"/>
      <c r="D139" s="54"/>
      <c r="E139" s="54"/>
      <c r="F139" s="54"/>
      <c r="G139" s="54"/>
      <c r="H139" s="54"/>
      <c r="I139" s="54"/>
      <c r="J139" s="54"/>
      <c r="K139" s="54"/>
      <c r="L139" s="54"/>
      <c r="M139" s="54"/>
      <c r="N139" s="54"/>
      <c r="R139" s="54"/>
      <c r="S139" s="54"/>
      <c r="T139" s="54"/>
      <c r="U139" s="54"/>
      <c r="V139" s="54"/>
      <c r="W139" s="54"/>
      <c r="X139" s="54"/>
      <c r="Y139" s="54"/>
      <c r="Z139" s="54"/>
      <c r="AA139" s="54"/>
      <c r="AB139" s="54"/>
      <c r="AC139" s="54"/>
    </row>
    <row r="140" spans="3:29">
      <c r="C140" s="54"/>
      <c r="D140" s="54"/>
      <c r="E140" s="54"/>
      <c r="F140" s="54"/>
      <c r="G140" s="54"/>
      <c r="H140" s="54"/>
      <c r="I140" s="54"/>
      <c r="J140" s="54"/>
      <c r="K140" s="54"/>
      <c r="L140" s="54"/>
      <c r="M140" s="54"/>
      <c r="N140" s="54"/>
      <c r="R140" s="54"/>
      <c r="S140" s="54"/>
      <c r="T140" s="54"/>
      <c r="U140" s="54"/>
      <c r="V140" s="54"/>
      <c r="W140" s="54"/>
      <c r="X140" s="54"/>
      <c r="Y140" s="54"/>
      <c r="Z140" s="54"/>
      <c r="AA140" s="54"/>
      <c r="AB140" s="54"/>
      <c r="AC140" s="54"/>
    </row>
    <row r="141" spans="3:29">
      <c r="C141" s="54"/>
      <c r="D141" s="54"/>
      <c r="E141" s="54"/>
      <c r="F141" s="54"/>
      <c r="G141" s="54"/>
      <c r="H141" s="54"/>
      <c r="I141" s="54"/>
      <c r="J141" s="54"/>
      <c r="K141" s="54"/>
      <c r="L141" s="54"/>
      <c r="M141" s="54"/>
      <c r="N141" s="54"/>
      <c r="R141" s="54"/>
      <c r="S141" s="54"/>
      <c r="T141" s="54"/>
      <c r="U141" s="54"/>
      <c r="V141" s="54"/>
      <c r="W141" s="54"/>
      <c r="X141" s="54"/>
      <c r="Y141" s="54"/>
      <c r="Z141" s="54"/>
      <c r="AA141" s="54"/>
      <c r="AB141" s="54"/>
      <c r="AC141" s="54"/>
    </row>
    <row r="142" spans="3:29">
      <c r="C142" s="54"/>
      <c r="D142" s="54"/>
      <c r="E142" s="54"/>
      <c r="F142" s="54"/>
      <c r="G142" s="54"/>
      <c r="H142" s="54"/>
      <c r="I142" s="54"/>
      <c r="J142" s="54"/>
      <c r="K142" s="54"/>
      <c r="L142" s="54"/>
      <c r="M142" s="54"/>
      <c r="N142" s="54"/>
      <c r="R142" s="54"/>
      <c r="S142" s="54"/>
      <c r="T142" s="54"/>
      <c r="U142" s="54"/>
      <c r="V142" s="54"/>
      <c r="W142" s="54"/>
      <c r="X142" s="54"/>
      <c r="Y142" s="54"/>
      <c r="Z142" s="54"/>
      <c r="AA142" s="54"/>
      <c r="AB142" s="54"/>
      <c r="AC142" s="54"/>
    </row>
    <row r="143" spans="3:29">
      <c r="C143" s="54"/>
      <c r="D143" s="54"/>
      <c r="E143" s="54"/>
      <c r="F143" s="54"/>
      <c r="G143" s="54"/>
      <c r="H143" s="54"/>
      <c r="I143" s="54"/>
      <c r="J143" s="54"/>
      <c r="K143" s="54"/>
      <c r="L143" s="54"/>
      <c r="M143" s="54"/>
      <c r="N143" s="54"/>
      <c r="R143" s="54"/>
      <c r="S143" s="54"/>
      <c r="T143" s="54"/>
      <c r="U143" s="54"/>
      <c r="V143" s="54"/>
      <c r="W143" s="54"/>
      <c r="X143" s="54"/>
      <c r="Y143" s="54"/>
      <c r="Z143" s="54"/>
      <c r="AA143" s="54"/>
      <c r="AB143" s="54"/>
      <c r="AC143" s="54"/>
    </row>
    <row r="144" spans="3:29">
      <c r="C144" s="54"/>
      <c r="D144" s="54"/>
      <c r="E144" s="54"/>
      <c r="F144" s="54"/>
      <c r="G144" s="54"/>
      <c r="H144" s="54"/>
      <c r="I144" s="54"/>
      <c r="J144" s="54"/>
      <c r="K144" s="54"/>
      <c r="L144" s="54"/>
      <c r="M144" s="54"/>
      <c r="N144" s="54"/>
      <c r="R144" s="54"/>
      <c r="S144" s="54"/>
      <c r="T144" s="54"/>
      <c r="U144" s="54"/>
      <c r="V144" s="54"/>
      <c r="W144" s="54"/>
      <c r="X144" s="54"/>
      <c r="Y144" s="54"/>
      <c r="Z144" s="54"/>
      <c r="AA144" s="54"/>
      <c r="AB144" s="54"/>
      <c r="AC144" s="54"/>
    </row>
    <row r="145" spans="3:29">
      <c r="C145" s="54"/>
      <c r="D145" s="54"/>
      <c r="E145" s="54"/>
      <c r="F145" s="54"/>
      <c r="G145" s="54"/>
      <c r="H145" s="54"/>
      <c r="I145" s="54"/>
      <c r="J145" s="54"/>
      <c r="K145" s="54"/>
      <c r="L145" s="54"/>
      <c r="M145" s="54"/>
      <c r="N145" s="54"/>
      <c r="R145" s="54"/>
      <c r="S145" s="54"/>
      <c r="T145" s="54"/>
      <c r="U145" s="54"/>
      <c r="V145" s="54"/>
      <c r="W145" s="54"/>
      <c r="X145" s="54"/>
      <c r="Y145" s="54"/>
      <c r="Z145" s="54"/>
      <c r="AA145" s="54"/>
      <c r="AB145" s="54"/>
      <c r="AC145" s="54"/>
    </row>
    <row r="146" spans="3:29">
      <c r="R146" s="54"/>
      <c r="S146" s="54"/>
      <c r="T146" s="54"/>
      <c r="U146" s="54"/>
      <c r="V146" s="54"/>
      <c r="W146" s="54"/>
      <c r="X146" s="54"/>
      <c r="Y146" s="54"/>
      <c r="Z146" s="54"/>
      <c r="AA146" s="54"/>
      <c r="AB146" s="54"/>
      <c r="AC146" s="54"/>
    </row>
    <row r="147" spans="3:29">
      <c r="R147" s="54"/>
      <c r="S147" s="54"/>
      <c r="T147" s="54"/>
      <c r="U147" s="54"/>
      <c r="V147" s="54"/>
      <c r="W147" s="54"/>
      <c r="X147" s="54"/>
      <c r="Y147" s="54"/>
      <c r="Z147" s="54"/>
      <c r="AA147" s="54"/>
      <c r="AB147" s="54"/>
      <c r="AC147" s="54"/>
    </row>
    <row r="148" spans="3:29">
      <c r="R148" s="54"/>
      <c r="S148" s="54"/>
      <c r="T148" s="54"/>
      <c r="U148" s="54"/>
      <c r="V148" s="54"/>
      <c r="W148" s="54"/>
      <c r="X148" s="54"/>
      <c r="Y148" s="54"/>
      <c r="Z148" s="54"/>
      <c r="AA148" s="54"/>
      <c r="AB148" s="54"/>
      <c r="AC148" s="54"/>
    </row>
    <row r="149" spans="3:29">
      <c r="R149" s="54"/>
      <c r="S149" s="54"/>
      <c r="T149" s="54"/>
      <c r="U149" s="54"/>
      <c r="V149" s="54"/>
      <c r="W149" s="54"/>
      <c r="X149" s="54"/>
      <c r="Y149" s="54"/>
      <c r="Z149" s="54"/>
      <c r="AA149" s="54"/>
      <c r="AB149" s="54"/>
      <c r="AC149" s="54"/>
    </row>
    <row r="150" spans="3:29">
      <c r="R150" s="54"/>
      <c r="S150" s="54"/>
      <c r="T150" s="54"/>
      <c r="U150" s="54"/>
      <c r="V150" s="54"/>
      <c r="W150" s="54"/>
      <c r="X150" s="54"/>
      <c r="Y150" s="54"/>
      <c r="Z150" s="54"/>
      <c r="AA150" s="54"/>
      <c r="AB150" s="54"/>
      <c r="AC150" s="54"/>
    </row>
    <row r="151" spans="3:29">
      <c r="R151" s="54"/>
      <c r="S151" s="54"/>
      <c r="T151" s="54"/>
      <c r="U151" s="54"/>
      <c r="V151" s="54"/>
      <c r="W151" s="54"/>
      <c r="X151" s="54"/>
      <c r="Y151" s="54"/>
      <c r="Z151" s="54"/>
      <c r="AA151" s="54"/>
      <c r="AB151" s="54"/>
      <c r="AC151" s="54"/>
    </row>
    <row r="152" spans="3:29">
      <c r="R152" s="54"/>
      <c r="S152" s="54"/>
      <c r="T152" s="54"/>
      <c r="U152" s="54"/>
      <c r="V152" s="54"/>
      <c r="W152" s="54"/>
      <c r="X152" s="54"/>
      <c r="Y152" s="54"/>
      <c r="Z152" s="54"/>
      <c r="AA152" s="54"/>
      <c r="AB152" s="54"/>
      <c r="AC152" s="54"/>
    </row>
    <row r="153" spans="3:29">
      <c r="R153" s="54"/>
      <c r="S153" s="54"/>
      <c r="T153" s="54"/>
      <c r="U153" s="54"/>
      <c r="V153" s="54"/>
      <c r="W153" s="54"/>
      <c r="X153" s="54"/>
      <c r="Y153" s="54"/>
      <c r="Z153" s="54"/>
      <c r="AA153" s="54"/>
      <c r="AB153" s="54"/>
      <c r="AC153" s="54"/>
    </row>
    <row r="154" spans="3:29">
      <c r="R154" s="54"/>
      <c r="S154" s="54"/>
      <c r="T154" s="54"/>
      <c r="U154" s="54"/>
      <c r="V154" s="54"/>
      <c r="W154" s="54"/>
      <c r="X154" s="54"/>
      <c r="Y154" s="54"/>
      <c r="Z154" s="54"/>
      <c r="AA154" s="54"/>
      <c r="AB154" s="54"/>
      <c r="AC154" s="54"/>
    </row>
    <row r="155" spans="3:29">
      <c r="R155" s="54"/>
      <c r="S155" s="54"/>
      <c r="T155" s="54"/>
      <c r="U155" s="54"/>
      <c r="V155" s="54"/>
      <c r="W155" s="54"/>
      <c r="X155" s="54"/>
      <c r="Y155" s="54"/>
      <c r="Z155" s="54"/>
      <c r="AA155" s="54"/>
      <c r="AB155" s="54"/>
      <c r="AC155" s="54"/>
    </row>
    <row r="156" spans="3:29">
      <c r="R156" s="54"/>
      <c r="S156" s="54"/>
      <c r="T156" s="54"/>
      <c r="U156" s="54"/>
      <c r="V156" s="54"/>
      <c r="W156" s="54"/>
      <c r="X156" s="54"/>
      <c r="Y156" s="54"/>
      <c r="Z156" s="54"/>
      <c r="AA156" s="54"/>
      <c r="AB156" s="54"/>
      <c r="AC156" s="54"/>
    </row>
    <row r="157" spans="3:29">
      <c r="R157" s="54"/>
      <c r="S157" s="54"/>
      <c r="T157" s="54"/>
      <c r="U157" s="54"/>
      <c r="V157" s="54"/>
      <c r="W157" s="54"/>
      <c r="X157" s="54"/>
      <c r="Y157" s="54"/>
      <c r="Z157" s="54"/>
      <c r="AA157" s="54"/>
      <c r="AB157" s="54"/>
      <c r="AC157" s="54"/>
    </row>
    <row r="158" spans="3:29">
      <c r="R158" s="54"/>
      <c r="S158" s="54"/>
      <c r="T158" s="54"/>
      <c r="U158" s="54"/>
      <c r="V158" s="54"/>
      <c r="W158" s="54"/>
      <c r="X158" s="54"/>
      <c r="Y158" s="54"/>
      <c r="Z158" s="54"/>
      <c r="AA158" s="54"/>
      <c r="AB158" s="54"/>
      <c r="AC158" s="54"/>
    </row>
  </sheetData>
  <mergeCells count="1">
    <mergeCell ref="A1:AD1"/>
  </mergeCells>
  <phoneticPr fontId="29" type="noConversion"/>
  <pageMargins left="0.75" right="0.25" top="0.75" bottom="0.5" header="0.25" footer="0.25"/>
  <pageSetup scale="53" fitToHeight="0" orientation="landscape" r:id="rId1"/>
  <headerFooter alignWithMargins="0">
    <oddFooter>Page &amp;P</oddFooter>
  </headerFooter>
  <rowBreaks count="1" manualBreakCount="1">
    <brk id="64" max="13" man="1"/>
  </rowBreaks>
  <legacyDrawing r:id="rId2"/>
</worksheet>
</file>

<file path=xl/worksheets/sheet40.xml><?xml version="1.0" encoding="utf-8"?>
<worksheet xmlns="http://schemas.openxmlformats.org/spreadsheetml/2006/main" xmlns:r="http://schemas.openxmlformats.org/officeDocument/2006/relationships">
  <sheetPr transitionEvaluation="1" transitionEntry="1" codeName="Sheet32">
    <pageSetUpPr fitToPage="1"/>
  </sheetPr>
  <dimension ref="A1:E439"/>
  <sheetViews>
    <sheetView view="pageBreakPreview" zoomScale="60" zoomScaleNormal="100" workbookViewId="0"/>
  </sheetViews>
  <sheetFormatPr defaultColWidth="10.85546875" defaultRowHeight="12"/>
  <cols>
    <col min="1" max="1" width="4.85546875" style="327" customWidth="1"/>
    <col min="2" max="2" width="20" style="327" customWidth="1"/>
    <col min="3" max="3" width="29.42578125" style="327" customWidth="1"/>
    <col min="4" max="4" width="11.7109375" style="327" customWidth="1"/>
    <col min="5" max="5" width="39.7109375" style="327" customWidth="1"/>
    <col min="6" max="16384" width="10.85546875" style="327"/>
  </cols>
  <sheetData>
    <row r="1" spans="1:5">
      <c r="A1" s="321" t="s">
        <v>855</v>
      </c>
      <c r="B1" s="321"/>
      <c r="C1" s="321"/>
      <c r="E1" s="926" t="s">
        <v>1741</v>
      </c>
    </row>
    <row r="2" spans="1:5">
      <c r="A2" s="321"/>
      <c r="B2" s="321"/>
      <c r="C2" s="321"/>
      <c r="E2" s="926"/>
    </row>
    <row r="3" spans="1:5">
      <c r="A3" s="321" t="s">
        <v>3808</v>
      </c>
      <c r="B3" s="321"/>
      <c r="C3" s="321"/>
      <c r="E3" s="926" t="s">
        <v>2177</v>
      </c>
    </row>
    <row r="4" spans="1:5">
      <c r="A4" s="321" t="s">
        <v>3807</v>
      </c>
      <c r="B4" s="2335"/>
      <c r="C4" s="321"/>
      <c r="E4" s="926" t="s">
        <v>1076</v>
      </c>
    </row>
    <row r="5" spans="1:5">
      <c r="A5" s="321" t="s">
        <v>2632</v>
      </c>
      <c r="B5" s="2335"/>
      <c r="C5" s="321"/>
      <c r="E5" s="926" t="s">
        <v>4056</v>
      </c>
    </row>
    <row r="6" spans="1:5">
      <c r="A6" s="321"/>
      <c r="B6" s="321"/>
      <c r="C6" s="321"/>
      <c r="D6" s="321"/>
      <c r="E6" s="321"/>
    </row>
    <row r="7" spans="1:5" ht="53.25" customHeight="1">
      <c r="A7" s="2595" t="s">
        <v>1440</v>
      </c>
      <c r="B7" s="2596"/>
      <c r="C7" s="2596"/>
      <c r="D7" s="2596"/>
      <c r="E7" s="2596"/>
    </row>
    <row r="8" spans="1:5" hidden="1">
      <c r="A8" s="1481"/>
      <c r="B8" s="1481"/>
      <c r="C8" s="1481"/>
      <c r="D8" s="1481"/>
      <c r="E8" s="1481"/>
    </row>
    <row r="9" spans="1:5" hidden="1">
      <c r="A9" s="1481"/>
      <c r="B9" s="1481"/>
      <c r="C9" s="1481"/>
      <c r="D9" s="1481"/>
      <c r="E9" s="1481"/>
    </row>
    <row r="10" spans="1:5" hidden="1">
      <c r="A10" s="1481"/>
      <c r="B10" s="1481"/>
      <c r="C10" s="1481"/>
      <c r="D10" s="1481"/>
      <c r="E10" s="1481"/>
    </row>
    <row r="11" spans="1:5" ht="12.75" thickBot="1">
      <c r="A11" s="2135"/>
      <c r="B11" s="2135"/>
      <c r="C11" s="2135"/>
      <c r="D11" s="2135"/>
      <c r="E11" s="2135"/>
    </row>
    <row r="12" spans="1:5">
      <c r="A12" s="348" t="s">
        <v>1321</v>
      </c>
      <c r="B12" s="348" t="s">
        <v>1322</v>
      </c>
      <c r="C12" s="326" t="s">
        <v>1323</v>
      </c>
      <c r="D12" s="2355" t="s">
        <v>1324</v>
      </c>
      <c r="E12" s="2356">
        <v>-5</v>
      </c>
    </row>
    <row r="13" spans="1:5">
      <c r="A13" s="348" t="s">
        <v>119</v>
      </c>
      <c r="B13" s="348"/>
      <c r="C13" s="348"/>
      <c r="D13" s="348"/>
      <c r="E13" s="348"/>
    </row>
    <row r="14" spans="1:5">
      <c r="A14" s="2133" t="s">
        <v>1029</v>
      </c>
      <c r="B14" s="2357" t="s">
        <v>2356</v>
      </c>
      <c r="C14" s="2357" t="s">
        <v>2357</v>
      </c>
      <c r="D14" s="2357" t="s">
        <v>1393</v>
      </c>
      <c r="E14" s="2357" t="s">
        <v>2358</v>
      </c>
    </row>
    <row r="15" spans="1:5" ht="12.6" customHeight="1">
      <c r="A15" s="1407">
        <v>1</v>
      </c>
      <c r="B15" s="1408" t="s">
        <v>1784</v>
      </c>
      <c r="C15" s="1409" t="s">
        <v>3867</v>
      </c>
      <c r="D15" s="1415">
        <v>36</v>
      </c>
      <c r="E15" s="1409" t="s">
        <v>4069</v>
      </c>
    </row>
    <row r="16" spans="1:5" ht="12.6" customHeight="1">
      <c r="A16" s="1407">
        <v>2</v>
      </c>
      <c r="B16" s="1408" t="s">
        <v>2309</v>
      </c>
      <c r="C16" s="1409" t="s">
        <v>4070</v>
      </c>
      <c r="D16" s="1415">
        <v>2514.48</v>
      </c>
      <c r="E16" s="1409" t="s">
        <v>4071</v>
      </c>
    </row>
    <row r="17" spans="1:5" ht="34.5" customHeight="1">
      <c r="A17" s="1412">
        <v>3</v>
      </c>
      <c r="B17" s="1413" t="s">
        <v>2309</v>
      </c>
      <c r="C17" s="1414" t="s">
        <v>4072</v>
      </c>
      <c r="D17" s="1416">
        <v>4900</v>
      </c>
      <c r="E17" s="1411" t="s">
        <v>4073</v>
      </c>
    </row>
    <row r="18" spans="1:5" ht="12.6" customHeight="1">
      <c r="A18" s="1407">
        <v>4</v>
      </c>
      <c r="B18" s="1410" t="s">
        <v>2309</v>
      </c>
      <c r="C18" s="1411" t="s">
        <v>4074</v>
      </c>
      <c r="D18" s="1415">
        <v>90.18</v>
      </c>
      <c r="E18" s="1410" t="s">
        <v>4075</v>
      </c>
    </row>
    <row r="19" spans="1:5" ht="12.6" customHeight="1">
      <c r="A19" s="1407">
        <v>5</v>
      </c>
      <c r="B19" s="1410" t="s">
        <v>4076</v>
      </c>
      <c r="C19" s="1410" t="s">
        <v>4077</v>
      </c>
      <c r="D19" s="1415">
        <v>600</v>
      </c>
      <c r="E19" s="1409" t="s">
        <v>4078</v>
      </c>
    </row>
    <row r="20" spans="1:5" ht="12.6" customHeight="1">
      <c r="A20" s="1407">
        <v>6</v>
      </c>
      <c r="B20" s="1410" t="s">
        <v>2309</v>
      </c>
      <c r="C20" s="1410" t="s">
        <v>4079</v>
      </c>
      <c r="D20" s="1415">
        <v>3832.5</v>
      </c>
      <c r="E20" s="1409" t="s">
        <v>4080</v>
      </c>
    </row>
    <row r="21" spans="1:5" ht="15" customHeight="1">
      <c r="A21" s="1407">
        <v>7</v>
      </c>
      <c r="B21" s="1410" t="s">
        <v>2309</v>
      </c>
      <c r="C21" s="1408" t="s">
        <v>4081</v>
      </c>
      <c r="D21" s="1415">
        <v>2750</v>
      </c>
      <c r="E21" s="1409" t="s">
        <v>4082</v>
      </c>
    </row>
    <row r="22" spans="1:5" ht="17.100000000000001" customHeight="1" thickBot="1">
      <c r="A22" s="326"/>
      <c r="D22" s="1463">
        <v>14723.16</v>
      </c>
      <c r="E22" s="337"/>
    </row>
    <row r="23" spans="1:5" ht="12.75" customHeight="1" thickTop="1">
      <c r="A23" s="326"/>
      <c r="D23" s="337"/>
      <c r="E23" s="337"/>
    </row>
    <row r="24" spans="1:5" ht="12.75" customHeight="1">
      <c r="A24" s="326"/>
      <c r="D24" s="337"/>
      <c r="E24" s="337"/>
    </row>
    <row r="25" spans="1:5" ht="12.75" customHeight="1">
      <c r="A25" s="326"/>
      <c r="D25" s="337"/>
      <c r="E25" s="337"/>
    </row>
    <row r="26" spans="1:5" ht="12.75" customHeight="1">
      <c r="A26" s="326"/>
      <c r="D26" s="337"/>
      <c r="E26" s="337"/>
    </row>
    <row r="27" spans="1:5" ht="12.75" customHeight="1">
      <c r="A27" s="326"/>
      <c r="D27" s="337"/>
      <c r="E27" s="337"/>
    </row>
    <row r="28" spans="1:5" ht="12.75" customHeight="1">
      <c r="A28" s="326"/>
      <c r="D28" s="337"/>
      <c r="E28" s="337"/>
    </row>
    <row r="29" spans="1:5" ht="12.75" customHeight="1">
      <c r="A29" s="326"/>
      <c r="D29" s="337"/>
      <c r="E29" s="337"/>
    </row>
    <row r="30" spans="1:5" ht="12.75" customHeight="1">
      <c r="A30" s="326"/>
      <c r="D30" s="337"/>
      <c r="E30" s="337"/>
    </row>
    <row r="31" spans="1:5" ht="12.75" customHeight="1">
      <c r="A31" s="321"/>
      <c r="D31" s="337"/>
      <c r="E31" s="337"/>
    </row>
    <row r="32" spans="1:5" ht="12.75" customHeight="1">
      <c r="A32" s="321"/>
      <c r="D32" s="337"/>
      <c r="E32" s="337"/>
    </row>
    <row r="33" spans="1:5" ht="12.75" customHeight="1">
      <c r="A33" s="321"/>
      <c r="D33" s="337"/>
      <c r="E33" s="337"/>
    </row>
    <row r="34" spans="1:5" ht="12.75" customHeight="1">
      <c r="A34" s="321"/>
      <c r="D34" s="337"/>
      <c r="E34" s="337"/>
    </row>
    <row r="35" spans="1:5" ht="12.75" customHeight="1">
      <c r="A35" s="321"/>
      <c r="D35" s="337"/>
      <c r="E35" s="337"/>
    </row>
    <row r="36" spans="1:5" ht="12.75" customHeight="1">
      <c r="A36" s="321"/>
      <c r="D36" s="337"/>
      <c r="E36" s="337"/>
    </row>
    <row r="37" spans="1:5" ht="12.75" customHeight="1">
      <c r="A37" s="346"/>
      <c r="B37" s="364"/>
      <c r="C37" s="364"/>
      <c r="D37" s="1938"/>
      <c r="E37" s="1938"/>
    </row>
    <row r="38" spans="1:5" ht="12.75" customHeight="1">
      <c r="A38" s="321"/>
      <c r="D38" s="337"/>
      <c r="E38" s="337"/>
    </row>
    <row r="39" spans="1:5" ht="12.75" customHeight="1">
      <c r="A39" s="321"/>
      <c r="D39" s="337"/>
      <c r="E39" s="337"/>
    </row>
    <row r="40" spans="1:5" ht="12.75" customHeight="1">
      <c r="D40" s="337"/>
      <c r="E40" s="337"/>
    </row>
    <row r="41" spans="1:5" ht="12.75" customHeight="1">
      <c r="D41" s="337"/>
      <c r="E41" s="337"/>
    </row>
    <row r="42" spans="1:5" ht="12.75" customHeight="1">
      <c r="D42" s="337"/>
      <c r="E42" s="337"/>
    </row>
    <row r="43" spans="1:5" ht="12.75" customHeight="1">
      <c r="D43" s="337"/>
      <c r="E43" s="337"/>
    </row>
    <row r="44" spans="1:5" ht="12.75" customHeight="1">
      <c r="D44" s="337"/>
      <c r="E44" s="337"/>
    </row>
    <row r="45" spans="1:5" ht="12.75" customHeight="1">
      <c r="D45" s="337"/>
      <c r="E45" s="337"/>
    </row>
    <row r="46" spans="1:5" ht="12.75" customHeight="1">
      <c r="D46" s="337"/>
      <c r="E46" s="337"/>
    </row>
    <row r="47" spans="1:5" ht="12.75" customHeight="1">
      <c r="D47" s="337"/>
      <c r="E47" s="337"/>
    </row>
    <row r="48" spans="1:5" ht="12.75" customHeight="1">
      <c r="D48" s="337"/>
      <c r="E48" s="337"/>
    </row>
    <row r="49" spans="4:5" ht="12.75" customHeight="1">
      <c r="D49" s="337"/>
      <c r="E49" s="337"/>
    </row>
    <row r="50" spans="4:5" ht="12.75" customHeight="1">
      <c r="D50" s="337"/>
      <c r="E50" s="337"/>
    </row>
    <row r="51" spans="4:5" ht="12.75" customHeight="1"/>
    <row r="52" spans="4:5" ht="12.75" customHeight="1"/>
    <row r="53" spans="4:5" ht="12.75" customHeight="1"/>
    <row r="54" spans="4:5" ht="12.75" customHeight="1"/>
    <row r="55" spans="4:5" ht="12.75" customHeight="1"/>
    <row r="56" spans="4:5" ht="12.75" customHeight="1"/>
    <row r="139" spans="2:5">
      <c r="B139" s="410"/>
      <c r="D139" s="410"/>
      <c r="E139" s="410"/>
    </row>
    <row r="142" spans="2:5">
      <c r="B142" s="410"/>
      <c r="D142" s="410"/>
      <c r="E142" s="410"/>
    </row>
    <row r="265" spans="1:1">
      <c r="A265" s="2108"/>
    </row>
    <row r="266" spans="1:1">
      <c r="A266" s="2108"/>
    </row>
    <row r="267" spans="1:1">
      <c r="A267" s="2108"/>
    </row>
    <row r="268" spans="1:1">
      <c r="A268" s="2108"/>
    </row>
    <row r="269" spans="1:1">
      <c r="A269" s="2108"/>
    </row>
    <row r="299" spans="1:1">
      <c r="A299" s="2108"/>
    </row>
    <row r="368" spans="1:1">
      <c r="A368" s="321"/>
    </row>
    <row r="385" spans="1:1">
      <c r="A385" s="2108"/>
    </row>
    <row r="386" spans="1:1">
      <c r="A386" s="2108"/>
    </row>
    <row r="387" spans="1:1">
      <c r="A387" s="2108"/>
    </row>
    <row r="388" spans="1:1">
      <c r="A388" s="2108"/>
    </row>
    <row r="389" spans="1:1">
      <c r="A389" s="2108"/>
    </row>
    <row r="390" spans="1:1">
      <c r="A390" s="2108"/>
    </row>
    <row r="391" spans="1:1">
      <c r="A391" s="2108"/>
    </row>
    <row r="392" spans="1:1">
      <c r="A392" s="2108"/>
    </row>
    <row r="393" spans="1:1">
      <c r="A393" s="2108"/>
    </row>
    <row r="394" spans="1:1">
      <c r="A394" s="2108"/>
    </row>
    <row r="395" spans="1:1">
      <c r="A395" s="2108"/>
    </row>
    <row r="396" spans="1:1">
      <c r="A396" s="2108"/>
    </row>
    <row r="397" spans="1:1">
      <c r="A397" s="2108"/>
    </row>
    <row r="398" spans="1:1">
      <c r="A398" s="2108"/>
    </row>
    <row r="399" spans="1:1">
      <c r="A399" s="2108"/>
    </row>
    <row r="400" spans="1:1">
      <c r="A400" s="2108"/>
    </row>
    <row r="401" spans="1:1">
      <c r="A401" s="2108"/>
    </row>
    <row r="402" spans="1:1">
      <c r="A402" s="2108"/>
    </row>
    <row r="403" spans="1:1">
      <c r="A403" s="2108"/>
    </row>
    <row r="404" spans="1:1">
      <c r="A404" s="2108"/>
    </row>
    <row r="405" spans="1:1">
      <c r="A405" s="2108"/>
    </row>
    <row r="406" spans="1:1">
      <c r="A406" s="2108"/>
    </row>
    <row r="407" spans="1:1">
      <c r="A407" s="2108"/>
    </row>
    <row r="408" spans="1:1">
      <c r="A408" s="2108"/>
    </row>
    <row r="409" spans="1:1">
      <c r="A409" s="2108"/>
    </row>
    <row r="410" spans="1:1">
      <c r="A410" s="2108"/>
    </row>
    <row r="411" spans="1:1">
      <c r="A411" s="2108"/>
    </row>
    <row r="412" spans="1:1">
      <c r="A412" s="2108"/>
    </row>
    <row r="413" spans="1:1">
      <c r="A413" s="2108"/>
    </row>
    <row r="414" spans="1:1">
      <c r="A414" s="2108"/>
    </row>
    <row r="415" spans="1:1">
      <c r="A415" s="2108"/>
    </row>
    <row r="416" spans="1:1">
      <c r="A416" s="2108"/>
    </row>
    <row r="417" spans="1:1">
      <c r="A417" s="2108"/>
    </row>
    <row r="418" spans="1:1">
      <c r="A418" s="2108"/>
    </row>
    <row r="419" spans="1:1">
      <c r="A419" s="2108"/>
    </row>
    <row r="420" spans="1:1">
      <c r="A420" s="2108"/>
    </row>
    <row r="421" spans="1:1">
      <c r="A421" s="2108"/>
    </row>
    <row r="422" spans="1:1">
      <c r="A422" s="2108"/>
    </row>
    <row r="423" spans="1:1">
      <c r="A423" s="2108"/>
    </row>
    <row r="424" spans="1:1">
      <c r="A424" s="2108"/>
    </row>
    <row r="425" spans="1:1">
      <c r="A425" s="2108"/>
    </row>
    <row r="426" spans="1:1">
      <c r="A426" s="2108"/>
    </row>
    <row r="427" spans="1:1">
      <c r="A427" s="2108"/>
    </row>
    <row r="428" spans="1:1">
      <c r="A428" s="2108"/>
    </row>
    <row r="429" spans="1:1">
      <c r="A429" s="2108"/>
    </row>
    <row r="430" spans="1:1">
      <c r="A430" s="2108"/>
    </row>
    <row r="431" spans="1:1">
      <c r="A431" s="2108"/>
    </row>
    <row r="432" spans="1:1">
      <c r="A432" s="2108"/>
    </row>
    <row r="433" spans="1:1">
      <c r="A433" s="2108"/>
    </row>
    <row r="434" spans="1:1">
      <c r="A434" s="2108"/>
    </row>
    <row r="435" spans="1:1">
      <c r="A435" s="2108"/>
    </row>
    <row r="436" spans="1:1">
      <c r="A436" s="2108"/>
    </row>
    <row r="437" spans="1:1">
      <c r="A437" s="2108"/>
    </row>
    <row r="438" spans="1:1">
      <c r="A438" s="2108"/>
    </row>
    <row r="439" spans="1:1">
      <c r="A439" s="2108"/>
    </row>
  </sheetData>
  <mergeCells count="1">
    <mergeCell ref="A7:E7"/>
  </mergeCells>
  <phoneticPr fontId="29" type="noConversion"/>
  <printOptions horizontalCentered="1"/>
  <pageMargins left="0.75" right="0.25" top="0.5" bottom="0.25" header="0.25" footer="0.5"/>
  <pageSetup scale="92" orientation="portrait" r:id="rId1"/>
  <headerFooter alignWithMargins="0"/>
</worksheet>
</file>

<file path=xl/worksheets/sheet41.xml><?xml version="1.0" encoding="utf-8"?>
<worksheet xmlns="http://schemas.openxmlformats.org/spreadsheetml/2006/main" xmlns:r="http://schemas.openxmlformats.org/officeDocument/2006/relationships">
  <sheetPr transitionEvaluation="1" transitionEntry="1" codeName="Sheet42">
    <pageSetUpPr fitToPage="1"/>
  </sheetPr>
  <dimension ref="A1:M447"/>
  <sheetViews>
    <sheetView view="pageBreakPreview" zoomScale="60" zoomScaleNormal="100" workbookViewId="0"/>
  </sheetViews>
  <sheetFormatPr defaultColWidth="10.85546875" defaultRowHeight="12"/>
  <cols>
    <col min="1" max="1" width="5" style="327" customWidth="1"/>
    <col min="2" max="2" width="28.140625" style="327" customWidth="1"/>
    <col min="3" max="3" width="20.85546875" style="327" customWidth="1"/>
    <col min="4" max="4" width="12.140625" style="327" customWidth="1"/>
    <col min="5" max="5" width="11" style="327" customWidth="1"/>
    <col min="6" max="6" width="14.85546875" style="327" customWidth="1"/>
    <col min="7" max="7" width="73.7109375" style="327" customWidth="1"/>
    <col min="8" max="16384" width="10.85546875" style="327"/>
  </cols>
  <sheetData>
    <row r="1" spans="1:13">
      <c r="A1" s="321" t="s">
        <v>856</v>
      </c>
      <c r="B1" s="321"/>
      <c r="C1" s="365"/>
      <c r="D1" s="321"/>
      <c r="E1" s="321"/>
      <c r="F1" s="321"/>
      <c r="G1" s="926" t="s">
        <v>1741</v>
      </c>
    </row>
    <row r="2" spans="1:13">
      <c r="A2" s="321"/>
      <c r="B2" s="321"/>
      <c r="C2" s="365"/>
      <c r="D2" s="321"/>
      <c r="E2" s="321"/>
      <c r="F2" s="321"/>
      <c r="G2" s="926"/>
    </row>
    <row r="3" spans="1:13">
      <c r="A3" s="321" t="s">
        <v>3808</v>
      </c>
      <c r="B3" s="321"/>
      <c r="C3" s="365"/>
      <c r="D3" s="321"/>
      <c r="E3" s="321"/>
      <c r="F3" s="321"/>
      <c r="G3" s="926" t="s">
        <v>857</v>
      </c>
    </row>
    <row r="4" spans="1:13">
      <c r="A4" s="321" t="s">
        <v>3807</v>
      </c>
      <c r="B4" s="321"/>
      <c r="C4" s="417"/>
      <c r="D4" s="321"/>
      <c r="E4" s="321"/>
      <c r="F4" s="321"/>
      <c r="G4" s="926" t="s">
        <v>1076</v>
      </c>
    </row>
    <row r="5" spans="1:13">
      <c r="A5" s="321" t="s">
        <v>2632</v>
      </c>
      <c r="B5" s="321"/>
      <c r="C5" s="321"/>
      <c r="D5" s="321"/>
      <c r="E5" s="321"/>
      <c r="F5" s="321"/>
      <c r="G5" s="926" t="s">
        <v>4056</v>
      </c>
    </row>
    <row r="6" spans="1:13" ht="62.25" customHeight="1">
      <c r="A6" s="2585" t="s">
        <v>1384</v>
      </c>
      <c r="B6" s="2583"/>
      <c r="C6" s="2583"/>
      <c r="D6" s="2583"/>
      <c r="E6" s="2583"/>
      <c r="F6" s="2583"/>
      <c r="G6" s="2583"/>
    </row>
    <row r="7" spans="1:13" ht="12.75" thickBot="1">
      <c r="A7" s="366"/>
      <c r="B7" s="366"/>
      <c r="C7" s="366"/>
      <c r="D7" s="366"/>
      <c r="E7" s="366"/>
      <c r="F7" s="366"/>
      <c r="G7" s="366"/>
    </row>
    <row r="8" spans="1:13">
      <c r="A8" s="321"/>
      <c r="B8" s="418" t="s">
        <v>1321</v>
      </c>
      <c r="C8" s="418" t="s">
        <v>1322</v>
      </c>
      <c r="D8" s="418" t="s">
        <v>1323</v>
      </c>
      <c r="E8" s="418" t="s">
        <v>1324</v>
      </c>
      <c r="F8" s="781" t="s">
        <v>715</v>
      </c>
      <c r="G8" s="418" t="s">
        <v>147</v>
      </c>
    </row>
    <row r="9" spans="1:13">
      <c r="A9" s="321"/>
      <c r="B9" s="348"/>
      <c r="C9" s="326"/>
      <c r="D9" s="326"/>
      <c r="E9" s="326"/>
      <c r="F9" s="326" t="s">
        <v>1418</v>
      </c>
      <c r="G9" s="375"/>
    </row>
    <row r="10" spans="1:13">
      <c r="A10" s="348" t="s">
        <v>119</v>
      </c>
      <c r="B10" s="348" t="s">
        <v>1415</v>
      </c>
      <c r="C10" s="326" t="s">
        <v>1416</v>
      </c>
      <c r="D10" s="348" t="s">
        <v>1417</v>
      </c>
      <c r="E10" s="1570"/>
      <c r="F10" s="897" t="s">
        <v>1441</v>
      </c>
      <c r="G10" s="348" t="s">
        <v>1419</v>
      </c>
      <c r="M10" s="364"/>
    </row>
    <row r="11" spans="1:13" ht="14.25">
      <c r="A11" s="343" t="s">
        <v>1029</v>
      </c>
      <c r="B11" s="343" t="s">
        <v>1420</v>
      </c>
      <c r="C11" s="977" t="s">
        <v>1421</v>
      </c>
      <c r="D11" s="343" t="s">
        <v>846</v>
      </c>
      <c r="E11" s="343" t="s">
        <v>1604</v>
      </c>
      <c r="F11" s="977" t="s">
        <v>1442</v>
      </c>
      <c r="G11" s="343" t="s">
        <v>847</v>
      </c>
      <c r="M11" s="364"/>
    </row>
    <row r="12" spans="1:13" ht="12.75">
      <c r="A12" s="327">
        <v>1</v>
      </c>
      <c r="B12" s="1035" t="s">
        <v>3867</v>
      </c>
      <c r="C12" s="1034" t="s">
        <v>2568</v>
      </c>
      <c r="D12" s="1039">
        <v>360</v>
      </c>
      <c r="E12" s="1290">
        <v>262.71600000000001</v>
      </c>
      <c r="F12" s="1040">
        <v>94578</v>
      </c>
      <c r="G12" s="1041" t="s">
        <v>1784</v>
      </c>
      <c r="H12" s="983"/>
      <c r="J12" s="983"/>
    </row>
    <row r="13" spans="1:13" ht="12.75">
      <c r="A13" s="327">
        <v>2</v>
      </c>
      <c r="B13" s="1035" t="s">
        <v>3867</v>
      </c>
      <c r="C13" s="1034" t="s">
        <v>3868</v>
      </c>
      <c r="D13" s="1039">
        <v>360</v>
      </c>
      <c r="E13" s="1290">
        <v>87.572000000000003</v>
      </c>
      <c r="F13" s="1040">
        <v>31526</v>
      </c>
      <c r="G13" s="1041" t="s">
        <v>1784</v>
      </c>
      <c r="H13" s="983"/>
      <c r="J13" s="983"/>
    </row>
    <row r="14" spans="1:13" ht="12.75">
      <c r="A14" s="327">
        <v>3</v>
      </c>
      <c r="B14" s="1035" t="s">
        <v>2562</v>
      </c>
      <c r="C14" s="1034" t="s">
        <v>2566</v>
      </c>
      <c r="D14" s="1039">
        <v>200</v>
      </c>
      <c r="E14" s="1290">
        <v>218.93</v>
      </c>
      <c r="F14" s="1040">
        <v>43786</v>
      </c>
      <c r="G14" s="1041" t="s">
        <v>3869</v>
      </c>
      <c r="H14" s="983"/>
      <c r="J14" s="983"/>
    </row>
    <row r="15" spans="1:13" ht="12.75">
      <c r="A15" s="327">
        <v>4</v>
      </c>
      <c r="B15" s="1035" t="s">
        <v>2562</v>
      </c>
      <c r="C15" s="1034" t="s">
        <v>2567</v>
      </c>
      <c r="D15" s="1039">
        <v>150</v>
      </c>
      <c r="E15" s="1290">
        <v>273.66250000000002</v>
      </c>
      <c r="F15" s="1040">
        <v>41049</v>
      </c>
      <c r="G15" s="1041" t="s">
        <v>3869</v>
      </c>
      <c r="H15" s="983"/>
      <c r="J15" s="983"/>
    </row>
    <row r="16" spans="1:13" ht="12.75">
      <c r="A16" s="327">
        <v>5</v>
      </c>
      <c r="B16" s="1035" t="s">
        <v>2562</v>
      </c>
      <c r="C16" s="1034" t="s">
        <v>3870</v>
      </c>
      <c r="D16" s="1039">
        <v>130</v>
      </c>
      <c r="E16" s="1290">
        <v>13.135800000000001</v>
      </c>
      <c r="F16" s="1040">
        <v>1708</v>
      </c>
      <c r="G16" s="1041" t="s">
        <v>3869</v>
      </c>
      <c r="H16" s="983"/>
      <c r="J16" s="983"/>
    </row>
    <row r="17" spans="1:10" ht="12.75">
      <c r="A17" s="327">
        <v>6</v>
      </c>
      <c r="B17" s="1035" t="s">
        <v>2563</v>
      </c>
      <c r="C17" s="1034" t="s">
        <v>2569</v>
      </c>
      <c r="D17" s="1039">
        <v>150</v>
      </c>
      <c r="E17" s="1290">
        <v>131.358</v>
      </c>
      <c r="F17" s="1040">
        <v>19704</v>
      </c>
      <c r="G17" s="1041" t="s">
        <v>3871</v>
      </c>
      <c r="H17" s="983"/>
      <c r="J17" s="983"/>
    </row>
    <row r="18" spans="1:10" ht="12.75">
      <c r="A18" s="327">
        <v>7</v>
      </c>
      <c r="B18" s="1035" t="s">
        <v>3872</v>
      </c>
      <c r="C18" s="1034" t="s">
        <v>3873</v>
      </c>
      <c r="D18" s="1039">
        <v>245</v>
      </c>
      <c r="E18" s="1290">
        <v>87.572000000000003</v>
      </c>
      <c r="F18" s="1040">
        <v>21455</v>
      </c>
      <c r="G18" s="1041" t="s">
        <v>3874</v>
      </c>
      <c r="H18" s="983"/>
      <c r="J18" s="983"/>
    </row>
    <row r="19" spans="1:10" ht="12.75">
      <c r="A19" s="327">
        <v>8</v>
      </c>
      <c r="B19" s="1035" t="s">
        <v>3872</v>
      </c>
      <c r="C19" s="1034" t="s">
        <v>3875</v>
      </c>
      <c r="D19" s="1039">
        <v>200</v>
      </c>
      <c r="E19" s="1290">
        <v>65.679000000000002</v>
      </c>
      <c r="F19" s="1040">
        <v>13136</v>
      </c>
      <c r="G19" s="1041" t="s">
        <v>3869</v>
      </c>
      <c r="H19" s="983"/>
      <c r="J19" s="983"/>
    </row>
    <row r="20" spans="1:10" ht="12.75">
      <c r="A20" s="327">
        <v>9</v>
      </c>
      <c r="B20" s="1035" t="s">
        <v>2564</v>
      </c>
      <c r="C20" s="1034"/>
      <c r="D20" s="1042"/>
      <c r="E20" s="1042"/>
      <c r="F20" s="1040">
        <v>1970.3700000000001</v>
      </c>
      <c r="G20" s="1041" t="s">
        <v>2405</v>
      </c>
      <c r="H20" s="983"/>
      <c r="J20" s="983"/>
    </row>
    <row r="21" spans="1:10" ht="12.75">
      <c r="A21" s="327">
        <v>10</v>
      </c>
      <c r="B21" s="1035" t="s">
        <v>2565</v>
      </c>
      <c r="C21" s="1034" t="s">
        <v>3876</v>
      </c>
      <c r="D21" s="1039"/>
      <c r="E21" s="1043"/>
      <c r="F21" s="1040">
        <v>4376.6000000000004</v>
      </c>
      <c r="G21" s="1041" t="s">
        <v>2186</v>
      </c>
      <c r="H21" s="983"/>
      <c r="J21" s="983"/>
    </row>
    <row r="22" spans="1:10">
      <c r="A22" s="327">
        <v>11</v>
      </c>
      <c r="B22" s="1035" t="s">
        <v>3877</v>
      </c>
      <c r="C22" s="980"/>
      <c r="D22" s="1042"/>
      <c r="E22" s="1043"/>
      <c r="F22" s="1040"/>
      <c r="G22" s="1041" t="s">
        <v>2406</v>
      </c>
      <c r="H22" s="983"/>
      <c r="J22" s="983"/>
    </row>
    <row r="23" spans="1:10">
      <c r="A23" s="327">
        <v>12</v>
      </c>
      <c r="B23" s="1291" t="s">
        <v>3878</v>
      </c>
      <c r="C23" s="980"/>
      <c r="D23" s="1042"/>
      <c r="E23" s="1042"/>
      <c r="F23" s="1040">
        <v>2955.5550000000003</v>
      </c>
      <c r="G23" s="1041" t="s">
        <v>2570</v>
      </c>
      <c r="H23" s="983"/>
      <c r="J23" s="983"/>
    </row>
    <row r="24" spans="1:10">
      <c r="A24" s="327">
        <v>13</v>
      </c>
      <c r="B24" s="1292" t="s">
        <v>2565</v>
      </c>
      <c r="C24" s="986"/>
      <c r="D24" s="1043"/>
      <c r="E24" s="1042"/>
      <c r="F24" s="1040">
        <v>6239.5050000000001</v>
      </c>
      <c r="G24" s="1044" t="s">
        <v>3879</v>
      </c>
      <c r="H24" s="983"/>
      <c r="J24" s="983"/>
    </row>
    <row r="25" spans="1:10">
      <c r="A25" s="327">
        <v>14</v>
      </c>
      <c r="C25" s="980"/>
      <c r="D25" s="1043"/>
      <c r="E25" s="1042"/>
      <c r="F25" s="1040">
        <v>16419.75</v>
      </c>
      <c r="G25" s="1044" t="s">
        <v>2407</v>
      </c>
      <c r="H25" s="983"/>
      <c r="J25" s="983"/>
    </row>
    <row r="26" spans="1:10" ht="12.75" customHeight="1">
      <c r="A26" s="327">
        <v>15</v>
      </c>
      <c r="B26" s="1293"/>
      <c r="C26" s="980"/>
      <c r="D26" s="1035"/>
      <c r="E26" s="1042"/>
      <c r="F26" s="1467"/>
      <c r="G26" s="2354"/>
      <c r="H26" s="983"/>
      <c r="J26" s="983"/>
    </row>
    <row r="27" spans="1:10">
      <c r="A27" s="327">
        <v>16</v>
      </c>
      <c r="B27" s="1035" t="s">
        <v>848</v>
      </c>
      <c r="C27" s="980"/>
      <c r="D27" s="1035"/>
      <c r="E27" s="1042"/>
      <c r="F27" s="1045">
        <v>298903.77999999997</v>
      </c>
      <c r="G27" s="1042"/>
      <c r="H27" s="983"/>
      <c r="I27" s="397"/>
      <c r="J27" s="983"/>
    </row>
    <row r="28" spans="1:10">
      <c r="A28" s="327">
        <v>17</v>
      </c>
      <c r="B28" s="1038"/>
      <c r="C28" s="980"/>
      <c r="D28" s="984"/>
      <c r="E28" s="985"/>
      <c r="F28" s="981"/>
      <c r="G28" s="982"/>
      <c r="H28" s="983"/>
      <c r="J28" s="983"/>
    </row>
    <row r="29" spans="1:10">
      <c r="A29" s="327">
        <v>18</v>
      </c>
      <c r="B29" s="1035"/>
      <c r="C29" s="980"/>
      <c r="D29" s="984"/>
      <c r="E29" s="985"/>
      <c r="F29" s="981"/>
      <c r="G29" s="982"/>
      <c r="H29" s="983"/>
      <c r="J29" s="983"/>
    </row>
    <row r="30" spans="1:10">
      <c r="A30" s="327">
        <v>19</v>
      </c>
      <c r="B30" s="1035" t="s">
        <v>3828</v>
      </c>
      <c r="C30" s="980"/>
      <c r="D30" s="984"/>
      <c r="E30" s="985"/>
      <c r="F30" s="981"/>
      <c r="G30" s="982"/>
      <c r="H30" s="983"/>
      <c r="J30" s="983"/>
    </row>
    <row r="31" spans="1:10">
      <c r="A31" s="327">
        <v>20</v>
      </c>
      <c r="B31" s="1035" t="s">
        <v>3829</v>
      </c>
      <c r="C31" s="980"/>
      <c r="D31" s="984"/>
      <c r="E31" s="985"/>
      <c r="F31" s="981"/>
      <c r="G31" s="982"/>
      <c r="H31" s="983"/>
      <c r="J31" s="983"/>
    </row>
    <row r="32" spans="1:10">
      <c r="A32" s="327">
        <v>21</v>
      </c>
      <c r="B32" s="1035"/>
      <c r="C32" s="980"/>
      <c r="D32" s="984"/>
      <c r="E32" s="985"/>
      <c r="F32" s="981"/>
      <c r="G32" s="982"/>
      <c r="H32" s="983"/>
      <c r="J32" s="983"/>
    </row>
    <row r="33" spans="1:11">
      <c r="A33" s="327">
        <v>22</v>
      </c>
      <c r="B33" s="1035" t="s">
        <v>849</v>
      </c>
      <c r="C33" s="980"/>
      <c r="D33" s="984"/>
      <c r="E33" s="985"/>
      <c r="F33" s="981"/>
      <c r="G33" s="982"/>
      <c r="H33" s="983"/>
      <c r="J33" s="983"/>
    </row>
    <row r="34" spans="1:11">
      <c r="A34" s="327">
        <v>23</v>
      </c>
      <c r="B34" s="1035" t="s">
        <v>822</v>
      </c>
      <c r="C34" s="980"/>
      <c r="D34" s="984"/>
      <c r="E34" s="985"/>
      <c r="F34" s="981"/>
      <c r="G34" s="982"/>
      <c r="H34" s="983"/>
      <c r="J34" s="983"/>
    </row>
    <row r="35" spans="1:11">
      <c r="A35" s="327">
        <v>24</v>
      </c>
      <c r="B35" s="1035"/>
      <c r="C35" s="980"/>
      <c r="D35" s="984"/>
      <c r="E35" s="985"/>
      <c r="F35" s="981"/>
      <c r="G35" s="982"/>
      <c r="H35" s="983"/>
      <c r="J35" s="983"/>
    </row>
    <row r="36" spans="1:11">
      <c r="A36" s="327">
        <v>25</v>
      </c>
      <c r="B36" s="1035" t="s">
        <v>16</v>
      </c>
      <c r="C36" s="980"/>
      <c r="D36" s="980"/>
      <c r="E36" s="983"/>
      <c r="F36" s="983"/>
      <c r="G36" s="983"/>
      <c r="H36" s="983"/>
      <c r="I36" s="989"/>
      <c r="J36" s="983"/>
      <c r="K36" s="983"/>
    </row>
    <row r="37" spans="1:11">
      <c r="A37" s="327">
        <v>26</v>
      </c>
      <c r="B37" s="1035"/>
      <c r="C37" s="980"/>
      <c r="D37" s="980"/>
      <c r="E37" s="983"/>
      <c r="F37" s="983"/>
      <c r="G37" s="983"/>
      <c r="H37" s="983"/>
      <c r="I37" s="989"/>
      <c r="J37" s="983"/>
      <c r="K37" s="983"/>
    </row>
    <row r="38" spans="1:11">
      <c r="A38" s="327">
        <v>27</v>
      </c>
      <c r="B38" s="1035"/>
      <c r="C38" s="980"/>
      <c r="D38" s="983" t="s">
        <v>684</v>
      </c>
      <c r="E38" s="983" t="s">
        <v>685</v>
      </c>
      <c r="F38" s="983" t="s">
        <v>642</v>
      </c>
      <c r="H38" s="983"/>
      <c r="J38" s="983"/>
      <c r="K38" s="983"/>
    </row>
    <row r="39" spans="1:11">
      <c r="A39" s="327">
        <v>28</v>
      </c>
      <c r="B39" s="1035"/>
      <c r="C39" s="980"/>
      <c r="D39" s="983" t="s">
        <v>682</v>
      </c>
      <c r="E39" s="983" t="s">
        <v>683</v>
      </c>
      <c r="F39" s="989" t="s">
        <v>152</v>
      </c>
      <c r="G39" s="391"/>
      <c r="H39" s="983"/>
      <c r="J39" s="983"/>
      <c r="K39" s="983"/>
    </row>
    <row r="40" spans="1:11">
      <c r="A40" s="327">
        <v>29</v>
      </c>
      <c r="B40" s="1036" t="s">
        <v>2408</v>
      </c>
      <c r="C40" s="987"/>
      <c r="D40" s="1468">
        <v>22007.682057420847</v>
      </c>
      <c r="E40" s="1469">
        <v>6806.3179425790349</v>
      </c>
      <c r="F40" s="1469">
        <v>28813.999999999884</v>
      </c>
      <c r="G40" s="990"/>
      <c r="H40" s="991"/>
      <c r="J40" s="991"/>
      <c r="K40" s="983"/>
    </row>
    <row r="41" spans="1:11">
      <c r="A41" s="327">
        <v>30</v>
      </c>
      <c r="B41" s="1035" t="s">
        <v>17</v>
      </c>
      <c r="C41" s="980"/>
      <c r="D41" s="1006">
        <v>228298.02720904053</v>
      </c>
      <c r="E41" s="1006">
        <v>70605.752790959421</v>
      </c>
      <c r="F41" s="1006">
        <v>298903.77999999997</v>
      </c>
      <c r="G41" s="992"/>
      <c r="H41" s="992"/>
      <c r="J41" s="992"/>
      <c r="K41" s="983"/>
    </row>
    <row r="42" spans="1:11">
      <c r="A42" s="327">
        <v>31</v>
      </c>
      <c r="B42" s="1035" t="s">
        <v>18</v>
      </c>
      <c r="C42" s="980"/>
      <c r="D42" s="993">
        <v>250305.70926646137</v>
      </c>
      <c r="E42" s="993">
        <v>77412.07073353845</v>
      </c>
      <c r="F42" s="993">
        <v>327717.77999999985</v>
      </c>
      <c r="G42" s="993"/>
      <c r="H42" s="993"/>
      <c r="J42" s="993"/>
      <c r="K42" s="983"/>
    </row>
    <row r="43" spans="1:11">
      <c r="A43" s="327">
        <v>32</v>
      </c>
      <c r="B43" s="1035" t="s">
        <v>19</v>
      </c>
      <c r="C43" s="980"/>
      <c r="D43" s="1005">
        <v>62576.427316615343</v>
      </c>
      <c r="E43" s="1005">
        <v>19353.017683384613</v>
      </c>
      <c r="F43" s="1005">
        <v>81929.444999999949</v>
      </c>
      <c r="G43" s="994"/>
      <c r="H43" s="994"/>
      <c r="J43" s="994"/>
      <c r="K43" s="983"/>
    </row>
    <row r="44" spans="1:11">
      <c r="A44" s="327">
        <v>33</v>
      </c>
      <c r="B44" s="1035"/>
      <c r="C44" s="980"/>
      <c r="D44" s="980"/>
      <c r="E44" s="995"/>
      <c r="F44" s="995"/>
      <c r="G44" s="992"/>
      <c r="H44" s="995"/>
      <c r="J44" s="995"/>
      <c r="K44" s="983"/>
    </row>
    <row r="45" spans="1:11">
      <c r="A45" s="327">
        <v>34</v>
      </c>
      <c r="B45" s="1035" t="s">
        <v>20</v>
      </c>
      <c r="C45" s="980"/>
      <c r="D45" s="980"/>
      <c r="E45" s="995"/>
      <c r="F45" s="995"/>
      <c r="G45" s="992"/>
      <c r="H45" s="995"/>
      <c r="J45" s="995"/>
      <c r="K45" s="983"/>
    </row>
    <row r="46" spans="1:11">
      <c r="A46" s="327">
        <v>35</v>
      </c>
      <c r="B46" s="1294" t="s">
        <v>2905</v>
      </c>
      <c r="C46" s="980"/>
      <c r="D46" s="367">
        <v>11739.9</v>
      </c>
      <c r="E46" s="367">
        <v>3630.8</v>
      </c>
      <c r="F46" s="367">
        <v>15370.7</v>
      </c>
      <c r="G46" s="996"/>
      <c r="H46" s="997"/>
      <c r="J46" s="997"/>
      <c r="K46" s="983"/>
    </row>
    <row r="47" spans="1:11">
      <c r="A47" s="327">
        <v>36</v>
      </c>
      <c r="B47" s="1037" t="s">
        <v>3880</v>
      </c>
      <c r="C47" s="391"/>
      <c r="D47" s="999">
        <v>0.76378434293818753</v>
      </c>
      <c r="E47" s="999">
        <v>0.23621565706181241</v>
      </c>
      <c r="F47" s="1000">
        <v>1</v>
      </c>
      <c r="G47" s="391"/>
      <c r="H47" s="469"/>
    </row>
    <row r="48" spans="1:11">
      <c r="A48" s="321"/>
      <c r="B48" s="391"/>
      <c r="C48" s="391"/>
      <c r="D48" s="1001"/>
      <c r="E48" s="1001"/>
      <c r="F48" s="998"/>
      <c r="G48" s="391"/>
      <c r="H48" s="469"/>
    </row>
    <row r="49" spans="1:8">
      <c r="A49" s="321"/>
      <c r="B49" s="391"/>
      <c r="C49" s="1002"/>
      <c r="D49" s="780"/>
      <c r="E49" s="391"/>
      <c r="F49" s="391"/>
      <c r="G49" s="391"/>
      <c r="H49" s="391"/>
    </row>
    <row r="50" spans="1:8">
      <c r="A50" s="321"/>
      <c r="B50" s="391"/>
      <c r="C50" s="1002"/>
      <c r="D50" s="780"/>
      <c r="E50" s="391"/>
      <c r="F50" s="391"/>
      <c r="G50" s="391"/>
      <c r="H50" s="391"/>
    </row>
    <row r="51" spans="1:8">
      <c r="A51" s="321"/>
      <c r="B51" s="391"/>
      <c r="C51" s="1002"/>
      <c r="D51" s="413"/>
      <c r="E51" s="391"/>
      <c r="F51" s="1003"/>
      <c r="G51" s="391"/>
      <c r="H51" s="391"/>
    </row>
    <row r="52" spans="1:8">
      <c r="A52" s="321"/>
      <c r="B52" s="391"/>
      <c r="C52" s="1002"/>
      <c r="D52" s="1001"/>
      <c r="E52" s="1001"/>
      <c r="F52" s="998"/>
      <c r="G52" s="391"/>
      <c r="H52" s="391"/>
    </row>
    <row r="53" spans="1:8">
      <c r="A53" s="321"/>
      <c r="B53" s="391"/>
      <c r="C53" s="1002"/>
      <c r="D53" s="780"/>
      <c r="E53" s="391"/>
      <c r="F53" s="1004"/>
      <c r="G53" s="391"/>
    </row>
    <row r="54" spans="1:8">
      <c r="A54" s="346"/>
      <c r="B54" s="364"/>
      <c r="C54" s="364"/>
      <c r="D54" s="364"/>
      <c r="E54" s="364"/>
      <c r="F54" s="364"/>
      <c r="G54" s="364"/>
    </row>
    <row r="147" spans="2:5">
      <c r="B147" s="410"/>
      <c r="D147" s="410"/>
      <c r="E147" s="410"/>
    </row>
    <row r="150" spans="2:5">
      <c r="B150" s="410"/>
      <c r="D150" s="410"/>
      <c r="E150" s="410"/>
    </row>
    <row r="273" spans="1:1">
      <c r="A273" s="2108"/>
    </row>
    <row r="274" spans="1:1">
      <c r="A274" s="2108"/>
    </row>
    <row r="275" spans="1:1">
      <c r="A275" s="2108"/>
    </row>
    <row r="276" spans="1:1">
      <c r="A276" s="2108"/>
    </row>
    <row r="277" spans="1:1">
      <c r="A277" s="2108"/>
    </row>
    <row r="307" spans="1:1">
      <c r="A307" s="2108"/>
    </row>
    <row r="376" spans="1:1">
      <c r="A376" s="321"/>
    </row>
    <row r="393" spans="1:1">
      <c r="A393" s="2108"/>
    </row>
    <row r="394" spans="1:1">
      <c r="A394" s="2108"/>
    </row>
    <row r="395" spans="1:1">
      <c r="A395" s="2108"/>
    </row>
    <row r="396" spans="1:1">
      <c r="A396" s="2108"/>
    </row>
    <row r="397" spans="1:1">
      <c r="A397" s="2108"/>
    </row>
    <row r="398" spans="1:1">
      <c r="A398" s="2108"/>
    </row>
    <row r="399" spans="1:1">
      <c r="A399" s="2108"/>
    </row>
    <row r="400" spans="1:1">
      <c r="A400" s="2108"/>
    </row>
    <row r="401" spans="1:1">
      <c r="A401" s="2108"/>
    </row>
    <row r="402" spans="1:1">
      <c r="A402" s="2108"/>
    </row>
    <row r="403" spans="1:1">
      <c r="A403" s="2108"/>
    </row>
    <row r="404" spans="1:1">
      <c r="A404" s="2108"/>
    </row>
    <row r="405" spans="1:1">
      <c r="A405" s="2108"/>
    </row>
    <row r="406" spans="1:1">
      <c r="A406" s="2108"/>
    </row>
    <row r="407" spans="1:1">
      <c r="A407" s="2108"/>
    </row>
    <row r="408" spans="1:1">
      <c r="A408" s="2108"/>
    </row>
    <row r="409" spans="1:1">
      <c r="A409" s="2108"/>
    </row>
    <row r="410" spans="1:1">
      <c r="A410" s="2108"/>
    </row>
    <row r="411" spans="1:1">
      <c r="A411" s="2108"/>
    </row>
    <row r="412" spans="1:1">
      <c r="A412" s="2108"/>
    </row>
    <row r="413" spans="1:1">
      <c r="A413" s="2108"/>
    </row>
    <row r="414" spans="1:1">
      <c r="A414" s="2108"/>
    </row>
    <row r="415" spans="1:1">
      <c r="A415" s="2108"/>
    </row>
    <row r="416" spans="1:1">
      <c r="A416" s="2108"/>
    </row>
    <row r="417" spans="1:1">
      <c r="A417" s="2108"/>
    </row>
    <row r="418" spans="1:1">
      <c r="A418" s="2108"/>
    </row>
    <row r="419" spans="1:1">
      <c r="A419" s="2108"/>
    </row>
    <row r="420" spans="1:1">
      <c r="A420" s="2108"/>
    </row>
    <row r="421" spans="1:1">
      <c r="A421" s="2108"/>
    </row>
    <row r="422" spans="1:1">
      <c r="A422" s="2108"/>
    </row>
    <row r="423" spans="1:1">
      <c r="A423" s="2108"/>
    </row>
    <row r="424" spans="1:1">
      <c r="A424" s="2108"/>
    </row>
    <row r="425" spans="1:1">
      <c r="A425" s="2108"/>
    </row>
    <row r="426" spans="1:1">
      <c r="A426" s="2108"/>
    </row>
    <row r="427" spans="1:1">
      <c r="A427" s="2108"/>
    </row>
    <row r="428" spans="1:1">
      <c r="A428" s="2108"/>
    </row>
    <row r="429" spans="1:1">
      <c r="A429" s="2108"/>
    </row>
    <row r="430" spans="1:1">
      <c r="A430" s="2108"/>
    </row>
    <row r="431" spans="1:1">
      <c r="A431" s="2108"/>
    </row>
    <row r="432" spans="1:1">
      <c r="A432" s="2108"/>
    </row>
    <row r="433" spans="1:1">
      <c r="A433" s="2108"/>
    </row>
    <row r="434" spans="1:1">
      <c r="A434" s="2108"/>
    </row>
    <row r="435" spans="1:1">
      <c r="A435" s="2108"/>
    </row>
    <row r="436" spans="1:1">
      <c r="A436" s="2108"/>
    </row>
    <row r="437" spans="1:1">
      <c r="A437" s="2108"/>
    </row>
    <row r="438" spans="1:1">
      <c r="A438" s="2108"/>
    </row>
    <row r="439" spans="1:1">
      <c r="A439" s="2108"/>
    </row>
    <row r="440" spans="1:1">
      <c r="A440" s="2108"/>
    </row>
    <row r="441" spans="1:1">
      <c r="A441" s="2108"/>
    </row>
    <row r="442" spans="1:1">
      <c r="A442" s="2108"/>
    </row>
    <row r="443" spans="1:1">
      <c r="A443" s="2108"/>
    </row>
    <row r="444" spans="1:1">
      <c r="A444" s="2108"/>
    </row>
    <row r="445" spans="1:1">
      <c r="A445" s="2108"/>
    </row>
    <row r="446" spans="1:1">
      <c r="A446" s="2108"/>
    </row>
    <row r="447" spans="1:1">
      <c r="A447" s="2108"/>
    </row>
  </sheetData>
  <mergeCells count="1">
    <mergeCell ref="A6:G6"/>
  </mergeCells>
  <printOptions horizontalCentered="1"/>
  <pageMargins left="0.25" right="0.25" top="0.751" bottom="0.37" header="0.44" footer="0.21"/>
  <pageSetup scale="82" fitToHeight="2" orientation="landscape" r:id="rId1"/>
  <headerFooter alignWithMargins="0"/>
</worksheet>
</file>

<file path=xl/worksheets/sheet42.xml><?xml version="1.0" encoding="utf-8"?>
<worksheet xmlns="http://schemas.openxmlformats.org/spreadsheetml/2006/main" xmlns:r="http://schemas.openxmlformats.org/officeDocument/2006/relationships">
  <sheetPr transitionEvaluation="1" transitionEntry="1" codeName="Sheet34">
    <pageSetUpPr fitToPage="1"/>
  </sheetPr>
  <dimension ref="A1:I456"/>
  <sheetViews>
    <sheetView view="pageBreakPreview" zoomScale="60" zoomScaleNormal="100" workbookViewId="0"/>
  </sheetViews>
  <sheetFormatPr defaultColWidth="10.85546875" defaultRowHeight="12.75"/>
  <cols>
    <col min="1" max="1" width="5.85546875" style="327" customWidth="1"/>
    <col min="2" max="2" width="46.5703125" style="327" customWidth="1"/>
    <col min="3" max="3" width="2.5703125" style="327" customWidth="1"/>
    <col min="4" max="4" width="11.7109375" style="327" customWidth="1"/>
    <col min="5" max="5" width="11.28515625" style="327" customWidth="1"/>
    <col min="6" max="6" width="9.85546875" style="327" customWidth="1"/>
    <col min="7" max="7" width="13" style="327" customWidth="1"/>
    <col min="8" max="8" width="3.85546875" style="327" customWidth="1"/>
    <col min="9" max="9" width="8.85546875" style="2249" customWidth="1"/>
    <col min="10" max="10" width="3.85546875" style="2249" customWidth="1"/>
    <col min="11" max="16384" width="10.85546875" style="2249"/>
  </cols>
  <sheetData>
    <row r="1" spans="1:7">
      <c r="A1" s="321" t="s">
        <v>1573</v>
      </c>
      <c r="B1" s="321"/>
      <c r="C1" s="321"/>
      <c r="E1" s="321" t="s">
        <v>1741</v>
      </c>
      <c r="G1" s="321"/>
    </row>
    <row r="2" spans="1:7">
      <c r="A2" s="321" t="s">
        <v>970</v>
      </c>
      <c r="B2" s="321"/>
      <c r="C2" s="321"/>
      <c r="E2" s="321"/>
      <c r="G2" s="321"/>
    </row>
    <row r="3" spans="1:7">
      <c r="A3" s="321"/>
      <c r="B3" s="321"/>
      <c r="C3" s="321"/>
      <c r="E3" s="321"/>
      <c r="G3" s="321"/>
    </row>
    <row r="4" spans="1:7">
      <c r="A4" s="321" t="s">
        <v>3808</v>
      </c>
      <c r="B4" s="321"/>
      <c r="C4" s="321"/>
      <c r="E4" s="321" t="s">
        <v>971</v>
      </c>
      <c r="G4" s="321"/>
    </row>
    <row r="5" spans="1:7">
      <c r="A5" s="321" t="s">
        <v>3807</v>
      </c>
      <c r="B5" s="321"/>
      <c r="C5" s="321"/>
      <c r="E5" s="321" t="s">
        <v>1076</v>
      </c>
      <c r="G5" s="321"/>
    </row>
    <row r="6" spans="1:7">
      <c r="A6" s="321" t="s">
        <v>2632</v>
      </c>
      <c r="B6" s="321"/>
      <c r="C6" s="321"/>
      <c r="D6" s="321"/>
      <c r="E6" s="321" t="s">
        <v>4056</v>
      </c>
      <c r="F6" s="321"/>
      <c r="G6" s="321"/>
    </row>
    <row r="7" spans="1:7">
      <c r="A7" s="321"/>
      <c r="B7" s="321"/>
      <c r="C7" s="321"/>
      <c r="D7" s="321"/>
      <c r="E7" s="321"/>
      <c r="F7" s="321"/>
      <c r="G7" s="321"/>
    </row>
    <row r="8" spans="1:7">
      <c r="A8" s="2585" t="s">
        <v>1050</v>
      </c>
      <c r="B8" s="2583"/>
      <c r="C8" s="2583"/>
      <c r="D8" s="2583"/>
      <c r="E8" s="2583"/>
      <c r="F8" s="2583"/>
      <c r="G8" s="2583"/>
    </row>
    <row r="9" spans="1:7">
      <c r="A9" s="2583"/>
      <c r="B9" s="2583"/>
      <c r="C9" s="2583"/>
      <c r="D9" s="2583"/>
      <c r="E9" s="2583"/>
      <c r="F9" s="2583"/>
      <c r="G9" s="2583"/>
    </row>
    <row r="10" spans="1:7">
      <c r="A10" s="2583"/>
      <c r="B10" s="2583"/>
      <c r="C10" s="2583"/>
      <c r="D10" s="2583"/>
      <c r="E10" s="2583"/>
      <c r="F10" s="2583"/>
      <c r="G10" s="2583"/>
    </row>
    <row r="11" spans="1:7">
      <c r="A11" s="2583"/>
      <c r="B11" s="2583"/>
      <c r="C11" s="2583"/>
      <c r="D11" s="2583"/>
      <c r="E11" s="2583"/>
      <c r="F11" s="2583"/>
      <c r="G11" s="2583"/>
    </row>
    <row r="12" spans="1:7" ht="13.5" thickBot="1">
      <c r="A12" s="366"/>
      <c r="B12" s="366"/>
      <c r="C12" s="366"/>
      <c r="D12" s="366"/>
      <c r="E12" s="366"/>
      <c r="F12" s="366"/>
      <c r="G12" s="366"/>
    </row>
    <row r="13" spans="1:7">
      <c r="A13" s="348" t="s">
        <v>119</v>
      </c>
      <c r="E13" s="348" t="s">
        <v>673</v>
      </c>
      <c r="F13" s="348" t="s">
        <v>671</v>
      </c>
      <c r="G13" s="348" t="s">
        <v>146</v>
      </c>
    </row>
    <row r="14" spans="1:7">
      <c r="A14" s="615" t="s">
        <v>1029</v>
      </c>
      <c r="B14" s="2597" t="s">
        <v>1030</v>
      </c>
      <c r="C14" s="2597"/>
      <c r="D14" s="2133" t="s">
        <v>674</v>
      </c>
      <c r="E14" s="2133" t="s">
        <v>1393</v>
      </c>
      <c r="F14" s="2133" t="s">
        <v>672</v>
      </c>
      <c r="G14" s="2133" t="s">
        <v>640</v>
      </c>
    </row>
    <row r="15" spans="1:7">
      <c r="A15" s="321"/>
    </row>
    <row r="16" spans="1:7">
      <c r="A16" s="350">
        <v>1</v>
      </c>
      <c r="B16" s="2598" t="s">
        <v>3786</v>
      </c>
      <c r="C16" s="2599"/>
      <c r="D16" s="2599"/>
      <c r="E16" s="2599"/>
      <c r="F16" s="2599"/>
      <c r="G16" s="2599"/>
    </row>
    <row r="17" spans="1:9">
      <c r="A17" s="350">
        <v>2</v>
      </c>
      <c r="B17" s="1069"/>
      <c r="C17" s="1069"/>
      <c r="D17" s="1069"/>
      <c r="E17" s="1069"/>
      <c r="F17" s="1069"/>
      <c r="G17" s="1069"/>
    </row>
    <row r="18" spans="1:9">
      <c r="A18" s="350">
        <v>3</v>
      </c>
      <c r="B18" s="341" t="s">
        <v>2601</v>
      </c>
      <c r="E18" s="332"/>
      <c r="F18" s="1417"/>
      <c r="G18" s="332"/>
    </row>
    <row r="19" spans="1:9">
      <c r="A19" s="350">
        <v>4</v>
      </c>
      <c r="B19" s="1623" t="s">
        <v>4083</v>
      </c>
      <c r="C19" s="1623"/>
      <c r="D19" s="854" t="s">
        <v>4084</v>
      </c>
      <c r="E19" s="2134">
        <v>4411.91</v>
      </c>
      <c r="F19" s="854" t="s">
        <v>4085</v>
      </c>
      <c r="G19" s="2134">
        <v>882</v>
      </c>
    </row>
    <row r="20" spans="1:9">
      <c r="A20" s="350">
        <v>5</v>
      </c>
      <c r="B20" s="1623" t="s">
        <v>435</v>
      </c>
      <c r="C20" s="1623"/>
      <c r="D20" s="854" t="s">
        <v>4086</v>
      </c>
      <c r="E20" s="2134">
        <v>13260</v>
      </c>
      <c r="F20" s="854" t="s">
        <v>4085</v>
      </c>
      <c r="G20" s="2134">
        <v>2652</v>
      </c>
    </row>
    <row r="21" spans="1:9">
      <c r="A21" s="350">
        <v>6</v>
      </c>
      <c r="B21" s="1623" t="s">
        <v>4087</v>
      </c>
      <c r="C21" s="1623"/>
      <c r="D21" s="854" t="s">
        <v>4088</v>
      </c>
      <c r="E21" s="2134">
        <v>6750</v>
      </c>
      <c r="F21" s="854" t="s">
        <v>4085</v>
      </c>
      <c r="G21" s="2134">
        <v>1350</v>
      </c>
    </row>
    <row r="22" spans="1:9">
      <c r="A22" s="350">
        <v>7</v>
      </c>
      <c r="B22" s="1623" t="s">
        <v>4089</v>
      </c>
      <c r="C22" s="1623"/>
      <c r="D22" s="854" t="s">
        <v>4088</v>
      </c>
      <c r="E22" s="2134">
        <v>28350</v>
      </c>
      <c r="F22" s="854" t="s">
        <v>4090</v>
      </c>
      <c r="G22" s="2134">
        <v>2363</v>
      </c>
      <c r="I22" s="2253"/>
    </row>
    <row r="23" spans="1:9">
      <c r="A23" s="350">
        <v>8</v>
      </c>
      <c r="B23" s="1623" t="s">
        <v>4091</v>
      </c>
      <c r="C23" s="1623"/>
      <c r="D23" s="854" t="s">
        <v>4092</v>
      </c>
      <c r="E23" s="2134">
        <v>43859.360000000001</v>
      </c>
      <c r="F23" s="854" t="s">
        <v>4093</v>
      </c>
      <c r="G23" s="2134">
        <v>4356</v>
      </c>
    </row>
    <row r="24" spans="1:9">
      <c r="A24" s="350">
        <v>9</v>
      </c>
      <c r="B24" s="1623" t="s">
        <v>4094</v>
      </c>
      <c r="C24" s="1623"/>
      <c r="D24" s="854" t="s">
        <v>4092</v>
      </c>
      <c r="E24" s="2134">
        <v>2100</v>
      </c>
      <c r="F24" s="854" t="s">
        <v>4085</v>
      </c>
      <c r="G24" s="2134">
        <v>420</v>
      </c>
    </row>
    <row r="25" spans="1:9">
      <c r="A25" s="350">
        <v>10</v>
      </c>
      <c r="B25" s="1623" t="s">
        <v>4095</v>
      </c>
      <c r="C25" s="1623"/>
      <c r="D25" s="854" t="s">
        <v>4096</v>
      </c>
      <c r="E25" s="2134">
        <v>6000</v>
      </c>
      <c r="F25" s="854" t="s">
        <v>4085</v>
      </c>
      <c r="G25" s="2134"/>
    </row>
    <row r="26" spans="1:9">
      <c r="A26" s="350">
        <v>11</v>
      </c>
      <c r="B26" s="1623" t="s">
        <v>4097</v>
      </c>
      <c r="C26" s="1623"/>
      <c r="D26" s="854" t="s">
        <v>4096</v>
      </c>
      <c r="E26" s="2134">
        <v>12600</v>
      </c>
      <c r="F26" s="854" t="s">
        <v>4085</v>
      </c>
      <c r="G26" s="2134"/>
    </row>
    <row r="27" spans="1:9" ht="13.5" thickBot="1">
      <c r="A27" s="350">
        <v>12</v>
      </c>
      <c r="B27" s="732"/>
      <c r="E27" s="2352">
        <v>117331.27</v>
      </c>
      <c r="F27" s="2353"/>
      <c r="G27" s="2352">
        <v>12023</v>
      </c>
    </row>
    <row r="28" spans="1:9" ht="13.5" thickTop="1">
      <c r="A28" s="350"/>
      <c r="B28" s="732"/>
      <c r="E28" s="328"/>
      <c r="F28" s="2353"/>
      <c r="G28" s="328"/>
    </row>
    <row r="29" spans="1:9">
      <c r="A29" s="350"/>
      <c r="B29" s="732"/>
      <c r="E29" s="328"/>
      <c r="F29" s="2353"/>
      <c r="G29" s="328"/>
    </row>
    <row r="30" spans="1:9">
      <c r="A30" s="350"/>
      <c r="B30" s="732"/>
      <c r="E30" s="328"/>
      <c r="F30" s="2353"/>
      <c r="G30" s="328"/>
    </row>
    <row r="31" spans="1:9">
      <c r="A31" s="350"/>
      <c r="B31" s="732"/>
      <c r="E31" s="2249"/>
      <c r="F31" s="2249"/>
      <c r="G31" s="2249"/>
      <c r="H31" s="2249"/>
    </row>
    <row r="32" spans="1:9">
      <c r="A32" s="350"/>
      <c r="B32" s="732"/>
      <c r="E32" s="2249"/>
      <c r="F32" s="2249"/>
      <c r="G32" s="2249"/>
      <c r="H32" s="2249"/>
    </row>
    <row r="33" spans="1:8">
      <c r="A33" s="350"/>
      <c r="E33" s="2249"/>
      <c r="F33" s="2249"/>
      <c r="G33" s="2249"/>
      <c r="H33" s="2249"/>
    </row>
    <row r="34" spans="1:8">
      <c r="A34" s="350"/>
      <c r="E34" s="2249"/>
      <c r="F34" s="2249"/>
      <c r="G34" s="2249"/>
      <c r="H34" s="2249"/>
    </row>
    <row r="35" spans="1:8">
      <c r="A35" s="350"/>
      <c r="E35" s="2249"/>
      <c r="F35" s="2249"/>
      <c r="G35" s="2249"/>
      <c r="H35" s="2249"/>
    </row>
    <row r="36" spans="1:8">
      <c r="A36" s="350"/>
      <c r="E36" s="2249"/>
      <c r="F36" s="2249"/>
      <c r="G36" s="2249"/>
      <c r="H36" s="2249"/>
    </row>
    <row r="37" spans="1:8">
      <c r="A37" s="350"/>
      <c r="E37" s="328"/>
      <c r="G37" s="328"/>
    </row>
    <row r="38" spans="1:8">
      <c r="A38" s="350"/>
      <c r="E38" s="328"/>
      <c r="G38" s="328"/>
    </row>
    <row r="39" spans="1:8">
      <c r="A39" s="350"/>
      <c r="E39" s="328"/>
      <c r="G39" s="328"/>
    </row>
    <row r="40" spans="1:8">
      <c r="A40" s="350"/>
      <c r="E40" s="328"/>
      <c r="G40" s="328"/>
    </row>
    <row r="41" spans="1:8">
      <c r="A41" s="350"/>
      <c r="E41" s="328"/>
      <c r="G41" s="328"/>
    </row>
    <row r="42" spans="1:8">
      <c r="A42" s="350"/>
      <c r="E42" s="328"/>
      <c r="G42" s="328"/>
    </row>
    <row r="43" spans="1:8">
      <c r="A43" s="350"/>
      <c r="E43" s="328"/>
      <c r="G43" s="328"/>
    </row>
    <row r="44" spans="1:8">
      <c r="A44" s="350"/>
      <c r="E44" s="328"/>
      <c r="G44" s="328"/>
    </row>
    <row r="45" spans="1:8">
      <c r="A45" s="350"/>
      <c r="E45" s="328"/>
      <c r="G45" s="328"/>
    </row>
    <row r="46" spans="1:8">
      <c r="A46" s="350"/>
      <c r="E46" s="328"/>
      <c r="G46" s="328"/>
    </row>
    <row r="47" spans="1:8">
      <c r="A47" s="350"/>
      <c r="E47" s="328"/>
      <c r="G47" s="328"/>
    </row>
    <row r="48" spans="1:8">
      <c r="A48" s="350"/>
      <c r="E48" s="328"/>
      <c r="G48" s="328"/>
    </row>
    <row r="49" spans="1:8">
      <c r="A49" s="350"/>
      <c r="E49" s="328"/>
      <c r="G49" s="328"/>
    </row>
    <row r="50" spans="1:8">
      <c r="A50" s="350"/>
      <c r="E50" s="328"/>
      <c r="G50" s="328"/>
    </row>
    <row r="51" spans="1:8">
      <c r="A51" s="350"/>
      <c r="E51" s="328"/>
      <c r="G51" s="328"/>
    </row>
    <row r="52" spans="1:8">
      <c r="A52" s="350"/>
      <c r="E52" s="328"/>
      <c r="G52" s="328"/>
    </row>
    <row r="53" spans="1:8">
      <c r="A53" s="350"/>
      <c r="E53" s="328"/>
    </row>
    <row r="54" spans="1:8">
      <c r="A54" s="350"/>
    </row>
    <row r="55" spans="1:8">
      <c r="A55" s="350"/>
    </row>
    <row r="56" spans="1:8">
      <c r="A56" s="350"/>
    </row>
    <row r="57" spans="1:8">
      <c r="A57" s="350"/>
    </row>
    <row r="58" spans="1:8">
      <c r="A58" s="346"/>
      <c r="B58" s="364"/>
      <c r="C58" s="364"/>
      <c r="D58" s="364"/>
      <c r="E58" s="364"/>
      <c r="F58" s="364"/>
      <c r="G58" s="364"/>
      <c r="H58" s="364"/>
    </row>
    <row r="156" spans="2:4">
      <c r="B156" s="410"/>
      <c r="D156" s="410"/>
    </row>
    <row r="159" spans="2:4">
      <c r="B159" s="410"/>
      <c r="D159" s="410"/>
    </row>
    <row r="282" spans="1:1">
      <c r="A282" s="2108"/>
    </row>
    <row r="283" spans="1:1">
      <c r="A283" s="2108"/>
    </row>
    <row r="284" spans="1:1">
      <c r="A284" s="2108"/>
    </row>
    <row r="285" spans="1:1">
      <c r="A285" s="2108"/>
    </row>
    <row r="286" spans="1:1">
      <c r="A286" s="2108"/>
    </row>
    <row r="316" spans="1:1">
      <c r="A316" s="2108"/>
    </row>
    <row r="385" spans="1:1">
      <c r="A385" s="321"/>
    </row>
    <row r="402" spans="1:1">
      <c r="A402" s="2108"/>
    </row>
    <row r="403" spans="1:1">
      <c r="A403" s="2108"/>
    </row>
    <row r="404" spans="1:1">
      <c r="A404" s="2108"/>
    </row>
    <row r="405" spans="1:1">
      <c r="A405" s="2108"/>
    </row>
    <row r="406" spans="1:1">
      <c r="A406" s="2108"/>
    </row>
    <row r="407" spans="1:1">
      <c r="A407" s="2108"/>
    </row>
    <row r="408" spans="1:1">
      <c r="A408" s="2108"/>
    </row>
    <row r="409" spans="1:1">
      <c r="A409" s="2108"/>
    </row>
    <row r="410" spans="1:1">
      <c r="A410" s="2108"/>
    </row>
    <row r="411" spans="1:1">
      <c r="A411" s="2108"/>
    </row>
    <row r="412" spans="1:1">
      <c r="A412" s="2108"/>
    </row>
    <row r="413" spans="1:1">
      <c r="A413" s="2108"/>
    </row>
    <row r="414" spans="1:1">
      <c r="A414" s="2108"/>
    </row>
    <row r="415" spans="1:1">
      <c r="A415" s="2108"/>
    </row>
    <row r="416" spans="1:1">
      <c r="A416" s="2108"/>
    </row>
    <row r="417" spans="1:1">
      <c r="A417" s="2108"/>
    </row>
    <row r="418" spans="1:1">
      <c r="A418" s="2108"/>
    </row>
    <row r="419" spans="1:1">
      <c r="A419" s="2108"/>
    </row>
    <row r="420" spans="1:1">
      <c r="A420" s="2108"/>
    </row>
    <row r="421" spans="1:1">
      <c r="A421" s="2108"/>
    </row>
    <row r="422" spans="1:1">
      <c r="A422" s="2108"/>
    </row>
    <row r="423" spans="1:1">
      <c r="A423" s="2108"/>
    </row>
    <row r="424" spans="1:1">
      <c r="A424" s="2108"/>
    </row>
    <row r="425" spans="1:1">
      <c r="A425" s="2108"/>
    </row>
    <row r="426" spans="1:1">
      <c r="A426" s="2108"/>
    </row>
    <row r="427" spans="1:1">
      <c r="A427" s="2108"/>
    </row>
    <row r="428" spans="1:1">
      <c r="A428" s="2108"/>
    </row>
    <row r="429" spans="1:1">
      <c r="A429" s="2108"/>
    </row>
    <row r="430" spans="1:1">
      <c r="A430" s="2108"/>
    </row>
    <row r="431" spans="1:1">
      <c r="A431" s="2108"/>
    </row>
    <row r="432" spans="1:1">
      <c r="A432" s="2108"/>
    </row>
    <row r="433" spans="1:1">
      <c r="A433" s="2108"/>
    </row>
    <row r="434" spans="1:1">
      <c r="A434" s="2108"/>
    </row>
    <row r="435" spans="1:1">
      <c r="A435" s="2108"/>
    </row>
    <row r="436" spans="1:1">
      <c r="A436" s="2108"/>
    </row>
    <row r="437" spans="1:1">
      <c r="A437" s="2108"/>
    </row>
    <row r="438" spans="1:1">
      <c r="A438" s="2108"/>
    </row>
    <row r="439" spans="1:1">
      <c r="A439" s="2108"/>
    </row>
    <row r="440" spans="1:1">
      <c r="A440" s="2108"/>
    </row>
    <row r="441" spans="1:1">
      <c r="A441" s="2108"/>
    </row>
    <row r="442" spans="1:1">
      <c r="A442" s="2108"/>
    </row>
    <row r="443" spans="1:1">
      <c r="A443" s="2108"/>
    </row>
    <row r="444" spans="1:1">
      <c r="A444" s="2108"/>
    </row>
    <row r="445" spans="1:1">
      <c r="A445" s="2108"/>
    </row>
    <row r="446" spans="1:1">
      <c r="A446" s="2108"/>
    </row>
    <row r="447" spans="1:1">
      <c r="A447" s="2108"/>
    </row>
    <row r="448" spans="1:1">
      <c r="A448" s="2108"/>
    </row>
    <row r="449" spans="1:1">
      <c r="A449" s="2108"/>
    </row>
    <row r="450" spans="1:1">
      <c r="A450" s="2108"/>
    </row>
    <row r="451" spans="1:1">
      <c r="A451" s="2108"/>
    </row>
    <row r="452" spans="1:1">
      <c r="A452" s="2108"/>
    </row>
    <row r="453" spans="1:1">
      <c r="A453" s="2108"/>
    </row>
    <row r="454" spans="1:1">
      <c r="A454" s="2108"/>
    </row>
    <row r="455" spans="1:1">
      <c r="A455" s="2108"/>
    </row>
    <row r="456" spans="1:1">
      <c r="A456" s="2108"/>
    </row>
  </sheetData>
  <mergeCells count="3">
    <mergeCell ref="A8:G11"/>
    <mergeCell ref="B14:C14"/>
    <mergeCell ref="B16:G16"/>
  </mergeCells>
  <phoneticPr fontId="29" type="noConversion"/>
  <printOptions horizontalCentered="1"/>
  <pageMargins left="0.75" right="0.25" top="0.5" bottom="0.21" header="0.27" footer="0.21"/>
  <pageSetup scale="93" orientation="portrait" r:id="rId1"/>
  <headerFooter alignWithMargins="0"/>
</worksheet>
</file>

<file path=xl/worksheets/sheet43.xml><?xml version="1.0" encoding="utf-8"?>
<worksheet xmlns="http://schemas.openxmlformats.org/spreadsheetml/2006/main" xmlns:r="http://schemas.openxmlformats.org/officeDocument/2006/relationships">
  <sheetPr codeName="Sheet52"/>
  <dimension ref="A1:AB811"/>
  <sheetViews>
    <sheetView view="pageBreakPreview" zoomScaleNormal="100" zoomScaleSheetLayoutView="100" workbookViewId="0"/>
  </sheetViews>
  <sheetFormatPr defaultColWidth="10.7109375" defaultRowHeight="12"/>
  <cols>
    <col min="1" max="1" width="6" style="1344" customWidth="1"/>
    <col min="2" max="2" width="1.7109375" style="1344" customWidth="1"/>
    <col min="3" max="3" width="14.28515625" style="1344" customWidth="1"/>
    <col min="4" max="4" width="2.7109375" style="1344" customWidth="1"/>
    <col min="5" max="5" width="31.5703125" style="1344" customWidth="1"/>
    <col min="6" max="6" width="1.7109375" style="1344" customWidth="1"/>
    <col min="7" max="7" width="12.28515625" style="1344" customWidth="1"/>
    <col min="8" max="8" width="1.7109375" style="1344" customWidth="1"/>
    <col min="9" max="9" width="10.28515625" style="1344" customWidth="1"/>
    <col min="10" max="10" width="1.7109375" style="1344" customWidth="1"/>
    <col min="11" max="11" width="7.42578125" style="1344" customWidth="1"/>
    <col min="12" max="12" width="1.7109375" style="1344" customWidth="1"/>
    <col min="13" max="13" width="11.7109375" style="1561" customWidth="1"/>
    <col min="14" max="14" width="1.7109375" style="1344" customWidth="1"/>
    <col min="15" max="15" width="12.42578125" style="1344" customWidth="1"/>
    <col min="16" max="16" width="1.7109375" style="1344" customWidth="1"/>
    <col min="17" max="17" width="13.28515625" style="1344" customWidth="1"/>
    <col min="18" max="18" width="1.7109375" style="1344" customWidth="1"/>
    <col min="19" max="19" width="11.7109375" style="1344" customWidth="1"/>
    <col min="20" max="20" width="1.7109375" style="1344" customWidth="1"/>
    <col min="21" max="21" width="12.140625" style="1344" customWidth="1"/>
    <col min="22" max="22" width="2" style="1344" customWidth="1"/>
    <col min="23" max="23" width="11.85546875" style="1344" customWidth="1"/>
    <col min="24" max="24" width="13.7109375" style="1344" bestFit="1" customWidth="1"/>
    <col min="25" max="25" width="8.7109375" style="1344" customWidth="1"/>
    <col min="26" max="26" width="7.7109375" style="1344" customWidth="1"/>
    <col min="27" max="27" width="7.85546875" style="1344" customWidth="1"/>
    <col min="28" max="28" width="9.7109375" style="1344" customWidth="1"/>
    <col min="29" max="29" width="19.85546875" style="1344" bestFit="1" customWidth="1"/>
    <col min="30" max="30" width="15.140625" style="1344" bestFit="1" customWidth="1"/>
    <col min="31" max="31" width="14.85546875" style="1344" bestFit="1" customWidth="1"/>
    <col min="32" max="32" width="19.85546875" style="1344" bestFit="1" customWidth="1"/>
    <col min="33" max="33" width="26.28515625" style="1344" bestFit="1" customWidth="1"/>
    <col min="34" max="34" width="13.28515625" style="1344" bestFit="1" customWidth="1"/>
    <col min="35" max="35" width="26.28515625" style="1344" bestFit="1" customWidth="1"/>
    <col min="36" max="36" width="21" style="1344" bestFit="1" customWidth="1"/>
    <col min="37" max="37" width="14.140625" style="1344" bestFit="1" customWidth="1"/>
    <col min="38" max="39" width="17" style="1344" bestFit="1" customWidth="1"/>
    <col min="40" max="70" width="8.7109375" style="1344" customWidth="1"/>
    <col min="71" max="16384" width="10.7109375" style="1344"/>
  </cols>
  <sheetData>
    <row r="1" spans="1:28">
      <c r="A1" s="1343" t="s">
        <v>1665</v>
      </c>
      <c r="C1" s="1345"/>
      <c r="G1" s="1561"/>
      <c r="H1" s="1561"/>
      <c r="I1" s="1561"/>
      <c r="J1" s="1561"/>
      <c r="K1" s="1561"/>
      <c r="W1" s="1345" t="s">
        <v>1741</v>
      </c>
      <c r="AB1" s="1935"/>
    </row>
    <row r="2" spans="1:28">
      <c r="C2" s="1345"/>
      <c r="G2" s="1561"/>
      <c r="H2" s="1346"/>
      <c r="I2" s="1346" t="s">
        <v>1318</v>
      </c>
      <c r="J2" s="1346"/>
      <c r="K2" s="1346"/>
      <c r="L2" s="1347"/>
      <c r="S2" s="1345"/>
      <c r="W2" s="1345"/>
      <c r="AB2" s="1935"/>
    </row>
    <row r="3" spans="1:28">
      <c r="A3" s="654" t="s">
        <v>3808</v>
      </c>
      <c r="C3" s="1345"/>
      <c r="G3" s="1561"/>
      <c r="H3" s="1346"/>
      <c r="I3" s="1346"/>
      <c r="J3" s="1346"/>
      <c r="K3" s="1346"/>
      <c r="L3" s="1347"/>
      <c r="S3" s="1343"/>
      <c r="W3" s="1345" t="s">
        <v>1349</v>
      </c>
      <c r="AB3" s="2132"/>
    </row>
    <row r="4" spans="1:28">
      <c r="A4" s="654" t="s">
        <v>3807</v>
      </c>
      <c r="B4" s="1343"/>
      <c r="C4" s="1343"/>
      <c r="G4" s="1561"/>
      <c r="H4" s="1346"/>
      <c r="I4" s="1346"/>
      <c r="J4" s="1346"/>
      <c r="K4" s="1346"/>
      <c r="L4" s="1347"/>
      <c r="S4" s="1345"/>
      <c r="W4" s="1345" t="s">
        <v>2376</v>
      </c>
    </row>
    <row r="5" spans="1:28">
      <c r="A5" s="654" t="s">
        <v>2632</v>
      </c>
      <c r="C5" s="1345"/>
      <c r="F5" s="1343"/>
      <c r="G5" s="1561"/>
      <c r="H5" s="1346"/>
      <c r="I5" s="1346"/>
      <c r="J5" s="1346"/>
      <c r="K5" s="1346"/>
      <c r="L5" s="1347"/>
      <c r="S5" s="1345"/>
      <c r="W5" s="1345"/>
    </row>
    <row r="6" spans="1:28" ht="12.75" thickBot="1">
      <c r="A6" s="1343" t="s">
        <v>1570</v>
      </c>
      <c r="C6" s="1345"/>
      <c r="E6" s="1348"/>
      <c r="F6" s="1343"/>
      <c r="G6" s="1561"/>
      <c r="H6" s="1346"/>
      <c r="I6" s="1346"/>
      <c r="J6" s="1346"/>
      <c r="K6" s="1346"/>
      <c r="L6" s="1347"/>
      <c r="S6" s="1343"/>
      <c r="W6" s="1382" t="s">
        <v>4011</v>
      </c>
    </row>
    <row r="7" spans="1:28" ht="12.75" thickBot="1">
      <c r="A7" s="1343" t="s">
        <v>1014</v>
      </c>
      <c r="C7" s="1345"/>
      <c r="F7" s="1343"/>
      <c r="G7" s="1561"/>
      <c r="H7" s="1346"/>
      <c r="I7" s="1346"/>
      <c r="J7" s="1346"/>
      <c r="K7" s="1346"/>
      <c r="L7" s="1347"/>
      <c r="S7" s="1345"/>
      <c r="W7" s="1345"/>
      <c r="Z7" s="1349"/>
    </row>
    <row r="8" spans="1:28">
      <c r="A8" s="1344" t="s">
        <v>2377</v>
      </c>
      <c r="C8" s="1345"/>
      <c r="F8" s="1343"/>
      <c r="G8" s="1561"/>
      <c r="H8" s="1346"/>
      <c r="I8" s="1346"/>
      <c r="J8" s="1346"/>
      <c r="K8" s="1346"/>
      <c r="L8" s="1347"/>
      <c r="U8" s="1350" t="s">
        <v>3721</v>
      </c>
      <c r="V8" s="1350"/>
      <c r="W8" s="1350"/>
    </row>
    <row r="9" spans="1:28">
      <c r="A9" s="1343" t="s">
        <v>2378</v>
      </c>
      <c r="C9" s="1345"/>
      <c r="G9" s="1561"/>
      <c r="H9" s="1561"/>
      <c r="I9" s="1561"/>
      <c r="J9" s="1561"/>
      <c r="K9" s="1561"/>
      <c r="U9" s="2602" t="s">
        <v>2379</v>
      </c>
      <c r="V9" s="2602"/>
      <c r="W9" s="2602"/>
    </row>
    <row r="10" spans="1:28">
      <c r="A10" s="1351"/>
      <c r="B10" s="1351"/>
      <c r="C10" s="1352">
        <v>-1</v>
      </c>
      <c r="D10" s="1352"/>
      <c r="E10" s="1352">
        <v>-2</v>
      </c>
      <c r="F10" s="1351"/>
      <c r="G10" s="1352">
        <v>-3</v>
      </c>
      <c r="H10" s="1352"/>
      <c r="I10" s="1352">
        <v>-4</v>
      </c>
      <c r="J10" s="1352"/>
      <c r="K10" s="1352">
        <v>-5</v>
      </c>
      <c r="L10" s="1351"/>
      <c r="M10" s="1352">
        <v>-6</v>
      </c>
      <c r="N10" s="1351"/>
      <c r="O10" s="1352">
        <v>-7</v>
      </c>
      <c r="P10" s="1351"/>
      <c r="Q10" s="1352">
        <v>-8</v>
      </c>
      <c r="R10" s="1351"/>
      <c r="S10" s="1352">
        <v>-9</v>
      </c>
      <c r="T10" s="1351"/>
      <c r="U10" s="1352">
        <v>-10</v>
      </c>
      <c r="V10" s="1352"/>
      <c r="W10" s="1352">
        <v>-11</v>
      </c>
      <c r="X10" s="1353"/>
      <c r="Y10" s="1353"/>
    </row>
    <row r="11" spans="1:28">
      <c r="A11" s="1354"/>
      <c r="B11" s="1354"/>
      <c r="C11" s="1355"/>
      <c r="D11" s="1354"/>
      <c r="E11" s="1354"/>
      <c r="F11" s="1354"/>
      <c r="G11" s="1356"/>
      <c r="H11" s="1356"/>
      <c r="I11" s="1356"/>
      <c r="J11" s="1356"/>
      <c r="K11" s="1356"/>
      <c r="L11" s="1354"/>
      <c r="M11" s="1356"/>
      <c r="N11" s="1354"/>
      <c r="O11" s="2607" t="s">
        <v>3842</v>
      </c>
      <c r="P11" s="2607"/>
      <c r="Q11" s="2607"/>
      <c r="R11" s="2607"/>
      <c r="S11" s="2607"/>
      <c r="T11" s="2607"/>
      <c r="U11" s="2607"/>
      <c r="V11" s="2607"/>
      <c r="W11" s="2607"/>
      <c r="X11" s="1353"/>
      <c r="Y11" s="1353"/>
    </row>
    <row r="12" spans="1:28">
      <c r="C12" s="1345"/>
      <c r="G12" s="2606" t="s">
        <v>1623</v>
      </c>
      <c r="H12" s="2606"/>
      <c r="I12" s="2606"/>
      <c r="J12" s="2606"/>
      <c r="K12" s="2606"/>
      <c r="L12" s="1357"/>
      <c r="M12" s="1564"/>
      <c r="N12" s="1357"/>
      <c r="O12" s="1357"/>
      <c r="P12" s="1358"/>
      <c r="Q12" s="1564" t="s">
        <v>1624</v>
      </c>
      <c r="R12" s="1358"/>
      <c r="S12" s="1358"/>
      <c r="U12" s="1357"/>
      <c r="V12" s="1564"/>
      <c r="W12" s="1564"/>
      <c r="X12" s="1353"/>
      <c r="Y12" s="1353"/>
    </row>
    <row r="13" spans="1:28">
      <c r="C13" s="1561" t="s">
        <v>1625</v>
      </c>
      <c r="G13" s="1561" t="s">
        <v>3787</v>
      </c>
      <c r="H13" s="1561"/>
      <c r="I13" s="1561" t="s">
        <v>1666</v>
      </c>
      <c r="J13" s="1561"/>
      <c r="K13" s="1561"/>
      <c r="M13" s="1561" t="s">
        <v>1030</v>
      </c>
      <c r="O13" s="1561" t="s">
        <v>3787</v>
      </c>
      <c r="Q13" s="1561" t="s">
        <v>1666</v>
      </c>
      <c r="S13" s="1561"/>
      <c r="U13" s="1561"/>
      <c r="W13" s="1561"/>
      <c r="X13" s="1353"/>
      <c r="Y13" s="1353"/>
    </row>
    <row r="14" spans="1:28">
      <c r="A14" s="1561" t="s">
        <v>119</v>
      </c>
      <c r="C14" s="1561" t="s">
        <v>1876</v>
      </c>
      <c r="F14" s="1359"/>
      <c r="G14" s="1562" t="s">
        <v>1027</v>
      </c>
      <c r="H14" s="1562"/>
      <c r="I14" s="1562" t="s">
        <v>29</v>
      </c>
      <c r="J14" s="1562"/>
      <c r="K14" s="1562"/>
      <c r="L14" s="1359"/>
      <c r="M14" s="1561" t="s">
        <v>1626</v>
      </c>
      <c r="N14" s="1359"/>
      <c r="O14" s="1562" t="s">
        <v>1027</v>
      </c>
      <c r="P14" s="1359"/>
      <c r="Q14" s="1562" t="s">
        <v>29</v>
      </c>
      <c r="R14" s="1359"/>
      <c r="S14" s="1360"/>
      <c r="T14" s="1359"/>
      <c r="U14" s="1361">
        <v>0.75876235013796556</v>
      </c>
      <c r="V14" s="1359"/>
      <c r="W14" s="1361">
        <v>0.24123764986203453</v>
      </c>
      <c r="X14" s="1353"/>
      <c r="Y14" s="1353"/>
    </row>
    <row r="15" spans="1:28">
      <c r="A15" s="1564" t="s">
        <v>1029</v>
      </c>
      <c r="B15" s="1357"/>
      <c r="C15" s="1564" t="s">
        <v>1029</v>
      </c>
      <c r="D15" s="1357"/>
      <c r="E15" s="1564" t="s">
        <v>1030</v>
      </c>
      <c r="F15" s="1357"/>
      <c r="G15" s="1564" t="s">
        <v>3569</v>
      </c>
      <c r="H15" s="1564"/>
      <c r="I15" s="1564" t="s">
        <v>30</v>
      </c>
      <c r="J15" s="1564"/>
      <c r="K15" s="1564" t="s">
        <v>152</v>
      </c>
      <c r="L15" s="1357"/>
      <c r="M15" s="1564" t="s">
        <v>1627</v>
      </c>
      <c r="N15" s="1357"/>
      <c r="O15" s="1564" t="s">
        <v>3569</v>
      </c>
      <c r="P15" s="1357"/>
      <c r="Q15" s="1564" t="s">
        <v>30</v>
      </c>
      <c r="R15" s="1357"/>
      <c r="S15" s="1564" t="s">
        <v>152</v>
      </c>
      <c r="T15" s="1357"/>
      <c r="U15" s="1564" t="s">
        <v>682</v>
      </c>
      <c r="V15" s="1357"/>
      <c r="W15" s="1564" t="s">
        <v>926</v>
      </c>
    </row>
    <row r="16" spans="1:28">
      <c r="A16" s="1562"/>
      <c r="B16" s="1359"/>
      <c r="C16" s="1562"/>
      <c r="D16" s="1359"/>
      <c r="E16" s="1562"/>
      <c r="F16" s="1359"/>
      <c r="G16" s="1562"/>
      <c r="H16" s="1562"/>
      <c r="I16" s="1562"/>
      <c r="J16" s="1562"/>
      <c r="K16" s="1562"/>
      <c r="L16" s="1359"/>
      <c r="M16" s="1562"/>
      <c r="N16" s="1359"/>
      <c r="O16" s="1562"/>
      <c r="P16" s="1359"/>
      <c r="Q16" s="1562"/>
      <c r="R16" s="1359"/>
      <c r="S16" s="1562"/>
      <c r="T16" s="1359"/>
      <c r="U16" s="1562"/>
      <c r="V16" s="1359"/>
      <c r="W16" s="1562"/>
    </row>
    <row r="17" spans="1:26">
      <c r="A17" s="1561">
        <v>1</v>
      </c>
      <c r="B17" s="1362" t="s">
        <v>31</v>
      </c>
      <c r="C17" s="1345"/>
      <c r="G17" s="1561"/>
      <c r="H17" s="1561"/>
      <c r="I17" s="1561"/>
      <c r="J17" s="1561"/>
      <c r="K17" s="1561"/>
      <c r="O17" s="1363"/>
      <c r="P17" s="1363"/>
      <c r="Q17" s="1363"/>
      <c r="R17" s="1363"/>
      <c r="S17" s="1363"/>
      <c r="T17" s="1363"/>
      <c r="U17" s="1363"/>
      <c r="V17" s="1363"/>
      <c r="W17" s="1363"/>
    </row>
    <row r="18" spans="1:26">
      <c r="A18" s="1561">
        <v>2</v>
      </c>
      <c r="C18" s="1345">
        <v>403</v>
      </c>
      <c r="E18" s="1344" t="s">
        <v>532</v>
      </c>
      <c r="G18" s="1364">
        <v>5.385906109428136E-2</v>
      </c>
      <c r="H18" s="1561"/>
      <c r="I18" s="1364">
        <v>0.9461409389057186</v>
      </c>
      <c r="J18" s="1364"/>
      <c r="K18" s="1364">
        <v>1</v>
      </c>
      <c r="M18" s="1365" t="s">
        <v>485</v>
      </c>
      <c r="O18" s="1366">
        <v>16725.129999999994</v>
      </c>
      <c r="P18" s="1366"/>
      <c r="Q18" s="1366">
        <v>293809.99</v>
      </c>
      <c r="R18" s="1366"/>
      <c r="S18" s="1366">
        <v>310535.12</v>
      </c>
      <c r="T18" s="1366"/>
      <c r="U18" s="1366">
        <v>12690.398945162988</v>
      </c>
      <c r="V18" s="1366"/>
      <c r="W18" s="1366">
        <v>4034.7310548370078</v>
      </c>
    </row>
    <row r="19" spans="1:26">
      <c r="A19" s="1561">
        <v>3</v>
      </c>
      <c r="C19" s="1345">
        <v>408</v>
      </c>
      <c r="E19" s="1344" t="s">
        <v>32</v>
      </c>
      <c r="G19" s="1364">
        <v>5.3583576474356742E-2</v>
      </c>
      <c r="H19" s="1561"/>
      <c r="I19" s="1364">
        <v>0.94641642352564326</v>
      </c>
      <c r="J19" s="1364"/>
      <c r="K19" s="1364">
        <v>1</v>
      </c>
      <c r="M19" s="1365" t="s">
        <v>485</v>
      </c>
      <c r="O19" s="1363">
        <v>2649.71</v>
      </c>
      <c r="P19" s="1363"/>
      <c r="Q19" s="1363">
        <v>46800.33</v>
      </c>
      <c r="R19" s="1363"/>
      <c r="S19" s="1363">
        <v>49450.04</v>
      </c>
      <c r="T19" s="1363"/>
      <c r="U19" s="1363">
        <v>2010.5001867840688</v>
      </c>
      <c r="V19" s="1363"/>
      <c r="W19" s="1363">
        <v>639.20981321593149</v>
      </c>
    </row>
    <row r="20" spans="1:26">
      <c r="A20" s="1561">
        <v>4</v>
      </c>
      <c r="C20" s="1345">
        <v>409</v>
      </c>
      <c r="E20" s="1344" t="s">
        <v>2380</v>
      </c>
      <c r="G20" s="1364">
        <v>0</v>
      </c>
      <c r="H20" s="1561"/>
      <c r="I20" s="1364">
        <v>0</v>
      </c>
      <c r="J20" s="1364"/>
      <c r="K20" s="1364">
        <v>0</v>
      </c>
      <c r="M20" s="1365" t="s">
        <v>485</v>
      </c>
      <c r="O20" s="1363">
        <v>0</v>
      </c>
      <c r="P20" s="1363"/>
      <c r="Q20" s="1363">
        <v>0</v>
      </c>
      <c r="R20" s="1363"/>
      <c r="S20" s="1363">
        <v>0</v>
      </c>
      <c r="T20" s="1363"/>
      <c r="U20" s="1363">
        <v>0</v>
      </c>
      <c r="V20" s="1363"/>
      <c r="W20" s="1363">
        <v>0</v>
      </c>
    </row>
    <row r="21" spans="1:26">
      <c r="A21" s="1561">
        <v>5</v>
      </c>
      <c r="C21" s="1345">
        <v>410</v>
      </c>
      <c r="E21" s="1344" t="s">
        <v>2381</v>
      </c>
      <c r="G21" s="1364">
        <v>0</v>
      </c>
      <c r="H21" s="1561"/>
      <c r="I21" s="1364">
        <v>0</v>
      </c>
      <c r="J21" s="1364"/>
      <c r="K21" s="1364">
        <v>0</v>
      </c>
      <c r="M21" s="1365" t="s">
        <v>485</v>
      </c>
      <c r="O21" s="1363">
        <v>0</v>
      </c>
      <c r="P21" s="1363"/>
      <c r="Q21" s="1363">
        <v>0</v>
      </c>
      <c r="R21" s="1363"/>
      <c r="S21" s="1363">
        <v>0</v>
      </c>
      <c r="T21" s="1363"/>
      <c r="U21" s="1363">
        <v>0</v>
      </c>
      <c r="V21" s="1363"/>
      <c r="W21" s="1363">
        <v>0</v>
      </c>
    </row>
    <row r="22" spans="1:26">
      <c r="A22" s="1561">
        <v>6</v>
      </c>
      <c r="C22" s="1345">
        <v>420</v>
      </c>
      <c r="E22" s="1344" t="s">
        <v>722</v>
      </c>
      <c r="G22" s="1364">
        <v>0</v>
      </c>
      <c r="H22" s="1561"/>
      <c r="I22" s="1364">
        <v>0</v>
      </c>
      <c r="J22" s="1364"/>
      <c r="K22" s="1364">
        <v>0</v>
      </c>
      <c r="M22" s="1365" t="s">
        <v>485</v>
      </c>
      <c r="O22" s="1363">
        <v>0</v>
      </c>
      <c r="P22" s="1363"/>
      <c r="Q22" s="1363">
        <v>0</v>
      </c>
      <c r="R22" s="1363"/>
      <c r="S22" s="1363">
        <v>0</v>
      </c>
      <c r="T22" s="1363"/>
      <c r="U22" s="1363">
        <v>0</v>
      </c>
      <c r="V22" s="1363"/>
      <c r="W22" s="1363">
        <v>0</v>
      </c>
    </row>
    <row r="23" spans="1:26">
      <c r="A23" s="1561">
        <v>7</v>
      </c>
      <c r="C23" s="1345">
        <v>427</v>
      </c>
      <c r="E23" s="1344" t="s">
        <v>2382</v>
      </c>
      <c r="G23" s="1364">
        <v>5.3585868309587996E-2</v>
      </c>
      <c r="H23" s="1561"/>
      <c r="I23" s="1364">
        <v>0.946414131690412</v>
      </c>
      <c r="J23" s="1364"/>
      <c r="K23" s="1364">
        <v>1</v>
      </c>
      <c r="M23" s="1365" t="s">
        <v>485</v>
      </c>
      <c r="O23" s="1363">
        <v>-222.66000000000003</v>
      </c>
      <c r="P23" s="1363"/>
      <c r="Q23" s="1363">
        <v>-3932.54</v>
      </c>
      <c r="R23" s="1363"/>
      <c r="S23" s="1363">
        <v>-4155.2</v>
      </c>
      <c r="T23" s="1363"/>
      <c r="U23" s="1363">
        <v>-168.94602488171944</v>
      </c>
      <c r="V23" s="1363"/>
      <c r="W23" s="1363">
        <v>-53.713975118280615</v>
      </c>
    </row>
    <row r="24" spans="1:26">
      <c r="A24" s="1561">
        <v>8</v>
      </c>
      <c r="C24" s="1345" t="s">
        <v>2383</v>
      </c>
      <c r="E24" s="1344" t="s">
        <v>33</v>
      </c>
      <c r="G24" s="1364">
        <v>5.3583972535239631E-2</v>
      </c>
      <c r="H24" s="1561"/>
      <c r="I24" s="1364">
        <v>0.94641602746476028</v>
      </c>
      <c r="J24" s="1364"/>
      <c r="K24" s="1364">
        <v>1</v>
      </c>
      <c r="M24" s="1365" t="s">
        <v>485</v>
      </c>
      <c r="N24" s="1365"/>
      <c r="O24" s="1363">
        <v>18933.52</v>
      </c>
      <c r="P24" s="1363"/>
      <c r="Q24" s="1363">
        <v>334409.44999999995</v>
      </c>
      <c r="R24" s="1363"/>
      <c r="S24" s="1363">
        <v>353342.97</v>
      </c>
      <c r="T24" s="1363"/>
      <c r="U24" s="1363">
        <v>14366.042131584174</v>
      </c>
      <c r="V24" s="1363"/>
      <c r="W24" s="1363">
        <v>4567.4778684158282</v>
      </c>
    </row>
    <row r="25" spans="1:26">
      <c r="A25" s="1561">
        <v>9</v>
      </c>
      <c r="C25" s="1345" t="s">
        <v>519</v>
      </c>
      <c r="E25" s="1344" t="s">
        <v>34</v>
      </c>
      <c r="G25" s="1364">
        <v>5.3583957935883497E-2</v>
      </c>
      <c r="H25" s="1561"/>
      <c r="I25" s="1364">
        <v>0.94641604206411645</v>
      </c>
      <c r="J25" s="1364"/>
      <c r="K25" s="1364">
        <v>1</v>
      </c>
      <c r="M25" s="1365" t="s">
        <v>485</v>
      </c>
      <c r="O25" s="1363">
        <v>37720.229999999981</v>
      </c>
      <c r="P25" s="1363"/>
      <c r="Q25" s="1363">
        <v>666226.09</v>
      </c>
      <c r="R25" s="1363"/>
      <c r="S25" s="1363">
        <v>703946.32</v>
      </c>
      <c r="T25" s="1363"/>
      <c r="U25" s="1363">
        <v>28620.690362544578</v>
      </c>
      <c r="V25" s="1363"/>
      <c r="W25" s="1363">
        <v>9099.5396374554057</v>
      </c>
      <c r="Z25" s="1366"/>
    </row>
    <row r="26" spans="1:26">
      <c r="A26" s="1561">
        <v>10</v>
      </c>
      <c r="C26" s="1345" t="s">
        <v>521</v>
      </c>
      <c r="E26" s="1344" t="s">
        <v>35</v>
      </c>
      <c r="G26" s="1364">
        <v>5.3583965298563928E-2</v>
      </c>
      <c r="H26" s="1561"/>
      <c r="I26" s="1364">
        <v>0.94641603470143609</v>
      </c>
      <c r="J26" s="1364"/>
      <c r="K26" s="1364">
        <v>1</v>
      </c>
      <c r="M26" s="1365" t="s">
        <v>485</v>
      </c>
      <c r="O26" s="1363">
        <v>4771.0300000000016</v>
      </c>
      <c r="P26" s="1363"/>
      <c r="Q26" s="1363">
        <v>84267.36</v>
      </c>
      <c r="R26" s="1363"/>
      <c r="S26" s="1363">
        <v>89038.39</v>
      </c>
      <c r="T26" s="1363"/>
      <c r="U26" s="1363">
        <v>3620.0779353787389</v>
      </c>
      <c r="V26" s="1363"/>
      <c r="W26" s="1363">
        <v>1150.9520646212629</v>
      </c>
    </row>
    <row r="27" spans="1:26">
      <c r="A27" s="1561">
        <v>11</v>
      </c>
      <c r="C27" s="1345" t="s">
        <v>522</v>
      </c>
      <c r="E27" s="1344" t="s">
        <v>38</v>
      </c>
      <c r="G27" s="1364">
        <v>5.3584179732201517E-2</v>
      </c>
      <c r="H27" s="1561"/>
      <c r="I27" s="1364">
        <v>0.94641582026779847</v>
      </c>
      <c r="J27" s="1364"/>
      <c r="K27" s="1364">
        <v>1</v>
      </c>
      <c r="M27" s="1365" t="s">
        <v>485</v>
      </c>
      <c r="O27" s="1363">
        <v>2889.0800000000004</v>
      </c>
      <c r="P27" s="1363"/>
      <c r="Q27" s="1363">
        <v>51027.58</v>
      </c>
      <c r="R27" s="1363"/>
      <c r="S27" s="1363">
        <v>53916.66</v>
      </c>
      <c r="T27" s="1363"/>
      <c r="U27" s="1363">
        <v>2192.125130536594</v>
      </c>
      <c r="V27" s="1363"/>
      <c r="W27" s="1363">
        <v>696.95486946340679</v>
      </c>
    </row>
    <row r="28" spans="1:26">
      <c r="A28" s="1561">
        <v>12</v>
      </c>
      <c r="C28" s="1345" t="s">
        <v>523</v>
      </c>
      <c r="E28" s="1344" t="s">
        <v>1785</v>
      </c>
      <c r="G28" s="1364">
        <v>0</v>
      </c>
      <c r="H28" s="1561"/>
      <c r="I28" s="1364">
        <v>0</v>
      </c>
      <c r="J28" s="1364"/>
      <c r="K28" s="1364">
        <v>0</v>
      </c>
      <c r="M28" s="1365" t="s">
        <v>485</v>
      </c>
      <c r="O28" s="1363">
        <v>0</v>
      </c>
      <c r="P28" s="1363"/>
      <c r="Q28" s="1363">
        <v>0</v>
      </c>
      <c r="R28" s="1363"/>
      <c r="S28" s="1363">
        <v>0</v>
      </c>
      <c r="T28" s="1363"/>
      <c r="U28" s="1363">
        <v>0</v>
      </c>
      <c r="V28" s="1363"/>
      <c r="W28" s="1363">
        <v>0</v>
      </c>
    </row>
    <row r="29" spans="1:26">
      <c r="A29" s="1561">
        <v>13</v>
      </c>
      <c r="C29" s="1345" t="s">
        <v>524</v>
      </c>
      <c r="E29" s="1344" t="s">
        <v>1786</v>
      </c>
      <c r="G29" s="1364">
        <v>5.3583894991474194E-2</v>
      </c>
      <c r="H29" s="1561"/>
      <c r="I29" s="1364">
        <v>0.9464161050085258</v>
      </c>
      <c r="J29" s="1364"/>
      <c r="K29" s="1364">
        <v>1</v>
      </c>
      <c r="M29" s="1365" t="s">
        <v>485</v>
      </c>
      <c r="O29" s="1363">
        <v>4532.3599999999997</v>
      </c>
      <c r="P29" s="1363"/>
      <c r="Q29" s="1363">
        <v>80052.009999999995</v>
      </c>
      <c r="R29" s="1363"/>
      <c r="S29" s="1363">
        <v>84584.37</v>
      </c>
      <c r="T29" s="1363"/>
      <c r="U29" s="1363">
        <v>3438.9841252713095</v>
      </c>
      <c r="V29" s="1363"/>
      <c r="W29" s="1363">
        <v>1093.3758747286906</v>
      </c>
    </row>
    <row r="30" spans="1:26">
      <c r="A30" s="1561">
        <v>14</v>
      </c>
      <c r="C30" s="1345">
        <v>641</v>
      </c>
      <c r="E30" s="1344" t="s">
        <v>3840</v>
      </c>
      <c r="G30" s="1364">
        <v>5.3579812206572777E-2</v>
      </c>
      <c r="H30" s="1561"/>
      <c r="I30" s="1364">
        <v>0.94642018779342729</v>
      </c>
      <c r="J30" s="1364"/>
      <c r="K30" s="1364">
        <v>1</v>
      </c>
      <c r="M30" s="1365" t="s">
        <v>485</v>
      </c>
      <c r="O30" s="1363">
        <v>91.300000000000011</v>
      </c>
      <c r="P30" s="1363"/>
      <c r="Q30" s="1363">
        <v>1612.7</v>
      </c>
      <c r="R30" s="1363"/>
      <c r="S30" s="1363">
        <v>1704</v>
      </c>
      <c r="T30" s="1363"/>
      <c r="U30" s="1363">
        <v>69.27500256759626</v>
      </c>
      <c r="V30" s="1363"/>
      <c r="W30" s="1363">
        <v>22.024997432403755</v>
      </c>
    </row>
    <row r="31" spans="1:26">
      <c r="A31" s="1561">
        <v>15</v>
      </c>
      <c r="C31" s="1345" t="s">
        <v>39</v>
      </c>
      <c r="E31" s="1344" t="s">
        <v>40</v>
      </c>
      <c r="G31" s="1364">
        <v>5.3596202304664997E-2</v>
      </c>
      <c r="H31" s="1561"/>
      <c r="I31" s="1364">
        <v>0.946403797695335</v>
      </c>
      <c r="J31" s="1364"/>
      <c r="K31" s="1364">
        <v>1</v>
      </c>
      <c r="M31" s="1365" t="s">
        <v>485</v>
      </c>
      <c r="O31" s="1363">
        <v>56.789999999999992</v>
      </c>
      <c r="P31" s="1363"/>
      <c r="Q31" s="1363">
        <v>1002.8000000000002</v>
      </c>
      <c r="R31" s="1363"/>
      <c r="S31" s="1363">
        <v>1059.5900000000001</v>
      </c>
      <c r="T31" s="1363"/>
      <c r="U31" s="1363">
        <v>43.090113864335059</v>
      </c>
      <c r="V31" s="1363"/>
      <c r="W31" s="1363">
        <v>13.699886135664938</v>
      </c>
    </row>
    <row r="32" spans="1:26">
      <c r="A32" s="1561">
        <v>16</v>
      </c>
      <c r="C32" s="1345" t="s">
        <v>526</v>
      </c>
      <c r="E32" s="1344" t="s">
        <v>3261</v>
      </c>
      <c r="G32" s="1364">
        <v>5.3583999439879515E-2</v>
      </c>
      <c r="H32" s="1561"/>
      <c r="I32" s="1364">
        <v>0.94641600056012043</v>
      </c>
      <c r="J32" s="1364"/>
      <c r="K32" s="1364">
        <v>1</v>
      </c>
      <c r="M32" s="1365" t="s">
        <v>485</v>
      </c>
      <c r="O32" s="1363">
        <v>9964.48</v>
      </c>
      <c r="P32" s="1363"/>
      <c r="Q32" s="1363">
        <v>175995.50999999998</v>
      </c>
      <c r="R32" s="1363"/>
      <c r="S32" s="1363">
        <v>185959.99</v>
      </c>
      <c r="T32" s="1363"/>
      <c r="U32" s="1363">
        <v>7560.6722627027548</v>
      </c>
      <c r="V32" s="1363"/>
      <c r="W32" s="1363">
        <v>2403.8077372972457</v>
      </c>
    </row>
    <row r="33" spans="1:23">
      <c r="A33" s="1561">
        <v>17</v>
      </c>
      <c r="C33" s="1345" t="s">
        <v>526</v>
      </c>
      <c r="E33" s="1344" t="s">
        <v>42</v>
      </c>
      <c r="G33" s="1364">
        <v>5.3584863599632174E-2</v>
      </c>
      <c r="H33" s="1561"/>
      <c r="I33" s="1364">
        <v>0.9464151364003679</v>
      </c>
      <c r="J33" s="1364"/>
      <c r="K33" s="1364">
        <v>1</v>
      </c>
      <c r="M33" s="1365" t="s">
        <v>485</v>
      </c>
      <c r="O33" s="1363">
        <v>326.90999999999997</v>
      </c>
      <c r="P33" s="1363"/>
      <c r="Q33" s="1363">
        <v>5773.88</v>
      </c>
      <c r="R33" s="1363"/>
      <c r="S33" s="1363">
        <v>6100.79</v>
      </c>
      <c r="T33" s="1363"/>
      <c r="U33" s="1363">
        <v>248.0469998836023</v>
      </c>
      <c r="V33" s="1363"/>
      <c r="W33" s="1363">
        <v>78.8630001163977</v>
      </c>
    </row>
    <row r="34" spans="1:23">
      <c r="A34" s="1561">
        <v>18</v>
      </c>
      <c r="C34" s="1345" t="s">
        <v>529</v>
      </c>
      <c r="E34" s="1344" t="s">
        <v>1788</v>
      </c>
      <c r="G34" s="1364">
        <v>5.3595658073270012E-2</v>
      </c>
      <c r="H34" s="1561"/>
      <c r="I34" s="1364">
        <v>0.94640434192672995</v>
      </c>
      <c r="J34" s="1364"/>
      <c r="K34" s="1364">
        <v>1</v>
      </c>
      <c r="M34" s="1365" t="s">
        <v>485</v>
      </c>
      <c r="O34" s="1363">
        <v>54.51</v>
      </c>
      <c r="P34" s="1363"/>
      <c r="Q34" s="1363">
        <v>962.55</v>
      </c>
      <c r="R34" s="1363"/>
      <c r="S34" s="1363">
        <v>1017.06</v>
      </c>
      <c r="T34" s="1363"/>
      <c r="U34" s="1363">
        <v>41.3601357060205</v>
      </c>
      <c r="V34" s="1363"/>
      <c r="W34" s="1363">
        <v>13.149864293979501</v>
      </c>
    </row>
    <row r="35" spans="1:23">
      <c r="A35" s="1561">
        <v>19</v>
      </c>
      <c r="C35" s="1345" t="s">
        <v>530</v>
      </c>
      <c r="E35" s="1344" t="s">
        <v>41</v>
      </c>
      <c r="G35" s="1364">
        <v>5.3583540172513704E-2</v>
      </c>
      <c r="H35" s="1561"/>
      <c r="I35" s="1364">
        <v>0.94641645982748623</v>
      </c>
      <c r="J35" s="1364"/>
      <c r="K35" s="1364">
        <v>1</v>
      </c>
      <c r="M35" s="1365" t="s">
        <v>485</v>
      </c>
      <c r="O35" s="1363">
        <v>6193.02</v>
      </c>
      <c r="P35" s="1363"/>
      <c r="Q35" s="1363">
        <v>109383.88999999998</v>
      </c>
      <c r="R35" s="1363"/>
      <c r="S35" s="1363">
        <v>115576.90999999999</v>
      </c>
      <c r="T35" s="1363"/>
      <c r="U35" s="1363">
        <v>4699.0304096514237</v>
      </c>
      <c r="V35" s="1363"/>
      <c r="W35" s="1363">
        <v>1493.9895903485772</v>
      </c>
    </row>
    <row r="36" spans="1:23" ht="12.75" thickBot="1">
      <c r="A36" s="1561">
        <v>20</v>
      </c>
      <c r="C36" s="1345"/>
      <c r="G36" s="1364"/>
      <c r="H36" s="1561"/>
      <c r="I36" s="1561"/>
      <c r="J36" s="1561"/>
      <c r="K36" s="1561"/>
      <c r="M36" s="1344"/>
      <c r="O36" s="1367">
        <v>104685.40999999997</v>
      </c>
      <c r="P36" s="1363"/>
      <c r="Q36" s="1367">
        <v>1847391.5999999999</v>
      </c>
      <c r="R36" s="1367"/>
      <c r="S36" s="1367">
        <v>1952077.01</v>
      </c>
      <c r="T36" s="1367"/>
      <c r="U36" s="1367">
        <v>79431.347716756471</v>
      </c>
      <c r="V36" s="1367"/>
      <c r="W36" s="1367">
        <v>25254.062283243526</v>
      </c>
    </row>
    <row r="37" spans="1:23" ht="12.75" thickTop="1">
      <c r="A37" s="1561">
        <v>21</v>
      </c>
      <c r="C37" s="1345"/>
      <c r="G37" s="1364"/>
      <c r="H37" s="1561"/>
      <c r="I37" s="1561"/>
      <c r="J37" s="1561"/>
      <c r="K37" s="1561"/>
      <c r="M37" s="1344"/>
      <c r="O37" s="1363"/>
      <c r="P37" s="1363"/>
      <c r="Q37" s="1363"/>
      <c r="R37" s="1363"/>
      <c r="S37" s="1363"/>
      <c r="T37" s="1363"/>
      <c r="U37" s="1363"/>
      <c r="V37" s="1363"/>
      <c r="W37" s="1363"/>
    </row>
    <row r="38" spans="1:23">
      <c r="A38" s="1561">
        <v>22</v>
      </c>
      <c r="B38" s="1362" t="s">
        <v>45</v>
      </c>
      <c r="C38" s="1345"/>
      <c r="G38" s="1364"/>
      <c r="H38" s="1561"/>
      <c r="I38" s="1364"/>
      <c r="J38" s="1364"/>
      <c r="K38" s="1364"/>
      <c r="M38" s="1344"/>
      <c r="O38" s="1363"/>
      <c r="P38" s="1363"/>
      <c r="Q38" s="1363"/>
      <c r="R38" s="1363"/>
      <c r="S38" s="1363"/>
      <c r="T38" s="1363"/>
      <c r="U38" s="1363"/>
      <c r="V38" s="1363"/>
      <c r="W38" s="1363"/>
    </row>
    <row r="39" spans="1:23">
      <c r="A39" s="1561">
        <v>23</v>
      </c>
      <c r="B39" s="1362"/>
      <c r="C39" s="1345"/>
      <c r="G39" s="1364"/>
      <c r="H39" s="1561"/>
      <c r="I39" s="1364"/>
      <c r="J39" s="1364"/>
      <c r="K39" s="1364"/>
      <c r="M39" s="1344"/>
      <c r="O39" s="1363"/>
      <c r="P39" s="1363"/>
      <c r="Q39" s="1363"/>
      <c r="R39" s="1363"/>
      <c r="S39" s="1363"/>
      <c r="T39" s="1363"/>
      <c r="U39" s="1363"/>
      <c r="V39" s="1363"/>
      <c r="W39" s="1363"/>
    </row>
    <row r="40" spans="1:23">
      <c r="A40" s="1561">
        <v>24</v>
      </c>
      <c r="C40" s="1345">
        <v>403</v>
      </c>
      <c r="E40" s="1344" t="s">
        <v>43</v>
      </c>
      <c r="G40" s="1364">
        <v>0.23791541889033432</v>
      </c>
      <c r="H40" s="1561"/>
      <c r="I40" s="1364">
        <v>0.7620845811096657</v>
      </c>
      <c r="J40" s="1364"/>
      <c r="K40" s="1364">
        <v>1</v>
      </c>
      <c r="M40" s="1365" t="s">
        <v>485</v>
      </c>
      <c r="O40" s="1366">
        <v>8630.27</v>
      </c>
      <c r="P40" s="1366"/>
      <c r="Q40" s="1366">
        <v>27644.260000000006</v>
      </c>
      <c r="R40" s="1366"/>
      <c r="S40" s="1366">
        <v>36274.530000000006</v>
      </c>
      <c r="T40" s="1366"/>
      <c r="U40" s="1366">
        <v>6548.3239475251803</v>
      </c>
      <c r="V40" s="1366"/>
      <c r="W40" s="1366">
        <v>2081.9460524748206</v>
      </c>
    </row>
    <row r="41" spans="1:23">
      <c r="A41" s="1561">
        <v>25</v>
      </c>
      <c r="C41" s="1345">
        <v>408</v>
      </c>
      <c r="E41" s="1344" t="s">
        <v>32</v>
      </c>
      <c r="G41" s="1364">
        <v>0.22705334199915497</v>
      </c>
      <c r="H41" s="1561"/>
      <c r="I41" s="1364">
        <v>0.77294665800084505</v>
      </c>
      <c r="J41" s="1364"/>
      <c r="K41" s="1364">
        <v>1</v>
      </c>
      <c r="M41" s="1365" t="s">
        <v>485</v>
      </c>
      <c r="O41" s="1363">
        <v>7986.0699999999988</v>
      </c>
      <c r="P41" s="1363"/>
      <c r="Q41" s="1363">
        <v>27186.590000000004</v>
      </c>
      <c r="R41" s="1363"/>
      <c r="S41" s="1363">
        <v>35172.660000000003</v>
      </c>
      <c r="T41" s="1363"/>
      <c r="U41" s="1363">
        <v>6059.5292415663016</v>
      </c>
      <c r="V41" s="1363"/>
      <c r="W41" s="1363">
        <v>1926.5407584336979</v>
      </c>
    </row>
    <row r="42" spans="1:23">
      <c r="A42" s="1561">
        <v>26</v>
      </c>
      <c r="C42" s="1345">
        <v>410</v>
      </c>
      <c r="E42" s="1344" t="s">
        <v>2381</v>
      </c>
      <c r="G42" s="1364">
        <v>0</v>
      </c>
      <c r="H42" s="1561"/>
      <c r="I42" s="1364">
        <v>0</v>
      </c>
      <c r="J42" s="1364"/>
      <c r="K42" s="1364">
        <v>0</v>
      </c>
      <c r="M42" s="1365" t="s">
        <v>485</v>
      </c>
      <c r="O42" s="1363">
        <v>0</v>
      </c>
      <c r="P42" s="1363"/>
      <c r="Q42" s="1363">
        <v>0</v>
      </c>
      <c r="R42" s="1363"/>
      <c r="S42" s="1363">
        <v>0</v>
      </c>
      <c r="T42" s="1363"/>
      <c r="U42" s="1363">
        <v>0</v>
      </c>
      <c r="V42" s="1363"/>
      <c r="W42" s="1363">
        <v>0</v>
      </c>
    </row>
    <row r="43" spans="1:23">
      <c r="A43" s="1561">
        <v>27</v>
      </c>
      <c r="C43" s="1345">
        <v>414</v>
      </c>
      <c r="E43" s="1344" t="s">
        <v>32</v>
      </c>
      <c r="G43" s="1364">
        <v>0</v>
      </c>
      <c r="H43" s="1561"/>
      <c r="I43" s="1364">
        <v>0</v>
      </c>
      <c r="J43" s="1364"/>
      <c r="K43" s="1364">
        <v>0</v>
      </c>
      <c r="M43" s="1365" t="s">
        <v>485</v>
      </c>
      <c r="O43" s="1363">
        <v>0</v>
      </c>
      <c r="P43" s="1363"/>
      <c r="Q43" s="1363">
        <v>0</v>
      </c>
      <c r="R43" s="1363"/>
      <c r="S43" s="1363">
        <v>0</v>
      </c>
      <c r="T43" s="1363"/>
      <c r="U43" s="1363">
        <v>0</v>
      </c>
      <c r="V43" s="1363"/>
      <c r="W43" s="1363">
        <v>0</v>
      </c>
    </row>
    <row r="44" spans="1:23">
      <c r="A44" s="1561">
        <v>28</v>
      </c>
      <c r="C44" s="1345">
        <v>427</v>
      </c>
      <c r="E44" s="1344" t="s">
        <v>2382</v>
      </c>
      <c r="G44" s="1364">
        <v>0.22745098039215692</v>
      </c>
      <c r="H44" s="1561"/>
      <c r="I44" s="1364">
        <v>0.77254901960784306</v>
      </c>
      <c r="J44" s="1364"/>
      <c r="K44" s="1364">
        <v>1</v>
      </c>
      <c r="M44" s="1365" t="s">
        <v>485</v>
      </c>
      <c r="O44" s="1363">
        <v>1.1600000000000001</v>
      </c>
      <c r="P44" s="1363"/>
      <c r="Q44" s="1363">
        <v>3.9399999999999995</v>
      </c>
      <c r="R44" s="1363"/>
      <c r="S44" s="1363">
        <v>5.0999999999999996</v>
      </c>
      <c r="T44" s="1363"/>
      <c r="U44" s="1363">
        <v>0.88016432616004014</v>
      </c>
      <c r="V44" s="1363"/>
      <c r="W44" s="1363">
        <v>0.27983567383996011</v>
      </c>
    </row>
    <row r="45" spans="1:23">
      <c r="A45" s="1561">
        <v>29</v>
      </c>
      <c r="C45" s="1345" t="s">
        <v>2383</v>
      </c>
      <c r="E45" s="1344" t="s">
        <v>33</v>
      </c>
      <c r="G45" s="1364">
        <v>0.22955860995997585</v>
      </c>
      <c r="H45" s="1561"/>
      <c r="I45" s="1364">
        <v>0.7704413900400241</v>
      </c>
      <c r="J45" s="1364"/>
      <c r="K45" s="1364">
        <v>1</v>
      </c>
      <c r="M45" s="1365" t="s">
        <v>485</v>
      </c>
      <c r="N45" s="1365"/>
      <c r="O45" s="1363">
        <v>10532.109999999999</v>
      </c>
      <c r="P45" s="1363"/>
      <c r="Q45" s="1363">
        <v>35347.72</v>
      </c>
      <c r="R45" s="1363"/>
      <c r="S45" s="1363">
        <v>45879.83</v>
      </c>
      <c r="T45" s="1363"/>
      <c r="U45" s="1363">
        <v>7991.3685355115676</v>
      </c>
      <c r="V45" s="1363"/>
      <c r="W45" s="1363">
        <v>2540.741464488432</v>
      </c>
    </row>
    <row r="46" spans="1:23">
      <c r="A46" s="1561">
        <v>30</v>
      </c>
      <c r="C46" s="1345" t="s">
        <v>519</v>
      </c>
      <c r="E46" s="1344" t="s">
        <v>34</v>
      </c>
      <c r="G46" s="1364">
        <v>0</v>
      </c>
      <c r="H46" s="1561"/>
      <c r="I46" s="1364">
        <v>0</v>
      </c>
      <c r="J46" s="1364"/>
      <c r="K46" s="1364">
        <v>0</v>
      </c>
      <c r="M46" s="1365" t="s">
        <v>485</v>
      </c>
      <c r="O46" s="1363">
        <v>0</v>
      </c>
      <c r="P46" s="1363"/>
      <c r="Q46" s="1363">
        <v>0</v>
      </c>
      <c r="R46" s="1363"/>
      <c r="S46" s="1363">
        <v>0</v>
      </c>
      <c r="T46" s="1363"/>
      <c r="U46" s="1363">
        <v>0</v>
      </c>
      <c r="V46" s="1363"/>
      <c r="W46" s="1363">
        <v>0</v>
      </c>
    </row>
    <row r="47" spans="1:23">
      <c r="A47" s="1561">
        <v>31</v>
      </c>
      <c r="C47" s="1345" t="s">
        <v>521</v>
      </c>
      <c r="E47" s="1344" t="s">
        <v>35</v>
      </c>
      <c r="G47" s="1364">
        <v>0.22671077113913585</v>
      </c>
      <c r="H47" s="1561"/>
      <c r="I47" s="1364">
        <v>0.77328922886086415</v>
      </c>
      <c r="J47" s="1364"/>
      <c r="K47" s="1364">
        <v>1</v>
      </c>
      <c r="M47" s="1365" t="s">
        <v>485</v>
      </c>
      <c r="O47" s="1363">
        <v>54.830000000000005</v>
      </c>
      <c r="P47" s="1363"/>
      <c r="Q47" s="1363">
        <v>187.01999999999998</v>
      </c>
      <c r="R47" s="1363"/>
      <c r="S47" s="1363">
        <v>241.85</v>
      </c>
      <c r="T47" s="1363"/>
      <c r="U47" s="1363">
        <v>41.602939658064656</v>
      </c>
      <c r="V47" s="1363"/>
      <c r="W47" s="1363">
        <v>13.227060341935355</v>
      </c>
    </row>
    <row r="48" spans="1:23">
      <c r="A48" s="1561">
        <v>32</v>
      </c>
      <c r="C48" s="1345" t="s">
        <v>36</v>
      </c>
      <c r="E48" s="1344" t="s">
        <v>37</v>
      </c>
      <c r="G48" s="1364">
        <v>0</v>
      </c>
      <c r="H48" s="1561"/>
      <c r="I48" s="1364">
        <v>0</v>
      </c>
      <c r="J48" s="1364"/>
      <c r="K48" s="1364">
        <v>0</v>
      </c>
      <c r="M48" s="1365" t="s">
        <v>485</v>
      </c>
      <c r="O48" s="1363">
        <v>0</v>
      </c>
      <c r="P48" s="1363"/>
      <c r="Q48" s="1363">
        <v>0</v>
      </c>
      <c r="R48" s="1363"/>
      <c r="S48" s="1363">
        <v>0</v>
      </c>
      <c r="T48" s="1363"/>
      <c r="U48" s="1363">
        <v>0</v>
      </c>
      <c r="V48" s="1363"/>
      <c r="W48" s="1363">
        <v>0</v>
      </c>
    </row>
    <row r="49" spans="1:28">
      <c r="A49" s="1561">
        <v>33</v>
      </c>
      <c r="C49" s="1345" t="s">
        <v>523</v>
      </c>
      <c r="E49" s="1344" t="s">
        <v>1785</v>
      </c>
      <c r="G49" s="1364">
        <v>0</v>
      </c>
      <c r="H49" s="1561"/>
      <c r="I49" s="1364">
        <v>0</v>
      </c>
      <c r="J49" s="1364"/>
      <c r="K49" s="1364">
        <v>0</v>
      </c>
      <c r="M49" s="1365" t="s">
        <v>485</v>
      </c>
      <c r="O49" s="1363">
        <v>0</v>
      </c>
      <c r="P49" s="1363"/>
      <c r="Q49" s="1363">
        <v>0</v>
      </c>
      <c r="R49" s="1363"/>
      <c r="S49" s="1363">
        <v>0</v>
      </c>
      <c r="T49" s="1363"/>
      <c r="U49" s="1363">
        <v>0</v>
      </c>
      <c r="V49" s="1363"/>
      <c r="W49" s="1363">
        <v>0</v>
      </c>
    </row>
    <row r="50" spans="1:28">
      <c r="A50" s="1561">
        <v>34</v>
      </c>
      <c r="C50" s="1345">
        <v>635</v>
      </c>
      <c r="E50" s="1344" t="s">
        <v>3841</v>
      </c>
      <c r="G50" s="1364">
        <v>0.12794333333333333</v>
      </c>
      <c r="H50" s="1561"/>
      <c r="I50" s="1364">
        <v>0.8720566666666667</v>
      </c>
      <c r="J50" s="1364"/>
      <c r="K50" s="1364">
        <v>1</v>
      </c>
      <c r="M50" s="1365" t="s">
        <v>485</v>
      </c>
      <c r="O50" s="1363">
        <v>383.83</v>
      </c>
      <c r="P50" s="1363"/>
      <c r="Q50" s="1363">
        <v>2616.17</v>
      </c>
      <c r="R50" s="1363"/>
      <c r="S50" s="1363">
        <v>3000</v>
      </c>
      <c r="T50" s="1363"/>
      <c r="U50" s="1363">
        <v>291.23575285345532</v>
      </c>
      <c r="V50" s="1363"/>
      <c r="W50" s="1363">
        <v>92.594247146544703</v>
      </c>
    </row>
    <row r="51" spans="1:28">
      <c r="A51" s="1561">
        <v>35</v>
      </c>
      <c r="C51" s="1345" t="s">
        <v>524</v>
      </c>
      <c r="E51" s="1344" t="s">
        <v>1786</v>
      </c>
      <c r="G51" s="1364">
        <v>0.13070240452960408</v>
      </c>
      <c r="H51" s="1561"/>
      <c r="I51" s="1364">
        <v>0.86929759547039598</v>
      </c>
      <c r="J51" s="1364"/>
      <c r="K51" s="1364">
        <v>1</v>
      </c>
      <c r="M51" s="1365" t="s">
        <v>485</v>
      </c>
      <c r="O51" s="1363">
        <v>537.86000000000013</v>
      </c>
      <c r="P51" s="1363"/>
      <c r="Q51" s="1363">
        <v>3577.2899999999995</v>
      </c>
      <c r="R51" s="1363"/>
      <c r="S51" s="1363">
        <v>4115.1499999999996</v>
      </c>
      <c r="T51" s="1363"/>
      <c r="U51" s="1363">
        <v>408.10791764520627</v>
      </c>
      <c r="V51" s="1363"/>
      <c r="W51" s="1363">
        <v>129.75208235479391</v>
      </c>
    </row>
    <row r="52" spans="1:28">
      <c r="A52" s="1561">
        <v>36</v>
      </c>
      <c r="C52" s="1345" t="s">
        <v>525</v>
      </c>
      <c r="E52" s="1344" t="s">
        <v>2384</v>
      </c>
      <c r="G52" s="1364">
        <v>0</v>
      </c>
      <c r="H52" s="1561"/>
      <c r="I52" s="1364">
        <v>0</v>
      </c>
      <c r="J52" s="1364"/>
      <c r="K52" s="1364">
        <v>0</v>
      </c>
      <c r="M52" s="1365" t="s">
        <v>485</v>
      </c>
      <c r="O52" s="1363">
        <v>0</v>
      </c>
      <c r="P52" s="1363"/>
      <c r="Q52" s="1363">
        <v>0</v>
      </c>
      <c r="R52" s="1363"/>
      <c r="S52" s="1363">
        <v>0</v>
      </c>
      <c r="T52" s="1363"/>
      <c r="U52" s="1363">
        <v>0</v>
      </c>
      <c r="V52" s="1363"/>
      <c r="W52" s="1363">
        <v>0</v>
      </c>
    </row>
    <row r="53" spans="1:28">
      <c r="A53" s="1561">
        <v>37</v>
      </c>
      <c r="C53" s="1345" t="s">
        <v>39</v>
      </c>
      <c r="E53" s="1344" t="s">
        <v>1787</v>
      </c>
      <c r="G53" s="1364">
        <v>0.22665585165729224</v>
      </c>
      <c r="H53" s="1561"/>
      <c r="I53" s="1364">
        <v>0.77334414834270782</v>
      </c>
      <c r="J53" s="1364"/>
      <c r="K53" s="1364">
        <v>1</v>
      </c>
      <c r="M53" s="1365" t="s">
        <v>485</v>
      </c>
      <c r="O53" s="1363">
        <v>4130.03</v>
      </c>
      <c r="P53" s="1363"/>
      <c r="Q53" s="1363">
        <v>14091.560000000001</v>
      </c>
      <c r="R53" s="1363"/>
      <c r="S53" s="1363">
        <v>18221.59</v>
      </c>
      <c r="T53" s="1363"/>
      <c r="U53" s="1363">
        <v>3133.7112689403016</v>
      </c>
      <c r="V53" s="1363"/>
      <c r="W53" s="1363">
        <v>996.31873105969839</v>
      </c>
    </row>
    <row r="54" spans="1:28">
      <c r="A54" s="1561">
        <v>38</v>
      </c>
      <c r="C54" s="1345" t="s">
        <v>528</v>
      </c>
      <c r="E54" s="1344" t="s">
        <v>44</v>
      </c>
      <c r="G54" s="1364">
        <v>0.22665514103730661</v>
      </c>
      <c r="H54" s="1561"/>
      <c r="I54" s="1364">
        <v>0.77334485896269345</v>
      </c>
      <c r="J54" s="1364"/>
      <c r="K54" s="1364">
        <v>1</v>
      </c>
      <c r="M54" s="1365" t="s">
        <v>485</v>
      </c>
      <c r="O54" s="1363">
        <v>-1245.4699999999998</v>
      </c>
      <c r="P54" s="1363"/>
      <c r="Q54" s="1363">
        <v>-4249.5300000000007</v>
      </c>
      <c r="R54" s="1363"/>
      <c r="S54" s="1363">
        <v>-5495</v>
      </c>
      <c r="T54" s="1363"/>
      <c r="U54" s="1363">
        <v>-945.01574422633178</v>
      </c>
      <c r="V54" s="1363"/>
      <c r="W54" s="1363">
        <v>-300.45425577366808</v>
      </c>
    </row>
    <row r="55" spans="1:28">
      <c r="A55" s="1561">
        <v>39</v>
      </c>
      <c r="C55" s="1345" t="s">
        <v>530</v>
      </c>
      <c r="E55" s="1344" t="s">
        <v>41</v>
      </c>
      <c r="G55" s="1364">
        <v>0.22665703572978849</v>
      </c>
      <c r="H55" s="1561"/>
      <c r="I55" s="1364">
        <v>0.77334296427021154</v>
      </c>
      <c r="J55" s="1364"/>
      <c r="K55" s="1364">
        <v>1</v>
      </c>
      <c r="M55" s="1365" t="s">
        <v>485</v>
      </c>
      <c r="O55" s="1363">
        <v>1989.4300000000003</v>
      </c>
      <c r="P55" s="1363"/>
      <c r="Q55" s="1363">
        <v>6787.8399999999983</v>
      </c>
      <c r="R55" s="1363"/>
      <c r="S55" s="1363">
        <v>8777.2699999999986</v>
      </c>
      <c r="T55" s="1363"/>
      <c r="U55" s="1363">
        <v>1509.504582234973</v>
      </c>
      <c r="V55" s="1363"/>
      <c r="W55" s="1363">
        <v>479.92541776502742</v>
      </c>
    </row>
    <row r="56" spans="1:28" ht="12.75" thickBot="1">
      <c r="A56" s="1561">
        <v>40</v>
      </c>
      <c r="B56" s="1362"/>
      <c r="C56" s="1345"/>
      <c r="G56" s="1561"/>
      <c r="H56" s="1561"/>
      <c r="I56" s="1561"/>
      <c r="J56" s="1561"/>
      <c r="K56" s="1364"/>
      <c r="M56" s="1344"/>
      <c r="O56" s="1367">
        <v>33000.120000000003</v>
      </c>
      <c r="P56" s="1363"/>
      <c r="Q56" s="1367">
        <v>113192.86</v>
      </c>
      <c r="R56" s="1367"/>
      <c r="S56" s="1367">
        <v>146192.98000000001</v>
      </c>
      <c r="T56" s="1367"/>
      <c r="U56" s="1367">
        <v>25039.248606034875</v>
      </c>
      <c r="V56" s="1367"/>
      <c r="W56" s="1367">
        <v>7960.8713939651234</v>
      </c>
    </row>
    <row r="57" spans="1:28" ht="12.75" thickTop="1">
      <c r="A57" s="1561">
        <v>41</v>
      </c>
      <c r="B57" s="1362"/>
      <c r="C57" s="1345"/>
      <c r="G57" s="1561"/>
      <c r="H57" s="1561"/>
      <c r="I57" s="1561"/>
      <c r="J57" s="1561"/>
      <c r="K57" s="1561"/>
      <c r="M57" s="1344"/>
    </row>
    <row r="58" spans="1:28">
      <c r="A58" s="1561">
        <v>42</v>
      </c>
      <c r="B58" s="1362" t="s">
        <v>2385</v>
      </c>
      <c r="C58" s="1345"/>
      <c r="G58" s="1364"/>
      <c r="H58" s="1561"/>
      <c r="I58" s="1364"/>
      <c r="J58" s="1364"/>
      <c r="K58" s="1364"/>
      <c r="M58" s="1344"/>
      <c r="O58" s="1363"/>
      <c r="P58" s="1363"/>
      <c r="Q58" s="1363"/>
      <c r="R58" s="1363"/>
      <c r="S58" s="1363"/>
      <c r="T58" s="1363"/>
      <c r="U58" s="1363"/>
      <c r="V58" s="1363"/>
      <c r="W58" s="1363"/>
    </row>
    <row r="59" spans="1:28">
      <c r="A59" s="1561">
        <v>43</v>
      </c>
      <c r="B59" s="1362"/>
      <c r="C59" s="1345"/>
      <c r="G59" s="1364"/>
      <c r="H59" s="1561"/>
      <c r="I59" s="1364"/>
      <c r="J59" s="1364"/>
      <c r="K59" s="1364"/>
      <c r="M59" s="1344"/>
      <c r="O59" s="1363"/>
      <c r="P59" s="1363"/>
      <c r="Q59" s="1363"/>
      <c r="R59" s="1363"/>
      <c r="S59" s="1363"/>
      <c r="T59" s="1363"/>
      <c r="U59" s="1363"/>
      <c r="V59" s="1363"/>
      <c r="W59" s="1363"/>
    </row>
    <row r="60" spans="1:28" ht="24">
      <c r="A60" s="1561">
        <v>44</v>
      </c>
      <c r="C60" s="1345">
        <v>427</v>
      </c>
      <c r="E60" s="1344" t="s">
        <v>2382</v>
      </c>
      <c r="G60" s="1364">
        <v>0</v>
      </c>
      <c r="H60" s="1561"/>
      <c r="I60" s="1364">
        <v>0</v>
      </c>
      <c r="J60" s="1364"/>
      <c r="K60" s="1364">
        <v>0</v>
      </c>
      <c r="M60" s="1368" t="s">
        <v>2386</v>
      </c>
      <c r="O60" s="1366">
        <v>0</v>
      </c>
      <c r="P60" s="1366"/>
      <c r="Q60" s="1366">
        <v>0</v>
      </c>
      <c r="R60" s="1366"/>
      <c r="S60" s="1366">
        <v>0</v>
      </c>
      <c r="T60" s="1366"/>
      <c r="U60" s="1366">
        <v>0</v>
      </c>
      <c r="V60" s="1366"/>
      <c r="W60" s="1366">
        <v>0</v>
      </c>
      <c r="Z60" s="1369"/>
    </row>
    <row r="61" spans="1:28" ht="12.75" thickBot="1">
      <c r="A61" s="1561">
        <v>45</v>
      </c>
      <c r="C61" s="1345"/>
      <c r="G61" s="1561"/>
      <c r="H61" s="1561"/>
      <c r="I61" s="1561"/>
      <c r="J61" s="1561"/>
      <c r="K61" s="1364"/>
      <c r="O61" s="1370">
        <v>0</v>
      </c>
      <c r="P61" s="1363"/>
      <c r="Q61" s="1370">
        <v>0</v>
      </c>
      <c r="R61" s="1363"/>
      <c r="S61" s="1370">
        <v>0</v>
      </c>
      <c r="T61" s="1363"/>
      <c r="U61" s="1370">
        <v>0</v>
      </c>
      <c r="V61" s="1363"/>
      <c r="W61" s="1370">
        <v>0</v>
      </c>
    </row>
    <row r="62" spans="1:28" ht="12.75" thickTop="1">
      <c r="A62" s="1561">
        <v>46</v>
      </c>
      <c r="B62" s="1344" t="s">
        <v>46</v>
      </c>
      <c r="C62" s="1345"/>
      <c r="G62" s="1561"/>
      <c r="H62" s="1561"/>
      <c r="I62" s="1561"/>
      <c r="J62" s="1561"/>
      <c r="K62" s="1561"/>
    </row>
    <row r="63" spans="1:28">
      <c r="A63" s="1343" t="s">
        <v>1665</v>
      </c>
      <c r="C63" s="1345"/>
      <c r="G63" s="1561"/>
      <c r="H63" s="1561"/>
      <c r="I63" s="1561"/>
      <c r="J63" s="1561"/>
      <c r="K63" s="1561"/>
      <c r="W63" s="1345" t="s">
        <v>1741</v>
      </c>
    </row>
    <row r="64" spans="1:28">
      <c r="C64" s="1345"/>
      <c r="G64" s="1561"/>
      <c r="H64" s="1561"/>
      <c r="I64" s="1561"/>
      <c r="J64" s="1561"/>
      <c r="K64" s="1561"/>
      <c r="W64" s="1345"/>
      <c r="AB64" s="1935"/>
    </row>
    <row r="65" spans="1:28">
      <c r="A65" s="654" t="s">
        <v>3808</v>
      </c>
      <c r="C65" s="1345"/>
      <c r="G65" s="1561"/>
      <c r="H65" s="1346"/>
      <c r="I65" s="1346" t="s">
        <v>1318</v>
      </c>
      <c r="J65" s="1346"/>
      <c r="K65" s="1346"/>
      <c r="L65" s="1347"/>
      <c r="S65" s="1345"/>
      <c r="W65" s="1345" t="s">
        <v>1349</v>
      </c>
      <c r="AB65" s="1935"/>
    </row>
    <row r="66" spans="1:28">
      <c r="A66" s="654" t="s">
        <v>3807</v>
      </c>
      <c r="C66" s="1345"/>
      <c r="G66" s="1561"/>
      <c r="H66" s="1346"/>
      <c r="I66" s="1346"/>
      <c r="J66" s="1346"/>
      <c r="K66" s="1346"/>
      <c r="L66" s="1347"/>
      <c r="S66" s="1343"/>
      <c r="W66" s="1345" t="s">
        <v>2387</v>
      </c>
      <c r="AB66" s="2132"/>
    </row>
    <row r="67" spans="1:28">
      <c r="A67" s="654" t="s">
        <v>2632</v>
      </c>
      <c r="B67" s="1343"/>
      <c r="C67" s="1343"/>
      <c r="G67" s="1561"/>
      <c r="H67" s="1346"/>
      <c r="I67" s="1346"/>
      <c r="J67" s="1346"/>
      <c r="K67" s="1346"/>
      <c r="L67" s="1347"/>
      <c r="S67" s="1345"/>
      <c r="W67" s="1345"/>
    </row>
    <row r="68" spans="1:28">
      <c r="A68" s="1343" t="s">
        <v>1570</v>
      </c>
      <c r="C68" s="1345"/>
      <c r="F68" s="1343"/>
      <c r="G68" s="1561"/>
      <c r="H68" s="1346"/>
      <c r="I68" s="1346"/>
      <c r="J68" s="1346"/>
      <c r="K68" s="1346"/>
      <c r="L68" s="1347"/>
      <c r="S68" s="1345"/>
      <c r="W68" s="1382" t="s">
        <v>4011</v>
      </c>
    </row>
    <row r="69" spans="1:28">
      <c r="A69" s="1343" t="s">
        <v>1014</v>
      </c>
      <c r="C69" s="1345"/>
      <c r="E69" s="1348"/>
      <c r="F69" s="1343"/>
      <c r="G69" s="1561"/>
      <c r="H69" s="1346"/>
      <c r="I69" s="1346"/>
      <c r="J69" s="1346"/>
      <c r="K69" s="1346"/>
      <c r="L69" s="1347"/>
      <c r="S69" s="1343"/>
      <c r="AA69" s="1364"/>
    </row>
    <row r="70" spans="1:28">
      <c r="A70" s="1344" t="s">
        <v>2377</v>
      </c>
      <c r="C70" s="1345"/>
      <c r="G70" s="1561"/>
      <c r="H70" s="1561"/>
      <c r="I70" s="1561"/>
      <c r="J70" s="1561"/>
      <c r="K70" s="1561"/>
      <c r="U70" s="2601" t="s">
        <v>3721</v>
      </c>
      <c r="V70" s="2601"/>
      <c r="W70" s="2601"/>
      <c r="AA70" s="1364"/>
    </row>
    <row r="71" spans="1:28">
      <c r="A71" s="1343" t="s">
        <v>2378</v>
      </c>
      <c r="C71" s="1345"/>
      <c r="G71" s="1561"/>
      <c r="H71" s="1561"/>
      <c r="I71" s="1561"/>
      <c r="J71" s="1561"/>
      <c r="K71" s="1561"/>
      <c r="U71" s="2602" t="s">
        <v>2379</v>
      </c>
      <c r="V71" s="2602"/>
      <c r="W71" s="2602"/>
    </row>
    <row r="72" spans="1:28">
      <c r="A72" s="1351"/>
      <c r="B72" s="1351"/>
      <c r="C72" s="1352">
        <v>-1</v>
      </c>
      <c r="D72" s="1352"/>
      <c r="E72" s="1352">
        <v>-2</v>
      </c>
      <c r="F72" s="1351"/>
      <c r="G72" s="1352">
        <v>-3</v>
      </c>
      <c r="H72" s="1352"/>
      <c r="I72" s="1352">
        <v>-4</v>
      </c>
      <c r="J72" s="1352"/>
      <c r="K72" s="1352">
        <v>-5</v>
      </c>
      <c r="L72" s="1351"/>
      <c r="M72" s="1352">
        <v>-6</v>
      </c>
      <c r="N72" s="1351"/>
      <c r="O72" s="1352">
        <v>-7</v>
      </c>
      <c r="P72" s="1351"/>
      <c r="Q72" s="1352">
        <v>-8</v>
      </c>
      <c r="R72" s="1351"/>
      <c r="S72" s="1352">
        <v>-9</v>
      </c>
      <c r="T72" s="1351"/>
      <c r="U72" s="1352">
        <v>-10</v>
      </c>
      <c r="V72" s="1352"/>
      <c r="W72" s="1352">
        <v>-11</v>
      </c>
      <c r="X72" s="1353"/>
      <c r="Y72" s="1353"/>
    </row>
    <row r="73" spans="1:28">
      <c r="A73" s="1354"/>
      <c r="B73" s="1354"/>
      <c r="C73" s="1355"/>
      <c r="D73" s="1354"/>
      <c r="E73" s="1354"/>
      <c r="F73" s="1354"/>
      <c r="G73" s="1356"/>
      <c r="H73" s="1356"/>
      <c r="I73" s="1356"/>
      <c r="J73" s="1356"/>
      <c r="K73" s="1356"/>
      <c r="L73" s="1354"/>
      <c r="M73" s="1356"/>
      <c r="N73" s="1354"/>
      <c r="O73" s="2607" t="s">
        <v>3843</v>
      </c>
      <c r="P73" s="2607"/>
      <c r="Q73" s="2607"/>
      <c r="R73" s="2607"/>
      <c r="S73" s="2607"/>
      <c r="T73" s="2607"/>
      <c r="U73" s="2607"/>
      <c r="V73" s="2607"/>
      <c r="W73" s="2607"/>
      <c r="X73" s="1353"/>
      <c r="Y73" s="1353"/>
    </row>
    <row r="74" spans="1:28">
      <c r="C74" s="1345"/>
      <c r="G74" s="2606" t="s">
        <v>1623</v>
      </c>
      <c r="H74" s="2606"/>
      <c r="I74" s="2606"/>
      <c r="J74" s="2606"/>
      <c r="K74" s="2606"/>
      <c r="L74" s="1357"/>
      <c r="M74" s="1564"/>
      <c r="N74" s="1357"/>
      <c r="O74" s="1357"/>
      <c r="P74" s="1358"/>
      <c r="Q74" s="1564" t="s">
        <v>1624</v>
      </c>
      <c r="R74" s="1358"/>
      <c r="S74" s="1358"/>
      <c r="U74" s="1357"/>
      <c r="V74" s="1564"/>
      <c r="W74" s="1564"/>
      <c r="X74" s="1353"/>
      <c r="Y74" s="1353"/>
    </row>
    <row r="75" spans="1:28">
      <c r="C75" s="1561" t="s">
        <v>1625</v>
      </c>
      <c r="G75" s="1561" t="s">
        <v>3787</v>
      </c>
      <c r="H75" s="1561"/>
      <c r="I75" s="1561" t="s">
        <v>1666</v>
      </c>
      <c r="J75" s="1561"/>
      <c r="K75" s="1561"/>
      <c r="M75" s="1561" t="s">
        <v>1030</v>
      </c>
      <c r="O75" s="1561" t="s">
        <v>3787</v>
      </c>
      <c r="Q75" s="1561" t="s">
        <v>1666</v>
      </c>
      <c r="S75" s="1561"/>
      <c r="U75" s="1561"/>
      <c r="W75" s="1561"/>
      <c r="X75" s="1353"/>
      <c r="Y75" s="1353"/>
    </row>
    <row r="76" spans="1:28">
      <c r="A76" s="1561" t="s">
        <v>119</v>
      </c>
      <c r="C76" s="1561" t="s">
        <v>1876</v>
      </c>
      <c r="F76" s="1359"/>
      <c r="G76" s="1562" t="s">
        <v>1027</v>
      </c>
      <c r="H76" s="1562"/>
      <c r="I76" s="1562" t="s">
        <v>29</v>
      </c>
      <c r="J76" s="1562"/>
      <c r="K76" s="1562"/>
      <c r="L76" s="1359"/>
      <c r="M76" s="1561" t="s">
        <v>1626</v>
      </c>
      <c r="N76" s="1359"/>
      <c r="O76" s="1562" t="s">
        <v>1027</v>
      </c>
      <c r="P76" s="1359"/>
      <c r="Q76" s="1562" t="s">
        <v>29</v>
      </c>
      <c r="R76" s="1359"/>
      <c r="S76" s="1360"/>
      <c r="T76" s="1359"/>
      <c r="U76" s="1361">
        <v>0.75733508458691623</v>
      </c>
      <c r="V76" s="1359"/>
      <c r="W76" s="1361">
        <v>0.24266491541308383</v>
      </c>
    </row>
    <row r="77" spans="1:28">
      <c r="A77" s="1564" t="s">
        <v>1029</v>
      </c>
      <c r="B77" s="1357"/>
      <c r="C77" s="1564" t="s">
        <v>1029</v>
      </c>
      <c r="D77" s="1357"/>
      <c r="E77" s="1564" t="s">
        <v>1030</v>
      </c>
      <c r="F77" s="1357"/>
      <c r="G77" s="1564" t="s">
        <v>3569</v>
      </c>
      <c r="H77" s="1564"/>
      <c r="I77" s="1564" t="s">
        <v>30</v>
      </c>
      <c r="J77" s="1564"/>
      <c r="K77" s="1564" t="s">
        <v>152</v>
      </c>
      <c r="L77" s="1357"/>
      <c r="M77" s="1564" t="s">
        <v>1627</v>
      </c>
      <c r="N77" s="1357"/>
      <c r="O77" s="1564" t="s">
        <v>3569</v>
      </c>
      <c r="P77" s="1357"/>
      <c r="Q77" s="1564" t="s">
        <v>30</v>
      </c>
      <c r="R77" s="1357"/>
      <c r="S77" s="1564" t="s">
        <v>152</v>
      </c>
      <c r="T77" s="1371"/>
      <c r="U77" s="1564" t="s">
        <v>682</v>
      </c>
      <c r="V77" s="1564"/>
      <c r="W77" s="1564" t="s">
        <v>926</v>
      </c>
    </row>
    <row r="78" spans="1:28">
      <c r="A78" s="1562"/>
      <c r="B78" s="1359"/>
      <c r="C78" s="1562"/>
      <c r="D78" s="1359"/>
      <c r="E78" s="1562"/>
      <c r="F78" s="1359"/>
      <c r="G78" s="1561"/>
      <c r="H78" s="1561"/>
      <c r="I78" s="1561"/>
      <c r="J78" s="1561"/>
      <c r="K78" s="1561"/>
      <c r="M78" s="1344"/>
    </row>
    <row r="79" spans="1:28">
      <c r="A79" s="1561">
        <v>1</v>
      </c>
      <c r="B79" s="1362" t="s">
        <v>31</v>
      </c>
      <c r="C79" s="1345"/>
      <c r="G79" s="1561"/>
      <c r="H79" s="1561"/>
      <c r="I79" s="1561"/>
      <c r="J79" s="1561"/>
      <c r="K79" s="1561"/>
      <c r="M79" s="1344"/>
      <c r="O79" s="1363"/>
      <c r="P79" s="1363"/>
      <c r="Q79" s="1363"/>
      <c r="R79" s="1363"/>
      <c r="S79" s="1363"/>
      <c r="T79" s="1363"/>
      <c r="U79" s="1363"/>
      <c r="V79" s="1363"/>
      <c r="W79" s="1363"/>
    </row>
    <row r="80" spans="1:28">
      <c r="A80" s="1561">
        <v>2</v>
      </c>
      <c r="C80" s="1345">
        <v>403</v>
      </c>
      <c r="E80" s="1344" t="s">
        <v>532</v>
      </c>
      <c r="G80" s="1364">
        <v>5.3646046084150877E-2</v>
      </c>
      <c r="H80" s="1561"/>
      <c r="I80" s="1364">
        <v>0.94635395391584909</v>
      </c>
      <c r="J80" s="1364"/>
      <c r="K80" s="1364">
        <v>1</v>
      </c>
      <c r="M80" s="1365" t="s">
        <v>485</v>
      </c>
      <c r="O80" s="1366">
        <v>16837.869999999992</v>
      </c>
      <c r="P80" s="1366"/>
      <c r="Q80" s="1366">
        <v>297031.86</v>
      </c>
      <c r="R80" s="1366"/>
      <c r="S80" s="1366">
        <v>313869.73</v>
      </c>
      <c r="T80" s="1366"/>
      <c r="U80" s="1366">
        <v>12751.909700713493</v>
      </c>
      <c r="V80" s="1366"/>
      <c r="W80" s="1366">
        <v>4085.9602992864998</v>
      </c>
    </row>
    <row r="81" spans="1:23">
      <c r="A81" s="1561">
        <v>3</v>
      </c>
      <c r="C81" s="1345">
        <v>408</v>
      </c>
      <c r="E81" s="1344" t="s">
        <v>32</v>
      </c>
      <c r="G81" s="1364">
        <v>5.3361752739633797E-2</v>
      </c>
      <c r="H81" s="1561"/>
      <c r="I81" s="1364">
        <v>0.94663824726036616</v>
      </c>
      <c r="J81" s="1364"/>
      <c r="K81" s="1364">
        <v>1</v>
      </c>
      <c r="M81" s="1365" t="s">
        <v>485</v>
      </c>
      <c r="O81" s="1363">
        <v>2591.4100000000003</v>
      </c>
      <c r="P81" s="1363"/>
      <c r="Q81" s="1363">
        <v>45971.649999999994</v>
      </c>
      <c r="R81" s="1363"/>
      <c r="S81" s="1363">
        <v>48563.06</v>
      </c>
      <c r="T81" s="1363"/>
      <c r="U81" s="1363">
        <v>1962.5657115493809</v>
      </c>
      <c r="V81" s="1363"/>
      <c r="W81" s="1363">
        <v>628.84428845061962</v>
      </c>
    </row>
    <row r="82" spans="1:23">
      <c r="A82" s="1561">
        <v>4</v>
      </c>
      <c r="C82" s="1345">
        <v>409</v>
      </c>
      <c r="E82" s="1344" t="s">
        <v>2380</v>
      </c>
      <c r="G82" s="1364">
        <v>0</v>
      </c>
      <c r="H82" s="1561"/>
      <c r="I82" s="1364">
        <v>0</v>
      </c>
      <c r="J82" s="1364"/>
      <c r="K82" s="1364">
        <v>0</v>
      </c>
      <c r="M82" s="1365" t="s">
        <v>485</v>
      </c>
      <c r="O82" s="1363">
        <v>0</v>
      </c>
      <c r="P82" s="1363"/>
      <c r="Q82" s="1363">
        <v>0</v>
      </c>
      <c r="R82" s="1363"/>
      <c r="S82" s="1363">
        <v>0</v>
      </c>
      <c r="T82" s="1363"/>
      <c r="U82" s="1363">
        <v>0</v>
      </c>
      <c r="V82" s="1363"/>
      <c r="W82" s="1363">
        <v>0</v>
      </c>
    </row>
    <row r="83" spans="1:23">
      <c r="A83" s="1561">
        <v>5</v>
      </c>
      <c r="C83" s="1345">
        <v>410</v>
      </c>
      <c r="E83" s="1344" t="s">
        <v>2381</v>
      </c>
      <c r="G83" s="1364">
        <v>0</v>
      </c>
      <c r="H83" s="1561"/>
      <c r="I83" s="1364">
        <v>0</v>
      </c>
      <c r="J83" s="1364"/>
      <c r="K83" s="1364">
        <v>0</v>
      </c>
      <c r="M83" s="1365" t="s">
        <v>485</v>
      </c>
      <c r="O83" s="1363">
        <v>0</v>
      </c>
      <c r="P83" s="1363"/>
      <c r="Q83" s="1363">
        <v>0</v>
      </c>
      <c r="R83" s="1363"/>
      <c r="S83" s="1363">
        <v>0</v>
      </c>
      <c r="T83" s="1363"/>
      <c r="U83" s="1363">
        <v>0</v>
      </c>
      <c r="V83" s="1363"/>
      <c r="W83" s="1363">
        <v>0</v>
      </c>
    </row>
    <row r="84" spans="1:23">
      <c r="A84" s="1561">
        <v>6</v>
      </c>
      <c r="C84" s="1345">
        <v>420</v>
      </c>
      <c r="E84" s="1344" t="s">
        <v>722</v>
      </c>
      <c r="G84" s="1364">
        <v>0</v>
      </c>
      <c r="H84" s="1561"/>
      <c r="I84" s="1364">
        <v>0</v>
      </c>
      <c r="J84" s="1364"/>
      <c r="K84" s="1364">
        <v>0</v>
      </c>
      <c r="M84" s="1365" t="s">
        <v>485</v>
      </c>
      <c r="O84" s="1363">
        <v>0</v>
      </c>
      <c r="P84" s="1363"/>
      <c r="Q84" s="1363">
        <v>0</v>
      </c>
      <c r="R84" s="1363"/>
      <c r="S84" s="1363">
        <v>0</v>
      </c>
      <c r="T84" s="1363"/>
      <c r="U84" s="1363">
        <v>0</v>
      </c>
      <c r="V84" s="1363"/>
      <c r="W84" s="1363">
        <v>0</v>
      </c>
    </row>
    <row r="85" spans="1:23">
      <c r="A85" s="1561">
        <v>7</v>
      </c>
      <c r="C85" s="1345">
        <v>427</v>
      </c>
      <c r="E85" s="1344" t="s">
        <v>2382</v>
      </c>
      <c r="G85" s="1364">
        <v>5.3363018106552106E-2</v>
      </c>
      <c r="H85" s="1561"/>
      <c r="I85" s="1364">
        <v>0.94663698189344803</v>
      </c>
      <c r="J85" s="1364"/>
      <c r="K85" s="1364">
        <v>1</v>
      </c>
      <c r="M85" s="1365" t="s">
        <v>485</v>
      </c>
      <c r="O85" s="1363">
        <v>122.72</v>
      </c>
      <c r="P85" s="1363"/>
      <c r="Q85" s="1363">
        <v>2177</v>
      </c>
      <c r="R85" s="1363"/>
      <c r="S85" s="1363">
        <v>2299.7199999999998</v>
      </c>
      <c r="T85" s="1363"/>
      <c r="U85" s="1363">
        <v>92.940161580506356</v>
      </c>
      <c r="V85" s="1363"/>
      <c r="W85" s="1363">
        <v>29.779838419493647</v>
      </c>
    </row>
    <row r="86" spans="1:23">
      <c r="A86" s="1561">
        <v>8</v>
      </c>
      <c r="C86" s="1345" t="s">
        <v>2383</v>
      </c>
      <c r="E86" s="1344" t="s">
        <v>33</v>
      </c>
      <c r="G86" s="1364">
        <v>5.3362020077611691E-2</v>
      </c>
      <c r="H86" s="1561"/>
      <c r="I86" s="1364">
        <v>0.9466379799223883</v>
      </c>
      <c r="J86" s="1364"/>
      <c r="K86" s="1364">
        <v>1</v>
      </c>
      <c r="M86" s="1365" t="s">
        <v>485</v>
      </c>
      <c r="N86" s="1365"/>
      <c r="O86" s="1363">
        <v>18191.650000000005</v>
      </c>
      <c r="P86" s="1363"/>
      <c r="Q86" s="1363">
        <v>322718.41999999993</v>
      </c>
      <c r="R86" s="1363"/>
      <c r="S86" s="1363">
        <v>340910.06999999995</v>
      </c>
      <c r="T86" s="1363"/>
      <c r="U86" s="1363">
        <v>13777.174791525578</v>
      </c>
      <c r="V86" s="1363"/>
      <c r="W86" s="1363">
        <v>4414.4752084744277</v>
      </c>
    </row>
    <row r="87" spans="1:23">
      <c r="A87" s="1561">
        <v>9</v>
      </c>
      <c r="C87" s="1345" t="s">
        <v>519</v>
      </c>
      <c r="E87" s="1344" t="s">
        <v>34</v>
      </c>
      <c r="G87" s="1364">
        <v>5.3362064778801017E-2</v>
      </c>
      <c r="H87" s="1561"/>
      <c r="I87" s="1364">
        <v>0.94663793522119899</v>
      </c>
      <c r="J87" s="1364"/>
      <c r="K87" s="1364">
        <v>1</v>
      </c>
      <c r="M87" s="1365" t="s">
        <v>485</v>
      </c>
      <c r="O87" s="1363">
        <v>27337.039999999997</v>
      </c>
      <c r="P87" s="1363"/>
      <c r="Q87" s="1363">
        <v>484956.48000000004</v>
      </c>
      <c r="R87" s="1363"/>
      <c r="S87" s="1363">
        <v>512293.52</v>
      </c>
      <c r="T87" s="1363"/>
      <c r="U87" s="1363">
        <v>20703.299500755911</v>
      </c>
      <c r="V87" s="1363"/>
      <c r="W87" s="1363">
        <v>6633.7404992440888</v>
      </c>
    </row>
    <row r="88" spans="1:23">
      <c r="A88" s="1561">
        <v>10</v>
      </c>
      <c r="C88" s="1345" t="s">
        <v>521</v>
      </c>
      <c r="E88" s="1344" t="s">
        <v>35</v>
      </c>
      <c r="G88" s="1364">
        <v>5.336169716828279E-2</v>
      </c>
      <c r="H88" s="1561"/>
      <c r="I88" s="1364">
        <v>0.94663830283171724</v>
      </c>
      <c r="J88" s="1364"/>
      <c r="K88" s="1364">
        <v>1</v>
      </c>
      <c r="M88" s="1365" t="s">
        <v>485</v>
      </c>
      <c r="O88" s="1363">
        <v>3186.7200000000003</v>
      </c>
      <c r="P88" s="1363"/>
      <c r="Q88" s="1363">
        <v>56532.52</v>
      </c>
      <c r="R88" s="1363"/>
      <c r="S88" s="1363">
        <v>59719.24</v>
      </c>
      <c r="T88" s="1363"/>
      <c r="U88" s="1363">
        <v>2413.4148607548177</v>
      </c>
      <c r="V88" s="1363"/>
      <c r="W88" s="1363">
        <v>773.30513924518254</v>
      </c>
    </row>
    <row r="89" spans="1:23">
      <c r="A89" s="1561">
        <v>11</v>
      </c>
      <c r="C89" s="1345" t="s">
        <v>522</v>
      </c>
      <c r="E89" s="1344" t="s">
        <v>38</v>
      </c>
      <c r="G89" s="1364">
        <v>5.3361891092588716E-2</v>
      </c>
      <c r="H89" s="1561"/>
      <c r="I89" s="1364">
        <v>0.94663810890741129</v>
      </c>
      <c r="J89" s="1364"/>
      <c r="K89" s="1364">
        <v>1</v>
      </c>
      <c r="M89" s="1365" t="s">
        <v>485</v>
      </c>
      <c r="O89" s="1363">
        <v>2936.3800000000006</v>
      </c>
      <c r="P89" s="1363"/>
      <c r="Q89" s="1363">
        <v>52091.280000000006</v>
      </c>
      <c r="R89" s="1363"/>
      <c r="S89" s="1363">
        <v>55027.66</v>
      </c>
      <c r="T89" s="1363"/>
      <c r="U89" s="1363">
        <v>2223.8235956793296</v>
      </c>
      <c r="V89" s="1363"/>
      <c r="W89" s="1363">
        <v>712.55640432067128</v>
      </c>
    </row>
    <row r="90" spans="1:23">
      <c r="A90" s="1561">
        <v>12</v>
      </c>
      <c r="C90" s="1345" t="s">
        <v>523</v>
      </c>
      <c r="E90" s="1344" t="s">
        <v>1785</v>
      </c>
      <c r="G90" s="1364">
        <v>0</v>
      </c>
      <c r="H90" s="1561"/>
      <c r="I90" s="1364">
        <v>0</v>
      </c>
      <c r="J90" s="1364"/>
      <c r="K90" s="1364">
        <v>0</v>
      </c>
      <c r="M90" s="1365" t="s">
        <v>485</v>
      </c>
      <c r="O90" s="1363">
        <v>0</v>
      </c>
      <c r="P90" s="1363"/>
      <c r="Q90" s="1363">
        <v>0</v>
      </c>
      <c r="R90" s="1363"/>
      <c r="S90" s="1363">
        <v>0</v>
      </c>
      <c r="T90" s="1363"/>
      <c r="U90" s="1363">
        <v>0</v>
      </c>
      <c r="V90" s="1363"/>
      <c r="W90" s="1363">
        <v>0</v>
      </c>
    </row>
    <row r="91" spans="1:23">
      <c r="A91" s="1561">
        <v>13</v>
      </c>
      <c r="C91" s="1345" t="s">
        <v>524</v>
      </c>
      <c r="E91" s="1344" t="s">
        <v>1786</v>
      </c>
      <c r="G91" s="1364">
        <v>5.3362026988669993E-2</v>
      </c>
      <c r="H91" s="1561"/>
      <c r="I91" s="1364">
        <v>0.94663797301133001</v>
      </c>
      <c r="J91" s="1364"/>
      <c r="K91" s="1364">
        <v>1</v>
      </c>
      <c r="M91" s="1365" t="s">
        <v>485</v>
      </c>
      <c r="O91" s="1363">
        <v>4414.2199999999984</v>
      </c>
      <c r="P91" s="1363"/>
      <c r="Q91" s="1363">
        <v>78307.900000000009</v>
      </c>
      <c r="R91" s="1363"/>
      <c r="S91" s="1363">
        <v>82722.12000000001</v>
      </c>
      <c r="T91" s="1363"/>
      <c r="U91" s="1363">
        <v>3343.0436770852561</v>
      </c>
      <c r="V91" s="1363"/>
      <c r="W91" s="1363">
        <v>1071.1763229147425</v>
      </c>
    </row>
    <row r="92" spans="1:23">
      <c r="A92" s="1561">
        <v>14</v>
      </c>
      <c r="C92" s="1345">
        <v>641</v>
      </c>
      <c r="E92" s="1344" t="s">
        <v>3840</v>
      </c>
      <c r="G92" s="1364">
        <v>5.3362676056338029E-2</v>
      </c>
      <c r="H92" s="1561"/>
      <c r="I92" s="1364">
        <v>0.94663732394366196</v>
      </c>
      <c r="J92" s="1364"/>
      <c r="K92" s="1364">
        <v>1</v>
      </c>
      <c r="M92" s="1365" t="s">
        <v>485</v>
      </c>
      <c r="O92" s="1363">
        <v>90.93</v>
      </c>
      <c r="P92" s="1363"/>
      <c r="Q92" s="1363">
        <v>1613.07</v>
      </c>
      <c r="R92" s="1363"/>
      <c r="S92" s="1363">
        <v>1704</v>
      </c>
      <c r="T92" s="1363"/>
      <c r="U92" s="1363">
        <v>68.864479241488297</v>
      </c>
      <c r="V92" s="1363"/>
      <c r="W92" s="1363">
        <v>22.065520758511713</v>
      </c>
    </row>
    <row r="93" spans="1:23">
      <c r="A93" s="1561">
        <v>15</v>
      </c>
      <c r="C93" s="1345" t="s">
        <v>39</v>
      </c>
      <c r="E93" s="1344" t="s">
        <v>40</v>
      </c>
      <c r="G93" s="1364">
        <v>5.3289217594394707E-2</v>
      </c>
      <c r="H93" s="1561"/>
      <c r="I93" s="1364">
        <v>0.94671078240560524</v>
      </c>
      <c r="J93" s="1364"/>
      <c r="K93" s="1364">
        <v>1</v>
      </c>
      <c r="M93" s="1365" t="s">
        <v>485</v>
      </c>
      <c r="O93" s="1363">
        <v>13.69</v>
      </c>
      <c r="P93" s="1363"/>
      <c r="Q93" s="1363">
        <v>243.20999999999998</v>
      </c>
      <c r="R93" s="1363"/>
      <c r="S93" s="1363">
        <v>256.89999999999998</v>
      </c>
      <c r="T93" s="1363"/>
      <c r="U93" s="1363">
        <v>10.367917307994883</v>
      </c>
      <c r="V93" s="1363"/>
      <c r="W93" s="1363">
        <v>3.3220826920051176</v>
      </c>
    </row>
    <row r="94" spans="1:23">
      <c r="A94" s="1561">
        <v>16</v>
      </c>
      <c r="C94" s="1345" t="s">
        <v>526</v>
      </c>
      <c r="E94" s="1344" t="s">
        <v>3261</v>
      </c>
      <c r="G94" s="1364">
        <v>5.3362009500537808E-2</v>
      </c>
      <c r="H94" s="1561"/>
      <c r="I94" s="1364">
        <v>0.94663799049946218</v>
      </c>
      <c r="J94" s="1364"/>
      <c r="K94" s="1364">
        <v>1</v>
      </c>
      <c r="M94" s="1365" t="s">
        <v>485</v>
      </c>
      <c r="O94" s="1363">
        <v>8765.5899999999983</v>
      </c>
      <c r="P94" s="1363"/>
      <c r="Q94" s="1363">
        <v>155500.9</v>
      </c>
      <c r="R94" s="1363"/>
      <c r="S94" s="1363">
        <v>164266.49</v>
      </c>
      <c r="T94" s="1363"/>
      <c r="U94" s="1363">
        <v>6638.4888441042258</v>
      </c>
      <c r="V94" s="1363"/>
      <c r="W94" s="1363">
        <v>2127.101155895773</v>
      </c>
    </row>
    <row r="95" spans="1:23">
      <c r="A95" s="1561">
        <v>17</v>
      </c>
      <c r="C95" s="1345" t="s">
        <v>526</v>
      </c>
      <c r="E95" s="1344" t="s">
        <v>42</v>
      </c>
      <c r="G95" s="1364">
        <v>5.3361597727370542E-2</v>
      </c>
      <c r="H95" s="1561"/>
      <c r="I95" s="1364">
        <v>0.94663840227262941</v>
      </c>
      <c r="J95" s="1364"/>
      <c r="K95" s="1364">
        <v>1</v>
      </c>
      <c r="M95" s="1365" t="s">
        <v>485</v>
      </c>
      <c r="O95" s="1363">
        <v>595.07999999999993</v>
      </c>
      <c r="P95" s="1363"/>
      <c r="Q95" s="1363">
        <v>10556.76</v>
      </c>
      <c r="R95" s="1363"/>
      <c r="S95" s="1363">
        <v>11151.84</v>
      </c>
      <c r="T95" s="1363"/>
      <c r="U95" s="1363">
        <v>450.67496213598207</v>
      </c>
      <c r="V95" s="1363"/>
      <c r="W95" s="1363">
        <v>144.40503786401791</v>
      </c>
    </row>
    <row r="96" spans="1:23">
      <c r="A96" s="1561">
        <v>18</v>
      </c>
      <c r="C96" s="1345" t="s">
        <v>529</v>
      </c>
      <c r="E96" s="1344" t="s">
        <v>1788</v>
      </c>
      <c r="G96" s="1364">
        <v>5.3379947910556329E-2</v>
      </c>
      <c r="H96" s="1561"/>
      <c r="I96" s="1364">
        <v>0.94662005208944366</v>
      </c>
      <c r="J96" s="1364"/>
      <c r="K96" s="1364">
        <v>1</v>
      </c>
      <c r="M96" s="1365" t="s">
        <v>485</v>
      </c>
      <c r="O96" s="1363">
        <v>-45.5</v>
      </c>
      <c r="P96" s="1363"/>
      <c r="Q96" s="1363">
        <v>-806.87999999999988</v>
      </c>
      <c r="R96" s="1363"/>
      <c r="S96" s="1363">
        <v>-852.37999999999988</v>
      </c>
      <c r="T96" s="1363"/>
      <c r="U96" s="1363">
        <v>-34.458746348704686</v>
      </c>
      <c r="V96" s="1363"/>
      <c r="W96" s="1363">
        <v>-11.041253651295314</v>
      </c>
    </row>
    <row r="97" spans="1:23">
      <c r="A97" s="1561">
        <v>19</v>
      </c>
      <c r="C97" s="1345" t="s">
        <v>530</v>
      </c>
      <c r="E97" s="1344" t="s">
        <v>41</v>
      </c>
      <c r="G97" s="1364">
        <v>5.3362292549424296E-2</v>
      </c>
      <c r="H97" s="1561"/>
      <c r="I97" s="1364">
        <v>0.94663770745057574</v>
      </c>
      <c r="J97" s="1364"/>
      <c r="K97" s="1364">
        <v>1</v>
      </c>
      <c r="M97" s="1365" t="s">
        <v>485</v>
      </c>
      <c r="O97" s="1363">
        <v>7220.3200000000043</v>
      </c>
      <c r="P97" s="1363"/>
      <c r="Q97" s="1363">
        <v>128087.20999999999</v>
      </c>
      <c r="R97" s="1363"/>
      <c r="S97" s="1363">
        <v>135307.53</v>
      </c>
      <c r="T97" s="1363"/>
      <c r="U97" s="1363">
        <v>5468.2016579446063</v>
      </c>
      <c r="V97" s="1363"/>
      <c r="W97" s="1363">
        <v>1752.1183420553984</v>
      </c>
    </row>
    <row r="98" spans="1:23" ht="12.75" thickBot="1">
      <c r="A98" s="1561">
        <v>20</v>
      </c>
      <c r="C98" s="1345"/>
      <c r="G98" s="1364"/>
      <c r="H98" s="1561"/>
      <c r="I98" s="1561"/>
      <c r="J98" s="1561"/>
      <c r="K98" s="1561"/>
      <c r="M98" s="1344"/>
      <c r="O98" s="1367">
        <v>92258.12</v>
      </c>
      <c r="P98" s="1363"/>
      <c r="Q98" s="1367">
        <v>1634981.38</v>
      </c>
      <c r="R98" s="1367"/>
      <c r="S98" s="1367">
        <v>1727239.5</v>
      </c>
      <c r="T98" s="1367"/>
      <c r="U98" s="1367">
        <v>69870.311114029872</v>
      </c>
      <c r="V98" s="1367"/>
      <c r="W98" s="1367">
        <v>22387.808885970135</v>
      </c>
    </row>
    <row r="99" spans="1:23" ht="12.75" thickTop="1">
      <c r="A99" s="1561">
        <v>21</v>
      </c>
      <c r="C99" s="1345"/>
      <c r="G99" s="1364"/>
      <c r="H99" s="1561"/>
      <c r="I99" s="1561"/>
      <c r="J99" s="1561"/>
      <c r="K99" s="1561"/>
      <c r="M99" s="1344"/>
      <c r="O99" s="1363"/>
      <c r="P99" s="1363"/>
      <c r="Q99" s="1363"/>
      <c r="R99" s="1363"/>
      <c r="S99" s="1363"/>
      <c r="T99" s="1363"/>
      <c r="U99" s="1363"/>
      <c r="V99" s="1363"/>
      <c r="W99" s="1363"/>
    </row>
    <row r="100" spans="1:23">
      <c r="A100" s="1561">
        <v>22</v>
      </c>
      <c r="B100" s="1362" t="s">
        <v>45</v>
      </c>
      <c r="C100" s="1345"/>
      <c r="G100" s="1364"/>
      <c r="H100" s="1561"/>
      <c r="I100" s="1364"/>
      <c r="J100" s="1364"/>
      <c r="K100" s="1364"/>
      <c r="M100" s="1344"/>
      <c r="O100" s="1363"/>
      <c r="P100" s="1363"/>
      <c r="Q100" s="1363"/>
      <c r="R100" s="1363"/>
      <c r="S100" s="1363"/>
      <c r="T100" s="1363"/>
      <c r="U100" s="1363"/>
      <c r="V100" s="1363"/>
      <c r="W100" s="1363"/>
    </row>
    <row r="101" spans="1:23">
      <c r="A101" s="1561">
        <v>23</v>
      </c>
      <c r="B101" s="1362"/>
      <c r="C101" s="1345"/>
      <c r="G101" s="1364"/>
      <c r="H101" s="1561"/>
      <c r="I101" s="1364"/>
      <c r="J101" s="1364"/>
      <c r="K101" s="1364"/>
      <c r="M101" s="1344"/>
      <c r="O101" s="1363"/>
      <c r="P101" s="1363"/>
      <c r="Q101" s="1363"/>
      <c r="R101" s="1363"/>
      <c r="S101" s="1363"/>
      <c r="T101" s="1363"/>
      <c r="U101" s="1363"/>
      <c r="V101" s="1363"/>
      <c r="W101" s="1363"/>
    </row>
    <row r="102" spans="1:23">
      <c r="A102" s="1561">
        <v>24</v>
      </c>
      <c r="C102" s="1345">
        <v>403</v>
      </c>
      <c r="E102" s="1344" t="s">
        <v>43</v>
      </c>
      <c r="G102" s="1364">
        <v>0.24738928292239812</v>
      </c>
      <c r="H102" s="1561"/>
      <c r="I102" s="1364">
        <v>0.75261071707760185</v>
      </c>
      <c r="J102" s="1364"/>
      <c r="K102" s="1364">
        <v>1</v>
      </c>
      <c r="M102" s="1365" t="s">
        <v>485</v>
      </c>
      <c r="O102" s="1366">
        <v>5117.2299999999996</v>
      </c>
      <c r="P102" s="1366"/>
      <c r="Q102" s="1366">
        <v>15567.699999999997</v>
      </c>
      <c r="R102" s="1366"/>
      <c r="S102" s="1366">
        <v>20684.929999999997</v>
      </c>
      <c r="T102" s="1366"/>
      <c r="U102" s="1366">
        <v>3875.4578149007052</v>
      </c>
      <c r="V102" s="1366"/>
      <c r="W102" s="1366">
        <v>1241.7721850992948</v>
      </c>
    </row>
    <row r="103" spans="1:23">
      <c r="A103" s="1561">
        <v>25</v>
      </c>
      <c r="C103" s="1345">
        <v>408</v>
      </c>
      <c r="E103" s="1344" t="s">
        <v>32</v>
      </c>
      <c r="G103" s="1364">
        <v>0.22839715296512803</v>
      </c>
      <c r="H103" s="1561"/>
      <c r="I103" s="1364">
        <v>0.77160284703487192</v>
      </c>
      <c r="J103" s="1364"/>
      <c r="K103" s="1364">
        <v>1</v>
      </c>
      <c r="M103" s="1365" t="s">
        <v>485</v>
      </c>
      <c r="O103" s="1363">
        <v>5710.2600000000011</v>
      </c>
      <c r="P103" s="1363"/>
      <c r="Q103" s="1363">
        <v>19291.190000000002</v>
      </c>
      <c r="R103" s="1363"/>
      <c r="S103" s="1363">
        <v>25001.450000000004</v>
      </c>
      <c r="T103" s="1363"/>
      <c r="U103" s="1363">
        <v>4324.5802401132851</v>
      </c>
      <c r="V103" s="1363"/>
      <c r="W103" s="1363">
        <v>1385.6797598867163</v>
      </c>
    </row>
    <row r="104" spans="1:23">
      <c r="A104" s="1561">
        <v>26</v>
      </c>
      <c r="C104" s="1345">
        <v>410</v>
      </c>
      <c r="E104" s="1344" t="s">
        <v>2381</v>
      </c>
      <c r="G104" s="1364">
        <v>0</v>
      </c>
      <c r="H104" s="1561"/>
      <c r="I104" s="1364">
        <v>0</v>
      </c>
      <c r="J104" s="1364"/>
      <c r="K104" s="1364">
        <v>0</v>
      </c>
      <c r="M104" s="1365" t="s">
        <v>485</v>
      </c>
      <c r="O104" s="1363">
        <v>0</v>
      </c>
      <c r="P104" s="1363"/>
      <c r="Q104" s="1363">
        <v>0</v>
      </c>
      <c r="R104" s="1363"/>
      <c r="S104" s="1363">
        <v>0</v>
      </c>
      <c r="T104" s="1363"/>
      <c r="U104" s="1363">
        <v>0</v>
      </c>
      <c r="V104" s="1363"/>
      <c r="W104" s="1363">
        <v>0</v>
      </c>
    </row>
    <row r="105" spans="1:23">
      <c r="A105" s="1561">
        <v>27</v>
      </c>
      <c r="C105" s="1345">
        <v>414</v>
      </c>
      <c r="E105" s="1344" t="s">
        <v>32</v>
      </c>
      <c r="G105" s="1364">
        <v>0</v>
      </c>
      <c r="H105" s="1561"/>
      <c r="I105" s="1364">
        <v>0</v>
      </c>
      <c r="J105" s="1364"/>
      <c r="K105" s="1364">
        <v>0</v>
      </c>
      <c r="M105" s="1365" t="s">
        <v>485</v>
      </c>
      <c r="O105" s="1363">
        <v>0</v>
      </c>
      <c r="P105" s="1363"/>
      <c r="Q105" s="1363">
        <v>0</v>
      </c>
      <c r="R105" s="1363"/>
      <c r="S105" s="1363">
        <v>0</v>
      </c>
      <c r="T105" s="1363"/>
      <c r="U105" s="1363">
        <v>0</v>
      </c>
      <c r="V105" s="1363"/>
      <c r="W105" s="1363">
        <v>0</v>
      </c>
    </row>
    <row r="106" spans="1:23">
      <c r="A106" s="1561">
        <v>28</v>
      </c>
      <c r="C106" s="1345">
        <v>427</v>
      </c>
      <c r="E106" s="1344" t="s">
        <v>2382</v>
      </c>
      <c r="G106" s="1364">
        <v>0.22559652928416485</v>
      </c>
      <c r="H106" s="1561"/>
      <c r="I106" s="1364">
        <v>0.77440347071583515</v>
      </c>
      <c r="J106" s="1364"/>
      <c r="K106" s="1364">
        <v>1</v>
      </c>
      <c r="M106" s="1365" t="s">
        <v>485</v>
      </c>
      <c r="O106" s="1363">
        <v>1.04</v>
      </c>
      <c r="P106" s="1363"/>
      <c r="Q106" s="1363">
        <v>3.5700000000000003</v>
      </c>
      <c r="R106" s="1363"/>
      <c r="S106" s="1363">
        <v>4.6100000000000003</v>
      </c>
      <c r="T106" s="1363"/>
      <c r="U106" s="1363">
        <v>0.78762848797039287</v>
      </c>
      <c r="V106" s="1363"/>
      <c r="W106" s="1363">
        <v>0.25237151202960717</v>
      </c>
    </row>
    <row r="107" spans="1:23">
      <c r="A107" s="1561">
        <v>29</v>
      </c>
      <c r="C107" s="1345" t="s">
        <v>2383</v>
      </c>
      <c r="E107" s="1344" t="s">
        <v>33</v>
      </c>
      <c r="G107" s="1364">
        <v>0.23059416185233891</v>
      </c>
      <c r="H107" s="1561"/>
      <c r="I107" s="1364">
        <v>0.76940583814766106</v>
      </c>
      <c r="J107" s="1364"/>
      <c r="K107" s="1364">
        <v>1</v>
      </c>
      <c r="M107" s="1365" t="s">
        <v>485</v>
      </c>
      <c r="N107" s="1365"/>
      <c r="O107" s="1363">
        <v>10955.75</v>
      </c>
      <c r="P107" s="1363"/>
      <c r="Q107" s="1363">
        <v>36555.21</v>
      </c>
      <c r="R107" s="1363"/>
      <c r="S107" s="1363">
        <v>47510.96</v>
      </c>
      <c r="T107" s="1363"/>
      <c r="U107" s="1363">
        <v>8297.1738529631075</v>
      </c>
      <c r="V107" s="1363"/>
      <c r="W107" s="1363">
        <v>2658.576147036893</v>
      </c>
    </row>
    <row r="108" spans="1:23">
      <c r="A108" s="1561">
        <v>30</v>
      </c>
      <c r="C108" s="1345" t="s">
        <v>519</v>
      </c>
      <c r="E108" s="1344" t="s">
        <v>34</v>
      </c>
      <c r="G108" s="1364">
        <v>0</v>
      </c>
      <c r="H108" s="1561"/>
      <c r="I108" s="1364">
        <v>0</v>
      </c>
      <c r="J108" s="1364"/>
      <c r="K108" s="1364">
        <v>0</v>
      </c>
      <c r="M108" s="1365" t="s">
        <v>485</v>
      </c>
      <c r="O108" s="1363">
        <v>0</v>
      </c>
      <c r="P108" s="1363"/>
      <c r="Q108" s="1363">
        <v>0</v>
      </c>
      <c r="R108" s="1363"/>
      <c r="S108" s="1363">
        <v>0</v>
      </c>
      <c r="T108" s="1363"/>
      <c r="U108" s="1363">
        <v>0</v>
      </c>
      <c r="V108" s="1363"/>
      <c r="W108" s="1363">
        <v>0</v>
      </c>
    </row>
    <row r="109" spans="1:23">
      <c r="A109" s="1561">
        <v>31</v>
      </c>
      <c r="C109" s="1345" t="s">
        <v>521</v>
      </c>
      <c r="E109" s="1344" t="s">
        <v>35</v>
      </c>
      <c r="G109" s="1364">
        <v>0.22764927771780658</v>
      </c>
      <c r="H109" s="1561"/>
      <c r="I109" s="1364">
        <v>0.77235072228219337</v>
      </c>
      <c r="J109" s="1364"/>
      <c r="K109" s="1364">
        <v>1</v>
      </c>
      <c r="M109" s="1365" t="s">
        <v>485</v>
      </c>
      <c r="O109" s="1363">
        <v>187.69</v>
      </c>
      <c r="P109" s="1363"/>
      <c r="Q109" s="1363">
        <v>636.78</v>
      </c>
      <c r="R109" s="1363"/>
      <c r="S109" s="1363">
        <v>824.47</v>
      </c>
      <c r="T109" s="1363"/>
      <c r="U109" s="1363">
        <v>142.14422202611831</v>
      </c>
      <c r="V109" s="1363"/>
      <c r="W109" s="1363">
        <v>45.545777973881705</v>
      </c>
    </row>
    <row r="110" spans="1:23">
      <c r="A110" s="1561">
        <v>32</v>
      </c>
      <c r="C110" s="1345" t="s">
        <v>36</v>
      </c>
      <c r="E110" s="1344" t="s">
        <v>37</v>
      </c>
      <c r="G110" s="1364">
        <v>0</v>
      </c>
      <c r="H110" s="1561"/>
      <c r="I110" s="1364">
        <v>0</v>
      </c>
      <c r="J110" s="1364"/>
      <c r="K110" s="1364">
        <v>0</v>
      </c>
      <c r="M110" s="1365" t="s">
        <v>485</v>
      </c>
      <c r="O110" s="1363">
        <v>0</v>
      </c>
      <c r="P110" s="1363"/>
      <c r="Q110" s="1363">
        <v>0</v>
      </c>
      <c r="R110" s="1363"/>
      <c r="S110" s="1363">
        <v>0</v>
      </c>
      <c r="T110" s="1363"/>
      <c r="U110" s="1363">
        <v>0</v>
      </c>
      <c r="V110" s="1363"/>
      <c r="W110" s="1363">
        <v>0</v>
      </c>
    </row>
    <row r="111" spans="1:23">
      <c r="A111" s="1561">
        <v>33</v>
      </c>
      <c r="C111" s="1345" t="s">
        <v>523</v>
      </c>
      <c r="E111" s="1344" t="s">
        <v>1785</v>
      </c>
      <c r="G111" s="1364">
        <v>0.23057142857142857</v>
      </c>
      <c r="H111" s="1561"/>
      <c r="I111" s="1364">
        <v>0.76942857142857146</v>
      </c>
      <c r="J111" s="1364"/>
      <c r="K111" s="1364">
        <v>1</v>
      </c>
      <c r="M111" s="1365" t="s">
        <v>485</v>
      </c>
      <c r="O111" s="1363">
        <v>32.28</v>
      </c>
      <c r="P111" s="1363"/>
      <c r="Q111" s="1363">
        <v>107.72</v>
      </c>
      <c r="R111" s="1363"/>
      <c r="S111" s="1363">
        <v>140</v>
      </c>
      <c r="T111" s="1363"/>
      <c r="U111" s="1363">
        <v>24.446776530465655</v>
      </c>
      <c r="V111" s="1363"/>
      <c r="W111" s="1363">
        <v>7.8332234695343459</v>
      </c>
    </row>
    <row r="112" spans="1:23">
      <c r="A112" s="1561">
        <v>34</v>
      </c>
      <c r="C112" s="1345">
        <v>635</v>
      </c>
      <c r="E112" s="1344" t="s">
        <v>3841</v>
      </c>
      <c r="G112" s="1364">
        <v>0.12919333333333333</v>
      </c>
      <c r="H112" s="1561"/>
      <c r="I112" s="1364">
        <v>0.87080666666666673</v>
      </c>
      <c r="J112" s="1364"/>
      <c r="K112" s="1364">
        <v>1</v>
      </c>
      <c r="M112" s="1365" t="s">
        <v>485</v>
      </c>
      <c r="O112" s="1363">
        <v>-387.58</v>
      </c>
      <c r="P112" s="1363"/>
      <c r="Q112" s="1363">
        <v>-2612.42</v>
      </c>
      <c r="R112" s="1363"/>
      <c r="S112" s="1363">
        <v>-3000</v>
      </c>
      <c r="T112" s="1363"/>
      <c r="U112" s="1363">
        <v>-293.527932084197</v>
      </c>
      <c r="V112" s="1363"/>
      <c r="W112" s="1363">
        <v>-94.052067915803022</v>
      </c>
    </row>
    <row r="113" spans="1:28">
      <c r="A113" s="1561">
        <v>35</v>
      </c>
      <c r="C113" s="1345" t="s">
        <v>524</v>
      </c>
      <c r="E113" s="1344" t="s">
        <v>1786</v>
      </c>
      <c r="G113" s="1364">
        <v>0.12318221609146618</v>
      </c>
      <c r="H113" s="1561"/>
      <c r="I113" s="1364">
        <v>0.87681778390853382</v>
      </c>
      <c r="J113" s="1364"/>
      <c r="K113" s="1364">
        <v>1</v>
      </c>
      <c r="M113" s="1365" t="s">
        <v>485</v>
      </c>
      <c r="O113" s="1363">
        <v>-464.36</v>
      </c>
      <c r="P113" s="1363"/>
      <c r="Q113" s="1363">
        <v>-3305.3399999999997</v>
      </c>
      <c r="R113" s="1363"/>
      <c r="S113" s="1363">
        <v>-3769.7</v>
      </c>
      <c r="T113" s="1363"/>
      <c r="U113" s="1363">
        <v>-351.67611987878041</v>
      </c>
      <c r="V113" s="1363"/>
      <c r="W113" s="1363">
        <v>-112.6838801212196</v>
      </c>
    </row>
    <row r="114" spans="1:28">
      <c r="A114" s="1561">
        <v>36</v>
      </c>
      <c r="C114" s="1345" t="s">
        <v>525</v>
      </c>
      <c r="E114" s="1344" t="s">
        <v>2384</v>
      </c>
      <c r="G114" s="1364">
        <v>0</v>
      </c>
      <c r="H114" s="1561"/>
      <c r="I114" s="1364">
        <v>0</v>
      </c>
      <c r="J114" s="1364"/>
      <c r="K114" s="1364">
        <v>0</v>
      </c>
      <c r="M114" s="1365" t="s">
        <v>485</v>
      </c>
      <c r="O114" s="1363">
        <v>0</v>
      </c>
      <c r="P114" s="1363"/>
      <c r="Q114" s="1363">
        <v>0</v>
      </c>
      <c r="R114" s="1363"/>
      <c r="S114" s="1363">
        <v>0</v>
      </c>
      <c r="T114" s="1363"/>
      <c r="U114" s="1363">
        <v>0</v>
      </c>
      <c r="V114" s="1363"/>
      <c r="W114" s="1363">
        <v>0</v>
      </c>
    </row>
    <row r="115" spans="1:28">
      <c r="A115" s="1561">
        <v>37</v>
      </c>
      <c r="C115" s="1345" t="s">
        <v>39</v>
      </c>
      <c r="E115" s="1344" t="s">
        <v>1787</v>
      </c>
      <c r="G115" s="1364">
        <v>0.22767106990132943</v>
      </c>
      <c r="H115" s="1561"/>
      <c r="I115" s="1364">
        <v>0.77232893009867054</v>
      </c>
      <c r="J115" s="1364"/>
      <c r="K115" s="1364">
        <v>1</v>
      </c>
      <c r="M115" s="1365" t="s">
        <v>485</v>
      </c>
      <c r="O115" s="1363">
        <v>4543.0100000000011</v>
      </c>
      <c r="P115" s="1363"/>
      <c r="Q115" s="1363">
        <v>15411.259999999998</v>
      </c>
      <c r="R115" s="1363"/>
      <c r="S115" s="1363">
        <v>19954.27</v>
      </c>
      <c r="T115" s="1363"/>
      <c r="U115" s="1363">
        <v>3440.5808626292073</v>
      </c>
      <c r="V115" s="1363"/>
      <c r="W115" s="1363">
        <v>1102.4291373707943</v>
      </c>
    </row>
    <row r="116" spans="1:28">
      <c r="A116" s="1561">
        <v>38</v>
      </c>
      <c r="C116" s="1345" t="s">
        <v>528</v>
      </c>
      <c r="E116" s="1344" t="s">
        <v>44</v>
      </c>
      <c r="G116" s="1364">
        <v>0.22771428571428567</v>
      </c>
      <c r="H116" s="1561"/>
      <c r="I116" s="1364">
        <v>0.77228571428571435</v>
      </c>
      <c r="J116" s="1364"/>
      <c r="K116" s="1364">
        <v>1</v>
      </c>
      <c r="M116" s="1365" t="s">
        <v>485</v>
      </c>
      <c r="O116" s="1363">
        <v>-23.909999999999997</v>
      </c>
      <c r="P116" s="1363"/>
      <c r="Q116" s="1363">
        <v>-81.09</v>
      </c>
      <c r="R116" s="1363"/>
      <c r="S116" s="1363">
        <v>-105</v>
      </c>
      <c r="T116" s="1363"/>
      <c r="U116" s="1363">
        <v>-18.107881872473165</v>
      </c>
      <c r="V116" s="1363"/>
      <c r="W116" s="1363">
        <v>-5.8021181275268336</v>
      </c>
    </row>
    <row r="117" spans="1:28">
      <c r="A117" s="1561">
        <v>39</v>
      </c>
      <c r="C117" s="1345" t="s">
        <v>530</v>
      </c>
      <c r="E117" s="1344" t="s">
        <v>41</v>
      </c>
      <c r="G117" s="1364">
        <v>0.22978497591806427</v>
      </c>
      <c r="H117" s="1561"/>
      <c r="I117" s="1364">
        <v>0.77021502408193576</v>
      </c>
      <c r="J117" s="1364"/>
      <c r="K117" s="1364">
        <v>1</v>
      </c>
      <c r="M117" s="1365" t="s">
        <v>485</v>
      </c>
      <c r="O117" s="1363">
        <v>1931.2599999999995</v>
      </c>
      <c r="P117" s="1363"/>
      <c r="Q117" s="1363">
        <v>6473.38</v>
      </c>
      <c r="R117" s="1363"/>
      <c r="S117" s="1363">
        <v>8404.64</v>
      </c>
      <c r="T117" s="1363"/>
      <c r="U117" s="1363">
        <v>1462.6109554593274</v>
      </c>
      <c r="V117" s="1363"/>
      <c r="W117" s="1363">
        <v>468.64904454067215</v>
      </c>
    </row>
    <row r="118" spans="1:28" ht="12.75" thickBot="1">
      <c r="A118" s="1561">
        <v>40</v>
      </c>
      <c r="B118" s="1362"/>
      <c r="C118" s="1345"/>
      <c r="G118" s="1561"/>
      <c r="H118" s="1561"/>
      <c r="I118" s="1561"/>
      <c r="J118" s="1561"/>
      <c r="K118" s="1364"/>
      <c r="M118" s="1344"/>
      <c r="O118" s="1367">
        <v>27602.67</v>
      </c>
      <c r="P118" s="1363"/>
      <c r="Q118" s="1367">
        <v>88047.96</v>
      </c>
      <c r="R118" s="1367"/>
      <c r="S118" s="1367">
        <v>115650.63000000002</v>
      </c>
      <c r="T118" s="1367"/>
      <c r="U118" s="1367">
        <v>20904.470419274734</v>
      </c>
      <c r="V118" s="1367"/>
      <c r="W118" s="1367">
        <v>6698.1995807252661</v>
      </c>
    </row>
    <row r="119" spans="1:28" ht="12.75" thickTop="1">
      <c r="A119" s="1561">
        <v>41</v>
      </c>
      <c r="B119" s="1362"/>
      <c r="C119" s="1345"/>
      <c r="G119" s="1561"/>
      <c r="H119" s="1561"/>
      <c r="I119" s="1561"/>
      <c r="J119" s="1561"/>
      <c r="K119" s="1561"/>
      <c r="M119" s="1344"/>
    </row>
    <row r="120" spans="1:28">
      <c r="A120" s="1561">
        <v>42</v>
      </c>
      <c r="B120" s="1362" t="s">
        <v>2385</v>
      </c>
      <c r="C120" s="1345"/>
      <c r="G120" s="1364"/>
      <c r="H120" s="1561"/>
      <c r="I120" s="1364"/>
      <c r="J120" s="1364"/>
      <c r="K120" s="1364"/>
      <c r="M120" s="1344"/>
      <c r="O120" s="1363"/>
      <c r="P120" s="1363"/>
      <c r="Q120" s="1363"/>
      <c r="R120" s="1363"/>
      <c r="S120" s="1363"/>
      <c r="T120" s="1363"/>
      <c r="U120" s="1363"/>
      <c r="V120" s="1363"/>
      <c r="W120" s="1363"/>
    </row>
    <row r="121" spans="1:28">
      <c r="A121" s="1561">
        <v>43</v>
      </c>
      <c r="B121" s="1362"/>
      <c r="C121" s="1345"/>
      <c r="G121" s="1364"/>
      <c r="H121" s="1561"/>
      <c r="I121" s="1364"/>
      <c r="J121" s="1364"/>
      <c r="K121" s="1364"/>
      <c r="M121" s="1344"/>
      <c r="O121" s="1363"/>
      <c r="P121" s="1363"/>
      <c r="Q121" s="1363"/>
      <c r="R121" s="1363"/>
      <c r="S121" s="1363"/>
      <c r="T121" s="1363"/>
      <c r="U121" s="1363"/>
      <c r="V121" s="1363"/>
      <c r="W121" s="1363"/>
      <c r="X121" s="1369"/>
      <c r="Z121" s="1366"/>
    </row>
    <row r="122" spans="1:28" ht="24">
      <c r="A122" s="1561">
        <v>44</v>
      </c>
      <c r="C122" s="1345">
        <v>427</v>
      </c>
      <c r="E122" s="1344" t="s">
        <v>2382</v>
      </c>
      <c r="G122" s="1364">
        <v>0</v>
      </c>
      <c r="H122" s="1561"/>
      <c r="I122" s="1364">
        <v>0</v>
      </c>
      <c r="J122" s="1364"/>
      <c r="K122" s="1364">
        <v>0</v>
      </c>
      <c r="M122" s="1368" t="s">
        <v>2386</v>
      </c>
      <c r="O122" s="1366">
        <v>0</v>
      </c>
      <c r="P122" s="1366"/>
      <c r="Q122" s="1366">
        <v>0</v>
      </c>
      <c r="R122" s="1366"/>
      <c r="S122" s="1366">
        <v>0</v>
      </c>
      <c r="T122" s="1366"/>
      <c r="U122" s="1366">
        <v>0</v>
      </c>
      <c r="V122" s="1366"/>
      <c r="W122" s="1366">
        <v>0</v>
      </c>
    </row>
    <row r="123" spans="1:28" ht="12.75" thickBot="1">
      <c r="A123" s="1561">
        <v>45</v>
      </c>
      <c r="C123" s="1345"/>
      <c r="G123" s="1561"/>
      <c r="H123" s="1561"/>
      <c r="I123" s="1561"/>
      <c r="J123" s="1561"/>
      <c r="K123" s="1364"/>
      <c r="O123" s="1370">
        <v>0</v>
      </c>
      <c r="P123" s="1363"/>
      <c r="Q123" s="1370">
        <v>0</v>
      </c>
      <c r="R123" s="1363"/>
      <c r="S123" s="1370">
        <v>0</v>
      </c>
      <c r="T123" s="1363"/>
      <c r="U123" s="1370">
        <v>0</v>
      </c>
      <c r="V123" s="1363"/>
      <c r="W123" s="1370">
        <v>0</v>
      </c>
    </row>
    <row r="124" spans="1:28" ht="12.75" thickTop="1">
      <c r="A124" s="1561">
        <v>46</v>
      </c>
      <c r="B124" s="1344" t="s">
        <v>46</v>
      </c>
      <c r="C124" s="1345"/>
      <c r="G124" s="1561"/>
      <c r="H124" s="1561"/>
      <c r="I124" s="1561"/>
      <c r="J124" s="1561"/>
      <c r="K124" s="1561"/>
    </row>
    <row r="125" spans="1:28">
      <c r="A125" s="1343" t="s">
        <v>1665</v>
      </c>
      <c r="C125" s="1345"/>
      <c r="G125" s="1561"/>
      <c r="H125" s="1561"/>
      <c r="I125" s="1561"/>
      <c r="J125" s="1561"/>
      <c r="K125" s="1561"/>
      <c r="W125" s="1345" t="s">
        <v>1741</v>
      </c>
      <c r="X125" s="1345"/>
      <c r="AB125" s="1935"/>
    </row>
    <row r="126" spans="1:28">
      <c r="C126" s="1345"/>
      <c r="G126" s="1561"/>
      <c r="H126" s="1346"/>
      <c r="I126" s="1346" t="s">
        <v>1318</v>
      </c>
      <c r="J126" s="1346"/>
      <c r="K126" s="1346"/>
      <c r="L126" s="1347"/>
      <c r="S126" s="1345"/>
      <c r="W126" s="1345"/>
      <c r="X126" s="1345"/>
      <c r="AB126" s="1935"/>
    </row>
    <row r="127" spans="1:28">
      <c r="A127" s="654" t="s">
        <v>3808</v>
      </c>
      <c r="C127" s="1345"/>
      <c r="G127" s="1561"/>
      <c r="H127" s="1346"/>
      <c r="I127" s="1346"/>
      <c r="J127" s="1346"/>
      <c r="K127" s="1346"/>
      <c r="L127" s="1347"/>
      <c r="S127" s="1343"/>
      <c r="W127" s="1345" t="s">
        <v>1349</v>
      </c>
      <c r="X127" s="1345"/>
      <c r="AB127" s="2132"/>
    </row>
    <row r="128" spans="1:28">
      <c r="A128" s="654" t="s">
        <v>3807</v>
      </c>
      <c r="B128" s="1343"/>
      <c r="C128" s="1343"/>
      <c r="G128" s="1561"/>
      <c r="H128" s="1346"/>
      <c r="I128" s="1346"/>
      <c r="J128" s="1346"/>
      <c r="K128" s="1346"/>
      <c r="L128" s="1347"/>
      <c r="S128" s="1345"/>
      <c r="W128" s="1345" t="s">
        <v>2390</v>
      </c>
      <c r="X128" s="1345"/>
    </row>
    <row r="129" spans="1:28">
      <c r="A129" s="654" t="s">
        <v>2632</v>
      </c>
      <c r="C129" s="1345"/>
      <c r="F129" s="1343"/>
      <c r="G129" s="1561"/>
      <c r="H129" s="1346"/>
      <c r="I129" s="1346"/>
      <c r="J129" s="1346"/>
      <c r="K129" s="1346"/>
      <c r="L129" s="1347"/>
      <c r="S129" s="1345"/>
      <c r="W129" s="1345"/>
      <c r="X129" s="1345"/>
    </row>
    <row r="130" spans="1:28" ht="12.75" thickBot="1">
      <c r="A130" s="1343" t="s">
        <v>1570</v>
      </c>
      <c r="C130" s="1345"/>
      <c r="E130" s="1348"/>
      <c r="F130" s="1343"/>
      <c r="G130" s="1561"/>
      <c r="H130" s="1346"/>
      <c r="I130" s="1346"/>
      <c r="J130" s="1346"/>
      <c r="K130" s="1346"/>
      <c r="L130" s="1347"/>
      <c r="S130" s="1343"/>
      <c r="W130" s="2122" t="s">
        <v>4011</v>
      </c>
      <c r="X130" s="1345"/>
    </row>
    <row r="131" spans="1:28" s="1354" customFormat="1" ht="12.95" customHeight="1" thickBot="1">
      <c r="A131" s="1343" t="s">
        <v>1014</v>
      </c>
      <c r="B131" s="1344"/>
      <c r="C131" s="1345"/>
      <c r="D131" s="1344"/>
      <c r="E131" s="1344"/>
      <c r="F131" s="1343"/>
      <c r="G131" s="1561"/>
      <c r="H131" s="1346"/>
      <c r="I131" s="1346"/>
      <c r="J131" s="1346"/>
      <c r="K131" s="1346"/>
      <c r="L131" s="1347"/>
      <c r="M131" s="1561"/>
      <c r="N131" s="1344"/>
      <c r="O131" s="1344"/>
      <c r="P131" s="1344"/>
      <c r="Q131" s="1344"/>
      <c r="R131" s="1344"/>
      <c r="S131" s="1345"/>
      <c r="T131" s="1344"/>
      <c r="U131" s="1344"/>
      <c r="V131" s="1344"/>
      <c r="W131" s="1345"/>
      <c r="X131" s="1344"/>
      <c r="Y131" s="1344"/>
      <c r="Z131" s="1349"/>
      <c r="AA131" s="1344"/>
      <c r="AB131" s="1344"/>
    </row>
    <row r="132" spans="1:28">
      <c r="A132" s="1344" t="s">
        <v>2377</v>
      </c>
      <c r="C132" s="1345"/>
      <c r="G132" s="1561"/>
      <c r="H132" s="1561"/>
      <c r="I132" s="1561"/>
      <c r="J132" s="1561"/>
      <c r="K132" s="1561"/>
      <c r="U132" s="1561" t="s">
        <v>3721</v>
      </c>
      <c r="V132" s="1561"/>
      <c r="W132" s="1561"/>
    </row>
    <row r="133" spans="1:28">
      <c r="A133" s="1343" t="s">
        <v>2378</v>
      </c>
      <c r="C133" s="1345"/>
      <c r="G133" s="1561"/>
      <c r="H133" s="1561"/>
      <c r="I133" s="1561"/>
      <c r="J133" s="1561"/>
      <c r="K133" s="1561"/>
      <c r="U133" s="2604" t="s">
        <v>2379</v>
      </c>
      <c r="V133" s="2604"/>
      <c r="W133" s="2604"/>
    </row>
    <row r="134" spans="1:28">
      <c r="A134" s="1351"/>
      <c r="B134" s="1351"/>
      <c r="C134" s="1352">
        <v>-1</v>
      </c>
      <c r="D134" s="1352"/>
      <c r="E134" s="1352">
        <v>-2</v>
      </c>
      <c r="F134" s="1351"/>
      <c r="G134" s="1352">
        <v>-3</v>
      </c>
      <c r="H134" s="1352"/>
      <c r="I134" s="1352">
        <v>-4</v>
      </c>
      <c r="J134" s="1352"/>
      <c r="K134" s="1352">
        <v>-5</v>
      </c>
      <c r="L134" s="1351"/>
      <c r="M134" s="1352">
        <v>-6</v>
      </c>
      <c r="N134" s="1351"/>
      <c r="O134" s="1352">
        <v>-7</v>
      </c>
      <c r="P134" s="1351"/>
      <c r="Q134" s="1352">
        <v>-8</v>
      </c>
      <c r="R134" s="1351"/>
      <c r="S134" s="1352">
        <v>-9</v>
      </c>
      <c r="T134" s="1351"/>
      <c r="U134" s="1352">
        <v>-10</v>
      </c>
      <c r="V134" s="1352"/>
      <c r="W134" s="1352">
        <v>-11</v>
      </c>
      <c r="Y134" s="1354"/>
      <c r="Z134" s="1354"/>
      <c r="AA134" s="1354"/>
      <c r="AB134" s="1354"/>
    </row>
    <row r="135" spans="1:28">
      <c r="A135" s="1354"/>
      <c r="B135" s="1354"/>
      <c r="C135" s="1355"/>
      <c r="D135" s="1354"/>
      <c r="E135" s="1354"/>
      <c r="F135" s="1354"/>
      <c r="G135" s="1356"/>
      <c r="H135" s="1356"/>
      <c r="I135" s="1356"/>
      <c r="J135" s="1356"/>
      <c r="K135" s="1356"/>
      <c r="L135" s="1354"/>
      <c r="M135" s="1356"/>
      <c r="N135" s="1354"/>
      <c r="O135" s="2605" t="s">
        <v>3844</v>
      </c>
      <c r="P135" s="2605"/>
      <c r="Q135" s="2605"/>
      <c r="R135" s="2605"/>
      <c r="S135" s="2605"/>
      <c r="T135" s="2605"/>
      <c r="U135" s="2605"/>
      <c r="V135" s="2605"/>
      <c r="W135" s="2605"/>
      <c r="Y135" s="1354"/>
      <c r="Z135" s="1354"/>
      <c r="AA135" s="1354"/>
      <c r="AB135" s="1354"/>
    </row>
    <row r="136" spans="1:28">
      <c r="C136" s="1345"/>
      <c r="G136" s="2600" t="s">
        <v>1623</v>
      </c>
      <c r="H136" s="2600"/>
      <c r="I136" s="2600"/>
      <c r="J136" s="2600"/>
      <c r="K136" s="2600"/>
      <c r="L136" s="1372"/>
      <c r="M136" s="1560"/>
      <c r="N136" s="1372"/>
      <c r="O136" s="1372"/>
      <c r="P136" s="1373"/>
      <c r="Q136" s="1560" t="s">
        <v>1624</v>
      </c>
      <c r="R136" s="1373"/>
      <c r="S136" s="1373"/>
      <c r="U136" s="1372"/>
      <c r="V136" s="1560"/>
      <c r="W136" s="1560"/>
    </row>
    <row r="137" spans="1:28">
      <c r="C137" s="1561" t="s">
        <v>1625</v>
      </c>
      <c r="G137" s="1561" t="s">
        <v>3787</v>
      </c>
      <c r="H137" s="1561"/>
      <c r="I137" s="1561" t="s">
        <v>1666</v>
      </c>
      <c r="J137" s="1561"/>
      <c r="K137" s="1561"/>
      <c r="M137" s="1561" t="s">
        <v>1030</v>
      </c>
      <c r="O137" s="1561" t="s">
        <v>3787</v>
      </c>
      <c r="Q137" s="1561" t="s">
        <v>1666</v>
      </c>
      <c r="S137" s="1561"/>
      <c r="U137" s="1561"/>
      <c r="W137" s="1561"/>
    </row>
    <row r="138" spans="1:28">
      <c r="A138" s="1561" t="s">
        <v>119</v>
      </c>
      <c r="C138" s="1561" t="s">
        <v>1876</v>
      </c>
      <c r="F138" s="1359"/>
      <c r="G138" s="1562" t="s">
        <v>1027</v>
      </c>
      <c r="H138" s="1562"/>
      <c r="I138" s="1562" t="s">
        <v>29</v>
      </c>
      <c r="J138" s="1562"/>
      <c r="K138" s="1562"/>
      <c r="L138" s="1359"/>
      <c r="M138" s="1561" t="s">
        <v>1626</v>
      </c>
      <c r="N138" s="1359"/>
      <c r="O138" s="1562" t="s">
        <v>1027</v>
      </c>
      <c r="P138" s="1359"/>
      <c r="Q138" s="1562" t="s">
        <v>29</v>
      </c>
      <c r="R138" s="1359"/>
      <c r="S138" s="1360"/>
      <c r="T138" s="1359"/>
      <c r="U138" s="1361">
        <v>0.76027153035206108</v>
      </c>
      <c r="V138" s="1359"/>
      <c r="W138" s="1361">
        <v>0.23972846964793901</v>
      </c>
    </row>
    <row r="139" spans="1:28">
      <c r="A139" s="1560" t="s">
        <v>1029</v>
      </c>
      <c r="B139" s="1372"/>
      <c r="C139" s="1560" t="s">
        <v>1029</v>
      </c>
      <c r="D139" s="1372"/>
      <c r="E139" s="1560" t="s">
        <v>1030</v>
      </c>
      <c r="F139" s="1372"/>
      <c r="G139" s="1564" t="s">
        <v>3569</v>
      </c>
      <c r="H139" s="1564"/>
      <c r="I139" s="1564" t="s">
        <v>30</v>
      </c>
      <c r="J139" s="1564"/>
      <c r="K139" s="1564" t="s">
        <v>152</v>
      </c>
      <c r="L139" s="1357"/>
      <c r="M139" s="1564" t="s">
        <v>1627</v>
      </c>
      <c r="N139" s="1357"/>
      <c r="O139" s="1564" t="s">
        <v>3569</v>
      </c>
      <c r="P139" s="1357"/>
      <c r="Q139" s="1564" t="s">
        <v>30</v>
      </c>
      <c r="R139" s="1357"/>
      <c r="S139" s="1564" t="s">
        <v>152</v>
      </c>
      <c r="T139" s="1371"/>
      <c r="U139" s="1564" t="s">
        <v>682</v>
      </c>
      <c r="V139" s="1564"/>
      <c r="W139" s="1564" t="s">
        <v>926</v>
      </c>
    </row>
    <row r="140" spans="1:28">
      <c r="A140" s="1562"/>
      <c r="B140" s="1359"/>
      <c r="C140" s="1562"/>
      <c r="D140" s="1359"/>
      <c r="E140" s="1562"/>
      <c r="F140" s="1359"/>
      <c r="G140" s="1561"/>
      <c r="H140" s="1561"/>
      <c r="I140" s="1561"/>
      <c r="J140" s="1561"/>
      <c r="K140" s="1561"/>
      <c r="M140" s="1344"/>
    </row>
    <row r="141" spans="1:28">
      <c r="A141" s="1561">
        <v>1</v>
      </c>
      <c r="B141" s="1362" t="s">
        <v>31</v>
      </c>
      <c r="C141" s="1345"/>
      <c r="G141" s="1561"/>
      <c r="H141" s="1561"/>
      <c r="I141" s="1561"/>
      <c r="J141" s="1561"/>
      <c r="K141" s="1561"/>
      <c r="M141" s="1344"/>
      <c r="O141" s="1363"/>
      <c r="P141" s="1363"/>
      <c r="Q141" s="1363"/>
      <c r="R141" s="1363"/>
      <c r="S141" s="1363"/>
      <c r="T141" s="1363"/>
      <c r="U141" s="1363"/>
      <c r="V141" s="1363"/>
      <c r="W141" s="1363"/>
    </row>
    <row r="142" spans="1:28">
      <c r="A142" s="1561">
        <v>2</v>
      </c>
      <c r="C142" s="1345">
        <v>403</v>
      </c>
      <c r="E142" s="1344" t="s">
        <v>532</v>
      </c>
      <c r="G142" s="1364">
        <v>5.4428157058546138E-2</v>
      </c>
      <c r="H142" s="1561"/>
      <c r="I142" s="1364">
        <v>0.94557184294145391</v>
      </c>
      <c r="J142" s="1364"/>
      <c r="K142" s="1364">
        <v>1</v>
      </c>
      <c r="M142" s="1365" t="s">
        <v>485</v>
      </c>
      <c r="O142" s="1366">
        <v>17185.289999999994</v>
      </c>
      <c r="P142" s="1366"/>
      <c r="Q142" s="1366">
        <v>298557.35000000003</v>
      </c>
      <c r="R142" s="1366"/>
      <c r="S142" s="1366">
        <v>315742.64</v>
      </c>
      <c r="T142" s="1366"/>
      <c r="U142" s="1366">
        <v>13065.486727843967</v>
      </c>
      <c r="V142" s="1366"/>
      <c r="W142" s="1366">
        <v>4119.8032721560285</v>
      </c>
    </row>
    <row r="143" spans="1:28">
      <c r="A143" s="1561">
        <v>3</v>
      </c>
      <c r="C143" s="1345">
        <v>408</v>
      </c>
      <c r="E143" s="1344" t="s">
        <v>32</v>
      </c>
      <c r="G143" s="1364">
        <v>5.4135361981704447E-2</v>
      </c>
      <c r="H143" s="1561"/>
      <c r="I143" s="1364">
        <v>0.94586463801829546</v>
      </c>
      <c r="J143" s="1364"/>
      <c r="K143" s="1364">
        <v>1</v>
      </c>
      <c r="M143" s="1365" t="s">
        <v>485</v>
      </c>
      <c r="O143" s="1363">
        <v>2238.7300000000005</v>
      </c>
      <c r="P143" s="1363"/>
      <c r="Q143" s="1363">
        <v>39115.57</v>
      </c>
      <c r="R143" s="1363"/>
      <c r="S143" s="1363">
        <v>41354.300000000003</v>
      </c>
      <c r="T143" s="1363"/>
      <c r="U143" s="1363">
        <v>1702.04268314507</v>
      </c>
      <c r="V143" s="1363"/>
      <c r="W143" s="1363">
        <v>536.6873168549306</v>
      </c>
    </row>
    <row r="144" spans="1:28">
      <c r="A144" s="1561">
        <v>4</v>
      </c>
      <c r="C144" s="1345">
        <v>409</v>
      </c>
      <c r="E144" s="1344" t="s">
        <v>2380</v>
      </c>
      <c r="G144" s="1364">
        <v>0</v>
      </c>
      <c r="H144" s="1561"/>
      <c r="I144" s="1364">
        <v>0</v>
      </c>
      <c r="J144" s="1364"/>
      <c r="K144" s="1364">
        <v>0</v>
      </c>
      <c r="M144" s="1365" t="s">
        <v>485</v>
      </c>
      <c r="O144" s="1363">
        <v>0</v>
      </c>
      <c r="P144" s="1363"/>
      <c r="Q144" s="1363">
        <v>0</v>
      </c>
      <c r="R144" s="1363"/>
      <c r="S144" s="1363">
        <v>0</v>
      </c>
      <c r="T144" s="1363"/>
      <c r="U144" s="1363">
        <v>0</v>
      </c>
      <c r="V144" s="1363"/>
      <c r="W144" s="1363">
        <v>0</v>
      </c>
    </row>
    <row r="145" spans="1:23">
      <c r="A145" s="1561">
        <v>5</v>
      </c>
      <c r="C145" s="1345">
        <v>410</v>
      </c>
      <c r="E145" s="1344" t="s">
        <v>2381</v>
      </c>
      <c r="G145" s="1364">
        <v>0</v>
      </c>
      <c r="H145" s="1561"/>
      <c r="I145" s="1364">
        <v>0</v>
      </c>
      <c r="J145" s="1364"/>
      <c r="K145" s="1364">
        <v>0</v>
      </c>
      <c r="M145" s="1365" t="s">
        <v>485</v>
      </c>
      <c r="O145" s="1363">
        <v>0</v>
      </c>
      <c r="P145" s="1363"/>
      <c r="Q145" s="1363">
        <v>0</v>
      </c>
      <c r="R145" s="1363"/>
      <c r="S145" s="1363">
        <v>0</v>
      </c>
      <c r="T145" s="1363"/>
      <c r="U145" s="1363">
        <v>0</v>
      </c>
      <c r="V145" s="1363"/>
      <c r="W145" s="1363">
        <v>0</v>
      </c>
    </row>
    <row r="146" spans="1:23">
      <c r="A146" s="1561">
        <v>6</v>
      </c>
      <c r="C146" s="1345">
        <v>420</v>
      </c>
      <c r="E146" s="1344" t="s">
        <v>722</v>
      </c>
      <c r="G146" s="1364">
        <v>5.3398058252427182E-2</v>
      </c>
      <c r="H146" s="1561"/>
      <c r="I146" s="1364">
        <v>0.94660194174757273</v>
      </c>
      <c r="J146" s="1364"/>
      <c r="K146" s="1364">
        <v>1</v>
      </c>
      <c r="M146" s="1365" t="s">
        <v>485</v>
      </c>
      <c r="O146" s="1363">
        <v>-0.11</v>
      </c>
      <c r="P146" s="1363"/>
      <c r="Q146" s="1363">
        <v>-1.95</v>
      </c>
      <c r="R146" s="1363"/>
      <c r="S146" s="1363">
        <v>-2.06</v>
      </c>
      <c r="T146" s="1363"/>
      <c r="U146" s="1363">
        <v>-8.3629868338726723E-2</v>
      </c>
      <c r="V146" s="1363"/>
      <c r="W146" s="1363">
        <v>-2.6370131661273291E-2</v>
      </c>
    </row>
    <row r="147" spans="1:23">
      <c r="A147" s="1561">
        <v>7</v>
      </c>
      <c r="C147" s="1345">
        <v>427</v>
      </c>
      <c r="E147" s="1344" t="s">
        <v>2382</v>
      </c>
      <c r="G147" s="1364">
        <v>-156.98131464797521</v>
      </c>
      <c r="H147" s="1561"/>
      <c r="I147" s="1364">
        <v>157.98131464797521</v>
      </c>
      <c r="J147" s="1364"/>
      <c r="K147" s="1364">
        <v>1</v>
      </c>
      <c r="M147" s="1365" t="s">
        <v>485</v>
      </c>
      <c r="O147" s="1363">
        <v>4704.7299999999996</v>
      </c>
      <c r="P147" s="1363"/>
      <c r="Q147" s="1363">
        <v>-4734.7000000000007</v>
      </c>
      <c r="R147" s="1363"/>
      <c r="S147" s="1363">
        <v>-29.970000000001164</v>
      </c>
      <c r="T147" s="1363"/>
      <c r="U147" s="1363">
        <v>3576.8722769932519</v>
      </c>
      <c r="V147" s="1363"/>
      <c r="W147" s="1363">
        <v>1127.8577230067481</v>
      </c>
    </row>
    <row r="148" spans="1:23">
      <c r="A148" s="1561">
        <v>8</v>
      </c>
      <c r="C148" s="1345" t="s">
        <v>2383</v>
      </c>
      <c r="E148" s="1344" t="s">
        <v>33</v>
      </c>
      <c r="G148" s="1364">
        <v>5.413604162963679E-2</v>
      </c>
      <c r="H148" s="1561"/>
      <c r="I148" s="1364">
        <v>0.94586395837036319</v>
      </c>
      <c r="J148" s="1364"/>
      <c r="K148" s="1364">
        <v>1</v>
      </c>
      <c r="M148" s="1365" t="s">
        <v>485</v>
      </c>
      <c r="N148" s="1365"/>
      <c r="O148" s="1363">
        <v>19739.449999999997</v>
      </c>
      <c r="P148" s="1363"/>
      <c r="Q148" s="1363">
        <v>344887.31999999995</v>
      </c>
      <c r="R148" s="1363"/>
      <c r="S148" s="1363">
        <v>364626.76999999996</v>
      </c>
      <c r="T148" s="1363"/>
      <c r="U148" s="1363">
        <v>15007.34185980799</v>
      </c>
      <c r="V148" s="1363"/>
      <c r="W148" s="1363">
        <v>4732.1081401920092</v>
      </c>
    </row>
    <row r="149" spans="1:23">
      <c r="A149" s="1561">
        <v>9</v>
      </c>
      <c r="C149" s="1345" t="s">
        <v>519</v>
      </c>
      <c r="E149" s="1344" t="s">
        <v>34</v>
      </c>
      <c r="G149" s="1364">
        <v>5.4136028001215801E-2</v>
      </c>
      <c r="H149" s="1561"/>
      <c r="I149" s="1364">
        <v>0.94586397199878414</v>
      </c>
      <c r="J149" s="1364"/>
      <c r="K149" s="1364">
        <v>1</v>
      </c>
      <c r="M149" s="1365" t="s">
        <v>485</v>
      </c>
      <c r="O149" s="1363">
        <v>23387.45</v>
      </c>
      <c r="P149" s="1363"/>
      <c r="Q149" s="1363">
        <v>408625.22</v>
      </c>
      <c r="R149" s="1363"/>
      <c r="S149" s="1363">
        <v>432012.67</v>
      </c>
      <c r="T149" s="1363"/>
      <c r="U149" s="1363">
        <v>17780.812402532312</v>
      </c>
      <c r="V149" s="1363"/>
      <c r="W149" s="1363">
        <v>5606.6375974676912</v>
      </c>
    </row>
    <row r="150" spans="1:23">
      <c r="A150" s="1561">
        <v>10</v>
      </c>
      <c r="C150" s="1345" t="s">
        <v>521</v>
      </c>
      <c r="E150" s="1344" t="s">
        <v>35</v>
      </c>
      <c r="G150" s="1364">
        <v>5.4136540182769019E-2</v>
      </c>
      <c r="H150" s="1561"/>
      <c r="I150" s="1364">
        <v>0.94586345981723097</v>
      </c>
      <c r="J150" s="1364"/>
      <c r="K150" s="1364">
        <v>1</v>
      </c>
      <c r="M150" s="1365" t="s">
        <v>485</v>
      </c>
      <c r="O150" s="1363">
        <v>3926.69</v>
      </c>
      <c r="P150" s="1363"/>
      <c r="Q150" s="1363">
        <v>68606.39</v>
      </c>
      <c r="R150" s="1363"/>
      <c r="S150" s="1363">
        <v>72533.08</v>
      </c>
      <c r="T150" s="1363"/>
      <c r="U150" s="1363">
        <v>2985.3506155181349</v>
      </c>
      <c r="V150" s="1363"/>
      <c r="W150" s="1363">
        <v>941.33938448186564</v>
      </c>
    </row>
    <row r="151" spans="1:23">
      <c r="A151" s="1561">
        <v>11</v>
      </c>
      <c r="C151" s="1345" t="s">
        <v>522</v>
      </c>
      <c r="E151" s="1344" t="s">
        <v>38</v>
      </c>
      <c r="G151" s="1364">
        <v>5.4135842122122392E-2</v>
      </c>
      <c r="H151" s="1561"/>
      <c r="I151" s="1364">
        <v>0.9458641578778777</v>
      </c>
      <c r="J151" s="1364"/>
      <c r="K151" s="1364">
        <v>1</v>
      </c>
      <c r="M151" s="1365" t="s">
        <v>485</v>
      </c>
      <c r="O151" s="1363">
        <v>3133.3100000000004</v>
      </c>
      <c r="P151" s="1363"/>
      <c r="Q151" s="1363">
        <v>54745.350000000006</v>
      </c>
      <c r="R151" s="1363"/>
      <c r="S151" s="1363">
        <v>57878.66</v>
      </c>
      <c r="T151" s="1363"/>
      <c r="U151" s="1363">
        <v>2382.1663887674167</v>
      </c>
      <c r="V151" s="1363"/>
      <c r="W151" s="1363">
        <v>751.14361123258391</v>
      </c>
    </row>
    <row r="152" spans="1:23">
      <c r="A152" s="1561">
        <v>12</v>
      </c>
      <c r="C152" s="1345" t="s">
        <v>523</v>
      </c>
      <c r="E152" s="1344" t="s">
        <v>1785</v>
      </c>
      <c r="G152" s="1364">
        <v>0</v>
      </c>
      <c r="H152" s="1561"/>
      <c r="I152" s="1364">
        <v>0</v>
      </c>
      <c r="J152" s="1364"/>
      <c r="K152" s="1364">
        <v>0</v>
      </c>
      <c r="M152" s="1365" t="s">
        <v>485</v>
      </c>
      <c r="O152" s="1363">
        <v>0</v>
      </c>
      <c r="P152" s="1363"/>
      <c r="Q152" s="1363">
        <v>0</v>
      </c>
      <c r="R152" s="1363"/>
      <c r="S152" s="1363">
        <v>0</v>
      </c>
      <c r="T152" s="1363"/>
      <c r="U152" s="1363">
        <v>0</v>
      </c>
      <c r="V152" s="1363"/>
      <c r="W152" s="1363">
        <v>0</v>
      </c>
    </row>
    <row r="153" spans="1:23">
      <c r="A153" s="1561">
        <v>13</v>
      </c>
      <c r="C153" s="1345" t="s">
        <v>524</v>
      </c>
      <c r="E153" s="1344" t="s">
        <v>1786</v>
      </c>
      <c r="G153" s="1364">
        <v>5.413603617090567E-2</v>
      </c>
      <c r="H153" s="1561"/>
      <c r="I153" s="1364">
        <v>0.94586396382909432</v>
      </c>
      <c r="J153" s="1364"/>
      <c r="K153" s="1364">
        <v>1</v>
      </c>
      <c r="M153" s="1365" t="s">
        <v>485</v>
      </c>
      <c r="O153" s="1363">
        <v>6595.8999999999978</v>
      </c>
      <c r="P153" s="1363"/>
      <c r="Q153" s="1363">
        <v>115243.46</v>
      </c>
      <c r="R153" s="1363"/>
      <c r="S153" s="1363">
        <v>121839.36</v>
      </c>
      <c r="T153" s="1363"/>
      <c r="U153" s="1363">
        <v>5014.6749870491576</v>
      </c>
      <c r="V153" s="1363"/>
      <c r="W153" s="1363">
        <v>1581.2250129508404</v>
      </c>
    </row>
    <row r="154" spans="1:23">
      <c r="A154" s="1561">
        <v>14</v>
      </c>
      <c r="C154" s="1345">
        <v>641</v>
      </c>
      <c r="E154" s="1344" t="s">
        <v>3840</v>
      </c>
      <c r="G154" s="1364">
        <v>5.4142450142450151E-2</v>
      </c>
      <c r="H154" s="1561"/>
      <c r="I154" s="1364">
        <v>0.94585754985754988</v>
      </c>
      <c r="J154" s="1364"/>
      <c r="K154" s="1364">
        <v>1</v>
      </c>
      <c r="M154" s="1365" t="s">
        <v>485</v>
      </c>
      <c r="O154" s="1363">
        <v>95.02000000000001</v>
      </c>
      <c r="P154" s="1363"/>
      <c r="Q154" s="1363">
        <v>1659.98</v>
      </c>
      <c r="R154" s="1363"/>
      <c r="S154" s="1363">
        <v>1755</v>
      </c>
      <c r="T154" s="1363"/>
      <c r="U154" s="1363">
        <v>72.241000814052853</v>
      </c>
      <c r="V154" s="1363"/>
      <c r="W154" s="1363">
        <v>22.778999185947168</v>
      </c>
    </row>
    <row r="155" spans="1:23">
      <c r="A155" s="1561">
        <v>15</v>
      </c>
      <c r="C155" s="1345" t="s">
        <v>39</v>
      </c>
      <c r="E155" s="1344" t="s">
        <v>40</v>
      </c>
      <c r="G155" s="1364">
        <v>5.409167266618669E-2</v>
      </c>
      <c r="H155" s="1561"/>
      <c r="I155" s="1364">
        <v>0.94590832733381325</v>
      </c>
      <c r="J155" s="1364"/>
      <c r="K155" s="1364">
        <v>1</v>
      </c>
      <c r="M155" s="1365" t="s">
        <v>485</v>
      </c>
      <c r="O155" s="1363">
        <v>11.269999999999998</v>
      </c>
      <c r="P155" s="1363"/>
      <c r="Q155" s="1363">
        <v>197.08</v>
      </c>
      <c r="R155" s="1363"/>
      <c r="S155" s="1363">
        <v>208.35000000000002</v>
      </c>
      <c r="T155" s="1363"/>
      <c r="U155" s="1363">
        <v>8.5682601470677273</v>
      </c>
      <c r="V155" s="1363"/>
      <c r="W155" s="1363">
        <v>2.7017398529322723</v>
      </c>
    </row>
    <row r="156" spans="1:23">
      <c r="A156" s="1561">
        <v>16</v>
      </c>
      <c r="C156" s="1345" t="s">
        <v>526</v>
      </c>
      <c r="E156" s="1344" t="s">
        <v>3261</v>
      </c>
      <c r="G156" s="1364">
        <v>5.4135891876492891E-2</v>
      </c>
      <c r="H156" s="1561"/>
      <c r="I156" s="1364">
        <v>0.94586410812350719</v>
      </c>
      <c r="J156" s="1364"/>
      <c r="K156" s="1364">
        <v>1</v>
      </c>
      <c r="M156" s="1365" t="s">
        <v>485</v>
      </c>
      <c r="O156" s="1363">
        <v>10018.359999999999</v>
      </c>
      <c r="P156" s="1363"/>
      <c r="Q156" s="1363">
        <v>175041.12000000002</v>
      </c>
      <c r="R156" s="1363"/>
      <c r="S156" s="1363">
        <v>185059.48</v>
      </c>
      <c r="T156" s="1363"/>
      <c r="U156" s="1363">
        <v>7616.6738888178734</v>
      </c>
      <c r="V156" s="1363"/>
      <c r="W156" s="1363">
        <v>2401.6861111821258</v>
      </c>
    </row>
    <row r="157" spans="1:23">
      <c r="A157" s="1561">
        <v>17</v>
      </c>
      <c r="C157" s="1345" t="s">
        <v>526</v>
      </c>
      <c r="E157" s="1344" t="s">
        <v>42</v>
      </c>
      <c r="G157" s="1364">
        <v>5.4136608506479791E-2</v>
      </c>
      <c r="H157" s="1561"/>
      <c r="I157" s="1364">
        <v>0.94586339149352017</v>
      </c>
      <c r="J157" s="1364"/>
      <c r="K157" s="1364">
        <v>1</v>
      </c>
      <c r="M157" s="1365" t="s">
        <v>485</v>
      </c>
      <c r="O157" s="1363">
        <v>330.71999999999997</v>
      </c>
      <c r="P157" s="1363"/>
      <c r="Q157" s="1363">
        <v>5778.2699999999995</v>
      </c>
      <c r="R157" s="1363"/>
      <c r="S157" s="1363">
        <v>6108.99</v>
      </c>
      <c r="T157" s="1363"/>
      <c r="U157" s="1363">
        <v>251.43700051803361</v>
      </c>
      <c r="V157" s="1363"/>
      <c r="W157" s="1363">
        <v>79.282999481966385</v>
      </c>
    </row>
    <row r="158" spans="1:23">
      <c r="A158" s="1561">
        <v>18</v>
      </c>
      <c r="C158" s="1345" t="s">
        <v>529</v>
      </c>
      <c r="E158" s="1344" t="s">
        <v>1788</v>
      </c>
      <c r="G158" s="1364">
        <v>5.4135246152902945E-2</v>
      </c>
      <c r="H158" s="1561"/>
      <c r="I158" s="1364">
        <v>0.94586475384709712</v>
      </c>
      <c r="J158" s="1364"/>
      <c r="K158" s="1364">
        <v>1</v>
      </c>
      <c r="M158" s="1365" t="s">
        <v>485</v>
      </c>
      <c r="O158" s="1363">
        <v>123.61999999999999</v>
      </c>
      <c r="P158" s="1363"/>
      <c r="Q158" s="1363">
        <v>2159.92</v>
      </c>
      <c r="R158" s="1363"/>
      <c r="S158" s="1363">
        <v>2283.54</v>
      </c>
      <c r="T158" s="1363"/>
      <c r="U158" s="1363">
        <v>93.984766582121779</v>
      </c>
      <c r="V158" s="1363"/>
      <c r="W158" s="1363">
        <v>29.635233417878219</v>
      </c>
    </row>
    <row r="159" spans="1:23">
      <c r="A159" s="1561">
        <v>19</v>
      </c>
      <c r="B159" s="654"/>
      <c r="C159" s="1345" t="s">
        <v>530</v>
      </c>
      <c r="D159" s="654"/>
      <c r="E159" s="1344" t="s">
        <v>41</v>
      </c>
      <c r="F159" s="654"/>
      <c r="G159" s="1364">
        <v>5.4136021098052212E-2</v>
      </c>
      <c r="H159" s="1561"/>
      <c r="I159" s="1364">
        <v>0.94586397890194784</v>
      </c>
      <c r="J159" s="1364"/>
      <c r="K159" s="1364">
        <v>1</v>
      </c>
      <c r="M159" s="1365" t="s">
        <v>485</v>
      </c>
      <c r="O159" s="1363">
        <v>11353.500000000007</v>
      </c>
      <c r="P159" s="1363"/>
      <c r="Q159" s="1363">
        <v>198368.22999999995</v>
      </c>
      <c r="R159" s="1363"/>
      <c r="S159" s="1363">
        <v>209721.72999999995</v>
      </c>
      <c r="T159" s="1363"/>
      <c r="U159" s="1363">
        <v>8631.7428198521302</v>
      </c>
      <c r="V159" s="1363"/>
      <c r="W159" s="1363">
        <v>2721.7571801478771</v>
      </c>
    </row>
    <row r="160" spans="1:23" ht="12.75" thickBot="1">
      <c r="A160" s="1561">
        <v>20</v>
      </c>
      <c r="B160" s="654"/>
      <c r="C160" s="1345"/>
      <c r="G160" s="1364"/>
      <c r="H160" s="1561"/>
      <c r="I160" s="1561"/>
      <c r="J160" s="1561"/>
      <c r="K160" s="1561"/>
      <c r="M160" s="1344"/>
      <c r="O160" s="1367">
        <v>102843.93</v>
      </c>
      <c r="P160" s="1363"/>
      <c r="Q160" s="1367">
        <v>1708248.61</v>
      </c>
      <c r="R160" s="1367"/>
      <c r="S160" s="1367">
        <v>1811092.54</v>
      </c>
      <c r="T160" s="1367"/>
      <c r="U160" s="1367">
        <v>78189.312048520253</v>
      </c>
      <c r="V160" s="1367"/>
      <c r="W160" s="1367">
        <v>24654.617951479759</v>
      </c>
    </row>
    <row r="161" spans="1:23" ht="12.75" thickTop="1">
      <c r="A161" s="1561">
        <v>21</v>
      </c>
      <c r="B161" s="654"/>
      <c r="C161" s="1345"/>
      <c r="G161" s="1364"/>
      <c r="H161" s="1561"/>
      <c r="I161" s="1561"/>
      <c r="J161" s="1561"/>
      <c r="K161" s="1561"/>
      <c r="M161" s="1344"/>
      <c r="O161" s="1363"/>
      <c r="P161" s="1363"/>
      <c r="Q161" s="1363"/>
      <c r="R161" s="1363"/>
      <c r="S161" s="1363"/>
      <c r="T161" s="1363"/>
      <c r="U161" s="1363"/>
      <c r="V161" s="1363"/>
      <c r="W161" s="1363"/>
    </row>
    <row r="162" spans="1:23">
      <c r="A162" s="1561">
        <v>22</v>
      </c>
      <c r="B162" s="1362" t="s">
        <v>45</v>
      </c>
      <c r="C162" s="1345"/>
      <c r="D162" s="654"/>
      <c r="F162" s="654"/>
      <c r="G162" s="1364"/>
      <c r="H162" s="1561"/>
      <c r="I162" s="1364"/>
      <c r="J162" s="1364"/>
      <c r="K162" s="1364"/>
      <c r="M162" s="1344"/>
      <c r="O162" s="1363"/>
      <c r="P162" s="1363"/>
      <c r="Q162" s="1363"/>
      <c r="R162" s="1363"/>
      <c r="S162" s="1363"/>
      <c r="T162" s="1363"/>
      <c r="U162" s="1363"/>
      <c r="V162" s="1363"/>
      <c r="W162" s="1363"/>
    </row>
    <row r="163" spans="1:23">
      <c r="A163" s="1561">
        <v>23</v>
      </c>
      <c r="C163" s="1345"/>
      <c r="G163" s="1364"/>
      <c r="H163" s="1561"/>
      <c r="I163" s="1364"/>
      <c r="J163" s="1364"/>
      <c r="K163" s="1364"/>
      <c r="M163" s="1344"/>
      <c r="O163" s="1363"/>
      <c r="P163" s="1363"/>
      <c r="Q163" s="1363"/>
      <c r="R163" s="1363"/>
      <c r="S163" s="1363"/>
      <c r="T163" s="1363"/>
      <c r="U163" s="1363"/>
      <c r="V163" s="1363"/>
      <c r="W163" s="1363"/>
    </row>
    <row r="164" spans="1:23">
      <c r="A164" s="1561">
        <v>24</v>
      </c>
      <c r="C164" s="1345">
        <v>403</v>
      </c>
      <c r="E164" s="1344" t="s">
        <v>43</v>
      </c>
      <c r="G164" s="1364">
        <v>0.23408316592611308</v>
      </c>
      <c r="H164" s="1561"/>
      <c r="I164" s="1364">
        <v>0.76591683407388689</v>
      </c>
      <c r="J164" s="1364"/>
      <c r="K164" s="1364">
        <v>1</v>
      </c>
      <c r="M164" s="1365" t="s">
        <v>485</v>
      </c>
      <c r="O164" s="1366">
        <v>26942.639999999999</v>
      </c>
      <c r="P164" s="1366"/>
      <c r="Q164" s="1366">
        <v>88155.939999999988</v>
      </c>
      <c r="R164" s="1366"/>
      <c r="S164" s="1366">
        <v>115098.57999999999</v>
      </c>
      <c r="T164" s="1366"/>
      <c r="U164" s="1366">
        <v>20483.722144524654</v>
      </c>
      <c r="V164" s="1366"/>
      <c r="W164" s="1366">
        <v>6458.9178554753471</v>
      </c>
    </row>
    <row r="165" spans="1:23">
      <c r="A165" s="1561">
        <v>25</v>
      </c>
      <c r="C165" s="1345">
        <v>408</v>
      </c>
      <c r="E165" s="1344" t="s">
        <v>32</v>
      </c>
      <c r="G165" s="1364">
        <v>0.2310360418293651</v>
      </c>
      <c r="H165" s="1561"/>
      <c r="I165" s="1364">
        <v>0.76896395817063501</v>
      </c>
      <c r="J165" s="1364"/>
      <c r="K165" s="1364">
        <v>1</v>
      </c>
      <c r="M165" s="1365" t="s">
        <v>485</v>
      </c>
      <c r="O165" s="1363">
        <v>5227.4699999999993</v>
      </c>
      <c r="P165" s="1363"/>
      <c r="Q165" s="1363">
        <v>17398.740000000005</v>
      </c>
      <c r="R165" s="1363"/>
      <c r="S165" s="1363">
        <v>22626.210000000003</v>
      </c>
      <c r="T165" s="1363"/>
      <c r="U165" s="1363">
        <v>3974.2966167694881</v>
      </c>
      <c r="V165" s="1363"/>
      <c r="W165" s="1363">
        <v>1253.1733832305115</v>
      </c>
    </row>
    <row r="166" spans="1:23">
      <c r="A166" s="1561">
        <v>26</v>
      </c>
      <c r="C166" s="1345">
        <v>410</v>
      </c>
      <c r="E166" s="1344" t="s">
        <v>2381</v>
      </c>
      <c r="G166" s="1364">
        <v>0</v>
      </c>
      <c r="H166" s="1561"/>
      <c r="I166" s="1364">
        <v>0</v>
      </c>
      <c r="J166" s="1364"/>
      <c r="K166" s="1364">
        <v>0</v>
      </c>
      <c r="M166" s="1365" t="s">
        <v>485</v>
      </c>
      <c r="O166" s="1363">
        <v>0</v>
      </c>
      <c r="P166" s="1363"/>
      <c r="Q166" s="1363">
        <v>0</v>
      </c>
      <c r="R166" s="1363"/>
      <c r="S166" s="1363">
        <v>0</v>
      </c>
      <c r="T166" s="1363"/>
      <c r="U166" s="1363">
        <v>0</v>
      </c>
      <c r="V166" s="1363"/>
      <c r="W166" s="1363">
        <v>0</v>
      </c>
    </row>
    <row r="167" spans="1:23">
      <c r="A167" s="1561">
        <v>27</v>
      </c>
      <c r="C167" s="1345">
        <v>414</v>
      </c>
      <c r="E167" s="1344" t="s">
        <v>32</v>
      </c>
      <c r="G167" s="1364">
        <v>0</v>
      </c>
      <c r="H167" s="1561"/>
      <c r="I167" s="1364">
        <v>0</v>
      </c>
      <c r="J167" s="1364"/>
      <c r="K167" s="1364">
        <v>0</v>
      </c>
      <c r="M167" s="1365" t="s">
        <v>485</v>
      </c>
      <c r="O167" s="1363">
        <v>0</v>
      </c>
      <c r="P167" s="1363"/>
      <c r="Q167" s="1363">
        <v>0</v>
      </c>
      <c r="R167" s="1363"/>
      <c r="S167" s="1363">
        <v>0</v>
      </c>
      <c r="T167" s="1363"/>
      <c r="U167" s="1363">
        <v>0</v>
      </c>
      <c r="V167" s="1363"/>
      <c r="W167" s="1363">
        <v>0</v>
      </c>
    </row>
    <row r="168" spans="1:23">
      <c r="A168" s="1561">
        <v>28</v>
      </c>
      <c r="C168" s="1345">
        <v>427</v>
      </c>
      <c r="E168" s="1344" t="s">
        <v>2382</v>
      </c>
      <c r="G168" s="1364">
        <v>0.22941176470839328</v>
      </c>
      <c r="H168" s="1561"/>
      <c r="I168" s="1364">
        <v>0.77058823529160669</v>
      </c>
      <c r="J168" s="1364"/>
      <c r="K168" s="1364">
        <v>1</v>
      </c>
      <c r="M168" s="1365" t="s">
        <v>485</v>
      </c>
      <c r="O168" s="1363">
        <v>1.1700000000128057</v>
      </c>
      <c r="P168" s="1363"/>
      <c r="Q168" s="1363">
        <v>3.929999999987194</v>
      </c>
      <c r="R168" s="1363"/>
      <c r="S168" s="1363">
        <v>5.0999999999999996</v>
      </c>
      <c r="T168" s="1363"/>
      <c r="U168" s="1363">
        <v>0.88951769052164731</v>
      </c>
      <c r="V168" s="1363"/>
      <c r="W168" s="1363">
        <v>0.28048230949115854</v>
      </c>
    </row>
    <row r="169" spans="1:23">
      <c r="A169" s="1561">
        <v>29</v>
      </c>
      <c r="C169" s="1345" t="s">
        <v>2383</v>
      </c>
      <c r="E169" s="1344" t="s">
        <v>33</v>
      </c>
      <c r="G169" s="1364">
        <v>0.23343574125851357</v>
      </c>
      <c r="H169" s="1561"/>
      <c r="I169" s="1364">
        <v>0.76656425874148637</v>
      </c>
      <c r="J169" s="1364"/>
      <c r="K169" s="1364">
        <v>1</v>
      </c>
      <c r="M169" s="1365" t="s">
        <v>485</v>
      </c>
      <c r="N169" s="1365"/>
      <c r="O169" s="1363">
        <v>12116.9</v>
      </c>
      <c r="P169" s="1363"/>
      <c r="Q169" s="1363">
        <v>39789.89</v>
      </c>
      <c r="R169" s="1363"/>
      <c r="S169" s="1363">
        <v>51906.79</v>
      </c>
      <c r="T169" s="1363"/>
      <c r="U169" s="1363">
        <v>9212.1341061228886</v>
      </c>
      <c r="V169" s="1363"/>
      <c r="W169" s="1363">
        <v>2904.7658938771119</v>
      </c>
    </row>
    <row r="170" spans="1:23">
      <c r="A170" s="1561">
        <v>30</v>
      </c>
      <c r="C170" s="1345" t="s">
        <v>519</v>
      </c>
      <c r="E170" s="1344" t="s">
        <v>34</v>
      </c>
      <c r="G170" s="1364">
        <v>0.2305547135495605</v>
      </c>
      <c r="H170" s="1561"/>
      <c r="I170" s="1364">
        <v>0.76944528645043953</v>
      </c>
      <c r="J170" s="1364"/>
      <c r="K170" s="1364">
        <v>1</v>
      </c>
      <c r="M170" s="1365" t="s">
        <v>485</v>
      </c>
      <c r="O170" s="1363">
        <v>38.03</v>
      </c>
      <c r="P170" s="1363"/>
      <c r="Q170" s="1363">
        <v>126.91999999999999</v>
      </c>
      <c r="R170" s="1363"/>
      <c r="S170" s="1363">
        <v>164.95</v>
      </c>
      <c r="T170" s="1363"/>
      <c r="U170" s="1363">
        <v>28.913126299288884</v>
      </c>
      <c r="V170" s="1363"/>
      <c r="W170" s="1363">
        <v>9.1168737007111211</v>
      </c>
    </row>
    <row r="171" spans="1:23">
      <c r="A171" s="1561">
        <v>31</v>
      </c>
      <c r="C171" s="1345" t="s">
        <v>521</v>
      </c>
      <c r="E171" s="1344" t="s">
        <v>35</v>
      </c>
      <c r="G171" s="1364">
        <v>0.23049288690903863</v>
      </c>
      <c r="H171" s="1561"/>
      <c r="I171" s="1364">
        <v>0.76950711309096131</v>
      </c>
      <c r="J171" s="1364"/>
      <c r="K171" s="1364">
        <v>1</v>
      </c>
      <c r="M171" s="1365" t="s">
        <v>485</v>
      </c>
      <c r="O171" s="1363">
        <v>96.24</v>
      </c>
      <c r="P171" s="1363"/>
      <c r="Q171" s="1363">
        <v>321.3</v>
      </c>
      <c r="R171" s="1363"/>
      <c r="S171" s="1363">
        <v>417.54</v>
      </c>
      <c r="T171" s="1363"/>
      <c r="U171" s="1363">
        <v>73.168532081082347</v>
      </c>
      <c r="V171" s="1363"/>
      <c r="W171" s="1363">
        <v>23.071467918917648</v>
      </c>
    </row>
    <row r="172" spans="1:23">
      <c r="A172" s="1561">
        <v>32</v>
      </c>
      <c r="C172" s="1345" t="s">
        <v>36</v>
      </c>
      <c r="E172" s="1344" t="s">
        <v>37</v>
      </c>
      <c r="G172" s="1364">
        <v>0</v>
      </c>
      <c r="H172" s="1561"/>
      <c r="I172" s="1364">
        <v>0</v>
      </c>
      <c r="J172" s="1364"/>
      <c r="K172" s="1364">
        <v>0</v>
      </c>
      <c r="M172" s="1365" t="s">
        <v>485</v>
      </c>
      <c r="O172" s="1363">
        <v>0</v>
      </c>
      <c r="P172" s="1363"/>
      <c r="Q172" s="1363">
        <v>0</v>
      </c>
      <c r="R172" s="1363"/>
      <c r="S172" s="1363">
        <v>0</v>
      </c>
      <c r="T172" s="1363"/>
      <c r="U172" s="1363">
        <v>0</v>
      </c>
      <c r="V172" s="1363"/>
      <c r="W172" s="1363">
        <v>0</v>
      </c>
    </row>
    <row r="173" spans="1:23">
      <c r="A173" s="1561">
        <v>33</v>
      </c>
      <c r="C173" s="1345" t="s">
        <v>523</v>
      </c>
      <c r="E173" s="1344" t="s">
        <v>1785</v>
      </c>
      <c r="G173" s="1364">
        <v>0</v>
      </c>
      <c r="H173" s="1561"/>
      <c r="I173" s="1364">
        <v>0</v>
      </c>
      <c r="J173" s="1364"/>
      <c r="K173" s="1364">
        <v>0</v>
      </c>
      <c r="M173" s="1365" t="s">
        <v>485</v>
      </c>
      <c r="O173" s="1363">
        <v>0</v>
      </c>
      <c r="P173" s="1363"/>
      <c r="Q173" s="1363">
        <v>0</v>
      </c>
      <c r="R173" s="1363"/>
      <c r="S173" s="1363">
        <v>0</v>
      </c>
      <c r="T173" s="1363"/>
      <c r="U173" s="1363">
        <v>0</v>
      </c>
      <c r="V173" s="1363"/>
      <c r="W173" s="1363">
        <v>0</v>
      </c>
    </row>
    <row r="174" spans="1:23">
      <c r="A174" s="1561">
        <v>34</v>
      </c>
      <c r="C174" s="1345">
        <v>635</v>
      </c>
      <c r="E174" s="1344" t="s">
        <v>3841</v>
      </c>
      <c r="G174" s="1364">
        <v>0</v>
      </c>
      <c r="H174" s="1561"/>
      <c r="I174" s="1364">
        <v>0</v>
      </c>
      <c r="J174" s="1364"/>
      <c r="K174" s="1364">
        <v>0</v>
      </c>
      <c r="M174" s="1365" t="s">
        <v>485</v>
      </c>
      <c r="O174" s="1363">
        <v>0</v>
      </c>
      <c r="P174" s="1363"/>
      <c r="Q174" s="1363">
        <v>0</v>
      </c>
      <c r="R174" s="1363"/>
      <c r="S174" s="1363">
        <v>0</v>
      </c>
      <c r="T174" s="1363"/>
      <c r="U174" s="1363">
        <v>0</v>
      </c>
      <c r="V174" s="1363"/>
      <c r="W174" s="1363">
        <v>0</v>
      </c>
    </row>
    <row r="175" spans="1:23">
      <c r="A175" s="1561">
        <v>35</v>
      </c>
      <c r="C175" s="1345" t="s">
        <v>524</v>
      </c>
      <c r="E175" s="1344" t="s">
        <v>1786</v>
      </c>
      <c r="G175" s="1364">
        <v>0.23048898937948831</v>
      </c>
      <c r="H175" s="1561"/>
      <c r="I175" s="1364">
        <v>0.76951101062051175</v>
      </c>
      <c r="J175" s="1364"/>
      <c r="K175" s="1364">
        <v>1</v>
      </c>
      <c r="M175" s="1365" t="s">
        <v>485</v>
      </c>
      <c r="O175" s="1363">
        <v>723.77000000000021</v>
      </c>
      <c r="P175" s="1363"/>
      <c r="Q175" s="1363">
        <v>2416.38</v>
      </c>
      <c r="R175" s="1363"/>
      <c r="S175" s="1363">
        <v>3140.15</v>
      </c>
      <c r="T175" s="1363"/>
      <c r="U175" s="1363">
        <v>550.26172552291143</v>
      </c>
      <c r="V175" s="1363"/>
      <c r="W175" s="1363">
        <v>173.50827447708886</v>
      </c>
    </row>
    <row r="176" spans="1:23">
      <c r="A176" s="1561">
        <v>36</v>
      </c>
      <c r="C176" s="1345" t="s">
        <v>525</v>
      </c>
      <c r="E176" s="1344" t="s">
        <v>2384</v>
      </c>
      <c r="G176" s="1364">
        <v>0.23049664526109401</v>
      </c>
      <c r="H176" s="1561"/>
      <c r="I176" s="1364">
        <v>0.76950335473890596</v>
      </c>
      <c r="J176" s="1364"/>
      <c r="K176" s="1364">
        <v>1</v>
      </c>
      <c r="M176" s="1365" t="s">
        <v>485</v>
      </c>
      <c r="O176" s="1363">
        <v>128.13999999999999</v>
      </c>
      <c r="P176" s="1363"/>
      <c r="Q176" s="1363">
        <v>427.78999999999996</v>
      </c>
      <c r="R176" s="1363"/>
      <c r="S176" s="1363">
        <v>555.92999999999995</v>
      </c>
      <c r="T176" s="1363"/>
      <c r="U176" s="1363">
        <v>97.421193899313096</v>
      </c>
      <c r="V176" s="1363"/>
      <c r="W176" s="1363">
        <v>30.718806100686901</v>
      </c>
    </row>
    <row r="177" spans="1:28">
      <c r="A177" s="1561">
        <v>37</v>
      </c>
      <c r="C177" s="1345" t="s">
        <v>39</v>
      </c>
      <c r="E177" s="1344" t="s">
        <v>1787</v>
      </c>
      <c r="G177" s="1364">
        <v>0.23048697764978651</v>
      </c>
      <c r="H177" s="1561"/>
      <c r="I177" s="1364">
        <v>0.76951302235021357</v>
      </c>
      <c r="J177" s="1364"/>
      <c r="K177" s="1364">
        <v>1</v>
      </c>
      <c r="M177" s="1365" t="s">
        <v>485</v>
      </c>
      <c r="O177" s="1363">
        <v>4665.28</v>
      </c>
      <c r="P177" s="1363"/>
      <c r="Q177" s="1363">
        <v>15575.690000000002</v>
      </c>
      <c r="R177" s="1363"/>
      <c r="S177" s="1363">
        <v>20240.97</v>
      </c>
      <c r="T177" s="1363"/>
      <c r="U177" s="1363">
        <v>3546.8795651208634</v>
      </c>
      <c r="V177" s="1363"/>
      <c r="W177" s="1363">
        <v>1118.4004348791368</v>
      </c>
    </row>
    <row r="178" spans="1:28">
      <c r="A178" s="1561">
        <v>38</v>
      </c>
      <c r="C178" s="1345" t="s">
        <v>528</v>
      </c>
      <c r="E178" s="1344" t="s">
        <v>44</v>
      </c>
      <c r="G178" s="1364">
        <v>0.23046898638426622</v>
      </c>
      <c r="H178" s="1561"/>
      <c r="I178" s="1364">
        <v>0.76953101361573373</v>
      </c>
      <c r="J178" s="1364"/>
      <c r="K178" s="1364">
        <v>1</v>
      </c>
      <c r="M178" s="1365" t="s">
        <v>485</v>
      </c>
      <c r="O178" s="1363">
        <v>76.169999999999987</v>
      </c>
      <c r="P178" s="1363"/>
      <c r="Q178" s="1363">
        <v>254.33</v>
      </c>
      <c r="R178" s="1363"/>
      <c r="S178" s="1363">
        <v>330.5</v>
      </c>
      <c r="T178" s="1363"/>
      <c r="U178" s="1363">
        <v>57.909882466916486</v>
      </c>
      <c r="V178" s="1363"/>
      <c r="W178" s="1363">
        <v>18.260117533083513</v>
      </c>
    </row>
    <row r="179" spans="1:28">
      <c r="A179" s="1561">
        <v>39</v>
      </c>
      <c r="C179" s="1345" t="s">
        <v>530</v>
      </c>
      <c r="E179" s="1344" t="s">
        <v>41</v>
      </c>
      <c r="G179" s="1364">
        <v>0.23048539090306011</v>
      </c>
      <c r="H179" s="1561"/>
      <c r="I179" s="1364">
        <v>0.76951460909693981</v>
      </c>
      <c r="J179" s="1364"/>
      <c r="K179" s="1364">
        <v>1</v>
      </c>
      <c r="M179" s="1365" t="s">
        <v>485</v>
      </c>
      <c r="O179" s="1363">
        <v>2150.6200000000003</v>
      </c>
      <c r="P179" s="1363"/>
      <c r="Q179" s="1363">
        <v>7180.2099999999991</v>
      </c>
      <c r="R179" s="1363"/>
      <c r="S179" s="1363">
        <v>9330.83</v>
      </c>
      <c r="T179" s="1363"/>
      <c r="U179" s="1363">
        <v>1635.05515860575</v>
      </c>
      <c r="V179" s="1363"/>
      <c r="W179" s="1363">
        <v>515.56484139425072</v>
      </c>
    </row>
    <row r="180" spans="1:28" ht="12.75" thickBot="1">
      <c r="A180" s="1561">
        <v>40</v>
      </c>
      <c r="C180" s="1345"/>
      <c r="G180" s="1561"/>
      <c r="H180" s="1561"/>
      <c r="I180" s="1561"/>
      <c r="J180" s="1561"/>
      <c r="K180" s="1364"/>
      <c r="M180" s="1344"/>
      <c r="O180" s="1367">
        <v>52166.430000000008</v>
      </c>
      <c r="P180" s="1363"/>
      <c r="Q180" s="1367">
        <v>171651.12</v>
      </c>
      <c r="R180" s="1367"/>
      <c r="S180" s="1367">
        <v>223817.55</v>
      </c>
      <c r="T180" s="1367"/>
      <c r="U180" s="1367">
        <v>39660.651569103669</v>
      </c>
      <c r="V180" s="1367"/>
      <c r="W180" s="1367">
        <v>12505.778430896336</v>
      </c>
    </row>
    <row r="181" spans="1:28" ht="12.75" thickTop="1">
      <c r="A181" s="1561">
        <v>41</v>
      </c>
      <c r="C181" s="1345"/>
      <c r="G181" s="1561"/>
      <c r="H181" s="1561"/>
      <c r="I181" s="1561"/>
      <c r="J181" s="1561"/>
      <c r="K181" s="1561"/>
      <c r="M181" s="1344"/>
    </row>
    <row r="182" spans="1:28">
      <c r="A182" s="1561">
        <v>42</v>
      </c>
      <c r="B182" s="1362" t="s">
        <v>2385</v>
      </c>
      <c r="C182" s="1345"/>
      <c r="G182" s="1364"/>
      <c r="H182" s="1561"/>
      <c r="I182" s="1364"/>
      <c r="J182" s="1364"/>
      <c r="K182" s="1364"/>
      <c r="M182" s="1344"/>
      <c r="O182" s="1363"/>
      <c r="P182" s="1363"/>
      <c r="Q182" s="1363"/>
      <c r="R182" s="1363"/>
      <c r="S182" s="1363"/>
      <c r="T182" s="1363"/>
      <c r="U182" s="1363"/>
      <c r="V182" s="1363"/>
      <c r="W182" s="1363"/>
    </row>
    <row r="183" spans="1:28">
      <c r="A183" s="1561">
        <v>43</v>
      </c>
      <c r="C183" s="1345"/>
      <c r="G183" s="1364"/>
      <c r="H183" s="1561"/>
      <c r="I183" s="1364"/>
      <c r="J183" s="1364"/>
      <c r="K183" s="1364"/>
      <c r="M183" s="1344"/>
      <c r="O183" s="1363"/>
      <c r="P183" s="1363"/>
      <c r="Q183" s="1363"/>
      <c r="R183" s="1363"/>
      <c r="S183" s="1363"/>
      <c r="T183" s="1363"/>
      <c r="U183" s="1363"/>
      <c r="V183" s="1363"/>
      <c r="W183" s="1363"/>
    </row>
    <row r="184" spans="1:28" ht="24">
      <c r="A184" s="1561">
        <v>44</v>
      </c>
      <c r="C184" s="1345">
        <v>427</v>
      </c>
      <c r="E184" s="1344" t="s">
        <v>2382</v>
      </c>
      <c r="G184" s="1364">
        <v>5.9789348736626384E-2</v>
      </c>
      <c r="H184" s="1561"/>
      <c r="I184" s="1364">
        <v>0.94021065126337355</v>
      </c>
      <c r="J184" s="1364"/>
      <c r="K184" s="1364">
        <v>1</v>
      </c>
      <c r="M184" s="1368" t="s">
        <v>2386</v>
      </c>
      <c r="O184" s="1366">
        <v>175773.33</v>
      </c>
      <c r="P184" s="1366"/>
      <c r="Q184" s="1366">
        <v>2764103.65</v>
      </c>
      <c r="R184" s="1366"/>
      <c r="S184" s="1366">
        <v>2939876.98</v>
      </c>
      <c r="T184" s="1366"/>
      <c r="U184" s="1366">
        <v>133635.45859417785</v>
      </c>
      <c r="V184" s="1366"/>
      <c r="W184" s="1366">
        <v>42137.871405822167</v>
      </c>
    </row>
    <row r="185" spans="1:28" ht="12.75" thickBot="1">
      <c r="A185" s="1561">
        <v>45</v>
      </c>
      <c r="C185" s="1345"/>
      <c r="G185" s="1561"/>
      <c r="H185" s="1561"/>
      <c r="I185" s="1561"/>
      <c r="J185" s="1561"/>
      <c r="K185" s="1364"/>
      <c r="M185" s="1344"/>
      <c r="O185" s="1370">
        <v>175773.33</v>
      </c>
      <c r="P185" s="1363"/>
      <c r="Q185" s="1370">
        <v>2764103.65</v>
      </c>
      <c r="R185" s="1363"/>
      <c r="S185" s="1370">
        <v>2939876.98</v>
      </c>
      <c r="T185" s="1363"/>
      <c r="U185" s="1370">
        <v>133635.45859417785</v>
      </c>
      <c r="V185" s="1363"/>
      <c r="W185" s="1370">
        <v>42137.871405822167</v>
      </c>
    </row>
    <row r="186" spans="1:28" ht="12.75" thickTop="1">
      <c r="A186" s="1561">
        <v>46</v>
      </c>
      <c r="B186" s="1344" t="s">
        <v>46</v>
      </c>
      <c r="C186" s="1345"/>
      <c r="G186" s="1561"/>
      <c r="H186" s="1561"/>
      <c r="I186" s="1561"/>
      <c r="J186" s="1561"/>
      <c r="K186" s="1561"/>
    </row>
    <row r="187" spans="1:28">
      <c r="A187" s="1343" t="s">
        <v>1665</v>
      </c>
      <c r="C187" s="1345"/>
      <c r="G187" s="1561"/>
      <c r="H187" s="1561"/>
      <c r="I187" s="1561"/>
      <c r="J187" s="1561"/>
      <c r="K187" s="1561"/>
      <c r="W187" s="1345" t="s">
        <v>1741</v>
      </c>
      <c r="AB187" s="1935"/>
    </row>
    <row r="188" spans="1:28">
      <c r="C188" s="1345"/>
      <c r="G188" s="1561"/>
      <c r="H188" s="1346"/>
      <c r="I188" s="1346" t="s">
        <v>1318</v>
      </c>
      <c r="J188" s="1346"/>
      <c r="K188" s="1346"/>
      <c r="L188" s="1347"/>
      <c r="S188" s="1345"/>
      <c r="W188" s="1345"/>
      <c r="AB188" s="1935"/>
    </row>
    <row r="189" spans="1:28">
      <c r="A189" s="654" t="s">
        <v>3808</v>
      </c>
      <c r="C189" s="1345"/>
      <c r="G189" s="1561"/>
      <c r="H189" s="1346"/>
      <c r="I189" s="1346"/>
      <c r="J189" s="1346"/>
      <c r="K189" s="1346"/>
      <c r="L189" s="1347"/>
      <c r="S189" s="1343"/>
      <c r="W189" s="1345" t="s">
        <v>1349</v>
      </c>
      <c r="AB189" s="2132"/>
    </row>
    <row r="190" spans="1:28">
      <c r="A190" s="654" t="s">
        <v>3807</v>
      </c>
      <c r="B190" s="1343"/>
      <c r="C190" s="1343"/>
      <c r="G190" s="1561"/>
      <c r="H190" s="1346"/>
      <c r="I190" s="1346"/>
      <c r="J190" s="1346"/>
      <c r="K190" s="1346"/>
      <c r="L190" s="1347"/>
      <c r="S190" s="1345"/>
      <c r="W190" s="1345" t="s">
        <v>2391</v>
      </c>
    </row>
    <row r="191" spans="1:28" s="1354" customFormat="1" ht="12.95" customHeight="1">
      <c r="A191" s="654" t="s">
        <v>2632</v>
      </c>
      <c r="B191" s="1344"/>
      <c r="C191" s="1345"/>
      <c r="D191" s="1344"/>
      <c r="E191" s="1344"/>
      <c r="F191" s="1343"/>
      <c r="G191" s="1561"/>
      <c r="H191" s="1346"/>
      <c r="I191" s="1346"/>
      <c r="J191" s="1346"/>
      <c r="K191" s="1346"/>
      <c r="L191" s="1347"/>
      <c r="M191" s="1561"/>
      <c r="N191" s="1344"/>
      <c r="O191" s="1344"/>
      <c r="P191" s="1344"/>
      <c r="Q191" s="1344"/>
      <c r="R191" s="1344"/>
      <c r="S191" s="1345"/>
      <c r="T191" s="1344"/>
      <c r="U191" s="1344"/>
      <c r="V191" s="1344"/>
      <c r="W191" s="1345"/>
      <c r="X191" s="1344"/>
      <c r="Y191" s="1344"/>
      <c r="Z191" s="1344"/>
      <c r="AA191" s="1344"/>
      <c r="AB191" s="1344"/>
    </row>
    <row r="192" spans="1:28" ht="12.75" thickBot="1">
      <c r="A192" s="1343" t="s">
        <v>1570</v>
      </c>
      <c r="C192" s="1345"/>
      <c r="E192" s="1348"/>
      <c r="F192" s="1343"/>
      <c r="G192" s="1561"/>
      <c r="H192" s="1346"/>
      <c r="I192" s="1346"/>
      <c r="J192" s="1346"/>
      <c r="K192" s="1346"/>
      <c r="L192" s="1347"/>
      <c r="S192" s="1343"/>
      <c r="W192" s="1382" t="s">
        <v>4011</v>
      </c>
    </row>
    <row r="193" spans="1:28" ht="12.75" thickBot="1">
      <c r="A193" s="1343" t="s">
        <v>1014</v>
      </c>
      <c r="C193" s="1345"/>
      <c r="F193" s="1343"/>
      <c r="G193" s="1561"/>
      <c r="H193" s="1346"/>
      <c r="I193" s="1346"/>
      <c r="J193" s="1346"/>
      <c r="K193" s="1346"/>
      <c r="L193" s="1347"/>
      <c r="S193" s="1345"/>
      <c r="W193" s="1345"/>
      <c r="Z193" s="1349"/>
    </row>
    <row r="194" spans="1:28">
      <c r="A194" s="1344" t="s">
        <v>2377</v>
      </c>
      <c r="C194" s="1345"/>
      <c r="G194" s="1561"/>
      <c r="H194" s="1561"/>
      <c r="I194" s="1561"/>
      <c r="J194" s="1561"/>
      <c r="K194" s="1561"/>
      <c r="U194" s="2601" t="s">
        <v>3721</v>
      </c>
      <c r="V194" s="2601"/>
      <c r="W194" s="2601"/>
    </row>
    <row r="195" spans="1:28">
      <c r="A195" s="1343" t="s">
        <v>2378</v>
      </c>
      <c r="C195" s="1345"/>
      <c r="G195" s="1561"/>
      <c r="H195" s="1561"/>
      <c r="I195" s="1561"/>
      <c r="J195" s="1561"/>
      <c r="K195" s="1561"/>
      <c r="U195" s="2602" t="s">
        <v>2379</v>
      </c>
      <c r="V195" s="2602"/>
      <c r="W195" s="2602"/>
    </row>
    <row r="196" spans="1:28">
      <c r="A196" s="1351"/>
      <c r="B196" s="1351"/>
      <c r="C196" s="1352">
        <v>-1</v>
      </c>
      <c r="D196" s="1352"/>
      <c r="E196" s="1352">
        <v>-2</v>
      </c>
      <c r="F196" s="1351"/>
      <c r="G196" s="1352">
        <v>-3</v>
      </c>
      <c r="H196" s="1352"/>
      <c r="I196" s="1352">
        <v>-4</v>
      </c>
      <c r="J196" s="1352"/>
      <c r="K196" s="1352">
        <v>-5</v>
      </c>
      <c r="L196" s="1351"/>
      <c r="M196" s="1352">
        <v>-6</v>
      </c>
      <c r="N196" s="1351"/>
      <c r="O196" s="1352">
        <v>-7</v>
      </c>
      <c r="P196" s="1351"/>
      <c r="Q196" s="1352">
        <v>-8</v>
      </c>
      <c r="R196" s="1351"/>
      <c r="S196" s="1352">
        <v>-9</v>
      </c>
      <c r="T196" s="1351"/>
      <c r="U196" s="1352">
        <v>-10</v>
      </c>
      <c r="V196" s="1352"/>
      <c r="W196" s="1352">
        <v>-11</v>
      </c>
      <c r="Y196" s="1354"/>
      <c r="Z196" s="1354"/>
      <c r="AA196" s="1354"/>
      <c r="AB196" s="1354"/>
    </row>
    <row r="197" spans="1:28">
      <c r="A197" s="1354"/>
      <c r="B197" s="1354"/>
      <c r="C197" s="1355"/>
      <c r="D197" s="1354"/>
      <c r="E197" s="1354"/>
      <c r="F197" s="1354"/>
      <c r="G197" s="1356"/>
      <c r="H197" s="1356"/>
      <c r="I197" s="1356"/>
      <c r="J197" s="1356"/>
      <c r="K197" s="1356"/>
      <c r="L197" s="1354"/>
      <c r="M197" s="1356"/>
      <c r="N197" s="1354"/>
      <c r="O197" s="2603" t="s">
        <v>3845</v>
      </c>
      <c r="P197" s="2603"/>
      <c r="Q197" s="2603"/>
      <c r="R197" s="2603"/>
      <c r="S197" s="2603"/>
      <c r="T197" s="2603"/>
      <c r="U197" s="2603"/>
      <c r="V197" s="2603"/>
      <c r="W197" s="2603"/>
      <c r="Y197" s="1354"/>
      <c r="Z197" s="1354"/>
      <c r="AA197" s="1354"/>
      <c r="AB197" s="1354"/>
    </row>
    <row r="198" spans="1:28">
      <c r="C198" s="1345"/>
      <c r="G198" s="2600" t="s">
        <v>1623</v>
      </c>
      <c r="H198" s="2600"/>
      <c r="I198" s="2600"/>
      <c r="J198" s="2600"/>
      <c r="K198" s="2600"/>
      <c r="L198" s="1372"/>
      <c r="M198" s="1560"/>
      <c r="N198" s="1372"/>
      <c r="O198" s="1372"/>
      <c r="P198" s="1373"/>
      <c r="Q198" s="1560" t="s">
        <v>1624</v>
      </c>
      <c r="R198" s="1373"/>
      <c r="S198" s="1373"/>
      <c r="U198" s="1372"/>
      <c r="V198" s="1560"/>
      <c r="W198" s="1560"/>
    </row>
    <row r="199" spans="1:28">
      <c r="C199" s="1561" t="s">
        <v>1625</v>
      </c>
      <c r="G199" s="1561" t="s">
        <v>3787</v>
      </c>
      <c r="H199" s="1561"/>
      <c r="I199" s="1561" t="s">
        <v>1666</v>
      </c>
      <c r="J199" s="1561"/>
      <c r="K199" s="1561"/>
      <c r="M199" s="1561" t="s">
        <v>1030</v>
      </c>
      <c r="O199" s="1561" t="s">
        <v>3787</v>
      </c>
      <c r="Q199" s="1561" t="s">
        <v>1666</v>
      </c>
      <c r="S199" s="1561"/>
      <c r="U199" s="1561"/>
      <c r="W199" s="1561"/>
    </row>
    <row r="200" spans="1:28">
      <c r="A200" s="1561" t="s">
        <v>119</v>
      </c>
      <c r="C200" s="1561" t="s">
        <v>1876</v>
      </c>
      <c r="F200" s="1359"/>
      <c r="G200" s="1562" t="s">
        <v>1027</v>
      </c>
      <c r="H200" s="1562"/>
      <c r="I200" s="1562" t="s">
        <v>29</v>
      </c>
      <c r="J200" s="1562"/>
      <c r="K200" s="1562"/>
      <c r="L200" s="1359"/>
      <c r="M200" s="1561" t="s">
        <v>1626</v>
      </c>
      <c r="N200" s="1359"/>
      <c r="O200" s="1562" t="s">
        <v>1027</v>
      </c>
      <c r="P200" s="1359"/>
      <c r="Q200" s="1562" t="s">
        <v>29</v>
      </c>
      <c r="R200" s="1359"/>
      <c r="S200" s="1360"/>
      <c r="T200" s="1359"/>
      <c r="U200" s="1361">
        <v>0.76042358274819088</v>
      </c>
      <c r="V200" s="1359"/>
      <c r="W200" s="1361">
        <v>0.23957641725180912</v>
      </c>
    </row>
    <row r="201" spans="1:28">
      <c r="A201" s="1560" t="s">
        <v>1029</v>
      </c>
      <c r="B201" s="1372"/>
      <c r="C201" s="1560" t="s">
        <v>1029</v>
      </c>
      <c r="D201" s="1372"/>
      <c r="E201" s="1560" t="s">
        <v>1030</v>
      </c>
      <c r="F201" s="1372"/>
      <c r="G201" s="1564" t="s">
        <v>3569</v>
      </c>
      <c r="H201" s="1564"/>
      <c r="I201" s="1564" t="s">
        <v>30</v>
      </c>
      <c r="J201" s="1564"/>
      <c r="K201" s="1564" t="s">
        <v>152</v>
      </c>
      <c r="L201" s="1357"/>
      <c r="M201" s="1564" t="s">
        <v>1627</v>
      </c>
      <c r="N201" s="1357"/>
      <c r="O201" s="1564" t="s">
        <v>3569</v>
      </c>
      <c r="P201" s="1357"/>
      <c r="Q201" s="1564" t="s">
        <v>30</v>
      </c>
      <c r="R201" s="1357"/>
      <c r="S201" s="1564" t="s">
        <v>152</v>
      </c>
      <c r="T201" s="1371"/>
      <c r="U201" s="1564" t="s">
        <v>682</v>
      </c>
      <c r="V201" s="1564"/>
      <c r="W201" s="1564" t="s">
        <v>926</v>
      </c>
    </row>
    <row r="202" spans="1:28">
      <c r="A202" s="1562"/>
      <c r="B202" s="1359"/>
      <c r="C202" s="1562"/>
      <c r="D202" s="1359"/>
      <c r="E202" s="1562"/>
      <c r="F202" s="1359"/>
      <c r="G202" s="1561"/>
      <c r="H202" s="1561"/>
      <c r="I202" s="1561"/>
      <c r="J202" s="1561"/>
      <c r="K202" s="1561"/>
      <c r="M202" s="1344"/>
    </row>
    <row r="203" spans="1:28">
      <c r="A203" s="1561">
        <v>1</v>
      </c>
      <c r="B203" s="1362" t="s">
        <v>31</v>
      </c>
      <c r="C203" s="1345"/>
      <c r="G203" s="1561"/>
      <c r="H203" s="1561"/>
      <c r="I203" s="1561"/>
      <c r="J203" s="1561"/>
      <c r="K203" s="1561"/>
      <c r="M203" s="1344"/>
      <c r="O203" s="1363"/>
      <c r="P203" s="1363"/>
      <c r="Q203" s="1363"/>
      <c r="R203" s="1363"/>
      <c r="S203" s="1363"/>
      <c r="T203" s="1363"/>
      <c r="U203" s="1363"/>
      <c r="V203" s="1363"/>
      <c r="W203" s="1363"/>
    </row>
    <row r="204" spans="1:28">
      <c r="A204" s="1561">
        <v>2</v>
      </c>
      <c r="C204" s="1345">
        <v>403</v>
      </c>
      <c r="E204" s="1344" t="s">
        <v>532</v>
      </c>
      <c r="G204" s="1364">
        <v>5.4720151735468105E-2</v>
      </c>
      <c r="H204" s="1561"/>
      <c r="I204" s="1364">
        <v>0.94527984826453182</v>
      </c>
      <c r="J204" s="1364"/>
      <c r="K204" s="1364">
        <v>1</v>
      </c>
      <c r="M204" s="1365" t="s">
        <v>485</v>
      </c>
      <c r="O204" s="1366">
        <v>19153.12999999999</v>
      </c>
      <c r="P204" s="1366"/>
      <c r="Q204" s="1366">
        <v>330866.55</v>
      </c>
      <c r="R204" s="1366"/>
      <c r="S204" s="1366">
        <v>350019.68</v>
      </c>
      <c r="T204" s="1366"/>
      <c r="U204" s="1366">
        <v>14564.49173544185</v>
      </c>
      <c r="V204" s="1366"/>
      <c r="W204" s="1366">
        <v>4588.6382645581407</v>
      </c>
    </row>
    <row r="205" spans="1:28">
      <c r="A205" s="1561">
        <v>3</v>
      </c>
      <c r="C205" s="1345">
        <v>408</v>
      </c>
      <c r="E205" s="1344" t="s">
        <v>32</v>
      </c>
      <c r="G205" s="1364">
        <v>5.4463017844290466E-2</v>
      </c>
      <c r="H205" s="1561"/>
      <c r="I205" s="1364">
        <v>0.94553698215570958</v>
      </c>
      <c r="J205" s="1364"/>
      <c r="K205" s="1364">
        <v>1</v>
      </c>
      <c r="M205" s="1365" t="s">
        <v>485</v>
      </c>
      <c r="O205" s="1363">
        <v>1987.8799999999999</v>
      </c>
      <c r="P205" s="1363"/>
      <c r="Q205" s="1363">
        <v>34511.750000000007</v>
      </c>
      <c r="R205" s="1363"/>
      <c r="S205" s="1363">
        <v>36499.630000000005</v>
      </c>
      <c r="T205" s="1363"/>
      <c r="U205" s="1363">
        <v>1511.6308316734735</v>
      </c>
      <c r="V205" s="1363"/>
      <c r="W205" s="1363">
        <v>476.24916832652627</v>
      </c>
    </row>
    <row r="206" spans="1:28">
      <c r="A206" s="1561">
        <v>4</v>
      </c>
      <c r="C206" s="1345">
        <v>409</v>
      </c>
      <c r="E206" s="1344" t="s">
        <v>2380</v>
      </c>
      <c r="G206" s="1364">
        <v>0</v>
      </c>
      <c r="H206" s="1561"/>
      <c r="I206" s="1364">
        <v>0</v>
      </c>
      <c r="J206" s="1364"/>
      <c r="K206" s="1364">
        <v>0</v>
      </c>
      <c r="M206" s="1365" t="s">
        <v>485</v>
      </c>
      <c r="O206" s="1363">
        <v>0</v>
      </c>
      <c r="P206" s="1363"/>
      <c r="Q206" s="1363">
        <v>0</v>
      </c>
      <c r="R206" s="1363"/>
      <c r="S206" s="1363">
        <v>0</v>
      </c>
      <c r="T206" s="1363"/>
      <c r="U206" s="1363">
        <v>0</v>
      </c>
      <c r="V206" s="1363"/>
      <c r="W206" s="1363">
        <v>0</v>
      </c>
    </row>
    <row r="207" spans="1:28">
      <c r="A207" s="1561">
        <v>5</v>
      </c>
      <c r="C207" s="1345">
        <v>410</v>
      </c>
      <c r="E207" s="1344" t="s">
        <v>2381</v>
      </c>
      <c r="G207" s="1364">
        <v>0</v>
      </c>
      <c r="H207" s="1561"/>
      <c r="I207" s="1364">
        <v>0</v>
      </c>
      <c r="J207" s="1364"/>
      <c r="K207" s="1364">
        <v>0</v>
      </c>
      <c r="M207" s="1365" t="s">
        <v>485</v>
      </c>
      <c r="O207" s="1363">
        <v>0</v>
      </c>
      <c r="P207" s="1363"/>
      <c r="Q207" s="1363">
        <v>0</v>
      </c>
      <c r="R207" s="1363"/>
      <c r="S207" s="1363">
        <v>0</v>
      </c>
      <c r="T207" s="1363"/>
      <c r="U207" s="1363">
        <v>0</v>
      </c>
      <c r="V207" s="1363"/>
      <c r="W207" s="1363">
        <v>0</v>
      </c>
    </row>
    <row r="208" spans="1:28">
      <c r="A208" s="1561">
        <v>6</v>
      </c>
      <c r="C208" s="1345">
        <v>420</v>
      </c>
      <c r="E208" s="1344" t="s">
        <v>722</v>
      </c>
      <c r="G208" s="1364">
        <v>5.4452379447639511E-2</v>
      </c>
      <c r="H208" s="1561"/>
      <c r="I208" s="1364">
        <v>0.94554762055236041</v>
      </c>
      <c r="J208" s="1364"/>
      <c r="K208" s="1364">
        <v>1</v>
      </c>
      <c r="M208" s="1365" t="s">
        <v>485</v>
      </c>
      <c r="O208" s="1363">
        <v>-43.080000000000005</v>
      </c>
      <c r="P208" s="1363"/>
      <c r="Q208" s="1363">
        <v>-748.07</v>
      </c>
      <c r="R208" s="1363"/>
      <c r="S208" s="1363">
        <v>-791.15000000000009</v>
      </c>
      <c r="T208" s="1363"/>
      <c r="U208" s="1363">
        <v>-32.759047944792066</v>
      </c>
      <c r="V208" s="1363"/>
      <c r="W208" s="1363">
        <v>-10.320952055207938</v>
      </c>
    </row>
    <row r="209" spans="1:23">
      <c r="A209" s="1561">
        <v>7</v>
      </c>
      <c r="C209" s="1345">
        <v>427</v>
      </c>
      <c r="E209" s="1344" t="s">
        <v>2382</v>
      </c>
      <c r="G209" s="1364">
        <v>5.4460346810710082E-2</v>
      </c>
      <c r="H209" s="1561"/>
      <c r="I209" s="1364">
        <v>0.94553965318929001</v>
      </c>
      <c r="J209" s="1364"/>
      <c r="K209" s="1364">
        <v>1</v>
      </c>
      <c r="M209" s="1365" t="s">
        <v>485</v>
      </c>
      <c r="O209" s="1363">
        <v>74.810000000000016</v>
      </c>
      <c r="P209" s="1363"/>
      <c r="Q209" s="1363">
        <v>1298.8500000000001</v>
      </c>
      <c r="R209" s="1363"/>
      <c r="S209" s="1363">
        <v>1373.66</v>
      </c>
      <c r="T209" s="1363"/>
      <c r="U209" s="1363">
        <v>56.887288225392176</v>
      </c>
      <c r="V209" s="1363"/>
      <c r="W209" s="1363">
        <v>17.922711774607844</v>
      </c>
    </row>
    <row r="210" spans="1:23">
      <c r="A210" s="1561">
        <v>8</v>
      </c>
      <c r="C210" s="1345" t="s">
        <v>2383</v>
      </c>
      <c r="E210" s="1344" t="s">
        <v>33</v>
      </c>
      <c r="G210" s="1364">
        <v>5.4462186613258634E-2</v>
      </c>
      <c r="H210" s="1561"/>
      <c r="I210" s="1364">
        <v>0.94553781338674137</v>
      </c>
      <c r="J210" s="1364"/>
      <c r="K210" s="1364">
        <v>1</v>
      </c>
      <c r="M210" s="1365" t="s">
        <v>485</v>
      </c>
      <c r="N210" s="1365"/>
      <c r="O210" s="1363">
        <v>21597.760000000009</v>
      </c>
      <c r="P210" s="1363"/>
      <c r="Q210" s="1363">
        <v>374966.55999999994</v>
      </c>
      <c r="R210" s="1363"/>
      <c r="S210" s="1363">
        <v>396564.31999999995</v>
      </c>
      <c r="T210" s="1363"/>
      <c r="U210" s="1363">
        <v>16423.446038535574</v>
      </c>
      <c r="V210" s="1363"/>
      <c r="W210" s="1363">
        <v>5174.3139614644351</v>
      </c>
    </row>
    <row r="211" spans="1:23">
      <c r="A211" s="1561">
        <v>9</v>
      </c>
      <c r="C211" s="1345" t="s">
        <v>519</v>
      </c>
      <c r="E211" s="1344" t="s">
        <v>34</v>
      </c>
      <c r="G211" s="1364">
        <v>5.4462165654586892E-2</v>
      </c>
      <c r="H211" s="1561"/>
      <c r="I211" s="1364">
        <v>0.94553783434541305</v>
      </c>
      <c r="J211" s="1364"/>
      <c r="K211" s="1364">
        <v>1</v>
      </c>
      <c r="M211" s="1365" t="s">
        <v>485</v>
      </c>
      <c r="O211" s="1363">
        <v>21195.7</v>
      </c>
      <c r="P211" s="1363"/>
      <c r="Q211" s="1363">
        <v>367986.39999999997</v>
      </c>
      <c r="R211" s="1363"/>
      <c r="S211" s="1363">
        <v>389182.1</v>
      </c>
      <c r="T211" s="1363"/>
      <c r="U211" s="1363">
        <v>16117.710132855829</v>
      </c>
      <c r="V211" s="1363"/>
      <c r="W211" s="1363">
        <v>5077.9898671441706</v>
      </c>
    </row>
    <row r="212" spans="1:23">
      <c r="A212" s="1561">
        <v>10</v>
      </c>
      <c r="C212" s="1345" t="s">
        <v>521</v>
      </c>
      <c r="E212" s="1344" t="s">
        <v>35</v>
      </c>
      <c r="G212" s="1364">
        <v>5.4461963681901891E-2</v>
      </c>
      <c r="H212" s="1561"/>
      <c r="I212" s="1364">
        <v>0.94553803631809807</v>
      </c>
      <c r="J212" s="1364"/>
      <c r="K212" s="1364">
        <v>1</v>
      </c>
      <c r="M212" s="1365" t="s">
        <v>485</v>
      </c>
      <c r="O212" s="1363">
        <v>4053.2200000000003</v>
      </c>
      <c r="P212" s="1363"/>
      <c r="Q212" s="1363">
        <v>70369.73</v>
      </c>
      <c r="R212" s="1363"/>
      <c r="S212" s="1363">
        <v>74422.95</v>
      </c>
      <c r="T212" s="1363"/>
      <c r="U212" s="1363">
        <v>3082.1640740666226</v>
      </c>
      <c r="V212" s="1363"/>
      <c r="W212" s="1363">
        <v>971.05592593337781</v>
      </c>
    </row>
    <row r="213" spans="1:23">
      <c r="A213" s="1561">
        <v>11</v>
      </c>
      <c r="C213" s="1345" t="s">
        <v>522</v>
      </c>
      <c r="E213" s="1344" t="s">
        <v>38</v>
      </c>
      <c r="G213" s="1364">
        <v>5.4462016007668118E-2</v>
      </c>
      <c r="H213" s="1561"/>
      <c r="I213" s="1364">
        <v>0.94553798399233191</v>
      </c>
      <c r="J213" s="1364"/>
      <c r="K213" s="1364">
        <v>1</v>
      </c>
      <c r="M213" s="1365" t="s">
        <v>485</v>
      </c>
      <c r="O213" s="1363">
        <v>2936.4099999999994</v>
      </c>
      <c r="P213" s="1363"/>
      <c r="Q213" s="1363">
        <v>50980.250000000007</v>
      </c>
      <c r="R213" s="1363"/>
      <c r="S213" s="1363">
        <v>53916.66</v>
      </c>
      <c r="T213" s="1363"/>
      <c r="U213" s="1363">
        <v>2232.9154126176149</v>
      </c>
      <c r="V213" s="1363"/>
      <c r="W213" s="1363">
        <v>703.49458738238468</v>
      </c>
    </row>
    <row r="214" spans="1:23">
      <c r="A214" s="1561">
        <v>12</v>
      </c>
      <c r="C214" s="1345" t="s">
        <v>523</v>
      </c>
      <c r="E214" s="1344" t="s">
        <v>1785</v>
      </c>
      <c r="G214" s="1364">
        <v>0</v>
      </c>
      <c r="H214" s="1561"/>
      <c r="I214" s="1364">
        <v>0</v>
      </c>
      <c r="J214" s="1364"/>
      <c r="K214" s="1364">
        <v>0</v>
      </c>
      <c r="M214" s="1365" t="s">
        <v>485</v>
      </c>
      <c r="O214" s="1363">
        <v>0</v>
      </c>
      <c r="P214" s="1363"/>
      <c r="Q214" s="1363">
        <v>0</v>
      </c>
      <c r="R214" s="1363"/>
      <c r="S214" s="1363">
        <v>0</v>
      </c>
      <c r="T214" s="1363"/>
      <c r="U214" s="1363">
        <v>0</v>
      </c>
      <c r="V214" s="1363"/>
      <c r="W214" s="1363">
        <v>0</v>
      </c>
    </row>
    <row r="215" spans="1:23">
      <c r="A215" s="1561">
        <v>13</v>
      </c>
      <c r="C215" s="1345" t="s">
        <v>524</v>
      </c>
      <c r="E215" s="1344" t="s">
        <v>1786</v>
      </c>
      <c r="G215" s="1364">
        <v>5.4462048736678183E-2</v>
      </c>
      <c r="H215" s="1561"/>
      <c r="I215" s="1364">
        <v>0.94553795126332185</v>
      </c>
      <c r="J215" s="1364"/>
      <c r="K215" s="1364">
        <v>1</v>
      </c>
      <c r="M215" s="1365" t="s">
        <v>485</v>
      </c>
      <c r="O215" s="1363">
        <v>6141.78</v>
      </c>
      <c r="P215" s="1363"/>
      <c r="Q215" s="1363">
        <v>106629.95999999999</v>
      </c>
      <c r="R215" s="1363"/>
      <c r="S215" s="1363">
        <v>112771.73999999999</v>
      </c>
      <c r="T215" s="1363"/>
      <c r="U215" s="1363">
        <v>4670.3543520511839</v>
      </c>
      <c r="V215" s="1363"/>
      <c r="W215" s="1363">
        <v>1471.425647948816</v>
      </c>
    </row>
    <row r="216" spans="1:23">
      <c r="A216" s="1561">
        <v>14</v>
      </c>
      <c r="C216" s="1345">
        <v>641</v>
      </c>
      <c r="E216" s="1344" t="s">
        <v>3840</v>
      </c>
      <c r="G216" s="1364">
        <v>5.4461538461538471E-2</v>
      </c>
      <c r="H216" s="1561"/>
      <c r="I216" s="1364">
        <v>0.94553846153846155</v>
      </c>
      <c r="J216" s="1364"/>
      <c r="K216" s="1364">
        <v>1</v>
      </c>
      <c r="M216" s="1365" t="s">
        <v>485</v>
      </c>
      <c r="O216" s="1363">
        <v>95.580000000000013</v>
      </c>
      <c r="P216" s="1363"/>
      <c r="Q216" s="1363">
        <v>1659.42</v>
      </c>
      <c r="R216" s="1363"/>
      <c r="S216" s="1363">
        <v>1755</v>
      </c>
      <c r="T216" s="1363"/>
      <c r="U216" s="1363">
        <v>72.681286039072091</v>
      </c>
      <c r="V216" s="1363"/>
      <c r="W216" s="1363">
        <v>22.898713960927918</v>
      </c>
    </row>
    <row r="217" spans="1:23">
      <c r="A217" s="1561">
        <v>15</v>
      </c>
      <c r="C217" s="1345" t="s">
        <v>39</v>
      </c>
      <c r="E217" s="1344" t="s">
        <v>40</v>
      </c>
      <c r="G217" s="1364">
        <v>5.4386512644395868E-2</v>
      </c>
      <c r="H217" s="1561"/>
      <c r="I217" s="1364">
        <v>0.94561348735560402</v>
      </c>
      <c r="J217" s="1364"/>
      <c r="K217" s="1364">
        <v>1</v>
      </c>
      <c r="M217" s="1365" t="s">
        <v>485</v>
      </c>
      <c r="O217" s="1363">
        <v>17.419999999999998</v>
      </c>
      <c r="P217" s="1363"/>
      <c r="Q217" s="1363">
        <v>302.88</v>
      </c>
      <c r="R217" s="1363"/>
      <c r="S217" s="1363">
        <v>320.3</v>
      </c>
      <c r="T217" s="1363"/>
      <c r="U217" s="1363">
        <v>13.246578811473483</v>
      </c>
      <c r="V217" s="1363"/>
      <c r="W217" s="1363">
        <v>4.1734211885265147</v>
      </c>
    </row>
    <row r="218" spans="1:23">
      <c r="A218" s="1561">
        <v>16</v>
      </c>
      <c r="C218" s="1345" t="s">
        <v>526</v>
      </c>
      <c r="E218" s="1344" t="s">
        <v>3261</v>
      </c>
      <c r="G218" s="1364">
        <v>5.4462137021953787E-2</v>
      </c>
      <c r="H218" s="1561"/>
      <c r="I218" s="1364">
        <v>0.94553786297804632</v>
      </c>
      <c r="J218" s="1364"/>
      <c r="K218" s="1364">
        <v>1</v>
      </c>
      <c r="M218" s="1365" t="s">
        <v>485</v>
      </c>
      <c r="O218" s="1363">
        <v>10240.27</v>
      </c>
      <c r="P218" s="1363"/>
      <c r="Q218" s="1363">
        <v>177785.22</v>
      </c>
      <c r="R218" s="1363"/>
      <c r="S218" s="1363">
        <v>188025.49</v>
      </c>
      <c r="T218" s="1363"/>
      <c r="U218" s="1363">
        <v>7786.9428017088167</v>
      </c>
      <c r="V218" s="1363"/>
      <c r="W218" s="1363">
        <v>2453.3271982911833</v>
      </c>
    </row>
    <row r="219" spans="1:23">
      <c r="A219" s="1561">
        <v>17</v>
      </c>
      <c r="C219" s="1345" t="s">
        <v>526</v>
      </c>
      <c r="E219" s="1344" t="s">
        <v>42</v>
      </c>
      <c r="G219" s="1364">
        <v>5.4462162482518728E-2</v>
      </c>
      <c r="H219" s="1561"/>
      <c r="I219" s="1364">
        <v>0.94553783751748122</v>
      </c>
      <c r="J219" s="1364"/>
      <c r="K219" s="1364">
        <v>1</v>
      </c>
      <c r="M219" s="1365" t="s">
        <v>485</v>
      </c>
      <c r="O219" s="1363">
        <v>1254.3600000000004</v>
      </c>
      <c r="P219" s="1363"/>
      <c r="Q219" s="1363">
        <v>21777.41</v>
      </c>
      <c r="R219" s="1363"/>
      <c r="S219" s="1363">
        <v>23031.77</v>
      </c>
      <c r="T219" s="1363"/>
      <c r="U219" s="1363">
        <v>953.84492525602104</v>
      </c>
      <c r="V219" s="1363"/>
      <c r="W219" s="1363">
        <v>300.51507474397937</v>
      </c>
    </row>
    <row r="220" spans="1:23">
      <c r="A220" s="1561">
        <v>18</v>
      </c>
      <c r="C220" s="1345" t="s">
        <v>529</v>
      </c>
      <c r="E220" s="1344" t="s">
        <v>1788</v>
      </c>
      <c r="G220" s="1364">
        <v>5.4467610014304731E-2</v>
      </c>
      <c r="H220" s="1561"/>
      <c r="I220" s="1364">
        <v>0.94553238998569533</v>
      </c>
      <c r="J220" s="1364"/>
      <c r="K220" s="1364">
        <v>1</v>
      </c>
      <c r="M220" s="1365" t="s">
        <v>485</v>
      </c>
      <c r="O220" s="1363">
        <v>109.28</v>
      </c>
      <c r="P220" s="1363"/>
      <c r="Q220" s="1363">
        <v>1897.05</v>
      </c>
      <c r="R220" s="1363"/>
      <c r="S220" s="1363">
        <v>2006.33</v>
      </c>
      <c r="T220" s="1363"/>
      <c r="U220" s="1363">
        <v>83.099089122722305</v>
      </c>
      <c r="V220" s="1363"/>
      <c r="W220" s="1363">
        <v>26.1809108772777</v>
      </c>
    </row>
    <row r="221" spans="1:23">
      <c r="A221" s="1561">
        <v>19</v>
      </c>
      <c r="B221" s="654"/>
      <c r="C221" s="1345" t="s">
        <v>530</v>
      </c>
      <c r="D221" s="654"/>
      <c r="E221" s="1344" t="s">
        <v>41</v>
      </c>
      <c r="G221" s="1364">
        <v>5.4461975518763396E-2</v>
      </c>
      <c r="H221" s="1561"/>
      <c r="I221" s="1364">
        <v>0.94553802448123658</v>
      </c>
      <c r="J221" s="1364"/>
      <c r="K221" s="1364">
        <v>1</v>
      </c>
      <c r="M221" s="1365" t="s">
        <v>485</v>
      </c>
      <c r="O221" s="1363">
        <v>8917.5200000000186</v>
      </c>
      <c r="P221" s="1363"/>
      <c r="Q221" s="1363">
        <v>154820.93999999997</v>
      </c>
      <c r="R221" s="1363"/>
      <c r="S221" s="1363">
        <v>163738.46</v>
      </c>
      <c r="T221" s="1363"/>
      <c r="U221" s="1363">
        <v>6781.0925076286612</v>
      </c>
      <c r="V221" s="1363"/>
      <c r="W221" s="1363">
        <v>2136.4274923713574</v>
      </c>
    </row>
    <row r="222" spans="1:23" ht="12.75" thickBot="1">
      <c r="A222" s="1561">
        <v>20</v>
      </c>
      <c r="B222" s="654"/>
      <c r="C222" s="1345"/>
      <c r="G222" s="1364"/>
      <c r="H222" s="1561"/>
      <c r="I222" s="1561"/>
      <c r="J222" s="1561"/>
      <c r="K222" s="1561"/>
      <c r="M222" s="1344"/>
      <c r="O222" s="1367">
        <v>97732.040000000023</v>
      </c>
      <c r="P222" s="1363"/>
      <c r="Q222" s="1367">
        <v>1695104.8999999994</v>
      </c>
      <c r="R222" s="1367"/>
      <c r="S222" s="1367">
        <v>1792836.9399999997</v>
      </c>
      <c r="T222" s="1367"/>
      <c r="U222" s="1367">
        <v>74317.748006089518</v>
      </c>
      <c r="V222" s="1367"/>
      <c r="W222" s="1367">
        <v>23414.291993910501</v>
      </c>
    </row>
    <row r="223" spans="1:23" ht="12.75" thickTop="1">
      <c r="A223" s="1561">
        <v>21</v>
      </c>
      <c r="B223" s="654"/>
      <c r="C223" s="1345"/>
      <c r="D223" s="654"/>
      <c r="F223" s="654"/>
      <c r="G223" s="1364"/>
      <c r="H223" s="1561"/>
      <c r="I223" s="1561"/>
      <c r="J223" s="1561"/>
      <c r="K223" s="1561"/>
      <c r="M223" s="1344"/>
      <c r="O223" s="1363"/>
      <c r="P223" s="1363"/>
      <c r="Q223" s="1363"/>
      <c r="R223" s="1363"/>
      <c r="S223" s="1363"/>
      <c r="T223" s="1363"/>
      <c r="U223" s="1363"/>
      <c r="V223" s="1363"/>
      <c r="W223" s="1363"/>
    </row>
    <row r="224" spans="1:23">
      <c r="A224" s="1561">
        <v>22</v>
      </c>
      <c r="B224" s="1362" t="s">
        <v>45</v>
      </c>
      <c r="C224" s="1345"/>
      <c r="G224" s="1364"/>
      <c r="H224" s="1561"/>
      <c r="I224" s="1364"/>
      <c r="J224" s="1364"/>
      <c r="K224" s="1364"/>
      <c r="M224" s="1344"/>
      <c r="O224" s="1363"/>
      <c r="P224" s="1363"/>
      <c r="Q224" s="1363"/>
      <c r="R224" s="1363"/>
      <c r="S224" s="1363"/>
      <c r="T224" s="1363"/>
      <c r="U224" s="1363"/>
      <c r="V224" s="1363"/>
      <c r="W224" s="1363"/>
    </row>
    <row r="225" spans="1:23">
      <c r="A225" s="1561">
        <v>23</v>
      </c>
      <c r="C225" s="1345"/>
      <c r="G225" s="1364"/>
      <c r="H225" s="1561"/>
      <c r="I225" s="1364"/>
      <c r="J225" s="1364"/>
      <c r="K225" s="1364"/>
      <c r="M225" s="1344"/>
      <c r="O225" s="1363"/>
      <c r="P225" s="1363"/>
      <c r="Q225" s="1363"/>
      <c r="R225" s="1363"/>
      <c r="S225" s="1363"/>
      <c r="T225" s="1363"/>
      <c r="U225" s="1363"/>
      <c r="V225" s="1363"/>
      <c r="W225" s="1363"/>
    </row>
    <row r="226" spans="1:23">
      <c r="A226" s="1561">
        <v>24</v>
      </c>
      <c r="C226" s="1345">
        <v>403</v>
      </c>
      <c r="E226" s="1344" t="s">
        <v>43</v>
      </c>
      <c r="G226" s="1364">
        <v>0.24792103679056876</v>
      </c>
      <c r="H226" s="1561"/>
      <c r="I226" s="1364">
        <v>0.75207896320943124</v>
      </c>
      <c r="J226" s="1364"/>
      <c r="K226" s="1364">
        <v>1</v>
      </c>
      <c r="M226" s="1365" t="s">
        <v>485</v>
      </c>
      <c r="O226" s="1366">
        <v>6066.6599999999989</v>
      </c>
      <c r="P226" s="1366"/>
      <c r="Q226" s="1366">
        <v>18403.469999999994</v>
      </c>
      <c r="R226" s="1366"/>
      <c r="S226" s="1366">
        <v>24470.129999999994</v>
      </c>
      <c r="T226" s="1366"/>
      <c r="U226" s="1366">
        <v>4613.231332515139</v>
      </c>
      <c r="V226" s="1366"/>
      <c r="W226" s="1366">
        <v>1453.4286674848599</v>
      </c>
    </row>
    <row r="227" spans="1:23">
      <c r="A227" s="1561">
        <v>25</v>
      </c>
      <c r="C227" s="1345">
        <v>408</v>
      </c>
      <c r="E227" s="1344" t="s">
        <v>32</v>
      </c>
      <c r="G227" s="1364">
        <v>0.23158011317157942</v>
      </c>
      <c r="H227" s="1561"/>
      <c r="I227" s="1364">
        <v>0.76841988682842044</v>
      </c>
      <c r="J227" s="1364"/>
      <c r="K227" s="1364">
        <v>1</v>
      </c>
      <c r="M227" s="1365" t="s">
        <v>485</v>
      </c>
      <c r="O227" s="1363">
        <v>5415.67</v>
      </c>
      <c r="P227" s="1363"/>
      <c r="Q227" s="1363">
        <v>17970.059999999998</v>
      </c>
      <c r="R227" s="1363"/>
      <c r="S227" s="1363">
        <v>23385.73</v>
      </c>
      <c r="T227" s="1363"/>
      <c r="U227" s="1363">
        <v>4118.203184381895</v>
      </c>
      <c r="V227" s="1363"/>
      <c r="W227" s="1363">
        <v>1297.4668156181051</v>
      </c>
    </row>
    <row r="228" spans="1:23">
      <c r="A228" s="1561">
        <v>26</v>
      </c>
      <c r="C228" s="1345">
        <v>410</v>
      </c>
      <c r="E228" s="1344" t="s">
        <v>2381</v>
      </c>
      <c r="G228" s="1364">
        <v>0</v>
      </c>
      <c r="H228" s="1561"/>
      <c r="I228" s="1364">
        <v>0</v>
      </c>
      <c r="J228" s="1364"/>
      <c r="K228" s="1364">
        <v>0</v>
      </c>
      <c r="M228" s="1365" t="s">
        <v>485</v>
      </c>
      <c r="O228" s="1363">
        <v>0</v>
      </c>
      <c r="P228" s="1363"/>
      <c r="Q228" s="1363">
        <v>0</v>
      </c>
      <c r="R228" s="1363"/>
      <c r="S228" s="1363">
        <v>0</v>
      </c>
      <c r="T228" s="1363"/>
      <c r="U228" s="1363">
        <v>0</v>
      </c>
      <c r="V228" s="1363"/>
      <c r="W228" s="1363">
        <v>0</v>
      </c>
    </row>
    <row r="229" spans="1:23">
      <c r="A229" s="1561">
        <v>27</v>
      </c>
      <c r="C229" s="1345">
        <v>414</v>
      </c>
      <c r="E229" s="1344" t="s">
        <v>32</v>
      </c>
      <c r="G229" s="1364">
        <v>0.23101777777777777</v>
      </c>
      <c r="H229" s="1561"/>
      <c r="I229" s="1364">
        <v>0.76898222222222223</v>
      </c>
      <c r="J229" s="1364"/>
      <c r="K229" s="1364">
        <v>1</v>
      </c>
      <c r="M229" s="1365" t="s">
        <v>485</v>
      </c>
      <c r="O229" s="1363">
        <v>-1039.58</v>
      </c>
      <c r="P229" s="1363"/>
      <c r="Q229" s="1363">
        <v>-3460.42</v>
      </c>
      <c r="R229" s="1363"/>
      <c r="S229" s="1363">
        <v>-4500</v>
      </c>
      <c r="T229" s="1363"/>
      <c r="U229" s="1363">
        <v>-790.52114815336427</v>
      </c>
      <c r="V229" s="1363"/>
      <c r="W229" s="1363">
        <v>-249.05885184663569</v>
      </c>
    </row>
    <row r="230" spans="1:23">
      <c r="A230" s="1561">
        <v>28</v>
      </c>
      <c r="C230" s="1345">
        <v>427</v>
      </c>
      <c r="E230" s="1344" t="s">
        <v>2382</v>
      </c>
      <c r="G230" s="1364">
        <v>0.22978723404255319</v>
      </c>
      <c r="H230" s="1561"/>
      <c r="I230" s="1364">
        <v>0.77021276595744681</v>
      </c>
      <c r="J230" s="1364"/>
      <c r="K230" s="1364">
        <v>1</v>
      </c>
      <c r="M230" s="1365" t="s">
        <v>485</v>
      </c>
      <c r="O230" s="1363">
        <v>1.08</v>
      </c>
      <c r="P230" s="1363"/>
      <c r="Q230" s="1363">
        <v>3.62</v>
      </c>
      <c r="R230" s="1363"/>
      <c r="S230" s="1363">
        <v>4.7</v>
      </c>
      <c r="T230" s="1363"/>
      <c r="U230" s="1363">
        <v>0.82125746936804622</v>
      </c>
      <c r="V230" s="1363"/>
      <c r="W230" s="1363">
        <v>0.25874253063195385</v>
      </c>
    </row>
    <row r="231" spans="1:23">
      <c r="A231" s="1561">
        <v>29</v>
      </c>
      <c r="C231" s="1345" t="s">
        <v>2383</v>
      </c>
      <c r="E231" s="1344" t="s">
        <v>33</v>
      </c>
      <c r="G231" s="1364">
        <v>0.2339669507808381</v>
      </c>
      <c r="H231" s="1561"/>
      <c r="I231" s="1364">
        <v>0.76603304921916193</v>
      </c>
      <c r="J231" s="1364"/>
      <c r="K231" s="1364">
        <v>1</v>
      </c>
      <c r="M231" s="1365" t="s">
        <v>485</v>
      </c>
      <c r="N231" s="1365"/>
      <c r="O231" s="1363">
        <v>11267.35</v>
      </c>
      <c r="P231" s="1363"/>
      <c r="Q231" s="1363">
        <v>36890.520000000004</v>
      </c>
      <c r="R231" s="1363"/>
      <c r="S231" s="1363">
        <v>48157.87</v>
      </c>
      <c r="T231" s="1363"/>
      <c r="U231" s="1363">
        <v>8567.9586550778295</v>
      </c>
      <c r="V231" s="1363"/>
      <c r="W231" s="1363">
        <v>2699.3913449221714</v>
      </c>
    </row>
    <row r="232" spans="1:23">
      <c r="A232" s="1561">
        <v>30</v>
      </c>
      <c r="C232" s="1345" t="s">
        <v>519</v>
      </c>
      <c r="E232" s="1344" t="s">
        <v>34</v>
      </c>
      <c r="G232" s="1364">
        <v>0.2310163934426229</v>
      </c>
      <c r="H232" s="1561"/>
      <c r="I232" s="1364">
        <v>0.76898360655737708</v>
      </c>
      <c r="J232" s="1364"/>
      <c r="K232" s="1364">
        <v>1</v>
      </c>
      <c r="M232" s="1365" t="s">
        <v>485</v>
      </c>
      <c r="O232" s="1363">
        <v>70.45999999999998</v>
      </c>
      <c r="P232" s="1363"/>
      <c r="Q232" s="1363">
        <v>234.54000000000002</v>
      </c>
      <c r="R232" s="1363"/>
      <c r="S232" s="1363">
        <v>305</v>
      </c>
      <c r="T232" s="1363"/>
      <c r="U232" s="1363">
        <v>53.579445640437513</v>
      </c>
      <c r="V232" s="1363"/>
      <c r="W232" s="1363">
        <v>16.880554359562467</v>
      </c>
    </row>
    <row r="233" spans="1:23">
      <c r="A233" s="1561">
        <v>31</v>
      </c>
      <c r="C233" s="1345" t="s">
        <v>521</v>
      </c>
      <c r="E233" s="1344" t="s">
        <v>35</v>
      </c>
      <c r="G233" s="1364">
        <v>0.24672061942711232</v>
      </c>
      <c r="H233" s="1561"/>
      <c r="I233" s="1364">
        <v>0.75327938057288768</v>
      </c>
      <c r="J233" s="1364"/>
      <c r="K233" s="1364">
        <v>1</v>
      </c>
      <c r="M233" s="1365" t="s">
        <v>485</v>
      </c>
      <c r="O233" s="1363">
        <v>119.81000000000002</v>
      </c>
      <c r="P233" s="1363"/>
      <c r="Q233" s="1363">
        <v>365.8</v>
      </c>
      <c r="R233" s="1363"/>
      <c r="S233" s="1363">
        <v>485.61</v>
      </c>
      <c r="T233" s="1363"/>
      <c r="U233" s="1363">
        <v>91.106349449060758</v>
      </c>
      <c r="V233" s="1363"/>
      <c r="W233" s="1363">
        <v>28.703650550939255</v>
      </c>
    </row>
    <row r="234" spans="1:23">
      <c r="A234" s="1561">
        <v>32</v>
      </c>
      <c r="C234" s="1345" t="s">
        <v>36</v>
      </c>
      <c r="E234" s="1344" t="s">
        <v>37</v>
      </c>
      <c r="G234" s="1364">
        <v>0</v>
      </c>
      <c r="H234" s="1561"/>
      <c r="I234" s="1364">
        <v>0</v>
      </c>
      <c r="J234" s="1364"/>
      <c r="K234" s="1364">
        <v>0</v>
      </c>
      <c r="M234" s="1365" t="s">
        <v>485</v>
      </c>
      <c r="O234" s="1363">
        <v>0</v>
      </c>
      <c r="P234" s="1363"/>
      <c r="Q234" s="1363">
        <v>0</v>
      </c>
      <c r="R234" s="1363"/>
      <c r="S234" s="1363">
        <v>0</v>
      </c>
      <c r="T234" s="1363"/>
      <c r="U234" s="1363">
        <v>0</v>
      </c>
      <c r="V234" s="1363"/>
      <c r="W234" s="1363">
        <v>0</v>
      </c>
    </row>
    <row r="235" spans="1:23">
      <c r="A235" s="1561">
        <v>33</v>
      </c>
      <c r="C235" s="1345" t="s">
        <v>523</v>
      </c>
      <c r="E235" s="1344" t="s">
        <v>1785</v>
      </c>
      <c r="G235" s="1364">
        <v>0</v>
      </c>
      <c r="H235" s="1561"/>
      <c r="I235" s="1364">
        <v>0</v>
      </c>
      <c r="J235" s="1364"/>
      <c r="K235" s="1364">
        <v>0</v>
      </c>
      <c r="M235" s="1365" t="s">
        <v>485</v>
      </c>
      <c r="O235" s="1363">
        <v>0</v>
      </c>
      <c r="P235" s="1363"/>
      <c r="Q235" s="1363">
        <v>0</v>
      </c>
      <c r="R235" s="1363"/>
      <c r="S235" s="1363">
        <v>0</v>
      </c>
      <c r="T235" s="1363"/>
      <c r="U235" s="1363">
        <v>0</v>
      </c>
      <c r="V235" s="1363"/>
      <c r="W235" s="1363">
        <v>0</v>
      </c>
    </row>
    <row r="236" spans="1:23">
      <c r="A236" s="1561">
        <v>34</v>
      </c>
      <c r="C236" s="1345">
        <v>635</v>
      </c>
      <c r="E236" s="1344" t="s">
        <v>3841</v>
      </c>
      <c r="G236" s="1364">
        <v>0</v>
      </c>
      <c r="H236" s="1561"/>
      <c r="I236" s="1364">
        <v>0</v>
      </c>
      <c r="J236" s="1364"/>
      <c r="K236" s="1364">
        <v>0</v>
      </c>
      <c r="M236" s="1365" t="s">
        <v>485</v>
      </c>
      <c r="O236" s="1363">
        <v>0</v>
      </c>
      <c r="P236" s="1363"/>
      <c r="Q236" s="1363">
        <v>0</v>
      </c>
      <c r="R236" s="1363"/>
      <c r="S236" s="1363">
        <v>0</v>
      </c>
      <c r="T236" s="1363"/>
      <c r="U236" s="1363">
        <v>0</v>
      </c>
      <c r="V236" s="1363"/>
      <c r="W236" s="1363">
        <v>0</v>
      </c>
    </row>
    <row r="237" spans="1:23">
      <c r="A237" s="1561">
        <v>35</v>
      </c>
      <c r="C237" s="1345" t="s">
        <v>524</v>
      </c>
      <c r="E237" s="1344" t="s">
        <v>1786</v>
      </c>
      <c r="G237" s="1364">
        <v>0.23102148358329958</v>
      </c>
      <c r="H237" s="1561"/>
      <c r="I237" s="1364">
        <v>0.76897851641670045</v>
      </c>
      <c r="J237" s="1364"/>
      <c r="K237" s="1364">
        <v>1</v>
      </c>
      <c r="M237" s="1365" t="s">
        <v>485</v>
      </c>
      <c r="O237" s="1363">
        <v>569.93000000000006</v>
      </c>
      <c r="P237" s="1363"/>
      <c r="Q237" s="1363">
        <v>1897.07</v>
      </c>
      <c r="R237" s="1363"/>
      <c r="S237" s="1363">
        <v>2467</v>
      </c>
      <c r="T237" s="1363"/>
      <c r="U237" s="1363">
        <v>433.38821251567646</v>
      </c>
      <c r="V237" s="1363"/>
      <c r="W237" s="1363">
        <v>136.54178748432358</v>
      </c>
    </row>
    <row r="238" spans="1:23">
      <c r="A238" s="1561">
        <v>36</v>
      </c>
      <c r="C238" s="1345" t="s">
        <v>525</v>
      </c>
      <c r="E238" s="1344" t="s">
        <v>2384</v>
      </c>
      <c r="G238" s="1364">
        <v>0</v>
      </c>
      <c r="H238" s="1561"/>
      <c r="I238" s="1364">
        <v>0</v>
      </c>
      <c r="J238" s="1364"/>
      <c r="K238" s="1364">
        <v>0</v>
      </c>
      <c r="M238" s="1365" t="s">
        <v>485</v>
      </c>
      <c r="O238" s="1363">
        <v>0</v>
      </c>
      <c r="P238" s="1363"/>
      <c r="Q238" s="1363">
        <v>0</v>
      </c>
      <c r="R238" s="1363"/>
      <c r="S238" s="1363">
        <v>0</v>
      </c>
      <c r="T238" s="1363"/>
      <c r="U238" s="1363">
        <v>0</v>
      </c>
      <c r="V238" s="1363"/>
      <c r="W238" s="1363">
        <v>0</v>
      </c>
    </row>
    <row r="239" spans="1:23">
      <c r="A239" s="1561">
        <v>37</v>
      </c>
      <c r="C239" s="1345" t="s">
        <v>39</v>
      </c>
      <c r="E239" s="1344" t="s">
        <v>1787</v>
      </c>
      <c r="G239" s="1364">
        <v>0.23101853735269787</v>
      </c>
      <c r="H239" s="1561"/>
      <c r="I239" s="1364">
        <v>0.76898146264730216</v>
      </c>
      <c r="J239" s="1364"/>
      <c r="K239" s="1364">
        <v>1</v>
      </c>
      <c r="M239" s="1365" t="s">
        <v>485</v>
      </c>
      <c r="O239" s="1363">
        <v>6132.9599999999991</v>
      </c>
      <c r="P239" s="1363"/>
      <c r="Q239" s="1363">
        <v>20414.52</v>
      </c>
      <c r="R239" s="1363"/>
      <c r="S239" s="1363">
        <v>26547.48</v>
      </c>
      <c r="T239" s="1363"/>
      <c r="U239" s="1363">
        <v>4663.6474160513444</v>
      </c>
      <c r="V239" s="1363"/>
      <c r="W239" s="1363">
        <v>1469.3125839486549</v>
      </c>
    </row>
    <row r="240" spans="1:23">
      <c r="A240" s="1561">
        <v>38</v>
      </c>
      <c r="C240" s="1345" t="s">
        <v>528</v>
      </c>
      <c r="E240" s="1344" t="s">
        <v>44</v>
      </c>
      <c r="G240" s="1364">
        <v>0</v>
      </c>
      <c r="H240" s="1561"/>
      <c r="I240" s="1364">
        <v>0</v>
      </c>
      <c r="J240" s="1364"/>
      <c r="K240" s="1364">
        <v>0</v>
      </c>
      <c r="M240" s="1365" t="s">
        <v>485</v>
      </c>
      <c r="O240" s="1363">
        <v>0</v>
      </c>
      <c r="P240" s="1363"/>
      <c r="Q240" s="1363">
        <v>0</v>
      </c>
      <c r="R240" s="1363"/>
      <c r="S240" s="1363">
        <v>0</v>
      </c>
      <c r="T240" s="1363"/>
      <c r="U240" s="1363">
        <v>0</v>
      </c>
      <c r="V240" s="1363"/>
      <c r="W240" s="1363">
        <v>0</v>
      </c>
    </row>
    <row r="241" spans="1:28">
      <c r="A241" s="1561">
        <v>39</v>
      </c>
      <c r="C241" s="1345" t="s">
        <v>530</v>
      </c>
      <c r="E241" s="1344" t="s">
        <v>41</v>
      </c>
      <c r="G241" s="1364">
        <v>0.23204611778246989</v>
      </c>
      <c r="H241" s="1561"/>
      <c r="I241" s="1364">
        <v>0.76795388221753014</v>
      </c>
      <c r="J241" s="1364"/>
      <c r="K241" s="1364">
        <v>1</v>
      </c>
      <c r="M241" s="1365" t="s">
        <v>485</v>
      </c>
      <c r="O241" s="1363">
        <v>6661.0300000000007</v>
      </c>
      <c r="P241" s="1363"/>
      <c r="Q241" s="1363">
        <v>22044.6</v>
      </c>
      <c r="R241" s="1363"/>
      <c r="S241" s="1363">
        <v>28705.629999999997</v>
      </c>
      <c r="T241" s="1363"/>
      <c r="U241" s="1363">
        <v>5065.2042973931821</v>
      </c>
      <c r="V241" s="1363"/>
      <c r="W241" s="1363">
        <v>1595.8257026068181</v>
      </c>
    </row>
    <row r="242" spans="1:28" ht="12.75" thickBot="1">
      <c r="A242" s="1561">
        <v>40</v>
      </c>
      <c r="C242" s="1345"/>
      <c r="G242" s="1561"/>
      <c r="H242" s="1561"/>
      <c r="I242" s="1561"/>
      <c r="J242" s="1561"/>
      <c r="K242" s="1364"/>
      <c r="M242" s="1344"/>
      <c r="O242" s="1367">
        <v>35265.370000000003</v>
      </c>
      <c r="P242" s="1363"/>
      <c r="Q242" s="1367">
        <v>114763.78</v>
      </c>
      <c r="R242" s="1367"/>
      <c r="S242" s="1367">
        <v>150029.15</v>
      </c>
      <c r="T242" s="1367"/>
      <c r="U242" s="1367">
        <v>26816.619002340565</v>
      </c>
      <c r="V242" s="1367"/>
      <c r="W242" s="1367">
        <v>8448.750997659432</v>
      </c>
    </row>
    <row r="243" spans="1:28" ht="12.75" thickTop="1">
      <c r="A243" s="1561">
        <v>41</v>
      </c>
      <c r="C243" s="1345"/>
      <c r="G243" s="1561"/>
      <c r="H243" s="1561"/>
      <c r="I243" s="1561"/>
      <c r="J243" s="1561"/>
      <c r="K243" s="1561"/>
      <c r="M243" s="1344"/>
    </row>
    <row r="244" spans="1:28">
      <c r="A244" s="1561">
        <v>42</v>
      </c>
      <c r="B244" s="1362" t="s">
        <v>2385</v>
      </c>
      <c r="C244" s="1345"/>
      <c r="G244" s="1364"/>
      <c r="H244" s="1561"/>
      <c r="I244" s="1364"/>
      <c r="J244" s="1364"/>
      <c r="K244" s="1364"/>
      <c r="M244" s="1344"/>
      <c r="O244" s="1363"/>
      <c r="P244" s="1363"/>
      <c r="Q244" s="1363"/>
      <c r="R244" s="1363"/>
      <c r="S244" s="1363"/>
      <c r="T244" s="1363"/>
      <c r="U244" s="1363"/>
      <c r="V244" s="1363"/>
      <c r="W244" s="1363"/>
    </row>
    <row r="245" spans="1:28">
      <c r="A245" s="1561">
        <v>43</v>
      </c>
      <c r="B245" s="1362"/>
      <c r="C245" s="1345"/>
      <c r="G245" s="1364"/>
      <c r="H245" s="1561"/>
      <c r="I245" s="1364"/>
      <c r="J245" s="1364"/>
      <c r="K245" s="1364"/>
      <c r="M245" s="1344"/>
      <c r="O245" s="1363"/>
      <c r="P245" s="1363"/>
      <c r="Q245" s="1363"/>
      <c r="R245" s="1363"/>
      <c r="S245" s="1363"/>
      <c r="T245" s="1363"/>
      <c r="U245" s="1363"/>
      <c r="V245" s="1363"/>
      <c r="W245" s="1363"/>
    </row>
    <row r="246" spans="1:28" ht="24">
      <c r="A246" s="1561">
        <v>44</v>
      </c>
      <c r="C246" s="1345">
        <v>427</v>
      </c>
      <c r="E246" s="1344" t="s">
        <v>2382</v>
      </c>
      <c r="G246" s="1364">
        <v>0</v>
      </c>
      <c r="H246" s="1561"/>
      <c r="I246" s="1364">
        <v>0</v>
      </c>
      <c r="J246" s="1364"/>
      <c r="K246" s="1364">
        <v>0</v>
      </c>
      <c r="M246" s="1368" t="s">
        <v>2386</v>
      </c>
      <c r="O246" s="1366">
        <v>0</v>
      </c>
      <c r="P246" s="1366"/>
      <c r="Q246" s="1366">
        <v>0</v>
      </c>
      <c r="R246" s="1366"/>
      <c r="S246" s="1366">
        <v>0</v>
      </c>
      <c r="T246" s="1366"/>
      <c r="U246" s="1366">
        <v>0</v>
      </c>
      <c r="V246" s="1366"/>
      <c r="W246" s="1366">
        <v>0</v>
      </c>
    </row>
    <row r="247" spans="1:28" ht="12.75" thickBot="1">
      <c r="A247" s="1561">
        <v>45</v>
      </c>
      <c r="C247" s="1345"/>
      <c r="G247" s="1561"/>
      <c r="H247" s="1561"/>
      <c r="I247" s="1561"/>
      <c r="J247" s="1561"/>
      <c r="K247" s="1364"/>
      <c r="M247" s="1344"/>
      <c r="O247" s="1370">
        <v>0</v>
      </c>
      <c r="P247" s="1363"/>
      <c r="Q247" s="1370">
        <v>0</v>
      </c>
      <c r="R247" s="1363"/>
      <c r="S247" s="1370">
        <v>0</v>
      </c>
      <c r="T247" s="1363"/>
      <c r="U247" s="1370">
        <v>0</v>
      </c>
      <c r="V247" s="1363"/>
      <c r="W247" s="1370">
        <v>0</v>
      </c>
    </row>
    <row r="248" spans="1:28" ht="12.75" thickTop="1">
      <c r="A248" s="1561">
        <v>46</v>
      </c>
      <c r="B248" s="1344" t="s">
        <v>46</v>
      </c>
      <c r="C248" s="1345"/>
      <c r="G248" s="1561"/>
      <c r="H248" s="1561"/>
      <c r="I248" s="1561"/>
      <c r="J248" s="1561"/>
      <c r="K248" s="1561"/>
    </row>
    <row r="249" spans="1:28">
      <c r="A249" s="1343" t="s">
        <v>1665</v>
      </c>
      <c r="C249" s="1345"/>
      <c r="G249" s="1561"/>
      <c r="H249" s="1561"/>
      <c r="I249" s="1561"/>
      <c r="J249" s="1561"/>
      <c r="K249" s="1561"/>
      <c r="W249" s="1345" t="s">
        <v>1741</v>
      </c>
      <c r="X249" s="1345"/>
      <c r="AB249" s="1366"/>
    </row>
    <row r="250" spans="1:28">
      <c r="C250" s="1345"/>
      <c r="G250" s="1561"/>
      <c r="H250" s="1346"/>
      <c r="I250" s="1346" t="s">
        <v>1318</v>
      </c>
      <c r="J250" s="1346"/>
      <c r="K250" s="1346"/>
      <c r="L250" s="1347"/>
      <c r="S250" s="1345"/>
      <c r="W250" s="1345"/>
      <c r="X250" s="1345"/>
      <c r="AB250" s="1935"/>
    </row>
    <row r="251" spans="1:28">
      <c r="A251" s="654" t="s">
        <v>3808</v>
      </c>
      <c r="C251" s="1345"/>
      <c r="G251" s="1561"/>
      <c r="H251" s="1346"/>
      <c r="I251" s="1346"/>
      <c r="J251" s="1346"/>
      <c r="K251" s="1346"/>
      <c r="L251" s="1347"/>
      <c r="S251" s="1343"/>
      <c r="W251" s="1345" t="s">
        <v>1349</v>
      </c>
      <c r="X251" s="1345"/>
      <c r="AB251" s="2132"/>
    </row>
    <row r="252" spans="1:28">
      <c r="A252" s="654" t="s">
        <v>3807</v>
      </c>
      <c r="B252" s="1343"/>
      <c r="C252" s="1343"/>
      <c r="G252" s="1561"/>
      <c r="H252" s="1346"/>
      <c r="I252" s="1346"/>
      <c r="J252" s="1346"/>
      <c r="K252" s="1346"/>
      <c r="L252" s="1347"/>
      <c r="S252" s="1345"/>
      <c r="W252" s="1345" t="s">
        <v>2392</v>
      </c>
      <c r="X252" s="1345"/>
    </row>
    <row r="253" spans="1:28">
      <c r="A253" s="654" t="s">
        <v>2632</v>
      </c>
      <c r="C253" s="1345"/>
      <c r="F253" s="1343"/>
      <c r="G253" s="1561"/>
      <c r="H253" s="1346"/>
      <c r="I253" s="1346"/>
      <c r="J253" s="1346"/>
      <c r="K253" s="1346"/>
      <c r="L253" s="1347"/>
      <c r="S253" s="1345"/>
      <c r="W253" s="1345"/>
      <c r="X253" s="1345"/>
    </row>
    <row r="254" spans="1:28" ht="12.75" thickBot="1">
      <c r="A254" s="1343" t="s">
        <v>1570</v>
      </c>
      <c r="C254" s="1345"/>
      <c r="E254" s="1348"/>
      <c r="F254" s="1343"/>
      <c r="G254" s="1561"/>
      <c r="H254" s="1346"/>
      <c r="I254" s="1346"/>
      <c r="J254" s="1346"/>
      <c r="K254" s="1346"/>
      <c r="L254" s="1347"/>
      <c r="S254" s="1343"/>
      <c r="W254" s="1382" t="s">
        <v>4011</v>
      </c>
      <c r="X254" s="1345"/>
    </row>
    <row r="255" spans="1:28" ht="12.75" thickBot="1">
      <c r="A255" s="1343" t="s">
        <v>1014</v>
      </c>
      <c r="C255" s="1345"/>
      <c r="F255" s="1343"/>
      <c r="G255" s="1561"/>
      <c r="H255" s="1346"/>
      <c r="I255" s="1346"/>
      <c r="J255" s="1346"/>
      <c r="K255" s="1346"/>
      <c r="L255" s="1347"/>
      <c r="S255" s="1345"/>
      <c r="W255" s="1345"/>
      <c r="Z255" s="1349"/>
    </row>
    <row r="256" spans="1:28">
      <c r="A256" s="1344" t="s">
        <v>2377</v>
      </c>
      <c r="C256" s="1345"/>
      <c r="G256" s="1561"/>
      <c r="H256" s="1561"/>
      <c r="I256" s="1561"/>
      <c r="J256" s="1561"/>
      <c r="K256" s="1561"/>
      <c r="U256" s="2601" t="s">
        <v>3721</v>
      </c>
      <c r="V256" s="2601"/>
      <c r="W256" s="2601"/>
    </row>
    <row r="257" spans="1:28">
      <c r="A257" s="1343" t="s">
        <v>2378</v>
      </c>
      <c r="C257" s="1345"/>
      <c r="G257" s="1561"/>
      <c r="H257" s="1561"/>
      <c r="I257" s="1561"/>
      <c r="J257" s="1561"/>
      <c r="K257" s="1561"/>
      <c r="U257" s="2602" t="s">
        <v>2379</v>
      </c>
      <c r="V257" s="2602"/>
      <c r="W257" s="2602"/>
    </row>
    <row r="258" spans="1:28">
      <c r="A258" s="1351"/>
      <c r="B258" s="1351"/>
      <c r="C258" s="1352">
        <v>-1</v>
      </c>
      <c r="D258" s="1352"/>
      <c r="E258" s="1352">
        <v>-2</v>
      </c>
      <c r="F258" s="1351"/>
      <c r="G258" s="1352">
        <v>-3</v>
      </c>
      <c r="H258" s="1352"/>
      <c r="I258" s="1352">
        <v>-4</v>
      </c>
      <c r="J258" s="1352"/>
      <c r="K258" s="1352">
        <v>-5</v>
      </c>
      <c r="L258" s="1351"/>
      <c r="M258" s="1352">
        <v>-6</v>
      </c>
      <c r="N258" s="1351"/>
      <c r="O258" s="1352">
        <v>-7</v>
      </c>
      <c r="P258" s="1351"/>
      <c r="Q258" s="1352">
        <v>-8</v>
      </c>
      <c r="R258" s="1351"/>
      <c r="S258" s="1352">
        <v>-9</v>
      </c>
      <c r="T258" s="1351"/>
      <c r="U258" s="1352">
        <v>-10</v>
      </c>
      <c r="V258" s="1352"/>
      <c r="W258" s="1352">
        <v>-11</v>
      </c>
      <c r="X258" s="654"/>
      <c r="Y258" s="1354"/>
      <c r="Z258" s="1354"/>
      <c r="AA258" s="1354"/>
      <c r="AB258" s="1354"/>
    </row>
    <row r="259" spans="1:28">
      <c r="A259" s="1354"/>
      <c r="B259" s="1354"/>
      <c r="C259" s="1355"/>
      <c r="D259" s="1354"/>
      <c r="E259" s="1354"/>
      <c r="F259" s="1354"/>
      <c r="G259" s="1356"/>
      <c r="H259" s="1356"/>
      <c r="I259" s="1356"/>
      <c r="J259" s="1356"/>
      <c r="K259" s="1356"/>
      <c r="L259" s="1354"/>
      <c r="M259" s="1356"/>
      <c r="N259" s="1354"/>
      <c r="O259" s="2603" t="s">
        <v>3846</v>
      </c>
      <c r="P259" s="2603"/>
      <c r="Q259" s="2603"/>
      <c r="R259" s="2603"/>
      <c r="S259" s="2603"/>
      <c r="T259" s="2603"/>
      <c r="U259" s="2603"/>
      <c r="V259" s="2603"/>
      <c r="W259" s="2603"/>
      <c r="X259" s="654"/>
      <c r="Y259" s="1354"/>
      <c r="Z259" s="1354"/>
      <c r="AA259" s="1354"/>
      <c r="AB259" s="1354"/>
    </row>
    <row r="260" spans="1:28">
      <c r="C260" s="1345"/>
      <c r="G260" s="2600" t="s">
        <v>1623</v>
      </c>
      <c r="H260" s="2600"/>
      <c r="I260" s="2600"/>
      <c r="J260" s="2600"/>
      <c r="K260" s="2600"/>
      <c r="L260" s="1372"/>
      <c r="M260" s="1560"/>
      <c r="N260" s="1372"/>
      <c r="O260" s="1372"/>
      <c r="P260" s="1373"/>
      <c r="Q260" s="1560" t="s">
        <v>1624</v>
      </c>
      <c r="R260" s="1373"/>
      <c r="S260" s="1373"/>
      <c r="U260" s="1372"/>
      <c r="V260" s="1560"/>
      <c r="W260" s="1560"/>
      <c r="X260" s="654"/>
    </row>
    <row r="261" spans="1:28">
      <c r="C261" s="1561" t="s">
        <v>1625</v>
      </c>
      <c r="G261" s="1561" t="s">
        <v>3787</v>
      </c>
      <c r="H261" s="1561"/>
      <c r="I261" s="1561" t="s">
        <v>1666</v>
      </c>
      <c r="J261" s="1561"/>
      <c r="K261" s="1561"/>
      <c r="M261" s="1561" t="s">
        <v>1030</v>
      </c>
      <c r="O261" s="1561" t="s">
        <v>3787</v>
      </c>
      <c r="Q261" s="1561" t="s">
        <v>1666</v>
      </c>
      <c r="S261" s="1561"/>
      <c r="U261" s="1561"/>
      <c r="W261" s="1561"/>
      <c r="X261" s="654"/>
    </row>
    <row r="262" spans="1:28">
      <c r="A262" s="1561" t="s">
        <v>119</v>
      </c>
      <c r="C262" s="1561" t="s">
        <v>1876</v>
      </c>
      <c r="F262" s="1359"/>
      <c r="G262" s="1562" t="s">
        <v>1027</v>
      </c>
      <c r="H262" s="1562"/>
      <c r="I262" s="1562" t="s">
        <v>29</v>
      </c>
      <c r="J262" s="1562"/>
      <c r="K262" s="1562"/>
      <c r="L262" s="1359"/>
      <c r="M262" s="1561" t="s">
        <v>1626</v>
      </c>
      <c r="N262" s="1359"/>
      <c r="O262" s="1562" t="s">
        <v>1027</v>
      </c>
      <c r="P262" s="1359"/>
      <c r="Q262" s="1562" t="s">
        <v>29</v>
      </c>
      <c r="R262" s="1359"/>
      <c r="S262" s="1360"/>
      <c r="T262" s="1359"/>
      <c r="U262" s="1361">
        <v>0.76036303167511476</v>
      </c>
      <c r="V262" s="1359"/>
      <c r="W262" s="1361">
        <v>0.23963696832488535</v>
      </c>
      <c r="X262" s="654"/>
    </row>
    <row r="263" spans="1:28">
      <c r="A263" s="1560" t="s">
        <v>1029</v>
      </c>
      <c r="B263" s="1372"/>
      <c r="C263" s="1560" t="s">
        <v>1029</v>
      </c>
      <c r="D263" s="1372"/>
      <c r="E263" s="1560" t="s">
        <v>1030</v>
      </c>
      <c r="F263" s="1372"/>
      <c r="G263" s="1564" t="s">
        <v>3569</v>
      </c>
      <c r="H263" s="1564"/>
      <c r="I263" s="1564" t="s">
        <v>30</v>
      </c>
      <c r="J263" s="1564"/>
      <c r="K263" s="1564" t="s">
        <v>152</v>
      </c>
      <c r="L263" s="1357"/>
      <c r="M263" s="1564" t="s">
        <v>1627</v>
      </c>
      <c r="N263" s="1357"/>
      <c r="O263" s="1564" t="s">
        <v>3569</v>
      </c>
      <c r="P263" s="1357"/>
      <c r="Q263" s="1564" t="s">
        <v>30</v>
      </c>
      <c r="R263" s="1357"/>
      <c r="S263" s="1564" t="s">
        <v>152</v>
      </c>
      <c r="T263" s="1371"/>
      <c r="U263" s="1564" t="s">
        <v>682</v>
      </c>
      <c r="V263" s="1564"/>
      <c r="W263" s="1564" t="s">
        <v>926</v>
      </c>
      <c r="X263" s="654"/>
    </row>
    <row r="264" spans="1:28">
      <c r="A264" s="1562"/>
      <c r="B264" s="1359"/>
      <c r="C264" s="1562"/>
      <c r="D264" s="1359"/>
      <c r="E264" s="1562"/>
      <c r="F264" s="1359"/>
      <c r="G264" s="1561"/>
      <c r="H264" s="1561"/>
      <c r="I264" s="1561"/>
      <c r="J264" s="1561"/>
      <c r="K264" s="1561"/>
      <c r="M264" s="1344"/>
      <c r="X264" s="654"/>
    </row>
    <row r="265" spans="1:28">
      <c r="A265" s="1561">
        <v>1</v>
      </c>
      <c r="B265" s="1362" t="s">
        <v>31</v>
      </c>
      <c r="C265" s="1345"/>
      <c r="G265" s="1561"/>
      <c r="H265" s="1561"/>
      <c r="I265" s="1561"/>
      <c r="J265" s="1561"/>
      <c r="K265" s="1561"/>
      <c r="M265" s="1344"/>
      <c r="O265" s="1363"/>
      <c r="P265" s="1363"/>
      <c r="Q265" s="1363"/>
      <c r="R265" s="1363"/>
      <c r="S265" s="1363"/>
      <c r="T265" s="1363"/>
      <c r="U265" s="1363"/>
      <c r="V265" s="1363"/>
      <c r="W265" s="1363"/>
      <c r="X265" s="654"/>
    </row>
    <row r="266" spans="1:28">
      <c r="A266" s="1561">
        <v>2</v>
      </c>
      <c r="C266" s="1345">
        <v>403</v>
      </c>
      <c r="E266" s="1344" t="s">
        <v>532</v>
      </c>
      <c r="G266" s="1364">
        <v>5.4929081033209676E-2</v>
      </c>
      <c r="H266" s="1561"/>
      <c r="I266" s="1364">
        <v>0.94507091896679041</v>
      </c>
      <c r="J266" s="1364"/>
      <c r="K266" s="1364">
        <v>1</v>
      </c>
      <c r="M266" s="1365" t="s">
        <v>485</v>
      </c>
      <c r="O266" s="1366">
        <v>17510.409999999989</v>
      </c>
      <c r="P266" s="1366"/>
      <c r="Q266" s="1366">
        <v>301271.73</v>
      </c>
      <c r="R266" s="1366"/>
      <c r="S266" s="1366">
        <v>318782.13999999996</v>
      </c>
      <c r="T266" s="1366"/>
      <c r="U266" s="1366">
        <v>13314.268433474237</v>
      </c>
      <c r="V266" s="1366"/>
      <c r="W266" s="1366">
        <v>4196.1415665257528</v>
      </c>
      <c r="X266" s="654"/>
    </row>
    <row r="267" spans="1:28">
      <c r="A267" s="1561">
        <v>3</v>
      </c>
      <c r="C267" s="1345">
        <v>408</v>
      </c>
      <c r="E267" s="1344" t="s">
        <v>32</v>
      </c>
      <c r="G267" s="1364">
        <v>5.4646654539782902E-2</v>
      </c>
      <c r="H267" s="1561"/>
      <c r="I267" s="1364">
        <v>0.9453533454602171</v>
      </c>
      <c r="J267" s="1364"/>
      <c r="K267" s="1364">
        <v>1</v>
      </c>
      <c r="M267" s="1365" t="s">
        <v>485</v>
      </c>
      <c r="O267" s="1363">
        <v>1776.3599999999997</v>
      </c>
      <c r="P267" s="1363"/>
      <c r="Q267" s="1363">
        <v>30729.93</v>
      </c>
      <c r="R267" s="1363"/>
      <c r="S267" s="1363">
        <v>32506.29</v>
      </c>
      <c r="T267" s="1363"/>
      <c r="U267" s="1363">
        <v>1350.6784749464066</v>
      </c>
      <c r="V267" s="1363"/>
      <c r="W267" s="1363">
        <v>425.68152505359325</v>
      </c>
      <c r="X267" s="654"/>
    </row>
    <row r="268" spans="1:28">
      <c r="A268" s="1561">
        <v>4</v>
      </c>
      <c r="C268" s="1345">
        <v>409</v>
      </c>
      <c r="E268" s="1344" t="s">
        <v>2380</v>
      </c>
      <c r="G268" s="1364">
        <v>0</v>
      </c>
      <c r="H268" s="1561"/>
      <c r="I268" s="1364">
        <v>0</v>
      </c>
      <c r="J268" s="1364"/>
      <c r="K268" s="1364">
        <v>0</v>
      </c>
      <c r="M268" s="1365" t="s">
        <v>485</v>
      </c>
      <c r="O268" s="1363">
        <v>0</v>
      </c>
      <c r="P268" s="1363"/>
      <c r="Q268" s="1363">
        <v>0</v>
      </c>
      <c r="R268" s="1363"/>
      <c r="S268" s="1363">
        <v>0</v>
      </c>
      <c r="T268" s="1363"/>
      <c r="U268" s="1363">
        <v>0</v>
      </c>
      <c r="V268" s="1363"/>
      <c r="W268" s="1363">
        <v>0</v>
      </c>
      <c r="X268" s="654"/>
    </row>
    <row r="269" spans="1:28">
      <c r="A269" s="1561">
        <v>5</v>
      </c>
      <c r="C269" s="1345">
        <v>410</v>
      </c>
      <c r="E269" s="1344" t="s">
        <v>2381</v>
      </c>
      <c r="G269" s="1364">
        <v>0</v>
      </c>
      <c r="H269" s="1561"/>
      <c r="I269" s="1364">
        <v>0</v>
      </c>
      <c r="J269" s="1364"/>
      <c r="K269" s="1364">
        <v>0</v>
      </c>
      <c r="M269" s="1365" t="s">
        <v>485</v>
      </c>
      <c r="O269" s="1363">
        <v>0</v>
      </c>
      <c r="P269" s="1363"/>
      <c r="Q269" s="1363">
        <v>0</v>
      </c>
      <c r="R269" s="1363"/>
      <c r="S269" s="1363">
        <v>0</v>
      </c>
      <c r="T269" s="1363"/>
      <c r="U269" s="1363">
        <v>0</v>
      </c>
      <c r="V269" s="1363"/>
      <c r="W269" s="1363">
        <v>0</v>
      </c>
      <c r="X269" s="654"/>
    </row>
    <row r="270" spans="1:28">
      <c r="A270" s="1561">
        <v>6</v>
      </c>
      <c r="C270" s="1345">
        <v>420</v>
      </c>
      <c r="E270" s="1344" t="s">
        <v>722</v>
      </c>
      <c r="G270" s="1364">
        <v>5.4661296958966626E-2</v>
      </c>
      <c r="H270" s="1561"/>
      <c r="I270" s="1364">
        <v>0.94533870304103329</v>
      </c>
      <c r="J270" s="1364"/>
      <c r="K270" s="1364">
        <v>1</v>
      </c>
      <c r="M270" s="1365" t="s">
        <v>485</v>
      </c>
      <c r="O270" s="1363">
        <v>-43.84</v>
      </c>
      <c r="P270" s="1363"/>
      <c r="Q270" s="1363">
        <v>-758.18999999999994</v>
      </c>
      <c r="R270" s="1363"/>
      <c r="S270" s="1363">
        <v>-802.03</v>
      </c>
      <c r="T270" s="1363"/>
      <c r="U270" s="1363">
        <v>-33.334315308637031</v>
      </c>
      <c r="V270" s="1363"/>
      <c r="W270" s="1363">
        <v>-10.505684691362974</v>
      </c>
      <c r="X270" s="654"/>
    </row>
    <row r="271" spans="1:28">
      <c r="A271" s="1561">
        <v>7</v>
      </c>
      <c r="C271" s="1345">
        <v>427</v>
      </c>
      <c r="E271" s="1344" t="s">
        <v>2382</v>
      </c>
      <c r="G271" s="1364">
        <v>5.4580739063637099E-2</v>
      </c>
      <c r="H271" s="1561"/>
      <c r="I271" s="1364">
        <v>0.94541926093636286</v>
      </c>
      <c r="J271" s="1364"/>
      <c r="K271" s="1364">
        <v>1</v>
      </c>
      <c r="M271" s="1365" t="s">
        <v>485</v>
      </c>
      <c r="O271" s="1363">
        <v>-6.75</v>
      </c>
      <c r="P271" s="1363"/>
      <c r="Q271" s="1363">
        <v>-116.92</v>
      </c>
      <c r="R271" s="1363"/>
      <c r="S271" s="1363">
        <v>-123.67</v>
      </c>
      <c r="T271" s="1363"/>
      <c r="U271" s="1363">
        <v>-5.1324504638070243</v>
      </c>
      <c r="V271" s="1363"/>
      <c r="W271" s="1363">
        <v>-1.6175495361929761</v>
      </c>
      <c r="X271" s="654"/>
    </row>
    <row r="272" spans="1:28">
      <c r="A272" s="1561">
        <v>8</v>
      </c>
      <c r="C272" s="1345" t="s">
        <v>2383</v>
      </c>
      <c r="E272" s="1344" t="s">
        <v>33</v>
      </c>
      <c r="G272" s="1364">
        <v>5.4646369002867311E-2</v>
      </c>
      <c r="H272" s="1561"/>
      <c r="I272" s="1364">
        <v>0.94535363099713265</v>
      </c>
      <c r="J272" s="1364"/>
      <c r="K272" s="1364">
        <v>1</v>
      </c>
      <c r="M272" s="1365" t="s">
        <v>485</v>
      </c>
      <c r="N272" s="1365"/>
      <c r="O272" s="1363">
        <v>19494.720000000005</v>
      </c>
      <c r="P272" s="1363"/>
      <c r="Q272" s="1363">
        <v>337248.47</v>
      </c>
      <c r="R272" s="1363"/>
      <c r="S272" s="1363">
        <v>356743.19</v>
      </c>
      <c r="T272" s="1363"/>
      <c r="U272" s="1363">
        <v>14823.064400857496</v>
      </c>
      <c r="V272" s="1363"/>
      <c r="W272" s="1363">
        <v>4671.6555991425103</v>
      </c>
      <c r="X272" s="654"/>
    </row>
    <row r="273" spans="1:24">
      <c r="A273" s="1561">
        <v>9</v>
      </c>
      <c r="C273" s="1345" t="s">
        <v>519</v>
      </c>
      <c r="E273" s="1344" t="s">
        <v>34</v>
      </c>
      <c r="G273" s="1364">
        <v>5.4646371638770536E-2</v>
      </c>
      <c r="H273" s="1561"/>
      <c r="I273" s="1364">
        <v>0.94535362836122949</v>
      </c>
      <c r="J273" s="1364"/>
      <c r="K273" s="1364">
        <v>1</v>
      </c>
      <c r="M273" s="1365" t="s">
        <v>485</v>
      </c>
      <c r="O273" s="1363">
        <v>23949.950000000004</v>
      </c>
      <c r="P273" s="1363"/>
      <c r="Q273" s="1363">
        <v>414321.60000000003</v>
      </c>
      <c r="R273" s="1363"/>
      <c r="S273" s="1363">
        <v>438271.55000000005</v>
      </c>
      <c r="T273" s="1363"/>
      <c r="U273" s="1363">
        <v>18210.656590467417</v>
      </c>
      <c r="V273" s="1363"/>
      <c r="W273" s="1363">
        <v>5739.2934095325891</v>
      </c>
      <c r="X273" s="654"/>
    </row>
    <row r="274" spans="1:24">
      <c r="A274" s="1561">
        <v>10</v>
      </c>
      <c r="C274" s="1345" t="s">
        <v>521</v>
      </c>
      <c r="E274" s="1344" t="s">
        <v>35</v>
      </c>
      <c r="G274" s="1364">
        <v>5.4646548033999869E-2</v>
      </c>
      <c r="H274" s="1561"/>
      <c r="I274" s="1364">
        <v>0.94535345196600007</v>
      </c>
      <c r="J274" s="1364"/>
      <c r="K274" s="1364">
        <v>1</v>
      </c>
      <c r="M274" s="1365" t="s">
        <v>485</v>
      </c>
      <c r="O274" s="1363">
        <v>3574.5399999999995</v>
      </c>
      <c r="P274" s="1363"/>
      <c r="Q274" s="1363">
        <v>61837.46</v>
      </c>
      <c r="R274" s="1363"/>
      <c r="S274" s="1363">
        <v>65412</v>
      </c>
      <c r="T274" s="1363"/>
      <c r="U274" s="1363">
        <v>2717.9480712439645</v>
      </c>
      <c r="V274" s="1363"/>
      <c r="W274" s="1363">
        <v>856.5919287560356</v>
      </c>
      <c r="X274" s="654"/>
    </row>
    <row r="275" spans="1:24">
      <c r="A275" s="1561">
        <v>11</v>
      </c>
      <c r="C275" s="1345" t="s">
        <v>522</v>
      </c>
      <c r="E275" s="1344" t="s">
        <v>38</v>
      </c>
      <c r="G275" s="1364">
        <v>5.4646374608516173E-2</v>
      </c>
      <c r="H275" s="1561"/>
      <c r="I275" s="1364">
        <v>0.94535362539148382</v>
      </c>
      <c r="J275" s="1364"/>
      <c r="K275" s="1364">
        <v>1</v>
      </c>
      <c r="M275" s="1365" t="s">
        <v>485</v>
      </c>
      <c r="O275" s="1363">
        <v>2946.35</v>
      </c>
      <c r="P275" s="1363"/>
      <c r="Q275" s="1363">
        <v>50970.310000000005</v>
      </c>
      <c r="R275" s="1363"/>
      <c r="S275" s="1363">
        <v>53916.66</v>
      </c>
      <c r="T275" s="1363"/>
      <c r="U275" s="1363">
        <v>2240.2956183759743</v>
      </c>
      <c r="V275" s="1363"/>
      <c r="W275" s="1363">
        <v>706.05438162402595</v>
      </c>
      <c r="X275" s="654"/>
    </row>
    <row r="276" spans="1:24">
      <c r="A276" s="1561">
        <v>12</v>
      </c>
      <c r="C276" s="1345" t="s">
        <v>523</v>
      </c>
      <c r="E276" s="1344" t="s">
        <v>1785</v>
      </c>
      <c r="G276" s="1364">
        <v>0</v>
      </c>
      <c r="H276" s="1561"/>
      <c r="I276" s="1364">
        <v>0</v>
      </c>
      <c r="J276" s="1364"/>
      <c r="K276" s="1364">
        <v>0</v>
      </c>
      <c r="M276" s="1365" t="s">
        <v>485</v>
      </c>
      <c r="O276" s="1363">
        <v>0</v>
      </c>
      <c r="P276" s="1363"/>
      <c r="Q276" s="1363">
        <v>0</v>
      </c>
      <c r="R276" s="1363"/>
      <c r="S276" s="1363">
        <v>0</v>
      </c>
      <c r="T276" s="1363"/>
      <c r="U276" s="1363">
        <v>0</v>
      </c>
      <c r="V276" s="1363"/>
      <c r="W276" s="1363">
        <v>0</v>
      </c>
      <c r="X276" s="654"/>
    </row>
    <row r="277" spans="1:24">
      <c r="A277" s="1561">
        <v>13</v>
      </c>
      <c r="C277" s="1345" t="s">
        <v>524</v>
      </c>
      <c r="E277" s="1344" t="s">
        <v>1786</v>
      </c>
      <c r="G277" s="1364">
        <v>5.4646259989651023E-2</v>
      </c>
      <c r="H277" s="1561"/>
      <c r="I277" s="1364">
        <v>0.945353740010349</v>
      </c>
      <c r="J277" s="1364"/>
      <c r="K277" s="1364">
        <v>1</v>
      </c>
      <c r="M277" s="1365" t="s">
        <v>485</v>
      </c>
      <c r="O277" s="1363">
        <v>5940.3900000000012</v>
      </c>
      <c r="P277" s="1363"/>
      <c r="Q277" s="1363">
        <v>102765.86</v>
      </c>
      <c r="R277" s="1363"/>
      <c r="S277" s="1363">
        <v>108706.25</v>
      </c>
      <c r="T277" s="1363"/>
      <c r="U277" s="1363">
        <v>4516.8529497325362</v>
      </c>
      <c r="V277" s="1363"/>
      <c r="W277" s="1363">
        <v>1423.5370502674659</v>
      </c>
      <c r="X277" s="654"/>
    </row>
    <row r="278" spans="1:24">
      <c r="A278" s="1561">
        <v>14</v>
      </c>
      <c r="C278" s="1345">
        <v>641</v>
      </c>
      <c r="E278" s="1344" t="s">
        <v>3840</v>
      </c>
      <c r="G278" s="1364">
        <v>5.4650522839845901E-2</v>
      </c>
      <c r="H278" s="1561"/>
      <c r="I278" s="1364">
        <v>0.94534947716015416</v>
      </c>
      <c r="J278" s="1364"/>
      <c r="K278" s="1364">
        <v>1</v>
      </c>
      <c r="M278" s="1365" t="s">
        <v>485</v>
      </c>
      <c r="O278" s="1363">
        <v>99.3</v>
      </c>
      <c r="P278" s="1363"/>
      <c r="Q278" s="1363">
        <v>1717.7</v>
      </c>
      <c r="R278" s="1363"/>
      <c r="S278" s="1363">
        <v>1817</v>
      </c>
      <c r="T278" s="1363"/>
      <c r="U278" s="1363">
        <v>75.504049045338888</v>
      </c>
      <c r="V278" s="1363"/>
      <c r="W278" s="1363">
        <v>23.795950954661116</v>
      </c>
      <c r="X278" s="654"/>
    </row>
    <row r="279" spans="1:24">
      <c r="A279" s="1561">
        <v>15</v>
      </c>
      <c r="C279" s="1345" t="s">
        <v>39</v>
      </c>
      <c r="E279" s="1344" t="s">
        <v>40</v>
      </c>
      <c r="G279" s="1364">
        <v>5.4659279176512129E-2</v>
      </c>
      <c r="H279" s="1561"/>
      <c r="I279" s="1364">
        <v>0.94534072082348786</v>
      </c>
      <c r="J279" s="1364"/>
      <c r="K279" s="1364">
        <v>1</v>
      </c>
      <c r="M279" s="1365" t="s">
        <v>485</v>
      </c>
      <c r="O279" s="1363">
        <v>40.25</v>
      </c>
      <c r="P279" s="1363"/>
      <c r="Q279" s="1363">
        <v>696.13</v>
      </c>
      <c r="R279" s="1363"/>
      <c r="S279" s="1363">
        <v>736.38</v>
      </c>
      <c r="T279" s="1363"/>
      <c r="U279" s="1363">
        <v>30.60461202492337</v>
      </c>
      <c r="V279" s="1363"/>
      <c r="W279" s="1363">
        <v>9.6453879750766358</v>
      </c>
      <c r="X279" s="654"/>
    </row>
    <row r="280" spans="1:24">
      <c r="A280" s="1561">
        <v>16</v>
      </c>
      <c r="C280" s="1345" t="s">
        <v>526</v>
      </c>
      <c r="E280" s="1344" t="s">
        <v>3261</v>
      </c>
      <c r="G280" s="1364">
        <v>5.4646344450884891E-2</v>
      </c>
      <c r="H280" s="1561"/>
      <c r="I280" s="1364">
        <v>0.94535365554911521</v>
      </c>
      <c r="J280" s="1364"/>
      <c r="K280" s="1364">
        <v>1</v>
      </c>
      <c r="M280" s="1365" t="s">
        <v>485</v>
      </c>
      <c r="O280" s="1363">
        <v>10107.359999999999</v>
      </c>
      <c r="P280" s="1363"/>
      <c r="Q280" s="1363">
        <v>174852.13</v>
      </c>
      <c r="R280" s="1363"/>
      <c r="S280" s="1363">
        <v>184959.49</v>
      </c>
      <c r="T280" s="1363"/>
      <c r="U280" s="1363">
        <v>7685.2628918317869</v>
      </c>
      <c r="V280" s="1363"/>
      <c r="W280" s="1363">
        <v>2422.0971081682128</v>
      </c>
      <c r="X280" s="654"/>
    </row>
    <row r="281" spans="1:24">
      <c r="A281" s="1561">
        <v>17</v>
      </c>
      <c r="C281" s="1345" t="s">
        <v>526</v>
      </c>
      <c r="E281" s="1344" t="s">
        <v>42</v>
      </c>
      <c r="G281" s="1364">
        <v>5.4646476868353756E-2</v>
      </c>
      <c r="H281" s="1561"/>
      <c r="I281" s="1364">
        <v>0.94535352313164633</v>
      </c>
      <c r="J281" s="1364"/>
      <c r="K281" s="1364">
        <v>1</v>
      </c>
      <c r="M281" s="1365" t="s">
        <v>485</v>
      </c>
      <c r="O281" s="1363">
        <v>1476.8500000000004</v>
      </c>
      <c r="P281" s="1363"/>
      <c r="Q281" s="1363">
        <v>25548.68</v>
      </c>
      <c r="R281" s="1363"/>
      <c r="S281" s="1363">
        <v>27025.53</v>
      </c>
      <c r="T281" s="1363"/>
      <c r="U281" s="1363">
        <v>1122.9421433293935</v>
      </c>
      <c r="V281" s="1363"/>
      <c r="W281" s="1363">
        <v>353.90785667060703</v>
      </c>
      <c r="X281" s="654"/>
    </row>
    <row r="282" spans="1:24">
      <c r="A282" s="1561">
        <v>18</v>
      </c>
      <c r="C282" s="1345" t="s">
        <v>529</v>
      </c>
      <c r="E282" s="1344" t="s">
        <v>1788</v>
      </c>
      <c r="G282" s="1364">
        <v>5.4645356792343336E-2</v>
      </c>
      <c r="H282" s="1561"/>
      <c r="I282" s="1364">
        <v>0.94535464320765672</v>
      </c>
      <c r="J282" s="1364"/>
      <c r="K282" s="1364">
        <v>1</v>
      </c>
      <c r="M282" s="1365" t="s">
        <v>485</v>
      </c>
      <c r="O282" s="1363">
        <v>76.279999999999987</v>
      </c>
      <c r="P282" s="1363"/>
      <c r="Q282" s="1363">
        <v>1319.63</v>
      </c>
      <c r="R282" s="1363"/>
      <c r="S282" s="1363">
        <v>1395.91</v>
      </c>
      <c r="T282" s="1363"/>
      <c r="U282" s="1363">
        <v>58.000492056177741</v>
      </c>
      <c r="V282" s="1363"/>
      <c r="W282" s="1363">
        <v>18.279507943822249</v>
      </c>
      <c r="X282" s="654"/>
    </row>
    <row r="283" spans="1:24">
      <c r="A283" s="1561">
        <v>19</v>
      </c>
      <c r="B283" s="654"/>
      <c r="C283" s="1345" t="s">
        <v>530</v>
      </c>
      <c r="D283" s="654"/>
      <c r="E283" s="1344" t="s">
        <v>41</v>
      </c>
      <c r="G283" s="1364">
        <v>5.4645810489663327E-2</v>
      </c>
      <c r="H283" s="1561"/>
      <c r="I283" s="1364">
        <v>0.94535418951033667</v>
      </c>
      <c r="J283" s="1364"/>
      <c r="K283" s="1364">
        <v>1</v>
      </c>
      <c r="M283" s="1365" t="s">
        <v>485</v>
      </c>
      <c r="O283" s="1363">
        <v>6069.1200000000081</v>
      </c>
      <c r="P283" s="1363"/>
      <c r="Q283" s="1363">
        <v>104993.73999999996</v>
      </c>
      <c r="R283" s="1363"/>
      <c r="S283" s="1363">
        <v>111062.85999999997</v>
      </c>
      <c r="T283" s="1363"/>
      <c r="U283" s="1363">
        <v>4614.7344828000787</v>
      </c>
      <c r="V283" s="1363"/>
      <c r="W283" s="1363">
        <v>1454.3855171999301</v>
      </c>
      <c r="X283" s="654"/>
    </row>
    <row r="284" spans="1:24" ht="12.75" thickBot="1">
      <c r="A284" s="1561">
        <v>20</v>
      </c>
      <c r="B284" s="654"/>
      <c r="C284" s="1345"/>
      <c r="G284" s="1364"/>
      <c r="H284" s="1561"/>
      <c r="I284" s="1561"/>
      <c r="J284" s="1561"/>
      <c r="K284" s="1561"/>
      <c r="M284" s="1344"/>
      <c r="O284" s="1367">
        <v>93011.290000000023</v>
      </c>
      <c r="P284" s="1363"/>
      <c r="Q284" s="1367">
        <v>1607398.2599999998</v>
      </c>
      <c r="R284" s="1367"/>
      <c r="S284" s="1367">
        <v>1700409.5499999996</v>
      </c>
      <c r="T284" s="1367"/>
      <c r="U284" s="1367">
        <v>70722.346444413284</v>
      </c>
      <c r="V284" s="1367"/>
      <c r="W284" s="1367">
        <v>22288.943555586731</v>
      </c>
      <c r="X284" s="654"/>
    </row>
    <row r="285" spans="1:24" ht="12.75" thickTop="1">
      <c r="A285" s="1561">
        <v>21</v>
      </c>
      <c r="B285" s="654"/>
      <c r="C285" s="1345"/>
      <c r="D285" s="654"/>
      <c r="G285" s="1364"/>
      <c r="H285" s="1561"/>
      <c r="I285" s="1561"/>
      <c r="J285" s="1561"/>
      <c r="K285" s="1561"/>
      <c r="M285" s="1344"/>
      <c r="O285" s="1363"/>
      <c r="P285" s="1363"/>
      <c r="Q285" s="1363"/>
      <c r="R285" s="1363"/>
      <c r="S285" s="1363"/>
      <c r="T285" s="1363"/>
      <c r="U285" s="1363"/>
      <c r="V285" s="1363"/>
      <c r="W285" s="1363"/>
      <c r="X285" s="654"/>
    </row>
    <row r="286" spans="1:24">
      <c r="A286" s="1561">
        <v>22</v>
      </c>
      <c r="B286" s="1362" t="s">
        <v>45</v>
      </c>
      <c r="C286" s="1345"/>
      <c r="G286" s="1364"/>
      <c r="H286" s="1561"/>
      <c r="I286" s="1364"/>
      <c r="J286" s="1364"/>
      <c r="K286" s="1364"/>
      <c r="M286" s="1344"/>
      <c r="O286" s="1363"/>
      <c r="P286" s="1363"/>
      <c r="Q286" s="1363"/>
      <c r="R286" s="1363"/>
      <c r="S286" s="1363"/>
      <c r="T286" s="1363"/>
      <c r="U286" s="1363"/>
      <c r="V286" s="1363"/>
      <c r="W286" s="1363"/>
      <c r="X286" s="654"/>
    </row>
    <row r="287" spans="1:24">
      <c r="A287" s="1561">
        <v>23</v>
      </c>
      <c r="C287" s="1345"/>
      <c r="G287" s="1364"/>
      <c r="H287" s="1561"/>
      <c r="I287" s="1364"/>
      <c r="J287" s="1364"/>
      <c r="K287" s="1364"/>
      <c r="M287" s="1344"/>
      <c r="O287" s="1363"/>
      <c r="P287" s="1363"/>
      <c r="Q287" s="1363"/>
      <c r="R287" s="1363"/>
      <c r="S287" s="1363"/>
      <c r="T287" s="1363"/>
      <c r="U287" s="1363"/>
      <c r="V287" s="1363"/>
      <c r="W287" s="1363"/>
      <c r="X287" s="654"/>
    </row>
    <row r="288" spans="1:24">
      <c r="A288" s="1561">
        <v>24</v>
      </c>
      <c r="C288" s="1345">
        <v>403</v>
      </c>
      <c r="E288" s="1344" t="s">
        <v>43</v>
      </c>
      <c r="G288" s="1364">
        <v>0.24857773747412684</v>
      </c>
      <c r="H288" s="1561"/>
      <c r="I288" s="1364">
        <v>0.75142226252587319</v>
      </c>
      <c r="J288" s="1364"/>
      <c r="K288" s="1364">
        <v>1</v>
      </c>
      <c r="M288" s="1365" t="s">
        <v>485</v>
      </c>
      <c r="O288" s="1366">
        <v>6112.8</v>
      </c>
      <c r="P288" s="1366"/>
      <c r="Q288" s="1366">
        <v>18478.3</v>
      </c>
      <c r="R288" s="1366"/>
      <c r="S288" s="1366">
        <v>24591.1</v>
      </c>
      <c r="T288" s="1366"/>
      <c r="U288" s="1366">
        <v>4647.9471400236416</v>
      </c>
      <c r="V288" s="1366"/>
      <c r="W288" s="1366">
        <v>1464.8528599763592</v>
      </c>
      <c r="X288" s="654"/>
    </row>
    <row r="289" spans="1:26">
      <c r="A289" s="1561">
        <v>25</v>
      </c>
      <c r="C289" s="1345">
        <v>408</v>
      </c>
      <c r="E289" s="1344" t="s">
        <v>32</v>
      </c>
      <c r="G289" s="1364">
        <v>0.23205062411826344</v>
      </c>
      <c r="H289" s="1561"/>
      <c r="I289" s="1364">
        <v>0.76794937588173651</v>
      </c>
      <c r="J289" s="1364"/>
      <c r="K289" s="1364">
        <v>1</v>
      </c>
      <c r="M289" s="1365" t="s">
        <v>485</v>
      </c>
      <c r="O289" s="1363">
        <v>4756.880000000001</v>
      </c>
      <c r="P289" s="1363"/>
      <c r="Q289" s="1363">
        <v>15742.440000000002</v>
      </c>
      <c r="R289" s="1363"/>
      <c r="S289" s="1363">
        <v>20499.320000000003</v>
      </c>
      <c r="T289" s="1363"/>
      <c r="U289" s="1363">
        <v>3616.9556981147207</v>
      </c>
      <c r="V289" s="1363"/>
      <c r="W289" s="1363">
        <v>1139.9243018852808</v>
      </c>
      <c r="X289" s="654"/>
    </row>
    <row r="290" spans="1:26">
      <c r="A290" s="1561">
        <v>26</v>
      </c>
      <c r="C290" s="1345">
        <v>410</v>
      </c>
      <c r="E290" s="1344" t="s">
        <v>2381</v>
      </c>
      <c r="G290" s="1364">
        <v>0</v>
      </c>
      <c r="H290" s="1561"/>
      <c r="I290" s="1364">
        <v>0</v>
      </c>
      <c r="J290" s="1364"/>
      <c r="K290" s="1364">
        <v>0</v>
      </c>
      <c r="M290" s="1365" t="s">
        <v>485</v>
      </c>
      <c r="O290" s="1363">
        <v>0</v>
      </c>
      <c r="P290" s="1363"/>
      <c r="Q290" s="1363">
        <v>0</v>
      </c>
      <c r="R290" s="1363"/>
      <c r="S290" s="1363">
        <v>0</v>
      </c>
      <c r="T290" s="1363"/>
      <c r="U290" s="1363">
        <v>0</v>
      </c>
      <c r="V290" s="1363"/>
      <c r="W290" s="1363">
        <v>0</v>
      </c>
      <c r="X290" s="654"/>
    </row>
    <row r="291" spans="1:26">
      <c r="A291" s="1561">
        <v>27</v>
      </c>
      <c r="C291" s="1345">
        <v>414</v>
      </c>
      <c r="E291" s="1344" t="s">
        <v>32</v>
      </c>
      <c r="G291" s="1364">
        <v>0</v>
      </c>
      <c r="H291" s="1561"/>
      <c r="I291" s="1364">
        <v>0</v>
      </c>
      <c r="J291" s="1364"/>
      <c r="K291" s="1364">
        <v>0</v>
      </c>
      <c r="M291" s="1365" t="s">
        <v>485</v>
      </c>
      <c r="O291" s="1363">
        <v>0</v>
      </c>
      <c r="P291" s="1363"/>
      <c r="Q291" s="1363">
        <v>0</v>
      </c>
      <c r="R291" s="1363"/>
      <c r="S291" s="1363">
        <v>0</v>
      </c>
      <c r="T291" s="1363"/>
      <c r="U291" s="1363">
        <v>0</v>
      </c>
      <c r="V291" s="1363"/>
      <c r="W291" s="1363">
        <v>0</v>
      </c>
      <c r="X291" s="654"/>
    </row>
    <row r="292" spans="1:26">
      <c r="A292" s="1561">
        <v>28</v>
      </c>
      <c r="C292" s="1345">
        <v>427</v>
      </c>
      <c r="E292" s="1344" t="s">
        <v>2382</v>
      </c>
      <c r="G292" s="1364">
        <v>0.23137254901960785</v>
      </c>
      <c r="H292" s="1561"/>
      <c r="I292" s="1364">
        <v>0.7686274509803922</v>
      </c>
      <c r="J292" s="1364"/>
      <c r="K292" s="1364">
        <v>1</v>
      </c>
      <c r="M292" s="1365" t="s">
        <v>485</v>
      </c>
      <c r="O292" s="1363">
        <v>1.18</v>
      </c>
      <c r="P292" s="1363"/>
      <c r="Q292" s="1363">
        <v>3.92</v>
      </c>
      <c r="R292" s="1363"/>
      <c r="S292" s="1363">
        <v>5.0999999999999996</v>
      </c>
      <c r="T292" s="1363"/>
      <c r="U292" s="1363">
        <v>0.89722837737663541</v>
      </c>
      <c r="V292" s="1363"/>
      <c r="W292" s="1363">
        <v>0.28277162262336469</v>
      </c>
      <c r="X292" s="654"/>
    </row>
    <row r="293" spans="1:26">
      <c r="A293" s="1561">
        <v>29</v>
      </c>
      <c r="C293" s="1345" t="s">
        <v>2383</v>
      </c>
      <c r="E293" s="1344" t="s">
        <v>33</v>
      </c>
      <c r="G293" s="1364">
        <v>0.23469486456863389</v>
      </c>
      <c r="H293" s="1561"/>
      <c r="I293" s="1364">
        <v>0.76530513543136613</v>
      </c>
      <c r="J293" s="1364"/>
      <c r="K293" s="1364">
        <v>1</v>
      </c>
      <c r="M293" s="1365" t="s">
        <v>485</v>
      </c>
      <c r="N293" s="1365"/>
      <c r="O293" s="1363">
        <v>12155.99</v>
      </c>
      <c r="P293" s="1363"/>
      <c r="Q293" s="1363">
        <v>39638.880000000005</v>
      </c>
      <c r="R293" s="1363"/>
      <c r="S293" s="1363">
        <v>51794.87</v>
      </c>
      <c r="T293" s="1363"/>
      <c r="U293" s="1363">
        <v>9242.965409412378</v>
      </c>
      <c r="V293" s="1363"/>
      <c r="W293" s="1363">
        <v>2913.0245905876232</v>
      </c>
      <c r="X293" s="654"/>
    </row>
    <row r="294" spans="1:26">
      <c r="A294" s="1561">
        <v>30</v>
      </c>
      <c r="C294" s="1345" t="s">
        <v>519</v>
      </c>
      <c r="E294" s="1344" t="s">
        <v>34</v>
      </c>
      <c r="G294" s="1364">
        <v>0.23173584905660377</v>
      </c>
      <c r="H294" s="1561"/>
      <c r="I294" s="1364">
        <v>0.76826415094339628</v>
      </c>
      <c r="J294" s="1364"/>
      <c r="K294" s="1364">
        <v>1</v>
      </c>
      <c r="M294" s="1365" t="s">
        <v>485</v>
      </c>
      <c r="O294" s="1363">
        <v>122.82</v>
      </c>
      <c r="P294" s="1363"/>
      <c r="Q294" s="1363">
        <v>407.18</v>
      </c>
      <c r="R294" s="1363"/>
      <c r="S294" s="1363">
        <v>530</v>
      </c>
      <c r="T294" s="1363"/>
      <c r="U294" s="1363">
        <v>93.387787550337592</v>
      </c>
      <c r="V294" s="1363"/>
      <c r="W294" s="1363">
        <v>29.432212449662416</v>
      </c>
      <c r="X294" s="654"/>
    </row>
    <row r="295" spans="1:26">
      <c r="A295" s="1561">
        <v>31</v>
      </c>
      <c r="C295" s="1345" t="s">
        <v>521</v>
      </c>
      <c r="E295" s="1344" t="s">
        <v>35</v>
      </c>
      <c r="G295" s="1364">
        <v>0.24873062383966718</v>
      </c>
      <c r="H295" s="1561"/>
      <c r="I295" s="1364">
        <v>0.75126937616033285</v>
      </c>
      <c r="J295" s="1364"/>
      <c r="K295" s="1364">
        <v>1</v>
      </c>
      <c r="M295" s="1365" t="s">
        <v>485</v>
      </c>
      <c r="O295" s="1363">
        <v>111.2</v>
      </c>
      <c r="P295" s="1363"/>
      <c r="Q295" s="1363">
        <v>335.87</v>
      </c>
      <c r="R295" s="1363"/>
      <c r="S295" s="1363">
        <v>447.07</v>
      </c>
      <c r="T295" s="1363"/>
      <c r="U295" s="1363">
        <v>84.552369122272765</v>
      </c>
      <c r="V295" s="1363"/>
      <c r="W295" s="1363">
        <v>26.647630877727252</v>
      </c>
      <c r="X295" s="654"/>
    </row>
    <row r="296" spans="1:26">
      <c r="A296" s="1561">
        <v>32</v>
      </c>
      <c r="C296" s="1345" t="s">
        <v>36</v>
      </c>
      <c r="E296" s="1344" t="s">
        <v>37</v>
      </c>
      <c r="G296" s="1364">
        <v>0</v>
      </c>
      <c r="H296" s="1561"/>
      <c r="I296" s="1364">
        <v>0</v>
      </c>
      <c r="J296" s="1364"/>
      <c r="K296" s="1364">
        <v>0</v>
      </c>
      <c r="M296" s="1365" t="s">
        <v>485</v>
      </c>
      <c r="O296" s="1363">
        <v>0</v>
      </c>
      <c r="P296" s="1363"/>
      <c r="Q296" s="1363">
        <v>0</v>
      </c>
      <c r="R296" s="1363"/>
      <c r="S296" s="1363">
        <v>0</v>
      </c>
      <c r="T296" s="1363"/>
      <c r="U296" s="1363">
        <v>0</v>
      </c>
      <c r="V296" s="1363"/>
      <c r="W296" s="1363">
        <v>0</v>
      </c>
      <c r="X296" s="654"/>
    </row>
    <row r="297" spans="1:26">
      <c r="A297" s="1561">
        <v>33</v>
      </c>
      <c r="C297" s="1345" t="s">
        <v>523</v>
      </c>
      <c r="E297" s="1344" t="s">
        <v>1785</v>
      </c>
      <c r="G297" s="1364">
        <v>0</v>
      </c>
      <c r="H297" s="1561"/>
      <c r="I297" s="1364">
        <v>0</v>
      </c>
      <c r="J297" s="1364"/>
      <c r="K297" s="1364">
        <v>0</v>
      </c>
      <c r="M297" s="1365" t="s">
        <v>485</v>
      </c>
      <c r="O297" s="1363">
        <v>0</v>
      </c>
      <c r="P297" s="1363"/>
      <c r="Q297" s="1363">
        <v>0</v>
      </c>
      <c r="R297" s="1363"/>
      <c r="S297" s="1363">
        <v>0</v>
      </c>
      <c r="T297" s="1363"/>
      <c r="U297" s="1363">
        <v>0</v>
      </c>
      <c r="V297" s="1363"/>
      <c r="W297" s="1363">
        <v>0</v>
      </c>
      <c r="X297" s="654"/>
    </row>
    <row r="298" spans="1:26">
      <c r="A298" s="1561">
        <v>34</v>
      </c>
      <c r="C298" s="1345">
        <v>635</v>
      </c>
      <c r="E298" s="1344" t="s">
        <v>3841</v>
      </c>
      <c r="G298" s="1364">
        <v>0</v>
      </c>
      <c r="H298" s="1561"/>
      <c r="I298" s="1364">
        <v>0</v>
      </c>
      <c r="J298" s="1364"/>
      <c r="K298" s="1364">
        <v>0</v>
      </c>
      <c r="M298" s="1365" t="s">
        <v>485</v>
      </c>
      <c r="O298" s="1363">
        <v>0</v>
      </c>
      <c r="P298" s="1363"/>
      <c r="Q298" s="1363">
        <v>0</v>
      </c>
      <c r="R298" s="1363"/>
      <c r="S298" s="1363">
        <v>0</v>
      </c>
      <c r="T298" s="1363"/>
      <c r="U298" s="1363">
        <v>0</v>
      </c>
      <c r="V298" s="1363"/>
      <c r="W298" s="1363">
        <v>0</v>
      </c>
      <c r="X298" s="654"/>
    </row>
    <row r="299" spans="1:26">
      <c r="A299" s="1561">
        <v>35</v>
      </c>
      <c r="C299" s="1345" t="s">
        <v>524</v>
      </c>
      <c r="E299" s="1344" t="s">
        <v>1786</v>
      </c>
      <c r="G299" s="1364">
        <v>0.23174120712114632</v>
      </c>
      <c r="H299" s="1561"/>
      <c r="I299" s="1364">
        <v>0.76825879287885368</v>
      </c>
      <c r="J299" s="1364"/>
      <c r="K299" s="1364">
        <v>1</v>
      </c>
      <c r="M299" s="1365" t="s">
        <v>485</v>
      </c>
      <c r="O299" s="1363">
        <v>53.37</v>
      </c>
      <c r="P299" s="1363"/>
      <c r="Q299" s="1363">
        <v>176.93</v>
      </c>
      <c r="R299" s="1363"/>
      <c r="S299" s="1363">
        <v>230.3</v>
      </c>
      <c r="T299" s="1363"/>
      <c r="U299" s="1363">
        <v>40.580575000500872</v>
      </c>
      <c r="V299" s="1363"/>
      <c r="W299" s="1363">
        <v>12.789424999499131</v>
      </c>
      <c r="X299" s="654"/>
    </row>
    <row r="300" spans="1:26">
      <c r="A300" s="1561">
        <v>36</v>
      </c>
      <c r="C300" s="1345" t="s">
        <v>525</v>
      </c>
      <c r="E300" s="1344" t="s">
        <v>2384</v>
      </c>
      <c r="G300" s="1364">
        <v>0</v>
      </c>
      <c r="H300" s="1561"/>
      <c r="I300" s="1364">
        <v>0</v>
      </c>
      <c r="J300" s="1364"/>
      <c r="K300" s="1364">
        <v>0</v>
      </c>
      <c r="M300" s="1365" t="s">
        <v>485</v>
      </c>
      <c r="O300" s="1363">
        <v>0</v>
      </c>
      <c r="P300" s="1363"/>
      <c r="Q300" s="1363">
        <v>0</v>
      </c>
      <c r="R300" s="1363"/>
      <c r="S300" s="1363">
        <v>0</v>
      </c>
      <c r="T300" s="1363"/>
      <c r="U300" s="1363">
        <v>0</v>
      </c>
      <c r="V300" s="1363"/>
      <c r="W300" s="1363">
        <v>0</v>
      </c>
      <c r="X300" s="654"/>
    </row>
    <row r="301" spans="1:26">
      <c r="A301" s="1561">
        <v>37</v>
      </c>
      <c r="C301" s="1345" t="s">
        <v>39</v>
      </c>
      <c r="E301" s="1344" t="s">
        <v>1787</v>
      </c>
      <c r="G301" s="1364">
        <v>0.23173010418838122</v>
      </c>
      <c r="H301" s="1561"/>
      <c r="I301" s="1364">
        <v>0.76826989581161875</v>
      </c>
      <c r="J301" s="1364"/>
      <c r="K301" s="1364">
        <v>1</v>
      </c>
      <c r="M301" s="1365" t="s">
        <v>485</v>
      </c>
      <c r="O301" s="1363">
        <v>6714.25</v>
      </c>
      <c r="P301" s="1363"/>
      <c r="Q301" s="1363">
        <v>22260.19</v>
      </c>
      <c r="R301" s="1363"/>
      <c r="S301" s="1363">
        <v>28974.44</v>
      </c>
      <c r="T301" s="1363"/>
      <c r="U301" s="1363">
        <v>5105.2674854246397</v>
      </c>
      <c r="V301" s="1363"/>
      <c r="W301" s="1363">
        <v>1608.9825145753614</v>
      </c>
      <c r="X301" s="654"/>
    </row>
    <row r="302" spans="1:26">
      <c r="A302" s="1561">
        <v>38</v>
      </c>
      <c r="C302" s="1345" t="s">
        <v>528</v>
      </c>
      <c r="E302" s="1344" t="s">
        <v>44</v>
      </c>
      <c r="G302" s="1364">
        <v>0.23172839506172838</v>
      </c>
      <c r="H302" s="1561"/>
      <c r="I302" s="1364">
        <v>0.76827160493827162</v>
      </c>
      <c r="J302" s="1364"/>
      <c r="K302" s="1364">
        <v>1</v>
      </c>
      <c r="M302" s="1365" t="s">
        <v>485</v>
      </c>
      <c r="O302" s="1363">
        <v>225.23999999999998</v>
      </c>
      <c r="P302" s="1363"/>
      <c r="Q302" s="1363">
        <v>746.76</v>
      </c>
      <c r="R302" s="1363"/>
      <c r="S302" s="1363">
        <v>972</v>
      </c>
      <c r="T302" s="1363"/>
      <c r="U302" s="1363">
        <v>171.26416925450283</v>
      </c>
      <c r="V302" s="1363"/>
      <c r="W302" s="1363">
        <v>53.97583074549717</v>
      </c>
      <c r="X302" s="654"/>
    </row>
    <row r="303" spans="1:26">
      <c r="A303" s="1561">
        <v>39</v>
      </c>
      <c r="C303" s="1345" t="s">
        <v>530</v>
      </c>
      <c r="E303" s="1344" t="s">
        <v>41</v>
      </c>
      <c r="G303" s="1364">
        <v>0.23128706358749826</v>
      </c>
      <c r="H303" s="1561"/>
      <c r="I303" s="1364">
        <v>0.76871293641250171</v>
      </c>
      <c r="J303" s="1364"/>
      <c r="K303" s="1364">
        <v>1</v>
      </c>
      <c r="M303" s="1365" t="s">
        <v>485</v>
      </c>
      <c r="O303" s="1363">
        <v>1800.3199999999995</v>
      </c>
      <c r="P303" s="1363"/>
      <c r="Q303" s="1363">
        <v>5983.6</v>
      </c>
      <c r="R303" s="1363"/>
      <c r="S303" s="1363">
        <v>7783.92</v>
      </c>
      <c r="T303" s="1363"/>
      <c r="U303" s="1363">
        <v>1368.8967731853422</v>
      </c>
      <c r="V303" s="1363"/>
      <c r="W303" s="1363">
        <v>431.42322681465748</v>
      </c>
      <c r="X303" s="654"/>
      <c r="Z303" s="1344" t="s">
        <v>1318</v>
      </c>
    </row>
    <row r="304" spans="1:26" ht="12.75" thickBot="1">
      <c r="A304" s="1561">
        <v>40</v>
      </c>
      <c r="C304" s="1345"/>
      <c r="G304" s="1561"/>
      <c r="H304" s="1561"/>
      <c r="I304" s="1561"/>
      <c r="J304" s="1561"/>
      <c r="K304" s="1364"/>
      <c r="M304" s="1344"/>
      <c r="O304" s="1367">
        <v>32054.05</v>
      </c>
      <c r="P304" s="1363"/>
      <c r="Q304" s="1367">
        <v>103774.06999999999</v>
      </c>
      <c r="R304" s="1367"/>
      <c r="S304" s="1367">
        <v>135828.12000000002</v>
      </c>
      <c r="T304" s="1367"/>
      <c r="U304" s="1367">
        <v>24372.714635465712</v>
      </c>
      <c r="V304" s="1367"/>
      <c r="W304" s="1367">
        <v>7681.3353645342904</v>
      </c>
      <c r="X304" s="654"/>
    </row>
    <row r="305" spans="1:28" ht="12.75" thickTop="1">
      <c r="A305" s="1561">
        <v>41</v>
      </c>
      <c r="C305" s="1345"/>
      <c r="G305" s="1561"/>
      <c r="H305" s="1561"/>
      <c r="I305" s="1561"/>
      <c r="J305" s="1561"/>
      <c r="K305" s="1561"/>
      <c r="M305" s="1344"/>
      <c r="X305" s="654"/>
    </row>
    <row r="306" spans="1:28">
      <c r="A306" s="1561">
        <v>42</v>
      </c>
      <c r="B306" s="1362" t="s">
        <v>2385</v>
      </c>
      <c r="C306" s="1345"/>
      <c r="G306" s="1364"/>
      <c r="H306" s="1561"/>
      <c r="I306" s="1364"/>
      <c r="J306" s="1364"/>
      <c r="K306" s="1364"/>
      <c r="M306" s="1344"/>
      <c r="O306" s="1363"/>
      <c r="P306" s="1363"/>
      <c r="Q306" s="1363"/>
      <c r="R306" s="1363"/>
      <c r="S306" s="1363"/>
      <c r="T306" s="1363"/>
      <c r="U306" s="1363"/>
      <c r="V306" s="1363"/>
      <c r="W306" s="1363"/>
      <c r="X306" s="654"/>
    </row>
    <row r="307" spans="1:28">
      <c r="A307" s="1561">
        <v>43</v>
      </c>
      <c r="B307" s="1362"/>
      <c r="C307" s="1345"/>
      <c r="G307" s="1364"/>
      <c r="H307" s="1561"/>
      <c r="I307" s="1364"/>
      <c r="J307" s="1364"/>
      <c r="K307" s="1364"/>
      <c r="M307" s="1344"/>
      <c r="O307" s="1363"/>
      <c r="P307" s="1363"/>
      <c r="Q307" s="1363"/>
      <c r="R307" s="1363"/>
      <c r="S307" s="1363"/>
      <c r="T307" s="1363"/>
      <c r="U307" s="1363"/>
      <c r="V307" s="1363"/>
      <c r="W307" s="1363"/>
      <c r="X307" s="654"/>
    </row>
    <row r="308" spans="1:28" ht="24">
      <c r="A308" s="1561">
        <v>44</v>
      </c>
      <c r="C308" s="1345">
        <v>427</v>
      </c>
      <c r="E308" s="1344" t="s">
        <v>2382</v>
      </c>
      <c r="G308" s="1364">
        <v>0</v>
      </c>
      <c r="H308" s="1561"/>
      <c r="I308" s="1364">
        <v>0</v>
      </c>
      <c r="J308" s="1364"/>
      <c r="K308" s="1364">
        <v>0</v>
      </c>
      <c r="M308" s="1368" t="s">
        <v>2386</v>
      </c>
      <c r="O308" s="1366">
        <v>0</v>
      </c>
      <c r="P308" s="1366"/>
      <c r="Q308" s="1366">
        <v>0</v>
      </c>
      <c r="R308" s="1366"/>
      <c r="S308" s="1366">
        <v>0</v>
      </c>
      <c r="T308" s="1366"/>
      <c r="U308" s="1366">
        <v>0</v>
      </c>
      <c r="V308" s="1366"/>
      <c r="W308" s="1366">
        <v>0</v>
      </c>
      <c r="X308" s="654"/>
    </row>
    <row r="309" spans="1:28" ht="12.75" thickBot="1">
      <c r="A309" s="1561">
        <v>45</v>
      </c>
      <c r="C309" s="1345"/>
      <c r="G309" s="1561"/>
      <c r="H309" s="1561"/>
      <c r="I309" s="1561"/>
      <c r="J309" s="1561"/>
      <c r="K309" s="1364"/>
      <c r="M309" s="1344"/>
      <c r="O309" s="1370">
        <v>0</v>
      </c>
      <c r="P309" s="1363"/>
      <c r="Q309" s="1370">
        <v>0</v>
      </c>
      <c r="R309" s="1363"/>
      <c r="S309" s="1370">
        <v>0</v>
      </c>
      <c r="T309" s="1363"/>
      <c r="U309" s="1370">
        <v>0</v>
      </c>
      <c r="V309" s="1363"/>
      <c r="W309" s="1370">
        <v>0</v>
      </c>
      <c r="X309" s="654"/>
    </row>
    <row r="310" spans="1:28" ht="12.75" thickTop="1">
      <c r="A310" s="1561">
        <v>46</v>
      </c>
      <c r="B310" s="1344" t="s">
        <v>46</v>
      </c>
      <c r="C310" s="1345"/>
      <c r="G310" s="1561"/>
      <c r="H310" s="1561"/>
      <c r="I310" s="1561"/>
      <c r="J310" s="1561"/>
      <c r="K310" s="1561"/>
      <c r="O310" s="1366"/>
      <c r="S310" s="1366"/>
      <c r="X310" s="654"/>
    </row>
    <row r="311" spans="1:28">
      <c r="A311" s="1343" t="s">
        <v>1665</v>
      </c>
      <c r="C311" s="1345"/>
      <c r="G311" s="1561"/>
      <c r="H311" s="1561"/>
      <c r="I311" s="1561"/>
      <c r="J311" s="1561"/>
      <c r="K311" s="1561"/>
      <c r="W311" s="1345" t="s">
        <v>1741</v>
      </c>
      <c r="X311" s="1345"/>
      <c r="AB311" s="1935"/>
    </row>
    <row r="312" spans="1:28">
      <c r="C312" s="1345"/>
      <c r="G312" s="1561"/>
      <c r="H312" s="1346"/>
      <c r="I312" s="1346" t="s">
        <v>1318</v>
      </c>
      <c r="J312" s="1346"/>
      <c r="K312" s="1346"/>
      <c r="L312" s="1347"/>
      <c r="S312" s="1345"/>
      <c r="W312" s="1345"/>
      <c r="X312" s="1345"/>
      <c r="AB312" s="1935"/>
    </row>
    <row r="313" spans="1:28">
      <c r="A313" s="654" t="s">
        <v>3808</v>
      </c>
      <c r="C313" s="1345"/>
      <c r="G313" s="1561"/>
      <c r="H313" s="1346"/>
      <c r="I313" s="1346"/>
      <c r="J313" s="1346"/>
      <c r="K313" s="1346"/>
      <c r="L313" s="1347"/>
      <c r="S313" s="1343"/>
      <c r="W313" s="1345" t="s">
        <v>1349</v>
      </c>
      <c r="X313" s="1345"/>
      <c r="AB313" s="2132"/>
    </row>
    <row r="314" spans="1:28">
      <c r="A314" s="654" t="s">
        <v>3807</v>
      </c>
      <c r="B314" s="1343"/>
      <c r="C314" s="1343"/>
      <c r="G314" s="1561"/>
      <c r="H314" s="1346"/>
      <c r="I314" s="1346"/>
      <c r="J314" s="1346"/>
      <c r="K314" s="1346"/>
      <c r="L314" s="1347"/>
      <c r="S314" s="1345"/>
      <c r="W314" s="1345" t="s">
        <v>2393</v>
      </c>
      <c r="X314" s="1345"/>
    </row>
    <row r="315" spans="1:28">
      <c r="A315" s="654" t="s">
        <v>2632</v>
      </c>
      <c r="C315" s="1345"/>
      <c r="F315" s="1343"/>
      <c r="G315" s="1561"/>
      <c r="H315" s="1346"/>
      <c r="I315" s="1346"/>
      <c r="J315" s="1346"/>
      <c r="K315" s="1346"/>
      <c r="L315" s="1347"/>
      <c r="S315" s="1345"/>
      <c r="W315" s="1345"/>
      <c r="X315" s="1345"/>
    </row>
    <row r="316" spans="1:28" ht="12.75" thickBot="1">
      <c r="A316" s="1343" t="s">
        <v>1570</v>
      </c>
      <c r="C316" s="1345"/>
      <c r="E316" s="1348"/>
      <c r="F316" s="1343"/>
      <c r="G316" s="1561"/>
      <c r="H316" s="1346"/>
      <c r="I316" s="1346"/>
      <c r="J316" s="1346"/>
      <c r="K316" s="1346"/>
      <c r="L316" s="1347"/>
      <c r="S316" s="1343"/>
      <c r="W316" s="1382" t="s">
        <v>4011</v>
      </c>
      <c r="X316" s="1345"/>
    </row>
    <row r="317" spans="1:28" ht="12.75" thickBot="1">
      <c r="A317" s="1343" t="s">
        <v>1014</v>
      </c>
      <c r="C317" s="1345"/>
      <c r="F317" s="1343"/>
      <c r="G317" s="1561"/>
      <c r="H317" s="1346"/>
      <c r="I317" s="1346"/>
      <c r="J317" s="1346"/>
      <c r="K317" s="1346"/>
      <c r="L317" s="1347"/>
      <c r="S317" s="1345"/>
      <c r="W317" s="1345"/>
      <c r="Z317" s="1349"/>
    </row>
    <row r="318" spans="1:28">
      <c r="A318" s="1344" t="s">
        <v>2377</v>
      </c>
      <c r="C318" s="1345"/>
      <c r="G318" s="1561"/>
      <c r="H318" s="1561"/>
      <c r="I318" s="1561"/>
      <c r="J318" s="1561"/>
      <c r="K318" s="1561"/>
      <c r="U318" s="2601" t="s">
        <v>3721</v>
      </c>
      <c r="V318" s="2601"/>
      <c r="W318" s="2601"/>
    </row>
    <row r="319" spans="1:28">
      <c r="A319" s="1343" t="s">
        <v>2378</v>
      </c>
      <c r="C319" s="1345"/>
      <c r="G319" s="1561"/>
      <c r="H319" s="1561"/>
      <c r="I319" s="1561"/>
      <c r="J319" s="1561"/>
      <c r="K319" s="1561"/>
      <c r="U319" s="2602" t="s">
        <v>2379</v>
      </c>
      <c r="V319" s="2602"/>
      <c r="W319" s="2602"/>
    </row>
    <row r="320" spans="1:28">
      <c r="A320" s="1351"/>
      <c r="B320" s="1351"/>
      <c r="C320" s="1352">
        <v>-1</v>
      </c>
      <c r="D320" s="1352"/>
      <c r="E320" s="1352">
        <v>-2</v>
      </c>
      <c r="F320" s="1351"/>
      <c r="G320" s="1352">
        <v>-3</v>
      </c>
      <c r="H320" s="1352"/>
      <c r="I320" s="1352">
        <v>-4</v>
      </c>
      <c r="J320" s="1352"/>
      <c r="K320" s="1352">
        <v>-5</v>
      </c>
      <c r="L320" s="1351"/>
      <c r="M320" s="1352">
        <v>-6</v>
      </c>
      <c r="N320" s="1351"/>
      <c r="O320" s="1352">
        <v>-7</v>
      </c>
      <c r="P320" s="1351"/>
      <c r="Q320" s="1352">
        <v>-8</v>
      </c>
      <c r="R320" s="1351"/>
      <c r="S320" s="1352">
        <v>-9</v>
      </c>
      <c r="T320" s="1351"/>
      <c r="U320" s="1352">
        <v>-10</v>
      </c>
      <c r="V320" s="1352"/>
      <c r="W320" s="1352">
        <v>-11</v>
      </c>
      <c r="Y320" s="1354"/>
      <c r="Z320" s="1354"/>
      <c r="AA320" s="1354"/>
      <c r="AB320" s="1354"/>
    </row>
    <row r="321" spans="1:28">
      <c r="A321" s="1354"/>
      <c r="B321" s="1354"/>
      <c r="C321" s="1355"/>
      <c r="D321" s="1354"/>
      <c r="E321" s="1354"/>
      <c r="F321" s="1354"/>
      <c r="G321" s="1356"/>
      <c r="H321" s="1356"/>
      <c r="I321" s="1356"/>
      <c r="J321" s="1356"/>
      <c r="K321" s="1356"/>
      <c r="L321" s="1354"/>
      <c r="M321" s="1356"/>
      <c r="N321" s="1354"/>
      <c r="O321" s="2603" t="s">
        <v>3847</v>
      </c>
      <c r="P321" s="2603"/>
      <c r="Q321" s="2603"/>
      <c r="R321" s="2603"/>
      <c r="S321" s="2603"/>
      <c r="T321" s="2603"/>
      <c r="U321" s="2603"/>
      <c r="V321" s="2603"/>
      <c r="W321" s="2603"/>
      <c r="Y321" s="1354"/>
      <c r="Z321" s="1354"/>
      <c r="AA321" s="1354"/>
      <c r="AB321" s="1354"/>
    </row>
    <row r="322" spans="1:28">
      <c r="C322" s="1345"/>
      <c r="G322" s="2600" t="s">
        <v>1623</v>
      </c>
      <c r="H322" s="2600"/>
      <c r="I322" s="2600"/>
      <c r="J322" s="2600"/>
      <c r="K322" s="2600"/>
      <c r="L322" s="1372"/>
      <c r="M322" s="1560"/>
      <c r="N322" s="1372"/>
      <c r="O322" s="1372"/>
      <c r="P322" s="1373"/>
      <c r="Q322" s="1560" t="s">
        <v>1624</v>
      </c>
      <c r="R322" s="1373"/>
      <c r="S322" s="1373"/>
      <c r="U322" s="1372"/>
      <c r="V322" s="1560"/>
      <c r="W322" s="1560"/>
    </row>
    <row r="323" spans="1:28">
      <c r="C323" s="1561" t="s">
        <v>1625</v>
      </c>
      <c r="G323" s="1561" t="s">
        <v>3787</v>
      </c>
      <c r="H323" s="1561"/>
      <c r="I323" s="1561" t="s">
        <v>1666</v>
      </c>
      <c r="J323" s="1561"/>
      <c r="K323" s="1561"/>
      <c r="M323" s="1561" t="s">
        <v>1030</v>
      </c>
      <c r="O323" s="1561" t="s">
        <v>3787</v>
      </c>
      <c r="Q323" s="1561" t="s">
        <v>1666</v>
      </c>
      <c r="S323" s="1561"/>
      <c r="U323" s="1561"/>
      <c r="W323" s="1561"/>
    </row>
    <row r="324" spans="1:28">
      <c r="A324" s="1561" t="s">
        <v>119</v>
      </c>
      <c r="C324" s="1561" t="s">
        <v>1876</v>
      </c>
      <c r="F324" s="1359"/>
      <c r="G324" s="1562" t="s">
        <v>1027</v>
      </c>
      <c r="H324" s="1562"/>
      <c r="I324" s="1562" t="s">
        <v>29</v>
      </c>
      <c r="J324" s="1562"/>
      <c r="K324" s="1562"/>
      <c r="L324" s="1359"/>
      <c r="M324" s="1561" t="s">
        <v>1626</v>
      </c>
      <c r="N324" s="1359"/>
      <c r="O324" s="1562" t="s">
        <v>1027</v>
      </c>
      <c r="P324" s="1359"/>
      <c r="Q324" s="1562" t="s">
        <v>29</v>
      </c>
      <c r="R324" s="1359"/>
      <c r="S324" s="1360"/>
      <c r="T324" s="1359"/>
      <c r="U324" s="1361">
        <v>0.76041548529990588</v>
      </c>
      <c r="V324" s="1359"/>
      <c r="W324" s="1361">
        <v>0.23958451470009406</v>
      </c>
    </row>
    <row r="325" spans="1:28">
      <c r="A325" s="1560" t="s">
        <v>1029</v>
      </c>
      <c r="B325" s="1372"/>
      <c r="C325" s="1560" t="s">
        <v>1029</v>
      </c>
      <c r="D325" s="1372"/>
      <c r="E325" s="1560" t="s">
        <v>1030</v>
      </c>
      <c r="F325" s="1372"/>
      <c r="G325" s="1564" t="s">
        <v>3569</v>
      </c>
      <c r="H325" s="1564"/>
      <c r="I325" s="1564" t="s">
        <v>30</v>
      </c>
      <c r="J325" s="1564"/>
      <c r="K325" s="1564" t="s">
        <v>152</v>
      </c>
      <c r="L325" s="1357"/>
      <c r="M325" s="1564" t="s">
        <v>1627</v>
      </c>
      <c r="N325" s="1357"/>
      <c r="O325" s="1564" t="s">
        <v>3569</v>
      </c>
      <c r="P325" s="1357"/>
      <c r="Q325" s="1564" t="s">
        <v>30</v>
      </c>
      <c r="R325" s="1357"/>
      <c r="S325" s="1564" t="s">
        <v>152</v>
      </c>
      <c r="T325" s="1371"/>
      <c r="U325" s="1564" t="s">
        <v>682</v>
      </c>
      <c r="V325" s="1564"/>
      <c r="W325" s="1564" t="s">
        <v>926</v>
      </c>
    </row>
    <row r="326" spans="1:28">
      <c r="A326" s="1562"/>
      <c r="B326" s="1359"/>
      <c r="C326" s="1562"/>
      <c r="D326" s="1359"/>
      <c r="E326" s="1562"/>
      <c r="F326" s="1359"/>
      <c r="G326" s="1561"/>
      <c r="H326" s="1561"/>
      <c r="I326" s="1561"/>
      <c r="J326" s="1561"/>
      <c r="K326" s="1561"/>
      <c r="M326" s="1344"/>
    </row>
    <row r="327" spans="1:28">
      <c r="A327" s="1561">
        <v>1</v>
      </c>
      <c r="B327" s="1362" t="s">
        <v>31</v>
      </c>
      <c r="C327" s="1345"/>
      <c r="G327" s="1561"/>
      <c r="H327" s="1561"/>
      <c r="I327" s="1561"/>
      <c r="J327" s="1561"/>
      <c r="K327" s="1561"/>
      <c r="M327" s="1344"/>
      <c r="O327" s="1363"/>
      <c r="P327" s="1363"/>
      <c r="Q327" s="1363"/>
      <c r="R327" s="1363"/>
      <c r="S327" s="1363"/>
      <c r="T327" s="1363"/>
      <c r="U327" s="1363"/>
      <c r="V327" s="1363"/>
      <c r="W327" s="1363"/>
    </row>
    <row r="328" spans="1:28">
      <c r="A328" s="1561">
        <v>2</v>
      </c>
      <c r="C328" s="1345">
        <v>403</v>
      </c>
      <c r="E328" s="1344" t="s">
        <v>532</v>
      </c>
      <c r="G328" s="1364">
        <v>5.4948871667052673E-2</v>
      </c>
      <c r="H328" s="1561"/>
      <c r="I328" s="1364">
        <v>0.94505112833294735</v>
      </c>
      <c r="J328" s="1364"/>
      <c r="K328" s="1364">
        <v>1</v>
      </c>
      <c r="M328" s="1365" t="s">
        <v>485</v>
      </c>
      <c r="O328" s="1366">
        <v>16451.990000000005</v>
      </c>
      <c r="P328" s="1366"/>
      <c r="Q328" s="1366">
        <v>282953.43</v>
      </c>
      <c r="R328" s="1366"/>
      <c r="S328" s="1366">
        <v>299405.42</v>
      </c>
      <c r="T328" s="1366"/>
      <c r="U328" s="1366">
        <v>12510.347959999202</v>
      </c>
      <c r="V328" s="1366"/>
      <c r="W328" s="1366">
        <v>3941.6420400008019</v>
      </c>
    </row>
    <row r="329" spans="1:28">
      <c r="A329" s="1561">
        <v>3</v>
      </c>
      <c r="C329" s="1345">
        <v>408</v>
      </c>
      <c r="E329" s="1344" t="s">
        <v>32</v>
      </c>
      <c r="G329" s="1364">
        <v>5.4649321239802984E-2</v>
      </c>
      <c r="H329" s="1561"/>
      <c r="I329" s="1364">
        <v>0.94535067876019707</v>
      </c>
      <c r="J329" s="1364"/>
      <c r="K329" s="1364">
        <v>1</v>
      </c>
      <c r="M329" s="1365" t="s">
        <v>485</v>
      </c>
      <c r="O329" s="1363">
        <v>1820.57</v>
      </c>
      <c r="P329" s="1363"/>
      <c r="Q329" s="1363">
        <v>31493.11</v>
      </c>
      <c r="R329" s="1363"/>
      <c r="S329" s="1363">
        <v>33313.68</v>
      </c>
      <c r="T329" s="1363"/>
      <c r="U329" s="1363">
        <v>1384.3896200724496</v>
      </c>
      <c r="V329" s="1363"/>
      <c r="W329" s="1363">
        <v>436.18037992755023</v>
      </c>
    </row>
    <row r="330" spans="1:28">
      <c r="A330" s="1561">
        <v>4</v>
      </c>
      <c r="C330" s="1345">
        <v>409</v>
      </c>
      <c r="E330" s="1344" t="s">
        <v>2380</v>
      </c>
      <c r="G330" s="1364">
        <v>0</v>
      </c>
      <c r="H330" s="1561"/>
      <c r="I330" s="1364">
        <v>0</v>
      </c>
      <c r="J330" s="1364"/>
      <c r="K330" s="1364">
        <v>0</v>
      </c>
      <c r="M330" s="1365" t="s">
        <v>485</v>
      </c>
      <c r="O330" s="1363">
        <v>0</v>
      </c>
      <c r="P330" s="1363"/>
      <c r="Q330" s="1363">
        <v>0</v>
      </c>
      <c r="R330" s="1363"/>
      <c r="S330" s="1363">
        <v>0</v>
      </c>
      <c r="T330" s="1363"/>
      <c r="U330" s="1363">
        <v>0</v>
      </c>
      <c r="V330" s="1363"/>
      <c r="W330" s="1363">
        <v>0</v>
      </c>
    </row>
    <row r="331" spans="1:28">
      <c r="A331" s="1561">
        <v>5</v>
      </c>
      <c r="C331" s="1345">
        <v>410</v>
      </c>
      <c r="E331" s="1344" t="s">
        <v>2381</v>
      </c>
      <c r="G331" s="1364">
        <v>0</v>
      </c>
      <c r="H331" s="1561"/>
      <c r="I331" s="1364">
        <v>0</v>
      </c>
      <c r="J331" s="1364"/>
      <c r="K331" s="1364">
        <v>0</v>
      </c>
      <c r="M331" s="1365" t="s">
        <v>485</v>
      </c>
      <c r="O331" s="1363">
        <v>0</v>
      </c>
      <c r="P331" s="1363"/>
      <c r="Q331" s="1363">
        <v>0</v>
      </c>
      <c r="R331" s="1363"/>
      <c r="S331" s="1363">
        <v>0</v>
      </c>
      <c r="T331" s="1363"/>
      <c r="U331" s="1363">
        <v>0</v>
      </c>
      <c r="V331" s="1363"/>
      <c r="W331" s="1363">
        <v>0</v>
      </c>
    </row>
    <row r="332" spans="1:28">
      <c r="A332" s="1561">
        <v>6</v>
      </c>
      <c r="C332" s="1345">
        <v>420</v>
      </c>
      <c r="E332" s="1344" t="s">
        <v>722</v>
      </c>
      <c r="G332" s="1364">
        <v>5.4646260548560081E-2</v>
      </c>
      <c r="H332" s="1561"/>
      <c r="I332" s="1364">
        <v>0.94535373945143986</v>
      </c>
      <c r="J332" s="1364"/>
      <c r="K332" s="1364">
        <v>1</v>
      </c>
      <c r="M332" s="1365" t="s">
        <v>485</v>
      </c>
      <c r="O332" s="1363">
        <v>-78.16</v>
      </c>
      <c r="P332" s="1363"/>
      <c r="Q332" s="1363">
        <v>-1352.1299999999999</v>
      </c>
      <c r="R332" s="1363"/>
      <c r="S332" s="1363">
        <v>-1430.29</v>
      </c>
      <c r="T332" s="1363"/>
      <c r="U332" s="1363">
        <v>-59.434074331040641</v>
      </c>
      <c r="V332" s="1363"/>
      <c r="W332" s="1363">
        <v>-18.725925668959352</v>
      </c>
    </row>
    <row r="333" spans="1:28">
      <c r="A333" s="1561">
        <v>7</v>
      </c>
      <c r="C333" s="1345">
        <v>427</v>
      </c>
      <c r="E333" s="1344" t="s">
        <v>2382</v>
      </c>
      <c r="G333" s="1364">
        <v>-33.156540585891342</v>
      </c>
      <c r="H333" s="1561"/>
      <c r="I333" s="1364">
        <v>34.156540585891342</v>
      </c>
      <c r="J333" s="1364"/>
      <c r="K333" s="1364">
        <v>1</v>
      </c>
      <c r="M333" s="1365" t="s">
        <v>485</v>
      </c>
      <c r="O333" s="1363">
        <v>4742.38</v>
      </c>
      <c r="P333" s="1363"/>
      <c r="Q333" s="1363">
        <v>-4885.4099999999989</v>
      </c>
      <c r="R333" s="1363"/>
      <c r="S333" s="1363">
        <v>-143.02999999999884</v>
      </c>
      <c r="T333" s="1363"/>
      <c r="U333" s="1363">
        <v>3606.1791891765679</v>
      </c>
      <c r="V333" s="1363"/>
      <c r="W333" s="1363">
        <v>1136.2008108234322</v>
      </c>
    </row>
    <row r="334" spans="1:28">
      <c r="A334" s="1561">
        <v>8</v>
      </c>
      <c r="C334" s="1345" t="s">
        <v>2383</v>
      </c>
      <c r="E334" s="1344" t="s">
        <v>33</v>
      </c>
      <c r="G334" s="1364">
        <v>5.4648958808491119E-2</v>
      </c>
      <c r="H334" s="1561"/>
      <c r="I334" s="1364">
        <v>0.94535104119150881</v>
      </c>
      <c r="J334" s="1364"/>
      <c r="K334" s="1364">
        <v>1</v>
      </c>
      <c r="M334" s="1365" t="s">
        <v>485</v>
      </c>
      <c r="N334" s="1365"/>
      <c r="O334" s="1363">
        <v>20048.07</v>
      </c>
      <c r="P334" s="1363"/>
      <c r="Q334" s="1363">
        <v>346803.75</v>
      </c>
      <c r="R334" s="1363"/>
      <c r="S334" s="1363">
        <v>366851.82</v>
      </c>
      <c r="T334" s="1363"/>
      <c r="U334" s="1363">
        <v>15244.862878376483</v>
      </c>
      <c r="V334" s="1363"/>
      <c r="W334" s="1363">
        <v>4803.2071216235145</v>
      </c>
    </row>
    <row r="335" spans="1:28">
      <c r="A335" s="1561">
        <v>9</v>
      </c>
      <c r="C335" s="1345" t="s">
        <v>519</v>
      </c>
      <c r="E335" s="1344" t="s">
        <v>34</v>
      </c>
      <c r="G335" s="1364">
        <v>5.4649052333350455E-2</v>
      </c>
      <c r="H335" s="1561"/>
      <c r="I335" s="1364">
        <v>0.94535094766664951</v>
      </c>
      <c r="J335" s="1364"/>
      <c r="K335" s="1364">
        <v>1</v>
      </c>
      <c r="M335" s="1365" t="s">
        <v>485</v>
      </c>
      <c r="O335" s="1363">
        <v>33617.270000000004</v>
      </c>
      <c r="P335" s="1363"/>
      <c r="Q335" s="1363">
        <v>581531.00000000012</v>
      </c>
      <c r="R335" s="1363"/>
      <c r="S335" s="1363">
        <v>615148.27000000014</v>
      </c>
      <c r="T335" s="1363"/>
      <c r="U335" s="1363">
        <v>25563.092681507969</v>
      </c>
      <c r="V335" s="1363"/>
      <c r="W335" s="1363">
        <v>8054.1773184920321</v>
      </c>
    </row>
    <row r="336" spans="1:28">
      <c r="A336" s="1561">
        <v>10</v>
      </c>
      <c r="C336" s="1345" t="s">
        <v>521</v>
      </c>
      <c r="E336" s="1344" t="s">
        <v>35</v>
      </c>
      <c r="G336" s="1364">
        <v>5.4649140756072426E-2</v>
      </c>
      <c r="H336" s="1561"/>
      <c r="I336" s="1364">
        <v>0.94535085924392759</v>
      </c>
      <c r="J336" s="1364"/>
      <c r="K336" s="1364">
        <v>1</v>
      </c>
      <c r="M336" s="1365" t="s">
        <v>485</v>
      </c>
      <c r="O336" s="1363">
        <v>4356.0300000000007</v>
      </c>
      <c r="P336" s="1363"/>
      <c r="Q336" s="1363">
        <v>75353.000000000015</v>
      </c>
      <c r="R336" s="1363"/>
      <c r="S336" s="1363">
        <v>79709.030000000013</v>
      </c>
      <c r="T336" s="1363"/>
      <c r="U336" s="1363">
        <v>3312.3926664309497</v>
      </c>
      <c r="V336" s="1363"/>
      <c r="W336" s="1363">
        <v>1043.637333569051</v>
      </c>
    </row>
    <row r="337" spans="1:23">
      <c r="A337" s="1561">
        <v>11</v>
      </c>
      <c r="C337" s="1345" t="s">
        <v>522</v>
      </c>
      <c r="E337" s="1344" t="s">
        <v>38</v>
      </c>
      <c r="G337" s="1364">
        <v>5.4649156679957546E-2</v>
      </c>
      <c r="H337" s="1561"/>
      <c r="I337" s="1364">
        <v>0.94535084332004249</v>
      </c>
      <c r="J337" s="1364"/>
      <c r="K337" s="1364">
        <v>1</v>
      </c>
      <c r="M337" s="1365" t="s">
        <v>485</v>
      </c>
      <c r="O337" s="1363">
        <v>2946.5</v>
      </c>
      <c r="P337" s="1363"/>
      <c r="Q337" s="1363">
        <v>50970.16</v>
      </c>
      <c r="R337" s="1363"/>
      <c r="S337" s="1363">
        <v>53916.66</v>
      </c>
      <c r="T337" s="1363"/>
      <c r="U337" s="1363">
        <v>2240.5642274361726</v>
      </c>
      <c r="V337" s="1363"/>
      <c r="W337" s="1363">
        <v>705.93577256382719</v>
      </c>
    </row>
    <row r="338" spans="1:23">
      <c r="A338" s="1561">
        <v>12</v>
      </c>
      <c r="C338" s="1345" t="s">
        <v>523</v>
      </c>
      <c r="E338" s="1344" t="s">
        <v>1785</v>
      </c>
      <c r="G338" s="1364">
        <v>0</v>
      </c>
      <c r="H338" s="1561"/>
      <c r="I338" s="1364">
        <v>0</v>
      </c>
      <c r="J338" s="1364"/>
      <c r="K338" s="1364">
        <v>0</v>
      </c>
      <c r="M338" s="1365" t="s">
        <v>485</v>
      </c>
      <c r="O338" s="1363">
        <v>0</v>
      </c>
      <c r="P338" s="1363"/>
      <c r="Q338" s="1363">
        <v>0</v>
      </c>
      <c r="R338" s="1363"/>
      <c r="S338" s="1363">
        <v>0</v>
      </c>
      <c r="T338" s="1363"/>
      <c r="U338" s="1363">
        <v>0</v>
      </c>
      <c r="V338" s="1363"/>
      <c r="W338" s="1363">
        <v>0</v>
      </c>
    </row>
    <row r="339" spans="1:23">
      <c r="A339" s="1561">
        <v>13</v>
      </c>
      <c r="C339" s="1345" t="s">
        <v>524</v>
      </c>
      <c r="E339" s="1344" t="s">
        <v>1786</v>
      </c>
      <c r="G339" s="1364">
        <v>5.4649291153346116E-2</v>
      </c>
      <c r="H339" s="1561"/>
      <c r="I339" s="1364">
        <v>0.94535070884665395</v>
      </c>
      <c r="J339" s="1364"/>
      <c r="K339" s="1364">
        <v>1</v>
      </c>
      <c r="M339" s="1365" t="s">
        <v>485</v>
      </c>
      <c r="O339" s="1363">
        <v>5861.4599999999991</v>
      </c>
      <c r="P339" s="1363"/>
      <c r="Q339" s="1363">
        <v>101394.46000000002</v>
      </c>
      <c r="R339" s="1363"/>
      <c r="S339" s="1363">
        <v>107255.92000000001</v>
      </c>
      <c r="T339" s="1363"/>
      <c r="U339" s="1363">
        <v>4457.1449504659859</v>
      </c>
      <c r="V339" s="1363"/>
      <c r="W339" s="1363">
        <v>1404.315049534013</v>
      </c>
    </row>
    <row r="340" spans="1:23">
      <c r="A340" s="1561">
        <v>14</v>
      </c>
      <c r="C340" s="1345">
        <v>641</v>
      </c>
      <c r="E340" s="1344" t="s">
        <v>3840</v>
      </c>
      <c r="G340" s="1364">
        <v>5.4656026417171162E-2</v>
      </c>
      <c r="H340" s="1561"/>
      <c r="I340" s="1364">
        <v>0.94534397358282884</v>
      </c>
      <c r="J340" s="1364"/>
      <c r="K340" s="1364">
        <v>1</v>
      </c>
      <c r="M340" s="1365" t="s">
        <v>485</v>
      </c>
      <c r="O340" s="1363">
        <v>99.31</v>
      </c>
      <c r="P340" s="1363"/>
      <c r="Q340" s="1363">
        <v>1717.69</v>
      </c>
      <c r="R340" s="1363"/>
      <c r="S340" s="1363">
        <v>1817</v>
      </c>
      <c r="T340" s="1363"/>
      <c r="U340" s="1363">
        <v>75.516861845133661</v>
      </c>
      <c r="V340" s="1363"/>
      <c r="W340" s="1363">
        <v>23.793138154866341</v>
      </c>
    </row>
    <row r="341" spans="1:23">
      <c r="A341" s="1561">
        <v>15</v>
      </c>
      <c r="C341" s="1345" t="s">
        <v>39</v>
      </c>
      <c r="E341" s="1344" t="s">
        <v>40</v>
      </c>
      <c r="G341" s="1364">
        <v>5.4631957690306911E-2</v>
      </c>
      <c r="H341" s="1561"/>
      <c r="I341" s="1364">
        <v>0.94536804230969307</v>
      </c>
      <c r="J341" s="1364"/>
      <c r="K341" s="1364">
        <v>1</v>
      </c>
      <c r="M341" s="1365" t="s">
        <v>485</v>
      </c>
      <c r="O341" s="1363">
        <v>50.41</v>
      </c>
      <c r="P341" s="1363"/>
      <c r="Q341" s="1363">
        <v>872.31000000000006</v>
      </c>
      <c r="R341" s="1363"/>
      <c r="S341" s="1363">
        <v>922.72</v>
      </c>
      <c r="T341" s="1363"/>
      <c r="U341" s="1363">
        <v>38.332544613968253</v>
      </c>
      <c r="V341" s="1363"/>
      <c r="W341" s="1363">
        <v>12.07745538603174</v>
      </c>
    </row>
    <row r="342" spans="1:23">
      <c r="A342" s="1561">
        <v>16</v>
      </c>
      <c r="C342" s="1345" t="s">
        <v>526</v>
      </c>
      <c r="E342" s="1344" t="s">
        <v>3261</v>
      </c>
      <c r="G342" s="1364">
        <v>5.4648965220821077E-2</v>
      </c>
      <c r="H342" s="1561"/>
      <c r="I342" s="1364">
        <v>0.94535103477917892</v>
      </c>
      <c r="J342" s="1364"/>
      <c r="K342" s="1364">
        <v>1</v>
      </c>
      <c r="M342" s="1365" t="s">
        <v>485</v>
      </c>
      <c r="O342" s="1363">
        <v>10131.070000000002</v>
      </c>
      <c r="P342" s="1363"/>
      <c r="Q342" s="1363">
        <v>175253.41</v>
      </c>
      <c r="R342" s="1363"/>
      <c r="S342" s="1363">
        <v>185384.48</v>
      </c>
      <c r="T342" s="1363"/>
      <c r="U342" s="1363">
        <v>7703.8225106573191</v>
      </c>
      <c r="V342" s="1363"/>
      <c r="W342" s="1363">
        <v>2427.2474893426825</v>
      </c>
    </row>
    <row r="343" spans="1:23">
      <c r="A343" s="1561">
        <v>17</v>
      </c>
      <c r="C343" s="1345" t="s">
        <v>526</v>
      </c>
      <c r="E343" s="1344" t="s">
        <v>42</v>
      </c>
      <c r="G343" s="1364">
        <v>5.464918221182459E-2</v>
      </c>
      <c r="H343" s="1561"/>
      <c r="I343" s="1364">
        <v>0.94535081778817542</v>
      </c>
      <c r="J343" s="1364"/>
      <c r="K343" s="1364">
        <v>1</v>
      </c>
      <c r="M343" s="1365" t="s">
        <v>485</v>
      </c>
      <c r="O343" s="1363">
        <v>2902.6700000000005</v>
      </c>
      <c r="P343" s="1363"/>
      <c r="Q343" s="1363">
        <v>50211.94</v>
      </c>
      <c r="R343" s="1363"/>
      <c r="S343" s="1363">
        <v>53114.61</v>
      </c>
      <c r="T343" s="1363"/>
      <c r="U343" s="1363">
        <v>2207.2352167154781</v>
      </c>
      <c r="V343" s="1363"/>
      <c r="W343" s="1363">
        <v>695.43478328452215</v>
      </c>
    </row>
    <row r="344" spans="1:23">
      <c r="A344" s="1561">
        <v>18</v>
      </c>
      <c r="C344" s="1345" t="s">
        <v>529</v>
      </c>
      <c r="E344" s="1344" t="s">
        <v>1788</v>
      </c>
      <c r="G344" s="1364">
        <v>5.4652252309000574E-2</v>
      </c>
      <c r="H344" s="1561"/>
      <c r="I344" s="1364">
        <v>0.94534774769099938</v>
      </c>
      <c r="J344" s="1364"/>
      <c r="K344" s="1364">
        <v>1</v>
      </c>
      <c r="M344" s="1365" t="s">
        <v>485</v>
      </c>
      <c r="O344" s="1363">
        <v>69.41</v>
      </c>
      <c r="P344" s="1363"/>
      <c r="Q344" s="1363">
        <v>1200.6199999999999</v>
      </c>
      <c r="R344" s="1363"/>
      <c r="S344" s="1363">
        <v>1270.03</v>
      </c>
      <c r="T344" s="1363"/>
      <c r="U344" s="1363">
        <v>52.780438834666462</v>
      </c>
      <c r="V344" s="1363"/>
      <c r="W344" s="1363">
        <v>16.629561165333527</v>
      </c>
    </row>
    <row r="345" spans="1:23">
      <c r="A345" s="1561">
        <v>19</v>
      </c>
      <c r="B345" s="654"/>
      <c r="C345" s="1345" t="s">
        <v>530</v>
      </c>
      <c r="D345" s="654"/>
      <c r="E345" s="1344" t="s">
        <v>41</v>
      </c>
      <c r="G345" s="1364">
        <v>5.4648328430912815E-2</v>
      </c>
      <c r="H345" s="1561"/>
      <c r="I345" s="1364">
        <v>0.94535167156908717</v>
      </c>
      <c r="J345" s="1364"/>
      <c r="K345" s="1364">
        <v>1</v>
      </c>
      <c r="M345" s="1365" t="s">
        <v>485</v>
      </c>
      <c r="O345" s="1363">
        <v>7760.6900000000069</v>
      </c>
      <c r="P345" s="1363"/>
      <c r="Q345" s="1363">
        <v>134250.79</v>
      </c>
      <c r="R345" s="1363"/>
      <c r="S345" s="1363">
        <v>142011.48000000001</v>
      </c>
      <c r="T345" s="1363"/>
      <c r="U345" s="1363">
        <v>5901.3488526121319</v>
      </c>
      <c r="V345" s="1363"/>
      <c r="W345" s="1363">
        <v>1859.3411473878746</v>
      </c>
    </row>
    <row r="346" spans="1:23" ht="12.75" thickBot="1">
      <c r="A346" s="1561">
        <v>20</v>
      </c>
      <c r="B346" s="654"/>
      <c r="C346" s="1345"/>
      <c r="G346" s="1364"/>
      <c r="H346" s="1561"/>
      <c r="I346" s="1561"/>
      <c r="J346" s="1561"/>
      <c r="K346" s="1561"/>
      <c r="M346" s="1344"/>
      <c r="O346" s="1367">
        <v>110779.67000000003</v>
      </c>
      <c r="P346" s="1363"/>
      <c r="Q346" s="1367">
        <v>1827768.13</v>
      </c>
      <c r="R346" s="1367"/>
      <c r="S346" s="1367">
        <v>1938547.8</v>
      </c>
      <c r="T346" s="1367"/>
      <c r="U346" s="1367">
        <v>84238.576524413438</v>
      </c>
      <c r="V346" s="1367"/>
      <c r="W346" s="1367">
        <v>26541.093475586567</v>
      </c>
    </row>
    <row r="347" spans="1:23" ht="12.75" thickTop="1">
      <c r="A347" s="1561">
        <v>21</v>
      </c>
      <c r="B347" s="654"/>
      <c r="C347" s="1345"/>
      <c r="D347" s="654"/>
      <c r="G347" s="1364"/>
      <c r="H347" s="1561"/>
      <c r="I347" s="1561"/>
      <c r="J347" s="1561"/>
      <c r="K347" s="1561"/>
      <c r="M347" s="1344"/>
      <c r="O347" s="1363"/>
      <c r="P347" s="1363"/>
      <c r="Q347" s="1363"/>
      <c r="R347" s="1363"/>
      <c r="S347" s="1363"/>
      <c r="T347" s="1363"/>
      <c r="U347" s="1363"/>
      <c r="V347" s="1363"/>
      <c r="W347" s="1363"/>
    </row>
    <row r="348" spans="1:23">
      <c r="A348" s="1561">
        <v>22</v>
      </c>
      <c r="B348" s="1362" t="s">
        <v>45</v>
      </c>
      <c r="C348" s="1345"/>
      <c r="G348" s="1364"/>
      <c r="H348" s="1561"/>
      <c r="I348" s="1364"/>
      <c r="J348" s="1364"/>
      <c r="K348" s="1364"/>
      <c r="M348" s="1344"/>
      <c r="O348" s="1363"/>
      <c r="P348" s="1363"/>
      <c r="Q348" s="1363"/>
      <c r="R348" s="1363"/>
      <c r="S348" s="1363"/>
      <c r="T348" s="1363"/>
      <c r="U348" s="1363"/>
      <c r="V348" s="1363"/>
      <c r="W348" s="1363"/>
    </row>
    <row r="349" spans="1:23">
      <c r="A349" s="1561">
        <v>23</v>
      </c>
      <c r="C349" s="1345"/>
      <c r="G349" s="1364"/>
      <c r="H349" s="1561"/>
      <c r="I349" s="1364"/>
      <c r="J349" s="1364"/>
      <c r="K349" s="1364"/>
      <c r="M349" s="1344"/>
      <c r="O349" s="1363"/>
      <c r="P349" s="1363"/>
      <c r="Q349" s="1363"/>
      <c r="R349" s="1363"/>
      <c r="S349" s="1363"/>
      <c r="T349" s="1363"/>
      <c r="U349" s="1363"/>
      <c r="V349" s="1363"/>
      <c r="W349" s="1363"/>
    </row>
    <row r="350" spans="1:23">
      <c r="A350" s="1561">
        <v>24</v>
      </c>
      <c r="C350" s="1345">
        <v>403</v>
      </c>
      <c r="E350" s="1344" t="s">
        <v>43</v>
      </c>
      <c r="G350" s="1364">
        <v>0.24841296766890567</v>
      </c>
      <c r="H350" s="1561"/>
      <c r="I350" s="1364">
        <v>0.75158703233109436</v>
      </c>
      <c r="J350" s="1364"/>
      <c r="K350" s="1364">
        <v>1</v>
      </c>
      <c r="M350" s="1365" t="s">
        <v>485</v>
      </c>
      <c r="O350" s="1366">
        <v>6092.02</v>
      </c>
      <c r="P350" s="1366"/>
      <c r="Q350" s="1366">
        <v>18431.739999999994</v>
      </c>
      <c r="R350" s="1366"/>
      <c r="S350" s="1366">
        <v>24523.759999999995</v>
      </c>
      <c r="T350" s="1366"/>
      <c r="U350" s="1366">
        <v>4632.4663447567327</v>
      </c>
      <c r="V350" s="1366"/>
      <c r="W350" s="1366">
        <v>1459.5536552432673</v>
      </c>
    </row>
    <row r="351" spans="1:23">
      <c r="A351" s="1561">
        <v>25</v>
      </c>
      <c r="C351" s="1345">
        <v>408</v>
      </c>
      <c r="E351" s="1344" t="s">
        <v>32</v>
      </c>
      <c r="G351" s="1364">
        <v>0.23192151454473936</v>
      </c>
      <c r="H351" s="1561"/>
      <c r="I351" s="1364">
        <v>0.7680784854552607</v>
      </c>
      <c r="J351" s="1364"/>
      <c r="K351" s="1364">
        <v>1</v>
      </c>
      <c r="M351" s="1365" t="s">
        <v>485</v>
      </c>
      <c r="O351" s="1363">
        <v>5246.8300000000017</v>
      </c>
      <c r="P351" s="1363"/>
      <c r="Q351" s="1363">
        <v>17376.469999999998</v>
      </c>
      <c r="R351" s="1363"/>
      <c r="S351" s="1363">
        <v>22623.3</v>
      </c>
      <c r="T351" s="1363"/>
      <c r="U351" s="1363">
        <v>3989.7707807361066</v>
      </c>
      <c r="V351" s="1363"/>
      <c r="W351" s="1363">
        <v>1257.0592192638949</v>
      </c>
    </row>
    <row r="352" spans="1:23">
      <c r="A352" s="1561">
        <v>26</v>
      </c>
      <c r="C352" s="1345">
        <v>410</v>
      </c>
      <c r="E352" s="1344" t="s">
        <v>2381</v>
      </c>
      <c r="G352" s="1364">
        <v>0</v>
      </c>
      <c r="H352" s="1561"/>
      <c r="I352" s="1364">
        <v>0</v>
      </c>
      <c r="J352" s="1364"/>
      <c r="K352" s="1364">
        <v>0</v>
      </c>
      <c r="M352" s="1365" t="s">
        <v>485</v>
      </c>
      <c r="O352" s="1363">
        <v>0</v>
      </c>
      <c r="P352" s="1363"/>
      <c r="Q352" s="1363">
        <v>0</v>
      </c>
      <c r="R352" s="1363"/>
      <c r="S352" s="1363">
        <v>0</v>
      </c>
      <c r="T352" s="1363"/>
      <c r="U352" s="1363">
        <v>0</v>
      </c>
      <c r="V352" s="1363"/>
      <c r="W352" s="1363">
        <v>0</v>
      </c>
    </row>
    <row r="353" spans="1:26">
      <c r="A353" s="1561">
        <v>27</v>
      </c>
      <c r="C353" s="1345">
        <v>414</v>
      </c>
      <c r="E353" s="1344" t="s">
        <v>32</v>
      </c>
      <c r="G353" s="1364">
        <v>0</v>
      </c>
      <c r="H353" s="1561"/>
      <c r="I353" s="1364">
        <v>0</v>
      </c>
      <c r="J353" s="1364"/>
      <c r="K353" s="1364">
        <v>0</v>
      </c>
      <c r="M353" s="1365" t="s">
        <v>485</v>
      </c>
      <c r="O353" s="1363">
        <v>0</v>
      </c>
      <c r="P353" s="1363"/>
      <c r="Q353" s="1363">
        <v>0</v>
      </c>
      <c r="R353" s="1363"/>
      <c r="S353" s="1363">
        <v>0</v>
      </c>
      <c r="T353" s="1363"/>
      <c r="U353" s="1363">
        <v>0</v>
      </c>
      <c r="V353" s="1363"/>
      <c r="W353" s="1363">
        <v>0</v>
      </c>
    </row>
    <row r="354" spans="1:26">
      <c r="A354" s="1561">
        <v>28</v>
      </c>
      <c r="C354" s="1345">
        <v>427</v>
      </c>
      <c r="E354" s="1344" t="s">
        <v>2382</v>
      </c>
      <c r="G354" s="1364">
        <v>0.23076923077205866</v>
      </c>
      <c r="H354" s="1561"/>
      <c r="I354" s="1364">
        <v>0.76923076922794131</v>
      </c>
      <c r="J354" s="1364"/>
      <c r="K354" s="1364">
        <v>1</v>
      </c>
      <c r="M354" s="1365" t="s">
        <v>485</v>
      </c>
      <c r="O354" s="1363">
        <v>1.1400000000139698</v>
      </c>
      <c r="P354" s="1363"/>
      <c r="Q354" s="1363">
        <v>3.7999999999860306</v>
      </c>
      <c r="R354" s="1363"/>
      <c r="S354" s="1363">
        <v>4.9400000000000004</v>
      </c>
      <c r="T354" s="1363"/>
      <c r="U354" s="1363">
        <v>0.86687365325251553</v>
      </c>
      <c r="V354" s="1363"/>
      <c r="W354" s="1363">
        <v>0.2731263467614542</v>
      </c>
    </row>
    <row r="355" spans="1:26">
      <c r="A355" s="1561">
        <v>29</v>
      </c>
      <c r="C355" s="1345" t="s">
        <v>2383</v>
      </c>
      <c r="E355" s="1344" t="s">
        <v>33</v>
      </c>
      <c r="G355" s="1364">
        <v>0.23456288533400615</v>
      </c>
      <c r="H355" s="1561"/>
      <c r="I355" s="1364">
        <v>0.76543711466599385</v>
      </c>
      <c r="J355" s="1364"/>
      <c r="K355" s="1364">
        <v>1</v>
      </c>
      <c r="M355" s="1365" t="s">
        <v>485</v>
      </c>
      <c r="N355" s="1365"/>
      <c r="O355" s="1363">
        <v>14762.369999999997</v>
      </c>
      <c r="P355" s="1363"/>
      <c r="Q355" s="1363">
        <v>48173.29</v>
      </c>
      <c r="R355" s="1363"/>
      <c r="S355" s="1363">
        <v>62935.659999999996</v>
      </c>
      <c r="T355" s="1363"/>
      <c r="U355" s="1363">
        <v>11225.53474772677</v>
      </c>
      <c r="V355" s="1363"/>
      <c r="W355" s="1363">
        <v>3536.8352522732271</v>
      </c>
    </row>
    <row r="356" spans="1:26">
      <c r="A356" s="1561">
        <v>30</v>
      </c>
      <c r="C356" s="1345" t="s">
        <v>519</v>
      </c>
      <c r="E356" s="1344" t="s">
        <v>34</v>
      </c>
      <c r="G356" s="1364">
        <v>0</v>
      </c>
      <c r="H356" s="1561"/>
      <c r="I356" s="1364">
        <v>0</v>
      </c>
      <c r="J356" s="1364"/>
      <c r="K356" s="1364">
        <v>0</v>
      </c>
      <c r="M356" s="1365" t="s">
        <v>485</v>
      </c>
      <c r="O356" s="1363">
        <v>0</v>
      </c>
      <c r="P356" s="1363"/>
      <c r="Q356" s="1363">
        <v>0</v>
      </c>
      <c r="R356" s="1363"/>
      <c r="S356" s="1363">
        <v>0</v>
      </c>
      <c r="T356" s="1363"/>
      <c r="U356" s="1363">
        <v>0</v>
      </c>
      <c r="V356" s="1363"/>
      <c r="W356" s="1363">
        <v>0</v>
      </c>
    </row>
    <row r="357" spans="1:26">
      <c r="A357" s="1561">
        <v>31</v>
      </c>
      <c r="C357" s="1345" t="s">
        <v>521</v>
      </c>
      <c r="E357" s="1344" t="s">
        <v>35</v>
      </c>
      <c r="G357" s="1364">
        <v>0.23338423667775901</v>
      </c>
      <c r="H357" s="1561"/>
      <c r="I357" s="1364">
        <v>0.76661576332224102</v>
      </c>
      <c r="J357" s="1364"/>
      <c r="K357" s="1364">
        <v>1</v>
      </c>
      <c r="M357" s="1365" t="s">
        <v>485</v>
      </c>
      <c r="O357" s="1363">
        <v>409.58</v>
      </c>
      <c r="P357" s="1363"/>
      <c r="Q357" s="1363">
        <v>1345.38</v>
      </c>
      <c r="R357" s="1363"/>
      <c r="S357" s="1363">
        <v>1754.96</v>
      </c>
      <c r="T357" s="1363"/>
      <c r="U357" s="1363">
        <v>311.45097446913542</v>
      </c>
      <c r="V357" s="1363"/>
      <c r="W357" s="1363">
        <v>98.129025530864524</v>
      </c>
    </row>
    <row r="358" spans="1:26">
      <c r="A358" s="1561">
        <v>32</v>
      </c>
      <c r="C358" s="1345" t="s">
        <v>36</v>
      </c>
      <c r="E358" s="1344" t="s">
        <v>37</v>
      </c>
      <c r="G358" s="1364">
        <v>0</v>
      </c>
      <c r="H358" s="1561"/>
      <c r="I358" s="1364">
        <v>0</v>
      </c>
      <c r="J358" s="1364"/>
      <c r="K358" s="1364">
        <v>0</v>
      </c>
      <c r="M358" s="1365" t="s">
        <v>485</v>
      </c>
      <c r="O358" s="1363">
        <v>0</v>
      </c>
      <c r="P358" s="1363"/>
      <c r="Q358" s="1363">
        <v>0</v>
      </c>
      <c r="R358" s="1363"/>
      <c r="S358" s="1363">
        <v>0</v>
      </c>
      <c r="T358" s="1363"/>
      <c r="U358" s="1363">
        <v>0</v>
      </c>
      <c r="V358" s="1363"/>
      <c r="W358" s="1363">
        <v>0</v>
      </c>
    </row>
    <row r="359" spans="1:26">
      <c r="A359" s="1561">
        <v>33</v>
      </c>
      <c r="C359" s="1345" t="s">
        <v>523</v>
      </c>
      <c r="E359" s="1344" t="s">
        <v>1785</v>
      </c>
      <c r="G359" s="1364">
        <v>0</v>
      </c>
      <c r="H359" s="1561"/>
      <c r="I359" s="1364">
        <v>0</v>
      </c>
      <c r="J359" s="1364"/>
      <c r="K359" s="1364">
        <v>0</v>
      </c>
      <c r="M359" s="1365" t="s">
        <v>485</v>
      </c>
      <c r="O359" s="1363">
        <v>0</v>
      </c>
      <c r="P359" s="1363"/>
      <c r="Q359" s="1363">
        <v>0</v>
      </c>
      <c r="R359" s="1363"/>
      <c r="S359" s="1363">
        <v>0</v>
      </c>
      <c r="T359" s="1363"/>
      <c r="U359" s="1363">
        <v>0</v>
      </c>
      <c r="V359" s="1363"/>
      <c r="W359" s="1363">
        <v>0</v>
      </c>
    </row>
    <row r="360" spans="1:26">
      <c r="A360" s="1561">
        <v>34</v>
      </c>
      <c r="C360" s="1345">
        <v>635</v>
      </c>
      <c r="E360" s="1344" t="s">
        <v>3841</v>
      </c>
      <c r="G360" s="1364">
        <v>0</v>
      </c>
      <c r="H360" s="1561"/>
      <c r="I360" s="1364">
        <v>0</v>
      </c>
      <c r="J360" s="1364"/>
      <c r="K360" s="1364">
        <v>0</v>
      </c>
      <c r="M360" s="1365" t="s">
        <v>485</v>
      </c>
      <c r="O360" s="1363">
        <v>0</v>
      </c>
      <c r="P360" s="1363"/>
      <c r="Q360" s="1363">
        <v>0</v>
      </c>
      <c r="R360" s="1363"/>
      <c r="S360" s="1363">
        <v>0</v>
      </c>
      <c r="T360" s="1363"/>
      <c r="U360" s="1363">
        <v>0</v>
      </c>
      <c r="V360" s="1363"/>
      <c r="W360" s="1363">
        <v>0</v>
      </c>
    </row>
    <row r="361" spans="1:26">
      <c r="A361" s="1561">
        <v>35</v>
      </c>
      <c r="C361" s="1345" t="s">
        <v>524</v>
      </c>
      <c r="E361" s="1344" t="s">
        <v>1786</v>
      </c>
      <c r="G361" s="1364">
        <v>0.23156666666666667</v>
      </c>
      <c r="H361" s="1561"/>
      <c r="I361" s="1364">
        <v>0.7684333333333333</v>
      </c>
      <c r="J361" s="1364"/>
      <c r="K361" s="1364">
        <v>1</v>
      </c>
      <c r="M361" s="1365" t="s">
        <v>485</v>
      </c>
      <c r="O361" s="1363">
        <v>69.47</v>
      </c>
      <c r="P361" s="1363"/>
      <c r="Q361" s="1363">
        <v>230.53</v>
      </c>
      <c r="R361" s="1363"/>
      <c r="S361" s="1363">
        <v>300</v>
      </c>
      <c r="T361" s="1363"/>
      <c r="U361" s="1363">
        <v>52.826063763784461</v>
      </c>
      <c r="V361" s="1363"/>
      <c r="W361" s="1363">
        <v>16.643936236215534</v>
      </c>
    </row>
    <row r="362" spans="1:26">
      <c r="A362" s="1561">
        <v>36</v>
      </c>
      <c r="C362" s="1345" t="s">
        <v>525</v>
      </c>
      <c r="E362" s="1344" t="s">
        <v>2384</v>
      </c>
      <c r="G362" s="1364">
        <v>0</v>
      </c>
      <c r="H362" s="1561"/>
      <c r="I362" s="1364">
        <v>0</v>
      </c>
      <c r="J362" s="1364"/>
      <c r="K362" s="1364">
        <v>0</v>
      </c>
      <c r="M362" s="1365" t="s">
        <v>485</v>
      </c>
      <c r="O362" s="1363">
        <v>0</v>
      </c>
      <c r="P362" s="1363"/>
      <c r="Q362" s="1363">
        <v>0</v>
      </c>
      <c r="R362" s="1363"/>
      <c r="S362" s="1363">
        <v>0</v>
      </c>
      <c r="T362" s="1363"/>
      <c r="U362" s="1363">
        <v>0</v>
      </c>
      <c r="V362" s="1363"/>
      <c r="W362" s="1363">
        <v>0</v>
      </c>
    </row>
    <row r="363" spans="1:26">
      <c r="A363" s="1561">
        <v>37</v>
      </c>
      <c r="C363" s="1345" t="s">
        <v>39</v>
      </c>
      <c r="E363" s="1344" t="s">
        <v>1787</v>
      </c>
      <c r="G363" s="1364">
        <v>0.23153264795323542</v>
      </c>
      <c r="H363" s="1561"/>
      <c r="I363" s="1364">
        <v>0.76846735204676464</v>
      </c>
      <c r="J363" s="1364"/>
      <c r="K363" s="1364">
        <v>1</v>
      </c>
      <c r="M363" s="1365" t="s">
        <v>485</v>
      </c>
      <c r="O363" s="1363">
        <v>5679.8200000000006</v>
      </c>
      <c r="P363" s="1363"/>
      <c r="Q363" s="1363">
        <v>18851.580000000005</v>
      </c>
      <c r="R363" s="1363"/>
      <c r="S363" s="1363">
        <v>24531.400000000005</v>
      </c>
      <c r="T363" s="1363"/>
      <c r="U363" s="1363">
        <v>4319.0230817161118</v>
      </c>
      <c r="V363" s="1363"/>
      <c r="W363" s="1363">
        <v>1360.7969182838883</v>
      </c>
    </row>
    <row r="364" spans="1:26">
      <c r="A364" s="1561">
        <v>38</v>
      </c>
      <c r="C364" s="1345" t="s">
        <v>528</v>
      </c>
      <c r="E364" s="1344" t="s">
        <v>44</v>
      </c>
      <c r="G364" s="1364">
        <v>0.23153769841269842</v>
      </c>
      <c r="H364" s="1561"/>
      <c r="I364" s="1364">
        <v>0.76846230158730156</v>
      </c>
      <c r="J364" s="1364"/>
      <c r="K364" s="1364">
        <v>1</v>
      </c>
      <c r="M364" s="1365" t="s">
        <v>485</v>
      </c>
      <c r="O364" s="1363">
        <v>233.39000000000001</v>
      </c>
      <c r="P364" s="1363"/>
      <c r="Q364" s="1363">
        <v>774.61</v>
      </c>
      <c r="R364" s="1363"/>
      <c r="S364" s="1363">
        <v>1008</v>
      </c>
      <c r="T364" s="1363"/>
      <c r="U364" s="1363">
        <v>177.47337011414504</v>
      </c>
      <c r="V364" s="1363"/>
      <c r="W364" s="1363">
        <v>55.91662988585496</v>
      </c>
      <c r="Z364" s="1344" t="s">
        <v>1318</v>
      </c>
    </row>
    <row r="365" spans="1:26">
      <c r="A365" s="1561">
        <v>39</v>
      </c>
      <c r="C365" s="1345" t="s">
        <v>530</v>
      </c>
      <c r="E365" s="1344" t="s">
        <v>41</v>
      </c>
      <c r="G365" s="1364">
        <v>0.23153297903019812</v>
      </c>
      <c r="H365" s="1561"/>
      <c r="I365" s="1364">
        <v>0.7684670209698018</v>
      </c>
      <c r="J365" s="1364"/>
      <c r="K365" s="1364">
        <v>1</v>
      </c>
      <c r="M365" s="1365" t="s">
        <v>485</v>
      </c>
      <c r="O365" s="1363">
        <v>1461.1999999999996</v>
      </c>
      <c r="P365" s="1363"/>
      <c r="Q365" s="1363">
        <v>4849.78</v>
      </c>
      <c r="R365" s="1363"/>
      <c r="S365" s="1363">
        <v>6310.98</v>
      </c>
      <c r="T365" s="1363"/>
      <c r="U365" s="1363">
        <v>1111.1191071202222</v>
      </c>
      <c r="V365" s="1363"/>
      <c r="W365" s="1363">
        <v>350.08089287977737</v>
      </c>
    </row>
    <row r="366" spans="1:26" ht="12.75" thickBot="1">
      <c r="A366" s="1561">
        <v>40</v>
      </c>
      <c r="C366" s="1345"/>
      <c r="G366" s="1561"/>
      <c r="H366" s="1561"/>
      <c r="I366" s="1561"/>
      <c r="J366" s="1561"/>
      <c r="K366" s="1364"/>
      <c r="M366" s="1344"/>
      <c r="O366" s="1367">
        <v>33955.820000000014</v>
      </c>
      <c r="P366" s="1363"/>
      <c r="Q366" s="1367">
        <v>110037.18</v>
      </c>
      <c r="R366" s="1367"/>
      <c r="S366" s="1367">
        <v>143993.00000000003</v>
      </c>
      <c r="T366" s="1367"/>
      <c r="U366" s="1367">
        <v>25820.531344056264</v>
      </c>
      <c r="V366" s="1367"/>
      <c r="W366" s="1367">
        <v>8135.288655943752</v>
      </c>
    </row>
    <row r="367" spans="1:26" ht="12.75" thickTop="1">
      <c r="A367" s="1561">
        <v>41</v>
      </c>
      <c r="C367" s="1345"/>
      <c r="G367" s="1561"/>
      <c r="H367" s="1561"/>
      <c r="I367" s="1561"/>
      <c r="J367" s="1561"/>
      <c r="K367" s="1561"/>
      <c r="M367" s="1344"/>
    </row>
    <row r="368" spans="1:26">
      <c r="A368" s="1561">
        <v>42</v>
      </c>
      <c r="B368" s="1362" t="s">
        <v>2385</v>
      </c>
      <c r="C368" s="1345"/>
      <c r="G368" s="1364"/>
      <c r="H368" s="1561"/>
      <c r="I368" s="1364"/>
      <c r="J368" s="1364"/>
      <c r="K368" s="1364"/>
      <c r="M368" s="1344"/>
      <c r="O368" s="1363"/>
      <c r="P368" s="1363"/>
      <c r="Q368" s="1363"/>
      <c r="R368" s="1363"/>
      <c r="S368" s="1363"/>
      <c r="T368" s="1363"/>
      <c r="U368" s="1363"/>
      <c r="V368" s="1363"/>
      <c r="W368" s="1363"/>
    </row>
    <row r="369" spans="1:28">
      <c r="A369" s="1561">
        <v>43</v>
      </c>
      <c r="B369" s="1362"/>
      <c r="C369" s="1345"/>
      <c r="G369" s="1364"/>
      <c r="H369" s="1561"/>
      <c r="I369" s="1364"/>
      <c r="J369" s="1364"/>
      <c r="K369" s="1364"/>
      <c r="M369" s="1344"/>
      <c r="O369" s="1363"/>
      <c r="P369" s="1363"/>
      <c r="Q369" s="1363"/>
      <c r="R369" s="1363"/>
      <c r="S369" s="1363"/>
      <c r="T369" s="1363"/>
      <c r="U369" s="1363"/>
      <c r="V369" s="1363"/>
      <c r="W369" s="1363"/>
    </row>
    <row r="370" spans="1:28" ht="24">
      <c r="A370" s="1561">
        <v>44</v>
      </c>
      <c r="C370" s="1345">
        <v>427</v>
      </c>
      <c r="E370" s="1344" t="s">
        <v>2382</v>
      </c>
      <c r="G370" s="1364">
        <v>5.8511229414539491E-2</v>
      </c>
      <c r="H370" s="1561"/>
      <c r="I370" s="1364">
        <v>0.94148877058546043</v>
      </c>
      <c r="J370" s="1364"/>
      <c r="K370" s="1364">
        <v>1</v>
      </c>
      <c r="M370" s="1368" t="s">
        <v>2386</v>
      </c>
      <c r="O370" s="1366">
        <v>174717.7</v>
      </c>
      <c r="P370" s="1366"/>
      <c r="Q370" s="1366">
        <v>2811336.46</v>
      </c>
      <c r="R370" s="1366"/>
      <c r="S370" s="1366">
        <v>2986054.16</v>
      </c>
      <c r="T370" s="1366"/>
      <c r="U370" s="1366">
        <v>132858.04463598339</v>
      </c>
      <c r="V370" s="1366"/>
      <c r="W370" s="1366">
        <v>41859.655364016624</v>
      </c>
    </row>
    <row r="371" spans="1:28" ht="12.75" thickBot="1">
      <c r="A371" s="1561">
        <v>45</v>
      </c>
      <c r="C371" s="1345"/>
      <c r="G371" s="1561"/>
      <c r="H371" s="1561"/>
      <c r="I371" s="1561"/>
      <c r="J371" s="1561"/>
      <c r="K371" s="1364"/>
      <c r="M371" s="1344"/>
      <c r="O371" s="1370">
        <v>174717.7</v>
      </c>
      <c r="P371" s="1363"/>
      <c r="Q371" s="1370">
        <v>2811336.46</v>
      </c>
      <c r="R371" s="1363"/>
      <c r="S371" s="1370">
        <v>2986054.16</v>
      </c>
      <c r="T371" s="1363"/>
      <c r="U371" s="1370">
        <v>132858.04463598339</v>
      </c>
      <c r="V371" s="1363"/>
      <c r="W371" s="1370">
        <v>41859.655364016624</v>
      </c>
    </row>
    <row r="372" spans="1:28" ht="12.75" thickTop="1">
      <c r="A372" s="1561">
        <v>46</v>
      </c>
      <c r="B372" s="1344" t="s">
        <v>46</v>
      </c>
      <c r="C372" s="1345"/>
      <c r="G372" s="1561"/>
      <c r="H372" s="1561"/>
      <c r="I372" s="1561"/>
      <c r="J372" s="1561"/>
      <c r="K372" s="1561"/>
    </row>
    <row r="373" spans="1:28">
      <c r="A373" s="1343" t="s">
        <v>1665</v>
      </c>
      <c r="C373" s="1345"/>
      <c r="G373" s="1561"/>
      <c r="H373" s="1561"/>
      <c r="I373" s="1561"/>
      <c r="J373" s="1561"/>
      <c r="K373" s="1561"/>
      <c r="W373" s="1345" t="s">
        <v>1741</v>
      </c>
      <c r="X373" s="1345"/>
      <c r="AB373" s="1935"/>
    </row>
    <row r="374" spans="1:28">
      <c r="C374" s="1345"/>
      <c r="G374" s="1561"/>
      <c r="H374" s="1346"/>
      <c r="I374" s="1346" t="s">
        <v>1318</v>
      </c>
      <c r="J374" s="1346"/>
      <c r="K374" s="1346"/>
      <c r="L374" s="1347"/>
      <c r="S374" s="1345"/>
      <c r="W374" s="1345"/>
      <c r="X374" s="1345"/>
      <c r="AB374" s="1935"/>
    </row>
    <row r="375" spans="1:28">
      <c r="A375" s="654" t="s">
        <v>3808</v>
      </c>
      <c r="C375" s="1345"/>
      <c r="G375" s="1561"/>
      <c r="H375" s="1346"/>
      <c r="I375" s="1346"/>
      <c r="J375" s="1346"/>
      <c r="K375" s="1346"/>
      <c r="L375" s="1347"/>
      <c r="S375" s="1343"/>
      <c r="W375" s="1345" t="s">
        <v>1349</v>
      </c>
      <c r="X375" s="1345"/>
      <c r="AB375" s="2132"/>
    </row>
    <row r="376" spans="1:28">
      <c r="A376" s="654" t="s">
        <v>3807</v>
      </c>
      <c r="B376" s="1343"/>
      <c r="C376" s="1343"/>
      <c r="G376" s="1561"/>
      <c r="H376" s="1346"/>
      <c r="I376" s="1346"/>
      <c r="J376" s="1346"/>
      <c r="K376" s="1346"/>
      <c r="L376" s="1347"/>
      <c r="S376" s="1345"/>
      <c r="W376" s="1345" t="s">
        <v>2394</v>
      </c>
      <c r="X376" s="1345"/>
    </row>
    <row r="377" spans="1:28">
      <c r="A377" s="654" t="s">
        <v>2632</v>
      </c>
      <c r="C377" s="1345"/>
      <c r="F377" s="1343"/>
      <c r="G377" s="1561"/>
      <c r="H377" s="1346"/>
      <c r="I377" s="1346"/>
      <c r="J377" s="1346"/>
      <c r="K377" s="1346"/>
      <c r="L377" s="1347"/>
      <c r="S377" s="1345"/>
      <c r="W377" s="1345"/>
      <c r="X377" s="1345"/>
    </row>
    <row r="378" spans="1:28" ht="12.75" thickBot="1">
      <c r="A378" s="1343" t="s">
        <v>1570</v>
      </c>
      <c r="C378" s="1345"/>
      <c r="E378" s="1348"/>
      <c r="F378" s="1343"/>
      <c r="G378" s="1561"/>
      <c r="H378" s="1346"/>
      <c r="I378" s="1346"/>
      <c r="J378" s="1346"/>
      <c r="K378" s="1346"/>
      <c r="L378" s="1347"/>
      <c r="S378" s="1343"/>
      <c r="W378" s="1382" t="s">
        <v>4011</v>
      </c>
      <c r="X378" s="1345"/>
    </row>
    <row r="379" spans="1:28" ht="12.75" thickBot="1">
      <c r="A379" s="1343" t="s">
        <v>1014</v>
      </c>
      <c r="C379" s="1345"/>
      <c r="F379" s="1343"/>
      <c r="G379" s="1561"/>
      <c r="H379" s="1346"/>
      <c r="I379" s="1346"/>
      <c r="J379" s="1346"/>
      <c r="K379" s="1346"/>
      <c r="L379" s="1347"/>
      <c r="S379" s="1345"/>
      <c r="W379" s="1345"/>
      <c r="Z379" s="1349"/>
    </row>
    <row r="380" spans="1:28">
      <c r="A380" s="1344" t="s">
        <v>2377</v>
      </c>
      <c r="C380" s="1345"/>
      <c r="G380" s="1561"/>
      <c r="H380" s="1561"/>
      <c r="I380" s="1561"/>
      <c r="J380" s="1561"/>
      <c r="K380" s="1561"/>
      <c r="U380" s="1350" t="s">
        <v>3721</v>
      </c>
      <c r="V380" s="1350"/>
      <c r="W380" s="1350"/>
    </row>
    <row r="381" spans="1:28">
      <c r="A381" s="1343" t="s">
        <v>2378</v>
      </c>
      <c r="C381" s="1345"/>
      <c r="G381" s="1561"/>
      <c r="H381" s="1561"/>
      <c r="I381" s="1561"/>
      <c r="J381" s="1561"/>
      <c r="K381" s="1561"/>
      <c r="U381" s="2602" t="s">
        <v>2379</v>
      </c>
      <c r="V381" s="2602"/>
      <c r="W381" s="2602"/>
    </row>
    <row r="382" spans="1:28">
      <c r="A382" s="1351"/>
      <c r="B382" s="1351"/>
      <c r="C382" s="1352">
        <v>-1</v>
      </c>
      <c r="D382" s="1352"/>
      <c r="E382" s="1352">
        <v>-2</v>
      </c>
      <c r="F382" s="1351"/>
      <c r="G382" s="1352">
        <v>-3</v>
      </c>
      <c r="H382" s="1352"/>
      <c r="I382" s="1352">
        <v>-4</v>
      </c>
      <c r="J382" s="1352"/>
      <c r="K382" s="1352">
        <v>-5</v>
      </c>
      <c r="L382" s="1351"/>
      <c r="M382" s="1352">
        <v>-6</v>
      </c>
      <c r="N382" s="1351"/>
      <c r="O382" s="1352">
        <v>-7</v>
      </c>
      <c r="P382" s="1351"/>
      <c r="Q382" s="1352">
        <v>-8</v>
      </c>
      <c r="R382" s="1351"/>
      <c r="S382" s="1352">
        <v>-9</v>
      </c>
      <c r="T382" s="1351"/>
      <c r="U382" s="1352">
        <v>-10</v>
      </c>
      <c r="V382" s="1352"/>
      <c r="W382" s="1352">
        <v>-11</v>
      </c>
      <c r="X382" s="1354"/>
      <c r="Y382" s="1354"/>
      <c r="Z382" s="1354"/>
      <c r="AA382" s="1354"/>
      <c r="AB382" s="1354"/>
    </row>
    <row r="383" spans="1:28">
      <c r="A383" s="1354"/>
      <c r="B383" s="1354"/>
      <c r="C383" s="1355"/>
      <c r="D383" s="1354"/>
      <c r="E383" s="1354"/>
      <c r="F383" s="1354"/>
      <c r="G383" s="1356"/>
      <c r="H383" s="1356"/>
      <c r="I383" s="1356"/>
      <c r="J383" s="1356"/>
      <c r="K383" s="1356"/>
      <c r="L383" s="1354"/>
      <c r="M383" s="1356"/>
      <c r="N383" s="1354"/>
      <c r="O383" s="2603" t="s">
        <v>3848</v>
      </c>
      <c r="P383" s="2603"/>
      <c r="Q383" s="2603"/>
      <c r="R383" s="2603"/>
      <c r="S383" s="2603"/>
      <c r="T383" s="2603"/>
      <c r="U383" s="2603"/>
      <c r="V383" s="2603"/>
      <c r="W383" s="2603"/>
      <c r="X383" s="1354"/>
      <c r="Y383" s="1354"/>
      <c r="Z383" s="1354"/>
      <c r="AA383" s="1354"/>
      <c r="AB383" s="1354"/>
    </row>
    <row r="384" spans="1:28">
      <c r="C384" s="1345"/>
      <c r="G384" s="2600" t="s">
        <v>1623</v>
      </c>
      <c r="H384" s="2600"/>
      <c r="I384" s="2600"/>
      <c r="J384" s="2600"/>
      <c r="K384" s="2600"/>
      <c r="L384" s="1372"/>
      <c r="M384" s="1560"/>
      <c r="N384" s="1372"/>
      <c r="O384" s="1372"/>
      <c r="P384" s="1373"/>
      <c r="Q384" s="1560" t="s">
        <v>1624</v>
      </c>
      <c r="R384" s="1373"/>
      <c r="S384" s="1373"/>
      <c r="U384" s="1372"/>
      <c r="V384" s="1560"/>
      <c r="W384" s="1560"/>
      <c r="X384" s="1359"/>
    </row>
    <row r="385" spans="1:24">
      <c r="C385" s="1561" t="s">
        <v>1625</v>
      </c>
      <c r="G385" s="1561" t="s">
        <v>3787</v>
      </c>
      <c r="H385" s="1561"/>
      <c r="I385" s="1561" t="s">
        <v>1666</v>
      </c>
      <c r="J385" s="1561"/>
      <c r="K385" s="1561"/>
      <c r="M385" s="1561" t="s">
        <v>1030</v>
      </c>
      <c r="O385" s="1561" t="s">
        <v>3787</v>
      </c>
      <c r="Q385" s="1561" t="s">
        <v>1666</v>
      </c>
      <c r="S385" s="1561"/>
      <c r="U385" s="1561"/>
      <c r="W385" s="1561"/>
      <c r="X385" s="1359"/>
    </row>
    <row r="386" spans="1:24">
      <c r="A386" s="1561" t="s">
        <v>119</v>
      </c>
      <c r="C386" s="1561" t="s">
        <v>1876</v>
      </c>
      <c r="F386" s="1359"/>
      <c r="G386" s="1562" t="s">
        <v>1027</v>
      </c>
      <c r="H386" s="1562"/>
      <c r="I386" s="1562" t="s">
        <v>29</v>
      </c>
      <c r="J386" s="1562"/>
      <c r="K386" s="1562"/>
      <c r="L386" s="1359"/>
      <c r="M386" s="1561" t="s">
        <v>1626</v>
      </c>
      <c r="N386" s="1359"/>
      <c r="O386" s="1562" t="s">
        <v>1027</v>
      </c>
      <c r="P386" s="1359"/>
      <c r="Q386" s="1562" t="s">
        <v>29</v>
      </c>
      <c r="R386" s="1359"/>
      <c r="S386" s="1360"/>
      <c r="T386" s="1359"/>
      <c r="U386" s="1361">
        <v>0.7605803307246819</v>
      </c>
      <c r="V386" s="1359"/>
      <c r="W386" s="1361">
        <v>0.23941966927531799</v>
      </c>
      <c r="X386" s="1359"/>
    </row>
    <row r="387" spans="1:24">
      <c r="A387" s="1560" t="s">
        <v>1029</v>
      </c>
      <c r="B387" s="1372"/>
      <c r="C387" s="1560" t="s">
        <v>1029</v>
      </c>
      <c r="D387" s="1372"/>
      <c r="E387" s="1560" t="s">
        <v>1030</v>
      </c>
      <c r="F387" s="1372"/>
      <c r="G387" s="1564" t="s">
        <v>3569</v>
      </c>
      <c r="H387" s="1564"/>
      <c r="I387" s="1564" t="s">
        <v>30</v>
      </c>
      <c r="J387" s="1564"/>
      <c r="K387" s="1564" t="s">
        <v>152</v>
      </c>
      <c r="L387" s="1357"/>
      <c r="M387" s="1564" t="s">
        <v>1627</v>
      </c>
      <c r="N387" s="1357"/>
      <c r="O387" s="1564" t="s">
        <v>3569</v>
      </c>
      <c r="P387" s="1357"/>
      <c r="Q387" s="1564" t="s">
        <v>30</v>
      </c>
      <c r="R387" s="1357"/>
      <c r="S387" s="1564" t="s">
        <v>152</v>
      </c>
      <c r="T387" s="1371"/>
      <c r="U387" s="1563" t="s">
        <v>682</v>
      </c>
      <c r="V387" s="1371"/>
      <c r="W387" s="1563" t="s">
        <v>926</v>
      </c>
      <c r="X387" s="1359"/>
    </row>
    <row r="388" spans="1:24">
      <c r="A388" s="1562"/>
      <c r="B388" s="1359"/>
      <c r="C388" s="1562"/>
      <c r="D388" s="1359"/>
      <c r="E388" s="1562"/>
      <c r="F388" s="1359"/>
      <c r="G388" s="1561"/>
      <c r="H388" s="1561"/>
      <c r="I388" s="1561"/>
      <c r="J388" s="1561"/>
      <c r="K388" s="1561"/>
      <c r="M388" s="1344"/>
      <c r="X388" s="1359"/>
    </row>
    <row r="389" spans="1:24">
      <c r="A389" s="1561">
        <v>1</v>
      </c>
      <c r="B389" s="1362" t="s">
        <v>31</v>
      </c>
      <c r="C389" s="1345"/>
      <c r="G389" s="1561"/>
      <c r="H389" s="1561"/>
      <c r="I389" s="1561"/>
      <c r="J389" s="1561"/>
      <c r="K389" s="1561"/>
      <c r="M389" s="1344"/>
      <c r="O389" s="1363"/>
      <c r="P389" s="1363"/>
      <c r="Q389" s="1363"/>
      <c r="R389" s="1363"/>
      <c r="S389" s="1363"/>
      <c r="T389" s="1363"/>
      <c r="U389" s="1363"/>
      <c r="V389" s="1363"/>
      <c r="W389" s="1363"/>
    </row>
    <row r="390" spans="1:24">
      <c r="A390" s="1561">
        <v>2</v>
      </c>
      <c r="C390" s="1345">
        <v>403</v>
      </c>
      <c r="E390" s="1344" t="s">
        <v>532</v>
      </c>
      <c r="G390" s="1364">
        <v>5.5065718048515754E-2</v>
      </c>
      <c r="H390" s="1561"/>
      <c r="I390" s="1364">
        <v>0.94493428195148421</v>
      </c>
      <c r="J390" s="1364"/>
      <c r="K390" s="1364">
        <v>1</v>
      </c>
      <c r="M390" s="1365" t="s">
        <v>485</v>
      </c>
      <c r="O390" s="1366">
        <v>17972.929999999982</v>
      </c>
      <c r="P390" s="1366"/>
      <c r="Q390" s="1366">
        <v>308417.62</v>
      </c>
      <c r="R390" s="1366"/>
      <c r="S390" s="1366">
        <v>326390.55</v>
      </c>
      <c r="T390" s="1366"/>
      <c r="U390" s="1366">
        <v>13669.857043491544</v>
      </c>
      <c r="V390" s="1366"/>
      <c r="W390" s="1366">
        <v>4303.0729565084366</v>
      </c>
    </row>
    <row r="391" spans="1:24">
      <c r="A391" s="1561">
        <v>3</v>
      </c>
      <c r="C391" s="1345">
        <v>408</v>
      </c>
      <c r="E391" s="1344" t="s">
        <v>32</v>
      </c>
      <c r="G391" s="1364">
        <v>5.4790348043497777E-2</v>
      </c>
      <c r="H391" s="1561"/>
      <c r="I391" s="1364">
        <v>0.94520965195650219</v>
      </c>
      <c r="J391" s="1364"/>
      <c r="K391" s="1364">
        <v>1</v>
      </c>
      <c r="M391" s="1365" t="s">
        <v>485</v>
      </c>
      <c r="O391" s="1363">
        <v>1838.3800000000003</v>
      </c>
      <c r="P391" s="1363"/>
      <c r="Q391" s="1363">
        <v>31714.609999999997</v>
      </c>
      <c r="R391" s="1363"/>
      <c r="S391" s="1363">
        <v>33552.99</v>
      </c>
      <c r="T391" s="1363"/>
      <c r="U391" s="1363">
        <v>1398.2356683976409</v>
      </c>
      <c r="V391" s="1363"/>
      <c r="W391" s="1363">
        <v>440.14433160235916</v>
      </c>
    </row>
    <row r="392" spans="1:24">
      <c r="A392" s="1561">
        <v>4</v>
      </c>
      <c r="C392" s="1345">
        <v>409</v>
      </c>
      <c r="E392" s="1344" t="s">
        <v>2380</v>
      </c>
      <c r="G392" s="1364">
        <v>0</v>
      </c>
      <c r="H392" s="1561"/>
      <c r="I392" s="1364">
        <v>0</v>
      </c>
      <c r="J392" s="1364"/>
      <c r="K392" s="1364">
        <v>0</v>
      </c>
      <c r="M392" s="1365" t="s">
        <v>485</v>
      </c>
      <c r="O392" s="1363">
        <v>0</v>
      </c>
      <c r="P392" s="1363"/>
      <c r="Q392" s="1363">
        <v>0</v>
      </c>
      <c r="R392" s="1363"/>
      <c r="S392" s="1363">
        <v>0</v>
      </c>
      <c r="T392" s="1363"/>
      <c r="U392" s="1363">
        <v>0</v>
      </c>
      <c r="V392" s="1363"/>
      <c r="W392" s="1363">
        <v>0</v>
      </c>
    </row>
    <row r="393" spans="1:24">
      <c r="A393" s="1561">
        <v>5</v>
      </c>
      <c r="C393" s="1345">
        <v>410</v>
      </c>
      <c r="E393" s="1344" t="s">
        <v>2381</v>
      </c>
      <c r="G393" s="1364">
        <v>0</v>
      </c>
      <c r="H393" s="1561"/>
      <c r="I393" s="1364">
        <v>0</v>
      </c>
      <c r="J393" s="1364"/>
      <c r="K393" s="1364">
        <v>0</v>
      </c>
      <c r="M393" s="1365" t="s">
        <v>485</v>
      </c>
      <c r="O393" s="1363">
        <v>0</v>
      </c>
      <c r="P393" s="1363"/>
      <c r="Q393" s="1363">
        <v>0</v>
      </c>
      <c r="R393" s="1363"/>
      <c r="S393" s="1363">
        <v>0</v>
      </c>
      <c r="T393" s="1363"/>
      <c r="U393" s="1363">
        <v>0</v>
      </c>
      <c r="V393" s="1363"/>
      <c r="W393" s="1363">
        <v>0</v>
      </c>
    </row>
    <row r="394" spans="1:24">
      <c r="A394" s="1561">
        <v>6</v>
      </c>
      <c r="C394" s="1345">
        <v>420</v>
      </c>
      <c r="E394" s="1344" t="s">
        <v>722</v>
      </c>
      <c r="G394" s="1364">
        <v>5.4792611054424602E-2</v>
      </c>
      <c r="H394" s="1561"/>
      <c r="I394" s="1364">
        <v>0.94520738894557543</v>
      </c>
      <c r="J394" s="1364"/>
      <c r="K394" s="1364">
        <v>1</v>
      </c>
      <c r="M394" s="1365" t="s">
        <v>485</v>
      </c>
      <c r="O394" s="1363">
        <v>-98.269999999999982</v>
      </c>
      <c r="P394" s="1363"/>
      <c r="Q394" s="1363">
        <v>-1695.22</v>
      </c>
      <c r="R394" s="1363"/>
      <c r="S394" s="1363">
        <v>-1793.49</v>
      </c>
      <c r="T394" s="1363"/>
      <c r="U394" s="1363">
        <v>-74.742229100314475</v>
      </c>
      <c r="V394" s="1363"/>
      <c r="W394" s="1363">
        <v>-23.527770899685496</v>
      </c>
    </row>
    <row r="395" spans="1:24">
      <c r="A395" s="1561">
        <v>7</v>
      </c>
      <c r="C395" s="1345">
        <v>427</v>
      </c>
      <c r="E395" s="1344" t="s">
        <v>2382</v>
      </c>
      <c r="G395" s="1364">
        <v>5.4802535348610439E-2</v>
      </c>
      <c r="H395" s="1561"/>
      <c r="I395" s="1364">
        <v>0.94519746465138954</v>
      </c>
      <c r="J395" s="1364"/>
      <c r="K395" s="1364">
        <v>1</v>
      </c>
      <c r="M395" s="1365" t="s">
        <v>485</v>
      </c>
      <c r="O395" s="1363">
        <v>-16.86</v>
      </c>
      <c r="P395" s="1363"/>
      <c r="Q395" s="1363">
        <v>-290.78999999999996</v>
      </c>
      <c r="R395" s="1363"/>
      <c r="S395" s="1363">
        <v>-307.64999999999998</v>
      </c>
      <c r="T395" s="1363"/>
      <c r="U395" s="1363">
        <v>-12.823384376018137</v>
      </c>
      <c r="V395" s="1363"/>
      <c r="W395" s="1363">
        <v>-4.0366156239818611</v>
      </c>
      <c r="X395" s="1365"/>
    </row>
    <row r="396" spans="1:24">
      <c r="A396" s="1561">
        <v>8</v>
      </c>
      <c r="C396" s="1345" t="s">
        <v>2383</v>
      </c>
      <c r="E396" s="1344" t="s">
        <v>33</v>
      </c>
      <c r="G396" s="1364">
        <v>5.4790998055582803E-2</v>
      </c>
      <c r="H396" s="1561"/>
      <c r="I396" s="1364">
        <v>0.94520900194441715</v>
      </c>
      <c r="J396" s="1364"/>
      <c r="K396" s="1364">
        <v>1</v>
      </c>
      <c r="M396" s="1365" t="s">
        <v>485</v>
      </c>
      <c r="N396" s="1365"/>
      <c r="O396" s="1363">
        <v>21290.639999999999</v>
      </c>
      <c r="P396" s="1363"/>
      <c r="Q396" s="1363">
        <v>367288.52</v>
      </c>
      <c r="R396" s="1363"/>
      <c r="S396" s="1363">
        <v>388579.16000000003</v>
      </c>
      <c r="T396" s="1363"/>
      <c r="U396" s="1363">
        <v>16193.24201254014</v>
      </c>
      <c r="V396" s="1363"/>
      <c r="W396" s="1363">
        <v>5097.3979874598563</v>
      </c>
    </row>
    <row r="397" spans="1:24">
      <c r="A397" s="1561">
        <v>9</v>
      </c>
      <c r="C397" s="1345" t="s">
        <v>519</v>
      </c>
      <c r="E397" s="1344" t="s">
        <v>34</v>
      </c>
      <c r="G397" s="1364">
        <v>5.4790991062797653E-2</v>
      </c>
      <c r="H397" s="1561"/>
      <c r="I397" s="1364">
        <v>0.94520900893720228</v>
      </c>
      <c r="J397" s="1364"/>
      <c r="K397" s="1364">
        <v>1</v>
      </c>
      <c r="M397" s="1365" t="s">
        <v>485</v>
      </c>
      <c r="O397" s="1363">
        <v>24829.55999999999</v>
      </c>
      <c r="P397" s="1363"/>
      <c r="Q397" s="1363">
        <v>428339.10000000003</v>
      </c>
      <c r="R397" s="1363"/>
      <c r="S397" s="1363">
        <v>453168.66000000003</v>
      </c>
      <c r="T397" s="1363"/>
      <c r="U397" s="1363">
        <v>18884.874956548327</v>
      </c>
      <c r="V397" s="1363"/>
      <c r="W397" s="1363">
        <v>5944.6850434516628</v>
      </c>
    </row>
    <row r="398" spans="1:24">
      <c r="A398" s="1561">
        <v>10</v>
      </c>
      <c r="C398" s="1345" t="s">
        <v>521</v>
      </c>
      <c r="E398" s="1344" t="s">
        <v>35</v>
      </c>
      <c r="G398" s="1364">
        <v>5.4790516340377099E-2</v>
      </c>
      <c r="H398" s="1561"/>
      <c r="I398" s="1364">
        <v>0.94520948365962298</v>
      </c>
      <c r="J398" s="1364"/>
      <c r="K398" s="1364">
        <v>1</v>
      </c>
      <c r="M398" s="1365" t="s">
        <v>485</v>
      </c>
      <c r="O398" s="1363">
        <v>3497.6599999999994</v>
      </c>
      <c r="P398" s="1363"/>
      <c r="Q398" s="1363">
        <v>60339.3</v>
      </c>
      <c r="R398" s="1363"/>
      <c r="S398" s="1363">
        <v>63836.959999999999</v>
      </c>
      <c r="T398" s="1363"/>
      <c r="U398" s="1363">
        <v>2660.2513995624904</v>
      </c>
      <c r="V398" s="1363"/>
      <c r="W398" s="1363">
        <v>837.40860043750854</v>
      </c>
    </row>
    <row r="399" spans="1:24">
      <c r="A399" s="1561">
        <v>11</v>
      </c>
      <c r="C399" s="1345" t="s">
        <v>522</v>
      </c>
      <c r="E399" s="1344" t="s">
        <v>38</v>
      </c>
      <c r="G399" s="1364">
        <v>5.479103570180293E-2</v>
      </c>
      <c r="H399" s="1561"/>
      <c r="I399" s="1364">
        <v>0.94520896429819712</v>
      </c>
      <c r="J399" s="1364"/>
      <c r="K399" s="1364">
        <v>1</v>
      </c>
      <c r="M399" s="1365" t="s">
        <v>485</v>
      </c>
      <c r="O399" s="1363">
        <v>3502.0599999999995</v>
      </c>
      <c r="P399" s="1363"/>
      <c r="Q399" s="1363">
        <v>60414.600000000006</v>
      </c>
      <c r="R399" s="1363"/>
      <c r="S399" s="1363">
        <v>63916.66</v>
      </c>
      <c r="T399" s="1363"/>
      <c r="U399" s="1363">
        <v>2663.5979530176792</v>
      </c>
      <c r="V399" s="1363"/>
      <c r="W399" s="1363">
        <v>838.46204698231998</v>
      </c>
    </row>
    <row r="400" spans="1:24">
      <c r="A400" s="1561">
        <v>12</v>
      </c>
      <c r="C400" s="1345" t="s">
        <v>523</v>
      </c>
      <c r="E400" s="1344" t="s">
        <v>1785</v>
      </c>
      <c r="G400" s="1364">
        <v>0</v>
      </c>
      <c r="H400" s="1561"/>
      <c r="I400" s="1364">
        <v>0</v>
      </c>
      <c r="J400" s="1364"/>
      <c r="K400" s="1364">
        <v>0</v>
      </c>
      <c r="M400" s="1365" t="s">
        <v>485</v>
      </c>
      <c r="O400" s="1363">
        <v>0</v>
      </c>
      <c r="P400" s="1363"/>
      <c r="Q400" s="1363">
        <v>0</v>
      </c>
      <c r="R400" s="1363"/>
      <c r="S400" s="1363">
        <v>0</v>
      </c>
      <c r="T400" s="1363"/>
      <c r="U400" s="1363">
        <v>0</v>
      </c>
      <c r="V400" s="1363"/>
      <c r="W400" s="1363">
        <v>0</v>
      </c>
    </row>
    <row r="401" spans="1:24">
      <c r="A401" s="1561">
        <v>13</v>
      </c>
      <c r="C401" s="1345" t="s">
        <v>524</v>
      </c>
      <c r="E401" s="1344" t="s">
        <v>1786</v>
      </c>
      <c r="G401" s="1364">
        <v>5.479114251291986E-2</v>
      </c>
      <c r="H401" s="1561"/>
      <c r="I401" s="1364">
        <v>0.94520885748708006</v>
      </c>
      <c r="J401" s="1364"/>
      <c r="K401" s="1364">
        <v>1</v>
      </c>
      <c r="M401" s="1365" t="s">
        <v>485</v>
      </c>
      <c r="O401" s="1363">
        <v>5536.9600000000009</v>
      </c>
      <c r="P401" s="1363"/>
      <c r="Q401" s="1363">
        <v>95518.79</v>
      </c>
      <c r="R401" s="1363"/>
      <c r="S401" s="1363">
        <v>101055.75</v>
      </c>
      <c r="T401" s="1363"/>
      <c r="U401" s="1363">
        <v>4211.3028680093357</v>
      </c>
      <c r="V401" s="1363"/>
      <c r="W401" s="1363">
        <v>1325.657131990665</v>
      </c>
    </row>
    <row r="402" spans="1:24">
      <c r="A402" s="1561">
        <v>14</v>
      </c>
      <c r="C402" s="1345">
        <v>641</v>
      </c>
      <c r="E402" s="1344" t="s">
        <v>3840</v>
      </c>
      <c r="G402" s="1364">
        <v>5.4797225186766274E-2</v>
      </c>
      <c r="H402" s="1561"/>
      <c r="I402" s="1364">
        <v>0.94520277481323367</v>
      </c>
      <c r="J402" s="1364"/>
      <c r="K402" s="1364">
        <v>1</v>
      </c>
      <c r="M402" s="1365" t="s">
        <v>485</v>
      </c>
      <c r="O402" s="1363">
        <v>102.69</v>
      </c>
      <c r="P402" s="1363"/>
      <c r="Q402" s="1363">
        <v>1771.31</v>
      </c>
      <c r="R402" s="1363"/>
      <c r="S402" s="1363">
        <v>1874</v>
      </c>
      <c r="T402" s="1363"/>
      <c r="U402" s="1363">
        <v>78.103994162117587</v>
      </c>
      <c r="V402" s="1363"/>
      <c r="W402" s="1363">
        <v>24.586005837882404</v>
      </c>
    </row>
    <row r="403" spans="1:24">
      <c r="A403" s="1561">
        <v>15</v>
      </c>
      <c r="C403" s="1345" t="s">
        <v>39</v>
      </c>
      <c r="E403" s="1344" t="s">
        <v>40</v>
      </c>
      <c r="G403" s="1364">
        <v>5.4790004615283175E-2</v>
      </c>
      <c r="H403" s="1561"/>
      <c r="I403" s="1364">
        <v>0.94520999538471684</v>
      </c>
      <c r="J403" s="1364"/>
      <c r="K403" s="1364">
        <v>1</v>
      </c>
      <c r="M403" s="1365" t="s">
        <v>485</v>
      </c>
      <c r="O403" s="1363">
        <v>16.619999999999997</v>
      </c>
      <c r="P403" s="1363"/>
      <c r="Q403" s="1363">
        <v>286.71999999999997</v>
      </c>
      <c r="R403" s="1363"/>
      <c r="S403" s="1363">
        <v>303.33999999999997</v>
      </c>
      <c r="T403" s="1363"/>
      <c r="U403" s="1363">
        <v>12.640845096644211</v>
      </c>
      <c r="V403" s="1363"/>
      <c r="W403" s="1363">
        <v>3.9791549033557843</v>
      </c>
    </row>
    <row r="404" spans="1:24">
      <c r="A404" s="1561">
        <v>16</v>
      </c>
      <c r="C404" s="1345" t="s">
        <v>526</v>
      </c>
      <c r="E404" s="1344" t="s">
        <v>3261</v>
      </c>
      <c r="G404" s="1364">
        <v>5.4791085515138033E-2</v>
      </c>
      <c r="H404" s="1561"/>
      <c r="I404" s="1364">
        <v>0.945208914484862</v>
      </c>
      <c r="J404" s="1364"/>
      <c r="K404" s="1364">
        <v>1</v>
      </c>
      <c r="M404" s="1365" t="s">
        <v>485</v>
      </c>
      <c r="O404" s="1363">
        <v>10134.14</v>
      </c>
      <c r="P404" s="1363"/>
      <c r="Q404" s="1363">
        <v>174825.51</v>
      </c>
      <c r="R404" s="1363"/>
      <c r="S404" s="1363">
        <v>184959.65</v>
      </c>
      <c r="T404" s="1363"/>
      <c r="U404" s="1363">
        <v>7707.8275528102276</v>
      </c>
      <c r="V404" s="1363"/>
      <c r="W404" s="1363">
        <v>2426.3124471897709</v>
      </c>
    </row>
    <row r="405" spans="1:24">
      <c r="A405" s="1561">
        <v>17</v>
      </c>
      <c r="C405" s="1345" t="s">
        <v>526</v>
      </c>
      <c r="E405" s="1344" t="s">
        <v>42</v>
      </c>
      <c r="G405" s="1364">
        <v>5.4790891463982735E-2</v>
      </c>
      <c r="H405" s="1561"/>
      <c r="I405" s="1364">
        <v>0.94520910853601725</v>
      </c>
      <c r="J405" s="1364"/>
      <c r="K405" s="1364">
        <v>1</v>
      </c>
      <c r="M405" s="1365" t="s">
        <v>485</v>
      </c>
      <c r="O405" s="1363">
        <v>3501.43</v>
      </c>
      <c r="P405" s="1363"/>
      <c r="Q405" s="1363">
        <v>60403.9</v>
      </c>
      <c r="R405" s="1363"/>
      <c r="S405" s="1363">
        <v>63905.33</v>
      </c>
      <c r="T405" s="1363"/>
      <c r="U405" s="1363">
        <v>2663.118787409323</v>
      </c>
      <c r="V405" s="1363"/>
      <c r="W405" s="1363">
        <v>838.31121259067663</v>
      </c>
    </row>
    <row r="406" spans="1:24">
      <c r="A406" s="1561">
        <v>18</v>
      </c>
      <c r="C406" s="1345" t="s">
        <v>529</v>
      </c>
      <c r="E406" s="1344" t="s">
        <v>1788</v>
      </c>
      <c r="G406" s="1364">
        <v>5.4789220317631719E-2</v>
      </c>
      <c r="H406" s="1561"/>
      <c r="I406" s="1364">
        <v>0.94521077968236822</v>
      </c>
      <c r="J406" s="1364"/>
      <c r="K406" s="1364">
        <v>1</v>
      </c>
      <c r="M406" s="1365" t="s">
        <v>485</v>
      </c>
      <c r="O406" s="1363">
        <v>60.890000000000008</v>
      </c>
      <c r="P406" s="1363"/>
      <c r="Q406" s="1363">
        <v>1050.4599999999998</v>
      </c>
      <c r="R406" s="1363"/>
      <c r="S406" s="1363">
        <v>1111.3499999999999</v>
      </c>
      <c r="T406" s="1363"/>
      <c r="U406" s="1363">
        <v>46.311736337825884</v>
      </c>
      <c r="V406" s="1363"/>
      <c r="W406" s="1363">
        <v>14.578263662174114</v>
      </c>
    </row>
    <row r="407" spans="1:24">
      <c r="A407" s="1561">
        <v>19</v>
      </c>
      <c r="B407" s="654"/>
      <c r="C407" s="1345" t="s">
        <v>530</v>
      </c>
      <c r="D407" s="654"/>
      <c r="E407" s="1344" t="s">
        <v>41</v>
      </c>
      <c r="G407" s="1364">
        <v>5.4790971226244864E-2</v>
      </c>
      <c r="H407" s="1561"/>
      <c r="I407" s="1364">
        <v>0.94520902877375512</v>
      </c>
      <c r="J407" s="1364"/>
      <c r="K407" s="1364">
        <v>1</v>
      </c>
      <c r="M407" s="1365" t="s">
        <v>485</v>
      </c>
      <c r="O407" s="1363">
        <v>7331.5300000000088</v>
      </c>
      <c r="P407" s="1363"/>
      <c r="Q407" s="1363">
        <v>126477.55999999998</v>
      </c>
      <c r="R407" s="1363"/>
      <c r="S407" s="1363">
        <v>133809.09</v>
      </c>
      <c r="T407" s="1363"/>
      <c r="U407" s="1363">
        <v>5576.2175121179334</v>
      </c>
      <c r="V407" s="1363"/>
      <c r="W407" s="1363">
        <v>1755.3124878820743</v>
      </c>
    </row>
    <row r="408" spans="1:24" ht="12.75" thickBot="1">
      <c r="A408" s="1561">
        <v>20</v>
      </c>
      <c r="B408" s="654"/>
      <c r="C408" s="1345"/>
      <c r="G408" s="1364"/>
      <c r="H408" s="1561"/>
      <c r="I408" s="1561"/>
      <c r="J408" s="1561"/>
      <c r="K408" s="1561"/>
      <c r="M408" s="1344"/>
      <c r="O408" s="1367">
        <v>99500.359999999986</v>
      </c>
      <c r="P408" s="1363"/>
      <c r="Q408" s="1367">
        <v>1714861.9900000002</v>
      </c>
      <c r="R408" s="1367"/>
      <c r="S408" s="1367">
        <v>1814362.3500000003</v>
      </c>
      <c r="T408" s="1367"/>
      <c r="U408" s="1367">
        <v>75678.016716024882</v>
      </c>
      <c r="V408" s="1367"/>
      <c r="W408" s="1367">
        <v>23822.343283975075</v>
      </c>
    </row>
    <row r="409" spans="1:24" ht="12.75" thickTop="1">
      <c r="A409" s="1561">
        <v>21</v>
      </c>
      <c r="B409" s="654"/>
      <c r="C409" s="1345"/>
      <c r="D409" s="654"/>
      <c r="F409" s="654"/>
      <c r="G409" s="1364"/>
      <c r="H409" s="1561"/>
      <c r="I409" s="1561"/>
      <c r="J409" s="1561"/>
      <c r="K409" s="1561"/>
      <c r="M409" s="1344"/>
      <c r="O409" s="1363"/>
      <c r="P409" s="1363"/>
      <c r="Q409" s="1363"/>
      <c r="R409" s="1363"/>
      <c r="S409" s="1363"/>
      <c r="T409" s="1363"/>
      <c r="U409" s="1363"/>
      <c r="V409" s="1363"/>
      <c r="W409" s="1363"/>
    </row>
    <row r="410" spans="1:24">
      <c r="A410" s="1561">
        <v>22</v>
      </c>
      <c r="B410" s="1362" t="s">
        <v>45</v>
      </c>
      <c r="C410" s="1345"/>
      <c r="G410" s="1364"/>
      <c r="H410" s="1561"/>
      <c r="I410" s="1364"/>
      <c r="J410" s="1364"/>
      <c r="K410" s="1364"/>
      <c r="M410" s="1344"/>
      <c r="O410" s="1363"/>
      <c r="P410" s="1363"/>
      <c r="Q410" s="1363"/>
      <c r="R410" s="1363"/>
      <c r="S410" s="1363"/>
      <c r="T410" s="1363"/>
      <c r="U410" s="1363"/>
      <c r="V410" s="1363"/>
      <c r="W410" s="1363"/>
      <c r="X410" s="1365"/>
    </row>
    <row r="411" spans="1:24">
      <c r="A411" s="1561">
        <v>23</v>
      </c>
      <c r="C411" s="1345"/>
      <c r="G411" s="1364"/>
      <c r="H411" s="1561"/>
      <c r="I411" s="1364"/>
      <c r="J411" s="1364"/>
      <c r="K411" s="1364"/>
      <c r="M411" s="1344"/>
      <c r="O411" s="1363"/>
      <c r="P411" s="1363"/>
      <c r="Q411" s="1363"/>
      <c r="R411" s="1363"/>
      <c r="S411" s="1363"/>
      <c r="T411" s="1363"/>
      <c r="U411" s="1363"/>
      <c r="V411" s="1363"/>
      <c r="W411" s="1363"/>
      <c r="X411" s="1365"/>
    </row>
    <row r="412" spans="1:24">
      <c r="A412" s="1561">
        <v>24</v>
      </c>
      <c r="C412" s="1345">
        <v>403</v>
      </c>
      <c r="E412" s="1344" t="s">
        <v>43</v>
      </c>
      <c r="G412" s="1364">
        <v>0.24808017220665868</v>
      </c>
      <c r="H412" s="1561"/>
      <c r="I412" s="1364">
        <v>0.75191982779334132</v>
      </c>
      <c r="J412" s="1364"/>
      <c r="K412" s="1364">
        <v>1</v>
      </c>
      <c r="M412" s="1365" t="s">
        <v>485</v>
      </c>
      <c r="O412" s="1366">
        <v>6514.95</v>
      </c>
      <c r="P412" s="1366"/>
      <c r="Q412" s="1366">
        <v>19746.519999999997</v>
      </c>
      <c r="R412" s="1366"/>
      <c r="S412" s="1366">
        <v>26261.469999999998</v>
      </c>
      <c r="T412" s="1366"/>
      <c r="U412" s="1366">
        <v>4955.1428256547661</v>
      </c>
      <c r="V412" s="1366"/>
      <c r="W412" s="1366">
        <v>1559.8071743452329</v>
      </c>
    </row>
    <row r="413" spans="1:24">
      <c r="A413" s="1561">
        <v>25</v>
      </c>
      <c r="C413" s="1345">
        <v>408</v>
      </c>
      <c r="E413" s="1344" t="s">
        <v>32</v>
      </c>
      <c r="G413" s="1364">
        <v>0.2329301773481032</v>
      </c>
      <c r="H413" s="1561"/>
      <c r="I413" s="1364">
        <v>0.76706982265189683</v>
      </c>
      <c r="J413" s="1364"/>
      <c r="K413" s="1364">
        <v>1</v>
      </c>
      <c r="M413" s="1365" t="s">
        <v>485</v>
      </c>
      <c r="O413" s="1363">
        <v>3869.6900000000005</v>
      </c>
      <c r="P413" s="1363"/>
      <c r="Q413" s="1363">
        <v>12743.400000000003</v>
      </c>
      <c r="R413" s="1363"/>
      <c r="S413" s="1363">
        <v>16613.090000000004</v>
      </c>
      <c r="T413" s="1363"/>
      <c r="U413" s="1363">
        <v>2943.2101000019948</v>
      </c>
      <c r="V413" s="1363"/>
      <c r="W413" s="1363">
        <v>926.47989999800541</v>
      </c>
    </row>
    <row r="414" spans="1:24">
      <c r="A414" s="1561">
        <v>26</v>
      </c>
      <c r="C414" s="1345">
        <v>410</v>
      </c>
      <c r="E414" s="1344" t="s">
        <v>2381</v>
      </c>
      <c r="G414" s="1364">
        <v>0</v>
      </c>
      <c r="H414" s="1561"/>
      <c r="I414" s="1364">
        <v>0</v>
      </c>
      <c r="J414" s="1364"/>
      <c r="K414" s="1364">
        <v>0</v>
      </c>
      <c r="M414" s="1365" t="s">
        <v>485</v>
      </c>
      <c r="O414" s="1363">
        <v>0</v>
      </c>
      <c r="P414" s="1363"/>
      <c r="Q414" s="1363">
        <v>0</v>
      </c>
      <c r="R414" s="1363"/>
      <c r="S414" s="1363">
        <v>0</v>
      </c>
      <c r="T414" s="1363"/>
      <c r="U414" s="1363">
        <v>0</v>
      </c>
      <c r="V414" s="1363"/>
      <c r="W414" s="1363">
        <v>0</v>
      </c>
    </row>
    <row r="415" spans="1:24">
      <c r="A415" s="1561">
        <v>27</v>
      </c>
      <c r="C415" s="1345">
        <v>414</v>
      </c>
      <c r="E415" s="1344" t="s">
        <v>32</v>
      </c>
      <c r="G415" s="1364">
        <v>0</v>
      </c>
      <c r="H415" s="1561"/>
      <c r="I415" s="1364">
        <v>0</v>
      </c>
      <c r="J415" s="1364"/>
      <c r="K415" s="1364">
        <v>0</v>
      </c>
      <c r="M415" s="1365" t="s">
        <v>485</v>
      </c>
      <c r="O415" s="1363">
        <v>0</v>
      </c>
      <c r="P415" s="1363"/>
      <c r="Q415" s="1363">
        <v>0</v>
      </c>
      <c r="R415" s="1363"/>
      <c r="S415" s="1363">
        <v>0</v>
      </c>
      <c r="T415" s="1363"/>
      <c r="U415" s="1363">
        <v>0</v>
      </c>
      <c r="V415" s="1363"/>
      <c r="W415" s="1363">
        <v>0</v>
      </c>
      <c r="X415" s="1365"/>
    </row>
    <row r="416" spans="1:24">
      <c r="A416" s="1561">
        <v>28</v>
      </c>
      <c r="C416" s="1345">
        <v>427</v>
      </c>
      <c r="E416" s="1344" t="s">
        <v>2382</v>
      </c>
      <c r="G416" s="1364">
        <v>0.2318840579710145</v>
      </c>
      <c r="H416" s="1561"/>
      <c r="I416" s="1364">
        <v>0.76811594202898548</v>
      </c>
      <c r="J416" s="1364"/>
      <c r="K416" s="1364">
        <v>1</v>
      </c>
      <c r="M416" s="1365" t="s">
        <v>485</v>
      </c>
      <c r="O416" s="1363">
        <v>0.96</v>
      </c>
      <c r="P416" s="1363"/>
      <c r="Q416" s="1363">
        <v>3.1799999999999997</v>
      </c>
      <c r="R416" s="1363"/>
      <c r="S416" s="1363">
        <v>4.1399999999999997</v>
      </c>
      <c r="T416" s="1363"/>
      <c r="U416" s="1363">
        <v>0.73015711749569456</v>
      </c>
      <c r="V416" s="1363"/>
      <c r="W416" s="1363">
        <v>0.22984288250430526</v>
      </c>
    </row>
    <row r="417" spans="1:24">
      <c r="A417" s="1561">
        <v>29</v>
      </c>
      <c r="C417" s="1345" t="s">
        <v>2383</v>
      </c>
      <c r="E417" s="1344" t="s">
        <v>33</v>
      </c>
      <c r="G417" s="1364">
        <v>0.23536569575063987</v>
      </c>
      <c r="H417" s="1561"/>
      <c r="I417" s="1364">
        <v>0.76463430424936019</v>
      </c>
      <c r="J417" s="1364"/>
      <c r="K417" s="1364">
        <v>1</v>
      </c>
      <c r="M417" s="1365" t="s">
        <v>485</v>
      </c>
      <c r="N417" s="1365"/>
      <c r="O417" s="1363">
        <v>15868.64</v>
      </c>
      <c r="P417" s="1363"/>
      <c r="Q417" s="1363">
        <v>51552.570000000007</v>
      </c>
      <c r="R417" s="1363"/>
      <c r="S417" s="1363">
        <v>67421.210000000006</v>
      </c>
      <c r="T417" s="1363"/>
      <c r="U417" s="1363">
        <v>12069.375459350917</v>
      </c>
      <c r="V417" s="1363"/>
      <c r="W417" s="1363">
        <v>3799.2645406490819</v>
      </c>
    </row>
    <row r="418" spans="1:24">
      <c r="A418" s="1561">
        <v>30</v>
      </c>
      <c r="C418" s="1345" t="s">
        <v>519</v>
      </c>
      <c r="E418" s="1344" t="s">
        <v>34</v>
      </c>
      <c r="G418" s="1364">
        <v>0.23293264582661935</v>
      </c>
      <c r="H418" s="1561"/>
      <c r="I418" s="1364">
        <v>0.76706735417338057</v>
      </c>
      <c r="J418" s="1364"/>
      <c r="K418" s="1364">
        <v>1</v>
      </c>
      <c r="M418" s="1365" t="s">
        <v>485</v>
      </c>
      <c r="O418" s="1363">
        <v>722.78999999999985</v>
      </c>
      <c r="P418" s="1363"/>
      <c r="Q418" s="1363">
        <v>2380.21</v>
      </c>
      <c r="R418" s="1363"/>
      <c r="S418" s="1363">
        <v>3103</v>
      </c>
      <c r="T418" s="1363"/>
      <c r="U418" s="1363">
        <v>549.73985724449267</v>
      </c>
      <c r="V418" s="1363"/>
      <c r="W418" s="1363">
        <v>173.05014275550707</v>
      </c>
    </row>
    <row r="419" spans="1:24">
      <c r="A419" s="1561">
        <v>31</v>
      </c>
      <c r="C419" s="1345" t="s">
        <v>521</v>
      </c>
      <c r="E419" s="1344" t="s">
        <v>35</v>
      </c>
      <c r="G419" s="1364">
        <v>0.23234545477801508</v>
      </c>
      <c r="H419" s="1561"/>
      <c r="I419" s="1364">
        <v>0.76765454522198495</v>
      </c>
      <c r="J419" s="1364"/>
      <c r="K419" s="1364">
        <v>1</v>
      </c>
      <c r="M419" s="1365" t="s">
        <v>485</v>
      </c>
      <c r="O419" s="1363">
        <v>181.64999999999998</v>
      </c>
      <c r="P419" s="1363"/>
      <c r="Q419" s="1363">
        <v>600.16000000000008</v>
      </c>
      <c r="R419" s="1363"/>
      <c r="S419" s="1363">
        <v>781.81000000000006</v>
      </c>
      <c r="T419" s="1363"/>
      <c r="U419" s="1363">
        <v>138.15941707613845</v>
      </c>
      <c r="V419" s="1363"/>
      <c r="W419" s="1363">
        <v>43.49058292386151</v>
      </c>
    </row>
    <row r="420" spans="1:24">
      <c r="A420" s="1561">
        <v>32</v>
      </c>
      <c r="C420" s="1345" t="s">
        <v>36</v>
      </c>
      <c r="E420" s="1344" t="s">
        <v>37</v>
      </c>
      <c r="G420" s="1364">
        <v>0</v>
      </c>
      <c r="H420" s="1561"/>
      <c r="I420" s="1364">
        <v>0</v>
      </c>
      <c r="J420" s="1364"/>
      <c r="K420" s="1364">
        <v>0</v>
      </c>
      <c r="M420" s="1365" t="s">
        <v>485</v>
      </c>
      <c r="O420" s="1363">
        <v>0</v>
      </c>
      <c r="P420" s="1363"/>
      <c r="Q420" s="1363">
        <v>0</v>
      </c>
      <c r="R420" s="1363"/>
      <c r="S420" s="1363">
        <v>0</v>
      </c>
      <c r="T420" s="1363"/>
      <c r="U420" s="1363">
        <v>0</v>
      </c>
      <c r="V420" s="1363"/>
      <c r="W420" s="1363">
        <v>0</v>
      </c>
    </row>
    <row r="421" spans="1:24">
      <c r="A421" s="1561">
        <v>33</v>
      </c>
      <c r="C421" s="1345" t="s">
        <v>523</v>
      </c>
      <c r="E421" s="1344" t="s">
        <v>1785</v>
      </c>
      <c r="G421" s="1364">
        <v>0</v>
      </c>
      <c r="H421" s="1561"/>
      <c r="I421" s="1364">
        <v>0</v>
      </c>
      <c r="J421" s="1364"/>
      <c r="K421" s="1364">
        <v>0</v>
      </c>
      <c r="M421" s="1365" t="s">
        <v>485</v>
      </c>
      <c r="O421" s="1363">
        <v>0</v>
      </c>
      <c r="P421" s="1363"/>
      <c r="Q421" s="1363">
        <v>0</v>
      </c>
      <c r="R421" s="1363"/>
      <c r="S421" s="1363">
        <v>0</v>
      </c>
      <c r="T421" s="1363"/>
      <c r="U421" s="1363">
        <v>0</v>
      </c>
      <c r="V421" s="1363"/>
      <c r="W421" s="1363">
        <v>0</v>
      </c>
    </row>
    <row r="422" spans="1:24">
      <c r="A422" s="1561">
        <v>34</v>
      </c>
      <c r="C422" s="1345">
        <v>635</v>
      </c>
      <c r="E422" s="1344" t="s">
        <v>3841</v>
      </c>
      <c r="G422" s="1364">
        <v>0</v>
      </c>
      <c r="H422" s="1561"/>
      <c r="I422" s="1364">
        <v>0</v>
      </c>
      <c r="J422" s="1364"/>
      <c r="K422" s="1364">
        <v>0</v>
      </c>
      <c r="M422" s="1365" t="s">
        <v>485</v>
      </c>
      <c r="O422" s="1363">
        <v>0</v>
      </c>
      <c r="P422" s="1363"/>
      <c r="Q422" s="1363">
        <v>0</v>
      </c>
      <c r="R422" s="1363"/>
      <c r="S422" s="1363">
        <v>0</v>
      </c>
      <c r="T422" s="1363"/>
      <c r="U422" s="1363">
        <v>0</v>
      </c>
      <c r="V422" s="1363"/>
      <c r="W422" s="1363">
        <v>0</v>
      </c>
    </row>
    <row r="423" spans="1:24">
      <c r="A423" s="1561">
        <v>35</v>
      </c>
      <c r="C423" s="1345" t="s">
        <v>524</v>
      </c>
      <c r="E423" s="1344" t="s">
        <v>1786</v>
      </c>
      <c r="G423" s="1364">
        <v>0.23231838450603259</v>
      </c>
      <c r="H423" s="1561"/>
      <c r="I423" s="1364">
        <v>0.76768161549396741</v>
      </c>
      <c r="J423" s="1364"/>
      <c r="K423" s="1364">
        <v>1</v>
      </c>
      <c r="M423" s="1365" t="s">
        <v>485</v>
      </c>
      <c r="O423" s="1363">
        <v>1912.05</v>
      </c>
      <c r="P423" s="1363"/>
      <c r="Q423" s="1363">
        <v>6318.2499999999991</v>
      </c>
      <c r="R423" s="1363"/>
      <c r="S423" s="1363">
        <v>8230.2999999999993</v>
      </c>
      <c r="T423" s="1363"/>
      <c r="U423" s="1363">
        <v>1454.267621362128</v>
      </c>
      <c r="V423" s="1363"/>
      <c r="W423" s="1363">
        <v>457.78237863787177</v>
      </c>
    </row>
    <row r="424" spans="1:24">
      <c r="A424" s="1561">
        <v>36</v>
      </c>
      <c r="C424" s="1345" t="s">
        <v>525</v>
      </c>
      <c r="E424" s="1344" t="s">
        <v>2384</v>
      </c>
      <c r="G424" s="1364">
        <v>0</v>
      </c>
      <c r="H424" s="1561"/>
      <c r="I424" s="1364">
        <v>0</v>
      </c>
      <c r="J424" s="1364"/>
      <c r="K424" s="1364">
        <v>0</v>
      </c>
      <c r="M424" s="1365" t="s">
        <v>485</v>
      </c>
      <c r="O424" s="1363">
        <v>0</v>
      </c>
      <c r="P424" s="1363"/>
      <c r="Q424" s="1363">
        <v>0</v>
      </c>
      <c r="R424" s="1363"/>
      <c r="S424" s="1363">
        <v>0</v>
      </c>
      <c r="T424" s="1363"/>
      <c r="U424" s="1363">
        <v>0</v>
      </c>
      <c r="V424" s="1363"/>
      <c r="W424" s="1363">
        <v>0</v>
      </c>
    </row>
    <row r="425" spans="1:24">
      <c r="A425" s="1561">
        <v>37</v>
      </c>
      <c r="C425" s="1345" t="s">
        <v>39</v>
      </c>
      <c r="E425" s="1344" t="s">
        <v>1787</v>
      </c>
      <c r="G425" s="1364">
        <v>0.23232047584420679</v>
      </c>
      <c r="H425" s="1561"/>
      <c r="I425" s="1364">
        <v>0.76767952415579321</v>
      </c>
      <c r="J425" s="1364"/>
      <c r="K425" s="1364">
        <v>1</v>
      </c>
      <c r="M425" s="1365" t="s">
        <v>485</v>
      </c>
      <c r="O425" s="1363">
        <v>5686.88</v>
      </c>
      <c r="P425" s="1363"/>
      <c r="Q425" s="1363">
        <v>18791.719999999998</v>
      </c>
      <c r="R425" s="1363"/>
      <c r="S425" s="1363">
        <v>24478.6</v>
      </c>
      <c r="T425" s="1363"/>
      <c r="U425" s="1363">
        <v>4325.3290711915788</v>
      </c>
      <c r="V425" s="1363"/>
      <c r="W425" s="1363">
        <v>1361.5509288084204</v>
      </c>
    </row>
    <row r="426" spans="1:24">
      <c r="A426" s="1561">
        <v>38</v>
      </c>
      <c r="C426" s="1345" t="s">
        <v>528</v>
      </c>
      <c r="E426" s="1344" t="s">
        <v>44</v>
      </c>
      <c r="G426" s="1364">
        <v>0.23230452674897117</v>
      </c>
      <c r="H426" s="1561"/>
      <c r="I426" s="1364">
        <v>0.76769547325102883</v>
      </c>
      <c r="J426" s="1364"/>
      <c r="K426" s="1364">
        <v>1</v>
      </c>
      <c r="M426" s="1365" t="s">
        <v>485</v>
      </c>
      <c r="O426" s="1363">
        <v>79.029999999999987</v>
      </c>
      <c r="P426" s="1363"/>
      <c r="Q426" s="1363">
        <v>261.17</v>
      </c>
      <c r="R426" s="1363"/>
      <c r="S426" s="1363">
        <v>340.2</v>
      </c>
      <c r="T426" s="1363"/>
      <c r="U426" s="1363">
        <v>60.108663537171601</v>
      </c>
      <c r="V426" s="1363"/>
      <c r="W426" s="1363">
        <v>18.921336462828378</v>
      </c>
    </row>
    <row r="427" spans="1:24">
      <c r="A427" s="1561">
        <v>39</v>
      </c>
      <c r="C427" s="1345" t="s">
        <v>530</v>
      </c>
      <c r="E427" s="1344" t="s">
        <v>41</v>
      </c>
      <c r="G427" s="1364">
        <v>0.23314510517006254</v>
      </c>
      <c r="H427" s="1561"/>
      <c r="I427" s="1364">
        <v>0.76685489482993752</v>
      </c>
      <c r="J427" s="1364"/>
      <c r="K427" s="1364">
        <v>1</v>
      </c>
      <c r="M427" s="1365" t="s">
        <v>485</v>
      </c>
      <c r="O427" s="1363">
        <v>3246.4500000000012</v>
      </c>
      <c r="P427" s="1363"/>
      <c r="Q427" s="1363">
        <v>10678.14</v>
      </c>
      <c r="R427" s="1363"/>
      <c r="S427" s="1363">
        <v>13924.59</v>
      </c>
      <c r="T427" s="1363"/>
      <c r="U427" s="1363">
        <v>2469.1860146811446</v>
      </c>
      <c r="V427" s="1363"/>
      <c r="W427" s="1363">
        <v>777.26398531885638</v>
      </c>
    </row>
    <row r="428" spans="1:24" ht="12.75" thickBot="1">
      <c r="A428" s="1561">
        <v>40</v>
      </c>
      <c r="C428" s="1345"/>
      <c r="G428" s="1561"/>
      <c r="H428" s="1561"/>
      <c r="I428" s="1561"/>
      <c r="J428" s="1561"/>
      <c r="K428" s="1364"/>
      <c r="M428" s="1344"/>
      <c r="O428" s="1367">
        <v>38083.090000000004</v>
      </c>
      <c r="P428" s="1363"/>
      <c r="Q428" s="1367">
        <v>123075.32000000002</v>
      </c>
      <c r="R428" s="1367"/>
      <c r="S428" s="1367">
        <v>161158.41</v>
      </c>
      <c r="T428" s="1367"/>
      <c r="U428" s="1367">
        <v>28965.249187217825</v>
      </c>
      <c r="V428" s="1367"/>
      <c r="W428" s="1367">
        <v>9117.8408127821695</v>
      </c>
      <c r="X428" s="1365"/>
    </row>
    <row r="429" spans="1:24" ht="12.75" thickTop="1">
      <c r="A429" s="1561">
        <v>41</v>
      </c>
      <c r="C429" s="1345"/>
      <c r="G429" s="1561"/>
      <c r="H429" s="1561"/>
      <c r="I429" s="1561"/>
      <c r="J429" s="1561"/>
      <c r="K429" s="1561"/>
      <c r="M429" s="1344"/>
    </row>
    <row r="430" spans="1:24">
      <c r="A430" s="1561">
        <v>42</v>
      </c>
      <c r="B430" s="1362" t="s">
        <v>2385</v>
      </c>
      <c r="C430" s="1345"/>
      <c r="G430" s="1364"/>
      <c r="H430" s="1561"/>
      <c r="I430" s="1364"/>
      <c r="J430" s="1364"/>
      <c r="K430" s="1364"/>
      <c r="M430" s="1344"/>
      <c r="O430" s="1363"/>
      <c r="P430" s="1363"/>
      <c r="Q430" s="1363"/>
      <c r="R430" s="1363"/>
      <c r="S430" s="1363"/>
      <c r="T430" s="1363"/>
      <c r="U430" s="1363"/>
      <c r="V430" s="1363"/>
      <c r="W430" s="1363"/>
    </row>
    <row r="431" spans="1:24">
      <c r="A431" s="1561">
        <v>43</v>
      </c>
      <c r="B431" s="1362"/>
      <c r="C431" s="1345"/>
      <c r="G431" s="1364"/>
      <c r="H431" s="1561"/>
      <c r="I431" s="1364"/>
      <c r="J431" s="1364"/>
      <c r="K431" s="1364"/>
      <c r="M431" s="1344"/>
      <c r="O431" s="1363"/>
      <c r="P431" s="1363"/>
      <c r="Q431" s="1363"/>
      <c r="R431" s="1363"/>
      <c r="S431" s="1363"/>
      <c r="T431" s="1363"/>
      <c r="U431" s="1363"/>
      <c r="V431" s="1363"/>
      <c r="W431" s="1363"/>
    </row>
    <row r="432" spans="1:24" ht="24">
      <c r="A432" s="1561">
        <v>44</v>
      </c>
      <c r="C432" s="1345">
        <v>427</v>
      </c>
      <c r="E432" s="1344" t="s">
        <v>2382</v>
      </c>
      <c r="G432" s="1364">
        <v>0</v>
      </c>
      <c r="H432" s="1561"/>
      <c r="I432" s="1364">
        <v>0</v>
      </c>
      <c r="J432" s="1364"/>
      <c r="K432" s="1364">
        <v>0</v>
      </c>
      <c r="M432" s="1368" t="s">
        <v>2386</v>
      </c>
      <c r="O432" s="1366">
        <v>0</v>
      </c>
      <c r="P432" s="1366"/>
      <c r="Q432" s="1366">
        <v>0</v>
      </c>
      <c r="R432" s="1366"/>
      <c r="S432" s="1366">
        <v>0</v>
      </c>
      <c r="T432" s="1366"/>
      <c r="U432" s="1366">
        <v>0</v>
      </c>
      <c r="V432" s="1366"/>
      <c r="W432" s="1366">
        <v>0</v>
      </c>
    </row>
    <row r="433" spans="1:28" ht="12.75" thickBot="1">
      <c r="A433" s="1561">
        <v>45</v>
      </c>
      <c r="C433" s="1345"/>
      <c r="G433" s="1561"/>
      <c r="H433" s="1561"/>
      <c r="I433" s="1561"/>
      <c r="J433" s="1561"/>
      <c r="K433" s="1364"/>
      <c r="M433" s="1344"/>
      <c r="O433" s="1370">
        <v>0</v>
      </c>
      <c r="P433" s="1363"/>
      <c r="Q433" s="1370">
        <v>0</v>
      </c>
      <c r="R433" s="1363"/>
      <c r="S433" s="1370">
        <v>0</v>
      </c>
      <c r="T433" s="1363"/>
      <c r="U433" s="1370">
        <v>0</v>
      </c>
      <c r="V433" s="1363"/>
      <c r="W433" s="1370">
        <v>0</v>
      </c>
    </row>
    <row r="434" spans="1:28" ht="12.75" thickTop="1">
      <c r="A434" s="1561">
        <v>46</v>
      </c>
      <c r="B434" s="1344" t="s">
        <v>46</v>
      </c>
      <c r="C434" s="1345"/>
      <c r="G434" s="1561"/>
      <c r="H434" s="1561"/>
      <c r="I434" s="1561"/>
      <c r="J434" s="1561"/>
      <c r="K434" s="1561"/>
      <c r="O434" s="1366"/>
    </row>
    <row r="435" spans="1:28">
      <c r="A435" s="1343" t="s">
        <v>1665</v>
      </c>
      <c r="C435" s="1345"/>
      <c r="G435" s="1561"/>
      <c r="H435" s="1561"/>
      <c r="I435" s="1561"/>
      <c r="J435" s="1561"/>
      <c r="K435" s="1561"/>
      <c r="W435" s="1345" t="s">
        <v>1741</v>
      </c>
      <c r="X435" s="1345"/>
      <c r="AB435" s="1935"/>
    </row>
    <row r="436" spans="1:28">
      <c r="C436" s="1345"/>
      <c r="G436" s="1561"/>
      <c r="H436" s="1346"/>
      <c r="I436" s="1346" t="s">
        <v>1318</v>
      </c>
      <c r="J436" s="1346"/>
      <c r="K436" s="1346"/>
      <c r="L436" s="1347"/>
      <c r="S436" s="1345"/>
      <c r="W436" s="1345"/>
      <c r="X436" s="1345"/>
      <c r="AB436" s="1935"/>
    </row>
    <row r="437" spans="1:28">
      <c r="A437" s="654" t="s">
        <v>3808</v>
      </c>
      <c r="C437" s="1345"/>
      <c r="G437" s="1561"/>
      <c r="H437" s="1346"/>
      <c r="I437" s="1346"/>
      <c r="J437" s="1346"/>
      <c r="K437" s="1346"/>
      <c r="L437" s="1347"/>
      <c r="S437" s="1343"/>
      <c r="W437" s="1345" t="s">
        <v>1349</v>
      </c>
      <c r="X437" s="1345"/>
      <c r="AB437" s="2132"/>
    </row>
    <row r="438" spans="1:28">
      <c r="A438" s="654" t="s">
        <v>3807</v>
      </c>
      <c r="B438" s="1343"/>
      <c r="C438" s="1343"/>
      <c r="G438" s="1561"/>
      <c r="H438" s="1346"/>
      <c r="I438" s="1346"/>
      <c r="J438" s="1346"/>
      <c r="K438" s="1346"/>
      <c r="L438" s="1347"/>
      <c r="S438" s="1345"/>
      <c r="W438" s="1345" t="s">
        <v>2395</v>
      </c>
      <c r="X438" s="1345"/>
    </row>
    <row r="439" spans="1:28">
      <c r="A439" s="654" t="s">
        <v>2632</v>
      </c>
      <c r="C439" s="1345"/>
      <c r="F439" s="1343"/>
      <c r="G439" s="1561"/>
      <c r="H439" s="1346"/>
      <c r="I439" s="1346"/>
      <c r="J439" s="1346"/>
      <c r="K439" s="1346"/>
      <c r="L439" s="1347"/>
      <c r="S439" s="1345"/>
      <c r="W439" s="1345"/>
      <c r="X439" s="1345"/>
    </row>
    <row r="440" spans="1:28" ht="12.75" thickBot="1">
      <c r="A440" s="1343" t="s">
        <v>1570</v>
      </c>
      <c r="C440" s="1345"/>
      <c r="E440" s="1348"/>
      <c r="F440" s="1343"/>
      <c r="G440" s="1561"/>
      <c r="H440" s="1346"/>
      <c r="I440" s="1346"/>
      <c r="J440" s="1346"/>
      <c r="K440" s="1346"/>
      <c r="L440" s="1347"/>
      <c r="S440" s="1343"/>
      <c r="W440" s="1382" t="s">
        <v>4011</v>
      </c>
      <c r="X440" s="1345"/>
    </row>
    <row r="441" spans="1:28" ht="12.75" thickBot="1">
      <c r="A441" s="1343" t="s">
        <v>1014</v>
      </c>
      <c r="C441" s="1345"/>
      <c r="F441" s="1343"/>
      <c r="G441" s="1561"/>
      <c r="H441" s="1346"/>
      <c r="I441" s="1346"/>
      <c r="J441" s="1346"/>
      <c r="K441" s="1346"/>
      <c r="L441" s="1347"/>
      <c r="S441" s="1345"/>
      <c r="W441" s="1345"/>
      <c r="Z441" s="1349"/>
    </row>
    <row r="442" spans="1:28">
      <c r="A442" s="1344" t="s">
        <v>2377</v>
      </c>
      <c r="C442" s="1345"/>
      <c r="F442" s="1343"/>
      <c r="G442" s="1561"/>
      <c r="H442" s="1346"/>
      <c r="I442" s="1346"/>
      <c r="J442" s="1346"/>
      <c r="K442" s="1346"/>
      <c r="L442" s="1347"/>
      <c r="U442" s="2601" t="s">
        <v>3721</v>
      </c>
      <c r="V442" s="2601"/>
      <c r="W442" s="2601"/>
    </row>
    <row r="443" spans="1:28">
      <c r="A443" s="1343" t="s">
        <v>2378</v>
      </c>
      <c r="C443" s="1345"/>
      <c r="G443" s="1561"/>
      <c r="H443" s="1561"/>
      <c r="I443" s="1561"/>
      <c r="J443" s="1561"/>
      <c r="K443" s="1561"/>
      <c r="U443" s="2602" t="s">
        <v>2379</v>
      </c>
      <c r="V443" s="2602"/>
      <c r="W443" s="2602"/>
    </row>
    <row r="444" spans="1:28">
      <c r="A444" s="1351"/>
      <c r="B444" s="1351"/>
      <c r="C444" s="1352">
        <v>-1</v>
      </c>
      <c r="D444" s="1352"/>
      <c r="E444" s="1352">
        <v>-2</v>
      </c>
      <c r="F444" s="1351"/>
      <c r="G444" s="1352">
        <v>-3</v>
      </c>
      <c r="H444" s="1352"/>
      <c r="I444" s="1352">
        <v>-4</v>
      </c>
      <c r="J444" s="1352"/>
      <c r="K444" s="1352">
        <v>-5</v>
      </c>
      <c r="L444" s="1351"/>
      <c r="M444" s="1352">
        <v>-6</v>
      </c>
      <c r="N444" s="1351"/>
      <c r="O444" s="1352">
        <v>-7</v>
      </c>
      <c r="P444" s="1351"/>
      <c r="Q444" s="1352">
        <v>-8</v>
      </c>
      <c r="R444" s="1351"/>
      <c r="S444" s="1352">
        <v>-9</v>
      </c>
      <c r="T444" s="1351"/>
      <c r="U444" s="1352">
        <v>-10</v>
      </c>
      <c r="V444" s="1352"/>
      <c r="W444" s="1352">
        <v>-11</v>
      </c>
      <c r="Y444" s="1354"/>
      <c r="Z444" s="1354"/>
      <c r="AA444" s="1354"/>
      <c r="AB444" s="1354"/>
    </row>
    <row r="445" spans="1:28">
      <c r="A445" s="1354"/>
      <c r="B445" s="1354"/>
      <c r="C445" s="1355"/>
      <c r="D445" s="1354"/>
      <c r="E445" s="1354"/>
      <c r="F445" s="1354"/>
      <c r="G445" s="1356"/>
      <c r="H445" s="1356"/>
      <c r="I445" s="1356"/>
      <c r="J445" s="1356"/>
      <c r="K445" s="1356"/>
      <c r="L445" s="1354"/>
      <c r="M445" s="1356"/>
      <c r="N445" s="1354"/>
      <c r="O445" s="2603" t="s">
        <v>3849</v>
      </c>
      <c r="P445" s="2603"/>
      <c r="Q445" s="2603"/>
      <c r="R445" s="2603"/>
      <c r="S445" s="2603"/>
      <c r="T445" s="2603"/>
      <c r="U445" s="2603"/>
      <c r="V445" s="2603"/>
      <c r="W445" s="2603"/>
      <c r="Y445" s="1354"/>
      <c r="Z445" s="1354"/>
      <c r="AA445" s="1354"/>
      <c r="AB445" s="1354"/>
    </row>
    <row r="446" spans="1:28">
      <c r="C446" s="1345"/>
      <c r="G446" s="2600" t="s">
        <v>1623</v>
      </c>
      <c r="H446" s="2600"/>
      <c r="I446" s="2600"/>
      <c r="J446" s="2600"/>
      <c r="K446" s="2600"/>
      <c r="L446" s="1372"/>
      <c r="M446" s="1560"/>
      <c r="N446" s="1372"/>
      <c r="O446" s="1372"/>
      <c r="P446" s="1373"/>
      <c r="Q446" s="1560" t="s">
        <v>1624</v>
      </c>
      <c r="R446" s="1373"/>
      <c r="S446" s="1373"/>
      <c r="U446" s="1372"/>
      <c r="V446" s="1560"/>
      <c r="W446" s="1560"/>
    </row>
    <row r="447" spans="1:28">
      <c r="C447" s="1561" t="s">
        <v>1625</v>
      </c>
      <c r="G447" s="1561" t="s">
        <v>3787</v>
      </c>
      <c r="H447" s="1561"/>
      <c r="I447" s="1561" t="s">
        <v>1666</v>
      </c>
      <c r="J447" s="1561"/>
      <c r="K447" s="1561"/>
      <c r="M447" s="1561" t="s">
        <v>1030</v>
      </c>
      <c r="O447" s="1561" t="s">
        <v>3787</v>
      </c>
      <c r="Q447" s="1561" t="s">
        <v>1666</v>
      </c>
      <c r="S447" s="1561"/>
      <c r="U447" s="1561"/>
      <c r="W447" s="1561"/>
    </row>
    <row r="448" spans="1:28">
      <c r="A448" s="1561" t="s">
        <v>119</v>
      </c>
      <c r="C448" s="1561" t="s">
        <v>1876</v>
      </c>
      <c r="F448" s="1359"/>
      <c r="G448" s="1562" t="s">
        <v>1027</v>
      </c>
      <c r="H448" s="1562"/>
      <c r="I448" s="1562" t="s">
        <v>29</v>
      </c>
      <c r="J448" s="1562"/>
      <c r="K448" s="1562"/>
      <c r="L448" s="1359"/>
      <c r="M448" s="1561" t="s">
        <v>1626</v>
      </c>
      <c r="N448" s="1359"/>
      <c r="O448" s="1562" t="s">
        <v>1027</v>
      </c>
      <c r="P448" s="1359"/>
      <c r="Q448" s="1562" t="s">
        <v>29</v>
      </c>
      <c r="R448" s="1359"/>
      <c r="S448" s="1360"/>
      <c r="T448" s="1359"/>
      <c r="U448" s="1361">
        <v>0.76044904207450015</v>
      </c>
      <c r="V448" s="1359"/>
      <c r="W448" s="1361">
        <v>0.23955095792549988</v>
      </c>
    </row>
    <row r="449" spans="1:23">
      <c r="A449" s="1560" t="s">
        <v>1029</v>
      </c>
      <c r="B449" s="1372"/>
      <c r="C449" s="1560" t="s">
        <v>1029</v>
      </c>
      <c r="D449" s="1372"/>
      <c r="E449" s="1560" t="s">
        <v>1030</v>
      </c>
      <c r="F449" s="1372"/>
      <c r="G449" s="1564" t="s">
        <v>3569</v>
      </c>
      <c r="H449" s="1564"/>
      <c r="I449" s="1564" t="s">
        <v>30</v>
      </c>
      <c r="J449" s="1564"/>
      <c r="K449" s="1564" t="s">
        <v>152</v>
      </c>
      <c r="L449" s="1357"/>
      <c r="M449" s="1564" t="s">
        <v>1627</v>
      </c>
      <c r="N449" s="1357"/>
      <c r="O449" s="1564" t="s">
        <v>3569</v>
      </c>
      <c r="P449" s="1357"/>
      <c r="Q449" s="1564" t="s">
        <v>30</v>
      </c>
      <c r="R449" s="1357"/>
      <c r="S449" s="1564" t="s">
        <v>152</v>
      </c>
      <c r="T449" s="1371"/>
      <c r="U449" s="1564" t="s">
        <v>682</v>
      </c>
      <c r="V449" s="1357"/>
      <c r="W449" s="1564" t="s">
        <v>926</v>
      </c>
    </row>
    <row r="450" spans="1:23">
      <c r="A450" s="1562"/>
      <c r="B450" s="1359"/>
      <c r="C450" s="1562"/>
      <c r="D450" s="1359"/>
      <c r="E450" s="1562"/>
      <c r="F450" s="1359"/>
      <c r="G450" s="1561"/>
      <c r="H450" s="1561"/>
      <c r="I450" s="1561"/>
      <c r="J450" s="1561"/>
      <c r="K450" s="1561"/>
      <c r="M450" s="1344"/>
    </row>
    <row r="451" spans="1:23">
      <c r="A451" s="1561">
        <v>1</v>
      </c>
      <c r="B451" s="1362" t="s">
        <v>31</v>
      </c>
      <c r="C451" s="1345"/>
      <c r="G451" s="1561"/>
      <c r="H451" s="1561"/>
      <c r="I451" s="1561"/>
      <c r="J451" s="1561"/>
      <c r="K451" s="1561"/>
      <c r="M451" s="1344"/>
      <c r="O451" s="1363"/>
      <c r="P451" s="1363"/>
      <c r="Q451" s="1363"/>
      <c r="R451" s="1363"/>
      <c r="S451" s="1363"/>
      <c r="T451" s="1363"/>
      <c r="U451" s="1363"/>
      <c r="V451" s="1363"/>
      <c r="W451" s="1363"/>
    </row>
    <row r="452" spans="1:23">
      <c r="A452" s="1561">
        <v>2</v>
      </c>
      <c r="C452" s="1345">
        <v>403</v>
      </c>
      <c r="E452" s="1344" t="s">
        <v>532</v>
      </c>
      <c r="G452" s="1364">
        <v>5.5193306233742433E-2</v>
      </c>
      <c r="H452" s="1561"/>
      <c r="I452" s="1364">
        <v>0.94480669376625759</v>
      </c>
      <c r="J452" s="1364"/>
      <c r="K452" s="1364">
        <v>1</v>
      </c>
      <c r="M452" s="1365" t="s">
        <v>485</v>
      </c>
      <c r="O452" s="1366">
        <v>18495.399999999991</v>
      </c>
      <c r="P452" s="1366"/>
      <c r="Q452" s="1366">
        <v>316606.83</v>
      </c>
      <c r="R452" s="1366"/>
      <c r="S452" s="1366">
        <v>335102.23</v>
      </c>
      <c r="T452" s="1366"/>
      <c r="U452" s="1366">
        <v>14064.809212784703</v>
      </c>
      <c r="V452" s="1366"/>
      <c r="W452" s="1366">
        <v>4430.5907872152884</v>
      </c>
    </row>
    <row r="453" spans="1:23">
      <c r="A453" s="1561">
        <v>3</v>
      </c>
      <c r="C453" s="1345">
        <v>408</v>
      </c>
      <c r="E453" s="1344" t="s">
        <v>32</v>
      </c>
      <c r="G453" s="1364">
        <v>5.4929332587302954E-2</v>
      </c>
      <c r="H453" s="1561"/>
      <c r="I453" s="1364">
        <v>0.94507066741269707</v>
      </c>
      <c r="J453" s="1364"/>
      <c r="K453" s="1364">
        <v>1</v>
      </c>
      <c r="M453" s="1365" t="s">
        <v>485</v>
      </c>
      <c r="O453" s="1363">
        <v>1737.6400000000003</v>
      </c>
      <c r="P453" s="1363"/>
      <c r="Q453" s="1363">
        <v>29896.46</v>
      </c>
      <c r="R453" s="1363"/>
      <c r="S453" s="1363">
        <v>31634.1</v>
      </c>
      <c r="T453" s="1363"/>
      <c r="U453" s="1363">
        <v>1321.3866734703347</v>
      </c>
      <c r="V453" s="1363"/>
      <c r="W453" s="1363">
        <v>416.25332652966569</v>
      </c>
    </row>
    <row r="454" spans="1:23">
      <c r="A454" s="1561">
        <v>4</v>
      </c>
      <c r="C454" s="1345">
        <v>409</v>
      </c>
      <c r="E454" s="1344" t="s">
        <v>2380</v>
      </c>
      <c r="G454" s="1364">
        <v>0</v>
      </c>
      <c r="H454" s="1561"/>
      <c r="I454" s="1364">
        <v>0</v>
      </c>
      <c r="J454" s="1364"/>
      <c r="K454" s="1364">
        <v>0</v>
      </c>
      <c r="M454" s="1365" t="s">
        <v>485</v>
      </c>
      <c r="O454" s="1363">
        <v>0</v>
      </c>
      <c r="P454" s="1363"/>
      <c r="Q454" s="1363">
        <v>0</v>
      </c>
      <c r="R454" s="1363"/>
      <c r="S454" s="1363">
        <v>0</v>
      </c>
      <c r="T454" s="1363"/>
      <c r="U454" s="1363">
        <v>0</v>
      </c>
      <c r="V454" s="1363"/>
      <c r="W454" s="1363">
        <v>0</v>
      </c>
    </row>
    <row r="455" spans="1:23">
      <c r="A455" s="1561">
        <v>5</v>
      </c>
      <c r="C455" s="1345">
        <v>410</v>
      </c>
      <c r="E455" s="1344" t="s">
        <v>2381</v>
      </c>
      <c r="G455" s="1364">
        <v>0</v>
      </c>
      <c r="H455" s="1561"/>
      <c r="I455" s="1364">
        <v>0</v>
      </c>
      <c r="J455" s="1364"/>
      <c r="K455" s="1364">
        <v>0</v>
      </c>
      <c r="M455" s="1365" t="s">
        <v>485</v>
      </c>
      <c r="O455" s="1363">
        <v>0</v>
      </c>
      <c r="P455" s="1363"/>
      <c r="Q455" s="1363">
        <v>0</v>
      </c>
      <c r="R455" s="1363"/>
      <c r="S455" s="1363">
        <v>0</v>
      </c>
      <c r="T455" s="1363"/>
      <c r="U455" s="1363">
        <v>0</v>
      </c>
      <c r="V455" s="1363"/>
      <c r="W455" s="1363">
        <v>0</v>
      </c>
    </row>
    <row r="456" spans="1:23">
      <c r="A456" s="1561">
        <v>6</v>
      </c>
      <c r="C456" s="1345">
        <v>420</v>
      </c>
      <c r="E456" s="1344" t="s">
        <v>722</v>
      </c>
      <c r="G456" s="1364">
        <v>5.4932183704403628E-2</v>
      </c>
      <c r="H456" s="1561"/>
      <c r="I456" s="1364">
        <v>0.94506781629559644</v>
      </c>
      <c r="J456" s="1364"/>
      <c r="K456" s="1364">
        <v>1</v>
      </c>
      <c r="M456" s="1365" t="s">
        <v>485</v>
      </c>
      <c r="O456" s="1363">
        <v>-111.62</v>
      </c>
      <c r="P456" s="1363"/>
      <c r="Q456" s="1363">
        <v>-1920.3400000000001</v>
      </c>
      <c r="R456" s="1363"/>
      <c r="S456" s="1363">
        <v>-2031.96</v>
      </c>
      <c r="T456" s="1363"/>
      <c r="U456" s="1363">
        <v>-84.881322076355715</v>
      </c>
      <c r="V456" s="1363"/>
      <c r="W456" s="1363">
        <v>-26.738677923644296</v>
      </c>
    </row>
    <row r="457" spans="1:23">
      <c r="A457" s="1561">
        <v>7</v>
      </c>
      <c r="C457" s="1345">
        <v>427</v>
      </c>
      <c r="E457" s="1344" t="s">
        <v>2382</v>
      </c>
      <c r="G457" s="1364">
        <v>5.4899400557896605E-2</v>
      </c>
      <c r="H457" s="1561"/>
      <c r="I457" s="1364">
        <v>0.94510059944210334</v>
      </c>
      <c r="J457" s="1364"/>
      <c r="K457" s="1364">
        <v>1</v>
      </c>
      <c r="M457" s="1365" t="s">
        <v>485</v>
      </c>
      <c r="O457" s="1363">
        <v>-9.25</v>
      </c>
      <c r="P457" s="1363"/>
      <c r="Q457" s="1363">
        <v>-159.24</v>
      </c>
      <c r="R457" s="1363"/>
      <c r="S457" s="1363">
        <v>-168.49</v>
      </c>
      <c r="T457" s="1363"/>
      <c r="U457" s="1363">
        <v>-7.0341536391891264</v>
      </c>
      <c r="V457" s="1363"/>
      <c r="W457" s="1363">
        <v>-2.215846360810874</v>
      </c>
    </row>
    <row r="458" spans="1:23">
      <c r="A458" s="1561">
        <v>8</v>
      </c>
      <c r="C458" s="1345" t="s">
        <v>2383</v>
      </c>
      <c r="E458" s="1344" t="s">
        <v>33</v>
      </c>
      <c r="G458" s="1364">
        <v>5.4928923204067615E-2</v>
      </c>
      <c r="H458" s="1561"/>
      <c r="I458" s="1364">
        <v>0.94507107679593227</v>
      </c>
      <c r="J458" s="1364"/>
      <c r="K458" s="1364">
        <v>1</v>
      </c>
      <c r="M458" s="1365" t="s">
        <v>485</v>
      </c>
      <c r="N458" s="1365"/>
      <c r="O458" s="1363">
        <v>18992.910000000003</v>
      </c>
      <c r="P458" s="1363"/>
      <c r="Q458" s="1363">
        <v>326779.56999999995</v>
      </c>
      <c r="R458" s="1363"/>
      <c r="S458" s="1363">
        <v>345772.48</v>
      </c>
      <c r="T458" s="1363"/>
      <c r="U458" s="1363">
        <v>14443.140215707197</v>
      </c>
      <c r="V458" s="1363"/>
      <c r="W458" s="1363">
        <v>4549.7697842928064</v>
      </c>
    </row>
    <row r="459" spans="1:23">
      <c r="A459" s="1561">
        <v>9</v>
      </c>
      <c r="C459" s="1345" t="s">
        <v>519</v>
      </c>
      <c r="E459" s="1344" t="s">
        <v>34</v>
      </c>
      <c r="G459" s="1364">
        <v>5.4928943522564534E-2</v>
      </c>
      <c r="H459" s="1561"/>
      <c r="I459" s="1364">
        <v>0.9450710564774355</v>
      </c>
      <c r="J459" s="1364"/>
      <c r="K459" s="1364">
        <v>1</v>
      </c>
      <c r="M459" s="1365" t="s">
        <v>485</v>
      </c>
      <c r="O459" s="1363">
        <v>29014.409999999993</v>
      </c>
      <c r="P459" s="1363"/>
      <c r="Q459" s="1363">
        <v>499202.73999999993</v>
      </c>
      <c r="R459" s="1363"/>
      <c r="S459" s="1363">
        <v>528217.14999999991</v>
      </c>
      <c r="T459" s="1363"/>
      <c r="U459" s="1363">
        <v>22063.980290856791</v>
      </c>
      <c r="V459" s="1363"/>
      <c r="W459" s="1363">
        <v>6950.4297091432009</v>
      </c>
    </row>
    <row r="460" spans="1:23">
      <c r="A460" s="1561">
        <v>10</v>
      </c>
      <c r="C460" s="1345" t="s">
        <v>521</v>
      </c>
      <c r="E460" s="1344" t="s">
        <v>35</v>
      </c>
      <c r="G460" s="1364">
        <v>5.4928853446191167E-2</v>
      </c>
      <c r="H460" s="1561"/>
      <c r="I460" s="1364">
        <v>0.94507114655380886</v>
      </c>
      <c r="J460" s="1364"/>
      <c r="K460" s="1364">
        <v>1</v>
      </c>
      <c r="M460" s="1365" t="s">
        <v>485</v>
      </c>
      <c r="O460" s="1363">
        <v>4697.32</v>
      </c>
      <c r="P460" s="1363"/>
      <c r="Q460" s="1363">
        <v>80819.12</v>
      </c>
      <c r="R460" s="1363"/>
      <c r="S460" s="1363">
        <v>85516.439999999988</v>
      </c>
      <c r="T460" s="1363"/>
      <c r="U460" s="1363">
        <v>3572.0724943173909</v>
      </c>
      <c r="V460" s="1363"/>
      <c r="W460" s="1363">
        <v>1125.247505682609</v>
      </c>
    </row>
    <row r="461" spans="1:23">
      <c r="A461" s="1561">
        <v>11</v>
      </c>
      <c r="C461" s="1345" t="s">
        <v>522</v>
      </c>
      <c r="E461" s="1344" t="s">
        <v>38</v>
      </c>
      <c r="G461" s="1364">
        <v>5.4928871439777982E-2</v>
      </c>
      <c r="H461" s="1561"/>
      <c r="I461" s="1364">
        <v>0.94507112856022202</v>
      </c>
      <c r="J461" s="1364"/>
      <c r="K461" s="1364">
        <v>1</v>
      </c>
      <c r="M461" s="1365" t="s">
        <v>485</v>
      </c>
      <c r="O461" s="1363">
        <v>3510.87</v>
      </c>
      <c r="P461" s="1363"/>
      <c r="Q461" s="1363">
        <v>60405.79</v>
      </c>
      <c r="R461" s="1363"/>
      <c r="S461" s="1363">
        <v>63916.66</v>
      </c>
      <c r="T461" s="1363"/>
      <c r="U461" s="1363">
        <v>2669.8377283481004</v>
      </c>
      <c r="V461" s="1363"/>
      <c r="W461" s="1363">
        <v>841.03227165189969</v>
      </c>
    </row>
    <row r="462" spans="1:23">
      <c r="A462" s="1561">
        <v>12</v>
      </c>
      <c r="C462" s="1345" t="s">
        <v>523</v>
      </c>
      <c r="E462" s="1344" t="s">
        <v>1785</v>
      </c>
      <c r="G462" s="1364">
        <v>5.492876122592192E-2</v>
      </c>
      <c r="H462" s="1561"/>
      <c r="I462" s="1364">
        <v>0.94507123877407806</v>
      </c>
      <c r="J462" s="1364"/>
      <c r="K462" s="1364">
        <v>1</v>
      </c>
      <c r="M462" s="1365" t="s">
        <v>485</v>
      </c>
      <c r="O462" s="1363">
        <v>-1393.29</v>
      </c>
      <c r="P462" s="1363"/>
      <c r="Q462" s="1363">
        <v>-23972.11</v>
      </c>
      <c r="R462" s="1363"/>
      <c r="S462" s="1363">
        <v>-25365.4</v>
      </c>
      <c r="T462" s="1363"/>
      <c r="U462" s="1363">
        <v>-1059.5260458319804</v>
      </c>
      <c r="V462" s="1363"/>
      <c r="W462" s="1363">
        <v>-333.76395416801972</v>
      </c>
    </row>
    <row r="463" spans="1:23">
      <c r="A463" s="1561">
        <v>13</v>
      </c>
      <c r="C463" s="1345" t="s">
        <v>524</v>
      </c>
      <c r="E463" s="1344" t="s">
        <v>1786</v>
      </c>
      <c r="G463" s="1364">
        <v>5.4928893678801743E-2</v>
      </c>
      <c r="H463" s="1561"/>
      <c r="I463" s="1364">
        <v>0.94507110632119828</v>
      </c>
      <c r="J463" s="1364"/>
      <c r="K463" s="1364">
        <v>1</v>
      </c>
      <c r="M463" s="1365" t="s">
        <v>485</v>
      </c>
      <c r="O463" s="1363">
        <v>6416.2599999999993</v>
      </c>
      <c r="P463" s="1363"/>
      <c r="Q463" s="1363">
        <v>110394.03000000001</v>
      </c>
      <c r="R463" s="1363"/>
      <c r="S463" s="1363">
        <v>116810.29000000001</v>
      </c>
      <c r="T463" s="1363"/>
      <c r="U463" s="1363">
        <v>4879.238770700932</v>
      </c>
      <c r="V463" s="1363"/>
      <c r="W463" s="1363">
        <v>1537.0212292990677</v>
      </c>
    </row>
    <row r="464" spans="1:23">
      <c r="A464" s="1561">
        <v>14</v>
      </c>
      <c r="C464" s="1345">
        <v>641</v>
      </c>
      <c r="E464" s="1344" t="s">
        <v>3840</v>
      </c>
      <c r="G464" s="1364">
        <v>5.4930629669156877E-2</v>
      </c>
      <c r="H464" s="1561"/>
      <c r="I464" s="1364">
        <v>0.94506937033084304</v>
      </c>
      <c r="J464" s="1364"/>
      <c r="K464" s="1364">
        <v>1</v>
      </c>
      <c r="M464" s="1365" t="s">
        <v>485</v>
      </c>
      <c r="O464" s="1363">
        <v>102.93999999999998</v>
      </c>
      <c r="P464" s="1363"/>
      <c r="Q464" s="1363">
        <v>1771.06</v>
      </c>
      <c r="R464" s="1363"/>
      <c r="S464" s="1363">
        <v>1874</v>
      </c>
      <c r="T464" s="1363"/>
      <c r="U464" s="1363">
        <v>78.280624391149033</v>
      </c>
      <c r="V464" s="1363"/>
      <c r="W464" s="1363">
        <v>24.659375608850954</v>
      </c>
    </row>
    <row r="465" spans="1:24">
      <c r="A465" s="1561">
        <v>15</v>
      </c>
      <c r="C465" s="1345" t="s">
        <v>39</v>
      </c>
      <c r="E465" s="1344" t="s">
        <v>40</v>
      </c>
      <c r="G465" s="1364">
        <v>5.4921359715880261E-2</v>
      </c>
      <c r="H465" s="1561"/>
      <c r="I465" s="1364">
        <v>0.94507864028411981</v>
      </c>
      <c r="J465" s="1364"/>
      <c r="K465" s="1364">
        <v>1</v>
      </c>
      <c r="M465" s="1365" t="s">
        <v>485</v>
      </c>
      <c r="O465" s="1363">
        <v>17.32</v>
      </c>
      <c r="P465" s="1363"/>
      <c r="Q465" s="1363">
        <v>298.04000000000002</v>
      </c>
      <c r="R465" s="1363"/>
      <c r="S465" s="1363">
        <v>315.36</v>
      </c>
      <c r="T465" s="1363"/>
      <c r="U465" s="1363">
        <v>13.170977408730343</v>
      </c>
      <c r="V465" s="1363"/>
      <c r="W465" s="1363">
        <v>4.1490225912696577</v>
      </c>
    </row>
    <row r="466" spans="1:24">
      <c r="A466" s="1561">
        <v>16</v>
      </c>
      <c r="C466" s="1345" t="s">
        <v>526</v>
      </c>
      <c r="E466" s="1344" t="s">
        <v>3261</v>
      </c>
      <c r="G466" s="1364">
        <v>5.492888983632193E-2</v>
      </c>
      <c r="H466" s="1561"/>
      <c r="I466" s="1364">
        <v>0.94507111016367806</v>
      </c>
      <c r="J466" s="1364"/>
      <c r="K466" s="1364">
        <v>1</v>
      </c>
      <c r="M466" s="1365" t="s">
        <v>485</v>
      </c>
      <c r="O466" s="1363">
        <v>10165.219999999999</v>
      </c>
      <c r="P466" s="1363"/>
      <c r="Q466" s="1363">
        <v>174896.23</v>
      </c>
      <c r="R466" s="1363"/>
      <c r="S466" s="1363">
        <v>185061.45</v>
      </c>
      <c r="T466" s="1363"/>
      <c r="U466" s="1363">
        <v>7730.13181147655</v>
      </c>
      <c r="V466" s="1363"/>
      <c r="W466" s="1363">
        <v>2435.0881885234498</v>
      </c>
    </row>
    <row r="467" spans="1:24">
      <c r="A467" s="1561">
        <v>17</v>
      </c>
      <c r="C467" s="1345" t="s">
        <v>526</v>
      </c>
      <c r="E467" s="1344" t="s">
        <v>42</v>
      </c>
      <c r="G467" s="1364">
        <v>5.4928603062737433E-2</v>
      </c>
      <c r="H467" s="1561"/>
      <c r="I467" s="1364">
        <v>0.94507139693726261</v>
      </c>
      <c r="J467" s="1364"/>
      <c r="K467" s="1364">
        <v>1</v>
      </c>
      <c r="M467" s="1365" t="s">
        <v>485</v>
      </c>
      <c r="O467" s="1363">
        <v>798.73</v>
      </c>
      <c r="P467" s="1363"/>
      <c r="Q467" s="1363">
        <v>13742.51</v>
      </c>
      <c r="R467" s="1363"/>
      <c r="S467" s="1363">
        <v>14541.24</v>
      </c>
      <c r="T467" s="1363"/>
      <c r="U467" s="1363">
        <v>607.39346337616553</v>
      </c>
      <c r="V467" s="1363"/>
      <c r="W467" s="1363">
        <v>191.33653662383452</v>
      </c>
    </row>
    <row r="468" spans="1:24">
      <c r="A468" s="1561">
        <v>18</v>
      </c>
      <c r="C468" s="1345" t="s">
        <v>529</v>
      </c>
      <c r="E468" s="1344" t="s">
        <v>1788</v>
      </c>
      <c r="G468" s="1364">
        <v>5.4925587652814793E-2</v>
      </c>
      <c r="H468" s="1561"/>
      <c r="I468" s="1364">
        <v>0.94507441234718514</v>
      </c>
      <c r="J468" s="1364"/>
      <c r="K468" s="1364">
        <v>1</v>
      </c>
      <c r="M468" s="1365" t="s">
        <v>485</v>
      </c>
      <c r="O468" s="1363">
        <v>65.72999999999999</v>
      </c>
      <c r="P468" s="1363"/>
      <c r="Q468" s="1363">
        <v>1130.98</v>
      </c>
      <c r="R468" s="1363"/>
      <c r="S468" s="1363">
        <v>1196.71</v>
      </c>
      <c r="T468" s="1363"/>
      <c r="U468" s="1363">
        <v>49.984315535556888</v>
      </c>
      <c r="V468" s="1363"/>
      <c r="W468" s="1363">
        <v>15.745684464443105</v>
      </c>
    </row>
    <row r="469" spans="1:24">
      <c r="A469" s="1561">
        <v>19</v>
      </c>
      <c r="B469" s="654"/>
      <c r="C469" s="1345" t="s">
        <v>530</v>
      </c>
      <c r="D469" s="654"/>
      <c r="E469" s="1344" t="s">
        <v>41</v>
      </c>
      <c r="G469" s="1364">
        <v>5.4928276694941887E-2</v>
      </c>
      <c r="H469" s="1561"/>
      <c r="I469" s="1364">
        <v>0.94507172330505818</v>
      </c>
      <c r="J469" s="1364"/>
      <c r="K469" s="1364">
        <v>1</v>
      </c>
      <c r="M469" s="1365" t="s">
        <v>485</v>
      </c>
      <c r="O469" s="1363">
        <v>6882.4900000000071</v>
      </c>
      <c r="P469" s="1363"/>
      <c r="Q469" s="1363">
        <v>118417.09</v>
      </c>
      <c r="R469" s="1363"/>
      <c r="S469" s="1363">
        <v>125299.58</v>
      </c>
      <c r="T469" s="1363"/>
      <c r="U469" s="1363">
        <v>5233.7829275873319</v>
      </c>
      <c r="V469" s="1363"/>
      <c r="W469" s="1363">
        <v>1648.7070724126754</v>
      </c>
    </row>
    <row r="470" spans="1:24" ht="12.75" thickBot="1">
      <c r="A470" s="1561">
        <v>20</v>
      </c>
      <c r="B470" s="654"/>
      <c r="C470" s="1345"/>
      <c r="G470" s="1364"/>
      <c r="H470" s="1561"/>
      <c r="I470" s="1561"/>
      <c r="J470" s="1561"/>
      <c r="K470" s="1561"/>
      <c r="M470" s="1344"/>
      <c r="O470" s="1367">
        <v>99383.08</v>
      </c>
      <c r="P470" s="1363"/>
      <c r="Q470" s="1367">
        <v>1708308.7600000002</v>
      </c>
      <c r="R470" s="1367"/>
      <c r="S470" s="1367">
        <v>1807691.8399999999</v>
      </c>
      <c r="T470" s="1367"/>
      <c r="U470" s="1367">
        <v>75575.767984413425</v>
      </c>
      <c r="V470" s="1367"/>
      <c r="W470" s="1367">
        <v>23807.312015586591</v>
      </c>
    </row>
    <row r="471" spans="1:24" s="654" customFormat="1" ht="12.75" thickTop="1">
      <c r="A471" s="1561">
        <v>21</v>
      </c>
      <c r="C471" s="1345"/>
      <c r="E471" s="1344"/>
      <c r="G471" s="1364"/>
      <c r="H471" s="1561"/>
      <c r="I471" s="1561"/>
      <c r="J471" s="1561"/>
      <c r="K471" s="1561"/>
      <c r="L471" s="1344"/>
      <c r="M471" s="1344"/>
      <c r="N471" s="1344"/>
      <c r="O471" s="1363"/>
      <c r="P471" s="1363"/>
      <c r="Q471" s="1363"/>
      <c r="R471" s="1363"/>
      <c r="S471" s="1363"/>
      <c r="T471" s="1363"/>
      <c r="U471" s="1363"/>
      <c r="V471" s="1363"/>
      <c r="W471" s="1363"/>
      <c r="X471" s="1344"/>
    </row>
    <row r="472" spans="1:24" s="654" customFormat="1">
      <c r="A472" s="1561">
        <v>22</v>
      </c>
      <c r="B472" s="1362" t="s">
        <v>45</v>
      </c>
      <c r="C472" s="1345"/>
      <c r="D472" s="1344"/>
      <c r="E472" s="1344"/>
      <c r="G472" s="1364"/>
      <c r="H472" s="1561"/>
      <c r="I472" s="1364"/>
      <c r="J472" s="1364"/>
      <c r="K472" s="1364"/>
      <c r="L472" s="1344"/>
      <c r="M472" s="1344"/>
      <c r="N472" s="1344"/>
      <c r="O472" s="1363"/>
      <c r="P472" s="1363"/>
      <c r="Q472" s="1363"/>
      <c r="R472" s="1363"/>
      <c r="S472" s="1363"/>
      <c r="T472" s="1363"/>
      <c r="U472" s="1363"/>
      <c r="V472" s="1363"/>
      <c r="W472" s="1363"/>
      <c r="X472" s="1344"/>
    </row>
    <row r="473" spans="1:24" s="654" customFormat="1">
      <c r="A473" s="1561">
        <v>23</v>
      </c>
      <c r="B473" s="1344"/>
      <c r="C473" s="1345"/>
      <c r="D473" s="1344"/>
      <c r="E473" s="1344"/>
      <c r="F473" s="1344"/>
      <c r="G473" s="1364"/>
      <c r="H473" s="1561"/>
      <c r="I473" s="1364"/>
      <c r="J473" s="1364"/>
      <c r="K473" s="1364"/>
      <c r="L473" s="1344"/>
      <c r="M473" s="1344"/>
      <c r="N473" s="1344"/>
      <c r="O473" s="1363"/>
      <c r="P473" s="1363"/>
      <c r="Q473" s="1363"/>
      <c r="R473" s="1363"/>
      <c r="S473" s="1363"/>
      <c r="T473" s="1363"/>
      <c r="U473" s="1363"/>
      <c r="V473" s="1363"/>
      <c r="W473" s="1363"/>
      <c r="X473" s="1344"/>
    </row>
    <row r="474" spans="1:24" s="654" customFormat="1">
      <c r="A474" s="1561">
        <v>24</v>
      </c>
      <c r="B474" s="1344"/>
      <c r="C474" s="1345">
        <v>403</v>
      </c>
      <c r="D474" s="1344"/>
      <c r="E474" s="1344" t="s">
        <v>43</v>
      </c>
      <c r="F474" s="1344"/>
      <c r="G474" s="1364">
        <v>0.24950373019054659</v>
      </c>
      <c r="H474" s="1561"/>
      <c r="I474" s="1364">
        <v>0.75049626980945339</v>
      </c>
      <c r="J474" s="1364"/>
      <c r="K474" s="1364">
        <v>1</v>
      </c>
      <c r="L474" s="1344"/>
      <c r="M474" s="1365" t="s">
        <v>485</v>
      </c>
      <c r="N474" s="1344"/>
      <c r="O474" s="1366">
        <v>6186.4399999999987</v>
      </c>
      <c r="P474" s="1366"/>
      <c r="Q474" s="1366">
        <v>18608.54</v>
      </c>
      <c r="R474" s="1366"/>
      <c r="S474" s="1366">
        <v>24794.98</v>
      </c>
      <c r="T474" s="1366"/>
      <c r="U474" s="1366">
        <v>4704.4723718513696</v>
      </c>
      <c r="V474" s="1366"/>
      <c r="W474" s="1366">
        <v>1481.9676281486293</v>
      </c>
      <c r="X474" s="1344"/>
    </row>
    <row r="475" spans="1:24" s="654" customFormat="1">
      <c r="A475" s="1561">
        <v>25</v>
      </c>
      <c r="B475" s="1344"/>
      <c r="C475" s="1345">
        <v>408</v>
      </c>
      <c r="D475" s="1344"/>
      <c r="E475" s="1344" t="s">
        <v>32</v>
      </c>
      <c r="F475" s="1344"/>
      <c r="G475" s="1364">
        <v>0.23335757972747559</v>
      </c>
      <c r="H475" s="1561"/>
      <c r="I475" s="1364">
        <v>0.76664242027252438</v>
      </c>
      <c r="J475" s="1364"/>
      <c r="K475" s="1364">
        <v>1</v>
      </c>
      <c r="L475" s="1344"/>
      <c r="M475" s="1365" t="s">
        <v>485</v>
      </c>
      <c r="N475" s="1344"/>
      <c r="O475" s="1363">
        <v>4902.04</v>
      </c>
      <c r="P475" s="1363"/>
      <c r="Q475" s="1363">
        <v>16104.52</v>
      </c>
      <c r="R475" s="1363"/>
      <c r="S475" s="1363">
        <v>21006.560000000001</v>
      </c>
      <c r="T475" s="1363"/>
      <c r="U475" s="1363">
        <v>3727.7516222108825</v>
      </c>
      <c r="V475" s="1363"/>
      <c r="W475" s="1363">
        <v>1174.2883777891175</v>
      </c>
      <c r="X475" s="1344"/>
    </row>
    <row r="476" spans="1:24" s="654" customFormat="1">
      <c r="A476" s="1561">
        <v>26</v>
      </c>
      <c r="B476" s="1344"/>
      <c r="C476" s="1345">
        <v>410</v>
      </c>
      <c r="D476" s="1344"/>
      <c r="E476" s="1344" t="s">
        <v>2381</v>
      </c>
      <c r="F476" s="1344"/>
      <c r="G476" s="1364">
        <v>0</v>
      </c>
      <c r="H476" s="1561"/>
      <c r="I476" s="1364">
        <v>0</v>
      </c>
      <c r="J476" s="1364"/>
      <c r="K476" s="1364">
        <v>0</v>
      </c>
      <c r="L476" s="1344"/>
      <c r="M476" s="1365" t="s">
        <v>485</v>
      </c>
      <c r="N476" s="1344"/>
      <c r="O476" s="1363">
        <v>0</v>
      </c>
      <c r="P476" s="1363"/>
      <c r="Q476" s="1363">
        <v>0</v>
      </c>
      <c r="R476" s="1363"/>
      <c r="S476" s="1363">
        <v>0</v>
      </c>
      <c r="T476" s="1363"/>
      <c r="U476" s="1363">
        <v>0</v>
      </c>
      <c r="V476" s="1363"/>
      <c r="W476" s="1363">
        <v>0</v>
      </c>
      <c r="X476" s="1344"/>
    </row>
    <row r="477" spans="1:24" s="654" customFormat="1">
      <c r="A477" s="1561">
        <v>27</v>
      </c>
      <c r="B477" s="1344"/>
      <c r="C477" s="1345">
        <v>414</v>
      </c>
      <c r="D477" s="1344"/>
      <c r="E477" s="1344" t="s">
        <v>32</v>
      </c>
      <c r="F477" s="1344"/>
      <c r="G477" s="1364">
        <v>0</v>
      </c>
      <c r="H477" s="1561"/>
      <c r="I477" s="1364">
        <v>0</v>
      </c>
      <c r="J477" s="1364"/>
      <c r="K477" s="1364">
        <v>0</v>
      </c>
      <c r="L477" s="1344"/>
      <c r="M477" s="1365" t="s">
        <v>485</v>
      </c>
      <c r="N477" s="1344"/>
      <c r="O477" s="1363">
        <v>0</v>
      </c>
      <c r="P477" s="1363"/>
      <c r="Q477" s="1363">
        <v>0</v>
      </c>
      <c r="R477" s="1363"/>
      <c r="S477" s="1363">
        <v>0</v>
      </c>
      <c r="T477" s="1363"/>
      <c r="U477" s="1363">
        <v>0</v>
      </c>
      <c r="V477" s="1363"/>
      <c r="W477" s="1363">
        <v>0</v>
      </c>
      <c r="X477" s="1344"/>
    </row>
    <row r="478" spans="1:24" s="654" customFormat="1">
      <c r="A478" s="1561">
        <v>28</v>
      </c>
      <c r="B478" s="1344"/>
      <c r="C478" s="1345">
        <v>427</v>
      </c>
      <c r="D478" s="1344"/>
      <c r="E478" s="1344" t="s">
        <v>2382</v>
      </c>
      <c r="F478" s="1344"/>
      <c r="G478" s="1364">
        <v>0.23333333333333339</v>
      </c>
      <c r="H478" s="1561"/>
      <c r="I478" s="1364">
        <v>0.76666666666666661</v>
      </c>
      <c r="J478" s="1364"/>
      <c r="K478" s="1364">
        <v>1</v>
      </c>
      <c r="L478" s="1344"/>
      <c r="M478" s="1365" t="s">
        <v>485</v>
      </c>
      <c r="N478" s="1344"/>
      <c r="O478" s="1363">
        <v>1.1900000000000002</v>
      </c>
      <c r="P478" s="1363"/>
      <c r="Q478" s="1363">
        <v>3.9099999999999993</v>
      </c>
      <c r="R478" s="1363"/>
      <c r="S478" s="1363">
        <v>5.0999999999999996</v>
      </c>
      <c r="T478" s="1363"/>
      <c r="U478" s="1363">
        <v>0.90493436006865535</v>
      </c>
      <c r="V478" s="1363"/>
      <c r="W478" s="1363">
        <v>0.28506563993134487</v>
      </c>
      <c r="X478" s="1344"/>
    </row>
    <row r="479" spans="1:24" s="654" customFormat="1">
      <c r="A479" s="1561">
        <v>29</v>
      </c>
      <c r="B479" s="1344"/>
      <c r="C479" s="1345" t="s">
        <v>2383</v>
      </c>
      <c r="D479" s="1344"/>
      <c r="E479" s="1344" t="s">
        <v>33</v>
      </c>
      <c r="F479" s="1344"/>
      <c r="G479" s="1364">
        <v>0.23594534431598407</v>
      </c>
      <c r="H479" s="1561"/>
      <c r="I479" s="1364">
        <v>0.76405465568401587</v>
      </c>
      <c r="J479" s="1364"/>
      <c r="K479" s="1364">
        <v>1</v>
      </c>
      <c r="L479" s="1344"/>
      <c r="M479" s="1365" t="s">
        <v>485</v>
      </c>
      <c r="N479" s="1365"/>
      <c r="O479" s="1363">
        <v>15755.970000000001</v>
      </c>
      <c r="P479" s="1363"/>
      <c r="Q479" s="1363">
        <v>51022.080000000002</v>
      </c>
      <c r="R479" s="1363"/>
      <c r="S479" s="1363">
        <v>66778.05</v>
      </c>
      <c r="T479" s="1363"/>
      <c r="U479" s="1363">
        <v>11981.612293454564</v>
      </c>
      <c r="V479" s="1363"/>
      <c r="W479" s="1363">
        <v>3774.3577065454388</v>
      </c>
      <c r="X479" s="1344"/>
    </row>
    <row r="480" spans="1:24" s="654" customFormat="1">
      <c r="A480" s="1561">
        <v>30</v>
      </c>
      <c r="B480" s="1344"/>
      <c r="C480" s="1345" t="s">
        <v>519</v>
      </c>
      <c r="D480" s="1344"/>
      <c r="E480" s="1344" t="s">
        <v>34</v>
      </c>
      <c r="F480" s="1344"/>
      <c r="G480" s="1364">
        <v>0.23288177339901478</v>
      </c>
      <c r="H480" s="1561"/>
      <c r="I480" s="1364">
        <v>0.76711822660098528</v>
      </c>
      <c r="J480" s="1364"/>
      <c r="K480" s="1364">
        <v>1</v>
      </c>
      <c r="L480" s="1344"/>
      <c r="M480" s="1365" t="s">
        <v>485</v>
      </c>
      <c r="N480" s="1344"/>
      <c r="O480" s="1363">
        <v>75.64</v>
      </c>
      <c r="P480" s="1363"/>
      <c r="Q480" s="1363">
        <v>249.16000000000003</v>
      </c>
      <c r="R480" s="1363"/>
      <c r="S480" s="1363">
        <v>324.8</v>
      </c>
      <c r="T480" s="1363"/>
      <c r="U480" s="1363">
        <v>57.520365542515194</v>
      </c>
      <c r="V480" s="1363"/>
      <c r="W480" s="1363">
        <v>18.11963445748481</v>
      </c>
      <c r="X480" s="1344"/>
    </row>
    <row r="481" spans="1:24" s="654" customFormat="1">
      <c r="A481" s="1561">
        <v>31</v>
      </c>
      <c r="B481" s="1344"/>
      <c r="C481" s="1345" t="s">
        <v>521</v>
      </c>
      <c r="D481" s="1344"/>
      <c r="E481" s="1344" t="s">
        <v>35</v>
      </c>
      <c r="F481" s="1344"/>
      <c r="G481" s="1364">
        <v>0.24596614857744997</v>
      </c>
      <c r="H481" s="1561"/>
      <c r="I481" s="1364">
        <v>0.75403385142255008</v>
      </c>
      <c r="J481" s="1364"/>
      <c r="K481" s="1364">
        <v>1</v>
      </c>
      <c r="L481" s="1344"/>
      <c r="M481" s="1365" t="s">
        <v>485</v>
      </c>
      <c r="N481" s="1344"/>
      <c r="O481" s="1363">
        <v>149.39000000000001</v>
      </c>
      <c r="P481" s="1363"/>
      <c r="Q481" s="1363">
        <v>457.97</v>
      </c>
      <c r="R481" s="1363"/>
      <c r="S481" s="1363">
        <v>607.36</v>
      </c>
      <c r="T481" s="1363"/>
      <c r="U481" s="1363">
        <v>113.60348239550959</v>
      </c>
      <c r="V481" s="1363"/>
      <c r="W481" s="1363">
        <v>35.786517604490427</v>
      </c>
      <c r="X481" s="1344"/>
    </row>
    <row r="482" spans="1:24" s="654" customFormat="1">
      <c r="A482" s="1561">
        <v>32</v>
      </c>
      <c r="B482" s="1344"/>
      <c r="C482" s="1345" t="s">
        <v>36</v>
      </c>
      <c r="D482" s="1344"/>
      <c r="E482" s="1344" t="s">
        <v>37</v>
      </c>
      <c r="F482" s="1344"/>
      <c r="G482" s="1364">
        <v>0.23290127901793364</v>
      </c>
      <c r="H482" s="1561"/>
      <c r="I482" s="1364">
        <v>0.76709872098206633</v>
      </c>
      <c r="J482" s="1364"/>
      <c r="K482" s="1364">
        <v>1</v>
      </c>
      <c r="L482" s="1344"/>
      <c r="M482" s="1365" t="s">
        <v>485</v>
      </c>
      <c r="N482" s="1344"/>
      <c r="O482" s="1363">
        <v>679.20999999999992</v>
      </c>
      <c r="P482" s="1363"/>
      <c r="Q482" s="1363">
        <v>2237.09</v>
      </c>
      <c r="R482" s="1363"/>
      <c r="S482" s="1363">
        <v>2916.3</v>
      </c>
      <c r="T482" s="1363"/>
      <c r="U482" s="1363">
        <v>516.50459386742114</v>
      </c>
      <c r="V482" s="1363"/>
      <c r="W482" s="1363">
        <v>162.70540613257876</v>
      </c>
      <c r="X482" s="1344"/>
    </row>
    <row r="483" spans="1:24" s="654" customFormat="1">
      <c r="A483" s="1561">
        <v>33</v>
      </c>
      <c r="B483" s="1344"/>
      <c r="C483" s="1345" t="s">
        <v>523</v>
      </c>
      <c r="D483" s="1344"/>
      <c r="E483" s="1344" t="s">
        <v>1785</v>
      </c>
      <c r="F483" s="1344"/>
      <c r="G483" s="1364">
        <v>0</v>
      </c>
      <c r="H483" s="1561"/>
      <c r="I483" s="1364">
        <v>0</v>
      </c>
      <c r="J483" s="1364"/>
      <c r="K483" s="1364">
        <v>0</v>
      </c>
      <c r="L483" s="1344"/>
      <c r="M483" s="1365" t="s">
        <v>485</v>
      </c>
      <c r="N483" s="1344"/>
      <c r="O483" s="1363">
        <v>0</v>
      </c>
      <c r="P483" s="1363"/>
      <c r="Q483" s="1363">
        <v>0</v>
      </c>
      <c r="R483" s="1363"/>
      <c r="S483" s="1363">
        <v>0</v>
      </c>
      <c r="T483" s="1363"/>
      <c r="U483" s="1363">
        <v>0</v>
      </c>
      <c r="V483" s="1363"/>
      <c r="W483" s="1363">
        <v>0</v>
      </c>
      <c r="X483" s="1344"/>
    </row>
    <row r="484" spans="1:24" s="654" customFormat="1">
      <c r="A484" s="1561">
        <v>34</v>
      </c>
      <c r="B484" s="1344"/>
      <c r="C484" s="1345">
        <v>635</v>
      </c>
      <c r="D484" s="1344"/>
      <c r="E484" s="1344" t="s">
        <v>3841</v>
      </c>
      <c r="F484" s="1344"/>
      <c r="G484" s="1364">
        <v>0</v>
      </c>
      <c r="H484" s="1561"/>
      <c r="I484" s="1364">
        <v>0</v>
      </c>
      <c r="J484" s="1364"/>
      <c r="K484" s="1364">
        <v>0</v>
      </c>
      <c r="L484" s="1344"/>
      <c r="M484" s="1365" t="s">
        <v>485</v>
      </c>
      <c r="N484" s="1344"/>
      <c r="O484" s="1363">
        <v>0</v>
      </c>
      <c r="P484" s="1363"/>
      <c r="Q484" s="1363">
        <v>0</v>
      </c>
      <c r="R484" s="1363"/>
      <c r="S484" s="1363">
        <v>0</v>
      </c>
      <c r="T484" s="1363"/>
      <c r="U484" s="1363">
        <v>0</v>
      </c>
      <c r="V484" s="1363"/>
      <c r="W484" s="1363">
        <v>0</v>
      </c>
      <c r="X484" s="1344"/>
    </row>
    <row r="485" spans="1:24">
      <c r="A485" s="1561">
        <v>35</v>
      </c>
      <c r="C485" s="1345" t="s">
        <v>524</v>
      </c>
      <c r="E485" s="1344" t="s">
        <v>1786</v>
      </c>
      <c r="G485" s="1364">
        <v>0.23294209321579892</v>
      </c>
      <c r="H485" s="1561"/>
      <c r="I485" s="1364">
        <v>0.76705790678420105</v>
      </c>
      <c r="J485" s="1364"/>
      <c r="K485" s="1364">
        <v>1</v>
      </c>
      <c r="M485" s="1365" t="s">
        <v>485</v>
      </c>
      <c r="O485" s="1363">
        <v>47.83</v>
      </c>
      <c r="P485" s="1363"/>
      <c r="Q485" s="1363">
        <v>157.5</v>
      </c>
      <c r="R485" s="1363"/>
      <c r="S485" s="1363">
        <v>205.33</v>
      </c>
      <c r="T485" s="1363"/>
      <c r="U485" s="1363">
        <v>36.372277682423338</v>
      </c>
      <c r="V485" s="1363"/>
      <c r="W485" s="1363">
        <v>11.457722317576659</v>
      </c>
    </row>
    <row r="486" spans="1:24">
      <c r="A486" s="1561">
        <v>36</v>
      </c>
      <c r="C486" s="1345" t="s">
        <v>525</v>
      </c>
      <c r="E486" s="1344" t="s">
        <v>2384</v>
      </c>
      <c r="G486" s="1364">
        <v>0</v>
      </c>
      <c r="H486" s="1561"/>
      <c r="I486" s="1364">
        <v>0</v>
      </c>
      <c r="J486" s="1364"/>
      <c r="K486" s="1364">
        <v>0</v>
      </c>
      <c r="M486" s="1365" t="s">
        <v>485</v>
      </c>
      <c r="O486" s="1363">
        <v>0</v>
      </c>
      <c r="P486" s="1363"/>
      <c r="Q486" s="1363">
        <v>0</v>
      </c>
      <c r="R486" s="1363"/>
      <c r="S486" s="1363">
        <v>0</v>
      </c>
      <c r="T486" s="1363"/>
      <c r="U486" s="1363">
        <v>0</v>
      </c>
      <c r="V486" s="1363"/>
      <c r="W486" s="1363">
        <v>0</v>
      </c>
    </row>
    <row r="487" spans="1:24">
      <c r="A487" s="1561">
        <v>37</v>
      </c>
      <c r="C487" s="1345" t="s">
        <v>39</v>
      </c>
      <c r="E487" s="1344" t="s">
        <v>1787</v>
      </c>
      <c r="G487" s="1364">
        <v>0.23290102621323561</v>
      </c>
      <c r="H487" s="1561"/>
      <c r="I487" s="1364">
        <v>0.76709897378676439</v>
      </c>
      <c r="J487" s="1364"/>
      <c r="K487" s="1364">
        <v>1</v>
      </c>
      <c r="M487" s="1365" t="s">
        <v>485</v>
      </c>
      <c r="O487" s="1363">
        <v>5339.2699999999995</v>
      </c>
      <c r="P487" s="1363"/>
      <c r="Q487" s="1363">
        <v>17585.79</v>
      </c>
      <c r="R487" s="1363"/>
      <c r="S487" s="1363">
        <v>22925.06</v>
      </c>
      <c r="T487" s="1363"/>
      <c r="U487" s="1363">
        <v>4060.2427568771159</v>
      </c>
      <c r="V487" s="1363"/>
      <c r="W487" s="1363">
        <v>1279.0272431228836</v>
      </c>
    </row>
    <row r="488" spans="1:24">
      <c r="A488" s="1561">
        <v>38</v>
      </c>
      <c r="C488" s="1345" t="s">
        <v>528</v>
      </c>
      <c r="E488" s="1344" t="s">
        <v>44</v>
      </c>
      <c r="G488" s="1364">
        <v>0.23290123456790129</v>
      </c>
      <c r="H488" s="1561"/>
      <c r="I488" s="1364">
        <v>0.76709876543209865</v>
      </c>
      <c r="J488" s="1364"/>
      <c r="K488" s="1364">
        <v>1</v>
      </c>
      <c r="M488" s="1365" t="s">
        <v>485</v>
      </c>
      <c r="O488" s="1363">
        <v>75.460000000000022</v>
      </c>
      <c r="P488" s="1363"/>
      <c r="Q488" s="1363">
        <v>248.53999999999996</v>
      </c>
      <c r="R488" s="1363"/>
      <c r="S488" s="1363">
        <v>324</v>
      </c>
      <c r="T488" s="1363"/>
      <c r="U488" s="1363">
        <v>57.383484714941801</v>
      </c>
      <c r="V488" s="1363"/>
      <c r="W488" s="1363">
        <v>18.076515285058225</v>
      </c>
    </row>
    <row r="489" spans="1:24">
      <c r="A489" s="1561">
        <v>39</v>
      </c>
      <c r="C489" s="1345" t="s">
        <v>530</v>
      </c>
      <c r="E489" s="1344" t="s">
        <v>41</v>
      </c>
      <c r="G489" s="1364">
        <v>0.22782606952675574</v>
      </c>
      <c r="H489" s="1561"/>
      <c r="I489" s="1364">
        <v>0.77217393047324434</v>
      </c>
      <c r="J489" s="1364"/>
      <c r="K489" s="1364">
        <v>1</v>
      </c>
      <c r="M489" s="1365" t="s">
        <v>485</v>
      </c>
      <c r="O489" s="1363">
        <v>681.96999999999991</v>
      </c>
      <c r="P489" s="1363"/>
      <c r="Q489" s="1363">
        <v>2311.4099999999994</v>
      </c>
      <c r="R489" s="1363"/>
      <c r="S489" s="1363">
        <v>2993.3799999999992</v>
      </c>
      <c r="T489" s="1363"/>
      <c r="U489" s="1363">
        <v>518.60343322354674</v>
      </c>
      <c r="V489" s="1363"/>
      <c r="W489" s="1363">
        <v>163.36656677645314</v>
      </c>
    </row>
    <row r="490" spans="1:24" ht="12.75" thickBot="1">
      <c r="A490" s="1561">
        <v>40</v>
      </c>
      <c r="C490" s="1345"/>
      <c r="G490" s="1561"/>
      <c r="H490" s="1561"/>
      <c r="I490" s="1561"/>
      <c r="J490" s="1561"/>
      <c r="K490" s="1364"/>
      <c r="M490" s="1344"/>
      <c r="O490" s="1367">
        <v>33894.409999999996</v>
      </c>
      <c r="P490" s="1363"/>
      <c r="Q490" s="1367">
        <v>108986.51</v>
      </c>
      <c r="R490" s="1367"/>
      <c r="S490" s="1367">
        <v>142880.92000000001</v>
      </c>
      <c r="T490" s="1367"/>
      <c r="U490" s="1367">
        <v>25774.971616180355</v>
      </c>
      <c r="V490" s="1367"/>
      <c r="W490" s="1367">
        <v>8119.4383838196436</v>
      </c>
    </row>
    <row r="491" spans="1:24" ht="12.75" thickTop="1">
      <c r="A491" s="1561">
        <v>41</v>
      </c>
      <c r="C491" s="1345"/>
      <c r="G491" s="1561"/>
      <c r="H491" s="1561"/>
      <c r="I491" s="1561"/>
      <c r="J491" s="1561"/>
      <c r="K491" s="1561"/>
      <c r="M491" s="1344"/>
    </row>
    <row r="492" spans="1:24">
      <c r="A492" s="1561">
        <v>42</v>
      </c>
      <c r="B492" s="1362" t="s">
        <v>2385</v>
      </c>
      <c r="C492" s="1345"/>
      <c r="G492" s="1364"/>
      <c r="H492" s="1561"/>
      <c r="I492" s="1364"/>
      <c r="J492" s="1364"/>
      <c r="K492" s="1364"/>
      <c r="M492" s="1344"/>
      <c r="O492" s="1363"/>
      <c r="P492" s="1363"/>
      <c r="Q492" s="1363"/>
      <c r="R492" s="1363"/>
      <c r="S492" s="1363"/>
      <c r="T492" s="1363"/>
      <c r="U492" s="1363"/>
      <c r="V492" s="1363"/>
      <c r="W492" s="1363"/>
    </row>
    <row r="493" spans="1:24">
      <c r="A493" s="1561">
        <v>43</v>
      </c>
      <c r="B493" s="1362"/>
      <c r="C493" s="1345"/>
      <c r="G493" s="1364"/>
      <c r="H493" s="1561"/>
      <c r="I493" s="1364"/>
      <c r="J493" s="1364"/>
      <c r="K493" s="1364"/>
      <c r="M493" s="1344"/>
      <c r="O493" s="1363"/>
      <c r="P493" s="1363"/>
      <c r="Q493" s="1363"/>
      <c r="R493" s="1363"/>
      <c r="S493" s="1363"/>
      <c r="T493" s="1363"/>
      <c r="U493" s="1363"/>
      <c r="V493" s="1363"/>
      <c r="W493" s="1363"/>
    </row>
    <row r="494" spans="1:24" ht="24">
      <c r="A494" s="1561">
        <v>44</v>
      </c>
      <c r="C494" s="1345">
        <v>427</v>
      </c>
      <c r="E494" s="1344" t="s">
        <v>2382</v>
      </c>
      <c r="G494" s="1364">
        <v>0</v>
      </c>
      <c r="H494" s="1561"/>
      <c r="I494" s="1364">
        <v>0</v>
      </c>
      <c r="J494" s="1364"/>
      <c r="K494" s="1364">
        <v>0</v>
      </c>
      <c r="M494" s="1368" t="s">
        <v>2386</v>
      </c>
      <c r="O494" s="1366">
        <v>0</v>
      </c>
      <c r="P494" s="1366"/>
      <c r="Q494" s="1366">
        <v>0</v>
      </c>
      <c r="R494" s="1366"/>
      <c r="S494" s="1366">
        <v>0</v>
      </c>
      <c r="T494" s="1366"/>
      <c r="U494" s="1366">
        <v>0</v>
      </c>
      <c r="V494" s="1366"/>
      <c r="W494" s="1366">
        <v>0</v>
      </c>
    </row>
    <row r="495" spans="1:24" ht="12.75" thickBot="1">
      <c r="A495" s="1561">
        <v>45</v>
      </c>
      <c r="C495" s="1345"/>
      <c r="G495" s="1561"/>
      <c r="H495" s="1561"/>
      <c r="I495" s="1561"/>
      <c r="J495" s="1561"/>
      <c r="K495" s="1364"/>
      <c r="M495" s="1344"/>
      <c r="O495" s="1370">
        <v>0</v>
      </c>
      <c r="P495" s="1363"/>
      <c r="Q495" s="1370">
        <v>0</v>
      </c>
      <c r="R495" s="1363"/>
      <c r="S495" s="1370">
        <v>0</v>
      </c>
      <c r="T495" s="1363"/>
      <c r="U495" s="1370">
        <v>0</v>
      </c>
      <c r="V495" s="1363"/>
      <c r="W495" s="1370">
        <v>0</v>
      </c>
    </row>
    <row r="496" spans="1:24" ht="12.75" thickTop="1">
      <c r="A496" s="1561">
        <v>46</v>
      </c>
      <c r="B496" s="1344" t="s">
        <v>46</v>
      </c>
      <c r="C496" s="1345"/>
      <c r="G496" s="1561"/>
      <c r="H496" s="1561"/>
      <c r="I496" s="1561"/>
      <c r="J496" s="1561"/>
      <c r="K496" s="1561"/>
    </row>
    <row r="497" spans="1:28">
      <c r="A497" s="1343" t="s">
        <v>1665</v>
      </c>
      <c r="C497" s="1345"/>
      <c r="G497" s="1561"/>
      <c r="H497" s="1561"/>
      <c r="I497" s="1561"/>
      <c r="J497" s="1561"/>
      <c r="K497" s="1561"/>
      <c r="W497" s="1345" t="s">
        <v>1741</v>
      </c>
      <c r="X497" s="1345"/>
      <c r="AB497" s="1935"/>
    </row>
    <row r="498" spans="1:28">
      <c r="C498" s="1345"/>
      <c r="G498" s="1561"/>
      <c r="H498" s="1346"/>
      <c r="I498" s="1346" t="s">
        <v>1318</v>
      </c>
      <c r="J498" s="1346"/>
      <c r="K498" s="1346"/>
      <c r="L498" s="1347"/>
      <c r="S498" s="1345"/>
      <c r="W498" s="1345"/>
      <c r="X498" s="1345"/>
      <c r="AB498" s="1935"/>
    </row>
    <row r="499" spans="1:28">
      <c r="A499" s="654" t="s">
        <v>3808</v>
      </c>
      <c r="C499" s="1345"/>
      <c r="G499" s="1561"/>
      <c r="H499" s="1346"/>
      <c r="I499" s="1346"/>
      <c r="J499" s="1346"/>
      <c r="K499" s="1346"/>
      <c r="L499" s="1347"/>
      <c r="S499" s="1343"/>
      <c r="W499" s="1345" t="s">
        <v>1349</v>
      </c>
      <c r="X499" s="1345"/>
      <c r="AB499" s="2132"/>
    </row>
    <row r="500" spans="1:28">
      <c r="A500" s="654" t="s">
        <v>3807</v>
      </c>
      <c r="B500" s="1343"/>
      <c r="C500" s="1343"/>
      <c r="G500" s="1561"/>
      <c r="H500" s="1346"/>
      <c r="I500" s="1346"/>
      <c r="J500" s="1346"/>
      <c r="K500" s="1346"/>
      <c r="L500" s="1347"/>
      <c r="S500" s="1345"/>
      <c r="W500" s="1345" t="s">
        <v>2396</v>
      </c>
      <c r="X500" s="1345"/>
    </row>
    <row r="501" spans="1:28">
      <c r="A501" s="654" t="s">
        <v>2632</v>
      </c>
      <c r="C501" s="1345"/>
      <c r="F501" s="1343"/>
      <c r="G501" s="1561"/>
      <c r="H501" s="1346"/>
      <c r="I501" s="1346"/>
      <c r="J501" s="1346"/>
      <c r="K501" s="1346"/>
      <c r="L501" s="1347"/>
      <c r="S501" s="1345"/>
      <c r="W501" s="1345"/>
      <c r="X501" s="1345"/>
    </row>
    <row r="502" spans="1:28" ht="12.75" thickBot="1">
      <c r="A502" s="1343" t="s">
        <v>1570</v>
      </c>
      <c r="C502" s="1345"/>
      <c r="E502" s="1348"/>
      <c r="F502" s="1343"/>
      <c r="G502" s="1561"/>
      <c r="H502" s="1346"/>
      <c r="I502" s="1346"/>
      <c r="J502" s="1346"/>
      <c r="K502" s="1346"/>
      <c r="L502" s="1347"/>
      <c r="S502" s="1343"/>
      <c r="W502" s="1382" t="s">
        <v>4011</v>
      </c>
      <c r="X502" s="1345"/>
    </row>
    <row r="503" spans="1:28" ht="12.75" thickBot="1">
      <c r="A503" s="1343" t="s">
        <v>1014</v>
      </c>
      <c r="C503" s="1345"/>
      <c r="F503" s="1343"/>
      <c r="G503" s="1561"/>
      <c r="H503" s="1346"/>
      <c r="I503" s="1346"/>
      <c r="J503" s="1346"/>
      <c r="K503" s="1346"/>
      <c r="L503" s="1347"/>
      <c r="S503" s="1345"/>
      <c r="W503" s="1345"/>
      <c r="Z503" s="1349"/>
    </row>
    <row r="504" spans="1:28">
      <c r="A504" s="1344" t="s">
        <v>2377</v>
      </c>
      <c r="C504" s="1345"/>
      <c r="F504" s="1343"/>
      <c r="G504" s="1561"/>
      <c r="H504" s="1346"/>
      <c r="I504" s="1346"/>
      <c r="J504" s="1346"/>
      <c r="K504" s="1346"/>
      <c r="L504" s="1347"/>
      <c r="U504" s="2601" t="s">
        <v>3721</v>
      </c>
      <c r="V504" s="2601"/>
      <c r="W504" s="2601"/>
    </row>
    <row r="505" spans="1:28">
      <c r="A505" s="1343" t="s">
        <v>2378</v>
      </c>
      <c r="C505" s="1345"/>
      <c r="G505" s="1561"/>
      <c r="H505" s="1561"/>
      <c r="I505" s="1561"/>
      <c r="J505" s="1561"/>
      <c r="K505" s="1561"/>
      <c r="U505" s="2602" t="s">
        <v>2379</v>
      </c>
      <c r="V505" s="2602"/>
      <c r="W505" s="2602"/>
    </row>
    <row r="506" spans="1:28">
      <c r="A506" s="1351"/>
      <c r="B506" s="1351"/>
      <c r="C506" s="1352">
        <v>-1</v>
      </c>
      <c r="D506" s="1352"/>
      <c r="E506" s="1352">
        <v>-2</v>
      </c>
      <c r="F506" s="1351"/>
      <c r="G506" s="1352">
        <v>-3</v>
      </c>
      <c r="H506" s="1352"/>
      <c r="I506" s="1352">
        <v>-4</v>
      </c>
      <c r="J506" s="1352"/>
      <c r="K506" s="1352">
        <v>-5</v>
      </c>
      <c r="L506" s="1351"/>
      <c r="M506" s="1352">
        <v>-6</v>
      </c>
      <c r="N506" s="1351"/>
      <c r="O506" s="1352">
        <v>-7</v>
      </c>
      <c r="P506" s="1351"/>
      <c r="Q506" s="1352">
        <v>-8</v>
      </c>
      <c r="R506" s="1351"/>
      <c r="S506" s="1352">
        <v>-9</v>
      </c>
      <c r="T506" s="1351"/>
      <c r="U506" s="1352">
        <v>-10</v>
      </c>
      <c r="V506" s="1352"/>
      <c r="W506" s="1352">
        <v>-11</v>
      </c>
      <c r="X506" s="1345"/>
      <c r="Y506" s="1354"/>
      <c r="Z506" s="1354"/>
      <c r="AA506" s="1354"/>
      <c r="AB506" s="1354"/>
    </row>
    <row r="507" spans="1:28">
      <c r="A507" s="1354"/>
      <c r="B507" s="1354"/>
      <c r="C507" s="1355"/>
      <c r="D507" s="1354"/>
      <c r="E507" s="1354"/>
      <c r="F507" s="1354"/>
      <c r="G507" s="1356"/>
      <c r="H507" s="1356"/>
      <c r="I507" s="1356"/>
      <c r="J507" s="1356"/>
      <c r="K507" s="1356"/>
      <c r="L507" s="1354"/>
      <c r="M507" s="1356"/>
      <c r="N507" s="1354"/>
      <c r="O507" s="2603" t="s">
        <v>3850</v>
      </c>
      <c r="P507" s="2603"/>
      <c r="Q507" s="2603"/>
      <c r="R507" s="2603"/>
      <c r="S507" s="2603"/>
      <c r="T507" s="2603"/>
      <c r="U507" s="2603"/>
      <c r="V507" s="2603"/>
      <c r="W507" s="2603"/>
      <c r="X507" s="1345"/>
      <c r="Y507" s="1354"/>
      <c r="Z507" s="1354"/>
      <c r="AA507" s="1354"/>
      <c r="AB507" s="1354"/>
    </row>
    <row r="508" spans="1:28">
      <c r="C508" s="1345"/>
      <c r="G508" s="2600" t="s">
        <v>1623</v>
      </c>
      <c r="H508" s="2600"/>
      <c r="I508" s="2600"/>
      <c r="J508" s="2600"/>
      <c r="K508" s="2600"/>
      <c r="L508" s="1372"/>
      <c r="M508" s="1560"/>
      <c r="N508" s="1372"/>
      <c r="O508" s="1372"/>
      <c r="P508" s="1373"/>
      <c r="Q508" s="1560" t="s">
        <v>1624</v>
      </c>
      <c r="R508" s="1373"/>
      <c r="S508" s="1373"/>
      <c r="U508" s="1372"/>
      <c r="V508" s="1560"/>
      <c r="W508" s="1560"/>
      <c r="X508" s="1345"/>
    </row>
    <row r="509" spans="1:28">
      <c r="C509" s="1561" t="s">
        <v>1625</v>
      </c>
      <c r="G509" s="1561" t="s">
        <v>3787</v>
      </c>
      <c r="H509" s="1561"/>
      <c r="I509" s="1561" t="s">
        <v>1666</v>
      </c>
      <c r="J509" s="1561"/>
      <c r="K509" s="1561"/>
      <c r="M509" s="1561" t="s">
        <v>1030</v>
      </c>
      <c r="O509" s="1561" t="s">
        <v>3787</v>
      </c>
      <c r="Q509" s="1561" t="s">
        <v>1666</v>
      </c>
      <c r="S509" s="1561"/>
      <c r="U509" s="1561"/>
      <c r="W509" s="1561"/>
      <c r="X509" s="1345"/>
    </row>
    <row r="510" spans="1:28">
      <c r="A510" s="1561" t="s">
        <v>119</v>
      </c>
      <c r="C510" s="1561" t="s">
        <v>1876</v>
      </c>
      <c r="F510" s="1359"/>
      <c r="G510" s="1562" t="s">
        <v>1027</v>
      </c>
      <c r="H510" s="1562"/>
      <c r="I510" s="1562" t="s">
        <v>29</v>
      </c>
      <c r="J510" s="1562"/>
      <c r="K510" s="1562"/>
      <c r="L510" s="1359"/>
      <c r="M510" s="1561" t="s">
        <v>1626</v>
      </c>
      <c r="N510" s="1359"/>
      <c r="O510" s="1562" t="s">
        <v>1027</v>
      </c>
      <c r="P510" s="1359"/>
      <c r="Q510" s="1562" t="s">
        <v>29</v>
      </c>
      <c r="R510" s="1359"/>
      <c r="S510" s="1360"/>
      <c r="T510" s="1359"/>
      <c r="U510" s="1361">
        <v>0.76303726614659273</v>
      </c>
      <c r="V510" s="1359"/>
      <c r="W510" s="1361">
        <v>0.23696273385340719</v>
      </c>
      <c r="X510" s="1345"/>
    </row>
    <row r="511" spans="1:28">
      <c r="A511" s="1560" t="s">
        <v>1029</v>
      </c>
      <c r="B511" s="1372"/>
      <c r="C511" s="1560" t="s">
        <v>1029</v>
      </c>
      <c r="D511" s="1372"/>
      <c r="E511" s="1560" t="s">
        <v>1030</v>
      </c>
      <c r="F511" s="1372"/>
      <c r="G511" s="1564" t="s">
        <v>3569</v>
      </c>
      <c r="H511" s="1564"/>
      <c r="I511" s="1564" t="s">
        <v>30</v>
      </c>
      <c r="J511" s="1564"/>
      <c r="K511" s="1564" t="s">
        <v>152</v>
      </c>
      <c r="L511" s="1357"/>
      <c r="M511" s="1564" t="s">
        <v>1627</v>
      </c>
      <c r="N511" s="1357"/>
      <c r="O511" s="1564" t="s">
        <v>3569</v>
      </c>
      <c r="P511" s="1357"/>
      <c r="Q511" s="1564" t="s">
        <v>30</v>
      </c>
      <c r="R511" s="1357"/>
      <c r="S511" s="1564" t="s">
        <v>152</v>
      </c>
      <c r="T511" s="1371"/>
      <c r="U511" s="1564" t="s">
        <v>682</v>
      </c>
      <c r="V511" s="1564"/>
      <c r="W511" s="1564" t="s">
        <v>926</v>
      </c>
      <c r="X511" s="1345"/>
    </row>
    <row r="512" spans="1:28">
      <c r="A512" s="1562"/>
      <c r="B512" s="1359"/>
      <c r="C512" s="1562"/>
      <c r="D512" s="1359"/>
      <c r="E512" s="1562"/>
      <c r="F512" s="1359"/>
      <c r="G512" s="1561"/>
      <c r="H512" s="1561"/>
      <c r="I512" s="1561"/>
      <c r="J512" s="1561"/>
      <c r="K512" s="1561"/>
      <c r="M512" s="1344"/>
      <c r="X512" s="1345"/>
    </row>
    <row r="513" spans="1:24">
      <c r="A513" s="1561">
        <v>1</v>
      </c>
      <c r="B513" s="1362" t="s">
        <v>31</v>
      </c>
      <c r="C513" s="1345"/>
      <c r="G513" s="1561"/>
      <c r="H513" s="1561"/>
      <c r="I513" s="1561"/>
      <c r="J513" s="1561"/>
      <c r="K513" s="1561"/>
      <c r="M513" s="1344"/>
      <c r="O513" s="1363"/>
      <c r="P513" s="1363"/>
      <c r="Q513" s="1363"/>
      <c r="R513" s="1363"/>
      <c r="S513" s="1363"/>
      <c r="T513" s="1363"/>
      <c r="U513" s="1363"/>
      <c r="V513" s="1363"/>
      <c r="W513" s="1363"/>
      <c r="X513" s="1345"/>
    </row>
    <row r="514" spans="1:24">
      <c r="A514" s="1561">
        <v>2</v>
      </c>
      <c r="C514" s="1345">
        <v>403</v>
      </c>
      <c r="E514" s="1344" t="s">
        <v>532</v>
      </c>
      <c r="G514" s="1364">
        <v>5.4825656759812373E-2</v>
      </c>
      <c r="H514" s="1561"/>
      <c r="I514" s="1364">
        <v>0.94517434324018768</v>
      </c>
      <c r="J514" s="1364"/>
      <c r="K514" s="1364">
        <v>1</v>
      </c>
      <c r="M514" s="1365" t="s">
        <v>485</v>
      </c>
      <c r="O514" s="1366">
        <v>18201.219999999983</v>
      </c>
      <c r="P514" s="1366"/>
      <c r="Q514" s="1366">
        <v>313782.40000000002</v>
      </c>
      <c r="R514" s="1366"/>
      <c r="S514" s="1366">
        <v>331983.62</v>
      </c>
      <c r="T514" s="1366"/>
      <c r="U514" s="1366">
        <v>13888.209149332673</v>
      </c>
      <c r="V514" s="1366"/>
      <c r="W514" s="1366">
        <v>4313.0108506673077</v>
      </c>
      <c r="X514" s="1345"/>
    </row>
    <row r="515" spans="1:24">
      <c r="A515" s="1561">
        <v>3</v>
      </c>
      <c r="C515" s="1345">
        <v>408</v>
      </c>
      <c r="E515" s="1344" t="s">
        <v>32</v>
      </c>
      <c r="G515" s="1364">
        <v>5.4551549710261979E-2</v>
      </c>
      <c r="H515" s="1561"/>
      <c r="I515" s="1364">
        <v>0.94544845028973801</v>
      </c>
      <c r="J515" s="1364"/>
      <c r="K515" s="1364">
        <v>1</v>
      </c>
      <c r="M515" s="1365" t="s">
        <v>485</v>
      </c>
      <c r="O515" s="1363">
        <v>1697.2399999999998</v>
      </c>
      <c r="P515" s="1363"/>
      <c r="Q515" s="1363">
        <v>29415.35</v>
      </c>
      <c r="R515" s="1363"/>
      <c r="S515" s="1363">
        <v>31112.59</v>
      </c>
      <c r="T515" s="1363"/>
      <c r="U515" s="1363">
        <v>1295.057369594643</v>
      </c>
      <c r="V515" s="1363"/>
      <c r="W515" s="1363">
        <v>402.18263040535675</v>
      </c>
      <c r="X515" s="1345"/>
    </row>
    <row r="516" spans="1:24">
      <c r="A516" s="1561">
        <v>4</v>
      </c>
      <c r="C516" s="1345">
        <v>409</v>
      </c>
      <c r="E516" s="1344" t="s">
        <v>2380</v>
      </c>
      <c r="G516" s="1364">
        <v>0</v>
      </c>
      <c r="H516" s="1561"/>
      <c r="I516" s="1364">
        <v>0</v>
      </c>
      <c r="J516" s="1364"/>
      <c r="K516" s="1364">
        <v>0</v>
      </c>
      <c r="M516" s="1365" t="s">
        <v>485</v>
      </c>
      <c r="O516" s="1363">
        <v>0</v>
      </c>
      <c r="P516" s="1363"/>
      <c r="Q516" s="1363">
        <v>0</v>
      </c>
      <c r="R516" s="1363"/>
      <c r="S516" s="1363">
        <v>0</v>
      </c>
      <c r="T516" s="1363"/>
      <c r="U516" s="1363">
        <v>0</v>
      </c>
      <c r="V516" s="1363"/>
      <c r="W516" s="1363">
        <v>0</v>
      </c>
      <c r="X516" s="1345"/>
    </row>
    <row r="517" spans="1:24">
      <c r="A517" s="1561">
        <v>5</v>
      </c>
      <c r="C517" s="1345">
        <v>410</v>
      </c>
      <c r="E517" s="1344" t="s">
        <v>2381</v>
      </c>
      <c r="G517" s="1364">
        <v>0</v>
      </c>
      <c r="H517" s="1561"/>
      <c r="I517" s="1364">
        <v>0</v>
      </c>
      <c r="J517" s="1364"/>
      <c r="K517" s="1364">
        <v>0</v>
      </c>
      <c r="M517" s="1365" t="s">
        <v>485</v>
      </c>
      <c r="O517" s="1363">
        <v>0</v>
      </c>
      <c r="P517" s="1363"/>
      <c r="Q517" s="1363">
        <v>0</v>
      </c>
      <c r="R517" s="1363"/>
      <c r="S517" s="1363">
        <v>0</v>
      </c>
      <c r="T517" s="1363"/>
      <c r="U517" s="1363">
        <v>0</v>
      </c>
      <c r="V517" s="1363"/>
      <c r="W517" s="1363">
        <v>0</v>
      </c>
      <c r="X517" s="1345"/>
    </row>
    <row r="518" spans="1:24">
      <c r="A518" s="1561">
        <v>6</v>
      </c>
      <c r="C518" s="1345">
        <v>420</v>
      </c>
      <c r="E518" s="1344" t="s">
        <v>722</v>
      </c>
      <c r="G518" s="1364">
        <v>5.4550869342027401E-2</v>
      </c>
      <c r="H518" s="1561"/>
      <c r="I518" s="1364">
        <v>0.94544913065797254</v>
      </c>
      <c r="J518" s="1364"/>
      <c r="K518" s="1364">
        <v>1</v>
      </c>
      <c r="M518" s="1365" t="s">
        <v>485</v>
      </c>
      <c r="O518" s="1363">
        <v>-139.20999999999998</v>
      </c>
      <c r="P518" s="1363"/>
      <c r="Q518" s="1363">
        <v>-2412.7199999999998</v>
      </c>
      <c r="R518" s="1363"/>
      <c r="S518" s="1363">
        <v>-2551.9299999999998</v>
      </c>
      <c r="T518" s="1363"/>
      <c r="U518" s="1363">
        <v>-106.22241782026715</v>
      </c>
      <c r="V518" s="1363"/>
      <c r="W518" s="1363">
        <v>-32.987582179732811</v>
      </c>
      <c r="X518" s="1345"/>
    </row>
    <row r="519" spans="1:24">
      <c r="A519" s="1561">
        <v>7</v>
      </c>
      <c r="C519" s="1345">
        <v>427</v>
      </c>
      <c r="E519" s="1344" t="s">
        <v>2382</v>
      </c>
      <c r="G519" s="1364">
        <v>-29.06727080301761</v>
      </c>
      <c r="H519" s="1561"/>
      <c r="I519" s="1364">
        <v>30.06727080301761</v>
      </c>
      <c r="J519" s="1364"/>
      <c r="K519" s="1364">
        <v>1</v>
      </c>
      <c r="M519" s="1365" t="s">
        <v>485</v>
      </c>
      <c r="O519" s="1363">
        <v>4394.3899999999994</v>
      </c>
      <c r="P519" s="1363"/>
      <c r="Q519" s="1363">
        <v>-4545.5699999999924</v>
      </c>
      <c r="R519" s="1363"/>
      <c r="S519" s="1363">
        <v>-151.17999999999302</v>
      </c>
      <c r="T519" s="1363"/>
      <c r="U519" s="1363">
        <v>3353.0833319819253</v>
      </c>
      <c r="V519" s="1363"/>
      <c r="W519" s="1363">
        <v>1041.3066680180739</v>
      </c>
      <c r="X519" s="1345"/>
    </row>
    <row r="520" spans="1:24">
      <c r="A520" s="1561">
        <v>8</v>
      </c>
      <c r="C520" s="1345" t="s">
        <v>2383</v>
      </c>
      <c r="E520" s="1344" t="s">
        <v>33</v>
      </c>
      <c r="G520" s="1364">
        <v>5.4551360603699847E-2</v>
      </c>
      <c r="H520" s="1561"/>
      <c r="I520" s="1364">
        <v>0.94544863939630019</v>
      </c>
      <c r="J520" s="1364"/>
      <c r="K520" s="1364">
        <v>1</v>
      </c>
      <c r="M520" s="1365" t="s">
        <v>485</v>
      </c>
      <c r="N520" s="1365"/>
      <c r="O520" s="1363">
        <v>20531.920000000006</v>
      </c>
      <c r="P520" s="1363"/>
      <c r="Q520" s="1363">
        <v>355845.86</v>
      </c>
      <c r="R520" s="1363"/>
      <c r="S520" s="1363">
        <v>376377.77999999997</v>
      </c>
      <c r="T520" s="1363"/>
      <c r="U520" s="1363">
        <v>15666.620105540555</v>
      </c>
      <c r="V520" s="1363"/>
      <c r="W520" s="1363">
        <v>4865.2998944594492</v>
      </c>
      <c r="X520" s="1345"/>
    </row>
    <row r="521" spans="1:24">
      <c r="A521" s="1561">
        <v>9</v>
      </c>
      <c r="C521" s="1345" t="s">
        <v>519</v>
      </c>
      <c r="E521" s="1344" t="s">
        <v>34</v>
      </c>
      <c r="G521" s="1364">
        <v>5.4551354304858711E-2</v>
      </c>
      <c r="H521" s="1561"/>
      <c r="I521" s="1364">
        <v>0.9454486456951412</v>
      </c>
      <c r="J521" s="1364"/>
      <c r="K521" s="1364">
        <v>1</v>
      </c>
      <c r="M521" s="1365" t="s">
        <v>485</v>
      </c>
      <c r="O521" s="1363">
        <v>19656.100000000006</v>
      </c>
      <c r="P521" s="1363"/>
      <c r="Q521" s="1363">
        <v>340666.76</v>
      </c>
      <c r="R521" s="1363"/>
      <c r="S521" s="1363">
        <v>360322.86000000004</v>
      </c>
      <c r="T521" s="1363"/>
      <c r="U521" s="1363">
        <v>14998.336807104046</v>
      </c>
      <c r="V521" s="1363"/>
      <c r="W521" s="1363">
        <v>4657.7631928959581</v>
      </c>
      <c r="X521" s="1345"/>
    </row>
    <row r="522" spans="1:24">
      <c r="A522" s="1561">
        <v>10</v>
      </c>
      <c r="C522" s="1345" t="s">
        <v>521</v>
      </c>
      <c r="E522" s="1344" t="s">
        <v>35</v>
      </c>
      <c r="G522" s="1364">
        <v>5.4551565243155506E-2</v>
      </c>
      <c r="H522" s="1561"/>
      <c r="I522" s="1364">
        <v>0.94544843475684448</v>
      </c>
      <c r="J522" s="1364"/>
      <c r="K522" s="1364">
        <v>1</v>
      </c>
      <c r="M522" s="1365" t="s">
        <v>485</v>
      </c>
      <c r="O522" s="1363">
        <v>3700.7400000000002</v>
      </c>
      <c r="P522" s="1363"/>
      <c r="Q522" s="1363">
        <v>64138.560000000019</v>
      </c>
      <c r="R522" s="1363"/>
      <c r="S522" s="1363">
        <v>67839.300000000017</v>
      </c>
      <c r="T522" s="1363"/>
      <c r="U522" s="1363">
        <v>2823.8025323193419</v>
      </c>
      <c r="V522" s="1363"/>
      <c r="W522" s="1363">
        <v>876.93746768065819</v>
      </c>
      <c r="X522" s="1345"/>
    </row>
    <row r="523" spans="1:24">
      <c r="A523" s="1561">
        <v>11</v>
      </c>
      <c r="C523" s="1345" t="s">
        <v>522</v>
      </c>
      <c r="E523" s="1344" t="s">
        <v>38</v>
      </c>
      <c r="G523" s="1364">
        <v>5.4551192130502434E-2</v>
      </c>
      <c r="H523" s="1561"/>
      <c r="I523" s="1364">
        <v>0.94544880786949748</v>
      </c>
      <c r="J523" s="1364"/>
      <c r="K523" s="1364">
        <v>1</v>
      </c>
      <c r="M523" s="1365" t="s">
        <v>485</v>
      </c>
      <c r="O523" s="1363">
        <v>3486.73</v>
      </c>
      <c r="P523" s="1363"/>
      <c r="Q523" s="1363">
        <v>60429.93</v>
      </c>
      <c r="R523" s="1363"/>
      <c r="S523" s="1363">
        <v>63916.66</v>
      </c>
      <c r="T523" s="1363"/>
      <c r="U523" s="1363">
        <v>2660.5049269913093</v>
      </c>
      <c r="V523" s="1363"/>
      <c r="W523" s="1363">
        <v>826.2250730086904</v>
      </c>
      <c r="X523" s="1345"/>
    </row>
    <row r="524" spans="1:24">
      <c r="A524" s="1561">
        <v>12</v>
      </c>
      <c r="C524" s="1345" t="s">
        <v>523</v>
      </c>
      <c r="E524" s="1344" t="s">
        <v>1785</v>
      </c>
      <c r="G524" s="1364">
        <v>0</v>
      </c>
      <c r="H524" s="1561"/>
      <c r="I524" s="1364">
        <v>0</v>
      </c>
      <c r="J524" s="1364"/>
      <c r="K524" s="1364">
        <v>0</v>
      </c>
      <c r="M524" s="1365" t="s">
        <v>485</v>
      </c>
      <c r="O524" s="1363">
        <v>0</v>
      </c>
      <c r="P524" s="1363"/>
      <c r="Q524" s="1363">
        <v>0</v>
      </c>
      <c r="R524" s="1363"/>
      <c r="S524" s="1363">
        <v>0</v>
      </c>
      <c r="T524" s="1363"/>
      <c r="U524" s="1363">
        <v>0</v>
      </c>
      <c r="V524" s="1363"/>
      <c r="W524" s="1363">
        <v>0</v>
      </c>
      <c r="X524" s="1345"/>
    </row>
    <row r="525" spans="1:24">
      <c r="A525" s="1561">
        <v>13</v>
      </c>
      <c r="C525" s="1345" t="s">
        <v>524</v>
      </c>
      <c r="E525" s="1344" t="s">
        <v>1786</v>
      </c>
      <c r="G525" s="1364">
        <v>5.4551099133375601E-2</v>
      </c>
      <c r="H525" s="1561"/>
      <c r="I525" s="1364">
        <v>0.94544890086662436</v>
      </c>
      <c r="J525" s="1364"/>
      <c r="K525" s="1364">
        <v>1</v>
      </c>
      <c r="M525" s="1365" t="s">
        <v>485</v>
      </c>
      <c r="O525" s="1363">
        <v>6193.9499999999989</v>
      </c>
      <c r="P525" s="1363"/>
      <c r="Q525" s="1363">
        <v>107350.05</v>
      </c>
      <c r="R525" s="1363"/>
      <c r="S525" s="1363">
        <v>113544</v>
      </c>
      <c r="T525" s="1363"/>
      <c r="U525" s="1363">
        <v>4726.2146746486869</v>
      </c>
      <c r="V525" s="1363"/>
      <c r="W525" s="1363">
        <v>1467.7353253513111</v>
      </c>
      <c r="X525" s="1345"/>
    </row>
    <row r="526" spans="1:24">
      <c r="A526" s="1561">
        <v>14</v>
      </c>
      <c r="C526" s="1345">
        <v>641</v>
      </c>
      <c r="E526" s="1344" t="s">
        <v>3840</v>
      </c>
      <c r="G526" s="1364">
        <v>5.4551760939167561E-2</v>
      </c>
      <c r="H526" s="1561"/>
      <c r="I526" s="1364">
        <v>0.94544823906083242</v>
      </c>
      <c r="J526" s="1364"/>
      <c r="K526" s="1364">
        <v>1</v>
      </c>
      <c r="M526" s="1365" t="s">
        <v>485</v>
      </c>
      <c r="O526" s="1363">
        <v>102.23</v>
      </c>
      <c r="P526" s="1363"/>
      <c r="Q526" s="1363">
        <v>1771.77</v>
      </c>
      <c r="R526" s="1363"/>
      <c r="S526" s="1363">
        <v>1874</v>
      </c>
      <c r="T526" s="1363"/>
      <c r="U526" s="1363">
        <v>78.005299718166171</v>
      </c>
      <c r="V526" s="1363"/>
      <c r="W526" s="1363">
        <v>24.224700281833819</v>
      </c>
      <c r="X526" s="1345"/>
    </row>
    <row r="527" spans="1:24">
      <c r="A527" s="1561">
        <v>15</v>
      </c>
      <c r="C527" s="1345" t="s">
        <v>39</v>
      </c>
      <c r="E527" s="1344" t="s">
        <v>40</v>
      </c>
      <c r="G527" s="1364">
        <v>5.4509342356922175E-2</v>
      </c>
      <c r="H527" s="1561"/>
      <c r="I527" s="1364">
        <v>0.94549065764307783</v>
      </c>
      <c r="J527" s="1364"/>
      <c r="K527" s="1364">
        <v>1</v>
      </c>
      <c r="M527" s="1365" t="s">
        <v>485</v>
      </c>
      <c r="O527" s="1363">
        <v>14.82</v>
      </c>
      <c r="P527" s="1363"/>
      <c r="Q527" s="1363">
        <v>257.06</v>
      </c>
      <c r="R527" s="1363"/>
      <c r="S527" s="1363">
        <v>271.88</v>
      </c>
      <c r="T527" s="1363"/>
      <c r="U527" s="1363">
        <v>11.308212284292505</v>
      </c>
      <c r="V527" s="1363"/>
      <c r="W527" s="1363">
        <v>3.5117877157074946</v>
      </c>
      <c r="X527" s="1345"/>
    </row>
    <row r="528" spans="1:24">
      <c r="A528" s="1561">
        <v>16</v>
      </c>
      <c r="C528" s="1345" t="s">
        <v>526</v>
      </c>
      <c r="E528" s="1344" t="s">
        <v>3261</v>
      </c>
      <c r="G528" s="1364">
        <v>5.4551309385729205E-2</v>
      </c>
      <c r="H528" s="1561"/>
      <c r="I528" s="1364">
        <v>0.94544869061427073</v>
      </c>
      <c r="J528" s="1364"/>
      <c r="K528" s="1364">
        <v>1</v>
      </c>
      <c r="M528" s="1365" t="s">
        <v>485</v>
      </c>
      <c r="O528" s="1363">
        <v>10089.790000000001</v>
      </c>
      <c r="P528" s="1363"/>
      <c r="Q528" s="1363">
        <v>174869.84</v>
      </c>
      <c r="R528" s="1363"/>
      <c r="S528" s="1363">
        <v>184959.63</v>
      </c>
      <c r="T528" s="1363"/>
      <c r="U528" s="1363">
        <v>7698.8857775932302</v>
      </c>
      <c r="V528" s="1363"/>
      <c r="W528" s="1363">
        <v>2390.9042224067693</v>
      </c>
      <c r="X528" s="1345"/>
    </row>
    <row r="529" spans="1:24">
      <c r="A529" s="1561">
        <v>17</v>
      </c>
      <c r="C529" s="1345" t="s">
        <v>526</v>
      </c>
      <c r="E529" s="1344" t="s">
        <v>42</v>
      </c>
      <c r="G529" s="1364">
        <v>5.45513121470554E-2</v>
      </c>
      <c r="H529" s="1561"/>
      <c r="I529" s="1364">
        <v>0.94544868785294456</v>
      </c>
      <c r="J529" s="1364"/>
      <c r="K529" s="1364">
        <v>1</v>
      </c>
      <c r="M529" s="1365" t="s">
        <v>485</v>
      </c>
      <c r="O529" s="1363">
        <v>2854.83</v>
      </c>
      <c r="P529" s="1363"/>
      <c r="Q529" s="1363">
        <v>49478.1</v>
      </c>
      <c r="R529" s="1363"/>
      <c r="S529" s="1363">
        <v>52332.93</v>
      </c>
      <c r="T529" s="1363"/>
      <c r="U529" s="1363">
        <v>2178.3416785132772</v>
      </c>
      <c r="V529" s="1363"/>
      <c r="W529" s="1363">
        <v>676.48832148672238</v>
      </c>
      <c r="X529" s="1345"/>
    </row>
    <row r="530" spans="1:24">
      <c r="A530" s="1561">
        <v>18</v>
      </c>
      <c r="C530" s="1345" t="s">
        <v>529</v>
      </c>
      <c r="E530" s="1344" t="s">
        <v>1788</v>
      </c>
      <c r="G530" s="1364">
        <v>5.4552938882509693E-2</v>
      </c>
      <c r="H530" s="1561"/>
      <c r="I530" s="1364">
        <v>0.94544706111749033</v>
      </c>
      <c r="J530" s="1364"/>
      <c r="K530" s="1364">
        <v>1</v>
      </c>
      <c r="M530" s="1365" t="s">
        <v>485</v>
      </c>
      <c r="O530" s="1363">
        <v>50.36</v>
      </c>
      <c r="P530" s="1363"/>
      <c r="Q530" s="1363">
        <v>872.78</v>
      </c>
      <c r="R530" s="1363"/>
      <c r="S530" s="1363">
        <v>923.14</v>
      </c>
      <c r="T530" s="1363"/>
      <c r="U530" s="1363">
        <v>38.426556723142411</v>
      </c>
      <c r="V530" s="1363"/>
      <c r="W530" s="1363">
        <v>11.933443276857586</v>
      </c>
      <c r="X530" s="1345"/>
    </row>
    <row r="531" spans="1:24">
      <c r="A531" s="1561">
        <v>19</v>
      </c>
      <c r="B531" s="654"/>
      <c r="C531" s="1345" t="s">
        <v>530</v>
      </c>
      <c r="D531" s="654"/>
      <c r="E531" s="1344" t="s">
        <v>41</v>
      </c>
      <c r="G531" s="1364">
        <v>5.4551378345652893E-2</v>
      </c>
      <c r="H531" s="1561"/>
      <c r="I531" s="1364">
        <v>0.94544862165434707</v>
      </c>
      <c r="J531" s="1364"/>
      <c r="K531" s="1364">
        <v>1</v>
      </c>
      <c r="M531" s="1365" t="s">
        <v>485</v>
      </c>
      <c r="O531" s="1363">
        <v>6695.670000000011</v>
      </c>
      <c r="P531" s="1363"/>
      <c r="Q531" s="1363">
        <v>116044.95</v>
      </c>
      <c r="R531" s="1363"/>
      <c r="S531" s="1363">
        <v>122740.62000000001</v>
      </c>
      <c r="T531" s="1363"/>
      <c r="U531" s="1363">
        <v>5109.045731819765</v>
      </c>
      <c r="V531" s="1363"/>
      <c r="W531" s="1363">
        <v>1586.6242681802455</v>
      </c>
      <c r="X531" s="1345"/>
    </row>
    <row r="532" spans="1:24" ht="12.75" thickBot="1">
      <c r="A532" s="1561">
        <v>20</v>
      </c>
      <c r="B532" s="654"/>
      <c r="C532" s="1345"/>
      <c r="G532" s="1364"/>
      <c r="H532" s="1561"/>
      <c r="I532" s="1561"/>
      <c r="J532" s="1561"/>
      <c r="K532" s="1561"/>
      <c r="M532" s="1344"/>
      <c r="O532" s="1367">
        <v>97530.78</v>
      </c>
      <c r="P532" s="1363"/>
      <c r="Q532" s="1367">
        <v>1607965.1200000003</v>
      </c>
      <c r="R532" s="1367"/>
      <c r="S532" s="1367">
        <v>1705495.9</v>
      </c>
      <c r="T532" s="1367"/>
      <c r="U532" s="1367">
        <v>74419.619736344772</v>
      </c>
      <c r="V532" s="1367"/>
      <c r="W532" s="1367">
        <v>23111.160263655209</v>
      </c>
      <c r="X532" s="1345"/>
    </row>
    <row r="533" spans="1:24" ht="12.75" thickTop="1">
      <c r="A533" s="1561">
        <v>21</v>
      </c>
      <c r="B533" s="654"/>
      <c r="C533" s="1345"/>
      <c r="D533" s="654"/>
      <c r="G533" s="1364"/>
      <c r="H533" s="1561"/>
      <c r="I533" s="1561"/>
      <c r="J533" s="1561"/>
      <c r="K533" s="1561"/>
      <c r="M533" s="1344"/>
      <c r="O533" s="1363"/>
      <c r="P533" s="1363"/>
      <c r="Q533" s="1363"/>
      <c r="R533" s="1363"/>
      <c r="S533" s="1363"/>
      <c r="T533" s="1363"/>
      <c r="U533" s="1363"/>
      <c r="V533" s="1363"/>
      <c r="W533" s="1363"/>
      <c r="X533" s="1345"/>
    </row>
    <row r="534" spans="1:24">
      <c r="A534" s="1561">
        <v>22</v>
      </c>
      <c r="B534" s="1362" t="s">
        <v>45</v>
      </c>
      <c r="C534" s="1345"/>
      <c r="G534" s="1364"/>
      <c r="H534" s="1561"/>
      <c r="I534" s="1364"/>
      <c r="J534" s="1364"/>
      <c r="K534" s="1364"/>
      <c r="M534" s="1344"/>
      <c r="O534" s="1363"/>
      <c r="P534" s="1363"/>
      <c r="Q534" s="1363"/>
      <c r="R534" s="1363"/>
      <c r="S534" s="1363"/>
      <c r="T534" s="1363"/>
      <c r="U534" s="1363"/>
      <c r="V534" s="1363"/>
      <c r="W534" s="1363"/>
      <c r="X534" s="1345"/>
    </row>
    <row r="535" spans="1:24">
      <c r="A535" s="1561">
        <v>23</v>
      </c>
      <c r="C535" s="1345"/>
      <c r="G535" s="1364"/>
      <c r="H535" s="1561"/>
      <c r="I535" s="1364"/>
      <c r="J535" s="1364"/>
      <c r="K535" s="1364"/>
      <c r="M535" s="1344"/>
      <c r="O535" s="1363"/>
      <c r="P535" s="1363"/>
      <c r="Q535" s="1363"/>
      <c r="R535" s="1363"/>
      <c r="S535" s="1363"/>
      <c r="T535" s="1363"/>
      <c r="U535" s="1363"/>
      <c r="V535" s="1363"/>
      <c r="W535" s="1363"/>
      <c r="X535" s="1345"/>
    </row>
    <row r="536" spans="1:24">
      <c r="A536" s="1561">
        <v>24</v>
      </c>
      <c r="C536" s="1345">
        <v>403</v>
      </c>
      <c r="E536" s="1344" t="s">
        <v>43</v>
      </c>
      <c r="G536" s="1364">
        <v>0.24870061794545431</v>
      </c>
      <c r="H536" s="1561"/>
      <c r="I536" s="1364">
        <v>0.75129938205454572</v>
      </c>
      <c r="J536" s="1364"/>
      <c r="K536" s="1364">
        <v>1</v>
      </c>
      <c r="M536" s="1365" t="s">
        <v>485</v>
      </c>
      <c r="O536" s="1366">
        <v>6625.7599999999993</v>
      </c>
      <c r="P536" s="1366"/>
      <c r="Q536" s="1366">
        <v>20015.749999999996</v>
      </c>
      <c r="R536" s="1366"/>
      <c r="S536" s="1366">
        <v>26641.509999999995</v>
      </c>
      <c r="T536" s="1366"/>
      <c r="U536" s="1366">
        <v>5055.7017965434479</v>
      </c>
      <c r="V536" s="1366"/>
      <c r="W536" s="1366">
        <v>1570.0582034565509</v>
      </c>
      <c r="X536" s="1345"/>
    </row>
    <row r="537" spans="1:24">
      <c r="A537" s="1561">
        <v>25</v>
      </c>
      <c r="C537" s="1345">
        <v>408</v>
      </c>
      <c r="E537" s="1344" t="s">
        <v>32</v>
      </c>
      <c r="G537" s="1364">
        <v>0.23366585533178585</v>
      </c>
      <c r="H537" s="1561"/>
      <c r="I537" s="1364">
        <v>0.76633414466821415</v>
      </c>
      <c r="J537" s="1364"/>
      <c r="K537" s="1364">
        <v>1</v>
      </c>
      <c r="M537" s="1365" t="s">
        <v>485</v>
      </c>
      <c r="O537" s="1363">
        <v>4972.8300000000008</v>
      </c>
      <c r="P537" s="1363"/>
      <c r="Q537" s="1363">
        <v>16308.970000000001</v>
      </c>
      <c r="R537" s="1363"/>
      <c r="S537" s="1363">
        <v>21281.800000000003</v>
      </c>
      <c r="T537" s="1363"/>
      <c r="U537" s="1363">
        <v>3794.4546082117613</v>
      </c>
      <c r="V537" s="1363"/>
      <c r="W537" s="1363">
        <v>1178.3753917882391</v>
      </c>
      <c r="X537" s="1345"/>
    </row>
    <row r="538" spans="1:24">
      <c r="A538" s="1561">
        <v>26</v>
      </c>
      <c r="C538" s="1345">
        <v>410</v>
      </c>
      <c r="E538" s="1344" t="s">
        <v>2381</v>
      </c>
      <c r="G538" s="1364">
        <v>0</v>
      </c>
      <c r="H538" s="1561"/>
      <c r="I538" s="1364">
        <v>0</v>
      </c>
      <c r="J538" s="1364"/>
      <c r="K538" s="1364">
        <v>0</v>
      </c>
      <c r="M538" s="1365" t="s">
        <v>485</v>
      </c>
      <c r="O538" s="1363">
        <v>0</v>
      </c>
      <c r="P538" s="1363"/>
      <c r="Q538" s="1363">
        <v>0</v>
      </c>
      <c r="R538" s="1363"/>
      <c r="S538" s="1363">
        <v>0</v>
      </c>
      <c r="T538" s="1363"/>
      <c r="U538" s="1363">
        <v>0</v>
      </c>
      <c r="V538" s="1363"/>
      <c r="W538" s="1363">
        <v>0</v>
      </c>
      <c r="X538" s="1345"/>
    </row>
    <row r="539" spans="1:24">
      <c r="A539" s="1561">
        <v>27</v>
      </c>
      <c r="C539" s="1345">
        <v>414</v>
      </c>
      <c r="E539" s="1344" t="s">
        <v>32</v>
      </c>
      <c r="G539" s="1364">
        <v>0</v>
      </c>
      <c r="H539" s="1561"/>
      <c r="I539" s="1364">
        <v>0</v>
      </c>
      <c r="J539" s="1364"/>
      <c r="K539" s="1364">
        <v>0</v>
      </c>
      <c r="M539" s="1365" t="s">
        <v>485</v>
      </c>
      <c r="O539" s="1363">
        <v>0</v>
      </c>
      <c r="P539" s="1363"/>
      <c r="Q539" s="1363">
        <v>0</v>
      </c>
      <c r="R539" s="1363"/>
      <c r="S539" s="1363">
        <v>0</v>
      </c>
      <c r="T539" s="1363"/>
      <c r="U539" s="1363">
        <v>0</v>
      </c>
      <c r="V539" s="1363"/>
      <c r="W539" s="1363">
        <v>0</v>
      </c>
      <c r="X539" s="1345"/>
    </row>
    <row r="540" spans="1:24">
      <c r="A540" s="1561">
        <v>28</v>
      </c>
      <c r="C540" s="1345">
        <v>427</v>
      </c>
      <c r="E540" s="1344" t="s">
        <v>2382</v>
      </c>
      <c r="G540" s="1364">
        <v>0.23279352227191963</v>
      </c>
      <c r="H540" s="1561"/>
      <c r="I540" s="1364">
        <v>0.76720647772808037</v>
      </c>
      <c r="J540" s="1364"/>
      <c r="K540" s="1364">
        <v>1</v>
      </c>
      <c r="M540" s="1365" t="s">
        <v>485</v>
      </c>
      <c r="O540" s="1363">
        <v>1.1500000000232831</v>
      </c>
      <c r="P540" s="1363"/>
      <c r="Q540" s="1363">
        <v>3.7899999999767173</v>
      </c>
      <c r="R540" s="1363"/>
      <c r="S540" s="1363">
        <v>4.9400000000000004</v>
      </c>
      <c r="T540" s="1363"/>
      <c r="U540" s="1363">
        <v>0.87749285608634753</v>
      </c>
      <c r="V540" s="1363"/>
      <c r="W540" s="1363">
        <v>0.27250714393693548</v>
      </c>
      <c r="X540" s="1345"/>
    </row>
    <row r="541" spans="1:24">
      <c r="A541" s="1561">
        <v>29</v>
      </c>
      <c r="C541" s="1345" t="s">
        <v>2383</v>
      </c>
      <c r="E541" s="1344" t="s">
        <v>33</v>
      </c>
      <c r="G541" s="1364">
        <v>0.23631162223839944</v>
      </c>
      <c r="H541" s="1561"/>
      <c r="I541" s="1364">
        <v>0.76368837776160048</v>
      </c>
      <c r="J541" s="1364"/>
      <c r="K541" s="1364">
        <v>1</v>
      </c>
      <c r="M541" s="1365" t="s">
        <v>485</v>
      </c>
      <c r="N541" s="1365"/>
      <c r="O541" s="1363">
        <v>15023.19</v>
      </c>
      <c r="P541" s="1363"/>
      <c r="Q541" s="1363">
        <v>48550.45</v>
      </c>
      <c r="R541" s="1363"/>
      <c r="S541" s="1363">
        <v>63573.64</v>
      </c>
      <c r="T541" s="1363"/>
      <c r="U541" s="1363">
        <v>11463.253826400831</v>
      </c>
      <c r="V541" s="1363"/>
      <c r="W541" s="1363">
        <v>3559.9361735991683</v>
      </c>
      <c r="X541" s="1345"/>
    </row>
    <row r="542" spans="1:24">
      <c r="A542" s="1561">
        <v>30</v>
      </c>
      <c r="C542" s="1345" t="s">
        <v>519</v>
      </c>
      <c r="E542" s="1344" t="s">
        <v>34</v>
      </c>
      <c r="G542" s="1364">
        <v>0.2332666424154238</v>
      </c>
      <c r="H542" s="1561"/>
      <c r="I542" s="1364">
        <v>0.76673335758457617</v>
      </c>
      <c r="J542" s="1364"/>
      <c r="K542" s="1364">
        <v>1</v>
      </c>
      <c r="M542" s="1365" t="s">
        <v>485</v>
      </c>
      <c r="O542" s="1363">
        <v>128.25</v>
      </c>
      <c r="P542" s="1363"/>
      <c r="Q542" s="1363">
        <v>421.54999999999995</v>
      </c>
      <c r="R542" s="1363"/>
      <c r="S542" s="1363">
        <v>549.79999999999995</v>
      </c>
      <c r="T542" s="1363"/>
      <c r="U542" s="1363">
        <v>97.859529383300512</v>
      </c>
      <c r="V542" s="1363"/>
      <c r="W542" s="1363">
        <v>30.390470616699471</v>
      </c>
      <c r="X542" s="1345"/>
    </row>
    <row r="543" spans="1:24">
      <c r="A543" s="1561">
        <v>31</v>
      </c>
      <c r="C543" s="1345" t="s">
        <v>521</v>
      </c>
      <c r="E543" s="1344" t="s">
        <v>35</v>
      </c>
      <c r="G543" s="1364">
        <v>0.23329175761355364</v>
      </c>
      <c r="H543" s="1561"/>
      <c r="I543" s="1364">
        <v>0.76670824238644641</v>
      </c>
      <c r="J543" s="1364"/>
      <c r="K543" s="1364">
        <v>1</v>
      </c>
      <c r="M543" s="1365" t="s">
        <v>485</v>
      </c>
      <c r="O543" s="1363">
        <v>44.889999999999993</v>
      </c>
      <c r="P543" s="1363"/>
      <c r="Q543" s="1363">
        <v>147.53000000000003</v>
      </c>
      <c r="R543" s="1363"/>
      <c r="S543" s="1363">
        <v>192.42000000000002</v>
      </c>
      <c r="T543" s="1363"/>
      <c r="U543" s="1363">
        <v>34.252742877320543</v>
      </c>
      <c r="V543" s="1363"/>
      <c r="W543" s="1363">
        <v>10.637257122679447</v>
      </c>
      <c r="X543" s="1345"/>
    </row>
    <row r="544" spans="1:24">
      <c r="A544" s="1561">
        <v>32</v>
      </c>
      <c r="C544" s="1345" t="s">
        <v>36</v>
      </c>
      <c r="E544" s="1344" t="s">
        <v>37</v>
      </c>
      <c r="G544" s="1364">
        <v>0.23326132428076671</v>
      </c>
      <c r="H544" s="1561"/>
      <c r="I544" s="1364">
        <v>0.76673867571923326</v>
      </c>
      <c r="J544" s="1364"/>
      <c r="K544" s="1364">
        <v>1</v>
      </c>
      <c r="M544" s="1365" t="s">
        <v>485</v>
      </c>
      <c r="O544" s="1363">
        <v>-680.26</v>
      </c>
      <c r="P544" s="1363"/>
      <c r="Q544" s="1363">
        <v>-2236.04</v>
      </c>
      <c r="R544" s="1363"/>
      <c r="S544" s="1363">
        <v>-2916.3</v>
      </c>
      <c r="T544" s="1363"/>
      <c r="U544" s="1363">
        <v>-519.06373066888113</v>
      </c>
      <c r="V544" s="1363"/>
      <c r="W544" s="1363">
        <v>-161.19626933111877</v>
      </c>
      <c r="X544" s="1345"/>
    </row>
    <row r="545" spans="1:28">
      <c r="A545" s="1561">
        <v>33</v>
      </c>
      <c r="C545" s="1345" t="s">
        <v>523</v>
      </c>
      <c r="E545" s="1344" t="s">
        <v>1785</v>
      </c>
      <c r="G545" s="1364">
        <v>0</v>
      </c>
      <c r="H545" s="1561"/>
      <c r="I545" s="1364">
        <v>0</v>
      </c>
      <c r="J545" s="1364"/>
      <c r="K545" s="1364">
        <v>0</v>
      </c>
      <c r="M545" s="1365" t="s">
        <v>485</v>
      </c>
      <c r="O545" s="1363">
        <v>0</v>
      </c>
      <c r="P545" s="1363"/>
      <c r="Q545" s="1363">
        <v>0</v>
      </c>
      <c r="R545" s="1363"/>
      <c r="S545" s="1363">
        <v>0</v>
      </c>
      <c r="T545" s="1363"/>
      <c r="U545" s="1363">
        <v>0</v>
      </c>
      <c r="V545" s="1363"/>
      <c r="W545" s="1363">
        <v>0</v>
      </c>
      <c r="X545" s="1345"/>
    </row>
    <row r="546" spans="1:28">
      <c r="A546" s="1561">
        <v>34</v>
      </c>
      <c r="C546" s="1345">
        <v>635</v>
      </c>
      <c r="E546" s="1344" t="s">
        <v>3841</v>
      </c>
      <c r="G546" s="1364">
        <v>0</v>
      </c>
      <c r="H546" s="1561"/>
      <c r="I546" s="1364">
        <v>0</v>
      </c>
      <c r="J546" s="1364"/>
      <c r="K546" s="1364">
        <v>0</v>
      </c>
      <c r="M546" s="1365" t="s">
        <v>485</v>
      </c>
      <c r="O546" s="1363">
        <v>0</v>
      </c>
      <c r="P546" s="1363"/>
      <c r="Q546" s="1363">
        <v>0</v>
      </c>
      <c r="R546" s="1363"/>
      <c r="S546" s="1363">
        <v>0</v>
      </c>
      <c r="T546" s="1363"/>
      <c r="U546" s="1363">
        <v>0</v>
      </c>
      <c r="V546" s="1363"/>
      <c r="W546" s="1363">
        <v>0</v>
      </c>
      <c r="X546" s="1345"/>
    </row>
    <row r="547" spans="1:28">
      <c r="A547" s="1561">
        <v>35</v>
      </c>
      <c r="C547" s="1345" t="s">
        <v>524</v>
      </c>
      <c r="E547" s="1344" t="s">
        <v>1786</v>
      </c>
      <c r="G547" s="1364">
        <v>0.2331730769230769</v>
      </c>
      <c r="H547" s="1561"/>
      <c r="I547" s="1364">
        <v>0.76682692307692313</v>
      </c>
      <c r="J547" s="1364"/>
      <c r="K547" s="1364">
        <v>1</v>
      </c>
      <c r="M547" s="1365" t="s">
        <v>485</v>
      </c>
      <c r="O547" s="1363">
        <v>8.7299999999999986</v>
      </c>
      <c r="P547" s="1363"/>
      <c r="Q547" s="1363">
        <v>28.71</v>
      </c>
      <c r="R547" s="1363"/>
      <c r="S547" s="1363">
        <v>37.44</v>
      </c>
      <c r="T547" s="1363"/>
      <c r="U547" s="1363">
        <v>6.6613153334597532</v>
      </c>
      <c r="V547" s="1363"/>
      <c r="W547" s="1363">
        <v>2.0686846665402445</v>
      </c>
      <c r="X547" s="1345"/>
    </row>
    <row r="548" spans="1:28">
      <c r="A548" s="1561">
        <v>36</v>
      </c>
      <c r="C548" s="1345" t="s">
        <v>525</v>
      </c>
      <c r="E548" s="1344" t="s">
        <v>2384</v>
      </c>
      <c r="G548" s="1364">
        <v>0</v>
      </c>
      <c r="H548" s="1561"/>
      <c r="I548" s="1364">
        <v>0</v>
      </c>
      <c r="J548" s="1364"/>
      <c r="K548" s="1364">
        <v>0</v>
      </c>
      <c r="M548" s="1365" t="s">
        <v>485</v>
      </c>
      <c r="O548" s="1363">
        <v>0</v>
      </c>
      <c r="P548" s="1363"/>
      <c r="Q548" s="1363">
        <v>0</v>
      </c>
      <c r="R548" s="1363"/>
      <c r="S548" s="1363">
        <v>0</v>
      </c>
      <c r="T548" s="1363"/>
      <c r="U548" s="1363">
        <v>0</v>
      </c>
      <c r="V548" s="1363"/>
      <c r="W548" s="1363">
        <v>0</v>
      </c>
      <c r="X548" s="1345"/>
    </row>
    <row r="549" spans="1:28">
      <c r="A549" s="1561">
        <v>37</v>
      </c>
      <c r="C549" s="1345" t="s">
        <v>39</v>
      </c>
      <c r="E549" s="1344" t="s">
        <v>1787</v>
      </c>
      <c r="G549" s="1364">
        <v>0.23326058485537565</v>
      </c>
      <c r="H549" s="1561"/>
      <c r="I549" s="1364">
        <v>0.76673941514462429</v>
      </c>
      <c r="J549" s="1364"/>
      <c r="K549" s="1364">
        <v>1</v>
      </c>
      <c r="M549" s="1365" t="s">
        <v>485</v>
      </c>
      <c r="O549" s="1363">
        <v>4842.7299999999996</v>
      </c>
      <c r="P549" s="1363"/>
      <c r="Q549" s="1363">
        <v>15918.3</v>
      </c>
      <c r="R549" s="1363"/>
      <c r="S549" s="1363">
        <v>20761.03</v>
      </c>
      <c r="T549" s="1363"/>
      <c r="U549" s="1363">
        <v>3695.1834598860887</v>
      </c>
      <c r="V549" s="1363"/>
      <c r="W549" s="1363">
        <v>1147.5465401139104</v>
      </c>
      <c r="X549" s="1345"/>
    </row>
    <row r="550" spans="1:28">
      <c r="A550" s="1561">
        <v>38</v>
      </c>
      <c r="C550" s="1345" t="s">
        <v>528</v>
      </c>
      <c r="E550" s="1344" t="s">
        <v>44</v>
      </c>
      <c r="G550" s="1364">
        <v>0</v>
      </c>
      <c r="H550" s="1561"/>
      <c r="I550" s="1364">
        <v>0</v>
      </c>
      <c r="J550" s="1364"/>
      <c r="K550" s="1364">
        <v>0</v>
      </c>
      <c r="M550" s="1365" t="s">
        <v>485</v>
      </c>
      <c r="O550" s="1363">
        <v>0</v>
      </c>
      <c r="P550" s="1363"/>
      <c r="Q550" s="1363">
        <v>0</v>
      </c>
      <c r="R550" s="1363"/>
      <c r="S550" s="1363">
        <v>0</v>
      </c>
      <c r="T550" s="1363"/>
      <c r="U550" s="1363">
        <v>0</v>
      </c>
      <c r="V550" s="1363"/>
      <c r="W550" s="1363">
        <v>0</v>
      </c>
      <c r="X550" s="1345"/>
    </row>
    <row r="551" spans="1:28">
      <c r="A551" s="1561">
        <v>39</v>
      </c>
      <c r="C551" s="1345" t="s">
        <v>530</v>
      </c>
      <c r="E551" s="1344" t="s">
        <v>41</v>
      </c>
      <c r="G551" s="1364">
        <v>0.23326143830425183</v>
      </c>
      <c r="H551" s="1561"/>
      <c r="I551" s="1364">
        <v>0.76673856169574817</v>
      </c>
      <c r="J551" s="1364"/>
      <c r="K551" s="1364">
        <v>1</v>
      </c>
      <c r="M551" s="1365" t="s">
        <v>485</v>
      </c>
      <c r="O551" s="1363">
        <v>2234.360000000001</v>
      </c>
      <c r="P551" s="1363"/>
      <c r="Q551" s="1363">
        <v>7344.4199999999983</v>
      </c>
      <c r="R551" s="1363"/>
      <c r="S551" s="1363">
        <v>9578.7799999999988</v>
      </c>
      <c r="T551" s="1363"/>
      <c r="U551" s="1363">
        <v>1704.8999459873016</v>
      </c>
      <c r="V551" s="1363"/>
      <c r="W551" s="1363">
        <v>529.46005401269917</v>
      </c>
      <c r="X551" s="1345"/>
      <c r="Z551" s="1344" t="s">
        <v>1318</v>
      </c>
    </row>
    <row r="552" spans="1:28" ht="12.75" thickBot="1">
      <c r="A552" s="1561">
        <v>40</v>
      </c>
      <c r="C552" s="1345"/>
      <c r="G552" s="1561"/>
      <c r="H552" s="1561"/>
      <c r="I552" s="1561"/>
      <c r="J552" s="1561"/>
      <c r="K552" s="1364"/>
      <c r="M552" s="1344"/>
      <c r="O552" s="1367">
        <v>33201.630000000026</v>
      </c>
      <c r="P552" s="1363"/>
      <c r="Q552" s="1367">
        <v>106503.43</v>
      </c>
      <c r="R552" s="1367"/>
      <c r="S552" s="1367">
        <v>139705.06</v>
      </c>
      <c r="T552" s="1367"/>
      <c r="U552" s="1367">
        <v>25334.080986810717</v>
      </c>
      <c r="V552" s="1367"/>
      <c r="W552" s="1367">
        <v>7867.5490131893057</v>
      </c>
      <c r="X552" s="1345"/>
    </row>
    <row r="553" spans="1:28" ht="12.75" thickTop="1">
      <c r="A553" s="1561">
        <v>41</v>
      </c>
      <c r="C553" s="1345"/>
      <c r="G553" s="1561"/>
      <c r="H553" s="1561"/>
      <c r="I553" s="1561"/>
      <c r="J553" s="1561"/>
      <c r="K553" s="1561"/>
      <c r="M553" s="1344"/>
      <c r="X553" s="1345"/>
    </row>
    <row r="554" spans="1:28">
      <c r="A554" s="1561">
        <v>42</v>
      </c>
      <c r="B554" s="1362" t="s">
        <v>2385</v>
      </c>
      <c r="C554" s="1345"/>
      <c r="G554" s="1364"/>
      <c r="H554" s="1561"/>
      <c r="I554" s="1364"/>
      <c r="J554" s="1364"/>
      <c r="K554" s="1364"/>
      <c r="M554" s="1344"/>
      <c r="O554" s="1363"/>
      <c r="P554" s="1363"/>
      <c r="Q554" s="1363"/>
      <c r="R554" s="1363"/>
      <c r="S554" s="1363"/>
      <c r="T554" s="1363"/>
      <c r="U554" s="1363"/>
      <c r="V554" s="1363"/>
      <c r="W554" s="1363"/>
      <c r="X554" s="1345"/>
    </row>
    <row r="555" spans="1:28">
      <c r="A555" s="1561">
        <v>43</v>
      </c>
      <c r="B555" s="1362"/>
      <c r="C555" s="1345"/>
      <c r="G555" s="1364"/>
      <c r="H555" s="1561"/>
      <c r="I555" s="1364"/>
      <c r="J555" s="1364"/>
      <c r="K555" s="1364"/>
      <c r="M555" s="1344"/>
      <c r="O555" s="1363"/>
      <c r="P555" s="1363"/>
      <c r="Q555" s="1363"/>
      <c r="R555" s="1363"/>
      <c r="S555" s="1363"/>
      <c r="T555" s="1363"/>
      <c r="U555" s="1363"/>
      <c r="V555" s="1363"/>
      <c r="W555" s="1363"/>
      <c r="X555" s="1345"/>
    </row>
    <row r="556" spans="1:28" ht="24">
      <c r="A556" s="1561">
        <v>44</v>
      </c>
      <c r="C556" s="1345">
        <v>427</v>
      </c>
      <c r="E556" s="1344" t="s">
        <v>2382</v>
      </c>
      <c r="G556" s="1364">
        <v>5.2359449850078559E-2</v>
      </c>
      <c r="H556" s="1561"/>
      <c r="I556" s="1364">
        <v>0.94764055014992143</v>
      </c>
      <c r="J556" s="1364"/>
      <c r="K556" s="1364">
        <v>1</v>
      </c>
      <c r="M556" s="1368" t="s">
        <v>2386</v>
      </c>
      <c r="O556" s="1366">
        <v>157325.85999999999</v>
      </c>
      <c r="P556" s="1366"/>
      <c r="Q556" s="1366">
        <v>2847401.2800000003</v>
      </c>
      <c r="R556" s="1366"/>
      <c r="S556" s="1366">
        <v>3004727.14</v>
      </c>
      <c r="T556" s="1366"/>
      <c r="U556" s="1366">
        <v>120045.49410856157</v>
      </c>
      <c r="V556" s="1366"/>
      <c r="W556" s="1366">
        <v>37280.3658914384</v>
      </c>
      <c r="X556" s="1345"/>
    </row>
    <row r="557" spans="1:28" ht="12.75" thickBot="1">
      <c r="A557" s="1561">
        <v>45</v>
      </c>
      <c r="C557" s="1345"/>
      <c r="G557" s="1561"/>
      <c r="H557" s="1561"/>
      <c r="I557" s="1561"/>
      <c r="J557" s="1561"/>
      <c r="K557" s="1364"/>
      <c r="M557" s="1344"/>
      <c r="O557" s="1370">
        <v>157325.85999999999</v>
      </c>
      <c r="P557" s="1363"/>
      <c r="Q557" s="1370">
        <v>2847401.2800000003</v>
      </c>
      <c r="R557" s="1363"/>
      <c r="S557" s="1370">
        <v>3004727.14</v>
      </c>
      <c r="T557" s="1363"/>
      <c r="U557" s="1370">
        <v>120045.49410856157</v>
      </c>
      <c r="V557" s="1363"/>
      <c r="W557" s="1370">
        <v>37280.3658914384</v>
      </c>
      <c r="X557" s="1345"/>
    </row>
    <row r="558" spans="1:28" ht="12.75" thickTop="1">
      <c r="A558" s="1561">
        <v>46</v>
      </c>
      <c r="B558" s="1344" t="s">
        <v>46</v>
      </c>
      <c r="C558" s="1345"/>
      <c r="G558" s="1561"/>
      <c r="H558" s="1561"/>
      <c r="I558" s="1561"/>
      <c r="J558" s="1561"/>
      <c r="K558" s="1561"/>
      <c r="X558" s="1345"/>
    </row>
    <row r="559" spans="1:28">
      <c r="A559" s="1343" t="s">
        <v>1665</v>
      </c>
      <c r="C559" s="1345"/>
      <c r="G559" s="1561"/>
      <c r="H559" s="1561"/>
      <c r="I559" s="1561"/>
      <c r="J559" s="1561"/>
      <c r="K559" s="1561"/>
      <c r="W559" s="1345" t="s">
        <v>1741</v>
      </c>
      <c r="X559" s="1345"/>
      <c r="AB559" s="1935"/>
    </row>
    <row r="560" spans="1:28">
      <c r="C560" s="1345"/>
      <c r="G560" s="1561"/>
      <c r="H560" s="1346"/>
      <c r="I560" s="1346" t="s">
        <v>1318</v>
      </c>
      <c r="J560" s="1346"/>
      <c r="K560" s="1346"/>
      <c r="L560" s="1347"/>
      <c r="S560" s="1345"/>
      <c r="W560" s="1345"/>
      <c r="X560" s="1345"/>
      <c r="AB560" s="1935"/>
    </row>
    <row r="561" spans="1:28">
      <c r="A561" s="654" t="s">
        <v>3808</v>
      </c>
      <c r="C561" s="1345"/>
      <c r="G561" s="1561"/>
      <c r="H561" s="1346"/>
      <c r="I561" s="1346"/>
      <c r="J561" s="1346"/>
      <c r="K561" s="1346"/>
      <c r="L561" s="1347"/>
      <c r="S561" s="1343"/>
      <c r="W561" s="1345" t="s">
        <v>1349</v>
      </c>
      <c r="X561" s="1345"/>
      <c r="AB561" s="2132"/>
    </row>
    <row r="562" spans="1:28">
      <c r="A562" s="654" t="s">
        <v>3807</v>
      </c>
      <c r="B562" s="1343"/>
      <c r="C562" s="1343"/>
      <c r="G562" s="1561"/>
      <c r="H562" s="1346"/>
      <c r="I562" s="1346"/>
      <c r="J562" s="1346"/>
      <c r="K562" s="1346"/>
      <c r="L562" s="1347"/>
      <c r="S562" s="1345"/>
      <c r="W562" s="1345" t="s">
        <v>2397</v>
      </c>
      <c r="X562" s="1345"/>
    </row>
    <row r="563" spans="1:28">
      <c r="A563" s="654" t="s">
        <v>2632</v>
      </c>
      <c r="C563" s="1345"/>
      <c r="F563" s="1343"/>
      <c r="G563" s="1561"/>
      <c r="H563" s="1346"/>
      <c r="I563" s="1346"/>
      <c r="J563" s="1346"/>
      <c r="K563" s="1346"/>
      <c r="L563" s="1347"/>
      <c r="S563" s="1345"/>
      <c r="W563" s="1345"/>
      <c r="X563" s="1345"/>
    </row>
    <row r="564" spans="1:28" ht="12.75" thickBot="1">
      <c r="A564" s="1343" t="s">
        <v>1570</v>
      </c>
      <c r="C564" s="1345"/>
      <c r="E564" s="1348"/>
      <c r="F564" s="1343"/>
      <c r="G564" s="1561"/>
      <c r="H564" s="1346"/>
      <c r="I564" s="1346"/>
      <c r="J564" s="1346"/>
      <c r="K564" s="1346"/>
      <c r="L564" s="1347"/>
      <c r="S564" s="1343"/>
      <c r="W564" s="1382" t="s">
        <v>4011</v>
      </c>
      <c r="X564" s="1345"/>
    </row>
    <row r="565" spans="1:28" ht="12.75" thickBot="1">
      <c r="A565" s="1343" t="s">
        <v>1014</v>
      </c>
      <c r="C565" s="1345"/>
      <c r="F565" s="1343"/>
      <c r="G565" s="1561"/>
      <c r="H565" s="1346"/>
      <c r="I565" s="1346"/>
      <c r="J565" s="1346"/>
      <c r="K565" s="1346"/>
      <c r="L565" s="1347"/>
      <c r="S565" s="1345"/>
      <c r="W565" s="1345"/>
      <c r="Z565" s="1349"/>
    </row>
    <row r="566" spans="1:28">
      <c r="A566" s="1344" t="s">
        <v>2377</v>
      </c>
      <c r="C566" s="1345"/>
      <c r="F566" s="1343"/>
      <c r="G566" s="1561"/>
      <c r="H566" s="1346"/>
      <c r="I566" s="1346"/>
      <c r="J566" s="1346"/>
      <c r="K566" s="1346"/>
      <c r="L566" s="1347"/>
      <c r="U566" s="2601" t="s">
        <v>3721</v>
      </c>
      <c r="V566" s="2601"/>
      <c r="W566" s="2601"/>
    </row>
    <row r="567" spans="1:28">
      <c r="A567" s="1343" t="s">
        <v>2378</v>
      </c>
      <c r="C567" s="1345"/>
      <c r="G567" s="1561"/>
      <c r="H567" s="1561"/>
      <c r="I567" s="1561"/>
      <c r="J567" s="1561"/>
      <c r="K567" s="1561"/>
      <c r="U567" s="2602" t="s">
        <v>2379</v>
      </c>
      <c r="V567" s="2602"/>
      <c r="W567" s="2602"/>
    </row>
    <row r="568" spans="1:28">
      <c r="A568" s="1351"/>
      <c r="B568" s="1351"/>
      <c r="C568" s="1352">
        <v>-1</v>
      </c>
      <c r="D568" s="1352"/>
      <c r="E568" s="1352">
        <v>-2</v>
      </c>
      <c r="F568" s="1351"/>
      <c r="G568" s="1352">
        <v>-3</v>
      </c>
      <c r="H568" s="1352"/>
      <c r="I568" s="1352">
        <v>-4</v>
      </c>
      <c r="J568" s="1352"/>
      <c r="K568" s="1352">
        <v>-5</v>
      </c>
      <c r="L568" s="1351"/>
      <c r="M568" s="1352">
        <v>-6</v>
      </c>
      <c r="N568" s="1351"/>
      <c r="O568" s="1352">
        <v>-7</v>
      </c>
      <c r="P568" s="1351"/>
      <c r="Q568" s="1352">
        <v>-8</v>
      </c>
      <c r="R568" s="1351"/>
      <c r="S568" s="1352">
        <v>-9</v>
      </c>
      <c r="T568" s="1351"/>
      <c r="U568" s="1352">
        <v>-10</v>
      </c>
      <c r="V568" s="1352"/>
      <c r="W568" s="1352">
        <v>-11</v>
      </c>
      <c r="Y568" s="1354"/>
      <c r="Z568" s="1354"/>
      <c r="AA568" s="1354"/>
      <c r="AB568" s="1354"/>
    </row>
    <row r="569" spans="1:28">
      <c r="A569" s="1354"/>
      <c r="B569" s="1354"/>
      <c r="C569" s="1355"/>
      <c r="D569" s="1354"/>
      <c r="E569" s="1354"/>
      <c r="F569" s="1354"/>
      <c r="G569" s="1356"/>
      <c r="H569" s="1356"/>
      <c r="I569" s="1356"/>
      <c r="J569" s="1356"/>
      <c r="K569" s="1356"/>
      <c r="L569" s="1354"/>
      <c r="M569" s="1356"/>
      <c r="N569" s="1354"/>
      <c r="O569" s="2603" t="s">
        <v>3851</v>
      </c>
      <c r="P569" s="2603"/>
      <c r="Q569" s="2603"/>
      <c r="R569" s="2603"/>
      <c r="S569" s="2603"/>
      <c r="T569" s="2603"/>
      <c r="U569" s="2603"/>
      <c r="V569" s="2603"/>
      <c r="W569" s="2603"/>
      <c r="Y569" s="1354"/>
      <c r="Z569" s="1354"/>
      <c r="AA569" s="1354"/>
      <c r="AB569" s="1354"/>
    </row>
    <row r="570" spans="1:28">
      <c r="C570" s="1345"/>
      <c r="G570" s="2600" t="s">
        <v>1623</v>
      </c>
      <c r="H570" s="2600"/>
      <c r="I570" s="2600"/>
      <c r="J570" s="2600"/>
      <c r="K570" s="2600"/>
      <c r="L570" s="1372"/>
      <c r="M570" s="1560"/>
      <c r="N570" s="1372"/>
      <c r="O570" s="1372"/>
      <c r="P570" s="1373"/>
      <c r="Q570" s="1560" t="s">
        <v>1624</v>
      </c>
      <c r="R570" s="1373"/>
      <c r="S570" s="1373"/>
      <c r="U570" s="1372"/>
      <c r="V570" s="1560"/>
      <c r="W570" s="1560"/>
    </row>
    <row r="571" spans="1:28">
      <c r="C571" s="1561" t="s">
        <v>1625</v>
      </c>
      <c r="G571" s="1561" t="s">
        <v>3787</v>
      </c>
      <c r="H571" s="1561"/>
      <c r="I571" s="1561" t="s">
        <v>1666</v>
      </c>
      <c r="J571" s="1561"/>
      <c r="K571" s="1561"/>
      <c r="M571" s="1561" t="s">
        <v>1030</v>
      </c>
      <c r="O571" s="1561" t="s">
        <v>3787</v>
      </c>
      <c r="Q571" s="1561" t="s">
        <v>1666</v>
      </c>
      <c r="S571" s="1561"/>
      <c r="U571" s="1561"/>
      <c r="W571" s="1561"/>
    </row>
    <row r="572" spans="1:28">
      <c r="A572" s="1561" t="s">
        <v>119</v>
      </c>
      <c r="C572" s="1561" t="s">
        <v>1876</v>
      </c>
      <c r="F572" s="1359"/>
      <c r="G572" s="1562" t="s">
        <v>1027</v>
      </c>
      <c r="H572" s="1562"/>
      <c r="I572" s="1562" t="s">
        <v>29</v>
      </c>
      <c r="J572" s="1562"/>
      <c r="K572" s="1562"/>
      <c r="L572" s="1359"/>
      <c r="M572" s="1561" t="s">
        <v>1626</v>
      </c>
      <c r="N572" s="1359"/>
      <c r="O572" s="1562" t="s">
        <v>1027</v>
      </c>
      <c r="P572" s="1359"/>
      <c r="Q572" s="1562" t="s">
        <v>29</v>
      </c>
      <c r="R572" s="1359"/>
      <c r="S572" s="1360"/>
      <c r="T572" s="1359"/>
      <c r="U572" s="1361">
        <v>0.76295831781927914</v>
      </c>
      <c r="V572" s="1359"/>
      <c r="W572" s="1361">
        <v>0.23704168218072078</v>
      </c>
    </row>
    <row r="573" spans="1:28">
      <c r="A573" s="1560" t="s">
        <v>1029</v>
      </c>
      <c r="B573" s="1372"/>
      <c r="C573" s="1560" t="s">
        <v>1029</v>
      </c>
      <c r="D573" s="1372"/>
      <c r="E573" s="1560" t="s">
        <v>1030</v>
      </c>
      <c r="F573" s="1372"/>
      <c r="G573" s="1564" t="s">
        <v>3569</v>
      </c>
      <c r="H573" s="1564"/>
      <c r="I573" s="1564" t="s">
        <v>30</v>
      </c>
      <c r="J573" s="1564"/>
      <c r="K573" s="1564" t="s">
        <v>152</v>
      </c>
      <c r="L573" s="1357"/>
      <c r="M573" s="1564" t="s">
        <v>1627</v>
      </c>
      <c r="N573" s="1357"/>
      <c r="O573" s="1564" t="s">
        <v>3569</v>
      </c>
      <c r="P573" s="1357"/>
      <c r="Q573" s="1564" t="s">
        <v>30</v>
      </c>
      <c r="R573" s="1357"/>
      <c r="S573" s="1564" t="s">
        <v>152</v>
      </c>
      <c r="T573" s="1371"/>
      <c r="U573" s="1564" t="s">
        <v>682</v>
      </c>
      <c r="V573" s="1564"/>
      <c r="W573" s="1564" t="s">
        <v>926</v>
      </c>
    </row>
    <row r="574" spans="1:28">
      <c r="A574" s="1562"/>
      <c r="B574" s="1359"/>
      <c r="C574" s="1562"/>
      <c r="D574" s="1359"/>
      <c r="E574" s="1562"/>
      <c r="F574" s="1359"/>
      <c r="G574" s="1561"/>
      <c r="H574" s="1561"/>
      <c r="I574" s="1561"/>
      <c r="J574" s="1561"/>
      <c r="K574" s="1561"/>
      <c r="M574" s="1344"/>
    </row>
    <row r="575" spans="1:28">
      <c r="A575" s="1561">
        <v>1</v>
      </c>
      <c r="B575" s="1362" t="s">
        <v>31</v>
      </c>
      <c r="C575" s="1345"/>
      <c r="G575" s="1561"/>
      <c r="H575" s="1561"/>
      <c r="I575" s="1561"/>
      <c r="J575" s="1561"/>
      <c r="K575" s="1561"/>
      <c r="M575" s="1344"/>
      <c r="O575" s="1363"/>
      <c r="P575" s="1363"/>
      <c r="Q575" s="1363"/>
      <c r="R575" s="1363"/>
      <c r="S575" s="1363"/>
      <c r="T575" s="1363"/>
      <c r="U575" s="1363"/>
      <c r="V575" s="1363"/>
      <c r="W575" s="1363"/>
    </row>
    <row r="576" spans="1:28">
      <c r="A576" s="1561">
        <v>2</v>
      </c>
      <c r="C576" s="1345">
        <v>403</v>
      </c>
      <c r="E576" s="1344" t="s">
        <v>532</v>
      </c>
      <c r="G576" s="1364">
        <v>5.4856341859725231E-2</v>
      </c>
      <c r="H576" s="1561"/>
      <c r="I576" s="1364">
        <v>0.94514365814027468</v>
      </c>
      <c r="J576" s="1364"/>
      <c r="K576" s="1364">
        <v>1</v>
      </c>
      <c r="M576" s="1365" t="s">
        <v>485</v>
      </c>
      <c r="O576" s="1366">
        <v>18222.499999999985</v>
      </c>
      <c r="P576" s="1366"/>
      <c r="Q576" s="1366">
        <v>313963.33999999997</v>
      </c>
      <c r="R576" s="1366"/>
      <c r="S576" s="1366">
        <v>332185.83999999997</v>
      </c>
      <c r="T576" s="1366"/>
      <c r="U576" s="1366">
        <v>13903.007946461803</v>
      </c>
      <c r="V576" s="1366"/>
      <c r="W576" s="1366">
        <v>4319.4920535381807</v>
      </c>
    </row>
    <row r="577" spans="1:23">
      <c r="A577" s="1561">
        <v>3</v>
      </c>
      <c r="C577" s="1345">
        <v>408</v>
      </c>
      <c r="E577" s="1344" t="s">
        <v>32</v>
      </c>
      <c r="G577" s="1364">
        <v>5.458162506721316E-2</v>
      </c>
      <c r="H577" s="1561"/>
      <c r="I577" s="1364">
        <v>0.9454183749327868</v>
      </c>
      <c r="J577" s="1364"/>
      <c r="K577" s="1364">
        <v>1</v>
      </c>
      <c r="M577" s="1365" t="s">
        <v>485</v>
      </c>
      <c r="O577" s="1363">
        <v>1676.9200000000005</v>
      </c>
      <c r="P577" s="1363"/>
      <c r="Q577" s="1363">
        <v>29046.239999999994</v>
      </c>
      <c r="R577" s="1363"/>
      <c r="S577" s="1363">
        <v>30723.159999999996</v>
      </c>
      <c r="T577" s="1363"/>
      <c r="U577" s="1363">
        <v>1279.4200623175059</v>
      </c>
      <c r="V577" s="1363"/>
      <c r="W577" s="1363">
        <v>397.49993768249442</v>
      </c>
    </row>
    <row r="578" spans="1:23">
      <c r="A578" s="1561">
        <v>4</v>
      </c>
      <c r="C578" s="1345">
        <v>409</v>
      </c>
      <c r="E578" s="1344" t="s">
        <v>2380</v>
      </c>
      <c r="G578" s="1364">
        <v>0</v>
      </c>
      <c r="H578" s="1561"/>
      <c r="I578" s="1364">
        <v>0</v>
      </c>
      <c r="J578" s="1364"/>
      <c r="K578" s="1364">
        <v>0</v>
      </c>
      <c r="M578" s="1365" t="s">
        <v>485</v>
      </c>
      <c r="O578" s="1363">
        <v>0</v>
      </c>
      <c r="P578" s="1363"/>
      <c r="Q578" s="1363">
        <v>0</v>
      </c>
      <c r="R578" s="1363"/>
      <c r="S578" s="1363">
        <v>0</v>
      </c>
      <c r="T578" s="1363"/>
      <c r="U578" s="1363">
        <v>0</v>
      </c>
      <c r="V578" s="1363"/>
      <c r="W578" s="1363">
        <v>0</v>
      </c>
    </row>
    <row r="579" spans="1:23">
      <c r="A579" s="1561">
        <v>5</v>
      </c>
      <c r="C579" s="1345">
        <v>410</v>
      </c>
      <c r="E579" s="1344" t="s">
        <v>2381</v>
      </c>
      <c r="G579" s="1364">
        <v>0</v>
      </c>
      <c r="H579" s="1561"/>
      <c r="I579" s="1364">
        <v>0</v>
      </c>
      <c r="J579" s="1364"/>
      <c r="K579" s="1364">
        <v>0</v>
      </c>
      <c r="M579" s="1365" t="s">
        <v>485</v>
      </c>
      <c r="O579" s="1363">
        <v>0</v>
      </c>
      <c r="P579" s="1363"/>
      <c r="Q579" s="1363">
        <v>0</v>
      </c>
      <c r="R579" s="1363"/>
      <c r="S579" s="1363">
        <v>0</v>
      </c>
      <c r="T579" s="1363"/>
      <c r="U579" s="1363">
        <v>0</v>
      </c>
      <c r="V579" s="1363"/>
      <c r="W579" s="1363">
        <v>0</v>
      </c>
    </row>
    <row r="580" spans="1:23">
      <c r="A580" s="1561">
        <v>6</v>
      </c>
      <c r="C580" s="1345">
        <v>420</v>
      </c>
      <c r="E580" s="1344" t="s">
        <v>722</v>
      </c>
      <c r="G580" s="1364">
        <v>5.4579000218899741E-2</v>
      </c>
      <c r="H580" s="1561"/>
      <c r="I580" s="1364">
        <v>0.94542099978110028</v>
      </c>
      <c r="J580" s="1364"/>
      <c r="K580" s="1364">
        <v>1</v>
      </c>
      <c r="M580" s="1365" t="s">
        <v>485</v>
      </c>
      <c r="O580" s="1363">
        <v>-157.08000000000001</v>
      </c>
      <c r="P580" s="1363"/>
      <c r="Q580" s="1363">
        <v>-2720.95</v>
      </c>
      <c r="R580" s="1363"/>
      <c r="S580" s="1363">
        <v>-2878.0299999999997</v>
      </c>
      <c r="T580" s="1363"/>
      <c r="U580" s="1363">
        <v>-119.84549256305237</v>
      </c>
      <c r="V580" s="1363"/>
      <c r="W580" s="1363">
        <v>-37.234507436947624</v>
      </c>
    </row>
    <row r="581" spans="1:23">
      <c r="A581" s="1561">
        <v>7</v>
      </c>
      <c r="C581" s="1345">
        <v>427</v>
      </c>
      <c r="E581" s="1344" t="s">
        <v>2382</v>
      </c>
      <c r="G581" s="1364">
        <v>5.4579093432007404E-2</v>
      </c>
      <c r="H581" s="1561"/>
      <c r="I581" s="1364">
        <v>0.9454209065679926</v>
      </c>
      <c r="J581" s="1364"/>
      <c r="K581" s="1364">
        <v>1</v>
      </c>
      <c r="M581" s="1365" t="s">
        <v>485</v>
      </c>
      <c r="O581" s="1363">
        <v>-12.98</v>
      </c>
      <c r="P581" s="1363"/>
      <c r="Q581" s="1363">
        <v>-224.84</v>
      </c>
      <c r="R581" s="1363"/>
      <c r="S581" s="1363">
        <v>-237.82</v>
      </c>
      <c r="T581" s="1363"/>
      <c r="U581" s="1363">
        <v>-9.9031989652942443</v>
      </c>
      <c r="V581" s="1363"/>
      <c r="W581" s="1363">
        <v>-3.0768010347057557</v>
      </c>
    </row>
    <row r="582" spans="1:23">
      <c r="A582" s="1561">
        <v>8</v>
      </c>
      <c r="C582" s="1345" t="s">
        <v>2383</v>
      </c>
      <c r="E582" s="1344" t="s">
        <v>33</v>
      </c>
      <c r="G582" s="1364">
        <v>5.458185793436586E-2</v>
      </c>
      <c r="H582" s="1561"/>
      <c r="I582" s="1364">
        <v>0.94541814206563424</v>
      </c>
      <c r="J582" s="1364"/>
      <c r="K582" s="1364">
        <v>1</v>
      </c>
      <c r="M582" s="1365" t="s">
        <v>485</v>
      </c>
      <c r="N582" s="1365"/>
      <c r="O582" s="1363">
        <v>20285.550000000007</v>
      </c>
      <c r="P582" s="1363"/>
      <c r="Q582" s="1363">
        <v>351368.16</v>
      </c>
      <c r="R582" s="1363"/>
      <c r="S582" s="1363">
        <v>371653.70999999996</v>
      </c>
      <c r="T582" s="1363"/>
      <c r="U582" s="1363">
        <v>15477.029104038884</v>
      </c>
      <c r="V582" s="1363"/>
      <c r="W582" s="1363">
        <v>4808.5208959611218</v>
      </c>
    </row>
    <row r="583" spans="1:23">
      <c r="A583" s="1561">
        <v>9</v>
      </c>
      <c r="C583" s="1345" t="s">
        <v>519</v>
      </c>
      <c r="E583" s="1344" t="s">
        <v>34</v>
      </c>
      <c r="G583" s="1364">
        <v>5.4581786025565036E-2</v>
      </c>
      <c r="H583" s="1561"/>
      <c r="I583" s="1364">
        <v>0.94541821397443493</v>
      </c>
      <c r="J583" s="1364"/>
      <c r="K583" s="1364">
        <v>1</v>
      </c>
      <c r="M583" s="1365" t="s">
        <v>485</v>
      </c>
      <c r="O583" s="1363">
        <v>28332.26</v>
      </c>
      <c r="P583" s="1363"/>
      <c r="Q583" s="1363">
        <v>490746.76000000007</v>
      </c>
      <c r="R583" s="1363"/>
      <c r="S583" s="1363">
        <v>519079.02000000008</v>
      </c>
      <c r="T583" s="1363"/>
      <c r="U583" s="1363">
        <v>21616.333429618448</v>
      </c>
      <c r="V583" s="1363"/>
      <c r="W583" s="1363">
        <v>6715.9265703815472</v>
      </c>
    </row>
    <row r="584" spans="1:23">
      <c r="A584" s="1561">
        <v>10</v>
      </c>
      <c r="C584" s="1345" t="s">
        <v>521</v>
      </c>
      <c r="E584" s="1344" t="s">
        <v>35</v>
      </c>
      <c r="G584" s="1364">
        <v>5.4581433698169174E-2</v>
      </c>
      <c r="H584" s="1561"/>
      <c r="I584" s="1364">
        <v>0.94541856630183085</v>
      </c>
      <c r="J584" s="1364"/>
      <c r="K584" s="1364">
        <v>1</v>
      </c>
      <c r="M584" s="1365" t="s">
        <v>485</v>
      </c>
      <c r="O584" s="1363">
        <v>3916.97</v>
      </c>
      <c r="P584" s="1363"/>
      <c r="Q584" s="1363">
        <v>67846.810000000012</v>
      </c>
      <c r="R584" s="1363"/>
      <c r="S584" s="1363">
        <v>71763.780000000013</v>
      </c>
      <c r="T584" s="1363"/>
      <c r="U584" s="1363">
        <v>2988.4848421485817</v>
      </c>
      <c r="V584" s="1363"/>
      <c r="W584" s="1363">
        <v>928.48515785141785</v>
      </c>
    </row>
    <row r="585" spans="1:23">
      <c r="A585" s="1561">
        <v>11</v>
      </c>
      <c r="C585" s="1345" t="s">
        <v>522</v>
      </c>
      <c r="E585" s="1344" t="s">
        <v>38</v>
      </c>
      <c r="G585" s="1364">
        <v>5.4581544154528719E-2</v>
      </c>
      <c r="H585" s="1561"/>
      <c r="I585" s="1364">
        <v>0.94541845584547135</v>
      </c>
      <c r="J585" s="1364"/>
      <c r="K585" s="1364">
        <v>1</v>
      </c>
      <c r="M585" s="1365" t="s">
        <v>485</v>
      </c>
      <c r="O585" s="1363">
        <v>3488.6699999999996</v>
      </c>
      <c r="P585" s="1363"/>
      <c r="Q585" s="1363">
        <v>60427.990000000005</v>
      </c>
      <c r="R585" s="1363"/>
      <c r="S585" s="1363">
        <v>63916.66</v>
      </c>
      <c r="T585" s="1363"/>
      <c r="U585" s="1363">
        <v>2661.7097946265844</v>
      </c>
      <c r="V585" s="1363"/>
      <c r="W585" s="1363">
        <v>826.96020537341508</v>
      </c>
    </row>
    <row r="586" spans="1:23">
      <c r="A586" s="1561">
        <v>12</v>
      </c>
      <c r="C586" s="1345" t="s">
        <v>523</v>
      </c>
      <c r="E586" s="1344" t="s">
        <v>1785</v>
      </c>
      <c r="G586" s="1364">
        <v>5.4581818181818183E-2</v>
      </c>
      <c r="H586" s="1561"/>
      <c r="I586" s="1364">
        <v>0.94541818181818182</v>
      </c>
      <c r="J586" s="1364"/>
      <c r="K586" s="1364">
        <v>1</v>
      </c>
      <c r="M586" s="1365" t="s">
        <v>485</v>
      </c>
      <c r="O586" s="1363">
        <v>120.08</v>
      </c>
      <c r="P586" s="1363"/>
      <c r="Q586" s="1363">
        <v>2079.92</v>
      </c>
      <c r="R586" s="1363"/>
      <c r="S586" s="1363">
        <v>2200</v>
      </c>
      <c r="T586" s="1363"/>
      <c r="U586" s="1363">
        <v>91.616034803739041</v>
      </c>
      <c r="V586" s="1363"/>
      <c r="W586" s="1363">
        <v>28.463965196260951</v>
      </c>
    </row>
    <row r="587" spans="1:23">
      <c r="A587" s="1561">
        <v>13</v>
      </c>
      <c r="C587" s="1345" t="s">
        <v>524</v>
      </c>
      <c r="E587" s="1344" t="s">
        <v>1786</v>
      </c>
      <c r="G587" s="1364">
        <v>5.4581880293808567E-2</v>
      </c>
      <c r="H587" s="1561"/>
      <c r="I587" s="1364">
        <v>0.9454181197061915</v>
      </c>
      <c r="J587" s="1364"/>
      <c r="K587" s="1364">
        <v>1</v>
      </c>
      <c r="M587" s="1365" t="s">
        <v>485</v>
      </c>
      <c r="O587" s="1363">
        <v>7887.8000000000029</v>
      </c>
      <c r="P587" s="1363"/>
      <c r="Q587" s="1363">
        <v>136625.35999999999</v>
      </c>
      <c r="R587" s="1363"/>
      <c r="S587" s="1363">
        <v>144513.15999999997</v>
      </c>
      <c r="T587" s="1363"/>
      <c r="U587" s="1363">
        <v>6018.0626192949121</v>
      </c>
      <c r="V587" s="1363"/>
      <c r="W587" s="1363">
        <v>1869.7373807050901</v>
      </c>
    </row>
    <row r="588" spans="1:23">
      <c r="A588" s="1561">
        <v>14</v>
      </c>
      <c r="C588" s="1345">
        <v>641</v>
      </c>
      <c r="E588" s="1344" t="s">
        <v>3840</v>
      </c>
      <c r="G588" s="1364">
        <v>5.4583778014941298E-2</v>
      </c>
      <c r="H588" s="1561"/>
      <c r="I588" s="1364">
        <v>0.9454162219850587</v>
      </c>
      <c r="J588" s="1364"/>
      <c r="K588" s="1364">
        <v>1</v>
      </c>
      <c r="M588" s="1365" t="s">
        <v>485</v>
      </c>
      <c r="O588" s="1363">
        <v>102.28999999999999</v>
      </c>
      <c r="P588" s="1363"/>
      <c r="Q588" s="1363">
        <v>1771.71</v>
      </c>
      <c r="R588" s="1363"/>
      <c r="S588" s="1363">
        <v>1874</v>
      </c>
      <c r="T588" s="1363"/>
      <c r="U588" s="1363">
        <v>78.043006329734055</v>
      </c>
      <c r="V588" s="1363"/>
      <c r="W588" s="1363">
        <v>24.246993670265926</v>
      </c>
    </row>
    <row r="589" spans="1:23">
      <c r="A589" s="1561">
        <v>15</v>
      </c>
      <c r="C589" s="1345" t="s">
        <v>39</v>
      </c>
      <c r="E589" s="1344" t="s">
        <v>40</v>
      </c>
      <c r="G589" s="1364">
        <v>5.4534378641805277E-2</v>
      </c>
      <c r="H589" s="1561"/>
      <c r="I589" s="1364">
        <v>0.94546562135819479</v>
      </c>
      <c r="J589" s="1364"/>
      <c r="K589" s="1364">
        <v>1</v>
      </c>
      <c r="M589" s="1365" t="s">
        <v>485</v>
      </c>
      <c r="O589" s="1363">
        <v>20.59</v>
      </c>
      <c r="P589" s="1363"/>
      <c r="Q589" s="1363">
        <v>356.97</v>
      </c>
      <c r="R589" s="1363"/>
      <c r="S589" s="1363">
        <v>377.56</v>
      </c>
      <c r="T589" s="1363"/>
      <c r="U589" s="1363">
        <v>15.709311763898958</v>
      </c>
      <c r="V589" s="1363"/>
      <c r="W589" s="1363">
        <v>4.8806882361010411</v>
      </c>
    </row>
    <row r="590" spans="1:23">
      <c r="A590" s="1561">
        <v>16</v>
      </c>
      <c r="C590" s="1345" t="s">
        <v>526</v>
      </c>
      <c r="E590" s="1344" t="s">
        <v>3261</v>
      </c>
      <c r="G590" s="1364">
        <v>5.4581796604123559E-2</v>
      </c>
      <c r="H590" s="1561"/>
      <c r="I590" s="1364">
        <v>0.94541820339587634</v>
      </c>
      <c r="J590" s="1364"/>
      <c r="K590" s="1364">
        <v>1</v>
      </c>
      <c r="M590" s="1365" t="s">
        <v>485</v>
      </c>
      <c r="O590" s="1363">
        <v>10781.390000000001</v>
      </c>
      <c r="P590" s="1363"/>
      <c r="Q590" s="1363">
        <v>186745.81999999998</v>
      </c>
      <c r="R590" s="1363"/>
      <c r="S590" s="1363">
        <v>197527.21</v>
      </c>
      <c r="T590" s="1363"/>
      <c r="U590" s="1363">
        <v>8225.7511781535995</v>
      </c>
      <c r="V590" s="1363"/>
      <c r="W590" s="1363">
        <v>2555.6388218464012</v>
      </c>
    </row>
    <row r="591" spans="1:23">
      <c r="A591" s="1561">
        <v>17</v>
      </c>
      <c r="C591" s="1345" t="s">
        <v>526</v>
      </c>
      <c r="E591" s="1344" t="s">
        <v>42</v>
      </c>
      <c r="G591" s="1364">
        <v>5.4581773242936331E-2</v>
      </c>
      <c r="H591" s="1561"/>
      <c r="I591" s="1364">
        <v>0.94541822675706366</v>
      </c>
      <c r="J591" s="1364"/>
      <c r="K591" s="1364">
        <v>1</v>
      </c>
      <c r="M591" s="1365" t="s">
        <v>485</v>
      </c>
      <c r="O591" s="1363">
        <v>5226.66</v>
      </c>
      <c r="P591" s="1363"/>
      <c r="Q591" s="1363">
        <v>90531.68</v>
      </c>
      <c r="R591" s="1363"/>
      <c r="S591" s="1363">
        <v>95758.34</v>
      </c>
      <c r="T591" s="1363"/>
      <c r="U591" s="1363">
        <v>3987.7237214133133</v>
      </c>
      <c r="V591" s="1363"/>
      <c r="W591" s="1363">
        <v>1238.9362785866861</v>
      </c>
    </row>
    <row r="592" spans="1:23">
      <c r="A592" s="1561">
        <v>18</v>
      </c>
      <c r="C592" s="1345" t="s">
        <v>529</v>
      </c>
      <c r="E592" s="1344" t="s">
        <v>1788</v>
      </c>
      <c r="G592" s="1364">
        <v>5.4581346090113982E-2</v>
      </c>
      <c r="H592" s="1561"/>
      <c r="I592" s="1364">
        <v>0.945418653909886</v>
      </c>
      <c r="J592" s="1364"/>
      <c r="K592" s="1364">
        <v>1</v>
      </c>
      <c r="M592" s="1365" t="s">
        <v>485</v>
      </c>
      <c r="O592" s="1363">
        <v>75.760000000000005</v>
      </c>
      <c r="P592" s="1363"/>
      <c r="Q592" s="1363">
        <v>1312.26</v>
      </c>
      <c r="R592" s="1363"/>
      <c r="S592" s="1363">
        <v>1388.02</v>
      </c>
      <c r="T592" s="1363"/>
      <c r="U592" s="1363">
        <v>57.801722157988593</v>
      </c>
      <c r="V592" s="1363"/>
      <c r="W592" s="1363">
        <v>17.958277842011409</v>
      </c>
    </row>
    <row r="593" spans="1:23">
      <c r="A593" s="1561">
        <v>19</v>
      </c>
      <c r="B593" s="654"/>
      <c r="C593" s="1345" t="s">
        <v>530</v>
      </c>
      <c r="D593" s="654"/>
      <c r="E593" s="1344" t="s">
        <v>41</v>
      </c>
      <c r="G593" s="1364">
        <v>5.4582420748857288E-2</v>
      </c>
      <c r="H593" s="1561"/>
      <c r="I593" s="1364">
        <v>0.94541757925114267</v>
      </c>
      <c r="J593" s="1364"/>
      <c r="K593" s="1364">
        <v>1</v>
      </c>
      <c r="M593" s="1365" t="s">
        <v>485</v>
      </c>
      <c r="O593" s="1363">
        <v>8194.5800000000072</v>
      </c>
      <c r="P593" s="1363"/>
      <c r="Q593" s="1363">
        <v>141937.63999999998</v>
      </c>
      <c r="R593" s="1363"/>
      <c r="S593" s="1363">
        <v>150132.22</v>
      </c>
      <c r="T593" s="1363"/>
      <c r="U593" s="1363">
        <v>6252.1229720355141</v>
      </c>
      <c r="V593" s="1363"/>
      <c r="W593" s="1363">
        <v>1942.4570279644925</v>
      </c>
    </row>
    <row r="594" spans="1:23" ht="12.75" thickBot="1">
      <c r="A594" s="1561">
        <v>20</v>
      </c>
      <c r="B594" s="654"/>
      <c r="C594" s="1345"/>
      <c r="G594" s="1364"/>
      <c r="H594" s="1561"/>
      <c r="I594" s="1561"/>
      <c r="J594" s="1561"/>
      <c r="K594" s="1561"/>
      <c r="M594" s="1344"/>
      <c r="O594" s="1367">
        <v>108161.95999999998</v>
      </c>
      <c r="P594" s="1363"/>
      <c r="Q594" s="1367">
        <v>1871814.8699999999</v>
      </c>
      <c r="R594" s="1367"/>
      <c r="S594" s="1367">
        <v>1979976.8299999998</v>
      </c>
      <c r="T594" s="1367"/>
      <c r="U594" s="1367">
        <v>82523.067053636172</v>
      </c>
      <c r="V594" s="1367"/>
      <c r="W594" s="1367">
        <v>25638.892946363838</v>
      </c>
    </row>
    <row r="595" spans="1:23" ht="12.75" thickTop="1">
      <c r="A595" s="1561">
        <v>21</v>
      </c>
      <c r="B595" s="654"/>
      <c r="C595" s="1345"/>
      <c r="D595" s="654"/>
      <c r="G595" s="1364"/>
      <c r="H595" s="1561"/>
      <c r="I595" s="1561"/>
      <c r="J595" s="1561"/>
      <c r="K595" s="1561"/>
      <c r="M595" s="1344"/>
      <c r="O595" s="1363"/>
      <c r="P595" s="1363"/>
      <c r="Q595" s="1363"/>
      <c r="R595" s="1363"/>
      <c r="S595" s="1363"/>
      <c r="T595" s="1363"/>
      <c r="U595" s="1363"/>
      <c r="V595" s="1363"/>
      <c r="W595" s="1363"/>
    </row>
    <row r="596" spans="1:23">
      <c r="A596" s="1561">
        <v>22</v>
      </c>
      <c r="B596" s="1362" t="s">
        <v>45</v>
      </c>
      <c r="C596" s="1345"/>
      <c r="G596" s="1364"/>
      <c r="H596" s="1561"/>
      <c r="I596" s="1364"/>
      <c r="J596" s="1364"/>
      <c r="K596" s="1364"/>
      <c r="M596" s="1344"/>
      <c r="O596" s="1363"/>
      <c r="P596" s="1363"/>
      <c r="Q596" s="1363"/>
      <c r="R596" s="1363"/>
      <c r="S596" s="1363"/>
      <c r="T596" s="1363"/>
      <c r="U596" s="1363"/>
      <c r="V596" s="1363"/>
      <c r="W596" s="1363"/>
    </row>
    <row r="597" spans="1:23">
      <c r="A597" s="1561">
        <v>23</v>
      </c>
      <c r="C597" s="1345"/>
      <c r="G597" s="1364"/>
      <c r="H597" s="1561"/>
      <c r="I597" s="1364"/>
      <c r="J597" s="1364"/>
      <c r="K597" s="1364"/>
      <c r="M597" s="1344"/>
      <c r="O597" s="1363"/>
      <c r="P597" s="1363"/>
      <c r="Q597" s="1363"/>
      <c r="R597" s="1363"/>
      <c r="S597" s="1363"/>
      <c r="T597" s="1363"/>
      <c r="U597" s="1363"/>
      <c r="V597" s="1363"/>
      <c r="W597" s="1363"/>
    </row>
    <row r="598" spans="1:23">
      <c r="A598" s="1561">
        <v>24</v>
      </c>
      <c r="C598" s="1345">
        <v>403</v>
      </c>
      <c r="E598" s="1344" t="s">
        <v>43</v>
      </c>
      <c r="G598" s="1364">
        <v>0.24802941484910554</v>
      </c>
      <c r="H598" s="1561"/>
      <c r="I598" s="1364">
        <v>0.75197058515089454</v>
      </c>
      <c r="J598" s="1364"/>
      <c r="K598" s="1364">
        <v>1</v>
      </c>
      <c r="M598" s="1365" t="s">
        <v>485</v>
      </c>
      <c r="O598" s="1366">
        <v>6953.4600000000009</v>
      </c>
      <c r="P598" s="1366"/>
      <c r="Q598" s="1366">
        <v>21081.360000000001</v>
      </c>
      <c r="R598" s="1366"/>
      <c r="S598" s="1366">
        <v>28034.82</v>
      </c>
      <c r="T598" s="1366"/>
      <c r="U598" s="1366">
        <v>5305.2001446236454</v>
      </c>
      <c r="V598" s="1366"/>
      <c r="W598" s="1366">
        <v>1648.2598553763548</v>
      </c>
    </row>
    <row r="599" spans="1:23">
      <c r="A599" s="1561">
        <v>25</v>
      </c>
      <c r="C599" s="1345">
        <v>408</v>
      </c>
      <c r="E599" s="1344" t="s">
        <v>32</v>
      </c>
      <c r="G599" s="1364">
        <v>0.23374538612861143</v>
      </c>
      <c r="H599" s="1561"/>
      <c r="I599" s="1364">
        <v>0.7662546138713886</v>
      </c>
      <c r="J599" s="1364"/>
      <c r="K599" s="1364">
        <v>1</v>
      </c>
      <c r="M599" s="1365" t="s">
        <v>485</v>
      </c>
      <c r="O599" s="1363">
        <v>5043.9799999999996</v>
      </c>
      <c r="P599" s="1363"/>
      <c r="Q599" s="1363">
        <v>16534.97</v>
      </c>
      <c r="R599" s="1363"/>
      <c r="S599" s="1363">
        <v>21578.95</v>
      </c>
      <c r="T599" s="1363"/>
      <c r="U599" s="1363">
        <v>3848.3464959140874</v>
      </c>
      <c r="V599" s="1363"/>
      <c r="W599" s="1363">
        <v>1195.6335040859119</v>
      </c>
    </row>
    <row r="600" spans="1:23">
      <c r="A600" s="1561">
        <v>26</v>
      </c>
      <c r="C600" s="1345">
        <v>410</v>
      </c>
      <c r="E600" s="1344" t="s">
        <v>2381</v>
      </c>
      <c r="G600" s="1364">
        <v>0</v>
      </c>
      <c r="H600" s="1561"/>
      <c r="I600" s="1364">
        <v>0</v>
      </c>
      <c r="J600" s="1364"/>
      <c r="K600" s="1364">
        <v>0</v>
      </c>
      <c r="M600" s="1365" t="s">
        <v>485</v>
      </c>
      <c r="O600" s="1363">
        <v>0</v>
      </c>
      <c r="P600" s="1363"/>
      <c r="Q600" s="1363">
        <v>0</v>
      </c>
      <c r="R600" s="1363"/>
      <c r="S600" s="1363">
        <v>0</v>
      </c>
      <c r="T600" s="1363"/>
      <c r="U600" s="1363">
        <v>0</v>
      </c>
      <c r="V600" s="1363"/>
      <c r="W600" s="1363">
        <v>0</v>
      </c>
    </row>
    <row r="601" spans="1:23">
      <c r="A601" s="1561">
        <v>27</v>
      </c>
      <c r="C601" s="1345">
        <v>414</v>
      </c>
      <c r="E601" s="1344" t="s">
        <v>32</v>
      </c>
      <c r="G601" s="1364">
        <v>0</v>
      </c>
      <c r="H601" s="1561"/>
      <c r="I601" s="1364">
        <v>0</v>
      </c>
      <c r="J601" s="1364"/>
      <c r="K601" s="1364">
        <v>0</v>
      </c>
      <c r="M601" s="1365" t="s">
        <v>485</v>
      </c>
      <c r="O601" s="1363">
        <v>0</v>
      </c>
      <c r="P601" s="1363"/>
      <c r="Q601" s="1363">
        <v>0</v>
      </c>
      <c r="R601" s="1363"/>
      <c r="S601" s="1363">
        <v>0</v>
      </c>
      <c r="T601" s="1363"/>
      <c r="U601" s="1363">
        <v>0</v>
      </c>
      <c r="V601" s="1363"/>
      <c r="W601" s="1363">
        <v>0</v>
      </c>
    </row>
    <row r="602" spans="1:23">
      <c r="A602" s="1561">
        <v>28</v>
      </c>
      <c r="C602" s="1345">
        <v>427</v>
      </c>
      <c r="E602" s="1344" t="s">
        <v>2382</v>
      </c>
      <c r="G602" s="1364">
        <v>0.233359466875735</v>
      </c>
      <c r="H602" s="1561"/>
      <c r="I602" s="1364">
        <v>0.76664053312426494</v>
      </c>
      <c r="J602" s="1364"/>
      <c r="K602" s="1364">
        <v>1</v>
      </c>
      <c r="M602" s="1365" t="s">
        <v>485</v>
      </c>
      <c r="O602" s="1363">
        <v>59.529999999999994</v>
      </c>
      <c r="P602" s="1363"/>
      <c r="Q602" s="1363">
        <v>195.57</v>
      </c>
      <c r="R602" s="1363"/>
      <c r="S602" s="1363">
        <v>255.1</v>
      </c>
      <c r="T602" s="1363"/>
      <c r="U602" s="1363">
        <v>45.418908659781685</v>
      </c>
      <c r="V602" s="1363"/>
      <c r="W602" s="1363">
        <v>14.111091340218307</v>
      </c>
    </row>
    <row r="603" spans="1:23">
      <c r="A603" s="1561">
        <v>29</v>
      </c>
      <c r="C603" s="1345" t="s">
        <v>2383</v>
      </c>
      <c r="E603" s="1344" t="s">
        <v>33</v>
      </c>
      <c r="G603" s="1364">
        <v>0.23638139094055308</v>
      </c>
      <c r="H603" s="1561"/>
      <c r="I603" s="1364">
        <v>0.7636186090594469</v>
      </c>
      <c r="J603" s="1364"/>
      <c r="K603" s="1364">
        <v>1</v>
      </c>
      <c r="M603" s="1365" t="s">
        <v>485</v>
      </c>
      <c r="N603" s="1365"/>
      <c r="O603" s="1363">
        <v>14814.66</v>
      </c>
      <c r="P603" s="1363"/>
      <c r="Q603" s="1363">
        <v>47858.039999999994</v>
      </c>
      <c r="R603" s="1363"/>
      <c r="S603" s="1363">
        <v>62672.7</v>
      </c>
      <c r="T603" s="1363"/>
      <c r="U603" s="1363">
        <v>11302.968072664562</v>
      </c>
      <c r="V603" s="1363"/>
      <c r="W603" s="1363">
        <v>3511.691927335437</v>
      </c>
    </row>
    <row r="604" spans="1:23">
      <c r="A604" s="1561">
        <v>30</v>
      </c>
      <c r="C604" s="1345" t="s">
        <v>519</v>
      </c>
      <c r="E604" s="1344" t="s">
        <v>34</v>
      </c>
      <c r="G604" s="1364">
        <v>0</v>
      </c>
      <c r="H604" s="1561"/>
      <c r="I604" s="1364">
        <v>0</v>
      </c>
      <c r="J604" s="1364"/>
      <c r="K604" s="1364">
        <v>0</v>
      </c>
      <c r="M604" s="1365" t="s">
        <v>485</v>
      </c>
      <c r="O604" s="1363">
        <v>0</v>
      </c>
      <c r="P604" s="1363"/>
      <c r="Q604" s="1363">
        <v>0</v>
      </c>
      <c r="R604" s="1363"/>
      <c r="S604" s="1363">
        <v>0</v>
      </c>
      <c r="T604" s="1363"/>
      <c r="U604" s="1363">
        <v>0</v>
      </c>
      <c r="V604" s="1363"/>
      <c r="W604" s="1363">
        <v>0</v>
      </c>
    </row>
    <row r="605" spans="1:23">
      <c r="A605" s="1561">
        <v>31</v>
      </c>
      <c r="C605" s="1345" t="s">
        <v>521</v>
      </c>
      <c r="E605" s="1344" t="s">
        <v>35</v>
      </c>
      <c r="G605" s="1364">
        <v>0.24450587043980407</v>
      </c>
      <c r="H605" s="1561"/>
      <c r="I605" s="1364">
        <v>0.7554941295601959</v>
      </c>
      <c r="J605" s="1364"/>
      <c r="K605" s="1364">
        <v>1</v>
      </c>
      <c r="M605" s="1365" t="s">
        <v>485</v>
      </c>
      <c r="O605" s="1363">
        <v>178.68</v>
      </c>
      <c r="P605" s="1363"/>
      <c r="Q605" s="1363">
        <v>552.09999999999991</v>
      </c>
      <c r="R605" s="1363"/>
      <c r="S605" s="1363">
        <v>730.78</v>
      </c>
      <c r="T605" s="1363"/>
      <c r="U605" s="1363">
        <v>136.32539222794881</v>
      </c>
      <c r="V605" s="1363"/>
      <c r="W605" s="1363">
        <v>42.354607772051189</v>
      </c>
    </row>
    <row r="606" spans="1:23">
      <c r="A606" s="1561">
        <v>32</v>
      </c>
      <c r="C606" s="1345" t="s">
        <v>36</v>
      </c>
      <c r="E606" s="1344" t="s">
        <v>37</v>
      </c>
      <c r="G606" s="1364">
        <v>0</v>
      </c>
      <c r="H606" s="1561"/>
      <c r="I606" s="1364">
        <v>0</v>
      </c>
      <c r="J606" s="1364"/>
      <c r="K606" s="1364">
        <v>0</v>
      </c>
      <c r="M606" s="1365" t="s">
        <v>485</v>
      </c>
      <c r="O606" s="1363">
        <v>0</v>
      </c>
      <c r="P606" s="1363"/>
      <c r="Q606" s="1363">
        <v>0</v>
      </c>
      <c r="R606" s="1363"/>
      <c r="S606" s="1363">
        <v>0</v>
      </c>
      <c r="T606" s="1363"/>
      <c r="U606" s="1363">
        <v>0</v>
      </c>
      <c r="V606" s="1363"/>
      <c r="W606" s="1363">
        <v>0</v>
      </c>
    </row>
    <row r="607" spans="1:23">
      <c r="A607" s="1561">
        <v>33</v>
      </c>
      <c r="C607" s="1345" t="s">
        <v>523</v>
      </c>
      <c r="E607" s="1344" t="s">
        <v>1785</v>
      </c>
      <c r="G607" s="1364">
        <v>0</v>
      </c>
      <c r="H607" s="1561"/>
      <c r="I607" s="1364">
        <v>0</v>
      </c>
      <c r="J607" s="1364"/>
      <c r="K607" s="1364">
        <v>0</v>
      </c>
      <c r="M607" s="1365" t="s">
        <v>485</v>
      </c>
      <c r="O607" s="1363">
        <v>0</v>
      </c>
      <c r="P607" s="1363"/>
      <c r="Q607" s="1363">
        <v>0</v>
      </c>
      <c r="R607" s="1363"/>
      <c r="S607" s="1363">
        <v>0</v>
      </c>
      <c r="T607" s="1363"/>
      <c r="U607" s="1363">
        <v>0</v>
      </c>
      <c r="V607" s="1363"/>
      <c r="W607" s="1363">
        <v>0</v>
      </c>
    </row>
    <row r="608" spans="1:23">
      <c r="A608" s="1561">
        <v>34</v>
      </c>
      <c r="C608" s="1345">
        <v>635</v>
      </c>
      <c r="E608" s="1344" t="s">
        <v>3841</v>
      </c>
      <c r="G608" s="1364">
        <v>0</v>
      </c>
      <c r="H608" s="1561"/>
      <c r="I608" s="1364">
        <v>0</v>
      </c>
      <c r="J608" s="1364"/>
      <c r="K608" s="1364">
        <v>0</v>
      </c>
      <c r="M608" s="1365" t="s">
        <v>485</v>
      </c>
      <c r="O608" s="1363">
        <v>0</v>
      </c>
      <c r="P608" s="1363"/>
      <c r="Q608" s="1363">
        <v>0</v>
      </c>
      <c r="R608" s="1363"/>
      <c r="S608" s="1363">
        <v>0</v>
      </c>
      <c r="T608" s="1363"/>
      <c r="U608" s="1363">
        <v>0</v>
      </c>
      <c r="V608" s="1363"/>
      <c r="W608" s="1363">
        <v>0</v>
      </c>
    </row>
    <row r="609" spans="1:28">
      <c r="A609" s="1561">
        <v>35</v>
      </c>
      <c r="C609" s="1345" t="s">
        <v>524</v>
      </c>
      <c r="E609" s="1344" t="s">
        <v>1786</v>
      </c>
      <c r="G609" s="1364">
        <v>0.23331304876988612</v>
      </c>
      <c r="H609" s="1561"/>
      <c r="I609" s="1364">
        <v>0.76668695123011388</v>
      </c>
      <c r="J609" s="1364"/>
      <c r="K609" s="1364">
        <v>1</v>
      </c>
      <c r="M609" s="1365" t="s">
        <v>485</v>
      </c>
      <c r="O609" s="1363">
        <v>134.19</v>
      </c>
      <c r="P609" s="1363"/>
      <c r="Q609" s="1363">
        <v>440.96</v>
      </c>
      <c r="R609" s="1363"/>
      <c r="S609" s="1363">
        <v>575.15</v>
      </c>
      <c r="T609" s="1363"/>
      <c r="U609" s="1363">
        <v>102.38137666816907</v>
      </c>
      <c r="V609" s="1363"/>
      <c r="W609" s="1363">
        <v>31.808623331830919</v>
      </c>
    </row>
    <row r="610" spans="1:28">
      <c r="A610" s="1561">
        <v>36</v>
      </c>
      <c r="C610" s="1345" t="s">
        <v>525</v>
      </c>
      <c r="E610" s="1344" t="s">
        <v>2384</v>
      </c>
      <c r="G610" s="1364">
        <v>0</v>
      </c>
      <c r="H610" s="1561"/>
      <c r="I610" s="1364">
        <v>0</v>
      </c>
      <c r="J610" s="1364"/>
      <c r="K610" s="1364">
        <v>0</v>
      </c>
      <c r="M610" s="1365" t="s">
        <v>485</v>
      </c>
      <c r="O610" s="1363">
        <v>0</v>
      </c>
      <c r="P610" s="1363"/>
      <c r="Q610" s="1363">
        <v>0</v>
      </c>
      <c r="R610" s="1363"/>
      <c r="S610" s="1363">
        <v>0</v>
      </c>
      <c r="T610" s="1363"/>
      <c r="U610" s="1363">
        <v>0</v>
      </c>
      <c r="V610" s="1363"/>
      <c r="W610" s="1363">
        <v>0</v>
      </c>
    </row>
    <row r="611" spans="1:28">
      <c r="A611" s="1561">
        <v>37</v>
      </c>
      <c r="C611" s="1345" t="s">
        <v>39</v>
      </c>
      <c r="E611" s="1344" t="s">
        <v>1787</v>
      </c>
      <c r="G611" s="1364">
        <v>0.23333171257237667</v>
      </c>
      <c r="H611" s="1561"/>
      <c r="I611" s="1364">
        <v>0.76666828742762338</v>
      </c>
      <c r="J611" s="1364"/>
      <c r="K611" s="1364">
        <v>1</v>
      </c>
      <c r="M611" s="1365" t="s">
        <v>485</v>
      </c>
      <c r="O611" s="1363">
        <v>5806.5599999999995</v>
      </c>
      <c r="P611" s="1363"/>
      <c r="Q611" s="1363">
        <v>19078.870000000003</v>
      </c>
      <c r="R611" s="1363"/>
      <c r="S611" s="1363">
        <v>24885.43</v>
      </c>
      <c r="T611" s="1363"/>
      <c r="U611" s="1363">
        <v>4430.1632499167135</v>
      </c>
      <c r="V611" s="1363"/>
      <c r="W611" s="1363">
        <v>1376.396750083286</v>
      </c>
    </row>
    <row r="612" spans="1:28">
      <c r="A612" s="1561">
        <v>38</v>
      </c>
      <c r="C612" s="1345" t="s">
        <v>528</v>
      </c>
      <c r="E612" s="1344" t="s">
        <v>44</v>
      </c>
      <c r="G612" s="1364">
        <v>0.23333445207194697</v>
      </c>
      <c r="H612" s="1561"/>
      <c r="I612" s="1364">
        <v>0.76666554792805297</v>
      </c>
      <c r="J612" s="1364"/>
      <c r="K612" s="1364">
        <v>1</v>
      </c>
      <c r="M612" s="1365" t="s">
        <v>485</v>
      </c>
      <c r="O612" s="1363">
        <v>903.80000000000007</v>
      </c>
      <c r="P612" s="1363"/>
      <c r="Q612" s="1363">
        <v>2969.6099999999997</v>
      </c>
      <c r="R612" s="1363"/>
      <c r="S612" s="1363">
        <v>3873.41</v>
      </c>
      <c r="T612" s="1363"/>
      <c r="U612" s="1363">
        <v>689.56172764506459</v>
      </c>
      <c r="V612" s="1363"/>
      <c r="W612" s="1363">
        <v>214.23827235493545</v>
      </c>
    </row>
    <row r="613" spans="1:28">
      <c r="A613" s="1561">
        <v>39</v>
      </c>
      <c r="C613" s="1345" t="s">
        <v>530</v>
      </c>
      <c r="E613" s="1344" t="s">
        <v>41</v>
      </c>
      <c r="G613" s="1364">
        <v>0.23404119615223759</v>
      </c>
      <c r="H613" s="1561"/>
      <c r="I613" s="1364">
        <v>0.76595880384776238</v>
      </c>
      <c r="J613" s="1364"/>
      <c r="K613" s="1364">
        <v>1</v>
      </c>
      <c r="M613" s="1365" t="s">
        <v>485</v>
      </c>
      <c r="O613" s="1363">
        <v>2238.37</v>
      </c>
      <c r="P613" s="1363"/>
      <c r="Q613" s="1363">
        <v>7325.6299999999983</v>
      </c>
      <c r="R613" s="1363"/>
      <c r="S613" s="1363">
        <v>9563.9999999999982</v>
      </c>
      <c r="T613" s="1363"/>
      <c r="U613" s="1363">
        <v>1707.7830098571399</v>
      </c>
      <c r="V613" s="1363"/>
      <c r="W613" s="1363">
        <v>530.58699014285992</v>
      </c>
      <c r="Z613" s="1344" t="s">
        <v>1318</v>
      </c>
    </row>
    <row r="614" spans="1:28" ht="12.75" thickBot="1">
      <c r="A614" s="1561">
        <v>40</v>
      </c>
      <c r="C614" s="1345"/>
      <c r="G614" s="1561"/>
      <c r="H614" s="1561"/>
      <c r="I614" s="1561"/>
      <c r="J614" s="1561"/>
      <c r="K614" s="1364"/>
      <c r="M614" s="1344"/>
      <c r="O614" s="1367">
        <v>36133.230000000003</v>
      </c>
      <c r="P614" s="1363"/>
      <c r="Q614" s="1367">
        <v>116037.11000000003</v>
      </c>
      <c r="R614" s="1367"/>
      <c r="S614" s="1367">
        <v>152170.34</v>
      </c>
      <c r="T614" s="1367"/>
      <c r="U614" s="1367">
        <v>27568.148378177113</v>
      </c>
      <c r="V614" s="1367"/>
      <c r="W614" s="1367">
        <v>8565.0816218228847</v>
      </c>
    </row>
    <row r="615" spans="1:28" ht="12.75" thickTop="1">
      <c r="A615" s="1561">
        <v>41</v>
      </c>
      <c r="C615" s="1345"/>
      <c r="G615" s="1561"/>
      <c r="H615" s="1561"/>
      <c r="I615" s="1561"/>
      <c r="J615" s="1561"/>
      <c r="K615" s="1561"/>
      <c r="M615" s="1344"/>
    </row>
    <row r="616" spans="1:28">
      <c r="A616" s="1561">
        <v>42</v>
      </c>
      <c r="B616" s="1362" t="s">
        <v>2385</v>
      </c>
      <c r="C616" s="1345"/>
      <c r="G616" s="1364"/>
      <c r="H616" s="1561"/>
      <c r="I616" s="1364"/>
      <c r="J616" s="1364"/>
      <c r="K616" s="1364"/>
      <c r="M616" s="1344"/>
      <c r="O616" s="1363"/>
      <c r="P616" s="1363"/>
      <c r="Q616" s="1363"/>
      <c r="R616" s="1363"/>
      <c r="S616" s="1363"/>
      <c r="T616" s="1363"/>
      <c r="U616" s="1363"/>
      <c r="V616" s="1363"/>
      <c r="W616" s="1363"/>
    </row>
    <row r="617" spans="1:28">
      <c r="A617" s="1561">
        <v>43</v>
      </c>
      <c r="B617" s="1362"/>
      <c r="C617" s="1345"/>
      <c r="G617" s="1364"/>
      <c r="H617" s="1561"/>
      <c r="I617" s="1364"/>
      <c r="J617" s="1364"/>
      <c r="K617" s="1364"/>
      <c r="M617" s="1344"/>
      <c r="O617" s="1363"/>
      <c r="P617" s="1363"/>
      <c r="Q617" s="1363"/>
      <c r="R617" s="1363"/>
      <c r="S617" s="1363"/>
      <c r="T617" s="1363"/>
      <c r="U617" s="1363"/>
      <c r="V617" s="1363"/>
      <c r="W617" s="1363"/>
    </row>
    <row r="618" spans="1:28" ht="24">
      <c r="A618" s="1561">
        <v>44</v>
      </c>
      <c r="C618" s="1345">
        <v>427</v>
      </c>
      <c r="E618" s="1344" t="s">
        <v>2382</v>
      </c>
      <c r="G618" s="1364">
        <v>0</v>
      </c>
      <c r="H618" s="1561"/>
      <c r="I618" s="1364">
        <v>0</v>
      </c>
      <c r="J618" s="1364"/>
      <c r="K618" s="1364">
        <v>0</v>
      </c>
      <c r="M618" s="1368" t="s">
        <v>2386</v>
      </c>
      <c r="O618" s="1366">
        <v>0</v>
      </c>
      <c r="P618" s="1366"/>
      <c r="Q618" s="1366">
        <v>0</v>
      </c>
      <c r="R618" s="1366"/>
      <c r="S618" s="1366">
        <v>0</v>
      </c>
      <c r="T618" s="1366"/>
      <c r="U618" s="1366">
        <v>0</v>
      </c>
      <c r="V618" s="1366"/>
      <c r="W618" s="1366">
        <v>0</v>
      </c>
    </row>
    <row r="619" spans="1:28" ht="12.75" thickBot="1">
      <c r="A619" s="1561">
        <v>45</v>
      </c>
      <c r="C619" s="1345"/>
      <c r="G619" s="1561"/>
      <c r="H619" s="1561"/>
      <c r="I619" s="1561"/>
      <c r="J619" s="1561"/>
      <c r="K619" s="1364"/>
      <c r="M619" s="1344"/>
      <c r="O619" s="1370">
        <v>0</v>
      </c>
      <c r="P619" s="1363"/>
      <c r="Q619" s="1370">
        <v>0</v>
      </c>
      <c r="R619" s="1363"/>
      <c r="S619" s="1370">
        <v>0</v>
      </c>
      <c r="T619" s="1363"/>
      <c r="U619" s="1370">
        <v>0</v>
      </c>
      <c r="V619" s="1363"/>
      <c r="W619" s="1370">
        <v>0</v>
      </c>
    </row>
    <row r="620" spans="1:28" ht="12.75" thickTop="1">
      <c r="A620" s="1561">
        <v>46</v>
      </c>
      <c r="B620" s="1344" t="s">
        <v>46</v>
      </c>
      <c r="C620" s="1345"/>
      <c r="G620" s="1561"/>
      <c r="H620" s="1561"/>
      <c r="I620" s="1561"/>
      <c r="J620" s="1561"/>
      <c r="K620" s="1561"/>
      <c r="M620" s="1344"/>
    </row>
    <row r="621" spans="1:28">
      <c r="A621" s="1343" t="s">
        <v>1665</v>
      </c>
      <c r="C621" s="1345"/>
      <c r="G621" s="1561"/>
      <c r="H621" s="1561"/>
      <c r="I621" s="1561"/>
      <c r="J621" s="1561"/>
      <c r="K621" s="1561"/>
      <c r="W621" s="1345" t="s">
        <v>1741</v>
      </c>
      <c r="X621" s="1345"/>
      <c r="AB621" s="1935"/>
    </row>
    <row r="622" spans="1:28">
      <c r="C622" s="1345"/>
      <c r="G622" s="1561"/>
      <c r="H622" s="1346"/>
      <c r="I622" s="1346" t="s">
        <v>1318</v>
      </c>
      <c r="J622" s="1346"/>
      <c r="K622" s="1346"/>
      <c r="L622" s="1347"/>
      <c r="S622" s="1345"/>
      <c r="W622" s="1345"/>
      <c r="X622" s="1345"/>
      <c r="AB622" s="1935"/>
    </row>
    <row r="623" spans="1:28">
      <c r="A623" s="654" t="s">
        <v>3808</v>
      </c>
      <c r="C623" s="1345"/>
      <c r="G623" s="1561"/>
      <c r="H623" s="1346"/>
      <c r="I623" s="1346"/>
      <c r="J623" s="1346"/>
      <c r="K623" s="1346"/>
      <c r="L623" s="1347"/>
      <c r="S623" s="1343"/>
      <c r="W623" s="1345" t="s">
        <v>1349</v>
      </c>
      <c r="X623" s="1345"/>
      <c r="AB623" s="2132"/>
    </row>
    <row r="624" spans="1:28">
      <c r="A624" s="654" t="s">
        <v>3807</v>
      </c>
      <c r="B624" s="1343"/>
      <c r="C624" s="1343"/>
      <c r="G624" s="1561"/>
      <c r="H624" s="1346"/>
      <c r="I624" s="1346"/>
      <c r="J624" s="1346"/>
      <c r="K624" s="1346"/>
      <c r="L624" s="1347"/>
      <c r="S624" s="1345"/>
      <c r="W624" s="1345" t="s">
        <v>2398</v>
      </c>
      <c r="X624" s="1345"/>
    </row>
    <row r="625" spans="1:28">
      <c r="A625" s="654" t="s">
        <v>2632</v>
      </c>
      <c r="C625" s="1345"/>
      <c r="F625" s="1343"/>
      <c r="G625" s="1561"/>
      <c r="H625" s="1346"/>
      <c r="I625" s="1346"/>
      <c r="J625" s="1346"/>
      <c r="K625" s="1346"/>
      <c r="L625" s="1347"/>
      <c r="S625" s="1345"/>
      <c r="W625" s="1345"/>
      <c r="X625" s="1345"/>
    </row>
    <row r="626" spans="1:28" ht="12.75" thickBot="1">
      <c r="A626" s="1343" t="s">
        <v>1570</v>
      </c>
      <c r="C626" s="1345"/>
      <c r="E626" s="1348"/>
      <c r="F626" s="1343"/>
      <c r="G626" s="1561"/>
      <c r="H626" s="1346"/>
      <c r="I626" s="1346"/>
      <c r="J626" s="1346"/>
      <c r="K626" s="1346"/>
      <c r="L626" s="1347"/>
      <c r="S626" s="1343"/>
      <c r="W626" s="1382" t="s">
        <v>4011</v>
      </c>
      <c r="X626" s="1345"/>
    </row>
    <row r="627" spans="1:28" ht="12.75" thickBot="1">
      <c r="A627" s="1343" t="s">
        <v>1014</v>
      </c>
      <c r="C627" s="1345"/>
      <c r="F627" s="1343"/>
      <c r="G627" s="1561"/>
      <c r="H627" s="1346"/>
      <c r="I627" s="1346"/>
      <c r="J627" s="1346"/>
      <c r="K627" s="1346"/>
      <c r="L627" s="1347"/>
      <c r="S627" s="1345"/>
      <c r="W627" s="1345"/>
      <c r="Z627" s="1349"/>
    </row>
    <row r="628" spans="1:28">
      <c r="A628" s="1344" t="s">
        <v>2377</v>
      </c>
      <c r="C628" s="1345"/>
      <c r="F628" s="1343"/>
      <c r="G628" s="1561"/>
      <c r="H628" s="1346"/>
      <c r="I628" s="1346"/>
      <c r="J628" s="1346"/>
      <c r="K628" s="1346"/>
      <c r="L628" s="1347"/>
      <c r="U628" s="2601" t="s">
        <v>3721</v>
      </c>
      <c r="V628" s="2601"/>
      <c r="W628" s="2601"/>
    </row>
    <row r="629" spans="1:28">
      <c r="A629" s="1343" t="s">
        <v>2378</v>
      </c>
      <c r="C629" s="1345"/>
      <c r="G629" s="1561"/>
      <c r="H629" s="1561"/>
      <c r="I629" s="1561"/>
      <c r="J629" s="1561"/>
      <c r="K629" s="1561"/>
      <c r="U629" s="2602" t="s">
        <v>2379</v>
      </c>
      <c r="V629" s="2602"/>
      <c r="W629" s="2602"/>
    </row>
    <row r="630" spans="1:28">
      <c r="A630" s="1351"/>
      <c r="B630" s="1351"/>
      <c r="C630" s="1352">
        <v>-1</v>
      </c>
      <c r="D630" s="1352"/>
      <c r="E630" s="1352">
        <v>-2</v>
      </c>
      <c r="F630" s="1351"/>
      <c r="G630" s="1352">
        <v>-3</v>
      </c>
      <c r="H630" s="1352"/>
      <c r="I630" s="1352">
        <v>-4</v>
      </c>
      <c r="J630" s="1352"/>
      <c r="K630" s="1352">
        <v>-5</v>
      </c>
      <c r="L630" s="1351"/>
      <c r="M630" s="1352">
        <v>-6</v>
      </c>
      <c r="N630" s="1351"/>
      <c r="O630" s="1352">
        <v>-7</v>
      </c>
      <c r="P630" s="1351"/>
      <c r="Q630" s="1352">
        <v>-8</v>
      </c>
      <c r="R630" s="1351"/>
      <c r="S630" s="1352">
        <v>-9</v>
      </c>
      <c r="T630" s="1351"/>
      <c r="U630" s="1352">
        <v>-10</v>
      </c>
      <c r="V630" s="1352"/>
      <c r="W630" s="1352">
        <v>-11</v>
      </c>
      <c r="Y630" s="1354"/>
      <c r="Z630" s="1354"/>
      <c r="AA630" s="1354"/>
      <c r="AB630" s="1354"/>
    </row>
    <row r="631" spans="1:28">
      <c r="A631" s="1354"/>
      <c r="B631" s="1354"/>
      <c r="C631" s="1355"/>
      <c r="D631" s="1354"/>
      <c r="E631" s="1354"/>
      <c r="F631" s="1354"/>
      <c r="G631" s="1356"/>
      <c r="H631" s="1356"/>
      <c r="I631" s="1356"/>
      <c r="J631" s="1356"/>
      <c r="K631" s="1356"/>
      <c r="L631" s="1354"/>
      <c r="M631" s="1356"/>
      <c r="N631" s="1354"/>
      <c r="O631" s="2603" t="s">
        <v>3852</v>
      </c>
      <c r="P631" s="2603"/>
      <c r="Q631" s="2603"/>
      <c r="R631" s="2603"/>
      <c r="S631" s="2603"/>
      <c r="T631" s="2603"/>
      <c r="U631" s="2603"/>
      <c r="V631" s="2603"/>
      <c r="W631" s="2603"/>
      <c r="Y631" s="1354"/>
      <c r="Z631" s="1354"/>
      <c r="AA631" s="1354"/>
      <c r="AB631" s="1354"/>
    </row>
    <row r="632" spans="1:28">
      <c r="C632" s="1345"/>
      <c r="G632" s="2600" t="s">
        <v>1623</v>
      </c>
      <c r="H632" s="2600"/>
      <c r="I632" s="2600"/>
      <c r="J632" s="2600"/>
      <c r="K632" s="2600"/>
      <c r="L632" s="1372"/>
      <c r="M632" s="1560"/>
      <c r="N632" s="1372"/>
      <c r="O632" s="1372"/>
      <c r="P632" s="1373"/>
      <c r="Q632" s="1560" t="s">
        <v>1624</v>
      </c>
      <c r="R632" s="1373"/>
      <c r="S632" s="1373"/>
      <c r="U632" s="1372"/>
      <c r="V632" s="1560"/>
      <c r="W632" s="1560"/>
    </row>
    <row r="633" spans="1:28">
      <c r="C633" s="1561" t="s">
        <v>1625</v>
      </c>
      <c r="G633" s="1561" t="s">
        <v>3787</v>
      </c>
      <c r="H633" s="1561"/>
      <c r="I633" s="1561" t="s">
        <v>1666</v>
      </c>
      <c r="J633" s="1561"/>
      <c r="K633" s="1561"/>
      <c r="M633" s="1561" t="s">
        <v>1030</v>
      </c>
      <c r="O633" s="1561" t="s">
        <v>3787</v>
      </c>
      <c r="Q633" s="1561" t="s">
        <v>1666</v>
      </c>
      <c r="S633" s="1561"/>
      <c r="U633" s="1561"/>
      <c r="W633" s="1561"/>
    </row>
    <row r="634" spans="1:28">
      <c r="A634" s="1561" t="s">
        <v>119</v>
      </c>
      <c r="C634" s="1561" t="s">
        <v>1876</v>
      </c>
      <c r="F634" s="1359"/>
      <c r="G634" s="1562" t="s">
        <v>1027</v>
      </c>
      <c r="H634" s="1562"/>
      <c r="I634" s="1562" t="s">
        <v>29</v>
      </c>
      <c r="J634" s="1562"/>
      <c r="K634" s="1562"/>
      <c r="L634" s="1359"/>
      <c r="M634" s="1561" t="s">
        <v>1626</v>
      </c>
      <c r="N634" s="1359"/>
      <c r="O634" s="1562" t="s">
        <v>1027</v>
      </c>
      <c r="P634" s="1359"/>
      <c r="Q634" s="1562" t="s">
        <v>29</v>
      </c>
      <c r="R634" s="1359"/>
      <c r="S634" s="1360"/>
      <c r="T634" s="1359"/>
      <c r="U634" s="1361">
        <v>0.76335325594582437</v>
      </c>
      <c r="V634" s="1359"/>
      <c r="W634" s="1361">
        <v>0.2366467440541756</v>
      </c>
    </row>
    <row r="635" spans="1:28">
      <c r="A635" s="1560" t="s">
        <v>1029</v>
      </c>
      <c r="B635" s="1372"/>
      <c r="C635" s="1560" t="s">
        <v>1029</v>
      </c>
      <c r="D635" s="1372"/>
      <c r="E635" s="1560" t="s">
        <v>1030</v>
      </c>
      <c r="F635" s="1372"/>
      <c r="G635" s="1564" t="s">
        <v>3569</v>
      </c>
      <c r="H635" s="1564"/>
      <c r="I635" s="1564" t="s">
        <v>30</v>
      </c>
      <c r="J635" s="1564"/>
      <c r="K635" s="1564" t="s">
        <v>152</v>
      </c>
      <c r="L635" s="1357"/>
      <c r="M635" s="1564" t="s">
        <v>1627</v>
      </c>
      <c r="N635" s="1357"/>
      <c r="O635" s="1564" t="s">
        <v>3569</v>
      </c>
      <c r="P635" s="1357"/>
      <c r="Q635" s="1564" t="s">
        <v>30</v>
      </c>
      <c r="R635" s="1357"/>
      <c r="S635" s="1564" t="s">
        <v>152</v>
      </c>
      <c r="T635" s="1371"/>
      <c r="U635" s="1564" t="s">
        <v>682</v>
      </c>
      <c r="V635" s="1564"/>
      <c r="W635" s="1564" t="s">
        <v>926</v>
      </c>
    </row>
    <row r="636" spans="1:28">
      <c r="A636" s="1562"/>
      <c r="B636" s="1359"/>
      <c r="C636" s="1562"/>
      <c r="D636" s="1359"/>
      <c r="E636" s="1562"/>
      <c r="F636" s="1359"/>
      <c r="G636" s="1561"/>
      <c r="H636" s="1561"/>
      <c r="I636" s="1561"/>
      <c r="J636" s="1561"/>
      <c r="K636" s="1561"/>
      <c r="M636" s="1344"/>
    </row>
    <row r="637" spans="1:28">
      <c r="A637" s="1561">
        <v>1</v>
      </c>
      <c r="B637" s="1362" t="s">
        <v>31</v>
      </c>
      <c r="C637" s="1345"/>
      <c r="G637" s="1561"/>
      <c r="H637" s="1561"/>
      <c r="I637" s="1561"/>
      <c r="J637" s="1561"/>
      <c r="K637" s="1561"/>
      <c r="M637" s="1344"/>
      <c r="O637" s="1363"/>
      <c r="P637" s="1363"/>
      <c r="Q637" s="1363"/>
      <c r="R637" s="1363"/>
      <c r="S637" s="1363"/>
      <c r="T637" s="1363"/>
      <c r="U637" s="1363"/>
      <c r="V637" s="1363"/>
      <c r="W637" s="1363"/>
    </row>
    <row r="638" spans="1:28">
      <c r="A638" s="1561">
        <v>2</v>
      </c>
      <c r="C638" s="1345">
        <v>403</v>
      </c>
      <c r="E638" s="1344" t="s">
        <v>532</v>
      </c>
      <c r="G638" s="1364">
        <v>5.492546293173256E-2</v>
      </c>
      <c r="H638" s="1561"/>
      <c r="I638" s="1364">
        <v>0.9450745370682675</v>
      </c>
      <c r="J638" s="1364"/>
      <c r="K638" s="1364">
        <v>1</v>
      </c>
      <c r="M638" s="1365" t="s">
        <v>485</v>
      </c>
      <c r="O638" s="1366">
        <v>18254.849999999991</v>
      </c>
      <c r="P638" s="1366"/>
      <c r="Q638" s="1366">
        <v>314101.93</v>
      </c>
      <c r="R638" s="1366"/>
      <c r="S638" s="1366">
        <v>332356.77999999997</v>
      </c>
      <c r="T638" s="1366"/>
      <c r="U638" s="1366">
        <v>13934.899184302625</v>
      </c>
      <c r="V638" s="1366"/>
      <c r="W638" s="1366">
        <v>4319.9508156973652</v>
      </c>
    </row>
    <row r="639" spans="1:28">
      <c r="A639" s="1561">
        <v>3</v>
      </c>
      <c r="C639" s="1345">
        <v>408</v>
      </c>
      <c r="E639" s="1344" t="s">
        <v>32</v>
      </c>
      <c r="G639" s="1364">
        <v>5.4651247704718305E-2</v>
      </c>
      <c r="H639" s="1561"/>
      <c r="I639" s="1364">
        <v>0.9453487522952817</v>
      </c>
      <c r="J639" s="1364"/>
      <c r="K639" s="1364">
        <v>1</v>
      </c>
      <c r="M639" s="1365" t="s">
        <v>485</v>
      </c>
      <c r="O639" s="1363">
        <v>1653.9199999999998</v>
      </c>
      <c r="P639" s="1363"/>
      <c r="Q639" s="1363">
        <v>28609.25</v>
      </c>
      <c r="R639" s="1363"/>
      <c r="S639" s="1363">
        <v>30263.17</v>
      </c>
      <c r="T639" s="1363"/>
      <c r="U639" s="1363">
        <v>1262.5252170739177</v>
      </c>
      <c r="V639" s="1363"/>
      <c r="W639" s="1363">
        <v>391.39478292608209</v>
      </c>
    </row>
    <row r="640" spans="1:28">
      <c r="A640" s="1561">
        <v>4</v>
      </c>
      <c r="C640" s="1345">
        <v>409</v>
      </c>
      <c r="E640" s="1344" t="s">
        <v>2380</v>
      </c>
      <c r="G640" s="1364">
        <v>0</v>
      </c>
      <c r="H640" s="1561"/>
      <c r="I640" s="1364">
        <v>0</v>
      </c>
      <c r="J640" s="1364"/>
      <c r="K640" s="1364">
        <v>0</v>
      </c>
      <c r="M640" s="1365" t="s">
        <v>485</v>
      </c>
      <c r="O640" s="1363">
        <v>0</v>
      </c>
      <c r="P640" s="1363"/>
      <c r="Q640" s="1363">
        <v>0</v>
      </c>
      <c r="R640" s="1363"/>
      <c r="S640" s="1363">
        <v>0</v>
      </c>
      <c r="T640" s="1363"/>
      <c r="U640" s="1363">
        <v>0</v>
      </c>
      <c r="V640" s="1363"/>
      <c r="W640" s="1363">
        <v>0</v>
      </c>
    </row>
    <row r="641" spans="1:23">
      <c r="A641" s="1561">
        <v>5</v>
      </c>
      <c r="C641" s="1345">
        <v>410</v>
      </c>
      <c r="E641" s="1344" t="s">
        <v>2381</v>
      </c>
      <c r="G641" s="1364">
        <v>0</v>
      </c>
      <c r="H641" s="1561"/>
      <c r="I641" s="1364">
        <v>0</v>
      </c>
      <c r="J641" s="1364"/>
      <c r="K641" s="1364">
        <v>0</v>
      </c>
      <c r="M641" s="1365" t="s">
        <v>485</v>
      </c>
      <c r="O641" s="1363">
        <v>0</v>
      </c>
      <c r="P641" s="1363"/>
      <c r="Q641" s="1363">
        <v>0</v>
      </c>
      <c r="R641" s="1363"/>
      <c r="S641" s="1363">
        <v>0</v>
      </c>
      <c r="T641" s="1363"/>
      <c r="U641" s="1363">
        <v>0</v>
      </c>
      <c r="V641" s="1363"/>
      <c r="W641" s="1363">
        <v>0</v>
      </c>
    </row>
    <row r="642" spans="1:23">
      <c r="A642" s="1561">
        <v>6</v>
      </c>
      <c r="C642" s="1345">
        <v>420</v>
      </c>
      <c r="E642" s="1344" t="s">
        <v>722</v>
      </c>
      <c r="G642" s="1364">
        <v>5.4656147235572827E-2</v>
      </c>
      <c r="H642" s="1561"/>
      <c r="I642" s="1364">
        <v>0.94534385276442723</v>
      </c>
      <c r="J642" s="1364"/>
      <c r="K642" s="1364">
        <v>1</v>
      </c>
      <c r="M642" s="1365" t="s">
        <v>485</v>
      </c>
      <c r="O642" s="1363">
        <v>-159.89000000000001</v>
      </c>
      <c r="P642" s="1363"/>
      <c r="Q642" s="1363">
        <v>-2765.49</v>
      </c>
      <c r="R642" s="1363"/>
      <c r="S642" s="1363">
        <v>-2925.3799999999997</v>
      </c>
      <c r="T642" s="1363"/>
      <c r="U642" s="1363">
        <v>-122.05255209317787</v>
      </c>
      <c r="V642" s="1363"/>
      <c r="W642" s="1363">
        <v>-37.837447906822142</v>
      </c>
    </row>
    <row r="643" spans="1:23">
      <c r="A643" s="1561">
        <v>7</v>
      </c>
      <c r="C643" s="1345">
        <v>427</v>
      </c>
      <c r="E643" s="1344" t="s">
        <v>2382</v>
      </c>
      <c r="G643" s="1364">
        <v>5.4680646643552364E-2</v>
      </c>
      <c r="H643" s="1561"/>
      <c r="I643" s="1364">
        <v>0.94531935335644757</v>
      </c>
      <c r="J643" s="1364"/>
      <c r="K643" s="1364">
        <v>1</v>
      </c>
      <c r="M643" s="1365" t="s">
        <v>485</v>
      </c>
      <c r="O643" s="1363">
        <v>-26.18</v>
      </c>
      <c r="P643" s="1363"/>
      <c r="Q643" s="1363">
        <v>-452.59999999999997</v>
      </c>
      <c r="R643" s="1363"/>
      <c r="S643" s="1363">
        <v>-478.78</v>
      </c>
      <c r="T643" s="1363"/>
      <c r="U643" s="1363">
        <v>-19.984588240661683</v>
      </c>
      <c r="V643" s="1363"/>
      <c r="W643" s="1363">
        <v>-6.1954117593383176</v>
      </c>
    </row>
    <row r="644" spans="1:23">
      <c r="A644" s="1561">
        <v>8</v>
      </c>
      <c r="C644" s="1345" t="s">
        <v>2383</v>
      </c>
      <c r="E644" s="1344" t="s">
        <v>33</v>
      </c>
      <c r="G644" s="1364">
        <v>5.4651669095419929E-2</v>
      </c>
      <c r="H644" s="1561"/>
      <c r="I644" s="1364">
        <v>0.94534833090458015</v>
      </c>
      <c r="J644" s="1364"/>
      <c r="K644" s="1364">
        <v>1</v>
      </c>
      <c r="M644" s="1365" t="s">
        <v>485</v>
      </c>
      <c r="N644" s="1365"/>
      <c r="O644" s="1363">
        <v>25120.420000000006</v>
      </c>
      <c r="P644" s="1363"/>
      <c r="Q644" s="1363">
        <v>434525.56</v>
      </c>
      <c r="R644" s="1363"/>
      <c r="S644" s="1363">
        <v>459645.98</v>
      </c>
      <c r="T644" s="1363"/>
      <c r="U644" s="1363">
        <v>19175.75439772661</v>
      </c>
      <c r="V644" s="1363"/>
      <c r="W644" s="1363">
        <v>5944.6656022733951</v>
      </c>
    </row>
    <row r="645" spans="1:23">
      <c r="A645" s="1561">
        <v>9</v>
      </c>
      <c r="C645" s="1345" t="s">
        <v>519</v>
      </c>
      <c r="E645" s="1344" t="s">
        <v>34</v>
      </c>
      <c r="G645" s="1364">
        <v>5.4651675328210018E-2</v>
      </c>
      <c r="H645" s="1561"/>
      <c r="I645" s="1364">
        <v>0.94534832467178997</v>
      </c>
      <c r="J645" s="1364"/>
      <c r="K645" s="1364">
        <v>1</v>
      </c>
      <c r="M645" s="1365" t="s">
        <v>485</v>
      </c>
      <c r="O645" s="1363">
        <v>29352.900000000005</v>
      </c>
      <c r="P645" s="1363"/>
      <c r="Q645" s="1363">
        <v>507737.67999999993</v>
      </c>
      <c r="R645" s="1363"/>
      <c r="S645" s="1363">
        <v>537090.57999999996</v>
      </c>
      <c r="T645" s="1363"/>
      <c r="U645" s="1363">
        <v>22406.631786452192</v>
      </c>
      <c r="V645" s="1363"/>
      <c r="W645" s="1363">
        <v>6946.2682135478126</v>
      </c>
    </row>
    <row r="646" spans="1:23">
      <c r="A646" s="1561">
        <v>10</v>
      </c>
      <c r="C646" s="1345" t="s">
        <v>521</v>
      </c>
      <c r="E646" s="1344" t="s">
        <v>35</v>
      </c>
      <c r="G646" s="1364">
        <v>5.465131655626148E-2</v>
      </c>
      <c r="H646" s="1561"/>
      <c r="I646" s="1364">
        <v>0.94534868344373846</v>
      </c>
      <c r="J646" s="1364"/>
      <c r="K646" s="1364">
        <v>1</v>
      </c>
      <c r="M646" s="1365" t="s">
        <v>485</v>
      </c>
      <c r="O646" s="1363">
        <v>3483.94</v>
      </c>
      <c r="P646" s="1363"/>
      <c r="Q646" s="1363">
        <v>60264.569999999992</v>
      </c>
      <c r="R646" s="1363"/>
      <c r="S646" s="1363">
        <v>63748.509999999995</v>
      </c>
      <c r="T646" s="1363"/>
      <c r="U646" s="1363">
        <v>2659.4769425198956</v>
      </c>
      <c r="V646" s="1363"/>
      <c r="W646" s="1363">
        <v>824.46305748010457</v>
      </c>
    </row>
    <row r="647" spans="1:23">
      <c r="A647" s="1561">
        <v>11</v>
      </c>
      <c r="C647" s="1345" t="s">
        <v>522</v>
      </c>
      <c r="E647" s="1344" t="s">
        <v>38</v>
      </c>
      <c r="G647" s="1364">
        <v>5.4651580982844956E-2</v>
      </c>
      <c r="H647" s="1561"/>
      <c r="I647" s="1364">
        <v>0.94534841901715505</v>
      </c>
      <c r="J647" s="1364"/>
      <c r="K647" s="1364">
        <v>1</v>
      </c>
      <c r="M647" s="1365" t="s">
        <v>485</v>
      </c>
      <c r="O647" s="1363">
        <v>4146.9799999999996</v>
      </c>
      <c r="P647" s="1363"/>
      <c r="Q647" s="1363">
        <v>71733.350000000006</v>
      </c>
      <c r="R647" s="1363"/>
      <c r="S647" s="1363">
        <v>75880.33</v>
      </c>
      <c r="T647" s="1363"/>
      <c r="U647" s="1363">
        <v>3165.6106853422143</v>
      </c>
      <c r="V647" s="1363"/>
      <c r="W647" s="1363">
        <v>981.36931465778503</v>
      </c>
    </row>
    <row r="648" spans="1:23">
      <c r="A648" s="1561">
        <v>12</v>
      </c>
      <c r="C648" s="1345" t="s">
        <v>523</v>
      </c>
      <c r="E648" s="1344" t="s">
        <v>1785</v>
      </c>
      <c r="G648" s="1364">
        <v>0</v>
      </c>
      <c r="H648" s="1561"/>
      <c r="I648" s="1364">
        <v>0</v>
      </c>
      <c r="J648" s="1364"/>
      <c r="K648" s="1364">
        <v>0</v>
      </c>
      <c r="M648" s="1365" t="s">
        <v>485</v>
      </c>
      <c r="O648" s="1363">
        <v>0</v>
      </c>
      <c r="P648" s="1363"/>
      <c r="Q648" s="1363">
        <v>0</v>
      </c>
      <c r="R648" s="1363"/>
      <c r="S648" s="1363">
        <v>0</v>
      </c>
      <c r="T648" s="1363"/>
      <c r="U648" s="1363">
        <v>0</v>
      </c>
      <c r="V648" s="1363"/>
      <c r="W648" s="1363">
        <v>0</v>
      </c>
    </row>
    <row r="649" spans="1:23">
      <c r="A649" s="1561">
        <v>13</v>
      </c>
      <c r="C649" s="1345" t="s">
        <v>524</v>
      </c>
      <c r="E649" s="1344" t="s">
        <v>1786</v>
      </c>
      <c r="G649" s="1364">
        <v>5.4651873508692085E-2</v>
      </c>
      <c r="H649" s="1561"/>
      <c r="I649" s="1364">
        <v>0.94534812649130784</v>
      </c>
      <c r="J649" s="1364"/>
      <c r="K649" s="1364">
        <v>1</v>
      </c>
      <c r="M649" s="1365" t="s">
        <v>485</v>
      </c>
      <c r="O649" s="1363">
        <v>6620.2699999999986</v>
      </c>
      <c r="P649" s="1363"/>
      <c r="Q649" s="1363">
        <v>114515.01000000001</v>
      </c>
      <c r="R649" s="1363"/>
      <c r="S649" s="1363">
        <v>121135.28000000001</v>
      </c>
      <c r="T649" s="1363"/>
      <c r="U649" s="1363">
        <v>5053.604659740462</v>
      </c>
      <c r="V649" s="1363"/>
      <c r="W649" s="1363">
        <v>1566.6653402595368</v>
      </c>
    </row>
    <row r="650" spans="1:23">
      <c r="A650" s="1561">
        <v>14</v>
      </c>
      <c r="C650" s="1345">
        <v>641</v>
      </c>
      <c r="E650" s="1344" t="s">
        <v>3840</v>
      </c>
      <c r="G650" s="1364">
        <v>5.4647812166488792E-2</v>
      </c>
      <c r="H650" s="1561"/>
      <c r="I650" s="1364">
        <v>0.94535218783351116</v>
      </c>
      <c r="J650" s="1364"/>
      <c r="K650" s="1364">
        <v>1</v>
      </c>
      <c r="M650" s="1365" t="s">
        <v>485</v>
      </c>
      <c r="O650" s="1363">
        <v>102.41</v>
      </c>
      <c r="P650" s="1363"/>
      <c r="Q650" s="1363">
        <v>1771.59</v>
      </c>
      <c r="R650" s="1363"/>
      <c r="S650" s="1363">
        <v>1874</v>
      </c>
      <c r="T650" s="1363"/>
      <c r="U650" s="1363">
        <v>78.175006941411866</v>
      </c>
      <c r="V650" s="1363"/>
      <c r="W650" s="1363">
        <v>24.234993058588124</v>
      </c>
    </row>
    <row r="651" spans="1:23">
      <c r="A651" s="1561">
        <v>15</v>
      </c>
      <c r="C651" s="1345" t="s">
        <v>39</v>
      </c>
      <c r="E651" s="1344" t="s">
        <v>40</v>
      </c>
      <c r="G651" s="1364">
        <v>5.4659752805796283E-2</v>
      </c>
      <c r="H651" s="1561"/>
      <c r="I651" s="1364">
        <v>0.94534024719420373</v>
      </c>
      <c r="J651" s="1364"/>
      <c r="K651" s="1364">
        <v>1</v>
      </c>
      <c r="M651" s="1365" t="s">
        <v>485</v>
      </c>
      <c r="O651" s="1363">
        <v>30.78</v>
      </c>
      <c r="P651" s="1363"/>
      <c r="Q651" s="1363">
        <v>532.34</v>
      </c>
      <c r="R651" s="1363"/>
      <c r="S651" s="1363">
        <v>563.12</v>
      </c>
      <c r="T651" s="1363"/>
      <c r="U651" s="1363">
        <v>23.496013218012475</v>
      </c>
      <c r="V651" s="1363"/>
      <c r="W651" s="1363">
        <v>7.283986781987525</v>
      </c>
    </row>
    <row r="652" spans="1:23">
      <c r="A652" s="1561">
        <v>16</v>
      </c>
      <c r="C652" s="1345" t="s">
        <v>526</v>
      </c>
      <c r="E652" s="1344" t="s">
        <v>3261</v>
      </c>
      <c r="G652" s="1364">
        <v>5.4651684186975358E-2</v>
      </c>
      <c r="H652" s="1561"/>
      <c r="I652" s="1364">
        <v>0.94534831581302459</v>
      </c>
      <c r="J652" s="1364"/>
      <c r="K652" s="1364">
        <v>1</v>
      </c>
      <c r="M652" s="1365" t="s">
        <v>485</v>
      </c>
      <c r="O652" s="1363">
        <v>10547.61</v>
      </c>
      <c r="P652" s="1363"/>
      <c r="Q652" s="1363">
        <v>182449.37</v>
      </c>
      <c r="R652" s="1363"/>
      <c r="S652" s="1363">
        <v>192996.98</v>
      </c>
      <c r="T652" s="1363"/>
      <c r="U652" s="1363">
        <v>8051.5524359467372</v>
      </c>
      <c r="V652" s="1363"/>
      <c r="W652" s="1363">
        <v>2496.0575640532634</v>
      </c>
    </row>
    <row r="653" spans="1:23">
      <c r="A653" s="1561">
        <v>17</v>
      </c>
      <c r="C653" s="1345" t="s">
        <v>526</v>
      </c>
      <c r="E653" s="1344" t="s">
        <v>42</v>
      </c>
      <c r="G653" s="1364">
        <v>5.4651683537761349E-2</v>
      </c>
      <c r="H653" s="1561"/>
      <c r="I653" s="1364">
        <v>0.9453483164622386</v>
      </c>
      <c r="J653" s="1364"/>
      <c r="K653" s="1364">
        <v>1</v>
      </c>
      <c r="M653" s="1365" t="s">
        <v>485</v>
      </c>
      <c r="O653" s="1363">
        <v>8948.7000000000007</v>
      </c>
      <c r="P653" s="1363"/>
      <c r="Q653" s="1363">
        <v>154791.90999999997</v>
      </c>
      <c r="R653" s="1363"/>
      <c r="S653" s="1363">
        <v>163740.60999999999</v>
      </c>
      <c r="T653" s="1363"/>
      <c r="U653" s="1363">
        <v>6831.0192814823995</v>
      </c>
      <c r="V653" s="1363"/>
      <c r="W653" s="1363">
        <v>2117.6807185176012</v>
      </c>
    </row>
    <row r="654" spans="1:23">
      <c r="A654" s="1561">
        <v>18</v>
      </c>
      <c r="C654" s="1345" t="s">
        <v>529</v>
      </c>
      <c r="E654" s="1344" t="s">
        <v>1788</v>
      </c>
      <c r="G654" s="1364">
        <v>5.4650018214089179E-2</v>
      </c>
      <c r="H654" s="1561"/>
      <c r="I654" s="1364">
        <v>0.94534998178591079</v>
      </c>
      <c r="J654" s="1364"/>
      <c r="K654" s="1364">
        <v>1</v>
      </c>
      <c r="M654" s="1365" t="s">
        <v>485</v>
      </c>
      <c r="O654" s="1363">
        <v>70.510000000000005</v>
      </c>
      <c r="P654" s="1363"/>
      <c r="Q654" s="1363">
        <v>1219.7</v>
      </c>
      <c r="R654" s="1363"/>
      <c r="S654" s="1363">
        <v>1290.21</v>
      </c>
      <c r="T654" s="1363"/>
      <c r="U654" s="1363">
        <v>53.824038076740081</v>
      </c>
      <c r="V654" s="1363"/>
      <c r="W654" s="1363">
        <v>16.685961923259924</v>
      </c>
    </row>
    <row r="655" spans="1:23">
      <c r="A655" s="1561">
        <v>19</v>
      </c>
      <c r="B655" s="654"/>
      <c r="C655" s="1345" t="s">
        <v>530</v>
      </c>
      <c r="D655" s="654"/>
      <c r="E655" s="1344" t="s">
        <v>41</v>
      </c>
      <c r="G655" s="1364">
        <v>5.4650957141055681E-2</v>
      </c>
      <c r="H655" s="1561"/>
      <c r="I655" s="1364">
        <v>0.94534904285894428</v>
      </c>
      <c r="J655" s="1364"/>
      <c r="K655" s="1364">
        <v>1</v>
      </c>
      <c r="M655" s="1365" t="s">
        <v>485</v>
      </c>
      <c r="O655" s="1363">
        <v>7753.0400000000072</v>
      </c>
      <c r="P655" s="1363"/>
      <c r="Q655" s="1363">
        <v>134111.62999999998</v>
      </c>
      <c r="R655" s="1363"/>
      <c r="S655" s="1363">
        <v>141864.66999999998</v>
      </c>
      <c r="T655" s="1363"/>
      <c r="U655" s="1363">
        <v>5918.3083274782193</v>
      </c>
      <c r="V655" s="1363"/>
      <c r="W655" s="1363">
        <v>1834.7316725217872</v>
      </c>
    </row>
    <row r="656" spans="1:23" ht="12.75" thickBot="1">
      <c r="A656" s="1561">
        <v>20</v>
      </c>
      <c r="B656" s="654"/>
      <c r="C656" s="1345"/>
      <c r="G656" s="1364"/>
      <c r="H656" s="1561"/>
      <c r="I656" s="1561"/>
      <c r="J656" s="1561"/>
      <c r="K656" s="1561"/>
      <c r="M656" s="1344"/>
      <c r="O656" s="1367">
        <v>115900.26000000001</v>
      </c>
      <c r="P656" s="1363"/>
      <c r="Q656" s="1367">
        <v>2003145.8000000003</v>
      </c>
      <c r="R656" s="1367"/>
      <c r="S656" s="1367">
        <v>2119046.06</v>
      </c>
      <c r="T656" s="1367"/>
      <c r="U656" s="1367">
        <v>88472.840835967596</v>
      </c>
      <c r="V656" s="1367"/>
      <c r="W656" s="1367">
        <v>27427.419164032406</v>
      </c>
    </row>
    <row r="657" spans="1:23" ht="12.75" thickTop="1">
      <c r="A657" s="1561">
        <v>21</v>
      </c>
      <c r="B657" s="654"/>
      <c r="C657" s="1345"/>
      <c r="D657" s="654"/>
      <c r="G657" s="1364"/>
      <c r="H657" s="1561"/>
      <c r="I657" s="1561"/>
      <c r="J657" s="1561"/>
      <c r="K657" s="1561"/>
      <c r="M657" s="1344"/>
      <c r="O657" s="1363"/>
      <c r="P657" s="1363"/>
      <c r="Q657" s="1363"/>
      <c r="R657" s="1363"/>
      <c r="S657" s="1363"/>
      <c r="T657" s="1363"/>
      <c r="U657" s="1363"/>
      <c r="V657" s="1363"/>
      <c r="W657" s="1363"/>
    </row>
    <row r="658" spans="1:23">
      <c r="A658" s="1561">
        <v>22</v>
      </c>
      <c r="B658" s="1362" t="s">
        <v>45</v>
      </c>
      <c r="C658" s="1345"/>
      <c r="G658" s="1364"/>
      <c r="H658" s="1561"/>
      <c r="I658" s="1364"/>
      <c r="J658" s="1364"/>
      <c r="K658" s="1364"/>
      <c r="M658" s="1344"/>
      <c r="O658" s="1363"/>
      <c r="P658" s="1363"/>
      <c r="Q658" s="1363"/>
      <c r="R658" s="1363"/>
      <c r="S658" s="1363"/>
      <c r="T658" s="1363"/>
      <c r="U658" s="1363"/>
      <c r="V658" s="1363"/>
      <c r="W658" s="1363"/>
    </row>
    <row r="659" spans="1:23">
      <c r="A659" s="1561">
        <v>23</v>
      </c>
      <c r="C659" s="1345"/>
      <c r="G659" s="1364"/>
      <c r="H659" s="1561"/>
      <c r="I659" s="1364"/>
      <c r="J659" s="1364"/>
      <c r="K659" s="1364"/>
      <c r="M659" s="1344"/>
      <c r="O659" s="1363"/>
      <c r="P659" s="1363"/>
      <c r="Q659" s="1363"/>
      <c r="R659" s="1363"/>
      <c r="S659" s="1363"/>
      <c r="T659" s="1363"/>
      <c r="U659" s="1363"/>
      <c r="V659" s="1363"/>
      <c r="W659" s="1363"/>
    </row>
    <row r="660" spans="1:23">
      <c r="A660" s="1561">
        <v>24</v>
      </c>
      <c r="C660" s="1345">
        <v>403</v>
      </c>
      <c r="E660" s="1344" t="s">
        <v>43</v>
      </c>
      <c r="G660" s="1364">
        <v>0.24943872046003712</v>
      </c>
      <c r="H660" s="1561"/>
      <c r="I660" s="1364">
        <v>0.75056127953996277</v>
      </c>
      <c r="J660" s="1364"/>
      <c r="K660" s="1364">
        <v>1</v>
      </c>
      <c r="M660" s="1365" t="s">
        <v>485</v>
      </c>
      <c r="O660" s="1366">
        <v>6468.4</v>
      </c>
      <c r="P660" s="1366"/>
      <c r="Q660" s="1366">
        <v>19463.419999999998</v>
      </c>
      <c r="R660" s="1366"/>
      <c r="S660" s="1366">
        <v>25931.82</v>
      </c>
      <c r="T660" s="1366"/>
      <c r="U660" s="1366">
        <v>4937.6742007599705</v>
      </c>
      <c r="V660" s="1366"/>
      <c r="W660" s="1366">
        <v>1530.7257992400293</v>
      </c>
    </row>
    <row r="661" spans="1:23">
      <c r="A661" s="1561">
        <v>25</v>
      </c>
      <c r="C661" s="1345">
        <v>408</v>
      </c>
      <c r="E661" s="1344" t="s">
        <v>32</v>
      </c>
      <c r="G661" s="1364">
        <v>0.23393803697826623</v>
      </c>
      <c r="H661" s="1561"/>
      <c r="I661" s="1364">
        <v>0.76606196302173379</v>
      </c>
      <c r="J661" s="1364"/>
      <c r="K661" s="1364">
        <v>1</v>
      </c>
      <c r="M661" s="1365" t="s">
        <v>485</v>
      </c>
      <c r="O661" s="1363">
        <v>4745.66</v>
      </c>
      <c r="P661" s="1363"/>
      <c r="Q661" s="1363">
        <v>15540.310000000001</v>
      </c>
      <c r="R661" s="1363"/>
      <c r="S661" s="1363">
        <v>20285.97</v>
      </c>
      <c r="T661" s="1363"/>
      <c r="U661" s="1363">
        <v>3622.6150126118609</v>
      </c>
      <c r="V661" s="1363"/>
      <c r="W661" s="1363">
        <v>1123.0449873881389</v>
      </c>
    </row>
    <row r="662" spans="1:23">
      <c r="A662" s="1561">
        <v>26</v>
      </c>
      <c r="C662" s="1345">
        <v>410</v>
      </c>
      <c r="E662" s="1344" t="s">
        <v>2381</v>
      </c>
      <c r="G662" s="1364">
        <v>0</v>
      </c>
      <c r="H662" s="1561"/>
      <c r="I662" s="1364">
        <v>0</v>
      </c>
      <c r="J662" s="1364"/>
      <c r="K662" s="1364">
        <v>0</v>
      </c>
      <c r="M662" s="1365" t="s">
        <v>485</v>
      </c>
      <c r="O662" s="1363">
        <v>0</v>
      </c>
      <c r="P662" s="1363"/>
      <c r="Q662" s="1363">
        <v>0</v>
      </c>
      <c r="R662" s="1363"/>
      <c r="S662" s="1363">
        <v>0</v>
      </c>
      <c r="T662" s="1363"/>
      <c r="U662" s="1363">
        <v>0</v>
      </c>
      <c r="V662" s="1363"/>
      <c r="W662" s="1363">
        <v>0</v>
      </c>
    </row>
    <row r="663" spans="1:23">
      <c r="A663" s="1561">
        <v>27</v>
      </c>
      <c r="C663" s="1345">
        <v>414</v>
      </c>
      <c r="E663" s="1344" t="s">
        <v>32</v>
      </c>
      <c r="G663" s="1364">
        <v>0</v>
      </c>
      <c r="H663" s="1561"/>
      <c r="I663" s="1364">
        <v>0</v>
      </c>
      <c r="J663" s="1364"/>
      <c r="K663" s="1364">
        <v>0</v>
      </c>
      <c r="M663" s="1365" t="s">
        <v>485</v>
      </c>
      <c r="O663" s="1363">
        <v>0</v>
      </c>
      <c r="P663" s="1363"/>
      <c r="Q663" s="1363">
        <v>0</v>
      </c>
      <c r="R663" s="1363"/>
      <c r="S663" s="1363">
        <v>0</v>
      </c>
      <c r="T663" s="1363"/>
      <c r="U663" s="1363">
        <v>0</v>
      </c>
      <c r="V663" s="1363"/>
      <c r="W663" s="1363">
        <v>0</v>
      </c>
    </row>
    <row r="664" spans="1:23">
      <c r="A664" s="1561">
        <v>28</v>
      </c>
      <c r="C664" s="1345">
        <v>427</v>
      </c>
      <c r="E664" s="1344" t="s">
        <v>2382</v>
      </c>
      <c r="G664" s="1364">
        <v>0.23279352226720648</v>
      </c>
      <c r="H664" s="1561"/>
      <c r="I664" s="1364">
        <v>0.76720647773279349</v>
      </c>
      <c r="J664" s="1364"/>
      <c r="K664" s="1364">
        <v>1</v>
      </c>
      <c r="M664" s="1365" t="s">
        <v>485</v>
      </c>
      <c r="O664" s="1363">
        <v>1.1500000000000001</v>
      </c>
      <c r="P664" s="1363"/>
      <c r="Q664" s="1363">
        <v>3.79</v>
      </c>
      <c r="R664" s="1363"/>
      <c r="S664" s="1363">
        <v>4.9400000000000004</v>
      </c>
      <c r="T664" s="1363"/>
      <c r="U664" s="1363">
        <v>0.87785624433769816</v>
      </c>
      <c r="V664" s="1363"/>
      <c r="W664" s="1363">
        <v>0.27214375566230198</v>
      </c>
    </row>
    <row r="665" spans="1:23">
      <c r="A665" s="1561">
        <v>29</v>
      </c>
      <c r="C665" s="1345" t="s">
        <v>2383</v>
      </c>
      <c r="E665" s="1344" t="s">
        <v>33</v>
      </c>
      <c r="G665" s="1364">
        <v>0.23663374569671891</v>
      </c>
      <c r="H665" s="1561"/>
      <c r="I665" s="1364">
        <v>0.76336625430328109</v>
      </c>
      <c r="J665" s="1364"/>
      <c r="K665" s="1364">
        <v>1</v>
      </c>
      <c r="M665" s="1365" t="s">
        <v>485</v>
      </c>
      <c r="N665" s="1365"/>
      <c r="O665" s="1363">
        <v>15196.25</v>
      </c>
      <c r="P665" s="1363"/>
      <c r="Q665" s="1363">
        <v>49022.189999999995</v>
      </c>
      <c r="R665" s="1363"/>
      <c r="S665" s="1363">
        <v>64218.439999999995</v>
      </c>
      <c r="T665" s="1363"/>
      <c r="U665" s="1363">
        <v>11600.106915666734</v>
      </c>
      <c r="V665" s="1363"/>
      <c r="W665" s="1363">
        <v>3596.143084333266</v>
      </c>
    </row>
    <row r="666" spans="1:23">
      <c r="A666" s="1561">
        <v>30</v>
      </c>
      <c r="C666" s="1345" t="s">
        <v>519</v>
      </c>
      <c r="E666" s="1344" t="s">
        <v>34</v>
      </c>
      <c r="G666" s="1364">
        <v>0.23365517241379313</v>
      </c>
      <c r="H666" s="1561"/>
      <c r="I666" s="1364">
        <v>0.76634482758620692</v>
      </c>
      <c r="J666" s="1364"/>
      <c r="K666" s="1364">
        <v>1</v>
      </c>
      <c r="M666" s="1365" t="s">
        <v>485</v>
      </c>
      <c r="O666" s="1363">
        <v>-33.880000000000003</v>
      </c>
      <c r="P666" s="1363"/>
      <c r="Q666" s="1363">
        <v>-111.12</v>
      </c>
      <c r="R666" s="1363"/>
      <c r="S666" s="1363">
        <v>-145</v>
      </c>
      <c r="T666" s="1363"/>
      <c r="U666" s="1363">
        <v>-25.862408311444533</v>
      </c>
      <c r="V666" s="1363"/>
      <c r="W666" s="1363">
        <v>-8.0175916885554699</v>
      </c>
    </row>
    <row r="667" spans="1:23">
      <c r="A667" s="1561">
        <v>31</v>
      </c>
      <c r="C667" s="1345" t="s">
        <v>521</v>
      </c>
      <c r="E667" s="1344" t="s">
        <v>35</v>
      </c>
      <c r="G667" s="1364">
        <v>0.24235232067510554</v>
      </c>
      <c r="H667" s="1561"/>
      <c r="I667" s="1364">
        <v>0.75764767932489441</v>
      </c>
      <c r="J667" s="1364"/>
      <c r="K667" s="1364">
        <v>1</v>
      </c>
      <c r="M667" s="1365" t="s">
        <v>485</v>
      </c>
      <c r="O667" s="1363">
        <v>165.42000000000002</v>
      </c>
      <c r="P667" s="1363"/>
      <c r="Q667" s="1363">
        <v>517.13999999999987</v>
      </c>
      <c r="R667" s="1363"/>
      <c r="S667" s="1363">
        <v>682.56</v>
      </c>
      <c r="T667" s="1363"/>
      <c r="U667" s="1363">
        <v>126.27389559855828</v>
      </c>
      <c r="V667" s="1363"/>
      <c r="W667" s="1363">
        <v>39.146104401441733</v>
      </c>
    </row>
    <row r="668" spans="1:23">
      <c r="A668" s="1561">
        <v>32</v>
      </c>
      <c r="C668" s="1345" t="s">
        <v>36</v>
      </c>
      <c r="E668" s="1344" t="s">
        <v>37</v>
      </c>
      <c r="G668" s="1364">
        <v>0</v>
      </c>
      <c r="H668" s="1561"/>
      <c r="I668" s="1364">
        <v>0</v>
      </c>
      <c r="J668" s="1364"/>
      <c r="K668" s="1364">
        <v>0</v>
      </c>
      <c r="M668" s="1365" t="s">
        <v>485</v>
      </c>
      <c r="O668" s="1363">
        <v>0</v>
      </c>
      <c r="P668" s="1363"/>
      <c r="Q668" s="1363">
        <v>0</v>
      </c>
      <c r="R668" s="1363"/>
      <c r="S668" s="1363">
        <v>0</v>
      </c>
      <c r="T668" s="1363"/>
      <c r="U668" s="1363">
        <v>0</v>
      </c>
      <c r="V668" s="1363"/>
      <c r="W668" s="1363">
        <v>0</v>
      </c>
    </row>
    <row r="669" spans="1:23">
      <c r="A669" s="1561">
        <v>33</v>
      </c>
      <c r="C669" s="1345" t="s">
        <v>523</v>
      </c>
      <c r="E669" s="1344" t="s">
        <v>1785</v>
      </c>
      <c r="G669" s="1364">
        <v>0</v>
      </c>
      <c r="H669" s="1561"/>
      <c r="I669" s="1364">
        <v>0</v>
      </c>
      <c r="J669" s="1364"/>
      <c r="K669" s="1364">
        <v>0</v>
      </c>
      <c r="M669" s="1365" t="s">
        <v>485</v>
      </c>
      <c r="O669" s="1363">
        <v>0</v>
      </c>
      <c r="P669" s="1363"/>
      <c r="Q669" s="1363">
        <v>0</v>
      </c>
      <c r="R669" s="1363"/>
      <c r="S669" s="1363">
        <v>0</v>
      </c>
      <c r="T669" s="1363"/>
      <c r="U669" s="1363">
        <v>0</v>
      </c>
      <c r="V669" s="1363"/>
      <c r="W669" s="1363">
        <v>0</v>
      </c>
    </row>
    <row r="670" spans="1:23">
      <c r="A670" s="1561">
        <v>34</v>
      </c>
      <c r="C670" s="1345">
        <v>635</v>
      </c>
      <c r="E670" s="1344" t="s">
        <v>3841</v>
      </c>
      <c r="G670" s="1364">
        <v>0</v>
      </c>
      <c r="H670" s="1561"/>
      <c r="I670" s="1364">
        <v>0</v>
      </c>
      <c r="J670" s="1364"/>
      <c r="K670" s="1364">
        <v>0</v>
      </c>
      <c r="M670" s="1365" t="s">
        <v>485</v>
      </c>
      <c r="O670" s="1363">
        <v>0</v>
      </c>
      <c r="P670" s="1363"/>
      <c r="Q670" s="1363">
        <v>0</v>
      </c>
      <c r="R670" s="1363"/>
      <c r="S670" s="1363">
        <v>0</v>
      </c>
      <c r="T670" s="1363"/>
      <c r="U670" s="1363">
        <v>0</v>
      </c>
      <c r="V670" s="1363"/>
      <c r="W670" s="1363">
        <v>0</v>
      </c>
    </row>
    <row r="671" spans="1:23">
      <c r="A671" s="1561">
        <v>35</v>
      </c>
      <c r="C671" s="1345" t="s">
        <v>524</v>
      </c>
      <c r="E671" s="1344" t="s">
        <v>1786</v>
      </c>
      <c r="G671" s="1364">
        <v>0.2335612835349816</v>
      </c>
      <c r="H671" s="1561"/>
      <c r="I671" s="1364">
        <v>0.76643871646501838</v>
      </c>
      <c r="J671" s="1364"/>
      <c r="K671" s="1364">
        <v>1</v>
      </c>
      <c r="M671" s="1365" t="s">
        <v>485</v>
      </c>
      <c r="O671" s="1363">
        <v>22.2</v>
      </c>
      <c r="P671" s="1363"/>
      <c r="Q671" s="1363">
        <v>72.849999999999994</v>
      </c>
      <c r="R671" s="1363"/>
      <c r="S671" s="1363">
        <v>95.05</v>
      </c>
      <c r="T671" s="1363"/>
      <c r="U671" s="1363">
        <v>16.9464422819973</v>
      </c>
      <c r="V671" s="1363"/>
      <c r="W671" s="1363">
        <v>5.253557718002698</v>
      </c>
    </row>
    <row r="672" spans="1:23">
      <c r="A672" s="1561">
        <v>36</v>
      </c>
      <c r="C672" s="1345" t="s">
        <v>525</v>
      </c>
      <c r="E672" s="1344" t="s">
        <v>2384</v>
      </c>
      <c r="G672" s="1364">
        <v>0</v>
      </c>
      <c r="H672" s="1561"/>
      <c r="I672" s="1364">
        <v>0</v>
      </c>
      <c r="J672" s="1364"/>
      <c r="K672" s="1364">
        <v>0</v>
      </c>
      <c r="M672" s="1365" t="s">
        <v>485</v>
      </c>
      <c r="O672" s="1363">
        <v>0</v>
      </c>
      <c r="P672" s="1363"/>
      <c r="Q672" s="1363">
        <v>0</v>
      </c>
      <c r="R672" s="1363"/>
      <c r="S672" s="1363">
        <v>0</v>
      </c>
      <c r="T672" s="1363"/>
      <c r="U672" s="1363">
        <v>0</v>
      </c>
      <c r="V672" s="1363"/>
      <c r="W672" s="1363">
        <v>0</v>
      </c>
    </row>
    <row r="673" spans="1:28">
      <c r="A673" s="1561">
        <v>37</v>
      </c>
      <c r="C673" s="1345" t="s">
        <v>39</v>
      </c>
      <c r="E673" s="1344" t="s">
        <v>1787</v>
      </c>
      <c r="G673" s="1364">
        <v>0.23358251926113588</v>
      </c>
      <c r="H673" s="1561"/>
      <c r="I673" s="1364">
        <v>0.76641748073886407</v>
      </c>
      <c r="J673" s="1364"/>
      <c r="K673" s="1364">
        <v>1</v>
      </c>
      <c r="M673" s="1365" t="s">
        <v>485</v>
      </c>
      <c r="O673" s="1363">
        <v>5164.04</v>
      </c>
      <c r="P673" s="1363"/>
      <c r="Q673" s="1363">
        <v>16943.95</v>
      </c>
      <c r="R673" s="1363"/>
      <c r="S673" s="1363">
        <v>22107.99</v>
      </c>
      <c r="T673" s="1363"/>
      <c r="U673" s="1363">
        <v>3941.986747834475</v>
      </c>
      <c r="V673" s="1363"/>
      <c r="W673" s="1363">
        <v>1222.053252165525</v>
      </c>
    </row>
    <row r="674" spans="1:28">
      <c r="A674" s="1561">
        <v>38</v>
      </c>
      <c r="C674" s="1345" t="s">
        <v>528</v>
      </c>
      <c r="E674" s="1344" t="s">
        <v>44</v>
      </c>
      <c r="G674" s="1364">
        <v>0.23361111111111116</v>
      </c>
      <c r="H674" s="1561"/>
      <c r="I674" s="1364">
        <v>0.7663888888888889</v>
      </c>
      <c r="J674" s="1364"/>
      <c r="K674" s="1364">
        <v>1</v>
      </c>
      <c r="M674" s="1365" t="s">
        <v>485</v>
      </c>
      <c r="O674" s="1363">
        <v>25.230000000000004</v>
      </c>
      <c r="P674" s="1363"/>
      <c r="Q674" s="1363">
        <v>82.77</v>
      </c>
      <c r="R674" s="1363"/>
      <c r="S674" s="1363">
        <v>108</v>
      </c>
      <c r="T674" s="1363"/>
      <c r="U674" s="1363">
        <v>19.259402647513152</v>
      </c>
      <c r="V674" s="1363"/>
      <c r="W674" s="1363">
        <v>5.970597352486851</v>
      </c>
    </row>
    <row r="675" spans="1:28">
      <c r="A675" s="1561">
        <v>39</v>
      </c>
      <c r="C675" s="1345" t="s">
        <v>530</v>
      </c>
      <c r="E675" s="1344" t="s">
        <v>41</v>
      </c>
      <c r="G675" s="1364">
        <v>0.23265821393445785</v>
      </c>
      <c r="H675" s="1561"/>
      <c r="I675" s="1364">
        <v>0.76734178606554215</v>
      </c>
      <c r="J675" s="1364"/>
      <c r="K675" s="1364">
        <v>1</v>
      </c>
      <c r="M675" s="1365" t="s">
        <v>485</v>
      </c>
      <c r="O675" s="1363">
        <v>2836.3199999999997</v>
      </c>
      <c r="P675" s="1363"/>
      <c r="Q675" s="1363">
        <v>9354.6099999999988</v>
      </c>
      <c r="R675" s="1363"/>
      <c r="S675" s="1363">
        <v>12190.929999999998</v>
      </c>
      <c r="T675" s="1363"/>
      <c r="U675" s="1363">
        <v>2165.1141069042606</v>
      </c>
      <c r="V675" s="1363"/>
      <c r="W675" s="1363">
        <v>671.20589309573927</v>
      </c>
      <c r="Z675" s="1344" t="s">
        <v>1318</v>
      </c>
    </row>
    <row r="676" spans="1:28" ht="12.75" thickBot="1">
      <c r="A676" s="1561">
        <v>40</v>
      </c>
      <c r="C676" s="1345"/>
      <c r="G676" s="1561"/>
      <c r="H676" s="1561"/>
      <c r="I676" s="1561"/>
      <c r="J676" s="1561"/>
      <c r="K676" s="1364"/>
      <c r="M676" s="1344"/>
      <c r="O676" s="1367">
        <v>34590.789999999994</v>
      </c>
      <c r="P676" s="1363"/>
      <c r="Q676" s="1367">
        <v>110889.91</v>
      </c>
      <c r="R676" s="1367"/>
      <c r="S676" s="1367">
        <v>145480.69999999998</v>
      </c>
      <c r="T676" s="1367"/>
      <c r="U676" s="1367">
        <v>26404.992172238264</v>
      </c>
      <c r="V676" s="1367"/>
      <c r="W676" s="1367">
        <v>8185.7978277617358</v>
      </c>
    </row>
    <row r="677" spans="1:28" ht="12.75" thickTop="1">
      <c r="A677" s="1561">
        <v>41</v>
      </c>
      <c r="C677" s="1345"/>
      <c r="G677" s="1561"/>
      <c r="H677" s="1561"/>
      <c r="I677" s="1561"/>
      <c r="J677" s="1561"/>
      <c r="K677" s="1561"/>
      <c r="M677" s="1344"/>
    </row>
    <row r="678" spans="1:28">
      <c r="A678" s="1561">
        <v>42</v>
      </c>
      <c r="B678" s="1362" t="s">
        <v>2385</v>
      </c>
      <c r="C678" s="1345"/>
      <c r="G678" s="1364"/>
      <c r="H678" s="1561"/>
      <c r="I678" s="1364"/>
      <c r="J678" s="1364"/>
      <c r="K678" s="1364"/>
      <c r="M678" s="1344"/>
      <c r="O678" s="1363"/>
      <c r="P678" s="1363"/>
      <c r="Q678" s="1363"/>
      <c r="R678" s="1363"/>
      <c r="S678" s="1363"/>
      <c r="T678" s="1363"/>
      <c r="U678" s="1363"/>
      <c r="V678" s="1363"/>
      <c r="W678" s="1363"/>
    </row>
    <row r="679" spans="1:28">
      <c r="A679" s="1561">
        <v>43</v>
      </c>
      <c r="B679" s="1362"/>
      <c r="C679" s="1345"/>
      <c r="G679" s="1364"/>
      <c r="H679" s="1561"/>
      <c r="I679" s="1364"/>
      <c r="J679" s="1364"/>
      <c r="K679" s="1364"/>
      <c r="M679" s="1344"/>
      <c r="O679" s="1363"/>
      <c r="P679" s="1363"/>
      <c r="Q679" s="1363"/>
      <c r="R679" s="1363"/>
      <c r="S679" s="1363"/>
      <c r="T679" s="1363"/>
      <c r="U679" s="1363"/>
      <c r="V679" s="1363"/>
      <c r="W679" s="1363"/>
    </row>
    <row r="680" spans="1:28" ht="24.95" customHeight="1">
      <c r="A680" s="1561">
        <v>44</v>
      </c>
      <c r="C680" s="1345">
        <v>427</v>
      </c>
      <c r="E680" s="1344" t="s">
        <v>2382</v>
      </c>
      <c r="G680" s="1364">
        <v>0</v>
      </c>
      <c r="H680" s="1561"/>
      <c r="I680" s="1364">
        <v>0</v>
      </c>
      <c r="J680" s="1364"/>
      <c r="K680" s="1364">
        <v>0</v>
      </c>
      <c r="M680" s="1368" t="s">
        <v>2386</v>
      </c>
      <c r="O680" s="1366">
        <v>0</v>
      </c>
      <c r="P680" s="1366"/>
      <c r="Q680" s="1366">
        <v>0</v>
      </c>
      <c r="R680" s="1366"/>
      <c r="S680" s="1366">
        <v>0</v>
      </c>
      <c r="T680" s="1366"/>
      <c r="U680" s="1366">
        <v>0</v>
      </c>
      <c r="V680" s="1366"/>
      <c r="W680" s="1366">
        <v>0</v>
      </c>
    </row>
    <row r="681" spans="1:28" ht="12.75" thickBot="1">
      <c r="A681" s="1561">
        <v>45</v>
      </c>
      <c r="C681" s="1345"/>
      <c r="G681" s="1561"/>
      <c r="H681" s="1561"/>
      <c r="I681" s="1561"/>
      <c r="J681" s="1561"/>
      <c r="K681" s="1364"/>
      <c r="M681" s="1344"/>
      <c r="O681" s="1370">
        <v>0</v>
      </c>
      <c r="P681" s="1363"/>
      <c r="Q681" s="1370">
        <v>0</v>
      </c>
      <c r="R681" s="1363"/>
      <c r="S681" s="1370">
        <v>0</v>
      </c>
      <c r="T681" s="1363"/>
      <c r="U681" s="1370">
        <v>0</v>
      </c>
      <c r="V681" s="1363"/>
      <c r="W681" s="1370">
        <v>0</v>
      </c>
    </row>
    <row r="682" spans="1:28" ht="12.75" thickTop="1">
      <c r="A682" s="1561">
        <v>46</v>
      </c>
      <c r="B682" s="1344" t="s">
        <v>46</v>
      </c>
      <c r="C682" s="1345"/>
      <c r="G682" s="1561"/>
      <c r="H682" s="1561"/>
      <c r="I682" s="1561"/>
      <c r="J682" s="1561"/>
      <c r="K682" s="1561"/>
    </row>
    <row r="683" spans="1:28">
      <c r="A683" s="1343" t="s">
        <v>1665</v>
      </c>
      <c r="C683" s="1345"/>
      <c r="G683" s="1561"/>
      <c r="H683" s="1561"/>
      <c r="I683" s="1561"/>
      <c r="J683" s="1561"/>
      <c r="K683" s="1561"/>
      <c r="W683" s="1345" t="s">
        <v>1741</v>
      </c>
      <c r="X683" s="1345"/>
      <c r="AB683" s="1935"/>
    </row>
    <row r="684" spans="1:28">
      <c r="C684" s="1345"/>
      <c r="G684" s="1561"/>
      <c r="H684" s="1346"/>
      <c r="I684" s="1346" t="s">
        <v>1318</v>
      </c>
      <c r="J684" s="1346"/>
      <c r="K684" s="1346"/>
      <c r="L684" s="1347"/>
      <c r="S684" s="1345"/>
      <c r="W684" s="1345"/>
      <c r="X684" s="1345"/>
      <c r="AB684" s="1935"/>
    </row>
    <row r="685" spans="1:28">
      <c r="A685" s="654" t="s">
        <v>3808</v>
      </c>
      <c r="C685" s="1345"/>
      <c r="G685" s="1561"/>
      <c r="H685" s="1346"/>
      <c r="I685" s="1346"/>
      <c r="J685" s="1346"/>
      <c r="K685" s="1346"/>
      <c r="L685" s="1347"/>
      <c r="S685" s="1343"/>
      <c r="W685" s="1345" t="s">
        <v>1349</v>
      </c>
      <c r="X685" s="1345"/>
      <c r="AB685" s="2132"/>
    </row>
    <row r="686" spans="1:28">
      <c r="A686" s="654" t="s">
        <v>3807</v>
      </c>
      <c r="B686" s="1343"/>
      <c r="C686" s="1343"/>
      <c r="G686" s="1561"/>
      <c r="H686" s="1346"/>
      <c r="I686" s="1346"/>
      <c r="J686" s="1346"/>
      <c r="K686" s="1346"/>
      <c r="L686" s="1347"/>
      <c r="S686" s="1345"/>
      <c r="W686" s="1345" t="s">
        <v>2399</v>
      </c>
      <c r="X686" s="1345"/>
    </row>
    <row r="687" spans="1:28">
      <c r="A687" s="654" t="s">
        <v>2632</v>
      </c>
      <c r="C687" s="1345"/>
      <c r="F687" s="1343"/>
      <c r="G687" s="1561"/>
      <c r="H687" s="1346"/>
      <c r="I687" s="1346"/>
      <c r="J687" s="1346"/>
      <c r="K687" s="1346"/>
      <c r="L687" s="1347"/>
      <c r="S687" s="1345"/>
      <c r="W687" s="1345"/>
      <c r="X687" s="1345"/>
    </row>
    <row r="688" spans="1:28" ht="12.75" thickBot="1">
      <c r="A688" s="1343" t="s">
        <v>1570</v>
      </c>
      <c r="C688" s="1345"/>
      <c r="E688" s="1348"/>
      <c r="F688" s="1343"/>
      <c r="G688" s="1561"/>
      <c r="H688" s="1346"/>
      <c r="I688" s="1346"/>
      <c r="J688" s="1346"/>
      <c r="K688" s="1346"/>
      <c r="L688" s="1347"/>
      <c r="S688" s="1343"/>
      <c r="W688" s="1382" t="s">
        <v>4011</v>
      </c>
      <c r="X688" s="1345"/>
    </row>
    <row r="689" spans="1:28" ht="12.75" thickBot="1">
      <c r="A689" s="1343" t="s">
        <v>1014</v>
      </c>
      <c r="C689" s="1345"/>
      <c r="F689" s="1343"/>
      <c r="G689" s="1561"/>
      <c r="H689" s="1346"/>
      <c r="I689" s="1346"/>
      <c r="J689" s="1346"/>
      <c r="K689" s="1346"/>
      <c r="L689" s="1347"/>
      <c r="S689" s="1345"/>
      <c r="W689" s="1345"/>
      <c r="Z689" s="1349"/>
    </row>
    <row r="690" spans="1:28">
      <c r="A690" s="1344" t="s">
        <v>2377</v>
      </c>
      <c r="C690" s="1345"/>
      <c r="F690" s="1343"/>
      <c r="G690" s="1561"/>
      <c r="H690" s="1346"/>
      <c r="I690" s="1346"/>
      <c r="J690" s="1346"/>
      <c r="K690" s="1346"/>
      <c r="L690" s="1347"/>
      <c r="U690" s="2601" t="s">
        <v>3721</v>
      </c>
      <c r="V690" s="2601"/>
      <c r="W690" s="2601"/>
    </row>
    <row r="691" spans="1:28">
      <c r="A691" s="1343" t="s">
        <v>2378</v>
      </c>
      <c r="C691" s="1345"/>
      <c r="G691" s="1561"/>
      <c r="H691" s="1561"/>
      <c r="I691" s="1561"/>
      <c r="J691" s="1561"/>
      <c r="K691" s="1561"/>
      <c r="U691" s="2602" t="s">
        <v>2379</v>
      </c>
      <c r="V691" s="2602"/>
      <c r="W691" s="2602"/>
    </row>
    <row r="692" spans="1:28">
      <c r="A692" s="1351"/>
      <c r="B692" s="1351"/>
      <c r="C692" s="1352">
        <v>-1</v>
      </c>
      <c r="D692" s="1352"/>
      <c r="E692" s="1352">
        <v>-2</v>
      </c>
      <c r="F692" s="1351"/>
      <c r="G692" s="1352">
        <v>-3</v>
      </c>
      <c r="H692" s="1352"/>
      <c r="I692" s="1352">
        <v>-4</v>
      </c>
      <c r="J692" s="1352"/>
      <c r="K692" s="1352">
        <v>-5</v>
      </c>
      <c r="L692" s="1351"/>
      <c r="M692" s="1352">
        <v>-6</v>
      </c>
      <c r="N692" s="1351"/>
      <c r="O692" s="1352">
        <v>-7</v>
      </c>
      <c r="P692" s="1351"/>
      <c r="Q692" s="1352">
        <v>-8</v>
      </c>
      <c r="R692" s="1351"/>
      <c r="S692" s="1352">
        <v>-9</v>
      </c>
      <c r="T692" s="1351"/>
      <c r="U692" s="1352">
        <v>-10</v>
      </c>
      <c r="V692" s="1352"/>
      <c r="W692" s="1352">
        <v>-11</v>
      </c>
      <c r="X692" s="654"/>
      <c r="Y692" s="1354"/>
      <c r="Z692" s="1354"/>
      <c r="AA692" s="1354"/>
      <c r="AB692" s="1354"/>
    </row>
    <row r="693" spans="1:28">
      <c r="A693" s="1354"/>
      <c r="B693" s="1354"/>
      <c r="C693" s="1355"/>
      <c r="D693" s="1354"/>
      <c r="E693" s="1354"/>
      <c r="F693" s="1354"/>
      <c r="G693" s="1356"/>
      <c r="H693" s="1356"/>
      <c r="I693" s="1356"/>
      <c r="J693" s="1356"/>
      <c r="K693" s="1356"/>
      <c r="L693" s="1354"/>
      <c r="M693" s="1356"/>
      <c r="N693" s="1354"/>
      <c r="O693" s="2603" t="s">
        <v>3853</v>
      </c>
      <c r="P693" s="2603"/>
      <c r="Q693" s="2603"/>
      <c r="R693" s="2603"/>
      <c r="S693" s="2603"/>
      <c r="T693" s="2603"/>
      <c r="U693" s="2603"/>
      <c r="V693" s="2603"/>
      <c r="W693" s="2603"/>
      <c r="X693" s="654"/>
      <c r="Y693" s="1354"/>
      <c r="Z693" s="1354"/>
      <c r="AA693" s="1354"/>
      <c r="AB693" s="1354"/>
    </row>
    <row r="694" spans="1:28">
      <c r="C694" s="1345"/>
      <c r="G694" s="2600" t="s">
        <v>1623</v>
      </c>
      <c r="H694" s="2600"/>
      <c r="I694" s="2600"/>
      <c r="J694" s="2600"/>
      <c r="K694" s="2600"/>
      <c r="L694" s="1372"/>
      <c r="M694" s="1560"/>
      <c r="N694" s="1372"/>
      <c r="O694" s="1372"/>
      <c r="P694" s="1373"/>
      <c r="Q694" s="1560" t="s">
        <v>1624</v>
      </c>
      <c r="R694" s="1373"/>
      <c r="S694" s="1373"/>
      <c r="U694" s="1372"/>
      <c r="V694" s="1560"/>
      <c r="W694" s="1560"/>
      <c r="X694" s="654"/>
    </row>
    <row r="695" spans="1:28">
      <c r="C695" s="1561" t="s">
        <v>1625</v>
      </c>
      <c r="G695" s="1561" t="s">
        <v>3787</v>
      </c>
      <c r="H695" s="1561"/>
      <c r="I695" s="1561" t="s">
        <v>1666</v>
      </c>
      <c r="J695" s="1561"/>
      <c r="K695" s="1561"/>
      <c r="M695" s="1561" t="s">
        <v>1030</v>
      </c>
      <c r="O695" s="1561" t="s">
        <v>3787</v>
      </c>
      <c r="Q695" s="1561" t="s">
        <v>1666</v>
      </c>
      <c r="S695" s="1561"/>
      <c r="U695" s="1561"/>
      <c r="W695" s="1561"/>
      <c r="X695" s="654"/>
    </row>
    <row r="696" spans="1:28">
      <c r="A696" s="1561" t="s">
        <v>119</v>
      </c>
      <c r="C696" s="1561" t="s">
        <v>1876</v>
      </c>
      <c r="F696" s="1359"/>
      <c r="G696" s="1562" t="s">
        <v>1027</v>
      </c>
      <c r="H696" s="1562"/>
      <c r="I696" s="1562" t="s">
        <v>29</v>
      </c>
      <c r="J696" s="1562"/>
      <c r="K696" s="1562"/>
      <c r="L696" s="1359"/>
      <c r="M696" s="1561" t="s">
        <v>1626</v>
      </c>
      <c r="N696" s="1359"/>
      <c r="O696" s="1562" t="s">
        <v>1027</v>
      </c>
      <c r="P696" s="1359"/>
      <c r="Q696" s="1562" t="s">
        <v>29</v>
      </c>
      <c r="R696" s="1359"/>
      <c r="S696" s="1360"/>
      <c r="T696" s="1359"/>
      <c r="U696" s="1361">
        <v>0.76378434293818753</v>
      </c>
      <c r="V696" s="1359"/>
      <c r="W696" s="1361">
        <v>0.23621565706181241</v>
      </c>
      <c r="X696" s="654"/>
    </row>
    <row r="697" spans="1:28">
      <c r="A697" s="1560" t="s">
        <v>1029</v>
      </c>
      <c r="B697" s="1372"/>
      <c r="C697" s="1560" t="s">
        <v>1029</v>
      </c>
      <c r="D697" s="1372"/>
      <c r="E697" s="1560" t="s">
        <v>1030</v>
      </c>
      <c r="F697" s="1372"/>
      <c r="G697" s="1564" t="s">
        <v>3569</v>
      </c>
      <c r="H697" s="1564"/>
      <c r="I697" s="1564" t="s">
        <v>30</v>
      </c>
      <c r="J697" s="1564"/>
      <c r="K697" s="1564" t="s">
        <v>152</v>
      </c>
      <c r="L697" s="1357"/>
      <c r="M697" s="1564" t="s">
        <v>1627</v>
      </c>
      <c r="N697" s="1357"/>
      <c r="O697" s="1564" t="s">
        <v>3569</v>
      </c>
      <c r="P697" s="1357"/>
      <c r="Q697" s="1564" t="s">
        <v>30</v>
      </c>
      <c r="R697" s="1357"/>
      <c r="S697" s="1564" t="s">
        <v>152</v>
      </c>
      <c r="T697" s="1371"/>
      <c r="U697" s="1564" t="s">
        <v>682</v>
      </c>
      <c r="V697" s="1564"/>
      <c r="W697" s="1564" t="s">
        <v>926</v>
      </c>
      <c r="X697" s="654"/>
    </row>
    <row r="698" spans="1:28">
      <c r="A698" s="1562"/>
      <c r="B698" s="1359"/>
      <c r="C698" s="1562"/>
      <c r="D698" s="1359"/>
      <c r="E698" s="1562"/>
      <c r="F698" s="1359"/>
      <c r="G698" s="1561"/>
      <c r="H698" s="1561"/>
      <c r="I698" s="1561"/>
      <c r="J698" s="1561"/>
      <c r="K698" s="1561"/>
      <c r="M698" s="1344"/>
      <c r="X698" s="654"/>
    </row>
    <row r="699" spans="1:28">
      <c r="A699" s="1561">
        <v>1</v>
      </c>
      <c r="B699" s="1362" t="s">
        <v>31</v>
      </c>
      <c r="C699" s="1345"/>
      <c r="G699" s="1561"/>
      <c r="H699" s="1561"/>
      <c r="I699" s="1561"/>
      <c r="J699" s="1561"/>
      <c r="K699" s="1561"/>
      <c r="M699" s="1344"/>
      <c r="O699" s="1363"/>
      <c r="P699" s="1363"/>
      <c r="Q699" s="1363"/>
      <c r="R699" s="1363"/>
      <c r="S699" s="1363"/>
      <c r="T699" s="1363"/>
      <c r="U699" s="1363"/>
      <c r="V699" s="1363"/>
      <c r="W699" s="1363"/>
      <c r="X699" s="654"/>
    </row>
    <row r="700" spans="1:28">
      <c r="A700" s="1561">
        <v>2</v>
      </c>
      <c r="C700" s="1345">
        <v>403</v>
      </c>
      <c r="E700" s="1344" t="s">
        <v>532</v>
      </c>
      <c r="G700" s="1364">
        <v>5.4974308178047389E-2</v>
      </c>
      <c r="H700" s="1561"/>
      <c r="I700" s="1364">
        <v>0.94502569182195262</v>
      </c>
      <c r="J700" s="1364"/>
      <c r="K700" s="1364">
        <v>1</v>
      </c>
      <c r="M700" s="1365" t="s">
        <v>485</v>
      </c>
      <c r="O700" s="1366">
        <v>17537.999999999989</v>
      </c>
      <c r="P700" s="1366"/>
      <c r="Q700" s="1366">
        <v>301483.75</v>
      </c>
      <c r="R700" s="1366"/>
      <c r="S700" s="1366">
        <v>319021.75</v>
      </c>
      <c r="T700" s="1366"/>
      <c r="U700" s="1366">
        <v>13395.249806449925</v>
      </c>
      <c r="V700" s="1366"/>
      <c r="W700" s="1366">
        <v>4142.7501935500632</v>
      </c>
    </row>
    <row r="701" spans="1:28">
      <c r="A701" s="1561">
        <v>3</v>
      </c>
      <c r="C701" s="1345">
        <v>408</v>
      </c>
      <c r="E701" s="1344" t="s">
        <v>32</v>
      </c>
      <c r="G701" s="1364">
        <v>5.4515287982944083E-2</v>
      </c>
      <c r="H701" s="1561"/>
      <c r="I701" s="1364">
        <v>0.94548471201705597</v>
      </c>
      <c r="J701" s="1364"/>
      <c r="K701" s="1364">
        <v>1</v>
      </c>
      <c r="M701" s="1365" t="s">
        <v>485</v>
      </c>
      <c r="O701" s="1363">
        <v>-2.300000000000141</v>
      </c>
      <c r="P701" s="1363"/>
      <c r="Q701" s="1363">
        <v>-39.889999999994913</v>
      </c>
      <c r="R701" s="1363"/>
      <c r="S701" s="1363">
        <v>-42.189999999995052</v>
      </c>
      <c r="T701" s="1363"/>
      <c r="U701" s="1363">
        <v>-1.756703988757939</v>
      </c>
      <c r="V701" s="1363"/>
      <c r="W701" s="1363">
        <v>-0.54329601124220184</v>
      </c>
    </row>
    <row r="702" spans="1:28">
      <c r="A702" s="1561">
        <v>4</v>
      </c>
      <c r="C702" s="1345">
        <v>409</v>
      </c>
      <c r="E702" s="1344" t="s">
        <v>2380</v>
      </c>
      <c r="G702" s="1364">
        <v>5.4499999999999993E-2</v>
      </c>
      <c r="H702" s="1561"/>
      <c r="I702" s="1364">
        <v>0.94550000000000001</v>
      </c>
      <c r="J702" s="1364"/>
      <c r="K702" s="1364">
        <v>1</v>
      </c>
      <c r="M702" s="1365" t="s">
        <v>485</v>
      </c>
      <c r="O702" s="1363">
        <v>5.4499999999999993</v>
      </c>
      <c r="P702" s="1363"/>
      <c r="Q702" s="1363">
        <v>94.55</v>
      </c>
      <c r="R702" s="1363"/>
      <c r="S702" s="1363">
        <v>100</v>
      </c>
      <c r="T702" s="1363"/>
      <c r="U702" s="1363">
        <v>4.1626246690131214</v>
      </c>
      <c r="V702" s="1363"/>
      <c r="W702" s="1363">
        <v>1.2873753309868774</v>
      </c>
    </row>
    <row r="703" spans="1:28">
      <c r="A703" s="1561">
        <v>5</v>
      </c>
      <c r="C703" s="1345">
        <v>410</v>
      </c>
      <c r="E703" s="1344" t="s">
        <v>2381</v>
      </c>
      <c r="G703" s="1364">
        <v>5.4687790491734625E-2</v>
      </c>
      <c r="H703" s="1561"/>
      <c r="I703" s="1364">
        <v>0.94531220950826533</v>
      </c>
      <c r="J703" s="1364"/>
      <c r="K703" s="1364">
        <v>1</v>
      </c>
      <c r="M703" s="1365" t="s">
        <v>485</v>
      </c>
      <c r="O703" s="1363">
        <v>1117.79</v>
      </c>
      <c r="P703" s="1363"/>
      <c r="Q703" s="1363">
        <v>19321.689999999999</v>
      </c>
      <c r="R703" s="1363"/>
      <c r="S703" s="1363">
        <v>20439.48</v>
      </c>
      <c r="T703" s="1363"/>
      <c r="U703" s="1363">
        <v>853.75050069287659</v>
      </c>
      <c r="V703" s="1363"/>
      <c r="W703" s="1363">
        <v>264.03949930712326</v>
      </c>
    </row>
    <row r="704" spans="1:28">
      <c r="A704" s="1561">
        <v>6</v>
      </c>
      <c r="C704" s="1345">
        <v>420</v>
      </c>
      <c r="E704" s="1344" t="s">
        <v>722</v>
      </c>
      <c r="G704" s="1364">
        <v>5.4681806498435119E-2</v>
      </c>
      <c r="H704" s="1561"/>
      <c r="I704" s="1364">
        <v>0.94531819350156487</v>
      </c>
      <c r="J704" s="1364"/>
      <c r="K704" s="1364">
        <v>1</v>
      </c>
      <c r="M704" s="1365" t="s">
        <v>485</v>
      </c>
      <c r="O704" s="1363">
        <v>-180.83000000000004</v>
      </c>
      <c r="P704" s="1363"/>
      <c r="Q704" s="1363">
        <v>-3126.1200000000003</v>
      </c>
      <c r="R704" s="1363"/>
      <c r="S704" s="1363">
        <v>-3306.9500000000003</v>
      </c>
      <c r="T704" s="1363"/>
      <c r="U704" s="1363">
        <v>-138.11512273351249</v>
      </c>
      <c r="V704" s="1363"/>
      <c r="W704" s="1363">
        <v>-42.714877266487548</v>
      </c>
    </row>
    <row r="705" spans="1:23">
      <c r="A705" s="1561">
        <v>7</v>
      </c>
      <c r="C705" s="1345">
        <v>427</v>
      </c>
      <c r="E705" s="1344" t="s">
        <v>2382</v>
      </c>
      <c r="G705" s="1364">
        <v>-252.28997161779313</v>
      </c>
      <c r="H705" s="1561"/>
      <c r="I705" s="1364">
        <v>253.28997161779313</v>
      </c>
      <c r="J705" s="1364"/>
      <c r="K705" s="1364">
        <v>1</v>
      </c>
      <c r="M705" s="1365" t="s">
        <v>485</v>
      </c>
      <c r="O705" s="1363">
        <v>5333.41</v>
      </c>
      <c r="P705" s="1363"/>
      <c r="Q705" s="1363">
        <v>-5354.5499999999993</v>
      </c>
      <c r="R705" s="1363"/>
      <c r="S705" s="1363">
        <v>-21.139999999999418</v>
      </c>
      <c r="T705" s="1363"/>
      <c r="U705" s="1363">
        <v>4073.5750524699588</v>
      </c>
      <c r="V705" s="1363"/>
      <c r="W705" s="1363">
        <v>1259.8349475300408</v>
      </c>
    </row>
    <row r="706" spans="1:23">
      <c r="A706" s="1561">
        <v>8</v>
      </c>
      <c r="C706" s="1345" t="s">
        <v>2383</v>
      </c>
      <c r="E706" s="1344" t="s">
        <v>33</v>
      </c>
      <c r="G706" s="1364">
        <v>5.4687844256609192E-2</v>
      </c>
      <c r="H706" s="1561"/>
      <c r="I706" s="1364">
        <v>0.94531215574339078</v>
      </c>
      <c r="J706" s="1364"/>
      <c r="K706" s="1364">
        <v>1</v>
      </c>
      <c r="M706" s="1365" t="s">
        <v>485</v>
      </c>
      <c r="N706" s="1365"/>
      <c r="O706" s="1363">
        <v>17524</v>
      </c>
      <c r="P706" s="1363"/>
      <c r="Q706" s="1363">
        <v>302912.84000000003</v>
      </c>
      <c r="R706" s="1363"/>
      <c r="S706" s="1363">
        <v>320436.84000000003</v>
      </c>
      <c r="T706" s="1363"/>
      <c r="U706" s="1363">
        <v>13384.556825648799</v>
      </c>
      <c r="V706" s="1363"/>
      <c r="W706" s="1363">
        <v>4139.4431743512005</v>
      </c>
    </row>
    <row r="707" spans="1:23">
      <c r="A707" s="1561">
        <v>9</v>
      </c>
      <c r="C707" s="1345" t="s">
        <v>519</v>
      </c>
      <c r="E707" s="1344" t="s">
        <v>34</v>
      </c>
      <c r="G707" s="1364">
        <v>5.4687695093223097E-2</v>
      </c>
      <c r="H707" s="1561"/>
      <c r="I707" s="1364">
        <v>0.94531230490677687</v>
      </c>
      <c r="J707" s="1364"/>
      <c r="K707" s="1364">
        <v>1</v>
      </c>
      <c r="M707" s="1365" t="s">
        <v>485</v>
      </c>
      <c r="O707" s="1363">
        <v>37886.419999999991</v>
      </c>
      <c r="P707" s="1363"/>
      <c r="Q707" s="1363">
        <v>654891.36</v>
      </c>
      <c r="R707" s="1363"/>
      <c r="S707" s="1363">
        <v>692777.78</v>
      </c>
      <c r="T707" s="1363"/>
      <c r="U707" s="1363">
        <v>28937.054405980201</v>
      </c>
      <c r="V707" s="1363"/>
      <c r="W707" s="1363">
        <v>8949.3655940197896</v>
      </c>
    </row>
    <row r="708" spans="1:23">
      <c r="A708" s="1561">
        <v>10</v>
      </c>
      <c r="C708" s="1345" t="s">
        <v>521</v>
      </c>
      <c r="E708" s="1344" t="s">
        <v>35</v>
      </c>
      <c r="G708" s="1364">
        <v>5.4688427383028947E-2</v>
      </c>
      <c r="H708" s="1561"/>
      <c r="I708" s="1364">
        <v>0.94531157261697107</v>
      </c>
      <c r="J708" s="1364"/>
      <c r="K708" s="1364">
        <v>1</v>
      </c>
      <c r="M708" s="1365" t="s">
        <v>485</v>
      </c>
      <c r="O708" s="1363">
        <v>4284.59</v>
      </c>
      <c r="P708" s="1363"/>
      <c r="Q708" s="1363">
        <v>74060.870000000024</v>
      </c>
      <c r="R708" s="1363"/>
      <c r="S708" s="1363">
        <v>78345.460000000021</v>
      </c>
      <c r="T708" s="1363"/>
      <c r="U708" s="1363">
        <v>3272.502757909529</v>
      </c>
      <c r="V708" s="1363"/>
      <c r="W708" s="1363">
        <v>1012.0872420904709</v>
      </c>
    </row>
    <row r="709" spans="1:23">
      <c r="A709" s="1561">
        <v>11</v>
      </c>
      <c r="C709" s="1345" t="s">
        <v>522</v>
      </c>
      <c r="E709" s="1344" t="s">
        <v>38</v>
      </c>
      <c r="G709" s="1364">
        <v>5.4687706239255854E-2</v>
      </c>
      <c r="H709" s="1561"/>
      <c r="I709" s="1364">
        <v>0.9453122937607441</v>
      </c>
      <c r="J709" s="1364"/>
      <c r="K709" s="1364">
        <v>1</v>
      </c>
      <c r="M709" s="1365" t="s">
        <v>485</v>
      </c>
      <c r="O709" s="1363">
        <v>4163.9399999999996</v>
      </c>
      <c r="P709" s="1363"/>
      <c r="Q709" s="1363">
        <v>71976.39</v>
      </c>
      <c r="R709" s="1363"/>
      <c r="S709" s="1363">
        <v>76140.33</v>
      </c>
      <c r="T709" s="1363"/>
      <c r="U709" s="1363">
        <v>3180.3521769340364</v>
      </c>
      <c r="V709" s="1363"/>
      <c r="W709" s="1363">
        <v>983.58782306596311</v>
      </c>
    </row>
    <row r="710" spans="1:23">
      <c r="A710" s="1561">
        <v>12</v>
      </c>
      <c r="C710" s="1345" t="s">
        <v>523</v>
      </c>
      <c r="E710" s="1344" t="s">
        <v>1785</v>
      </c>
      <c r="G710" s="1364">
        <v>0</v>
      </c>
      <c r="H710" s="1561"/>
      <c r="I710" s="1364">
        <v>0</v>
      </c>
      <c r="J710" s="1364"/>
      <c r="K710" s="1364">
        <v>0</v>
      </c>
      <c r="M710" s="1365" t="s">
        <v>485</v>
      </c>
      <c r="O710" s="1363">
        <v>0</v>
      </c>
      <c r="P710" s="1363"/>
      <c r="Q710" s="1363">
        <v>0</v>
      </c>
      <c r="R710" s="1363"/>
      <c r="S710" s="1363">
        <v>0</v>
      </c>
      <c r="T710" s="1363"/>
      <c r="U710" s="1363">
        <v>0</v>
      </c>
      <c r="V710" s="1363"/>
      <c r="W710" s="1363">
        <v>0</v>
      </c>
    </row>
    <row r="711" spans="1:23">
      <c r="A711" s="1561">
        <v>13</v>
      </c>
      <c r="C711" s="1345" t="s">
        <v>524</v>
      </c>
      <c r="E711" s="1344" t="s">
        <v>1786</v>
      </c>
      <c r="G711" s="1364">
        <v>5.4687482131325904E-2</v>
      </c>
      <c r="H711" s="1561"/>
      <c r="I711" s="1364">
        <v>0.9453125178686741</v>
      </c>
      <c r="J711" s="1364"/>
      <c r="K711" s="1364">
        <v>1</v>
      </c>
      <c r="M711" s="1365" t="s">
        <v>485</v>
      </c>
      <c r="O711" s="1363">
        <v>6455.7900000000018</v>
      </c>
      <c r="P711" s="1363"/>
      <c r="Q711" s="1363">
        <v>111592.98</v>
      </c>
      <c r="R711" s="1363"/>
      <c r="S711" s="1363">
        <v>118048.77</v>
      </c>
      <c r="T711" s="1363"/>
      <c r="U711" s="1363">
        <v>4930.8313232969231</v>
      </c>
      <c r="V711" s="1363"/>
      <c r="W711" s="1363">
        <v>1524.9586767030785</v>
      </c>
    </row>
    <row r="712" spans="1:23">
      <c r="A712" s="1561">
        <v>14</v>
      </c>
      <c r="C712" s="1345">
        <v>641</v>
      </c>
      <c r="E712" s="1344" t="s">
        <v>3840</v>
      </c>
      <c r="G712" s="1364">
        <v>5.4687833511205972E-2</v>
      </c>
      <c r="H712" s="1561"/>
      <c r="I712" s="1364">
        <v>0.94531216648879413</v>
      </c>
      <c r="J712" s="1364"/>
      <c r="K712" s="1364">
        <v>1</v>
      </c>
      <c r="M712" s="1365" t="s">
        <v>485</v>
      </c>
      <c r="O712" s="1363">
        <v>204.96999999999997</v>
      </c>
      <c r="P712" s="1363"/>
      <c r="Q712" s="1363">
        <v>3543.03</v>
      </c>
      <c r="R712" s="1363"/>
      <c r="S712" s="1363">
        <v>3748</v>
      </c>
      <c r="T712" s="1363"/>
      <c r="U712" s="1363">
        <v>156.55287677204026</v>
      </c>
      <c r="V712" s="1363"/>
      <c r="W712" s="1363">
        <v>48.417123227959685</v>
      </c>
    </row>
    <row r="713" spans="1:23">
      <c r="A713" s="1561">
        <v>15</v>
      </c>
      <c r="C713" s="1345" t="s">
        <v>39</v>
      </c>
      <c r="E713" s="1344" t="s">
        <v>40</v>
      </c>
      <c r="G713" s="1364">
        <v>5.4703270084779966E-2</v>
      </c>
      <c r="H713" s="1561"/>
      <c r="I713" s="1364">
        <v>0.94529672991522007</v>
      </c>
      <c r="J713" s="1364"/>
      <c r="K713" s="1364">
        <v>1</v>
      </c>
      <c r="M713" s="1365" t="s">
        <v>485</v>
      </c>
      <c r="O713" s="1363">
        <v>16.259999999999998</v>
      </c>
      <c r="P713" s="1363"/>
      <c r="Q713" s="1363">
        <v>280.98</v>
      </c>
      <c r="R713" s="1363"/>
      <c r="S713" s="1363">
        <v>297.24</v>
      </c>
      <c r="T713" s="1363"/>
      <c r="U713" s="1363">
        <v>12.419133416174928</v>
      </c>
      <c r="V713" s="1363"/>
      <c r="W713" s="1363">
        <v>3.8408665838250693</v>
      </c>
    </row>
    <row r="714" spans="1:23">
      <c r="A714" s="1561">
        <v>16</v>
      </c>
      <c r="C714" s="1345" t="s">
        <v>526</v>
      </c>
      <c r="E714" s="1344" t="s">
        <v>3261</v>
      </c>
      <c r="G714" s="1364">
        <v>5.4687743044284483E-2</v>
      </c>
      <c r="H714" s="1561"/>
      <c r="I714" s="1364">
        <v>0.94531225695571552</v>
      </c>
      <c r="J714" s="1364"/>
      <c r="K714" s="1364">
        <v>1</v>
      </c>
      <c r="M714" s="1365" t="s">
        <v>485</v>
      </c>
      <c r="O714" s="1363">
        <v>10564.99</v>
      </c>
      <c r="P714" s="1363"/>
      <c r="Q714" s="1363">
        <v>182622.54</v>
      </c>
      <c r="R714" s="1363"/>
      <c r="S714" s="1363">
        <v>193187.53</v>
      </c>
      <c r="T714" s="1363"/>
      <c r="U714" s="1363">
        <v>8069.3739452985219</v>
      </c>
      <c r="V714" s="1363"/>
      <c r="W714" s="1363">
        <v>2495.6160547014774</v>
      </c>
    </row>
    <row r="715" spans="1:23">
      <c r="A715" s="1561">
        <v>17</v>
      </c>
      <c r="C715" s="1345" t="s">
        <v>526</v>
      </c>
      <c r="E715" s="1344" t="s">
        <v>42</v>
      </c>
      <c r="G715" s="1364">
        <v>5.468777891143041E-2</v>
      </c>
      <c r="H715" s="1561"/>
      <c r="I715" s="1364">
        <v>0.9453122210885696</v>
      </c>
      <c r="J715" s="1364"/>
      <c r="K715" s="1364">
        <v>1</v>
      </c>
      <c r="M715" s="1365" t="s">
        <v>485</v>
      </c>
      <c r="O715" s="1363">
        <v>-1455.25</v>
      </c>
      <c r="P715" s="1363"/>
      <c r="Q715" s="1363">
        <v>-25154.9</v>
      </c>
      <c r="R715" s="1363"/>
      <c r="S715" s="1363">
        <v>-26610.15</v>
      </c>
      <c r="T715" s="1363"/>
      <c r="U715" s="1363">
        <v>-1111.4971650607974</v>
      </c>
      <c r="V715" s="1363"/>
      <c r="W715" s="1363">
        <v>-343.7528349392025</v>
      </c>
    </row>
    <row r="716" spans="1:23">
      <c r="A716" s="1561">
        <v>18</v>
      </c>
      <c r="C716" s="1345" t="s">
        <v>529</v>
      </c>
      <c r="E716" s="1344" t="s">
        <v>1788</v>
      </c>
      <c r="G716" s="1364">
        <v>5.4683847978902619E-2</v>
      </c>
      <c r="H716" s="1561"/>
      <c r="I716" s="1364">
        <v>0.94531615202109742</v>
      </c>
      <c r="J716" s="1364"/>
      <c r="K716" s="1364">
        <v>1</v>
      </c>
      <c r="M716" s="1365" t="s">
        <v>485</v>
      </c>
      <c r="O716" s="1363">
        <v>62</v>
      </c>
      <c r="P716" s="1363"/>
      <c r="Q716" s="1363">
        <v>1071.79</v>
      </c>
      <c r="R716" s="1363"/>
      <c r="S716" s="1363">
        <v>1133.79</v>
      </c>
      <c r="T716" s="1363"/>
      <c r="U716" s="1363">
        <v>47.354629262167627</v>
      </c>
      <c r="V716" s="1363"/>
      <c r="W716" s="1363">
        <v>14.645370737832369</v>
      </c>
    </row>
    <row r="717" spans="1:23">
      <c r="A717" s="1561">
        <v>19</v>
      </c>
      <c r="B717" s="654"/>
      <c r="C717" s="1345" t="s">
        <v>530</v>
      </c>
      <c r="D717" s="654"/>
      <c r="E717" s="1344" t="s">
        <v>41</v>
      </c>
      <c r="G717" s="1364">
        <v>5.468782405917344E-2</v>
      </c>
      <c r="H717" s="1561"/>
      <c r="I717" s="1364">
        <v>0.94531217594082662</v>
      </c>
      <c r="J717" s="1364"/>
      <c r="K717" s="1364">
        <v>1</v>
      </c>
      <c r="M717" s="1365" t="s">
        <v>485</v>
      </c>
      <c r="O717" s="1363">
        <v>7396.3800000000074</v>
      </c>
      <c r="P717" s="1363"/>
      <c r="Q717" s="1363">
        <v>127850.91</v>
      </c>
      <c r="R717" s="1363"/>
      <c r="S717" s="1363">
        <v>135247.29</v>
      </c>
      <c r="T717" s="1363"/>
      <c r="U717" s="1363">
        <v>5649.2392384211571</v>
      </c>
      <c r="V717" s="1363"/>
      <c r="W717" s="1363">
        <v>1747.1407615788498</v>
      </c>
    </row>
    <row r="718" spans="1:23" ht="12.75" thickBot="1">
      <c r="A718" s="1561">
        <v>20</v>
      </c>
      <c r="B718" s="654"/>
      <c r="C718" s="1345"/>
      <c r="G718" s="1364"/>
      <c r="H718" s="1561"/>
      <c r="I718" s="1561"/>
      <c r="J718" s="1561"/>
      <c r="K718" s="1561"/>
      <c r="M718" s="1344"/>
      <c r="O718" s="1367">
        <v>110915.60999999999</v>
      </c>
      <c r="P718" s="1363"/>
      <c r="Q718" s="1367">
        <v>1818028.22</v>
      </c>
      <c r="R718" s="1367"/>
      <c r="S718" s="1367">
        <v>1928943.8300000003</v>
      </c>
      <c r="T718" s="1367"/>
      <c r="U718" s="1367">
        <v>84715.606305438239</v>
      </c>
      <c r="V718" s="1367"/>
      <c r="W718" s="1367">
        <v>26200.003694561725</v>
      </c>
    </row>
    <row r="719" spans="1:23" ht="12.75" thickTop="1">
      <c r="A719" s="1561">
        <v>21</v>
      </c>
      <c r="B719" s="654"/>
      <c r="C719" s="1345"/>
      <c r="D719" s="654"/>
      <c r="G719" s="1364"/>
      <c r="H719" s="1561"/>
      <c r="I719" s="1561"/>
      <c r="J719" s="1561"/>
      <c r="K719" s="1561"/>
      <c r="M719" s="1344"/>
      <c r="O719" s="1363"/>
      <c r="P719" s="1363"/>
      <c r="Q719" s="1363"/>
      <c r="R719" s="1363"/>
      <c r="S719" s="1363"/>
      <c r="T719" s="1363"/>
      <c r="U719" s="1363"/>
      <c r="V719" s="1363"/>
      <c r="W719" s="1363"/>
    </row>
    <row r="720" spans="1:23">
      <c r="A720" s="1561">
        <v>22</v>
      </c>
      <c r="B720" s="1362" t="s">
        <v>45</v>
      </c>
      <c r="C720" s="1345"/>
      <c r="G720" s="1364"/>
      <c r="H720" s="1561"/>
      <c r="I720" s="1364"/>
      <c r="J720" s="1364"/>
      <c r="K720" s="1364"/>
      <c r="M720" s="1344"/>
      <c r="O720" s="1363"/>
      <c r="P720" s="1363"/>
      <c r="Q720" s="1363"/>
      <c r="R720" s="1363"/>
      <c r="S720" s="1363"/>
      <c r="T720" s="1363"/>
      <c r="U720" s="1363"/>
      <c r="V720" s="1363"/>
      <c r="W720" s="1363"/>
    </row>
    <row r="721" spans="1:23">
      <c r="A721" s="1561">
        <v>23</v>
      </c>
      <c r="C721" s="1345"/>
      <c r="G721" s="1364"/>
      <c r="H721" s="1561"/>
      <c r="I721" s="1364"/>
      <c r="J721" s="1364"/>
      <c r="K721" s="1364"/>
      <c r="M721" s="1344"/>
      <c r="O721" s="1363"/>
      <c r="P721" s="1363"/>
      <c r="Q721" s="1363"/>
      <c r="R721" s="1363"/>
      <c r="S721" s="1363"/>
      <c r="T721" s="1363"/>
      <c r="U721" s="1363"/>
      <c r="V721" s="1363"/>
      <c r="W721" s="1363"/>
    </row>
    <row r="722" spans="1:23">
      <c r="A722" s="1561">
        <v>24</v>
      </c>
      <c r="C722" s="1345">
        <v>403</v>
      </c>
      <c r="E722" s="1344" t="s">
        <v>43</v>
      </c>
      <c r="G722" s="1364">
        <v>0.24794189737298838</v>
      </c>
      <c r="H722" s="1561"/>
      <c r="I722" s="1364">
        <v>0.75205810262701156</v>
      </c>
      <c r="J722" s="1364"/>
      <c r="K722" s="1364">
        <v>1</v>
      </c>
      <c r="M722" s="1365" t="s">
        <v>485</v>
      </c>
      <c r="O722" s="1366">
        <v>7270.130000000001</v>
      </c>
      <c r="P722" s="1366"/>
      <c r="Q722" s="1366">
        <v>22051.779999999995</v>
      </c>
      <c r="R722" s="1366"/>
      <c r="S722" s="1366">
        <v>29321.909999999996</v>
      </c>
      <c r="T722" s="1366"/>
      <c r="U722" s="1366">
        <v>5552.8114651252063</v>
      </c>
      <c r="V722" s="1366"/>
      <c r="W722" s="1366">
        <v>1717.3185348747945</v>
      </c>
    </row>
    <row r="723" spans="1:23">
      <c r="A723" s="1561">
        <v>25</v>
      </c>
      <c r="C723" s="1345">
        <v>408</v>
      </c>
      <c r="E723" s="1344" t="s">
        <v>32</v>
      </c>
      <c r="G723" s="1364">
        <v>0.2341167117934001</v>
      </c>
      <c r="H723" s="1561"/>
      <c r="I723" s="1364">
        <v>0.7658832882065999</v>
      </c>
      <c r="J723" s="1364"/>
      <c r="K723" s="1364">
        <v>1</v>
      </c>
      <c r="M723" s="1365" t="s">
        <v>485</v>
      </c>
      <c r="O723" s="1363">
        <v>5194.9000000000005</v>
      </c>
      <c r="P723" s="1363"/>
      <c r="Q723" s="1363">
        <v>16994.46</v>
      </c>
      <c r="R723" s="1363"/>
      <c r="S723" s="1363">
        <v>22189.360000000001</v>
      </c>
      <c r="T723" s="1363"/>
      <c r="U723" s="1363">
        <v>3967.7832831295909</v>
      </c>
      <c r="V723" s="1363"/>
      <c r="W723" s="1363">
        <v>1227.1167168704094</v>
      </c>
    </row>
    <row r="724" spans="1:23">
      <c r="A724" s="1561">
        <v>26</v>
      </c>
      <c r="C724" s="1345">
        <v>410</v>
      </c>
      <c r="E724" s="1344" t="s">
        <v>2381</v>
      </c>
      <c r="G724" s="1364">
        <v>0.23691422390744249</v>
      </c>
      <c r="H724" s="1561"/>
      <c r="I724" s="1364">
        <v>0.76308577609255746</v>
      </c>
      <c r="J724" s="1364"/>
      <c r="K724" s="1364">
        <v>1</v>
      </c>
      <c r="M724" s="1365" t="s">
        <v>485</v>
      </c>
      <c r="O724" s="1363">
        <v>779.77</v>
      </c>
      <c r="P724" s="1363"/>
      <c r="Q724" s="1363">
        <v>2511.59</v>
      </c>
      <c r="R724" s="1363"/>
      <c r="S724" s="1363">
        <v>3291.36</v>
      </c>
      <c r="T724" s="1363"/>
      <c r="U724" s="1363">
        <v>595.57611709291052</v>
      </c>
      <c r="V724" s="1363"/>
      <c r="W724" s="1363">
        <v>184.19388290708946</v>
      </c>
    </row>
    <row r="725" spans="1:23">
      <c r="A725" s="1561">
        <v>27</v>
      </c>
      <c r="C725" s="1345">
        <v>414</v>
      </c>
      <c r="E725" s="1344" t="s">
        <v>32</v>
      </c>
      <c r="G725" s="1364">
        <v>0</v>
      </c>
      <c r="H725" s="1561"/>
      <c r="I725" s="1364">
        <v>0</v>
      </c>
      <c r="J725" s="1364"/>
      <c r="K725" s="1364">
        <v>0</v>
      </c>
      <c r="M725" s="1365" t="s">
        <v>485</v>
      </c>
      <c r="O725" s="1363">
        <v>0</v>
      </c>
      <c r="P725" s="1363"/>
      <c r="Q725" s="1363">
        <v>0</v>
      </c>
      <c r="R725" s="1363"/>
      <c r="S725" s="1363">
        <v>0</v>
      </c>
      <c r="T725" s="1363"/>
      <c r="U725" s="1363">
        <v>0</v>
      </c>
      <c r="V725" s="1363"/>
      <c r="W725" s="1363">
        <v>0</v>
      </c>
    </row>
    <row r="726" spans="1:23">
      <c r="A726" s="1561">
        <v>28</v>
      </c>
      <c r="C726" s="1345">
        <v>427</v>
      </c>
      <c r="E726" s="1344" t="s">
        <v>2382</v>
      </c>
      <c r="G726" s="1364">
        <v>0.23372093023364107</v>
      </c>
      <c r="H726" s="1561"/>
      <c r="I726" s="1364">
        <v>0.76627906976635896</v>
      </c>
      <c r="J726" s="1364"/>
      <c r="K726" s="1364">
        <v>1</v>
      </c>
      <c r="M726" s="1365" t="s">
        <v>485</v>
      </c>
      <c r="O726" s="1363">
        <v>4.0200000000186265</v>
      </c>
      <c r="P726" s="1363"/>
      <c r="Q726" s="1363">
        <v>13.179999999981373</v>
      </c>
      <c r="R726" s="1363"/>
      <c r="S726" s="1363">
        <v>17.2</v>
      </c>
      <c r="T726" s="1363"/>
      <c r="U726" s="1363">
        <v>3.0704130586257405</v>
      </c>
      <c r="V726" s="1363"/>
      <c r="W726" s="1363">
        <v>0.9495869413928858</v>
      </c>
    </row>
    <row r="727" spans="1:23">
      <c r="A727" s="1561">
        <v>29</v>
      </c>
      <c r="C727" s="1345" t="s">
        <v>2383</v>
      </c>
      <c r="E727" s="1344" t="s">
        <v>33</v>
      </c>
      <c r="G727" s="1364">
        <v>0.23691934505761061</v>
      </c>
      <c r="H727" s="1561"/>
      <c r="I727" s="1364">
        <v>0.76308065494238941</v>
      </c>
      <c r="J727" s="1364"/>
      <c r="K727" s="1364">
        <v>1</v>
      </c>
      <c r="M727" s="1365" t="s">
        <v>485</v>
      </c>
      <c r="N727" s="1365"/>
      <c r="O727" s="1363">
        <v>18166.619999999995</v>
      </c>
      <c r="P727" s="1363"/>
      <c r="Q727" s="1363">
        <v>58511.880000000005</v>
      </c>
      <c r="R727" s="1363"/>
      <c r="S727" s="1363">
        <v>76678.5</v>
      </c>
      <c r="T727" s="1363"/>
      <c r="U727" s="1363">
        <v>13875.379920107733</v>
      </c>
      <c r="V727" s="1363"/>
      <c r="W727" s="1363">
        <v>4291.2400798922617</v>
      </c>
    </row>
    <row r="728" spans="1:23">
      <c r="A728" s="1561">
        <v>30</v>
      </c>
      <c r="C728" s="1345" t="s">
        <v>519</v>
      </c>
      <c r="E728" s="1344" t="s">
        <v>34</v>
      </c>
      <c r="G728" s="1364">
        <v>0.2338630806845966</v>
      </c>
      <c r="H728" s="1561"/>
      <c r="I728" s="1364">
        <v>0.7661369193154034</v>
      </c>
      <c r="J728" s="1364"/>
      <c r="K728" s="1364">
        <v>1</v>
      </c>
      <c r="M728" s="1365" t="s">
        <v>485</v>
      </c>
      <c r="O728" s="1363">
        <v>-19.130000000000003</v>
      </c>
      <c r="P728" s="1363"/>
      <c r="Q728" s="1363">
        <v>-62.669999999999995</v>
      </c>
      <c r="R728" s="1363"/>
      <c r="S728" s="1363">
        <v>-81.8</v>
      </c>
      <c r="T728" s="1363"/>
      <c r="U728" s="1363">
        <v>-14.61119448040753</v>
      </c>
      <c r="V728" s="1363"/>
      <c r="W728" s="1363">
        <v>-4.5188055195924717</v>
      </c>
    </row>
    <row r="729" spans="1:23">
      <c r="A729" s="1561">
        <v>31</v>
      </c>
      <c r="C729" s="1345" t="s">
        <v>521</v>
      </c>
      <c r="E729" s="1344" t="s">
        <v>35</v>
      </c>
      <c r="G729" s="1364">
        <v>0.23386023010481027</v>
      </c>
      <c r="H729" s="1561"/>
      <c r="I729" s="1364">
        <v>0.76613976989518962</v>
      </c>
      <c r="J729" s="1364"/>
      <c r="K729" s="1364">
        <v>1</v>
      </c>
      <c r="M729" s="1365" t="s">
        <v>485</v>
      </c>
      <c r="O729" s="1363">
        <v>136.99999999999997</v>
      </c>
      <c r="P729" s="1363"/>
      <c r="Q729" s="1363">
        <v>448.82000000000005</v>
      </c>
      <c r="R729" s="1363"/>
      <c r="S729" s="1363">
        <v>585.82000000000005</v>
      </c>
      <c r="T729" s="1363"/>
      <c r="U729" s="1363">
        <v>104.63845498253167</v>
      </c>
      <c r="V729" s="1363"/>
      <c r="W729" s="1363">
        <v>32.361545017468295</v>
      </c>
    </row>
    <row r="730" spans="1:23">
      <c r="A730" s="1561">
        <v>32</v>
      </c>
      <c r="C730" s="1345" t="s">
        <v>36</v>
      </c>
      <c r="E730" s="1344" t="s">
        <v>37</v>
      </c>
      <c r="G730" s="1364">
        <v>0</v>
      </c>
      <c r="H730" s="1561"/>
      <c r="I730" s="1364">
        <v>0</v>
      </c>
      <c r="J730" s="1364"/>
      <c r="K730" s="1364">
        <v>0</v>
      </c>
      <c r="M730" s="1365" t="s">
        <v>485</v>
      </c>
      <c r="O730" s="1363">
        <v>0</v>
      </c>
      <c r="P730" s="1363"/>
      <c r="Q730" s="1363">
        <v>0</v>
      </c>
      <c r="R730" s="1363"/>
      <c r="S730" s="1363">
        <v>0</v>
      </c>
      <c r="T730" s="1363"/>
      <c r="U730" s="1363">
        <v>0</v>
      </c>
      <c r="V730" s="1363"/>
      <c r="W730" s="1363">
        <v>0</v>
      </c>
    </row>
    <row r="731" spans="1:23">
      <c r="A731" s="1561">
        <v>33</v>
      </c>
      <c r="C731" s="1345" t="s">
        <v>523</v>
      </c>
      <c r="E731" s="1344" t="s">
        <v>1785</v>
      </c>
      <c r="G731" s="1364">
        <v>0.23384911408642667</v>
      </c>
      <c r="H731" s="1561"/>
      <c r="I731" s="1364">
        <v>0.76615088591357339</v>
      </c>
      <c r="J731" s="1364"/>
      <c r="K731" s="1364">
        <v>1</v>
      </c>
      <c r="M731" s="1365" t="s">
        <v>485</v>
      </c>
      <c r="O731" s="1363">
        <v>437.52</v>
      </c>
      <c r="P731" s="1363"/>
      <c r="Q731" s="1363">
        <v>1433.43</v>
      </c>
      <c r="R731" s="1363"/>
      <c r="S731" s="1363">
        <v>1870.95</v>
      </c>
      <c r="T731" s="1363"/>
      <c r="U731" s="1363">
        <v>334.17092572231581</v>
      </c>
      <c r="V731" s="1363"/>
      <c r="W731" s="1363">
        <v>103.34907427768417</v>
      </c>
    </row>
    <row r="732" spans="1:23">
      <c r="A732" s="1561">
        <v>34</v>
      </c>
      <c r="C732" s="1345">
        <v>635</v>
      </c>
      <c r="E732" s="1344" t="s">
        <v>3841</v>
      </c>
      <c r="G732" s="1364">
        <v>0</v>
      </c>
      <c r="H732" s="1561"/>
      <c r="I732" s="1364">
        <v>0</v>
      </c>
      <c r="J732" s="1364"/>
      <c r="K732" s="1364">
        <v>0</v>
      </c>
      <c r="M732" s="1365" t="s">
        <v>485</v>
      </c>
      <c r="O732" s="1363">
        <v>0</v>
      </c>
      <c r="P732" s="1363"/>
      <c r="Q732" s="1363">
        <v>0</v>
      </c>
      <c r="R732" s="1363"/>
      <c r="S732" s="1363">
        <v>0</v>
      </c>
      <c r="T732" s="1363"/>
      <c r="U732" s="1363">
        <v>0</v>
      </c>
      <c r="V732" s="1363"/>
      <c r="W732" s="1363">
        <v>0</v>
      </c>
    </row>
    <row r="733" spans="1:23">
      <c r="A733" s="1561">
        <v>35</v>
      </c>
      <c r="C733" s="1345" t="s">
        <v>524</v>
      </c>
      <c r="E733" s="1344" t="s">
        <v>1786</v>
      </c>
      <c r="G733" s="1364">
        <v>0.23385154316537407</v>
      </c>
      <c r="H733" s="1561"/>
      <c r="I733" s="1364">
        <v>0.76614845683462596</v>
      </c>
      <c r="J733" s="1364"/>
      <c r="K733" s="1364">
        <v>1</v>
      </c>
      <c r="M733" s="1365" t="s">
        <v>485</v>
      </c>
      <c r="O733" s="1363">
        <v>1978.6599999999999</v>
      </c>
      <c r="P733" s="1363"/>
      <c r="Q733" s="1363">
        <v>6482.52</v>
      </c>
      <c r="R733" s="1363"/>
      <c r="S733" s="1363">
        <v>8461.18</v>
      </c>
      <c r="T733" s="1363"/>
      <c r="U733" s="1363">
        <v>1511.269527998074</v>
      </c>
      <c r="V733" s="1363"/>
      <c r="W733" s="1363">
        <v>467.39047200192573</v>
      </c>
    </row>
    <row r="734" spans="1:23">
      <c r="A734" s="1561">
        <v>36</v>
      </c>
      <c r="C734" s="1345" t="s">
        <v>525</v>
      </c>
      <c r="E734" s="1344" t="s">
        <v>2384</v>
      </c>
      <c r="G734" s="1364">
        <v>0.23378809037848686</v>
      </c>
      <c r="H734" s="1561"/>
      <c r="I734" s="1364">
        <v>0.76621190962151309</v>
      </c>
      <c r="J734" s="1364"/>
      <c r="K734" s="1364">
        <v>1</v>
      </c>
      <c r="M734" s="1365" t="s">
        <v>485</v>
      </c>
      <c r="O734" s="1363">
        <v>65.29000000000002</v>
      </c>
      <c r="P734" s="1363"/>
      <c r="Q734" s="1363">
        <v>213.97999999999996</v>
      </c>
      <c r="R734" s="1363"/>
      <c r="S734" s="1363">
        <v>279.27</v>
      </c>
      <c r="T734" s="1363"/>
      <c r="U734" s="1363">
        <v>49.867479750434278</v>
      </c>
      <c r="V734" s="1363"/>
      <c r="W734" s="1363">
        <v>15.422520249565737</v>
      </c>
    </row>
    <row r="735" spans="1:23">
      <c r="A735" s="1561">
        <v>37</v>
      </c>
      <c r="C735" s="1345" t="s">
        <v>39</v>
      </c>
      <c r="E735" s="1344" t="s">
        <v>1787</v>
      </c>
      <c r="G735" s="1364">
        <v>0.2338509516725493</v>
      </c>
      <c r="H735" s="1561"/>
      <c r="I735" s="1364">
        <v>0.76614904832745068</v>
      </c>
      <c r="J735" s="1364"/>
      <c r="K735" s="1364">
        <v>1</v>
      </c>
      <c r="M735" s="1365" t="s">
        <v>485</v>
      </c>
      <c r="O735" s="1363">
        <v>4830.6099999999997</v>
      </c>
      <c r="P735" s="1363"/>
      <c r="Q735" s="1363">
        <v>15826.18</v>
      </c>
      <c r="R735" s="1363"/>
      <c r="S735" s="1363">
        <v>20656.79</v>
      </c>
      <c r="T735" s="1363"/>
      <c r="U735" s="1363">
        <v>3689.5442848406378</v>
      </c>
      <c r="V735" s="1363"/>
      <c r="W735" s="1363">
        <v>1141.0657151593616</v>
      </c>
    </row>
    <row r="736" spans="1:23">
      <c r="A736" s="1561">
        <v>38</v>
      </c>
      <c r="C736" s="1345" t="s">
        <v>528</v>
      </c>
      <c r="E736" s="1344" t="s">
        <v>44</v>
      </c>
      <c r="G736" s="1364">
        <v>0.23385137343947413</v>
      </c>
      <c r="H736" s="1561"/>
      <c r="I736" s="1364">
        <v>0.76614862656052585</v>
      </c>
      <c r="J736" s="1364"/>
      <c r="K736" s="1364">
        <v>1</v>
      </c>
      <c r="M736" s="1365" t="s">
        <v>485</v>
      </c>
      <c r="O736" s="1363">
        <v>794.04</v>
      </c>
      <c r="P736" s="1363"/>
      <c r="Q736" s="1363">
        <v>2601.4499999999998</v>
      </c>
      <c r="R736" s="1363"/>
      <c r="S736" s="1363">
        <v>3395.49</v>
      </c>
      <c r="T736" s="1363"/>
      <c r="U736" s="1363">
        <v>606.47531966663837</v>
      </c>
      <c r="V736" s="1363"/>
      <c r="W736" s="1363">
        <v>187.56468033336151</v>
      </c>
    </row>
    <row r="737" spans="1:28">
      <c r="A737" s="1561">
        <v>39</v>
      </c>
      <c r="C737" s="1345" t="s">
        <v>530</v>
      </c>
      <c r="E737" s="1344" t="s">
        <v>41</v>
      </c>
      <c r="G737" s="1364">
        <v>0.23400938523008735</v>
      </c>
      <c r="H737" s="1561"/>
      <c r="I737" s="1364">
        <v>0.7659906147699127</v>
      </c>
      <c r="J737" s="1364"/>
      <c r="K737" s="1364">
        <v>1</v>
      </c>
      <c r="M737" s="1365" t="s">
        <v>485</v>
      </c>
      <c r="O737" s="1363">
        <v>4700.0199999999986</v>
      </c>
      <c r="P737" s="1363"/>
      <c r="Q737" s="1363">
        <v>15384.730000000009</v>
      </c>
      <c r="R737" s="1363"/>
      <c r="S737" s="1363">
        <v>20084.750000000007</v>
      </c>
      <c r="T737" s="1363"/>
      <c r="U737" s="1363">
        <v>3589.8016874963391</v>
      </c>
      <c r="V737" s="1363"/>
      <c r="W737" s="1363">
        <v>1110.2183125036593</v>
      </c>
      <c r="Z737" s="1344" t="s">
        <v>1318</v>
      </c>
    </row>
    <row r="738" spans="1:28" ht="12.75" thickBot="1">
      <c r="A738" s="1561">
        <v>40</v>
      </c>
      <c r="C738" s="1345"/>
      <c r="G738" s="1561"/>
      <c r="H738" s="1561"/>
      <c r="I738" s="1561"/>
      <c r="J738" s="1561"/>
      <c r="K738" s="1364"/>
      <c r="M738" s="1344"/>
      <c r="O738" s="1367">
        <v>44339.450000000019</v>
      </c>
      <c r="P738" s="1363"/>
      <c r="Q738" s="1367">
        <v>142411.32999999996</v>
      </c>
      <c r="R738" s="1367"/>
      <c r="S738" s="1367">
        <v>186750.78</v>
      </c>
      <c r="T738" s="1367"/>
      <c r="U738" s="1367">
        <v>33865.777684490626</v>
      </c>
      <c r="V738" s="1367"/>
      <c r="W738" s="1367">
        <v>10473.672315509382</v>
      </c>
    </row>
    <row r="739" spans="1:28" ht="12.75" thickTop="1">
      <c r="A739" s="1561">
        <v>41</v>
      </c>
      <c r="C739" s="1345"/>
      <c r="G739" s="1561"/>
      <c r="H739" s="1561"/>
      <c r="I739" s="1561"/>
      <c r="J739" s="1561"/>
      <c r="K739" s="1561"/>
      <c r="M739" s="1344"/>
    </row>
    <row r="740" spans="1:28">
      <c r="A740" s="1561">
        <v>42</v>
      </c>
      <c r="B740" s="1362" t="s">
        <v>2385</v>
      </c>
      <c r="C740" s="1345"/>
      <c r="G740" s="1364"/>
      <c r="H740" s="1561"/>
      <c r="I740" s="1364"/>
      <c r="J740" s="1364"/>
      <c r="K740" s="1364"/>
      <c r="M740" s="1344"/>
      <c r="O740" s="1363"/>
      <c r="P740" s="1363"/>
      <c r="Q740" s="1363"/>
      <c r="R740" s="1363"/>
      <c r="S740" s="1363"/>
      <c r="T740" s="1363"/>
      <c r="U740" s="1363"/>
      <c r="V740" s="1363"/>
      <c r="W740" s="1363"/>
    </row>
    <row r="741" spans="1:28">
      <c r="A741" s="1561">
        <v>43</v>
      </c>
      <c r="B741" s="1362"/>
      <c r="C741" s="1345"/>
      <c r="G741" s="1364"/>
      <c r="H741" s="1561"/>
      <c r="I741" s="1364"/>
      <c r="J741" s="1364"/>
      <c r="K741" s="1364"/>
      <c r="M741" s="1344"/>
      <c r="O741" s="1363"/>
      <c r="P741" s="1363"/>
      <c r="Q741" s="1363"/>
      <c r="R741" s="1363"/>
      <c r="S741" s="1363"/>
      <c r="T741" s="1363"/>
      <c r="U741" s="1363"/>
      <c r="V741" s="1363"/>
      <c r="W741" s="1363"/>
    </row>
    <row r="742" spans="1:28" ht="24">
      <c r="A742" s="1561">
        <v>44</v>
      </c>
      <c r="C742" s="1345">
        <v>427</v>
      </c>
      <c r="E742" s="1344" t="s">
        <v>2382</v>
      </c>
      <c r="G742" s="1364">
        <v>5.2021454147698799E-2</v>
      </c>
      <c r="H742" s="1561"/>
      <c r="I742" s="1364">
        <v>0.94797854585230124</v>
      </c>
      <c r="J742" s="1364"/>
      <c r="K742" s="1364">
        <v>1</v>
      </c>
      <c r="M742" s="1368" t="s">
        <v>2386</v>
      </c>
      <c r="O742" s="1366">
        <v>165387.60999999999</v>
      </c>
      <c r="P742" s="1366"/>
      <c r="Q742" s="1366">
        <v>3013831.67</v>
      </c>
      <c r="R742" s="1366"/>
      <c r="S742" s="1366">
        <v>3179219.28</v>
      </c>
      <c r="T742" s="1366"/>
      <c r="U742" s="1366">
        <v>126320.4670339672</v>
      </c>
      <c r="V742" s="1366"/>
      <c r="W742" s="1366">
        <v>39067.14296603277</v>
      </c>
    </row>
    <row r="743" spans="1:28" ht="12.75" thickBot="1">
      <c r="A743" s="1561">
        <v>45</v>
      </c>
      <c r="C743" s="1345"/>
      <c r="G743" s="1561"/>
      <c r="H743" s="1561"/>
      <c r="I743" s="1561"/>
      <c r="J743" s="1561"/>
      <c r="K743" s="1364"/>
      <c r="M743" s="1344"/>
      <c r="O743" s="1370">
        <v>165387.60999999999</v>
      </c>
      <c r="P743" s="1363"/>
      <c r="Q743" s="1370">
        <v>3013831.67</v>
      </c>
      <c r="R743" s="1363"/>
      <c r="S743" s="1370">
        <v>3179219.28</v>
      </c>
      <c r="T743" s="1363"/>
      <c r="U743" s="1370">
        <v>126320.4670339672</v>
      </c>
      <c r="V743" s="1363"/>
      <c r="W743" s="1370">
        <v>39067.14296603277</v>
      </c>
    </row>
    <row r="744" spans="1:28" ht="12.75" thickTop="1">
      <c r="A744" s="1561">
        <v>46</v>
      </c>
      <c r="B744" s="1344" t="s">
        <v>46</v>
      </c>
      <c r="C744" s="1345"/>
      <c r="G744" s="1561"/>
      <c r="H744" s="1561"/>
      <c r="I744" s="1561"/>
      <c r="J744" s="1561"/>
      <c r="K744" s="1561"/>
    </row>
    <row r="745" spans="1:28">
      <c r="A745" s="1343" t="s">
        <v>1665</v>
      </c>
      <c r="C745" s="1345"/>
      <c r="G745" s="1561"/>
      <c r="H745" s="1561"/>
      <c r="I745" s="1561"/>
      <c r="J745" s="1561"/>
      <c r="K745" s="1561"/>
      <c r="W745" s="1345" t="s">
        <v>1741</v>
      </c>
      <c r="X745" s="1345"/>
      <c r="AB745" s="1935"/>
    </row>
    <row r="746" spans="1:28">
      <c r="C746" s="1345"/>
      <c r="G746" s="1561"/>
      <c r="H746" s="1346"/>
      <c r="I746" s="1346" t="s">
        <v>1318</v>
      </c>
      <c r="J746" s="1346"/>
      <c r="K746" s="1346"/>
      <c r="L746" s="1347"/>
      <c r="S746" s="1345"/>
      <c r="W746" s="1345"/>
      <c r="X746" s="1345"/>
      <c r="AB746" s="1935"/>
    </row>
    <row r="747" spans="1:28">
      <c r="A747" s="654" t="s">
        <v>3808</v>
      </c>
      <c r="C747" s="1345"/>
      <c r="G747" s="1561"/>
      <c r="H747" s="1346"/>
      <c r="I747" s="1346"/>
      <c r="J747" s="1346"/>
      <c r="K747" s="1346"/>
      <c r="L747" s="1347"/>
      <c r="S747" s="1343"/>
      <c r="W747" s="1345" t="s">
        <v>1349</v>
      </c>
      <c r="X747" s="1345"/>
      <c r="AB747" s="2132"/>
    </row>
    <row r="748" spans="1:28">
      <c r="A748" s="654" t="s">
        <v>3807</v>
      </c>
      <c r="B748" s="1343"/>
      <c r="C748" s="1343"/>
      <c r="G748" s="1561"/>
      <c r="H748" s="1346"/>
      <c r="I748" s="1346"/>
      <c r="J748" s="1346"/>
      <c r="K748" s="1346"/>
      <c r="L748" s="1347"/>
      <c r="S748" s="1345"/>
      <c r="W748" s="1345" t="s">
        <v>2400</v>
      </c>
      <c r="X748" s="1345"/>
    </row>
    <row r="749" spans="1:28">
      <c r="A749" s="654" t="s">
        <v>2632</v>
      </c>
      <c r="C749" s="1345"/>
      <c r="F749" s="1343"/>
      <c r="G749" s="1561"/>
      <c r="H749" s="1346"/>
      <c r="I749" s="1346"/>
      <c r="J749" s="1346"/>
      <c r="K749" s="1346"/>
      <c r="L749" s="1347"/>
      <c r="S749" s="1345"/>
      <c r="W749" s="1345"/>
      <c r="X749" s="1345"/>
    </row>
    <row r="750" spans="1:28" ht="12.75" thickBot="1">
      <c r="A750" s="1343" t="s">
        <v>1570</v>
      </c>
      <c r="C750" s="1345"/>
      <c r="E750" s="1348"/>
      <c r="F750" s="1343"/>
      <c r="G750" s="1561"/>
      <c r="H750" s="1346"/>
      <c r="I750" s="1346"/>
      <c r="J750" s="1346"/>
      <c r="K750" s="1346"/>
      <c r="L750" s="1347"/>
      <c r="S750" s="1343"/>
      <c r="W750" s="1382" t="s">
        <v>4011</v>
      </c>
      <c r="X750" s="1345"/>
    </row>
    <row r="751" spans="1:28" ht="12.75" thickBot="1">
      <c r="A751" s="1343" t="s">
        <v>1014</v>
      </c>
      <c r="C751" s="1345"/>
      <c r="F751" s="1343"/>
      <c r="G751" s="1561"/>
      <c r="H751" s="1346"/>
      <c r="I751" s="1346"/>
      <c r="J751" s="1346"/>
      <c r="K751" s="1346"/>
      <c r="L751" s="1347"/>
      <c r="S751" s="1345"/>
      <c r="W751" s="1345"/>
      <c r="Z751" s="1349"/>
    </row>
    <row r="752" spans="1:28">
      <c r="A752" s="1344" t="s">
        <v>2377</v>
      </c>
      <c r="C752" s="1345"/>
      <c r="F752" s="1343"/>
      <c r="G752" s="1561"/>
      <c r="H752" s="1346"/>
      <c r="I752" s="1346"/>
      <c r="J752" s="1346"/>
      <c r="K752" s="1346"/>
      <c r="L752" s="1347"/>
      <c r="U752" s="2601" t="s">
        <v>3721</v>
      </c>
      <c r="V752" s="2601"/>
      <c r="W752" s="2601"/>
    </row>
    <row r="753" spans="1:28">
      <c r="A753" s="1343" t="s">
        <v>2378</v>
      </c>
      <c r="C753" s="1345"/>
      <c r="G753" s="1561"/>
      <c r="H753" s="1561"/>
      <c r="I753" s="1561"/>
      <c r="J753" s="1561"/>
      <c r="K753" s="1561"/>
      <c r="U753" s="2602" t="s">
        <v>2379</v>
      </c>
      <c r="V753" s="2602"/>
      <c r="W753" s="2602"/>
    </row>
    <row r="754" spans="1:28">
      <c r="A754" s="1351"/>
      <c r="B754" s="1351"/>
      <c r="C754" s="1352">
        <v>-1</v>
      </c>
      <c r="D754" s="1352"/>
      <c r="E754" s="1352">
        <v>-2</v>
      </c>
      <c r="F754" s="1351"/>
      <c r="G754" s="1352">
        <v>-3</v>
      </c>
      <c r="H754" s="1352"/>
      <c r="I754" s="1352">
        <v>-4</v>
      </c>
      <c r="J754" s="1352"/>
      <c r="K754" s="1352">
        <v>-5</v>
      </c>
      <c r="L754" s="1351"/>
      <c r="M754" s="1352">
        <v>-6</v>
      </c>
      <c r="N754" s="1351"/>
      <c r="O754" s="1352">
        <v>-7</v>
      </c>
      <c r="P754" s="1351"/>
      <c r="Q754" s="1352">
        <v>-8</v>
      </c>
      <c r="R754" s="1351"/>
      <c r="S754" s="1352">
        <v>-9</v>
      </c>
      <c r="T754" s="1351"/>
      <c r="U754" s="1352">
        <v>-10</v>
      </c>
      <c r="V754" s="1352"/>
      <c r="W754" s="1352">
        <v>-11</v>
      </c>
      <c r="Y754" s="1354"/>
      <c r="Z754" s="1354"/>
      <c r="AA754" s="1354"/>
      <c r="AB754" s="1354"/>
    </row>
    <row r="755" spans="1:28">
      <c r="A755" s="1354"/>
      <c r="B755" s="1354"/>
      <c r="C755" s="1355"/>
      <c r="D755" s="1354"/>
      <c r="E755" s="1354"/>
      <c r="F755" s="1354"/>
      <c r="G755" s="1356"/>
      <c r="H755" s="1356"/>
      <c r="I755" s="1356"/>
      <c r="J755" s="1356"/>
      <c r="K755" s="1356"/>
      <c r="L755" s="1354"/>
      <c r="M755" s="1356"/>
      <c r="N755" s="1354"/>
      <c r="O755" s="2603" t="s">
        <v>3854</v>
      </c>
      <c r="P755" s="2603"/>
      <c r="Q755" s="2603"/>
      <c r="R755" s="2603"/>
      <c r="S755" s="2603"/>
      <c r="T755" s="2603"/>
      <c r="U755" s="2603"/>
      <c r="V755" s="2603"/>
      <c r="W755" s="2603"/>
      <c r="Y755" s="1354"/>
      <c r="Z755" s="1354"/>
      <c r="AA755" s="1354"/>
      <c r="AB755" s="1354"/>
    </row>
    <row r="756" spans="1:28">
      <c r="C756" s="1345"/>
      <c r="G756" s="2600" t="s">
        <v>1623</v>
      </c>
      <c r="H756" s="2600"/>
      <c r="I756" s="2600"/>
      <c r="J756" s="2600"/>
      <c r="K756" s="2600"/>
      <c r="L756" s="1372"/>
      <c r="M756" s="1560"/>
      <c r="N756" s="1372"/>
      <c r="O756" s="1372"/>
      <c r="P756" s="1373"/>
      <c r="Q756" s="1560" t="s">
        <v>1624</v>
      </c>
      <c r="R756" s="1373"/>
      <c r="S756" s="1373"/>
      <c r="U756" s="1372"/>
      <c r="V756" s="1560"/>
      <c r="W756" s="1560"/>
    </row>
    <row r="757" spans="1:28">
      <c r="C757" s="1561" t="s">
        <v>1625</v>
      </c>
      <c r="G757" s="1561" t="s">
        <v>3787</v>
      </c>
      <c r="H757" s="1561"/>
      <c r="I757" s="1561" t="s">
        <v>1666</v>
      </c>
      <c r="J757" s="1561"/>
      <c r="K757" s="1561"/>
      <c r="M757" s="1561" t="s">
        <v>1030</v>
      </c>
      <c r="O757" s="1561" t="s">
        <v>3787</v>
      </c>
      <c r="Q757" s="1561" t="s">
        <v>1666</v>
      </c>
      <c r="S757" s="1561"/>
      <c r="U757" s="1561"/>
      <c r="W757" s="1561"/>
    </row>
    <row r="758" spans="1:28">
      <c r="A758" s="1561" t="s">
        <v>119</v>
      </c>
      <c r="C758" s="1561" t="s">
        <v>1876</v>
      </c>
      <c r="F758" s="1359"/>
      <c r="G758" s="1562" t="s">
        <v>1027</v>
      </c>
      <c r="H758" s="1562"/>
      <c r="I758" s="1562" t="s">
        <v>29</v>
      </c>
      <c r="J758" s="1562"/>
      <c r="K758" s="1562"/>
      <c r="L758" s="1359"/>
      <c r="M758" s="1561" t="s">
        <v>1626</v>
      </c>
      <c r="N758" s="1359"/>
      <c r="O758" s="1562" t="s">
        <v>1027</v>
      </c>
      <c r="P758" s="1359"/>
      <c r="Q758" s="1562" t="s">
        <v>29</v>
      </c>
      <c r="R758" s="1359"/>
      <c r="S758" s="1360"/>
      <c r="T758" s="1359"/>
      <c r="U758" s="1361">
        <v>0.76378434293818753</v>
      </c>
      <c r="V758" s="1359"/>
      <c r="W758" s="1361">
        <v>0.23621565706181241</v>
      </c>
    </row>
    <row r="759" spans="1:28">
      <c r="A759" s="1560" t="s">
        <v>1029</v>
      </c>
      <c r="B759" s="1372"/>
      <c r="C759" s="1560" t="s">
        <v>1029</v>
      </c>
      <c r="D759" s="1372"/>
      <c r="E759" s="1560" t="s">
        <v>1030</v>
      </c>
      <c r="F759" s="1372"/>
      <c r="G759" s="1564" t="s">
        <v>3569</v>
      </c>
      <c r="H759" s="1564"/>
      <c r="I759" s="1564" t="s">
        <v>30</v>
      </c>
      <c r="J759" s="1564"/>
      <c r="K759" s="1564" t="s">
        <v>152</v>
      </c>
      <c r="L759" s="1357"/>
      <c r="M759" s="1564" t="s">
        <v>1627</v>
      </c>
      <c r="N759" s="1357"/>
      <c r="O759" s="1564" t="s">
        <v>3569</v>
      </c>
      <c r="P759" s="1357"/>
      <c r="Q759" s="1564" t="s">
        <v>30</v>
      </c>
      <c r="R759" s="1357"/>
      <c r="S759" s="1564" t="s">
        <v>152</v>
      </c>
      <c r="T759" s="1371"/>
      <c r="U759" s="1564" t="s">
        <v>682</v>
      </c>
      <c r="V759" s="1564"/>
      <c r="W759" s="1564" t="s">
        <v>926</v>
      </c>
    </row>
    <row r="760" spans="1:28">
      <c r="A760" s="1562"/>
      <c r="B760" s="1359"/>
      <c r="C760" s="1562"/>
      <c r="D760" s="1359"/>
      <c r="E760" s="1562"/>
      <c r="F760" s="1359"/>
      <c r="G760" s="1561"/>
      <c r="H760" s="1561"/>
      <c r="I760" s="1561"/>
      <c r="J760" s="1561"/>
      <c r="K760" s="1561"/>
      <c r="M760" s="1344"/>
    </row>
    <row r="761" spans="1:28">
      <c r="A761" s="1561">
        <v>1</v>
      </c>
      <c r="B761" s="1362" t="s">
        <v>31</v>
      </c>
      <c r="C761" s="1345"/>
      <c r="G761" s="1561"/>
      <c r="H761" s="1561"/>
      <c r="I761" s="1561"/>
      <c r="J761" s="1561"/>
      <c r="K761" s="1561"/>
      <c r="M761" s="1344"/>
      <c r="O761" s="1363"/>
      <c r="P761" s="1363"/>
      <c r="Q761" s="1363"/>
      <c r="R761" s="1363"/>
      <c r="S761" s="1363"/>
      <c r="T761" s="1363"/>
      <c r="U761" s="1363"/>
      <c r="V761" s="1363"/>
      <c r="W761" s="1363"/>
    </row>
    <row r="762" spans="1:28">
      <c r="A762" s="1561">
        <v>2</v>
      </c>
      <c r="C762" s="1345">
        <v>403</v>
      </c>
      <c r="E762" s="1344" t="s">
        <v>532</v>
      </c>
      <c r="G762" s="1364">
        <v>5.4704526218759424E-2</v>
      </c>
      <c r="H762" s="1561"/>
      <c r="I762" s="1364">
        <v>0.94529547378124057</v>
      </c>
      <c r="J762" s="1364"/>
      <c r="K762" s="1364">
        <v>1</v>
      </c>
      <c r="M762" s="1365" t="s">
        <v>485</v>
      </c>
      <c r="O762" s="1366">
        <v>212548.71999999986</v>
      </c>
      <c r="P762" s="1366"/>
      <c r="Q762" s="1366">
        <v>3672846.78</v>
      </c>
      <c r="R762" s="1366"/>
      <c r="S762" s="1366">
        <v>3885395.4999999995</v>
      </c>
      <c r="T762" s="1366"/>
      <c r="U762" s="1366">
        <v>162341.3844475527</v>
      </c>
      <c r="V762" s="1366"/>
      <c r="W762" s="1366">
        <v>50207.335552447155</v>
      </c>
    </row>
    <row r="763" spans="1:28">
      <c r="A763" s="1561">
        <v>3</v>
      </c>
      <c r="C763" s="1345">
        <v>408</v>
      </c>
      <c r="E763" s="1344" t="s">
        <v>32</v>
      </c>
      <c r="G763" s="1364">
        <v>5.431132144666085E-2</v>
      </c>
      <c r="H763" s="1561"/>
      <c r="I763" s="1364">
        <v>0.94568867855333905</v>
      </c>
      <c r="J763" s="1364"/>
      <c r="K763" s="1364">
        <v>1</v>
      </c>
      <c r="M763" s="1365" t="s">
        <v>485</v>
      </c>
      <c r="O763" s="1363">
        <v>21666.46</v>
      </c>
      <c r="P763" s="1363"/>
      <c r="Q763" s="1363">
        <v>377264.36</v>
      </c>
      <c r="R763" s="1363"/>
      <c r="S763" s="1363">
        <v>398930.82</v>
      </c>
      <c r="T763" s="1363"/>
      <c r="U763" s="1363">
        <v>16548.502914896522</v>
      </c>
      <c r="V763" s="1363"/>
      <c r="W763" s="1363">
        <v>5117.9570851034759</v>
      </c>
    </row>
    <row r="764" spans="1:28">
      <c r="A764" s="1561">
        <v>4</v>
      </c>
      <c r="C764" s="1345">
        <v>409</v>
      </c>
      <c r="E764" s="1344" t="s">
        <v>2380</v>
      </c>
      <c r="G764" s="1364">
        <v>5.4499999999999993E-2</v>
      </c>
      <c r="H764" s="1561"/>
      <c r="I764" s="1364">
        <v>0.94550000000000001</v>
      </c>
      <c r="J764" s="1364"/>
      <c r="K764" s="1364">
        <v>1</v>
      </c>
      <c r="M764" s="1365" t="s">
        <v>485</v>
      </c>
      <c r="O764" s="1363">
        <v>5.4499999999999993</v>
      </c>
      <c r="P764" s="1363"/>
      <c r="Q764" s="1363">
        <v>94.55</v>
      </c>
      <c r="R764" s="1363"/>
      <c r="S764" s="1363">
        <v>100</v>
      </c>
      <c r="T764" s="1363"/>
      <c r="U764" s="1363">
        <v>4.1626246690131214</v>
      </c>
      <c r="V764" s="1363"/>
      <c r="W764" s="1363">
        <v>1.2873753309868774</v>
      </c>
    </row>
    <row r="765" spans="1:28">
      <c r="A765" s="1561">
        <v>5</v>
      </c>
      <c r="C765" s="1345">
        <v>410</v>
      </c>
      <c r="E765" s="1344" t="s">
        <v>2381</v>
      </c>
      <c r="G765" s="1364">
        <v>5.4687790491734625E-2</v>
      </c>
      <c r="H765" s="1561"/>
      <c r="I765" s="1364">
        <v>0.94531220950826533</v>
      </c>
      <c r="J765" s="1364"/>
      <c r="K765" s="1364">
        <v>1</v>
      </c>
      <c r="M765" s="1365" t="s">
        <v>485</v>
      </c>
      <c r="O765" s="1363">
        <v>1117.79</v>
      </c>
      <c r="P765" s="1363"/>
      <c r="Q765" s="1363">
        <v>19321.689999999999</v>
      </c>
      <c r="R765" s="1363"/>
      <c r="S765" s="1363">
        <v>20439.48</v>
      </c>
      <c r="T765" s="1363"/>
      <c r="U765" s="1363">
        <v>853.75050069287659</v>
      </c>
      <c r="V765" s="1363"/>
      <c r="W765" s="1363">
        <v>264.03949930712326</v>
      </c>
    </row>
    <row r="766" spans="1:28">
      <c r="A766" s="1561">
        <v>6</v>
      </c>
      <c r="C766" s="1345">
        <v>420</v>
      </c>
      <c r="E766" s="1344" t="s">
        <v>722</v>
      </c>
      <c r="G766" s="1364">
        <v>5.4668354104920429E-2</v>
      </c>
      <c r="H766" s="1561"/>
      <c r="I766" s="1364">
        <v>0.94533164589507956</v>
      </c>
      <c r="J766" s="1364"/>
      <c r="K766" s="1364">
        <v>1</v>
      </c>
      <c r="M766" s="1365" t="s">
        <v>485</v>
      </c>
      <c r="O766" s="1363">
        <v>-1012.09</v>
      </c>
      <c r="P766" s="1363"/>
      <c r="Q766" s="1363">
        <v>-17501.179999999997</v>
      </c>
      <c r="R766" s="1363"/>
      <c r="S766" s="1363">
        <v>-18513.269999999997</v>
      </c>
      <c r="T766" s="1363"/>
      <c r="U766" s="1363">
        <v>-773.01849564431029</v>
      </c>
      <c r="V766" s="1363"/>
      <c r="W766" s="1363">
        <v>-239.07150435568974</v>
      </c>
    </row>
    <row r="767" spans="1:28">
      <c r="A767" s="1561">
        <v>7</v>
      </c>
      <c r="C767" s="1345">
        <v>427</v>
      </c>
      <c r="E767" s="1344" t="s">
        <v>2382</v>
      </c>
      <c r="G767" s="1364">
        <v>-8.9000769751114124</v>
      </c>
      <c r="H767" s="1561"/>
      <c r="I767" s="1364">
        <v>9.9000769751114124</v>
      </c>
      <c r="J767" s="1364"/>
      <c r="K767" s="1364">
        <v>1</v>
      </c>
      <c r="M767" s="1365" t="s">
        <v>485</v>
      </c>
      <c r="O767" s="1363">
        <v>19077.759999999998</v>
      </c>
      <c r="P767" s="1363"/>
      <c r="Q767" s="1363">
        <v>-21221.30999999999</v>
      </c>
      <c r="R767" s="1363"/>
      <c r="S767" s="1363">
        <v>-2143.549999999992</v>
      </c>
      <c r="T767" s="1363"/>
      <c r="U767" s="1363">
        <v>14571.294386332436</v>
      </c>
      <c r="V767" s="1363"/>
      <c r="W767" s="1363">
        <v>4506.4656136675621</v>
      </c>
    </row>
    <row r="768" spans="1:28">
      <c r="A768" s="1561">
        <v>8</v>
      </c>
      <c r="C768" s="1345" t="s">
        <v>2383</v>
      </c>
      <c r="E768" s="1344" t="s">
        <v>33</v>
      </c>
      <c r="G768" s="1364">
        <v>5.4429884712796771E-2</v>
      </c>
      <c r="H768" s="1561"/>
      <c r="I768" s="1364">
        <v>0.94557011528720314</v>
      </c>
      <c r="J768" s="1364"/>
      <c r="K768" s="1364">
        <v>1</v>
      </c>
      <c r="M768" s="1365" t="s">
        <v>485</v>
      </c>
      <c r="N768" s="1365"/>
      <c r="O768" s="1363">
        <v>241750.61000000004</v>
      </c>
      <c r="P768" s="1363"/>
      <c r="Q768" s="1363">
        <v>4199754.4799999995</v>
      </c>
      <c r="R768" s="1363"/>
      <c r="S768" s="1363">
        <v>4441505.09</v>
      </c>
      <c r="T768" s="1363"/>
      <c r="U768" s="1363">
        <v>184645.33081375607</v>
      </c>
      <c r="V768" s="1363"/>
      <c r="W768" s="1363">
        <v>57105.27918624397</v>
      </c>
    </row>
    <row r="769" spans="1:23">
      <c r="A769" s="1561">
        <v>9</v>
      </c>
      <c r="C769" s="1345" t="s">
        <v>519</v>
      </c>
      <c r="E769" s="1344" t="s">
        <v>34</v>
      </c>
      <c r="G769" s="1364">
        <v>5.4400828258403262E-2</v>
      </c>
      <c r="H769" s="1561"/>
      <c r="I769" s="1364">
        <v>0.94559917174159669</v>
      </c>
      <c r="J769" s="1364"/>
      <c r="K769" s="1364">
        <v>1</v>
      </c>
      <c r="M769" s="1365" t="s">
        <v>485</v>
      </c>
      <c r="O769" s="1363">
        <v>336279.29</v>
      </c>
      <c r="P769" s="1363"/>
      <c r="Q769" s="1363">
        <v>5845231.1900000013</v>
      </c>
      <c r="R769" s="1363"/>
      <c r="S769" s="1363">
        <v>6181510.4800000014</v>
      </c>
      <c r="T769" s="1363"/>
      <c r="U769" s="1363">
        <v>256844.85655637021</v>
      </c>
      <c r="V769" s="1363"/>
      <c r="W769" s="1363">
        <v>79434.433443629765</v>
      </c>
    </row>
    <row r="770" spans="1:23">
      <c r="A770" s="1561">
        <v>10</v>
      </c>
      <c r="C770" s="1345" t="s">
        <v>521</v>
      </c>
      <c r="E770" s="1344" t="s">
        <v>35</v>
      </c>
      <c r="G770" s="1364">
        <v>5.4421675313791912E-2</v>
      </c>
      <c r="H770" s="1561"/>
      <c r="I770" s="1364">
        <v>0.94557832468620817</v>
      </c>
      <c r="J770" s="1364"/>
      <c r="K770" s="1364">
        <v>1</v>
      </c>
      <c r="M770" s="1365" t="s">
        <v>485</v>
      </c>
      <c r="O770" s="1363">
        <v>47449.450000000012</v>
      </c>
      <c r="P770" s="1363"/>
      <c r="Q770" s="1363">
        <v>824435.69000000018</v>
      </c>
      <c r="R770" s="1363"/>
      <c r="S770" s="1363">
        <v>871885.14000000013</v>
      </c>
      <c r="T770" s="1363"/>
      <c r="U770" s="1363">
        <v>36241.146991028392</v>
      </c>
      <c r="V770" s="1363"/>
      <c r="W770" s="1363">
        <v>11208.303008971618</v>
      </c>
    </row>
    <row r="771" spans="1:23">
      <c r="A771" s="1561">
        <v>11</v>
      </c>
      <c r="C771" s="1345" t="s">
        <v>522</v>
      </c>
      <c r="E771" s="1344" t="s">
        <v>38</v>
      </c>
      <c r="G771" s="1364">
        <v>5.444715975842563E-2</v>
      </c>
      <c r="H771" s="1561"/>
      <c r="I771" s="1364">
        <v>0.94555284024157438</v>
      </c>
      <c r="J771" s="1364"/>
      <c r="K771" s="1364">
        <v>1</v>
      </c>
      <c r="M771" s="1365" t="s">
        <v>485</v>
      </c>
      <c r="O771" s="1363">
        <v>40087.279999999999</v>
      </c>
      <c r="P771" s="1363"/>
      <c r="Q771" s="1363">
        <v>696172.9800000001</v>
      </c>
      <c r="R771" s="1363"/>
      <c r="S771" s="1363">
        <v>736260.26000000013</v>
      </c>
      <c r="T771" s="1363"/>
      <c r="U771" s="1363">
        <v>30618.036814979147</v>
      </c>
      <c r="V771" s="1363"/>
      <c r="W771" s="1363">
        <v>9469.2431850208504</v>
      </c>
    </row>
    <row r="772" spans="1:23">
      <c r="A772" s="1561">
        <v>12</v>
      </c>
      <c r="C772" s="1345" t="s">
        <v>523</v>
      </c>
      <c r="E772" s="1344" t="s">
        <v>1785</v>
      </c>
      <c r="G772" s="1364">
        <v>5.4961710136669339E-2</v>
      </c>
      <c r="H772" s="1561"/>
      <c r="I772" s="1364">
        <v>0.94503828986333072</v>
      </c>
      <c r="J772" s="1364"/>
      <c r="K772" s="1364">
        <v>1</v>
      </c>
      <c r="M772" s="1365" t="s">
        <v>485</v>
      </c>
      <c r="O772" s="1363">
        <v>-1273.21</v>
      </c>
      <c r="P772" s="1363"/>
      <c r="Q772" s="1363">
        <v>-21892.190000000002</v>
      </c>
      <c r="R772" s="1363"/>
      <c r="S772" s="1363">
        <v>-23165.4</v>
      </c>
      <c r="T772" s="1363"/>
      <c r="U772" s="1363">
        <v>-972.45786327232975</v>
      </c>
      <c r="V772" s="1363"/>
      <c r="W772" s="1363">
        <v>-300.75213672767018</v>
      </c>
    </row>
    <row r="773" spans="1:23">
      <c r="A773" s="1561">
        <v>13</v>
      </c>
      <c r="C773" s="1345" t="s">
        <v>524</v>
      </c>
      <c r="E773" s="1344" t="s">
        <v>1786</v>
      </c>
      <c r="G773" s="1364">
        <v>5.4462001096319761E-2</v>
      </c>
      <c r="H773" s="1561"/>
      <c r="I773" s="1364">
        <v>0.94553799890368029</v>
      </c>
      <c r="J773" s="1364"/>
      <c r="K773" s="1364">
        <v>1</v>
      </c>
      <c r="M773" s="1365" t="s">
        <v>485</v>
      </c>
      <c r="O773" s="1363">
        <v>72597.14</v>
      </c>
      <c r="P773" s="1363"/>
      <c r="Q773" s="1363">
        <v>1260389.8700000001</v>
      </c>
      <c r="R773" s="1363"/>
      <c r="S773" s="1363">
        <v>1332987.01</v>
      </c>
      <c r="T773" s="1363"/>
      <c r="U773" s="1363">
        <v>55448.558874091614</v>
      </c>
      <c r="V773" s="1363"/>
      <c r="W773" s="1363">
        <v>17148.581125908386</v>
      </c>
    </row>
    <row r="774" spans="1:23">
      <c r="A774" s="1561">
        <v>14</v>
      </c>
      <c r="C774" s="1345">
        <v>641</v>
      </c>
      <c r="E774" s="1344" t="s">
        <v>3840</v>
      </c>
      <c r="G774" s="1364">
        <v>5.4455851288550912E-2</v>
      </c>
      <c r="H774" s="1561"/>
      <c r="I774" s="1364">
        <v>0.9455441487114491</v>
      </c>
      <c r="J774" s="1364"/>
      <c r="K774" s="1364">
        <v>1</v>
      </c>
      <c r="M774" s="1365" t="s">
        <v>485</v>
      </c>
      <c r="O774" s="1363">
        <v>1288.97</v>
      </c>
      <c r="P774" s="1363"/>
      <c r="Q774" s="1363">
        <v>22381.03</v>
      </c>
      <c r="R774" s="1363"/>
      <c r="S774" s="1363">
        <v>23670</v>
      </c>
      <c r="T774" s="1363"/>
      <c r="U774" s="1363">
        <v>984.49510451703566</v>
      </c>
      <c r="V774" s="1363"/>
      <c r="W774" s="1363">
        <v>304.47489548296437</v>
      </c>
    </row>
    <row r="775" spans="1:23">
      <c r="A775" s="1561">
        <v>15</v>
      </c>
      <c r="C775" s="1345" t="s">
        <v>39</v>
      </c>
      <c r="E775" s="1344" t="s">
        <v>40</v>
      </c>
      <c r="G775" s="1364">
        <v>5.4364305826294118E-2</v>
      </c>
      <c r="H775" s="1561"/>
      <c r="I775" s="1364">
        <v>0.94563569417370585</v>
      </c>
      <c r="J775" s="1364"/>
      <c r="K775" s="1364">
        <v>1</v>
      </c>
      <c r="M775" s="1365" t="s">
        <v>485</v>
      </c>
      <c r="O775" s="1363">
        <v>306.21999999999991</v>
      </c>
      <c r="P775" s="1363"/>
      <c r="Q775" s="1363">
        <v>5326.5199999999995</v>
      </c>
      <c r="R775" s="1363"/>
      <c r="S775" s="1363">
        <v>5632.74</v>
      </c>
      <c r="T775" s="1363"/>
      <c r="U775" s="1363">
        <v>233.88604149453172</v>
      </c>
      <c r="V775" s="1363"/>
      <c r="W775" s="1363">
        <v>72.333958505468175</v>
      </c>
    </row>
    <row r="776" spans="1:23">
      <c r="A776" s="1561">
        <v>16</v>
      </c>
      <c r="C776" s="1345" t="s">
        <v>526</v>
      </c>
      <c r="E776" s="1344" t="s">
        <v>3261</v>
      </c>
      <c r="G776" s="1364">
        <v>5.4431601648178618E-2</v>
      </c>
      <c r="H776" s="1561"/>
      <c r="I776" s="1364">
        <v>0.94556839835182138</v>
      </c>
      <c r="J776" s="1364"/>
      <c r="K776" s="1364">
        <v>1</v>
      </c>
      <c r="M776" s="1365" t="s">
        <v>485</v>
      </c>
      <c r="O776" s="1363">
        <v>121510.27</v>
      </c>
      <c r="P776" s="1363"/>
      <c r="Q776" s="1363">
        <v>2110837.5999999996</v>
      </c>
      <c r="R776" s="1363"/>
      <c r="S776" s="1363">
        <v>2232347.8699999996</v>
      </c>
      <c r="T776" s="1363"/>
      <c r="U776" s="1363">
        <v>92807.641732191769</v>
      </c>
      <c r="V776" s="1363"/>
      <c r="W776" s="1363">
        <v>28702.628267808235</v>
      </c>
    </row>
    <row r="777" spans="1:23">
      <c r="A777" s="1561">
        <v>17</v>
      </c>
      <c r="C777" s="1345" t="s">
        <v>526</v>
      </c>
      <c r="E777" s="1344" t="s">
        <v>42</v>
      </c>
      <c r="G777" s="1364">
        <v>5.4593207046983075E-2</v>
      </c>
      <c r="H777" s="1561"/>
      <c r="I777" s="1364">
        <v>0.94540679295301688</v>
      </c>
      <c r="J777" s="1364"/>
      <c r="K777" s="1364">
        <v>1</v>
      </c>
      <c r="M777" s="1365" t="s">
        <v>485</v>
      </c>
      <c r="O777" s="1363">
        <v>26761.69</v>
      </c>
      <c r="P777" s="1363"/>
      <c r="Q777" s="1363">
        <v>463440.13999999996</v>
      </c>
      <c r="R777" s="1363"/>
      <c r="S777" s="1363">
        <v>490201.82999999996</v>
      </c>
      <c r="T777" s="1363"/>
      <c r="U777" s="1363">
        <v>20440.159812565464</v>
      </c>
      <c r="V777" s="1363"/>
      <c r="W777" s="1363">
        <v>6321.5301874345341</v>
      </c>
    </row>
    <row r="778" spans="1:23">
      <c r="A778" s="1561">
        <v>18</v>
      </c>
      <c r="C778" s="1345" t="s">
        <v>529</v>
      </c>
      <c r="E778" s="1344" t="s">
        <v>1788</v>
      </c>
      <c r="G778" s="1364">
        <v>5.4565505789090578E-2</v>
      </c>
      <c r="H778" s="1561"/>
      <c r="I778" s="1364">
        <v>0.94543449421090942</v>
      </c>
      <c r="J778" s="1364"/>
      <c r="K778" s="1364">
        <v>1</v>
      </c>
      <c r="M778" s="1365" t="s">
        <v>485</v>
      </c>
      <c r="O778" s="1363">
        <v>772.85</v>
      </c>
      <c r="P778" s="1363"/>
      <c r="Q778" s="1363">
        <v>13390.859999999999</v>
      </c>
      <c r="R778" s="1363"/>
      <c r="S778" s="1363">
        <v>14163.71</v>
      </c>
      <c r="T778" s="1363"/>
      <c r="U778" s="1363">
        <v>590.29072943977826</v>
      </c>
      <c r="V778" s="1363"/>
      <c r="W778" s="1363">
        <v>182.55927056022173</v>
      </c>
    </row>
    <row r="779" spans="1:23">
      <c r="A779" s="1561">
        <v>19</v>
      </c>
      <c r="B779" s="654"/>
      <c r="C779" s="1345" t="s">
        <v>530</v>
      </c>
      <c r="D779" s="654"/>
      <c r="E779" s="1344" t="s">
        <v>41</v>
      </c>
      <c r="G779" s="1364">
        <v>5.4412797571774855E-2</v>
      </c>
      <c r="H779" s="1561"/>
      <c r="I779" s="1364">
        <v>0.94558720242822514</v>
      </c>
      <c r="J779" s="1364"/>
      <c r="K779" s="1364">
        <v>1</v>
      </c>
      <c r="M779" s="1365" t="s">
        <v>485</v>
      </c>
      <c r="O779" s="1363">
        <v>91767.860000000088</v>
      </c>
      <c r="P779" s="1363"/>
      <c r="Q779" s="1363">
        <v>1594744.5799999998</v>
      </c>
      <c r="R779" s="1363"/>
      <c r="S779" s="1363">
        <v>1686512.44</v>
      </c>
      <c r="T779" s="1363"/>
      <c r="U779" s="1363">
        <v>70090.854652943643</v>
      </c>
      <c r="V779" s="1363"/>
      <c r="W779" s="1363">
        <v>21677.005347056434</v>
      </c>
    </row>
    <row r="780" spans="1:23" ht="12.75" thickBot="1">
      <c r="A780" s="1561">
        <v>20</v>
      </c>
      <c r="B780" s="654"/>
      <c r="C780" s="1345"/>
      <c r="G780" s="1364"/>
      <c r="H780" s="1561"/>
      <c r="I780" s="1561"/>
      <c r="J780" s="1561"/>
      <c r="K780" s="1561"/>
      <c r="M780" s="1344"/>
      <c r="O780" s="1367">
        <v>1232702.51</v>
      </c>
      <c r="P780" s="1363"/>
      <c r="Q780" s="1367">
        <v>21045017.640000001</v>
      </c>
      <c r="R780" s="1367"/>
      <c r="S780" s="1367">
        <v>22277720.150000002</v>
      </c>
      <c r="T780" s="1367"/>
      <c r="U780" s="1367">
        <v>941518.87663860479</v>
      </c>
      <c r="V780" s="1367"/>
      <c r="W780" s="1367">
        <v>291183.63336139539</v>
      </c>
    </row>
    <row r="781" spans="1:23" ht="12.75" thickTop="1">
      <c r="A781" s="1561">
        <v>21</v>
      </c>
      <c r="B781" s="654"/>
      <c r="C781" s="1345"/>
      <c r="D781" s="654"/>
      <c r="G781" s="1364"/>
      <c r="H781" s="1561"/>
      <c r="I781" s="1561"/>
      <c r="J781" s="1561"/>
      <c r="K781" s="1561"/>
      <c r="M781" s="1344"/>
      <c r="O781" s="1363"/>
      <c r="P781" s="1363"/>
      <c r="Q781" s="1363"/>
      <c r="R781" s="1363"/>
      <c r="S781" s="1363"/>
      <c r="T781" s="1363"/>
      <c r="U781" s="1363"/>
      <c r="V781" s="1363"/>
      <c r="W781" s="1363"/>
    </row>
    <row r="782" spans="1:23">
      <c r="A782" s="1561">
        <v>22</v>
      </c>
      <c r="B782" s="1362" t="s">
        <v>45</v>
      </c>
      <c r="C782" s="1345"/>
      <c r="G782" s="1364"/>
      <c r="H782" s="1561"/>
      <c r="I782" s="1364"/>
      <c r="J782" s="1364"/>
      <c r="K782" s="1364"/>
      <c r="M782" s="1344"/>
      <c r="O782" s="1363"/>
      <c r="P782" s="1363"/>
      <c r="Q782" s="1363"/>
      <c r="R782" s="1363"/>
      <c r="S782" s="1363"/>
      <c r="T782" s="1363"/>
      <c r="U782" s="1363"/>
      <c r="V782" s="1363"/>
      <c r="W782" s="1363"/>
    </row>
    <row r="783" spans="1:23">
      <c r="A783" s="1561">
        <v>23</v>
      </c>
      <c r="C783" s="1345"/>
      <c r="G783" s="1364"/>
      <c r="H783" s="1561"/>
      <c r="I783" s="1364"/>
      <c r="J783" s="1364"/>
      <c r="K783" s="1364"/>
      <c r="M783" s="1344"/>
      <c r="O783" s="1363"/>
      <c r="P783" s="1363"/>
      <c r="Q783" s="1363"/>
      <c r="R783" s="1363"/>
      <c r="S783" s="1363"/>
      <c r="T783" s="1363"/>
      <c r="U783" s="1363"/>
      <c r="V783" s="1363"/>
      <c r="W783" s="1363"/>
    </row>
    <row r="784" spans="1:23">
      <c r="A784" s="1561">
        <v>24</v>
      </c>
      <c r="C784" s="1345">
        <v>403</v>
      </c>
      <c r="E784" s="1344" t="s">
        <v>43</v>
      </c>
      <c r="G784" s="1364">
        <v>0.24341753429915597</v>
      </c>
      <c r="H784" s="1561"/>
      <c r="I784" s="1364">
        <v>0.75658246570084398</v>
      </c>
      <c r="J784" s="1364"/>
      <c r="K784" s="1364">
        <v>1</v>
      </c>
      <c r="M784" s="1365" t="s">
        <v>485</v>
      </c>
      <c r="O784" s="1366">
        <v>98980.76</v>
      </c>
      <c r="P784" s="1366"/>
      <c r="Q784" s="1366">
        <v>307648.77999999991</v>
      </c>
      <c r="R784" s="1366"/>
      <c r="S784" s="1366">
        <v>406629.53999999992</v>
      </c>
      <c r="T784" s="1366"/>
      <c r="U784" s="1366">
        <v>75599.954740122426</v>
      </c>
      <c r="V784" s="1366"/>
      <c r="W784" s="1366">
        <v>23380.805259877558</v>
      </c>
    </row>
    <row r="785" spans="1:26">
      <c r="A785" s="1561">
        <v>25</v>
      </c>
      <c r="C785" s="1345">
        <v>408</v>
      </c>
      <c r="E785" s="1344" t="s">
        <v>32</v>
      </c>
      <c r="G785" s="1364">
        <v>0.23165819695854475</v>
      </c>
      <c r="H785" s="1561"/>
      <c r="I785" s="1364">
        <v>0.76834180304145516</v>
      </c>
      <c r="J785" s="1364"/>
      <c r="K785" s="1364">
        <v>1</v>
      </c>
      <c r="M785" s="1365" t="s">
        <v>485</v>
      </c>
      <c r="O785" s="1363">
        <v>63072.280000000021</v>
      </c>
      <c r="P785" s="1363"/>
      <c r="Q785" s="1363">
        <v>209192.12</v>
      </c>
      <c r="R785" s="1363"/>
      <c r="S785" s="1363">
        <v>272264.40000000002</v>
      </c>
      <c r="T785" s="1363"/>
      <c r="U785" s="1363">
        <v>48173.619937413401</v>
      </c>
      <c r="V785" s="1363"/>
      <c r="W785" s="1363">
        <v>14898.660062586614</v>
      </c>
    </row>
    <row r="786" spans="1:26">
      <c r="A786" s="1561">
        <v>26</v>
      </c>
      <c r="C786" s="1345">
        <v>410</v>
      </c>
      <c r="E786" s="1344" t="s">
        <v>2381</v>
      </c>
      <c r="G786" s="1364">
        <v>0.23691422390744249</v>
      </c>
      <c r="H786" s="1561"/>
      <c r="I786" s="1364">
        <v>0.76308577609255746</v>
      </c>
      <c r="J786" s="1364"/>
      <c r="K786" s="1364">
        <v>1</v>
      </c>
      <c r="M786" s="1365" t="s">
        <v>485</v>
      </c>
      <c r="O786" s="1363">
        <v>779.77</v>
      </c>
      <c r="P786" s="1363"/>
      <c r="Q786" s="1363">
        <v>2511.59</v>
      </c>
      <c r="R786" s="1363"/>
      <c r="S786" s="1363">
        <v>3291.36</v>
      </c>
      <c r="T786" s="1363"/>
      <c r="U786" s="1363">
        <v>595.57611709291052</v>
      </c>
      <c r="V786" s="1363"/>
      <c r="W786" s="1363">
        <v>184.19388290708946</v>
      </c>
    </row>
    <row r="787" spans="1:26">
      <c r="A787" s="1561">
        <v>27</v>
      </c>
      <c r="C787" s="1345">
        <v>414</v>
      </c>
      <c r="E787" s="1344" t="s">
        <v>32</v>
      </c>
      <c r="G787" s="1364">
        <v>0.23101777777777777</v>
      </c>
      <c r="H787" s="1561"/>
      <c r="I787" s="1364">
        <v>0.76898222222222223</v>
      </c>
      <c r="J787" s="1364"/>
      <c r="K787" s="1364">
        <v>1</v>
      </c>
      <c r="M787" s="1365" t="s">
        <v>485</v>
      </c>
      <c r="O787" s="1363">
        <v>-1039.58</v>
      </c>
      <c r="P787" s="1363"/>
      <c r="Q787" s="1363">
        <v>-3460.42</v>
      </c>
      <c r="R787" s="1363"/>
      <c r="S787" s="1363">
        <v>-4500</v>
      </c>
      <c r="T787" s="1363"/>
      <c r="U787" s="1363">
        <v>-794.01492723168099</v>
      </c>
      <c r="V787" s="1363"/>
      <c r="W787" s="1363">
        <v>-245.56507276831894</v>
      </c>
    </row>
    <row r="788" spans="1:26">
      <c r="A788" s="1561">
        <v>28</v>
      </c>
      <c r="C788" s="1345">
        <v>427</v>
      </c>
      <c r="E788" s="1344" t="s">
        <v>2382</v>
      </c>
      <c r="G788" s="1364">
        <v>0.23295011994911888</v>
      </c>
      <c r="H788" s="1561"/>
      <c r="I788" s="1364">
        <v>0.76704988005088115</v>
      </c>
      <c r="J788" s="1364"/>
      <c r="K788" s="1364">
        <v>1</v>
      </c>
      <c r="M788" s="1365" t="s">
        <v>485</v>
      </c>
      <c r="O788" s="1363">
        <v>74.770000000068677</v>
      </c>
      <c r="P788" s="1363"/>
      <c r="Q788" s="1363">
        <v>246.19999999993129</v>
      </c>
      <c r="R788" s="1363"/>
      <c r="S788" s="1363">
        <v>320.96999999999997</v>
      </c>
      <c r="T788" s="1363"/>
      <c r="U788" s="1363">
        <v>57.108155321540735</v>
      </c>
      <c r="V788" s="1363"/>
      <c r="W788" s="1363">
        <v>17.661844678527938</v>
      </c>
    </row>
    <row r="789" spans="1:26">
      <c r="A789" s="1561">
        <v>29</v>
      </c>
      <c r="C789" s="1345" t="s">
        <v>2383</v>
      </c>
      <c r="E789" s="1344" t="s">
        <v>33</v>
      </c>
      <c r="G789" s="1364">
        <v>0.23482607859089302</v>
      </c>
      <c r="H789" s="1561"/>
      <c r="I789" s="1364">
        <v>0.76517392140910701</v>
      </c>
      <c r="J789" s="1364"/>
      <c r="K789" s="1364">
        <v>1</v>
      </c>
      <c r="M789" s="1365" t="s">
        <v>485</v>
      </c>
      <c r="N789" s="1365"/>
      <c r="O789" s="1363">
        <v>166615.79999999999</v>
      </c>
      <c r="P789" s="1363"/>
      <c r="Q789" s="1363">
        <v>542912.72</v>
      </c>
      <c r="R789" s="1363"/>
      <c r="S789" s="1363">
        <v>709528.5199999999</v>
      </c>
      <c r="T789" s="1363"/>
      <c r="U789" s="1363">
        <v>127258.53932612046</v>
      </c>
      <c r="V789" s="1363"/>
      <c r="W789" s="1363">
        <v>39357.260673879522</v>
      </c>
    </row>
    <row r="790" spans="1:26">
      <c r="A790" s="1561">
        <v>30</v>
      </c>
      <c r="C790" s="1345" t="s">
        <v>519</v>
      </c>
      <c r="E790" s="1344" t="s">
        <v>34</v>
      </c>
      <c r="G790" s="1364">
        <v>0.23259064358259213</v>
      </c>
      <c r="H790" s="1561"/>
      <c r="I790" s="1364">
        <v>0.76740935641740782</v>
      </c>
      <c r="J790" s="1364"/>
      <c r="K790" s="1364">
        <v>1</v>
      </c>
      <c r="M790" s="1365" t="s">
        <v>485</v>
      </c>
      <c r="O790" s="1363">
        <v>1104.9799999999996</v>
      </c>
      <c r="P790" s="1363"/>
      <c r="Q790" s="1363">
        <v>3645.7700000000004</v>
      </c>
      <c r="R790" s="1363"/>
      <c r="S790" s="1363">
        <v>4750.75</v>
      </c>
      <c r="T790" s="1363"/>
      <c r="U790" s="1363">
        <v>843.96642325983817</v>
      </c>
      <c r="V790" s="1363"/>
      <c r="W790" s="1363">
        <v>261.0135767401614</v>
      </c>
    </row>
    <row r="791" spans="1:26">
      <c r="A791" s="1561">
        <v>31</v>
      </c>
      <c r="C791" s="1345" t="s">
        <v>521</v>
      </c>
      <c r="E791" s="1344" t="s">
        <v>35</v>
      </c>
      <c r="G791" s="1364">
        <v>0.23688348543971111</v>
      </c>
      <c r="H791" s="1561"/>
      <c r="I791" s="1364">
        <v>0.76311651456028895</v>
      </c>
      <c r="J791" s="1364"/>
      <c r="K791" s="1364">
        <v>1</v>
      </c>
      <c r="M791" s="1365" t="s">
        <v>485</v>
      </c>
      <c r="O791" s="1363">
        <v>1836.3800000000003</v>
      </c>
      <c r="P791" s="1363"/>
      <c r="Q791" s="1363">
        <v>5915.87</v>
      </c>
      <c r="R791" s="1363"/>
      <c r="S791" s="1363">
        <v>7752.25</v>
      </c>
      <c r="T791" s="1363"/>
      <c r="U791" s="1363">
        <v>1402.5982916848291</v>
      </c>
      <c r="V791" s="1363"/>
      <c r="W791" s="1363">
        <v>433.78170831517116</v>
      </c>
    </row>
    <row r="792" spans="1:26">
      <c r="A792" s="1561">
        <v>32</v>
      </c>
      <c r="C792" s="1345" t="s">
        <v>36</v>
      </c>
      <c r="E792" s="1344" t="s">
        <v>37</v>
      </c>
      <c r="G792" s="1364">
        <v>0</v>
      </c>
      <c r="H792" s="1561"/>
      <c r="I792" s="1364">
        <v>0</v>
      </c>
      <c r="J792" s="1364"/>
      <c r="K792" s="1364">
        <v>0</v>
      </c>
      <c r="M792" s="1365" t="s">
        <v>485</v>
      </c>
      <c r="O792" s="1363">
        <v>-1.0500000000000682</v>
      </c>
      <c r="P792" s="1363"/>
      <c r="Q792" s="1363">
        <v>1.0500000000000682</v>
      </c>
      <c r="R792" s="1363"/>
      <c r="S792" s="1363">
        <v>0</v>
      </c>
      <c r="T792" s="1363"/>
      <c r="U792" s="1363">
        <v>-0.80197356008514897</v>
      </c>
      <c r="V792" s="1363"/>
      <c r="W792" s="1363">
        <v>-0.24802643991491916</v>
      </c>
    </row>
    <row r="793" spans="1:26">
      <c r="A793" s="1561">
        <v>33</v>
      </c>
      <c r="C793" s="1345" t="s">
        <v>523</v>
      </c>
      <c r="E793" s="1344" t="s">
        <v>1785</v>
      </c>
      <c r="G793" s="1364">
        <v>0.23362092543325291</v>
      </c>
      <c r="H793" s="1561"/>
      <c r="I793" s="1364">
        <v>0.76637907456674714</v>
      </c>
      <c r="J793" s="1364"/>
      <c r="K793" s="1364">
        <v>1</v>
      </c>
      <c r="M793" s="1365" t="s">
        <v>485</v>
      </c>
      <c r="O793" s="1363">
        <v>469.79999999999995</v>
      </c>
      <c r="P793" s="1363"/>
      <c r="Q793" s="1363">
        <v>1541.15</v>
      </c>
      <c r="R793" s="1363"/>
      <c r="S793" s="1363">
        <v>2010.95</v>
      </c>
      <c r="T793" s="1363"/>
      <c r="U793" s="1363">
        <v>358.82588431236047</v>
      </c>
      <c r="V793" s="1363"/>
      <c r="W793" s="1363">
        <v>110.97411568763945</v>
      </c>
    </row>
    <row r="794" spans="1:26">
      <c r="A794" s="1561">
        <v>34</v>
      </c>
      <c r="C794" s="1345">
        <v>635</v>
      </c>
      <c r="E794" s="1344" t="s">
        <v>3841</v>
      </c>
      <c r="G794" s="1364">
        <v>0</v>
      </c>
      <c r="H794" s="1561"/>
      <c r="I794" s="1364">
        <v>0</v>
      </c>
      <c r="J794" s="1364"/>
      <c r="K794" s="1364">
        <v>0</v>
      </c>
      <c r="M794" s="1365" t="s">
        <v>485</v>
      </c>
      <c r="O794" s="1363">
        <v>-3.75</v>
      </c>
      <c r="P794" s="1363"/>
      <c r="Q794" s="1363">
        <v>3.75</v>
      </c>
      <c r="R794" s="1363"/>
      <c r="S794" s="1363">
        <v>0</v>
      </c>
      <c r="T794" s="1363"/>
      <c r="U794" s="1363">
        <v>-2.8641912860182033</v>
      </c>
      <c r="V794" s="1363"/>
      <c r="W794" s="1363">
        <v>-0.8858087139817965</v>
      </c>
    </row>
    <row r="795" spans="1:26">
      <c r="A795" s="1561">
        <v>35</v>
      </c>
      <c r="C795" s="1345" t="s">
        <v>524</v>
      </c>
      <c r="E795" s="1344" t="s">
        <v>1786</v>
      </c>
      <c r="G795" s="1364">
        <v>0.23222562880516123</v>
      </c>
      <c r="H795" s="1561"/>
      <c r="I795" s="1364">
        <v>0.76777437119483871</v>
      </c>
      <c r="J795" s="1364"/>
      <c r="K795" s="1364">
        <v>1</v>
      </c>
      <c r="M795" s="1365" t="s">
        <v>485</v>
      </c>
      <c r="O795" s="1363">
        <v>5593.7</v>
      </c>
      <c r="P795" s="1363"/>
      <c r="Q795" s="1363">
        <v>18493.649999999998</v>
      </c>
      <c r="R795" s="1363"/>
      <c r="S795" s="1363">
        <v>24087.35</v>
      </c>
      <c r="T795" s="1363"/>
      <c r="U795" s="1363">
        <v>4272.3804790933391</v>
      </c>
      <c r="V795" s="1363"/>
      <c r="W795" s="1363">
        <v>1321.31952090666</v>
      </c>
    </row>
    <row r="796" spans="1:26">
      <c r="A796" s="1561">
        <v>36</v>
      </c>
      <c r="C796" s="1345" t="s">
        <v>525</v>
      </c>
      <c r="E796" s="1344" t="s">
        <v>2384</v>
      </c>
      <c r="G796" s="1364">
        <v>0.23159722222222226</v>
      </c>
      <c r="H796" s="1561"/>
      <c r="I796" s="1364">
        <v>0.76840277777777777</v>
      </c>
      <c r="J796" s="1364"/>
      <c r="K796" s="1364">
        <v>1</v>
      </c>
      <c r="M796" s="1365" t="s">
        <v>485</v>
      </c>
      <c r="O796" s="1363">
        <v>193.43</v>
      </c>
      <c r="P796" s="1363"/>
      <c r="Q796" s="1363">
        <v>641.77</v>
      </c>
      <c r="R796" s="1363"/>
      <c r="S796" s="1363">
        <v>835.19999999999993</v>
      </c>
      <c r="T796" s="1363"/>
      <c r="U796" s="1363">
        <v>147.73880545453363</v>
      </c>
      <c r="V796" s="1363"/>
      <c r="W796" s="1363">
        <v>45.691194545466374</v>
      </c>
    </row>
    <row r="797" spans="1:26">
      <c r="A797" s="1561">
        <v>37</v>
      </c>
      <c r="C797" s="1345" t="s">
        <v>39</v>
      </c>
      <c r="E797" s="1344" t="s">
        <v>1787</v>
      </c>
      <c r="G797" s="1364">
        <v>0.23164018600357547</v>
      </c>
      <c r="H797" s="1561"/>
      <c r="I797" s="1364">
        <v>0.7683598139964245</v>
      </c>
      <c r="J797" s="1364"/>
      <c r="K797" s="1364">
        <v>1</v>
      </c>
      <c r="M797" s="1365" t="s">
        <v>485</v>
      </c>
      <c r="O797" s="1363">
        <v>63535.439999999995</v>
      </c>
      <c r="P797" s="1363"/>
      <c r="Q797" s="1363">
        <v>210749.61</v>
      </c>
      <c r="R797" s="1363"/>
      <c r="S797" s="1363">
        <v>274285.05</v>
      </c>
      <c r="T797" s="1363"/>
      <c r="U797" s="1363">
        <v>48527.374293688634</v>
      </c>
      <c r="V797" s="1363"/>
      <c r="W797" s="1363">
        <v>15008.065706311358</v>
      </c>
    </row>
    <row r="798" spans="1:26">
      <c r="A798" s="1561">
        <v>38</v>
      </c>
      <c r="C798" s="1345" t="s">
        <v>528</v>
      </c>
      <c r="E798" s="1344" t="s">
        <v>44</v>
      </c>
      <c r="G798" s="1364">
        <v>0.24054634228470417</v>
      </c>
      <c r="H798" s="1561"/>
      <c r="I798" s="1364">
        <v>0.75945365771529583</v>
      </c>
      <c r="J798" s="1364"/>
      <c r="K798" s="1364">
        <v>1</v>
      </c>
      <c r="M798" s="1365" t="s">
        <v>485</v>
      </c>
      <c r="O798" s="1363">
        <v>1142.9800000000002</v>
      </c>
      <c r="P798" s="1363"/>
      <c r="Q798" s="1363">
        <v>3608.619999999999</v>
      </c>
      <c r="R798" s="1363"/>
      <c r="S798" s="1363">
        <v>4751.5999999999995</v>
      </c>
      <c r="T798" s="1363"/>
      <c r="U798" s="1363">
        <v>872.99022829148976</v>
      </c>
      <c r="V798" s="1363"/>
      <c r="W798" s="1363">
        <v>269.98977170851043</v>
      </c>
    </row>
    <row r="799" spans="1:26">
      <c r="A799" s="1561">
        <v>39</v>
      </c>
      <c r="C799" s="1345" t="s">
        <v>530</v>
      </c>
      <c r="E799" s="1344" t="s">
        <v>41</v>
      </c>
      <c r="G799" s="1364">
        <v>0.23197544200968112</v>
      </c>
      <c r="H799" s="1561"/>
      <c r="I799" s="1364">
        <v>0.76802455799031888</v>
      </c>
      <c r="J799" s="1364"/>
      <c r="K799" s="1364">
        <v>1</v>
      </c>
      <c r="M799" s="1365" t="s">
        <v>485</v>
      </c>
      <c r="O799" s="1363">
        <v>31931.35</v>
      </c>
      <c r="P799" s="1363"/>
      <c r="Q799" s="1363">
        <v>105718.34999999998</v>
      </c>
      <c r="R799" s="1363"/>
      <c r="S799" s="1363">
        <v>137649.69999999998</v>
      </c>
      <c r="T799" s="1363"/>
      <c r="U799" s="1363">
        <v>24388.665178879295</v>
      </c>
      <c r="V799" s="1363"/>
      <c r="W799" s="1363">
        <v>7542.6848211207034</v>
      </c>
      <c r="Z799" s="1344" t="s">
        <v>1318</v>
      </c>
    </row>
    <row r="800" spans="1:26" ht="12.75" thickBot="1">
      <c r="A800" s="1561">
        <v>40</v>
      </c>
      <c r="C800" s="1345"/>
      <c r="G800" s="1561"/>
      <c r="H800" s="1561"/>
      <c r="I800" s="1561"/>
      <c r="J800" s="1561"/>
      <c r="K800" s="1364"/>
      <c r="M800" s="1344"/>
      <c r="O800" s="1367">
        <v>434287.06</v>
      </c>
      <c r="P800" s="1363"/>
      <c r="Q800" s="1367">
        <v>1409370.58</v>
      </c>
      <c r="R800" s="1367"/>
      <c r="S800" s="1367">
        <v>1843657.64</v>
      </c>
      <c r="T800" s="1367"/>
      <c r="U800" s="1367">
        <v>331701.65676865727</v>
      </c>
      <c r="V800" s="1367"/>
      <c r="W800" s="1367">
        <v>102585.40323134276</v>
      </c>
    </row>
    <row r="801" spans="1:23" ht="12.75" thickTop="1">
      <c r="A801" s="1561">
        <v>41</v>
      </c>
      <c r="C801" s="1345"/>
      <c r="G801" s="1561"/>
      <c r="H801" s="1561"/>
      <c r="I801" s="1561"/>
      <c r="J801" s="1561"/>
      <c r="K801" s="1561"/>
      <c r="M801" s="1344"/>
    </row>
    <row r="802" spans="1:23">
      <c r="A802" s="1561">
        <v>42</v>
      </c>
      <c r="B802" s="1362" t="s">
        <v>2385</v>
      </c>
      <c r="C802" s="1345"/>
      <c r="G802" s="1364"/>
      <c r="H802" s="1561"/>
      <c r="I802" s="1364"/>
      <c r="J802" s="1364"/>
      <c r="K802" s="1364"/>
      <c r="M802" s="1344"/>
      <c r="O802" s="1363"/>
      <c r="P802" s="1363"/>
      <c r="Q802" s="1363"/>
      <c r="R802" s="1363"/>
      <c r="S802" s="1363"/>
      <c r="T802" s="1363"/>
      <c r="U802" s="1363"/>
      <c r="V802" s="1363"/>
      <c r="W802" s="1363"/>
    </row>
    <row r="803" spans="1:23">
      <c r="A803" s="1561">
        <v>43</v>
      </c>
      <c r="B803" s="1362"/>
      <c r="C803" s="1345"/>
      <c r="G803" s="1364"/>
      <c r="H803" s="1561"/>
      <c r="I803" s="1364"/>
      <c r="J803" s="1364"/>
      <c r="K803" s="1364"/>
      <c r="M803" s="1344"/>
      <c r="O803" s="1363"/>
      <c r="P803" s="1363"/>
      <c r="Q803" s="1363"/>
      <c r="R803" s="1363"/>
      <c r="S803" s="1363"/>
      <c r="T803" s="1363"/>
      <c r="U803" s="1363"/>
      <c r="V803" s="1363"/>
      <c r="W803" s="1363"/>
    </row>
    <row r="804" spans="1:23">
      <c r="A804" s="1561">
        <v>44</v>
      </c>
      <c r="C804" s="1345">
        <v>427</v>
      </c>
      <c r="E804" s="1344" t="s">
        <v>2382</v>
      </c>
      <c r="G804" s="1364">
        <v>5.5591354798140501E-2</v>
      </c>
      <c r="H804" s="1561"/>
      <c r="I804" s="1364">
        <v>0.94440864520185952</v>
      </c>
      <c r="J804" s="1364"/>
      <c r="K804" s="1364">
        <v>1</v>
      </c>
      <c r="M804" s="1365" t="s">
        <v>2386</v>
      </c>
      <c r="O804" s="1366">
        <v>673204.5</v>
      </c>
      <c r="P804" s="1366"/>
      <c r="Q804" s="1366">
        <v>11436673.060000001</v>
      </c>
      <c r="R804" s="1366"/>
      <c r="S804" s="1366">
        <v>12109877.560000001</v>
      </c>
      <c r="T804" s="1366"/>
      <c r="U804" s="1366">
        <v>514183.05669553106</v>
      </c>
      <c r="V804" s="1366"/>
      <c r="W804" s="1366">
        <v>159021.44330446891</v>
      </c>
    </row>
    <row r="805" spans="1:23" ht="12.75" thickBot="1">
      <c r="A805" s="1561">
        <v>45</v>
      </c>
      <c r="C805" s="1345"/>
      <c r="G805" s="1561"/>
      <c r="H805" s="1561"/>
      <c r="I805" s="1561"/>
      <c r="J805" s="1561"/>
      <c r="K805" s="1364"/>
      <c r="M805" s="1344"/>
      <c r="O805" s="1370">
        <v>673204.5</v>
      </c>
      <c r="P805" s="1363"/>
      <c r="Q805" s="1370">
        <v>11436673.060000001</v>
      </c>
      <c r="R805" s="1363"/>
      <c r="S805" s="1370">
        <v>12109877.560000001</v>
      </c>
      <c r="T805" s="1363"/>
      <c r="U805" s="1370">
        <v>514183.05669553106</v>
      </c>
      <c r="V805" s="1363"/>
      <c r="W805" s="1370">
        <v>159021.44330446891</v>
      </c>
    </row>
    <row r="806" spans="1:23" ht="12.75" thickTop="1">
      <c r="A806" s="1561">
        <v>46</v>
      </c>
      <c r="B806" s="1344" t="s">
        <v>46</v>
      </c>
      <c r="C806" s="1345"/>
      <c r="G806" s="1561"/>
      <c r="H806" s="1561"/>
      <c r="I806" s="1561"/>
      <c r="J806" s="1561"/>
      <c r="K806" s="1561"/>
    </row>
    <row r="809" spans="1:23">
      <c r="U809" s="1363">
        <v>747972.8002601054</v>
      </c>
      <c r="W809" s="1363">
        <v>231325.61973989478</v>
      </c>
    </row>
    <row r="810" spans="1:23">
      <c r="U810" s="1363">
        <v>208069.41274593869</v>
      </c>
      <c r="W810" s="1363">
        <v>64349.647254061296</v>
      </c>
    </row>
    <row r="811" spans="1:23">
      <c r="U811" s="1363">
        <v>956042.21300604404</v>
      </c>
      <c r="W811" s="1363">
        <v>295675.26699395606</v>
      </c>
    </row>
  </sheetData>
  <mergeCells count="49">
    <mergeCell ref="O383:W383"/>
    <mergeCell ref="G384:K384"/>
    <mergeCell ref="O321:W321"/>
    <mergeCell ref="G322:K322"/>
    <mergeCell ref="U381:W381"/>
    <mergeCell ref="G260:K260"/>
    <mergeCell ref="U318:W318"/>
    <mergeCell ref="U319:W319"/>
    <mergeCell ref="U256:W256"/>
    <mergeCell ref="U257:W257"/>
    <mergeCell ref="O259:W259"/>
    <mergeCell ref="G74:K74"/>
    <mergeCell ref="U9:W9"/>
    <mergeCell ref="O11:W11"/>
    <mergeCell ref="G12:K12"/>
    <mergeCell ref="U70:W70"/>
    <mergeCell ref="U71:W71"/>
    <mergeCell ref="O73:W73"/>
    <mergeCell ref="U133:W133"/>
    <mergeCell ref="O135:W135"/>
    <mergeCell ref="O197:W197"/>
    <mergeCell ref="G198:K198"/>
    <mergeCell ref="G136:K136"/>
    <mergeCell ref="U194:W194"/>
    <mergeCell ref="U195:W195"/>
    <mergeCell ref="U504:W504"/>
    <mergeCell ref="U505:W505"/>
    <mergeCell ref="O507:W507"/>
    <mergeCell ref="G508:K508"/>
    <mergeCell ref="U442:W442"/>
    <mergeCell ref="U443:W443"/>
    <mergeCell ref="O445:W445"/>
    <mergeCell ref="G446:K446"/>
    <mergeCell ref="G632:K632"/>
    <mergeCell ref="O569:W569"/>
    <mergeCell ref="G570:K570"/>
    <mergeCell ref="U628:W628"/>
    <mergeCell ref="U629:W629"/>
    <mergeCell ref="U690:W690"/>
    <mergeCell ref="U691:W691"/>
    <mergeCell ref="U566:W566"/>
    <mergeCell ref="U567:W567"/>
    <mergeCell ref="O631:W631"/>
    <mergeCell ref="G756:K756"/>
    <mergeCell ref="U752:W752"/>
    <mergeCell ref="U753:W753"/>
    <mergeCell ref="O755:W755"/>
    <mergeCell ref="O693:W693"/>
    <mergeCell ref="G694:K694"/>
  </mergeCells>
  <phoneticPr fontId="29" type="noConversion"/>
  <printOptions horizontalCentered="1"/>
  <pageMargins left="0.25" right="0.25" top="0.75" bottom="0.25" header="0" footer="0"/>
  <pageSetup scale="70" orientation="landscape" r:id="rId1"/>
  <headerFooter alignWithMargins="0"/>
  <rowBreaks count="12" manualBreakCount="12">
    <brk id="62" max="16383" man="1"/>
    <brk id="124" max="16383" man="1"/>
    <brk id="186" max="16383" man="1"/>
    <brk id="248" max="16383" man="1"/>
    <brk id="310" max="16383" man="1"/>
    <brk id="372" max="16383" man="1"/>
    <brk id="434" max="16383" man="1"/>
    <brk id="496" max="16383" man="1"/>
    <brk id="558" max="16383" man="1"/>
    <brk id="620" max="16383" man="1"/>
    <brk id="682" max="16383" man="1"/>
    <brk id="744" max="16383" man="1"/>
  </rowBreaks>
</worksheet>
</file>

<file path=xl/worksheets/sheet44.xml><?xml version="1.0" encoding="utf-8"?>
<worksheet xmlns="http://schemas.openxmlformats.org/spreadsheetml/2006/main" xmlns:r="http://schemas.openxmlformats.org/officeDocument/2006/relationships">
  <sheetPr transitionEvaluation="1" transitionEntry="1" codeName="Sheet89">
    <pageSetUpPr fitToPage="1"/>
  </sheetPr>
  <dimension ref="A1:L303"/>
  <sheetViews>
    <sheetView view="pageBreakPreview" zoomScaleNormal="100" zoomScaleSheetLayoutView="100" workbookViewId="0">
      <selection activeCell="B1" sqref="B1:B1048576"/>
    </sheetView>
  </sheetViews>
  <sheetFormatPr defaultColWidth="10.85546875" defaultRowHeight="12"/>
  <cols>
    <col min="1" max="1" width="4.28515625" style="654" customWidth="1"/>
    <col min="2" max="2" width="35" style="654" customWidth="1"/>
    <col min="3" max="12" width="9.7109375" style="654" customWidth="1"/>
    <col min="13" max="16384" width="10.85546875" style="654"/>
  </cols>
  <sheetData>
    <row r="1" spans="1:12">
      <c r="A1" s="1502" t="s">
        <v>1136</v>
      </c>
      <c r="B1" s="1502"/>
      <c r="C1" s="1502"/>
      <c r="D1" s="1502"/>
      <c r="E1" s="1502"/>
      <c r="F1" s="1502"/>
      <c r="G1" s="1502"/>
      <c r="H1" s="1502"/>
      <c r="I1" s="1502"/>
      <c r="J1" s="1502" t="s">
        <v>1741</v>
      </c>
      <c r="K1" s="1502"/>
      <c r="L1" s="1502"/>
    </row>
    <row r="2" spans="1:12">
      <c r="A2" s="1502"/>
      <c r="B2" s="1502"/>
      <c r="C2" s="1502"/>
      <c r="D2" s="1502"/>
      <c r="E2" s="1502"/>
      <c r="F2" s="1502"/>
      <c r="G2" s="1502"/>
      <c r="H2" s="1502"/>
      <c r="I2" s="1502"/>
      <c r="J2" s="1502"/>
      <c r="K2" s="1502"/>
      <c r="L2" s="1502"/>
    </row>
    <row r="3" spans="1:12">
      <c r="A3" s="1502" t="s">
        <v>3808</v>
      </c>
      <c r="B3" s="1502"/>
      <c r="C3" s="1502"/>
      <c r="D3" s="1502"/>
      <c r="E3" s="1502"/>
      <c r="F3" s="1502"/>
      <c r="G3" s="1502"/>
      <c r="H3" s="1502"/>
      <c r="I3" s="1502"/>
      <c r="J3" s="1502" t="s">
        <v>1959</v>
      </c>
      <c r="K3" s="1502"/>
      <c r="L3" s="1502"/>
    </row>
    <row r="4" spans="1:12">
      <c r="A4" s="1502" t="s">
        <v>3807</v>
      </c>
      <c r="B4" s="2334"/>
      <c r="C4" s="2334"/>
      <c r="D4" s="2334"/>
      <c r="E4" s="1502"/>
      <c r="F4" s="1502"/>
      <c r="G4" s="1502"/>
      <c r="H4" s="1502"/>
      <c r="I4" s="1502"/>
      <c r="J4" s="648" t="s">
        <v>1076</v>
      </c>
      <c r="K4" s="1502"/>
      <c r="L4" s="1502"/>
    </row>
    <row r="5" spans="1:12">
      <c r="A5" s="1502" t="s">
        <v>2632</v>
      </c>
      <c r="B5" s="2334"/>
      <c r="C5" s="2334"/>
      <c r="D5" s="2334"/>
      <c r="E5" s="1502"/>
      <c r="F5" s="1502"/>
      <c r="G5" s="1502"/>
      <c r="H5" s="1502"/>
      <c r="I5" s="1502"/>
      <c r="J5" s="1502" t="s">
        <v>4056</v>
      </c>
      <c r="K5" s="1502"/>
      <c r="L5" s="1502"/>
    </row>
    <row r="6" spans="1:12">
      <c r="A6" s="1503" t="s">
        <v>1916</v>
      </c>
      <c r="B6" s="1502"/>
      <c r="C6" s="1502"/>
      <c r="D6" s="1502"/>
      <c r="E6" s="1502"/>
      <c r="F6" s="1502"/>
      <c r="G6" s="1502"/>
      <c r="H6" s="1502"/>
      <c r="I6" s="1502"/>
      <c r="J6" s="1502" t="s">
        <v>1960</v>
      </c>
      <c r="K6" s="1502"/>
      <c r="L6" s="1502"/>
    </row>
    <row r="7" spans="1:12">
      <c r="A7" s="1567" t="s">
        <v>832</v>
      </c>
      <c r="B7" s="1567"/>
      <c r="C7" s="1567"/>
      <c r="D7" s="1567"/>
      <c r="E7" s="1567"/>
      <c r="F7" s="1567"/>
      <c r="G7" s="1567"/>
      <c r="H7" s="1567"/>
      <c r="I7" s="1567"/>
      <c r="J7" s="1567"/>
      <c r="K7" s="1567"/>
      <c r="L7" s="1567"/>
    </row>
    <row r="8" spans="1:12" ht="12.75" customHeight="1" thickBot="1">
      <c r="A8" s="1504"/>
      <c r="B8" s="1504"/>
      <c r="C8" s="1504"/>
      <c r="D8" s="1504"/>
      <c r="E8" s="1504"/>
      <c r="F8" s="1505"/>
      <c r="G8" s="1505"/>
      <c r="H8" s="1504"/>
      <c r="I8" s="1504"/>
      <c r="J8" s="1504"/>
      <c r="K8" s="1504"/>
      <c r="L8" s="1504"/>
    </row>
    <row r="9" spans="1:12">
      <c r="A9" s="648"/>
      <c r="B9" s="652" t="s">
        <v>1321</v>
      </c>
      <c r="C9" s="1506" t="s">
        <v>1322</v>
      </c>
      <c r="D9" s="1507">
        <v>-3</v>
      </c>
      <c r="E9" s="1507" t="s">
        <v>1324</v>
      </c>
      <c r="F9" s="653" t="s">
        <v>715</v>
      </c>
      <c r="G9" s="653"/>
      <c r="H9" s="1507">
        <v>-7</v>
      </c>
      <c r="I9" s="1507">
        <v>-8</v>
      </c>
      <c r="J9" s="1507">
        <v>-9</v>
      </c>
      <c r="K9" s="1507">
        <v>-10</v>
      </c>
      <c r="L9" s="1507">
        <v>-11</v>
      </c>
    </row>
    <row r="10" spans="1:12" ht="14.25">
      <c r="D10" s="2608" t="s">
        <v>1032</v>
      </c>
      <c r="E10" s="2608"/>
      <c r="F10" s="2608"/>
      <c r="G10" s="2608"/>
      <c r="H10" s="2608"/>
      <c r="I10" s="2608"/>
    </row>
    <row r="11" spans="1:12" s="2130" customFormat="1">
      <c r="A11" s="2130" t="s">
        <v>119</v>
      </c>
      <c r="C11" s="1508" t="s">
        <v>146</v>
      </c>
      <c r="D11" s="2609" t="s">
        <v>3102</v>
      </c>
      <c r="E11" s="2610"/>
      <c r="F11" s="2610"/>
      <c r="G11" s="1565" t="s">
        <v>2374</v>
      </c>
      <c r="H11" s="2611" t="s">
        <v>3101</v>
      </c>
      <c r="I11" s="2612"/>
      <c r="J11" s="1509" t="s">
        <v>1242</v>
      </c>
      <c r="K11" s="1510" t="s">
        <v>1389</v>
      </c>
      <c r="L11" s="2131" t="s">
        <v>1389</v>
      </c>
    </row>
    <row r="12" spans="1:12" ht="14.25">
      <c r="A12" s="1511" t="s">
        <v>1029</v>
      </c>
      <c r="B12" s="1511" t="s">
        <v>1390</v>
      </c>
      <c r="C12" s="1511" t="s">
        <v>1243</v>
      </c>
      <c r="D12" s="1511" t="s">
        <v>3099</v>
      </c>
      <c r="E12" s="1511" t="s">
        <v>3098</v>
      </c>
      <c r="F12" s="1511" t="s">
        <v>3097</v>
      </c>
      <c r="G12" s="1511" t="s">
        <v>3096</v>
      </c>
      <c r="H12" s="1511" t="s">
        <v>3108</v>
      </c>
      <c r="I12" s="1511" t="s">
        <v>4233</v>
      </c>
      <c r="J12" s="1511" t="s">
        <v>716</v>
      </c>
      <c r="K12" s="1533" t="s">
        <v>1392</v>
      </c>
      <c r="L12" s="1511" t="s">
        <v>1393</v>
      </c>
    </row>
    <row r="13" spans="1:12">
      <c r="A13" s="854">
        <v>1</v>
      </c>
      <c r="B13" s="648" t="s">
        <v>1394</v>
      </c>
      <c r="C13" s="648"/>
      <c r="D13" s="648"/>
      <c r="E13" s="1512"/>
      <c r="F13" s="1512"/>
      <c r="G13" s="1512"/>
      <c r="H13" s="655"/>
      <c r="I13" s="1512"/>
      <c r="J13" s="1512"/>
      <c r="K13" s="1512"/>
      <c r="L13" s="1342" t="s">
        <v>809</v>
      </c>
    </row>
    <row r="14" spans="1:12">
      <c r="A14" s="854">
        <v>2</v>
      </c>
      <c r="B14" s="654" t="s">
        <v>1428</v>
      </c>
      <c r="C14" s="856">
        <v>1085</v>
      </c>
      <c r="D14" s="1513"/>
      <c r="E14" s="856"/>
      <c r="F14" s="856"/>
      <c r="G14" s="856">
        <v>-405.23050000000001</v>
      </c>
      <c r="H14" s="856"/>
      <c r="I14" s="856"/>
      <c r="J14" s="1513">
        <v>679.76949999999999</v>
      </c>
      <c r="K14" s="1501" t="s">
        <v>809</v>
      </c>
      <c r="L14" s="856">
        <v>0</v>
      </c>
    </row>
    <row r="15" spans="1:12">
      <c r="A15" s="854">
        <v>3</v>
      </c>
      <c r="B15" s="654" t="s">
        <v>1429</v>
      </c>
      <c r="C15" s="856">
        <v>568</v>
      </c>
      <c r="D15" s="858"/>
      <c r="E15" s="856"/>
      <c r="F15" s="856"/>
      <c r="G15" s="856"/>
      <c r="H15" s="856"/>
      <c r="I15" s="856"/>
      <c r="J15" s="1513">
        <v>568</v>
      </c>
      <c r="K15" s="1501" t="s">
        <v>809</v>
      </c>
      <c r="L15" s="856">
        <v>0</v>
      </c>
    </row>
    <row r="16" spans="1:12">
      <c r="A16" s="854">
        <v>4</v>
      </c>
      <c r="B16" s="654" t="s">
        <v>1216</v>
      </c>
      <c r="C16" s="856"/>
      <c r="D16" s="858"/>
      <c r="E16" s="856"/>
      <c r="F16" s="856"/>
      <c r="G16" s="856"/>
      <c r="H16" s="856"/>
      <c r="I16" s="856"/>
      <c r="J16" s="1513">
        <v>0</v>
      </c>
      <c r="K16" s="1501" t="s">
        <v>809</v>
      </c>
      <c r="L16" s="856">
        <v>0</v>
      </c>
    </row>
    <row r="17" spans="1:12">
      <c r="A17" s="854">
        <v>5</v>
      </c>
      <c r="B17" s="648" t="s">
        <v>1217</v>
      </c>
      <c r="C17" s="856"/>
      <c r="D17" s="858"/>
      <c r="E17" s="856"/>
      <c r="F17" s="856"/>
      <c r="G17" s="856"/>
      <c r="H17" s="856"/>
      <c r="I17" s="856"/>
      <c r="J17" s="1457"/>
      <c r="K17" s="1514"/>
      <c r="L17" s="1342"/>
    </row>
    <row r="18" spans="1:12">
      <c r="A18" s="854">
        <v>6</v>
      </c>
      <c r="B18" s="654" t="s">
        <v>1218</v>
      </c>
      <c r="C18" s="856"/>
      <c r="D18" s="858"/>
      <c r="E18" s="856"/>
      <c r="F18" s="856"/>
      <c r="G18" s="856"/>
      <c r="H18" s="856"/>
      <c r="I18" s="856"/>
      <c r="J18" s="1513">
        <v>0</v>
      </c>
      <c r="K18" s="1501" t="s">
        <v>809</v>
      </c>
      <c r="L18" s="856">
        <v>0</v>
      </c>
    </row>
    <row r="19" spans="1:12">
      <c r="A19" s="854">
        <v>7</v>
      </c>
      <c r="B19" s="654" t="s">
        <v>1219</v>
      </c>
      <c r="C19" s="856">
        <v>4400</v>
      </c>
      <c r="D19" s="858"/>
      <c r="E19" s="856"/>
      <c r="F19" s="856"/>
      <c r="G19" s="856">
        <v>-151.17500000000001</v>
      </c>
      <c r="H19" s="856"/>
      <c r="I19" s="856"/>
      <c r="J19" s="1513">
        <v>4248.8249999999998</v>
      </c>
      <c r="K19" s="1501" t="s">
        <v>809</v>
      </c>
      <c r="L19" s="856">
        <v>0</v>
      </c>
    </row>
    <row r="20" spans="1:12">
      <c r="A20" s="854">
        <v>8</v>
      </c>
      <c r="B20" s="654" t="s">
        <v>1220</v>
      </c>
      <c r="C20" s="856"/>
      <c r="D20" s="858"/>
      <c r="E20" s="856"/>
      <c r="F20" s="856"/>
      <c r="G20" s="856"/>
      <c r="H20" s="856"/>
      <c r="I20" s="856"/>
      <c r="J20" s="1513">
        <v>0</v>
      </c>
      <c r="K20" s="1501" t="s">
        <v>809</v>
      </c>
      <c r="L20" s="856">
        <v>0</v>
      </c>
    </row>
    <row r="21" spans="1:12">
      <c r="A21" s="854">
        <v>9</v>
      </c>
      <c r="B21" s="654" t="s">
        <v>1221</v>
      </c>
      <c r="C21" s="856"/>
      <c r="D21" s="858"/>
      <c r="E21" s="856"/>
      <c r="F21" s="856"/>
      <c r="G21" s="856"/>
      <c r="H21" s="856"/>
      <c r="I21" s="856"/>
      <c r="J21" s="1513">
        <v>0</v>
      </c>
      <c r="K21" s="1501" t="s">
        <v>809</v>
      </c>
      <c r="L21" s="856">
        <v>0</v>
      </c>
    </row>
    <row r="22" spans="1:12">
      <c r="A22" s="854">
        <v>10</v>
      </c>
      <c r="B22" s="654" t="s">
        <v>1222</v>
      </c>
      <c r="C22" s="856">
        <v>85950</v>
      </c>
      <c r="D22" s="858"/>
      <c r="E22" s="856"/>
      <c r="F22" s="856">
        <v>46.32</v>
      </c>
      <c r="G22" s="856">
        <v>-2283.5983333333334</v>
      </c>
      <c r="H22" s="856"/>
      <c r="I22" s="856"/>
      <c r="J22" s="1513">
        <v>83712.721666666679</v>
      </c>
      <c r="K22" s="1501" t="s">
        <v>809</v>
      </c>
      <c r="L22" s="856">
        <v>0</v>
      </c>
    </row>
    <row r="23" spans="1:12">
      <c r="A23" s="854">
        <v>11</v>
      </c>
      <c r="B23" s="654" t="s">
        <v>1223</v>
      </c>
      <c r="C23" s="856">
        <v>0</v>
      </c>
      <c r="D23" s="858"/>
      <c r="E23" s="856"/>
      <c r="F23" s="856"/>
      <c r="G23" s="856"/>
      <c r="H23" s="856"/>
      <c r="I23" s="856"/>
      <c r="J23" s="1513">
        <v>0</v>
      </c>
      <c r="K23" s="1501" t="s">
        <v>809</v>
      </c>
      <c r="L23" s="856">
        <v>0</v>
      </c>
    </row>
    <row r="24" spans="1:12">
      <c r="A24" s="854">
        <v>12</v>
      </c>
      <c r="B24" s="654" t="s">
        <v>1224</v>
      </c>
      <c r="C24" s="856">
        <v>9319</v>
      </c>
      <c r="D24" s="858"/>
      <c r="E24" s="856"/>
      <c r="F24" s="856">
        <v>59.03</v>
      </c>
      <c r="G24" s="856">
        <v>6.285714285714286E-3</v>
      </c>
      <c r="H24" s="856"/>
      <c r="I24" s="856"/>
      <c r="J24" s="1513">
        <v>9378.0362857142864</v>
      </c>
      <c r="K24" s="1501" t="s">
        <v>809</v>
      </c>
      <c r="L24" s="856">
        <v>0</v>
      </c>
    </row>
    <row r="25" spans="1:12">
      <c r="A25" s="854">
        <v>13</v>
      </c>
      <c r="B25" s="654" t="s">
        <v>1225</v>
      </c>
      <c r="C25" s="856">
        <v>6632</v>
      </c>
      <c r="D25" s="858"/>
      <c r="E25" s="856"/>
      <c r="F25" s="856"/>
      <c r="G25" s="856">
        <v>15529.130999999998</v>
      </c>
      <c r="H25" s="856"/>
      <c r="I25" s="856"/>
      <c r="J25" s="1513">
        <v>22161.130999999998</v>
      </c>
      <c r="K25" s="1501" t="s">
        <v>809</v>
      </c>
      <c r="L25" s="856">
        <v>0</v>
      </c>
    </row>
    <row r="26" spans="1:12">
      <c r="A26" s="854">
        <v>14</v>
      </c>
      <c r="B26" s="654" t="s">
        <v>1226</v>
      </c>
      <c r="C26" s="856">
        <v>634</v>
      </c>
      <c r="D26" s="858"/>
      <c r="E26" s="856"/>
      <c r="F26" s="856"/>
      <c r="G26" s="856"/>
      <c r="H26" s="856"/>
      <c r="I26" s="856"/>
      <c r="J26" s="1513">
        <v>634</v>
      </c>
      <c r="K26" s="1501" t="s">
        <v>809</v>
      </c>
      <c r="L26" s="856">
        <v>0</v>
      </c>
    </row>
    <row r="27" spans="1:12">
      <c r="A27" s="854">
        <v>15</v>
      </c>
      <c r="B27" s="654" t="s">
        <v>1227</v>
      </c>
      <c r="C27" s="856"/>
      <c r="D27" s="858"/>
      <c r="E27" s="856"/>
      <c r="F27" s="856"/>
      <c r="G27" s="856"/>
      <c r="H27" s="856"/>
      <c r="I27" s="856"/>
      <c r="J27" s="1513">
        <v>0</v>
      </c>
      <c r="K27" s="1501" t="s">
        <v>809</v>
      </c>
      <c r="L27" s="856">
        <v>0</v>
      </c>
    </row>
    <row r="28" spans="1:12">
      <c r="A28" s="854">
        <v>16</v>
      </c>
      <c r="B28" s="648" t="s">
        <v>1228</v>
      </c>
      <c r="C28" s="856"/>
      <c r="D28" s="858"/>
      <c r="E28" s="856"/>
      <c r="F28" s="856"/>
      <c r="G28" s="856"/>
      <c r="H28" s="856"/>
      <c r="I28" s="856"/>
      <c r="J28" s="1457"/>
      <c r="K28" s="1514"/>
      <c r="L28" s="1342"/>
    </row>
    <row r="29" spans="1:12">
      <c r="A29" s="854">
        <v>17</v>
      </c>
      <c r="B29" s="654" t="s">
        <v>1229</v>
      </c>
      <c r="C29" s="856"/>
      <c r="D29" s="858"/>
      <c r="E29" s="856"/>
      <c r="F29" s="856"/>
      <c r="G29" s="856"/>
      <c r="H29" s="856"/>
      <c r="I29" s="856"/>
      <c r="J29" s="1513">
        <v>0</v>
      </c>
      <c r="K29" s="1501" t="s">
        <v>809</v>
      </c>
      <c r="L29" s="856">
        <v>0</v>
      </c>
    </row>
    <row r="30" spans="1:12">
      <c r="A30" s="854">
        <v>18</v>
      </c>
      <c r="B30" s="654" t="s">
        <v>1230</v>
      </c>
      <c r="C30" s="856">
        <v>87944</v>
      </c>
      <c r="D30" s="858"/>
      <c r="E30" s="856"/>
      <c r="F30" s="856">
        <v>1986.13</v>
      </c>
      <c r="G30" s="856">
        <v>15752.233749999999</v>
      </c>
      <c r="H30" s="856"/>
      <c r="I30" s="856"/>
      <c r="J30" s="1513">
        <v>105682.36375</v>
      </c>
      <c r="K30" s="1501" t="s">
        <v>809</v>
      </c>
      <c r="L30" s="856">
        <v>0</v>
      </c>
    </row>
    <row r="31" spans="1:12">
      <c r="A31" s="854">
        <v>19</v>
      </c>
      <c r="B31" s="654" t="s">
        <v>3107</v>
      </c>
      <c r="C31" s="856">
        <v>48952</v>
      </c>
      <c r="D31" s="858"/>
      <c r="E31" s="856"/>
      <c r="F31" s="856">
        <v>1615.22</v>
      </c>
      <c r="G31" s="856">
        <v>17884.588500000002</v>
      </c>
      <c r="H31" s="856"/>
      <c r="I31" s="856"/>
      <c r="J31" s="1513">
        <v>68451.808499999999</v>
      </c>
      <c r="K31" s="1501" t="s">
        <v>809</v>
      </c>
      <c r="L31" s="856">
        <v>0</v>
      </c>
    </row>
    <row r="32" spans="1:12">
      <c r="A32" s="854">
        <v>20</v>
      </c>
      <c r="B32" s="654" t="s">
        <v>109</v>
      </c>
      <c r="C32" s="856">
        <v>30778</v>
      </c>
      <c r="D32" s="858"/>
      <c r="E32" s="856"/>
      <c r="F32" s="856">
        <v>568.69999999999993</v>
      </c>
      <c r="G32" s="856">
        <v>215320.47590909089</v>
      </c>
      <c r="H32" s="856">
        <v>3082.68</v>
      </c>
      <c r="I32" s="856"/>
      <c r="J32" s="1513">
        <v>249749.8559090909</v>
      </c>
      <c r="K32" s="1501" t="s">
        <v>809</v>
      </c>
      <c r="L32" s="856">
        <v>0</v>
      </c>
    </row>
    <row r="33" spans="1:12">
      <c r="A33" s="854">
        <v>21</v>
      </c>
      <c r="B33" s="654" t="s">
        <v>110</v>
      </c>
      <c r="C33" s="856">
        <v>83</v>
      </c>
      <c r="D33" s="858"/>
      <c r="E33" s="856"/>
      <c r="F33" s="856"/>
      <c r="G33" s="856"/>
      <c r="H33" s="856"/>
      <c r="I33" s="856"/>
      <c r="J33" s="1513">
        <v>83</v>
      </c>
      <c r="K33" s="1501" t="s">
        <v>809</v>
      </c>
      <c r="L33" s="856">
        <v>0</v>
      </c>
    </row>
    <row r="34" spans="1:12">
      <c r="A34" s="854">
        <v>22</v>
      </c>
      <c r="B34" s="648" t="s">
        <v>1557</v>
      </c>
      <c r="C34" s="856"/>
      <c r="D34" s="858"/>
      <c r="E34" s="856"/>
      <c r="F34" s="856"/>
      <c r="G34" s="856"/>
      <c r="H34" s="856"/>
      <c r="I34" s="856"/>
      <c r="J34" s="1457"/>
      <c r="K34" s="1514"/>
      <c r="L34" s="1342"/>
    </row>
    <row r="35" spans="1:12">
      <c r="A35" s="854">
        <v>23</v>
      </c>
      <c r="B35" s="654" t="s">
        <v>1558</v>
      </c>
      <c r="C35" s="856"/>
      <c r="D35" s="858"/>
      <c r="E35" s="856"/>
      <c r="F35" s="856"/>
      <c r="G35" s="856"/>
      <c r="H35" s="856"/>
      <c r="I35" s="856"/>
      <c r="J35" s="1513">
        <v>0</v>
      </c>
      <c r="K35" s="1501" t="s">
        <v>809</v>
      </c>
      <c r="L35" s="856">
        <v>0</v>
      </c>
    </row>
    <row r="36" spans="1:12">
      <c r="A36" s="854">
        <v>24</v>
      </c>
      <c r="B36" s="654" t="s">
        <v>1559</v>
      </c>
      <c r="C36" s="856">
        <v>80</v>
      </c>
      <c r="D36" s="858"/>
      <c r="E36" s="856"/>
      <c r="F36" s="856"/>
      <c r="G36" s="856"/>
      <c r="H36" s="856"/>
      <c r="I36" s="856"/>
      <c r="J36" s="1513">
        <v>80</v>
      </c>
      <c r="K36" s="1501" t="s">
        <v>809</v>
      </c>
      <c r="L36" s="856">
        <v>0</v>
      </c>
    </row>
    <row r="37" spans="1:12">
      <c r="A37" s="854">
        <v>25</v>
      </c>
      <c r="B37" s="654" t="s">
        <v>3106</v>
      </c>
      <c r="C37" s="856">
        <v>1537</v>
      </c>
      <c r="D37" s="858"/>
      <c r="E37" s="856"/>
      <c r="F37" s="856"/>
      <c r="G37" s="856"/>
      <c r="H37" s="856"/>
      <c r="I37" s="856"/>
      <c r="J37" s="1513">
        <v>1537</v>
      </c>
      <c r="K37" s="1501" t="s">
        <v>809</v>
      </c>
      <c r="L37" s="856">
        <v>0</v>
      </c>
    </row>
    <row r="38" spans="1:12">
      <c r="A38" s="854">
        <v>26</v>
      </c>
      <c r="B38" s="654" t="s">
        <v>1560</v>
      </c>
      <c r="C38" s="856">
        <v>87284</v>
      </c>
      <c r="D38" s="858"/>
      <c r="E38" s="856"/>
      <c r="F38" s="856">
        <v>155.56</v>
      </c>
      <c r="G38" s="856">
        <v>29.950810810810815</v>
      </c>
      <c r="H38" s="856"/>
      <c r="I38" s="856"/>
      <c r="J38" s="1513">
        <v>87469.510810810811</v>
      </c>
      <c r="K38" s="1501" t="s">
        <v>809</v>
      </c>
      <c r="L38" s="856">
        <v>0</v>
      </c>
    </row>
    <row r="39" spans="1:12">
      <c r="A39" s="854">
        <v>27</v>
      </c>
      <c r="B39" s="654" t="s">
        <v>1561</v>
      </c>
      <c r="C39" s="856">
        <v>391682</v>
      </c>
      <c r="D39" s="858"/>
      <c r="E39" s="856"/>
      <c r="F39" s="856">
        <v>1479.8400000000001</v>
      </c>
      <c r="G39" s="856">
        <v>1845.9211627906975</v>
      </c>
      <c r="H39" s="856">
        <v>28840.050000000003</v>
      </c>
      <c r="I39" s="858">
        <v>-20959.75</v>
      </c>
      <c r="J39" s="1513">
        <v>402888.06116279069</v>
      </c>
      <c r="K39" s="1501" t="s">
        <v>809</v>
      </c>
      <c r="L39" s="856">
        <v>0</v>
      </c>
    </row>
    <row r="40" spans="1:12">
      <c r="A40" s="854">
        <v>28</v>
      </c>
      <c r="B40" s="654" t="s">
        <v>1562</v>
      </c>
      <c r="C40" s="856">
        <v>60011</v>
      </c>
      <c r="D40" s="858"/>
      <c r="E40" s="856"/>
      <c r="F40" s="856">
        <v>1062.79</v>
      </c>
      <c r="G40" s="856">
        <v>6423.1849999999995</v>
      </c>
      <c r="H40" s="856"/>
      <c r="I40" s="856"/>
      <c r="J40" s="1513">
        <v>67496.975000000006</v>
      </c>
      <c r="K40" s="1501" t="s">
        <v>809</v>
      </c>
      <c r="L40" s="856">
        <v>0</v>
      </c>
    </row>
    <row r="41" spans="1:12">
      <c r="A41" s="854">
        <v>29</v>
      </c>
      <c r="B41" s="654" t="s">
        <v>1563</v>
      </c>
      <c r="C41" s="856">
        <v>59375.08</v>
      </c>
      <c r="D41" s="858"/>
      <c r="E41" s="856"/>
      <c r="F41" s="856">
        <v>2876.05</v>
      </c>
      <c r="G41" s="856">
        <v>28.75</v>
      </c>
      <c r="H41" s="856"/>
      <c r="I41" s="856"/>
      <c r="J41" s="1513">
        <v>62279.880000000005</v>
      </c>
      <c r="K41" s="1501" t="s">
        <v>809</v>
      </c>
      <c r="L41" s="856">
        <v>0</v>
      </c>
    </row>
    <row r="42" spans="1:12">
      <c r="A42" s="854">
        <v>30</v>
      </c>
      <c r="B42" s="654" t="s">
        <v>1564</v>
      </c>
      <c r="C42" s="856">
        <v>20648</v>
      </c>
      <c r="D42" s="858"/>
      <c r="E42" s="856"/>
      <c r="F42" s="856">
        <v>212.73000000000002</v>
      </c>
      <c r="G42" s="856"/>
      <c r="H42" s="856"/>
      <c r="I42" s="856"/>
      <c r="J42" s="1513">
        <v>20860.73</v>
      </c>
      <c r="K42" s="1501" t="s">
        <v>809</v>
      </c>
      <c r="L42" s="856">
        <v>0</v>
      </c>
    </row>
    <row r="43" spans="1:12">
      <c r="A43" s="854">
        <v>31</v>
      </c>
      <c r="B43" s="942" t="s">
        <v>3105</v>
      </c>
      <c r="C43" s="856">
        <v>4326</v>
      </c>
      <c r="D43" s="858"/>
      <c r="E43" s="856"/>
      <c r="F43" s="856">
        <v>505.09</v>
      </c>
      <c r="G43" s="856"/>
      <c r="H43" s="856"/>
      <c r="I43" s="856"/>
      <c r="J43" s="1513">
        <v>4831.09</v>
      </c>
      <c r="K43" s="1501" t="s">
        <v>809</v>
      </c>
      <c r="L43" s="856">
        <v>0</v>
      </c>
    </row>
    <row r="44" spans="1:12">
      <c r="A44" s="854">
        <v>32</v>
      </c>
      <c r="B44" s="654" t="s">
        <v>1603</v>
      </c>
      <c r="C44" s="856">
        <v>0</v>
      </c>
      <c r="D44" s="858"/>
      <c r="E44" s="856"/>
      <c r="F44" s="856"/>
      <c r="G44" s="856"/>
      <c r="H44" s="856"/>
      <c r="I44" s="856"/>
      <c r="J44" s="1513">
        <v>0</v>
      </c>
      <c r="K44" s="1501" t="s">
        <v>809</v>
      </c>
      <c r="L44" s="856">
        <v>0</v>
      </c>
    </row>
    <row r="45" spans="1:12">
      <c r="A45" s="854">
        <v>33</v>
      </c>
      <c r="B45" s="648" t="s">
        <v>1689</v>
      </c>
      <c r="C45" s="856"/>
      <c r="D45" s="858"/>
      <c r="E45" s="856"/>
      <c r="F45" s="856"/>
      <c r="G45" s="856"/>
      <c r="H45" s="856"/>
      <c r="I45" s="856"/>
      <c r="J45" s="1457"/>
      <c r="K45" s="1514"/>
      <c r="L45" s="1342"/>
    </row>
    <row r="46" spans="1:12">
      <c r="A46" s="854">
        <v>34</v>
      </c>
      <c r="B46" s="654" t="s">
        <v>1159</v>
      </c>
      <c r="C46" s="856"/>
      <c r="D46" s="858"/>
      <c r="E46" s="856"/>
      <c r="F46" s="856"/>
      <c r="G46" s="856"/>
      <c r="H46" s="856"/>
      <c r="I46" s="856"/>
      <c r="J46" s="1457"/>
      <c r="K46" s="1501" t="s">
        <v>809</v>
      </c>
      <c r="L46" s="856">
        <v>0</v>
      </c>
    </row>
    <row r="47" spans="1:12">
      <c r="A47" s="854">
        <v>35</v>
      </c>
      <c r="B47" s="654" t="s">
        <v>1160</v>
      </c>
      <c r="C47" s="856">
        <v>425885.91000000003</v>
      </c>
      <c r="D47" s="858"/>
      <c r="E47" s="856"/>
      <c r="F47" s="856"/>
      <c r="G47" s="856">
        <v>-412102.81124999997</v>
      </c>
      <c r="H47" s="856"/>
      <c r="I47" s="856"/>
      <c r="J47" s="1513">
        <v>13783.098750000063</v>
      </c>
      <c r="K47" s="1501" t="s">
        <v>809</v>
      </c>
      <c r="L47" s="856">
        <v>0</v>
      </c>
    </row>
    <row r="48" spans="1:12">
      <c r="A48" s="854">
        <v>36</v>
      </c>
      <c r="B48" s="654" t="s">
        <v>1161</v>
      </c>
      <c r="C48" s="856">
        <v>212676.98</v>
      </c>
      <c r="D48" s="1515">
        <v>-23170.6368</v>
      </c>
      <c r="E48" s="858">
        <v>-48621</v>
      </c>
      <c r="F48" s="856">
        <v>2470.5300000000002</v>
      </c>
      <c r="G48" s="856">
        <v>-81.733333333333334</v>
      </c>
      <c r="H48" s="856">
        <v>19189.5</v>
      </c>
      <c r="I48" s="856"/>
      <c r="J48" s="1513">
        <v>162463.63986666666</v>
      </c>
      <c r="K48" s="1501" t="s">
        <v>809</v>
      </c>
      <c r="L48" s="856">
        <v>0</v>
      </c>
    </row>
    <row r="49" spans="1:12">
      <c r="A49" s="854">
        <v>37</v>
      </c>
      <c r="B49" s="654" t="s">
        <v>1162</v>
      </c>
      <c r="C49" s="856">
        <v>81761</v>
      </c>
      <c r="E49" s="858">
        <v>-19312</v>
      </c>
      <c r="F49" s="856">
        <v>7385.9</v>
      </c>
      <c r="G49" s="856"/>
      <c r="H49" s="856">
        <v>23811.399999999998</v>
      </c>
      <c r="I49" s="856">
        <v>-16754.849999999999</v>
      </c>
      <c r="J49" s="1513">
        <v>76891.449999999983</v>
      </c>
      <c r="K49" s="1501" t="s">
        <v>809</v>
      </c>
      <c r="L49" s="856">
        <v>0</v>
      </c>
    </row>
    <row r="50" spans="1:12">
      <c r="A50" s="854">
        <v>38</v>
      </c>
      <c r="B50" s="654" t="s">
        <v>1163</v>
      </c>
      <c r="C50" s="856">
        <v>65</v>
      </c>
      <c r="D50" s="858"/>
      <c r="E50" s="856"/>
      <c r="F50" s="856">
        <v>75.23</v>
      </c>
      <c r="G50" s="856"/>
      <c r="H50" s="856"/>
      <c r="I50" s="856"/>
      <c r="J50" s="1513">
        <v>140.23000000000002</v>
      </c>
      <c r="K50" s="1501" t="s">
        <v>809</v>
      </c>
      <c r="L50" s="856">
        <v>0</v>
      </c>
    </row>
    <row r="51" spans="1:12">
      <c r="A51" s="854">
        <v>39</v>
      </c>
      <c r="B51" s="654" t="s">
        <v>1164</v>
      </c>
      <c r="C51" s="856">
        <v>10555.76</v>
      </c>
      <c r="D51" s="858"/>
      <c r="E51" s="856"/>
      <c r="F51" s="856">
        <v>384.65999999999997</v>
      </c>
      <c r="G51" s="856"/>
      <c r="H51" s="856"/>
      <c r="I51" s="856"/>
      <c r="J51" s="1513">
        <v>10940.42</v>
      </c>
      <c r="K51" s="1501" t="s">
        <v>809</v>
      </c>
      <c r="L51" s="856">
        <v>0</v>
      </c>
    </row>
    <row r="52" spans="1:12">
      <c r="A52" s="854">
        <v>40</v>
      </c>
      <c r="B52" s="654" t="s">
        <v>1165</v>
      </c>
      <c r="C52" s="856">
        <v>880.08</v>
      </c>
      <c r="D52" s="858"/>
      <c r="E52" s="856"/>
      <c r="F52" s="856">
        <v>11.47</v>
      </c>
      <c r="G52" s="856"/>
      <c r="H52" s="856"/>
      <c r="I52" s="856"/>
      <c r="J52" s="1513">
        <v>891.55000000000007</v>
      </c>
      <c r="K52" s="1501" t="s">
        <v>809</v>
      </c>
      <c r="L52" s="856">
        <v>0</v>
      </c>
    </row>
    <row r="53" spans="1:12">
      <c r="A53" s="854">
        <v>41</v>
      </c>
      <c r="B53" s="654" t="s">
        <v>1993</v>
      </c>
      <c r="C53" s="1516">
        <v>973.75</v>
      </c>
      <c r="D53" s="858"/>
      <c r="E53" s="856"/>
      <c r="F53" s="856">
        <v>375.52</v>
      </c>
      <c r="G53" s="856"/>
      <c r="H53" s="856"/>
      <c r="I53" s="856"/>
      <c r="J53" s="1513">
        <v>1349.27</v>
      </c>
      <c r="K53" s="1501" t="s">
        <v>809</v>
      </c>
      <c r="L53" s="856">
        <v>0</v>
      </c>
    </row>
    <row r="54" spans="1:12">
      <c r="A54" s="854">
        <v>42</v>
      </c>
      <c r="B54" s="654" t="s">
        <v>1998</v>
      </c>
      <c r="C54" s="856">
        <v>2105.4500000000003</v>
      </c>
      <c r="D54" s="858"/>
      <c r="E54" s="856"/>
      <c r="F54" s="856">
        <v>22.2</v>
      </c>
      <c r="G54" s="856"/>
      <c r="H54" s="856"/>
      <c r="I54" s="856"/>
      <c r="J54" s="1513">
        <v>2127.65</v>
      </c>
      <c r="K54" s="1501" t="s">
        <v>809</v>
      </c>
      <c r="L54" s="856">
        <v>0</v>
      </c>
    </row>
    <row r="55" spans="1:12">
      <c r="A55" s="854">
        <v>43</v>
      </c>
      <c r="B55" s="654" t="s">
        <v>1999</v>
      </c>
      <c r="C55" s="856">
        <v>40.32</v>
      </c>
      <c r="D55" s="858"/>
      <c r="E55" s="856"/>
      <c r="F55" s="856"/>
      <c r="G55" s="856"/>
      <c r="H55" s="856"/>
      <c r="I55" s="856"/>
      <c r="J55" s="1513">
        <v>40.32</v>
      </c>
      <c r="K55" s="1501" t="s">
        <v>809</v>
      </c>
      <c r="L55" s="856">
        <v>0</v>
      </c>
    </row>
    <row r="56" spans="1:12">
      <c r="A56" s="854">
        <v>44</v>
      </c>
      <c r="B56" s="654" t="s">
        <v>646</v>
      </c>
      <c r="C56" s="856">
        <v>78513.119999999995</v>
      </c>
      <c r="D56" s="858"/>
      <c r="E56" s="856"/>
      <c r="F56" s="856"/>
      <c r="G56" s="856">
        <v>-75262.483404699786</v>
      </c>
      <c r="H56" s="856">
        <v>42300</v>
      </c>
      <c r="I56" s="856"/>
      <c r="J56" s="1513">
        <v>45550.63659530021</v>
      </c>
      <c r="K56" s="1501" t="s">
        <v>809</v>
      </c>
      <c r="L56" s="856">
        <v>0</v>
      </c>
    </row>
    <row r="57" spans="1:12" ht="14.25">
      <c r="A57" s="854">
        <v>45</v>
      </c>
      <c r="C57" s="1342"/>
      <c r="D57" s="858"/>
      <c r="E57" s="1517"/>
      <c r="F57" s="1517"/>
      <c r="G57" s="1517"/>
      <c r="H57" s="1517"/>
      <c r="I57" s="1517"/>
      <c r="J57" s="1513">
        <v>0</v>
      </c>
      <c r="K57" s="1501" t="s">
        <v>809</v>
      </c>
      <c r="L57" s="856">
        <v>0</v>
      </c>
    </row>
    <row r="58" spans="1:12">
      <c r="A58" s="854">
        <v>46</v>
      </c>
      <c r="B58" s="2122" t="s">
        <v>3104</v>
      </c>
      <c r="C58" s="1518">
        <v>1714745.4500000002</v>
      </c>
      <c r="D58" s="1518">
        <v>-23170.6368</v>
      </c>
      <c r="E58" s="1518">
        <v>-67933</v>
      </c>
      <c r="F58" s="1518">
        <v>21292.97</v>
      </c>
      <c r="G58" s="1518">
        <v>-217472.78940295975</v>
      </c>
      <c r="H58" s="1518">
        <v>117223.63</v>
      </c>
      <c r="I58" s="1518">
        <v>-37714.6</v>
      </c>
      <c r="J58" s="1518">
        <v>1506971.0237970406</v>
      </c>
      <c r="K58" s="1519" t="s">
        <v>1259</v>
      </c>
      <c r="L58" s="1520" t="s">
        <v>1259</v>
      </c>
    </row>
    <row r="59" spans="1:12" ht="14.25">
      <c r="A59" s="854">
        <v>47</v>
      </c>
      <c r="B59" s="648"/>
      <c r="C59" s="1342"/>
      <c r="D59" s="858"/>
      <c r="E59" s="1517"/>
      <c r="F59" s="1517"/>
      <c r="G59" s="1517"/>
      <c r="H59" s="1517"/>
      <c r="I59" s="1517"/>
      <c r="J59" s="1457"/>
      <c r="K59" s="1521"/>
      <c r="L59" s="1522"/>
    </row>
    <row r="60" spans="1:12">
      <c r="A60" s="854">
        <v>48</v>
      </c>
      <c r="B60" s="1502" t="s">
        <v>1244</v>
      </c>
      <c r="C60" s="1523">
        <v>-722852.12</v>
      </c>
      <c r="D60" s="1523"/>
      <c r="E60" s="1523"/>
      <c r="F60" s="1523"/>
      <c r="G60" s="1523">
        <v>184026.89987980769</v>
      </c>
      <c r="H60" s="1523"/>
      <c r="I60" s="1523"/>
      <c r="J60" s="1513">
        <v>-538825.22012019227</v>
      </c>
      <c r="K60" s="1501" t="s">
        <v>809</v>
      </c>
      <c r="L60" s="856">
        <v>0</v>
      </c>
    </row>
    <row r="61" spans="1:12">
      <c r="A61" s="854">
        <v>49</v>
      </c>
      <c r="B61" s="648"/>
      <c r="C61" s="1342"/>
      <c r="D61" s="1342"/>
      <c r="E61" s="1342"/>
      <c r="F61" s="1342"/>
      <c r="G61" s="1342"/>
      <c r="H61" s="1342"/>
      <c r="I61" s="1342"/>
      <c r="J61" s="1342"/>
      <c r="K61" s="1514"/>
      <c r="L61" s="1524"/>
    </row>
    <row r="62" spans="1:12" ht="12.75" thickBot="1">
      <c r="A62" s="854">
        <v>50</v>
      </c>
      <c r="B62" s="1502" t="s">
        <v>1961</v>
      </c>
      <c r="C62" s="1525">
        <v>991893.33000000019</v>
      </c>
      <c r="D62" s="1525">
        <v>-23170.6368</v>
      </c>
      <c r="E62" s="1525">
        <v>-67933</v>
      </c>
      <c r="F62" s="1525">
        <v>21292.97</v>
      </c>
      <c r="G62" s="1525">
        <v>-33445.889523152058</v>
      </c>
      <c r="H62" s="1525">
        <v>117223.63</v>
      </c>
      <c r="I62" s="1525">
        <v>-37714.6</v>
      </c>
      <c r="J62" s="1525">
        <v>968145.8036768483</v>
      </c>
      <c r="K62" s="1526" t="s">
        <v>1259</v>
      </c>
      <c r="L62" s="2127" t="s">
        <v>1259</v>
      </c>
    </row>
    <row r="63" spans="1:12" ht="12.75" thickTop="1">
      <c r="A63" s="854"/>
      <c r="B63" s="1502"/>
      <c r="C63" s="1527"/>
      <c r="D63" s="1527"/>
      <c r="E63" s="858"/>
      <c r="F63" s="858"/>
      <c r="G63" s="858"/>
      <c r="H63" s="858"/>
      <c r="I63" s="858"/>
      <c r="J63" s="858"/>
      <c r="K63" s="1528"/>
      <c r="L63" s="858"/>
    </row>
    <row r="64" spans="1:12">
      <c r="A64" s="1512"/>
      <c r="B64" s="1512"/>
      <c r="C64" s="1512"/>
      <c r="D64" s="1342"/>
      <c r="J64" s="858"/>
    </row>
    <row r="65" spans="1:10">
      <c r="A65" s="1512"/>
      <c r="B65" s="1512"/>
      <c r="C65" s="1512"/>
      <c r="D65" s="1512"/>
      <c r="H65" s="858"/>
      <c r="J65" s="858"/>
    </row>
    <row r="66" spans="1:10">
      <c r="A66" s="1512"/>
      <c r="B66" s="1512"/>
      <c r="C66" s="856"/>
      <c r="D66" s="1512"/>
    </row>
    <row r="67" spans="1:10">
      <c r="A67" s="1512"/>
      <c r="B67" s="1512"/>
      <c r="C67" s="1512"/>
      <c r="D67" s="1512"/>
    </row>
    <row r="68" spans="1:10">
      <c r="A68" s="1512"/>
      <c r="B68" s="1512"/>
      <c r="C68" s="1342"/>
      <c r="D68" s="1512"/>
    </row>
    <row r="69" spans="1:10">
      <c r="A69" s="1512"/>
      <c r="B69" s="1512"/>
      <c r="C69" s="1512"/>
      <c r="D69" s="1512"/>
    </row>
    <row r="70" spans="1:10">
      <c r="A70" s="1512"/>
      <c r="B70" s="1512"/>
      <c r="C70" s="1342"/>
      <c r="D70" s="1512"/>
      <c r="E70" s="858"/>
      <c r="F70" s="858"/>
      <c r="G70" s="858"/>
    </row>
    <row r="71" spans="1:10">
      <c r="A71" s="1512"/>
      <c r="B71" s="1512"/>
      <c r="C71" s="1342"/>
      <c r="D71" s="1512"/>
    </row>
    <row r="72" spans="1:10">
      <c r="A72" s="1512"/>
      <c r="B72" s="1512"/>
      <c r="C72" s="1512"/>
      <c r="D72" s="1512"/>
    </row>
    <row r="73" spans="1:10">
      <c r="A73" s="1512"/>
      <c r="B73" s="1512"/>
      <c r="C73" s="1512"/>
      <c r="D73" s="1512"/>
    </row>
    <row r="74" spans="1:10">
      <c r="A74" s="1512"/>
      <c r="B74" s="1512"/>
      <c r="C74" s="1512"/>
      <c r="D74" s="1512"/>
    </row>
    <row r="75" spans="1:10">
      <c r="A75" s="1512"/>
      <c r="B75" s="1512"/>
      <c r="C75" s="1512"/>
      <c r="D75" s="1512"/>
    </row>
    <row r="76" spans="1:10">
      <c r="A76" s="1512"/>
      <c r="B76" s="1512"/>
      <c r="C76" s="1512"/>
      <c r="D76" s="1512"/>
    </row>
    <row r="77" spans="1:10">
      <c r="A77" s="1512"/>
      <c r="B77" s="1512"/>
      <c r="C77" s="1512"/>
      <c r="D77" s="1512"/>
    </row>
    <row r="78" spans="1:10">
      <c r="A78" s="1512"/>
      <c r="B78" s="1512"/>
      <c r="C78" s="1512"/>
      <c r="D78" s="1512"/>
    </row>
    <row r="79" spans="1:10">
      <c r="A79" s="1512"/>
      <c r="B79" s="1512"/>
      <c r="C79" s="1512"/>
      <c r="D79" s="1512"/>
    </row>
    <row r="98" spans="1:4">
      <c r="A98" s="1512"/>
      <c r="B98" s="1512"/>
      <c r="C98" s="1512"/>
      <c r="D98" s="1512"/>
    </row>
    <row r="99" spans="1:4">
      <c r="A99" s="1512"/>
      <c r="B99" s="1512"/>
      <c r="C99" s="1512"/>
      <c r="D99" s="1512"/>
    </row>
    <row r="100" spans="1:4">
      <c r="A100" s="1512"/>
      <c r="B100" s="1512"/>
      <c r="C100" s="1512"/>
      <c r="D100" s="1512"/>
    </row>
    <row r="101" spans="1:4">
      <c r="A101" s="1512"/>
      <c r="B101" s="1512"/>
      <c r="C101" s="1512"/>
      <c r="D101" s="1512"/>
    </row>
    <row r="102" spans="1:4">
      <c r="A102" s="1512"/>
      <c r="B102" s="1512"/>
      <c r="C102" s="1512"/>
      <c r="D102" s="1512"/>
    </row>
    <row r="103" spans="1:4">
      <c r="A103" s="1512"/>
      <c r="B103" s="1512"/>
      <c r="C103" s="1512"/>
      <c r="D103" s="1512"/>
    </row>
    <row r="104" spans="1:4">
      <c r="A104" s="1512"/>
      <c r="B104" s="1512"/>
      <c r="C104" s="1512"/>
      <c r="D104" s="1512"/>
    </row>
    <row r="105" spans="1:4">
      <c r="A105" s="1512"/>
      <c r="B105" s="1512"/>
      <c r="C105" s="1512"/>
      <c r="D105" s="1512"/>
    </row>
    <row r="106" spans="1:4">
      <c r="A106" s="1512"/>
      <c r="B106" s="1512"/>
      <c r="C106" s="1512"/>
      <c r="D106" s="1512"/>
    </row>
    <row r="107" spans="1:4">
      <c r="A107" s="1512"/>
      <c r="B107" s="1512"/>
      <c r="C107" s="1512"/>
      <c r="D107" s="1512"/>
    </row>
    <row r="108" spans="1:4">
      <c r="A108" s="1512"/>
      <c r="B108" s="1512"/>
      <c r="C108" s="1512"/>
      <c r="D108" s="1512"/>
    </row>
    <row r="109" spans="1:4">
      <c r="A109" s="1512"/>
      <c r="B109" s="1512"/>
      <c r="C109" s="1512"/>
      <c r="D109" s="1512"/>
    </row>
    <row r="110" spans="1:4">
      <c r="A110" s="1512"/>
      <c r="B110" s="1512"/>
      <c r="C110" s="1512"/>
      <c r="D110" s="1512"/>
    </row>
    <row r="111" spans="1:4">
      <c r="A111" s="1512"/>
      <c r="B111" s="1512"/>
      <c r="C111" s="1512"/>
      <c r="D111" s="1512"/>
    </row>
    <row r="112" spans="1:4">
      <c r="A112" s="1512"/>
      <c r="B112" s="1512"/>
      <c r="C112" s="1512"/>
      <c r="D112" s="1512"/>
    </row>
    <row r="113" spans="1:4">
      <c r="A113" s="1512"/>
      <c r="B113" s="1512"/>
      <c r="C113" s="1512"/>
      <c r="D113" s="1512"/>
    </row>
    <row r="114" spans="1:4">
      <c r="A114" s="1512"/>
      <c r="B114" s="1512"/>
      <c r="C114" s="1512"/>
      <c r="D114" s="1512"/>
    </row>
    <row r="115" spans="1:4">
      <c r="A115" s="1512"/>
      <c r="B115" s="1512"/>
      <c r="C115" s="1512"/>
      <c r="D115" s="1512"/>
    </row>
    <row r="116" spans="1:4">
      <c r="A116" s="1512"/>
      <c r="B116" s="1512"/>
      <c r="C116" s="1512"/>
      <c r="D116" s="1512"/>
    </row>
    <row r="117" spans="1:4">
      <c r="A117" s="1512"/>
      <c r="B117" s="1512"/>
      <c r="C117" s="1512"/>
      <c r="D117" s="1512"/>
    </row>
    <row r="118" spans="1:4">
      <c r="A118" s="1512"/>
      <c r="B118" s="1512"/>
      <c r="C118" s="1512"/>
      <c r="D118" s="1512"/>
    </row>
    <row r="119" spans="1:4">
      <c r="A119" s="1512"/>
      <c r="B119" s="1512"/>
      <c r="C119" s="1512"/>
      <c r="D119" s="1512"/>
    </row>
    <row r="120" spans="1:4">
      <c r="A120" s="1512"/>
      <c r="B120" s="1512"/>
      <c r="C120" s="1512"/>
      <c r="D120" s="1512"/>
    </row>
    <row r="121" spans="1:4">
      <c r="A121" s="1512"/>
      <c r="B121" s="1512"/>
      <c r="C121" s="1512"/>
      <c r="D121" s="1512"/>
    </row>
    <row r="122" spans="1:4">
      <c r="A122" s="1512"/>
      <c r="B122" s="1512"/>
      <c r="C122" s="1512"/>
      <c r="D122" s="1512"/>
    </row>
    <row r="123" spans="1:4">
      <c r="A123" s="1512"/>
      <c r="B123" s="1512"/>
      <c r="C123" s="1512"/>
      <c r="D123" s="1512"/>
    </row>
    <row r="124" spans="1:4">
      <c r="A124" s="1512"/>
      <c r="B124" s="1512"/>
      <c r="C124" s="1512"/>
      <c r="D124" s="1512"/>
    </row>
    <row r="125" spans="1:4">
      <c r="A125" s="1512"/>
      <c r="B125" s="1512"/>
      <c r="C125" s="1512"/>
      <c r="D125" s="1512"/>
    </row>
    <row r="126" spans="1:4">
      <c r="A126" s="1512"/>
      <c r="B126" s="1512"/>
      <c r="C126" s="1512"/>
      <c r="D126" s="1512"/>
    </row>
    <row r="127" spans="1:4">
      <c r="A127" s="1512"/>
      <c r="B127" s="1512"/>
      <c r="C127" s="1512"/>
      <c r="D127" s="1512"/>
    </row>
    <row r="128" spans="1:4">
      <c r="A128" s="1512"/>
      <c r="B128" s="1512"/>
      <c r="C128" s="1512"/>
      <c r="D128" s="1512"/>
    </row>
    <row r="129" spans="1:4">
      <c r="A129" s="2263"/>
      <c r="B129" s="2263"/>
      <c r="C129" s="2263"/>
      <c r="D129" s="2263"/>
    </row>
    <row r="130" spans="1:4">
      <c r="A130" s="2263"/>
      <c r="B130" s="2263"/>
      <c r="C130" s="2263"/>
      <c r="D130" s="2263"/>
    </row>
    <row r="131" spans="1:4">
      <c r="A131" s="2263"/>
      <c r="B131" s="2263"/>
      <c r="C131" s="2263"/>
      <c r="D131" s="2263"/>
    </row>
    <row r="132" spans="1:4">
      <c r="A132" s="2263"/>
      <c r="B132" s="2263"/>
      <c r="C132" s="2263"/>
      <c r="D132" s="2263"/>
    </row>
    <row r="133" spans="1:4">
      <c r="A133" s="2263"/>
      <c r="B133" s="2263"/>
      <c r="C133" s="2263"/>
      <c r="D133" s="2263"/>
    </row>
    <row r="134" spans="1:4">
      <c r="A134" s="1512"/>
      <c r="B134" s="1512"/>
      <c r="C134" s="1512"/>
      <c r="D134" s="1512"/>
    </row>
    <row r="136" spans="1:4">
      <c r="A136" s="1512"/>
      <c r="B136" s="1512"/>
      <c r="C136" s="1512"/>
      <c r="D136" s="1512"/>
    </row>
    <row r="138" spans="1:4">
      <c r="A138" s="1512"/>
      <c r="B138" s="1512"/>
      <c r="C138" s="1512"/>
      <c r="D138" s="1512"/>
    </row>
    <row r="158" spans="1:4">
      <c r="A158" s="1512"/>
      <c r="B158" s="1512"/>
      <c r="C158" s="1512"/>
      <c r="D158" s="1512"/>
    </row>
    <row r="159" spans="1:4">
      <c r="A159" s="1512"/>
      <c r="B159" s="1512"/>
      <c r="C159" s="1512"/>
      <c r="D159" s="1512"/>
    </row>
    <row r="160" spans="1:4">
      <c r="A160" s="1512"/>
      <c r="B160" s="1512"/>
      <c r="C160" s="1512"/>
      <c r="D160" s="1512"/>
    </row>
    <row r="161" spans="1:4">
      <c r="A161" s="1512"/>
      <c r="B161" s="1512"/>
      <c r="C161" s="1512"/>
      <c r="D161" s="1512"/>
    </row>
    <row r="162" spans="1:4">
      <c r="A162" s="1512"/>
      <c r="B162" s="1512"/>
      <c r="C162" s="1512"/>
      <c r="D162" s="1512"/>
    </row>
    <row r="163" spans="1:4">
      <c r="A163" s="2263"/>
      <c r="B163" s="2263"/>
      <c r="C163" s="2263"/>
      <c r="D163" s="2263"/>
    </row>
    <row r="164" spans="1:4">
      <c r="A164" s="1512"/>
      <c r="B164" s="1512"/>
      <c r="C164" s="1512"/>
      <c r="D164" s="1512"/>
    </row>
    <row r="165" spans="1:4">
      <c r="A165" s="1512"/>
      <c r="B165" s="1512"/>
      <c r="C165" s="1512"/>
      <c r="D165" s="1512"/>
    </row>
    <row r="166" spans="1:4">
      <c r="A166" s="1512"/>
      <c r="B166" s="1512"/>
      <c r="C166" s="1512"/>
      <c r="D166" s="1512"/>
    </row>
    <row r="167" spans="1:4">
      <c r="A167" s="1512"/>
      <c r="B167" s="1512"/>
      <c r="C167" s="1512"/>
      <c r="D167" s="1512"/>
    </row>
    <row r="168" spans="1:4">
      <c r="A168" s="1512"/>
      <c r="B168" s="1512"/>
      <c r="C168" s="1512"/>
      <c r="D168" s="1512"/>
    </row>
    <row r="169" spans="1:4">
      <c r="A169" s="1512"/>
      <c r="B169" s="1512"/>
      <c r="C169" s="1512"/>
      <c r="D169" s="1512"/>
    </row>
    <row r="170" spans="1:4">
      <c r="A170" s="1512"/>
      <c r="B170" s="1512"/>
      <c r="C170" s="1512"/>
      <c r="D170" s="1512"/>
    </row>
    <row r="171" spans="1:4">
      <c r="A171" s="1512"/>
      <c r="B171" s="1512"/>
      <c r="C171" s="1512"/>
      <c r="D171" s="1512"/>
    </row>
    <row r="172" spans="1:4">
      <c r="A172" s="1512"/>
      <c r="B172" s="1512"/>
      <c r="C172" s="1512"/>
      <c r="D172" s="1512"/>
    </row>
    <row r="173" spans="1:4">
      <c r="A173" s="1512"/>
      <c r="B173" s="1512"/>
      <c r="C173" s="1512"/>
      <c r="D173" s="1512"/>
    </row>
    <row r="174" spans="1:4">
      <c r="A174" s="1512"/>
      <c r="B174" s="1512"/>
      <c r="C174" s="1512"/>
      <c r="D174" s="1512"/>
    </row>
    <row r="175" spans="1:4">
      <c r="A175" s="1512"/>
      <c r="B175" s="1512"/>
      <c r="C175" s="1512"/>
      <c r="D175" s="1512"/>
    </row>
    <row r="176" spans="1:4">
      <c r="A176" s="1512"/>
      <c r="B176" s="1512"/>
      <c r="C176" s="1512"/>
      <c r="D176" s="1512"/>
    </row>
    <row r="177" spans="1:4">
      <c r="A177" s="1512"/>
      <c r="B177" s="1512"/>
      <c r="C177" s="1512"/>
      <c r="D177" s="1512"/>
    </row>
    <row r="178" spans="1:4">
      <c r="A178" s="1512"/>
      <c r="B178" s="1512"/>
      <c r="C178" s="1512"/>
      <c r="D178" s="1512"/>
    </row>
    <row r="179" spans="1:4">
      <c r="A179" s="1512"/>
      <c r="B179" s="1512"/>
      <c r="C179" s="1512"/>
      <c r="D179" s="1512"/>
    </row>
    <row r="180" spans="1:4">
      <c r="A180" s="1512"/>
      <c r="B180" s="1512"/>
      <c r="C180" s="1512"/>
      <c r="D180" s="1512"/>
    </row>
    <row r="181" spans="1:4">
      <c r="A181" s="1512"/>
      <c r="B181" s="1512"/>
      <c r="C181" s="1512"/>
      <c r="D181" s="1512"/>
    </row>
    <row r="182" spans="1:4">
      <c r="A182" s="1512"/>
      <c r="B182" s="1512"/>
      <c r="C182" s="1512"/>
      <c r="D182" s="1512"/>
    </row>
    <row r="183" spans="1:4">
      <c r="A183" s="1512"/>
      <c r="B183" s="1512"/>
      <c r="C183" s="1512"/>
      <c r="D183" s="1512"/>
    </row>
    <row r="184" spans="1:4">
      <c r="A184" s="1512"/>
      <c r="B184" s="1512"/>
      <c r="C184" s="1512"/>
      <c r="D184" s="1512"/>
    </row>
    <row r="185" spans="1:4">
      <c r="A185" s="1512"/>
      <c r="B185" s="1512"/>
      <c r="C185" s="1512"/>
      <c r="D185" s="1512"/>
    </row>
    <row r="186" spans="1:4">
      <c r="A186" s="1512"/>
      <c r="B186" s="1512"/>
      <c r="C186" s="1512"/>
      <c r="D186" s="1512"/>
    </row>
    <row r="187" spans="1:4">
      <c r="A187" s="1512"/>
      <c r="B187" s="1512"/>
      <c r="C187" s="1512"/>
      <c r="D187" s="1512"/>
    </row>
    <row r="188" spans="1:4">
      <c r="A188" s="1512"/>
      <c r="B188" s="1512"/>
      <c r="C188" s="1512"/>
      <c r="D188" s="1512"/>
    </row>
    <row r="189" spans="1:4">
      <c r="A189" s="1512"/>
      <c r="B189" s="1512"/>
      <c r="C189" s="1512"/>
      <c r="D189" s="1512"/>
    </row>
    <row r="190" spans="1:4">
      <c r="A190" s="1512"/>
      <c r="B190" s="1512"/>
      <c r="C190" s="1512"/>
      <c r="D190" s="1512"/>
    </row>
    <row r="191" spans="1:4">
      <c r="A191" s="1512"/>
      <c r="B191" s="1512"/>
      <c r="C191" s="1512"/>
      <c r="D191" s="1512"/>
    </row>
    <row r="192" spans="1:4">
      <c r="A192" s="1512"/>
      <c r="B192" s="1512"/>
      <c r="C192" s="1512"/>
      <c r="D192" s="1512"/>
    </row>
    <row r="193" spans="1:4">
      <c r="A193" s="1512"/>
      <c r="B193" s="1512"/>
      <c r="C193" s="1512"/>
      <c r="D193" s="1512"/>
    </row>
    <row r="194" spans="1:4">
      <c r="A194" s="1512"/>
      <c r="B194" s="1512"/>
      <c r="C194" s="1512"/>
      <c r="D194" s="1512"/>
    </row>
    <row r="196" spans="1:4">
      <c r="A196" s="1512"/>
      <c r="B196" s="1512"/>
      <c r="C196" s="1512"/>
      <c r="D196" s="1512"/>
    </row>
    <row r="198" spans="1:4">
      <c r="A198" s="1512"/>
      <c r="B198" s="1512"/>
      <c r="C198" s="1512"/>
      <c r="D198" s="1512"/>
    </row>
    <row r="232" spans="1:1">
      <c r="A232" s="1502"/>
    </row>
    <row r="249" spans="1:1">
      <c r="A249" s="2263"/>
    </row>
    <row r="250" spans="1:1">
      <c r="A250" s="2263"/>
    </row>
    <row r="251" spans="1:1">
      <c r="A251" s="2263"/>
    </row>
    <row r="252" spans="1:1">
      <c r="A252" s="2263"/>
    </row>
    <row r="253" spans="1:1">
      <c r="A253" s="2263"/>
    </row>
    <row r="254" spans="1:1">
      <c r="A254" s="2263"/>
    </row>
    <row r="255" spans="1:1">
      <c r="A255" s="2263"/>
    </row>
    <row r="256" spans="1:1">
      <c r="A256" s="2263"/>
    </row>
    <row r="257" spans="1:1">
      <c r="A257" s="2263"/>
    </row>
    <row r="258" spans="1:1">
      <c r="A258" s="2263"/>
    </row>
    <row r="259" spans="1:1">
      <c r="A259" s="2263"/>
    </row>
    <row r="260" spans="1:1">
      <c r="A260" s="2263"/>
    </row>
    <row r="261" spans="1:1">
      <c r="A261" s="2263"/>
    </row>
    <row r="262" spans="1:1">
      <c r="A262" s="2263"/>
    </row>
    <row r="263" spans="1:1">
      <c r="A263" s="2263"/>
    </row>
    <row r="264" spans="1:1">
      <c r="A264" s="2263"/>
    </row>
    <row r="265" spans="1:1">
      <c r="A265" s="2263"/>
    </row>
    <row r="266" spans="1:1">
      <c r="A266" s="2263"/>
    </row>
    <row r="267" spans="1:1">
      <c r="A267" s="2263"/>
    </row>
    <row r="268" spans="1:1">
      <c r="A268" s="2263"/>
    </row>
    <row r="269" spans="1:1">
      <c r="A269" s="2263"/>
    </row>
    <row r="270" spans="1:1">
      <c r="A270" s="2263"/>
    </row>
    <row r="271" spans="1:1">
      <c r="A271" s="2263"/>
    </row>
    <row r="272" spans="1:1">
      <c r="A272" s="2263"/>
    </row>
    <row r="273" spans="1:1">
      <c r="A273" s="2263"/>
    </row>
    <row r="274" spans="1:1">
      <c r="A274" s="2263"/>
    </row>
    <row r="275" spans="1:1">
      <c r="A275" s="2263"/>
    </row>
    <row r="276" spans="1:1">
      <c r="A276" s="2263"/>
    </row>
    <row r="277" spans="1:1">
      <c r="A277" s="2263"/>
    </row>
    <row r="278" spans="1:1">
      <c r="A278" s="2263"/>
    </row>
    <row r="279" spans="1:1">
      <c r="A279" s="2263"/>
    </row>
    <row r="280" spans="1:1">
      <c r="A280" s="2263"/>
    </row>
    <row r="281" spans="1:1">
      <c r="A281" s="2263"/>
    </row>
    <row r="282" spans="1:1">
      <c r="A282" s="2263"/>
    </row>
    <row r="283" spans="1:1">
      <c r="A283" s="2263"/>
    </row>
    <row r="284" spans="1:1">
      <c r="A284" s="2263"/>
    </row>
    <row r="285" spans="1:1">
      <c r="A285" s="2263"/>
    </row>
    <row r="286" spans="1:1">
      <c r="A286" s="2263"/>
    </row>
    <row r="287" spans="1:1">
      <c r="A287" s="2263"/>
    </row>
    <row r="288" spans="1:1">
      <c r="A288" s="2263"/>
    </row>
    <row r="289" spans="1:1">
      <c r="A289" s="2263"/>
    </row>
    <row r="290" spans="1:1">
      <c r="A290" s="2263"/>
    </row>
    <row r="291" spans="1:1">
      <c r="A291" s="2263"/>
    </row>
    <row r="292" spans="1:1">
      <c r="A292" s="2263"/>
    </row>
    <row r="293" spans="1:1">
      <c r="A293" s="2263"/>
    </row>
    <row r="294" spans="1:1">
      <c r="A294" s="2263"/>
    </row>
    <row r="295" spans="1:1">
      <c r="A295" s="2263"/>
    </row>
    <row r="296" spans="1:1">
      <c r="A296" s="2263"/>
    </row>
    <row r="297" spans="1:1">
      <c r="A297" s="2263"/>
    </row>
    <row r="298" spans="1:1">
      <c r="A298" s="2263"/>
    </row>
    <row r="299" spans="1:1">
      <c r="A299" s="2263"/>
    </row>
    <row r="300" spans="1:1">
      <c r="A300" s="2263"/>
    </row>
    <row r="301" spans="1:1">
      <c r="A301" s="2263"/>
    </row>
    <row r="302" spans="1:1">
      <c r="A302" s="2263"/>
    </row>
    <row r="303" spans="1:1">
      <c r="A303" s="2263"/>
    </row>
  </sheetData>
  <mergeCells count="3">
    <mergeCell ref="D10:I10"/>
    <mergeCell ref="D11:F11"/>
    <mergeCell ref="H11:I11"/>
  </mergeCells>
  <printOptions horizontalCentered="1"/>
  <pageMargins left="0.75" right="0.25" top="0.25" bottom="0.25" header="0.25" footer="0.25"/>
  <pageSetup scale="71" orientation="portrait" r:id="rId1"/>
  <headerFooter alignWithMargins="0"/>
</worksheet>
</file>

<file path=xl/worksheets/sheet45.xml><?xml version="1.0" encoding="utf-8"?>
<worksheet xmlns="http://schemas.openxmlformats.org/spreadsheetml/2006/main" xmlns:r="http://schemas.openxmlformats.org/officeDocument/2006/relationships">
  <sheetPr transitionEvaluation="1" transitionEntry="1" codeName="Sheet37"/>
  <dimension ref="A1:M322"/>
  <sheetViews>
    <sheetView view="pageBreakPreview" zoomScaleNormal="100" zoomScaleSheetLayoutView="100" workbookViewId="0"/>
  </sheetViews>
  <sheetFormatPr defaultColWidth="10.85546875" defaultRowHeight="12"/>
  <cols>
    <col min="1" max="1" width="5.85546875" style="654" customWidth="1"/>
    <col min="2" max="2" width="35" style="654" customWidth="1"/>
    <col min="3" max="12" width="9.7109375" style="654" customWidth="1"/>
    <col min="13" max="16384" width="10.85546875" style="654"/>
  </cols>
  <sheetData>
    <row r="1" spans="1:13">
      <c r="A1" s="1502" t="s">
        <v>1245</v>
      </c>
      <c r="B1" s="1502"/>
      <c r="C1" s="1502"/>
      <c r="D1" s="1502"/>
      <c r="E1" s="1502"/>
      <c r="F1" s="1502"/>
      <c r="G1" s="1502"/>
      <c r="H1" s="1502"/>
      <c r="I1" s="1502"/>
      <c r="J1" s="1502" t="s">
        <v>1741</v>
      </c>
      <c r="K1" s="1502"/>
    </row>
    <row r="2" spans="1:13">
      <c r="A2" s="1502"/>
      <c r="B2" s="1502"/>
      <c r="C2" s="1502"/>
      <c r="D2" s="1502"/>
      <c r="E2" s="1502"/>
      <c r="F2" s="1502"/>
      <c r="G2" s="1502"/>
      <c r="H2" s="1502"/>
      <c r="I2" s="1502"/>
      <c r="J2" s="1502"/>
      <c r="K2" s="1502"/>
    </row>
    <row r="3" spans="1:13">
      <c r="A3" s="1502" t="s">
        <v>3808</v>
      </c>
      <c r="B3" s="1502"/>
      <c r="C3" s="1502"/>
      <c r="D3" s="1502"/>
      <c r="E3" s="1502"/>
      <c r="F3" s="1502"/>
      <c r="G3" s="1502"/>
      <c r="H3" s="1502"/>
      <c r="I3" s="1502"/>
      <c r="J3" s="1502" t="s">
        <v>1246</v>
      </c>
      <c r="K3" s="1502"/>
    </row>
    <row r="4" spans="1:13">
      <c r="A4" s="1502" t="s">
        <v>3807</v>
      </c>
      <c r="B4" s="2334"/>
      <c r="C4" s="2334"/>
      <c r="D4" s="2334"/>
      <c r="E4" s="1502"/>
      <c r="F4" s="1502"/>
      <c r="G4" s="1502"/>
      <c r="H4" s="1502"/>
      <c r="I4" s="1502"/>
      <c r="J4" s="650" t="s">
        <v>1076</v>
      </c>
      <c r="K4" s="1502"/>
    </row>
    <row r="5" spans="1:13">
      <c r="A5" s="1502" t="s">
        <v>2632</v>
      </c>
      <c r="B5" s="2334"/>
      <c r="C5" s="2334"/>
      <c r="D5" s="2334"/>
      <c r="E5" s="1502"/>
      <c r="F5" s="1502"/>
      <c r="G5" s="1502"/>
      <c r="H5" s="1502"/>
      <c r="I5" s="1502"/>
      <c r="J5" s="1502" t="s">
        <v>4056</v>
      </c>
      <c r="K5" s="1502"/>
    </row>
    <row r="6" spans="1:13">
      <c r="A6" s="1503" t="s">
        <v>1916</v>
      </c>
      <c r="B6" s="1502"/>
      <c r="C6" s="1502"/>
      <c r="D6" s="1502"/>
      <c r="E6" s="1502"/>
      <c r="F6" s="1502"/>
      <c r="G6" s="1502"/>
      <c r="H6" s="1502"/>
      <c r="I6" s="1502"/>
      <c r="J6" s="1502" t="s">
        <v>1247</v>
      </c>
      <c r="K6" s="1502"/>
    </row>
    <row r="7" spans="1:13">
      <c r="A7" s="2613" t="s">
        <v>832</v>
      </c>
      <c r="B7" s="2613"/>
      <c r="C7" s="2613"/>
      <c r="D7" s="2613"/>
      <c r="E7" s="2613"/>
      <c r="F7" s="2613"/>
      <c r="G7" s="2613"/>
      <c r="H7" s="2613"/>
      <c r="I7" s="2613"/>
      <c r="J7" s="2613"/>
      <c r="K7" s="2613"/>
      <c r="L7" s="2613"/>
    </row>
    <row r="8" spans="1:13" ht="12.75" customHeight="1" thickBot="1">
      <c r="A8" s="1504"/>
      <c r="B8" s="1504"/>
      <c r="C8" s="1504"/>
      <c r="D8" s="1504"/>
      <c r="E8" s="1504"/>
      <c r="F8" s="1505"/>
      <c r="G8" s="1505"/>
      <c r="H8" s="1505"/>
      <c r="I8" s="1504"/>
      <c r="J8" s="1504"/>
      <c r="K8" s="1504"/>
      <c r="L8" s="1504"/>
    </row>
    <row r="9" spans="1:13">
      <c r="A9" s="648"/>
      <c r="B9" s="652" t="s">
        <v>1321</v>
      </c>
      <c r="C9" s="1506" t="s">
        <v>1322</v>
      </c>
      <c r="D9" s="1507">
        <v>-3</v>
      </c>
      <c r="E9" s="1507" t="s">
        <v>1324</v>
      </c>
      <c r="F9" s="1507"/>
      <c r="G9" s="1507"/>
      <c r="H9" s="653"/>
      <c r="I9" s="652" t="s">
        <v>147</v>
      </c>
      <c r="J9" s="1507">
        <v>-7</v>
      </c>
      <c r="K9" s="1507">
        <v>-8</v>
      </c>
      <c r="L9" s="1507">
        <v>-9</v>
      </c>
    </row>
    <row r="10" spans="1:13" ht="14.25">
      <c r="D10" s="2608" t="s">
        <v>1032</v>
      </c>
      <c r="E10" s="2608"/>
      <c r="F10" s="2608"/>
      <c r="G10" s="2608"/>
      <c r="H10" s="2608"/>
      <c r="I10" s="2608"/>
    </row>
    <row r="11" spans="1:13" s="652" customFormat="1">
      <c r="A11" s="652" t="s">
        <v>119</v>
      </c>
      <c r="C11" s="1566" t="s">
        <v>146</v>
      </c>
      <c r="D11" s="2609" t="s">
        <v>3102</v>
      </c>
      <c r="E11" s="2610"/>
      <c r="F11" s="2610"/>
      <c r="G11" s="1565" t="s">
        <v>2374</v>
      </c>
      <c r="H11" s="2611" t="s">
        <v>3101</v>
      </c>
      <c r="I11" s="2612"/>
      <c r="J11" s="2119" t="s">
        <v>1242</v>
      </c>
      <c r="K11" s="2120" t="s">
        <v>1389</v>
      </c>
      <c r="L11" s="2121" t="s">
        <v>3100</v>
      </c>
      <c r="M11" s="654"/>
    </row>
    <row r="12" spans="1:13" ht="14.25">
      <c r="A12" s="1511" t="s">
        <v>1029</v>
      </c>
      <c r="B12" s="1511" t="s">
        <v>1390</v>
      </c>
      <c r="C12" s="1511" t="s">
        <v>1243</v>
      </c>
      <c r="D12" s="1511" t="s">
        <v>3099</v>
      </c>
      <c r="E12" s="1511" t="s">
        <v>3098</v>
      </c>
      <c r="F12" s="1511" t="s">
        <v>3097</v>
      </c>
      <c r="G12" s="1511" t="s">
        <v>3096</v>
      </c>
      <c r="H12" s="1511" t="s">
        <v>3108</v>
      </c>
      <c r="I12" s="1511" t="s">
        <v>4233</v>
      </c>
      <c r="J12" s="1511" t="s">
        <v>716</v>
      </c>
      <c r="K12" s="1533" t="s">
        <v>1392</v>
      </c>
      <c r="L12" s="1511" t="s">
        <v>1393</v>
      </c>
    </row>
    <row r="13" spans="1:13">
      <c r="A13" s="854">
        <v>1</v>
      </c>
      <c r="B13" s="648" t="s">
        <v>1394</v>
      </c>
      <c r="C13" s="648"/>
      <c r="D13" s="648"/>
      <c r="E13" s="1512"/>
      <c r="F13" s="1512"/>
      <c r="G13" s="1512"/>
      <c r="H13" s="1512"/>
      <c r="I13" s="1512"/>
      <c r="J13" s="1512"/>
      <c r="K13" s="1514"/>
      <c r="L13" s="1512"/>
    </row>
    <row r="14" spans="1:13">
      <c r="A14" s="854">
        <v>2</v>
      </c>
      <c r="B14" s="654" t="s">
        <v>812</v>
      </c>
      <c r="C14" s="856">
        <v>133</v>
      </c>
      <c r="E14" s="1513"/>
      <c r="F14" s="1513"/>
      <c r="G14" s="1513"/>
      <c r="H14" s="1513"/>
      <c r="I14" s="1513"/>
      <c r="J14" s="1513">
        <v>133</v>
      </c>
      <c r="K14" s="1514" t="s">
        <v>809</v>
      </c>
      <c r="L14" s="1342">
        <v>0</v>
      </c>
    </row>
    <row r="15" spans="1:13">
      <c r="A15" s="854">
        <v>3</v>
      </c>
      <c r="B15" s="654" t="s">
        <v>813</v>
      </c>
      <c r="C15" s="856">
        <v>0</v>
      </c>
      <c r="E15" s="858"/>
      <c r="F15" s="858"/>
      <c r="G15" s="858"/>
      <c r="H15" s="1513"/>
      <c r="I15" s="1513"/>
      <c r="J15" s="1513">
        <v>0</v>
      </c>
      <c r="K15" s="1514" t="s">
        <v>809</v>
      </c>
      <c r="L15" s="1342">
        <v>0</v>
      </c>
    </row>
    <row r="16" spans="1:13">
      <c r="A16" s="854">
        <v>4</v>
      </c>
      <c r="B16" s="654" t="s">
        <v>814</v>
      </c>
      <c r="C16" s="856">
        <v>6978</v>
      </c>
      <c r="E16" s="858"/>
      <c r="F16" s="858"/>
      <c r="G16" s="858"/>
      <c r="H16" s="1513"/>
      <c r="I16" s="1513"/>
      <c r="J16" s="1513">
        <v>6978</v>
      </c>
      <c r="K16" s="1514" t="s">
        <v>809</v>
      </c>
      <c r="L16" s="1342">
        <v>0</v>
      </c>
    </row>
    <row r="17" spans="1:12">
      <c r="A17" s="854">
        <v>5</v>
      </c>
      <c r="B17" s="648" t="s">
        <v>815</v>
      </c>
      <c r="C17" s="856"/>
      <c r="E17" s="858"/>
      <c r="F17" s="858"/>
      <c r="G17" s="858"/>
      <c r="H17" s="1513"/>
      <c r="I17" s="1513"/>
      <c r="J17" s="1513"/>
      <c r="K17" s="1514"/>
      <c r="L17" s="1342" t="s">
        <v>809</v>
      </c>
    </row>
    <row r="18" spans="1:12">
      <c r="A18" s="854">
        <v>6</v>
      </c>
      <c r="B18" s="654" t="s">
        <v>816</v>
      </c>
      <c r="C18" s="856">
        <v>0</v>
      </c>
      <c r="E18" s="858"/>
      <c r="F18" s="858"/>
      <c r="G18" s="858"/>
      <c r="H18" s="1513"/>
      <c r="I18" s="1513"/>
      <c r="J18" s="1513">
        <v>0</v>
      </c>
      <c r="K18" s="1514" t="s">
        <v>809</v>
      </c>
      <c r="L18" s="1342">
        <v>0</v>
      </c>
    </row>
    <row r="19" spans="1:12">
      <c r="A19" s="854">
        <v>7</v>
      </c>
      <c r="B19" s="654" t="s">
        <v>817</v>
      </c>
      <c r="C19" s="856">
        <v>0</v>
      </c>
      <c r="E19" s="858"/>
      <c r="F19" s="858"/>
      <c r="G19" s="858"/>
      <c r="H19" s="1513"/>
      <c r="I19" s="1513"/>
      <c r="J19" s="1513">
        <v>0</v>
      </c>
      <c r="K19" s="1514" t="s">
        <v>809</v>
      </c>
      <c r="L19" s="1342">
        <v>0</v>
      </c>
    </row>
    <row r="20" spans="1:12">
      <c r="A20" s="854">
        <v>8</v>
      </c>
      <c r="B20" s="942" t="s">
        <v>3095</v>
      </c>
      <c r="C20" s="856">
        <v>0</v>
      </c>
      <c r="E20" s="858"/>
      <c r="F20" s="858"/>
      <c r="G20" s="858"/>
      <c r="H20" s="1513"/>
      <c r="I20" s="1513"/>
      <c r="J20" s="1513">
        <v>0</v>
      </c>
      <c r="K20" s="1514" t="s">
        <v>809</v>
      </c>
      <c r="L20" s="1342">
        <v>0</v>
      </c>
    </row>
    <row r="21" spans="1:12">
      <c r="A21" s="854">
        <v>9</v>
      </c>
      <c r="B21" s="654" t="s">
        <v>818</v>
      </c>
      <c r="C21" s="856">
        <v>54532</v>
      </c>
      <c r="E21" s="858"/>
      <c r="F21" s="1513">
        <v>29.15</v>
      </c>
      <c r="G21" s="1513">
        <v>-17280.082000000002</v>
      </c>
      <c r="H21" s="1513"/>
      <c r="I21" s="1513"/>
      <c r="J21" s="1513">
        <v>37281.067999999999</v>
      </c>
      <c r="K21" s="1514" t="s">
        <v>809</v>
      </c>
      <c r="L21" s="1342">
        <v>0</v>
      </c>
    </row>
    <row r="22" spans="1:12">
      <c r="A22" s="854">
        <v>10</v>
      </c>
      <c r="B22" s="654" t="s">
        <v>819</v>
      </c>
      <c r="C22" s="856">
        <v>83172.06</v>
      </c>
      <c r="E22" s="858"/>
      <c r="F22" s="1513">
        <v>508.29</v>
      </c>
      <c r="G22" s="1513">
        <v>8522.6763333333329</v>
      </c>
      <c r="H22" s="1513">
        <v>11629.67</v>
      </c>
      <c r="I22" s="1513">
        <v>-8428.25</v>
      </c>
      <c r="J22" s="1513">
        <v>95404.446333333326</v>
      </c>
      <c r="K22" s="1514" t="s">
        <v>809</v>
      </c>
      <c r="L22" s="1342">
        <v>0</v>
      </c>
    </row>
    <row r="23" spans="1:12">
      <c r="A23" s="854">
        <v>11</v>
      </c>
      <c r="B23" s="654" t="s">
        <v>820</v>
      </c>
      <c r="C23" s="856">
        <v>0</v>
      </c>
      <c r="E23" s="858"/>
      <c r="F23" s="858"/>
      <c r="G23" s="858"/>
      <c r="H23" s="1513"/>
      <c r="I23" s="1513"/>
      <c r="J23" s="1513">
        <v>0</v>
      </c>
      <c r="K23" s="1514" t="s">
        <v>809</v>
      </c>
      <c r="L23" s="1342">
        <v>0</v>
      </c>
    </row>
    <row r="24" spans="1:12">
      <c r="A24" s="854">
        <v>12</v>
      </c>
      <c r="B24" s="654" t="s">
        <v>1591</v>
      </c>
      <c r="C24" s="856">
        <v>1099</v>
      </c>
      <c r="E24" s="858"/>
      <c r="F24" s="1513">
        <v>80.959999999999994</v>
      </c>
      <c r="G24" s="1513">
        <v>14510.716578947369</v>
      </c>
      <c r="H24" s="1513"/>
      <c r="I24" s="1513"/>
      <c r="J24" s="1513">
        <v>15690.676578947368</v>
      </c>
      <c r="K24" s="1514" t="s">
        <v>809</v>
      </c>
      <c r="L24" s="1342">
        <v>0</v>
      </c>
    </row>
    <row r="25" spans="1:12">
      <c r="A25" s="854">
        <v>13</v>
      </c>
      <c r="B25" s="654" t="s">
        <v>1592</v>
      </c>
      <c r="C25" s="856">
        <v>425</v>
      </c>
      <c r="E25" s="858"/>
      <c r="F25" s="858"/>
      <c r="G25" s="858"/>
      <c r="H25" s="1513"/>
      <c r="I25" s="1513"/>
      <c r="J25" s="1513">
        <v>425</v>
      </c>
      <c r="K25" s="1514" t="s">
        <v>809</v>
      </c>
      <c r="L25" s="1342">
        <v>0</v>
      </c>
    </row>
    <row r="26" spans="1:12">
      <c r="A26" s="854">
        <v>14</v>
      </c>
      <c r="B26" s="654" t="s">
        <v>1593</v>
      </c>
      <c r="C26" s="856">
        <v>0</v>
      </c>
      <c r="E26" s="858"/>
      <c r="F26" s="858"/>
      <c r="G26" s="858"/>
      <c r="H26" s="1513"/>
      <c r="I26" s="1513"/>
      <c r="J26" s="1513">
        <v>0</v>
      </c>
      <c r="K26" s="1514" t="s">
        <v>809</v>
      </c>
      <c r="L26" s="1342">
        <v>0</v>
      </c>
    </row>
    <row r="27" spans="1:12">
      <c r="A27" s="854">
        <v>15</v>
      </c>
      <c r="B27" s="654" t="s">
        <v>1594</v>
      </c>
      <c r="C27" s="856">
        <v>0</v>
      </c>
      <c r="E27" s="858"/>
      <c r="F27" s="858"/>
      <c r="G27" s="858"/>
      <c r="H27" s="1513"/>
      <c r="I27" s="1513"/>
      <c r="J27" s="1513">
        <v>0</v>
      </c>
      <c r="K27" s="1514" t="s">
        <v>809</v>
      </c>
      <c r="L27" s="1342">
        <v>0</v>
      </c>
    </row>
    <row r="28" spans="1:12">
      <c r="A28" s="854">
        <v>16</v>
      </c>
      <c r="B28" s="648" t="s">
        <v>1595</v>
      </c>
      <c r="C28" s="856"/>
      <c r="E28" s="858"/>
      <c r="F28" s="858"/>
      <c r="G28" s="858"/>
      <c r="H28" s="1513"/>
      <c r="I28" s="1513"/>
      <c r="J28" s="1513"/>
      <c r="K28" s="1514"/>
      <c r="L28" s="1342"/>
    </row>
    <row r="29" spans="1:12">
      <c r="A29" s="854">
        <v>17</v>
      </c>
      <c r="B29" s="654" t="s">
        <v>1596</v>
      </c>
      <c r="C29" s="856">
        <v>0</v>
      </c>
      <c r="E29" s="858"/>
      <c r="F29" s="858"/>
      <c r="G29" s="858"/>
      <c r="H29" s="1513"/>
      <c r="I29" s="1513"/>
      <c r="J29" s="1513">
        <v>0</v>
      </c>
      <c r="K29" s="1514" t="s">
        <v>809</v>
      </c>
      <c r="L29" s="1342">
        <v>0</v>
      </c>
    </row>
    <row r="30" spans="1:12">
      <c r="A30" s="854">
        <v>18</v>
      </c>
      <c r="B30" s="654" t="s">
        <v>1597</v>
      </c>
      <c r="C30" s="856">
        <v>87256</v>
      </c>
      <c r="E30" s="858"/>
      <c r="F30" s="1513">
        <v>203.82000000000002</v>
      </c>
      <c r="G30" s="1513">
        <v>16.849200000000003</v>
      </c>
      <c r="H30" s="1513"/>
      <c r="I30" s="1513"/>
      <c r="J30" s="1513">
        <v>87476.669200000004</v>
      </c>
      <c r="K30" s="1514" t="s">
        <v>809</v>
      </c>
      <c r="L30" s="1342">
        <v>0</v>
      </c>
    </row>
    <row r="31" spans="1:12">
      <c r="A31" s="854">
        <v>19</v>
      </c>
      <c r="B31" s="654" t="s">
        <v>1598</v>
      </c>
      <c r="C31" s="856">
        <v>0</v>
      </c>
      <c r="E31" s="2123"/>
      <c r="F31" s="2123"/>
      <c r="G31" s="2123"/>
      <c r="H31" s="1513"/>
      <c r="I31" s="1513"/>
      <c r="J31" s="1513">
        <v>0</v>
      </c>
      <c r="K31" s="1514" t="s">
        <v>809</v>
      </c>
      <c r="L31" s="1342">
        <v>0</v>
      </c>
    </row>
    <row r="32" spans="1:12">
      <c r="A32" s="854">
        <v>20</v>
      </c>
      <c r="B32" s="654" t="s">
        <v>1599</v>
      </c>
      <c r="C32" s="856">
        <v>15056</v>
      </c>
      <c r="E32" s="858"/>
      <c r="F32" s="1513">
        <v>1328.06</v>
      </c>
      <c r="G32" s="1513"/>
      <c r="H32" s="1513"/>
      <c r="I32" s="1513"/>
      <c r="J32" s="1513">
        <v>16384.060000000001</v>
      </c>
      <c r="K32" s="1514" t="s">
        <v>809</v>
      </c>
      <c r="L32" s="1342">
        <v>0</v>
      </c>
    </row>
    <row r="33" spans="1:12">
      <c r="A33" s="854">
        <v>21</v>
      </c>
      <c r="B33" s="654" t="s">
        <v>1600</v>
      </c>
      <c r="C33" s="856">
        <v>319</v>
      </c>
      <c r="E33" s="858"/>
      <c r="F33" s="858"/>
      <c r="G33" s="858"/>
      <c r="H33" s="1513"/>
      <c r="I33" s="1513"/>
      <c r="J33" s="1513">
        <v>319</v>
      </c>
      <c r="K33" s="1514" t="s">
        <v>809</v>
      </c>
      <c r="L33" s="1342">
        <v>0</v>
      </c>
    </row>
    <row r="34" spans="1:12">
      <c r="A34" s="854">
        <v>22</v>
      </c>
      <c r="B34" s="648" t="s">
        <v>1329</v>
      </c>
      <c r="C34" s="856"/>
      <c r="E34" s="858"/>
      <c r="F34" s="858"/>
      <c r="G34" s="858"/>
      <c r="H34" s="1513"/>
      <c r="I34" s="1513"/>
      <c r="J34" s="1513"/>
      <c r="K34" s="1514"/>
      <c r="L34" s="1342" t="s">
        <v>809</v>
      </c>
    </row>
    <row r="35" spans="1:12">
      <c r="A35" s="854">
        <v>23</v>
      </c>
      <c r="B35" s="654" t="s">
        <v>1112</v>
      </c>
      <c r="C35" s="856"/>
      <c r="E35" s="2123"/>
      <c r="F35" s="2123"/>
      <c r="G35" s="2123"/>
      <c r="H35" s="1513"/>
      <c r="I35" s="1513"/>
      <c r="J35" s="1513">
        <v>0</v>
      </c>
      <c r="K35" s="1514">
        <v>0.41000000000000003</v>
      </c>
      <c r="L35" s="1342" t="s">
        <v>809</v>
      </c>
    </row>
    <row r="36" spans="1:12">
      <c r="A36" s="854">
        <v>24</v>
      </c>
      <c r="B36" s="654" t="s">
        <v>2140</v>
      </c>
      <c r="C36" s="856">
        <v>161</v>
      </c>
      <c r="E36" s="858"/>
      <c r="F36" s="858"/>
      <c r="G36" s="858">
        <v>92434.517500000002</v>
      </c>
      <c r="H36" s="1513"/>
      <c r="I36" s="1513"/>
      <c r="J36" s="1513">
        <v>92595.517500000002</v>
      </c>
      <c r="K36" s="1514">
        <v>0.41000000000000003</v>
      </c>
      <c r="L36" s="1342">
        <v>37964</v>
      </c>
    </row>
    <row r="37" spans="1:12">
      <c r="A37" s="854">
        <v>25</v>
      </c>
      <c r="B37" s="942" t="s">
        <v>3094</v>
      </c>
      <c r="C37" s="856">
        <v>45</v>
      </c>
      <c r="E37" s="858"/>
      <c r="F37" s="858"/>
      <c r="G37" s="858"/>
      <c r="H37" s="1513"/>
      <c r="I37" s="1513"/>
      <c r="J37" s="1513">
        <v>45</v>
      </c>
      <c r="K37" s="1514">
        <v>0.41000000000000003</v>
      </c>
      <c r="L37" s="1342">
        <v>18</v>
      </c>
    </row>
    <row r="38" spans="1:12">
      <c r="A38" s="854">
        <v>26</v>
      </c>
      <c r="B38" s="654" t="s">
        <v>2141</v>
      </c>
      <c r="C38" s="856">
        <v>105233.06</v>
      </c>
      <c r="E38" s="858"/>
      <c r="F38" s="1513">
        <v>20266.53</v>
      </c>
      <c r="G38" s="1513">
        <v>131921.72777777779</v>
      </c>
      <c r="H38" s="1513"/>
      <c r="I38" s="1513"/>
      <c r="J38" s="1513">
        <v>257421.31777777779</v>
      </c>
      <c r="K38" s="1514">
        <v>0.41000000000000003</v>
      </c>
      <c r="L38" s="1342">
        <v>105543</v>
      </c>
    </row>
    <row r="39" spans="1:12">
      <c r="A39" s="854">
        <v>27</v>
      </c>
      <c r="B39" s="654" t="s">
        <v>2142</v>
      </c>
      <c r="C39" s="856">
        <v>2129</v>
      </c>
      <c r="E39" s="858"/>
      <c r="F39" s="1513">
        <v>128.72999999999999</v>
      </c>
      <c r="G39" s="1513"/>
      <c r="H39" s="1513"/>
      <c r="I39" s="1513"/>
      <c r="J39" s="1513">
        <v>2257.73</v>
      </c>
      <c r="K39" s="1514">
        <v>0.41000000000000003</v>
      </c>
      <c r="L39" s="1342">
        <v>926</v>
      </c>
    </row>
    <row r="40" spans="1:12">
      <c r="A40" s="854">
        <v>28</v>
      </c>
      <c r="B40" s="654" t="s">
        <v>2143</v>
      </c>
      <c r="C40" s="856">
        <v>68</v>
      </c>
      <c r="E40" s="858"/>
      <c r="F40" s="858"/>
      <c r="G40" s="858"/>
      <c r="H40" s="1513"/>
      <c r="I40" s="1513"/>
      <c r="J40" s="1513">
        <v>68</v>
      </c>
      <c r="K40" s="1514">
        <v>0.41000000000000003</v>
      </c>
      <c r="L40" s="1342">
        <v>28</v>
      </c>
    </row>
    <row r="41" spans="1:12">
      <c r="A41" s="854">
        <v>29</v>
      </c>
      <c r="B41" s="654" t="s">
        <v>1992</v>
      </c>
      <c r="C41" s="856">
        <v>0</v>
      </c>
      <c r="E41" s="858"/>
      <c r="F41" s="858"/>
      <c r="G41" s="858"/>
      <c r="H41" s="1513"/>
      <c r="I41" s="1513"/>
      <c r="J41" s="1513">
        <v>0</v>
      </c>
      <c r="K41" s="1514">
        <v>0.41000000000000003</v>
      </c>
      <c r="L41" s="1342" t="s">
        <v>809</v>
      </c>
    </row>
    <row r="42" spans="1:12">
      <c r="A42" s="854">
        <v>30</v>
      </c>
      <c r="B42" s="648" t="s">
        <v>1826</v>
      </c>
      <c r="C42" s="856"/>
      <c r="E42" s="2123"/>
      <c r="F42" s="2123"/>
      <c r="G42" s="2123"/>
      <c r="H42" s="1513"/>
      <c r="I42" s="1513"/>
      <c r="J42" s="1513"/>
      <c r="K42" s="1514"/>
      <c r="L42" s="1342"/>
    </row>
    <row r="43" spans="1:12">
      <c r="A43" s="854">
        <v>31</v>
      </c>
      <c r="B43" s="654" t="s">
        <v>3093</v>
      </c>
      <c r="C43" s="856">
        <v>0</v>
      </c>
      <c r="E43" s="858"/>
      <c r="F43" s="858"/>
      <c r="G43" s="858"/>
      <c r="H43" s="1513"/>
      <c r="I43" s="1513"/>
      <c r="J43" s="1513">
        <v>0</v>
      </c>
      <c r="K43" s="1514">
        <v>0</v>
      </c>
      <c r="L43" s="1342">
        <v>0</v>
      </c>
    </row>
    <row r="44" spans="1:12">
      <c r="A44" s="854">
        <v>32</v>
      </c>
      <c r="B44" s="654" t="s">
        <v>3092</v>
      </c>
      <c r="C44" s="856">
        <v>46</v>
      </c>
      <c r="E44" s="858"/>
      <c r="F44" s="858"/>
      <c r="G44" s="858"/>
      <c r="H44" s="1513"/>
      <c r="I44" s="1513"/>
      <c r="J44" s="1513">
        <v>46</v>
      </c>
      <c r="K44" s="1514">
        <v>0</v>
      </c>
      <c r="L44" s="1342">
        <v>0</v>
      </c>
    </row>
    <row r="45" spans="1:12">
      <c r="A45" s="854">
        <v>33</v>
      </c>
      <c r="B45" s="654" t="s">
        <v>3091</v>
      </c>
      <c r="C45" s="856">
        <v>0</v>
      </c>
      <c r="E45" s="858"/>
      <c r="F45" s="858"/>
      <c r="G45" s="858"/>
      <c r="H45" s="1513"/>
      <c r="I45" s="1513"/>
      <c r="J45" s="1513">
        <v>0</v>
      </c>
      <c r="K45" s="1514">
        <v>0</v>
      </c>
      <c r="L45" s="1342">
        <v>0</v>
      </c>
    </row>
    <row r="46" spans="1:12">
      <c r="A46" s="854">
        <v>34</v>
      </c>
      <c r="B46" s="654" t="s">
        <v>512</v>
      </c>
      <c r="C46" s="856">
        <v>309</v>
      </c>
      <c r="E46" s="858"/>
      <c r="F46" s="858"/>
      <c r="G46" s="858"/>
      <c r="H46" s="1513"/>
      <c r="I46" s="1513"/>
      <c r="J46" s="1513">
        <v>309</v>
      </c>
      <c r="K46" s="1514">
        <v>0</v>
      </c>
      <c r="L46" s="1342">
        <v>0</v>
      </c>
    </row>
    <row r="47" spans="1:12">
      <c r="A47" s="854">
        <v>35</v>
      </c>
      <c r="B47" s="654" t="s">
        <v>581</v>
      </c>
      <c r="C47" s="856">
        <v>701</v>
      </c>
      <c r="E47" s="858"/>
      <c r="F47" s="858"/>
      <c r="G47" s="858">
        <v>-53.307027027027019</v>
      </c>
      <c r="H47" s="1513"/>
      <c r="I47" s="1513"/>
      <c r="J47" s="1513">
        <v>647.69297297297294</v>
      </c>
      <c r="K47" s="1514">
        <v>0</v>
      </c>
      <c r="L47" s="1342">
        <v>0</v>
      </c>
    </row>
    <row r="48" spans="1:12">
      <c r="A48" s="854">
        <v>36</v>
      </c>
      <c r="B48" s="654" t="s">
        <v>3090</v>
      </c>
      <c r="C48" s="856">
        <v>0</v>
      </c>
      <c r="E48" s="858"/>
      <c r="F48" s="858"/>
      <c r="G48" s="858"/>
      <c r="H48" s="1513">
        <v>18277.78</v>
      </c>
      <c r="I48" s="1513">
        <v>-3500</v>
      </c>
      <c r="J48" s="1513">
        <v>14777.779999999999</v>
      </c>
      <c r="K48" s="1514">
        <v>0</v>
      </c>
      <c r="L48" s="1342">
        <v>0</v>
      </c>
    </row>
    <row r="49" spans="1:12">
      <c r="A49" s="854">
        <v>37</v>
      </c>
      <c r="B49" s="654" t="s">
        <v>3089</v>
      </c>
      <c r="C49" s="856">
        <v>21</v>
      </c>
      <c r="D49" s="858"/>
      <c r="E49" s="1513"/>
      <c r="F49" s="1513"/>
      <c r="G49" s="1513"/>
      <c r="H49" s="1513"/>
      <c r="I49" s="1513"/>
      <c r="J49" s="1513">
        <v>21</v>
      </c>
      <c r="K49" s="1514">
        <v>0</v>
      </c>
      <c r="L49" s="1342">
        <v>0</v>
      </c>
    </row>
    <row r="50" spans="1:12">
      <c r="A50" s="854">
        <v>38</v>
      </c>
      <c r="B50" s="654" t="s">
        <v>3088</v>
      </c>
      <c r="C50" s="856">
        <v>0</v>
      </c>
      <c r="D50" s="858"/>
      <c r="E50" s="1513"/>
      <c r="F50" s="1513"/>
      <c r="G50" s="1513"/>
      <c r="H50" s="1513"/>
      <c r="I50" s="1513"/>
      <c r="J50" s="1513">
        <v>0</v>
      </c>
      <c r="K50" s="1514">
        <v>0</v>
      </c>
      <c r="L50" s="1342">
        <v>0</v>
      </c>
    </row>
    <row r="51" spans="1:12">
      <c r="A51" s="854">
        <v>39</v>
      </c>
      <c r="B51" s="648" t="s">
        <v>1826</v>
      </c>
      <c r="C51" s="856"/>
      <c r="D51" s="858"/>
      <c r="E51" s="1513"/>
      <c r="F51" s="1513"/>
      <c r="G51" s="1513"/>
      <c r="H51" s="1513"/>
      <c r="I51" s="1513"/>
      <c r="J51" s="1513"/>
      <c r="K51" s="1514"/>
      <c r="L51" s="1342"/>
    </row>
    <row r="52" spans="1:12">
      <c r="A52" s="854">
        <v>40</v>
      </c>
      <c r="B52" s="654" t="s">
        <v>3087</v>
      </c>
      <c r="C52" s="856">
        <v>0</v>
      </c>
      <c r="D52" s="858"/>
      <c r="E52" s="1513"/>
      <c r="F52" s="1513"/>
      <c r="G52" s="1513"/>
      <c r="H52" s="1513"/>
      <c r="I52" s="1513"/>
      <c r="J52" s="1513">
        <v>0</v>
      </c>
      <c r="K52" s="1514">
        <v>0</v>
      </c>
      <c r="L52" s="1342">
        <v>0</v>
      </c>
    </row>
    <row r="53" spans="1:12">
      <c r="A53" s="854">
        <v>41</v>
      </c>
      <c r="B53" s="654" t="s">
        <v>3086</v>
      </c>
      <c r="C53" s="856">
        <v>0</v>
      </c>
      <c r="D53" s="858"/>
      <c r="E53" s="1513"/>
      <c r="F53" s="1513"/>
      <c r="G53" s="1513"/>
      <c r="H53" s="1513"/>
      <c r="I53" s="1513"/>
      <c r="J53" s="1513">
        <v>0</v>
      </c>
      <c r="K53" s="1514">
        <v>0</v>
      </c>
      <c r="L53" s="1342">
        <v>0</v>
      </c>
    </row>
    <row r="54" spans="1:12">
      <c r="A54" s="854">
        <v>42</v>
      </c>
      <c r="B54" s="654" t="s">
        <v>3085</v>
      </c>
      <c r="C54" s="856">
        <v>0</v>
      </c>
      <c r="D54" s="858"/>
      <c r="E54" s="1513"/>
      <c r="F54" s="1513"/>
      <c r="G54" s="1513"/>
      <c r="H54" s="1513"/>
      <c r="I54" s="1513"/>
      <c r="J54" s="1513">
        <v>0</v>
      </c>
      <c r="K54" s="1514">
        <v>0</v>
      </c>
      <c r="L54" s="1342">
        <v>0</v>
      </c>
    </row>
    <row r="55" spans="1:12">
      <c r="A55" s="854">
        <v>43</v>
      </c>
      <c r="B55" s="654" t="s">
        <v>3084</v>
      </c>
      <c r="C55" s="856">
        <v>0</v>
      </c>
      <c r="D55" s="858"/>
      <c r="E55" s="1513"/>
      <c r="F55" s="1513"/>
      <c r="G55" s="1513"/>
      <c r="H55" s="1513"/>
      <c r="I55" s="1513"/>
      <c r="J55" s="1513">
        <v>0</v>
      </c>
      <c r="K55" s="1514">
        <v>0</v>
      </c>
      <c r="L55" s="1342">
        <v>0</v>
      </c>
    </row>
    <row r="56" spans="1:12">
      <c r="A56" s="854">
        <v>44</v>
      </c>
      <c r="B56" s="654" t="s">
        <v>257</v>
      </c>
      <c r="C56" s="856">
        <v>12959</v>
      </c>
      <c r="D56" s="858"/>
      <c r="E56" s="1513"/>
      <c r="F56" s="1513">
        <v>511.79</v>
      </c>
      <c r="G56" s="1513">
        <v>-2191.8649999999998</v>
      </c>
      <c r="H56" s="1513"/>
      <c r="I56" s="1513"/>
      <c r="J56" s="1513">
        <v>11278.925000000001</v>
      </c>
      <c r="K56" s="1514">
        <v>0</v>
      </c>
      <c r="L56" s="1342">
        <v>0</v>
      </c>
    </row>
    <row r="57" spans="1:12">
      <c r="A57" s="854">
        <v>45</v>
      </c>
      <c r="B57" s="654" t="s">
        <v>3083</v>
      </c>
      <c r="C57" s="856">
        <v>3545</v>
      </c>
      <c r="D57" s="858"/>
      <c r="E57" s="1513"/>
      <c r="F57" s="1513">
        <v>512.54999999999995</v>
      </c>
      <c r="G57" s="1513"/>
      <c r="H57" s="1513"/>
      <c r="I57" s="1513"/>
      <c r="J57" s="1513">
        <v>4057.55</v>
      </c>
      <c r="K57" s="1514">
        <v>0</v>
      </c>
      <c r="L57" s="1342">
        <v>0</v>
      </c>
    </row>
    <row r="58" spans="1:12">
      <c r="A58" s="854">
        <v>46</v>
      </c>
      <c r="B58" s="654" t="s">
        <v>3082</v>
      </c>
      <c r="C58" s="856">
        <v>565</v>
      </c>
      <c r="D58" s="858"/>
      <c r="E58" s="1513"/>
      <c r="F58" s="1513"/>
      <c r="G58" s="1513"/>
      <c r="H58" s="1513"/>
      <c r="I58" s="1513"/>
      <c r="J58" s="1513">
        <v>565</v>
      </c>
      <c r="K58" s="1514">
        <v>0</v>
      </c>
      <c r="L58" s="1342">
        <v>0</v>
      </c>
    </row>
    <row r="59" spans="1:12">
      <c r="A59" s="854">
        <v>47</v>
      </c>
      <c r="B59" s="654" t="s">
        <v>3081</v>
      </c>
      <c r="C59" s="856">
        <v>62746</v>
      </c>
      <c r="D59" s="858"/>
      <c r="E59" s="1513"/>
      <c r="F59" s="1513">
        <v>140.53000000000003</v>
      </c>
      <c r="G59" s="1513">
        <v>11883.944883720929</v>
      </c>
      <c r="H59" s="1513">
        <v>4781.3</v>
      </c>
      <c r="I59" s="1513">
        <v>-3465.11</v>
      </c>
      <c r="J59" s="1513">
        <v>76086.664883720936</v>
      </c>
      <c r="K59" s="1514">
        <v>0</v>
      </c>
      <c r="L59" s="1342">
        <v>0</v>
      </c>
    </row>
    <row r="60" spans="1:12">
      <c r="A60" s="854">
        <v>48</v>
      </c>
      <c r="B60" s="654" t="s">
        <v>4235</v>
      </c>
      <c r="C60" s="856"/>
      <c r="D60" s="858"/>
      <c r="E60" s="1513"/>
      <c r="F60" s="1513"/>
      <c r="G60" s="1513">
        <v>280663.7288888889</v>
      </c>
      <c r="H60" s="1513"/>
      <c r="I60" s="1513"/>
      <c r="J60" s="1513">
        <v>280663.7288888889</v>
      </c>
      <c r="K60" s="1514"/>
      <c r="L60" s="1342"/>
    </row>
    <row r="61" spans="1:12">
      <c r="A61" s="854">
        <v>49</v>
      </c>
      <c r="B61" s="654" t="s">
        <v>3080</v>
      </c>
      <c r="C61" s="856">
        <v>0</v>
      </c>
      <c r="D61" s="858"/>
      <c r="E61" s="1513"/>
      <c r="F61" s="1513"/>
      <c r="G61" s="1513"/>
      <c r="H61" s="1513"/>
      <c r="I61" s="1513"/>
      <c r="J61" s="1513">
        <v>0</v>
      </c>
      <c r="K61" s="1514">
        <v>0</v>
      </c>
      <c r="L61" s="1342">
        <v>0</v>
      </c>
    </row>
    <row r="62" spans="1:12">
      <c r="A62" s="854">
        <v>50</v>
      </c>
      <c r="B62" s="648" t="s">
        <v>1689</v>
      </c>
      <c r="C62" s="856"/>
      <c r="D62" s="858"/>
      <c r="E62" s="1513"/>
      <c r="F62" s="1513"/>
      <c r="G62" s="1513"/>
      <c r="H62" s="1513"/>
      <c r="I62" s="1513"/>
      <c r="J62" s="1513"/>
      <c r="K62" s="1514"/>
      <c r="L62" s="1342"/>
    </row>
    <row r="63" spans="1:12">
      <c r="A63" s="854">
        <v>51</v>
      </c>
      <c r="B63" s="2124" t="s">
        <v>1052</v>
      </c>
      <c r="C63" s="856">
        <v>0</v>
      </c>
      <c r="D63" s="858"/>
      <c r="E63" s="1513"/>
      <c r="F63" s="1513"/>
      <c r="G63" s="1513"/>
      <c r="H63" s="1513"/>
      <c r="I63" s="1513"/>
      <c r="J63" s="1513">
        <v>0</v>
      </c>
      <c r="K63" s="1514">
        <v>0</v>
      </c>
      <c r="L63" s="1342">
        <v>0</v>
      </c>
    </row>
    <row r="64" spans="1:12">
      <c r="A64" s="854">
        <v>52</v>
      </c>
      <c r="B64" s="2124" t="s">
        <v>1053</v>
      </c>
      <c r="C64" s="856">
        <v>83398.69</v>
      </c>
      <c r="D64" s="858"/>
      <c r="E64" s="1513"/>
      <c r="F64" s="1513"/>
      <c r="G64" s="1513">
        <v>-82737.09</v>
      </c>
      <c r="H64" s="1513"/>
      <c r="I64" s="1513"/>
      <c r="J64" s="1513">
        <v>661.60000000000582</v>
      </c>
      <c r="K64" s="1514">
        <v>0</v>
      </c>
      <c r="L64" s="1342">
        <v>0</v>
      </c>
    </row>
    <row r="65" spans="1:12">
      <c r="A65" s="854">
        <v>53</v>
      </c>
      <c r="B65" s="2124" t="s">
        <v>1054</v>
      </c>
      <c r="C65" s="2093">
        <v>67.92</v>
      </c>
      <c r="D65" s="1515">
        <v>-7165.3631999999998</v>
      </c>
      <c r="E65" s="858">
        <v>48621</v>
      </c>
      <c r="F65" s="1513">
        <v>243.92</v>
      </c>
      <c r="G65" s="1513"/>
      <c r="H65" s="1513">
        <v>5934.83</v>
      </c>
      <c r="I65" s="1513"/>
      <c r="J65" s="1513">
        <v>47702.306799999998</v>
      </c>
      <c r="K65" s="1514">
        <v>0</v>
      </c>
      <c r="L65" s="1342">
        <v>0</v>
      </c>
    </row>
    <row r="66" spans="1:12">
      <c r="A66" s="854">
        <v>54</v>
      </c>
      <c r="B66" s="2124" t="s">
        <v>1055</v>
      </c>
      <c r="C66" s="856">
        <v>0</v>
      </c>
      <c r="E66" s="858">
        <v>19312</v>
      </c>
      <c r="F66" s="1513">
        <v>818.1</v>
      </c>
      <c r="G66" s="1513"/>
      <c r="H66" s="1513">
        <v>7364</v>
      </c>
      <c r="I66" s="1513">
        <v>-5181.75</v>
      </c>
      <c r="J66" s="1513">
        <v>22312.35</v>
      </c>
      <c r="K66" s="1514">
        <v>0</v>
      </c>
      <c r="L66" s="1342">
        <v>0</v>
      </c>
    </row>
    <row r="67" spans="1:12">
      <c r="A67" s="854">
        <v>55</v>
      </c>
      <c r="B67" s="2124" t="s">
        <v>1056</v>
      </c>
      <c r="C67" s="2093">
        <v>24.95</v>
      </c>
      <c r="D67" s="858"/>
      <c r="E67" s="1513"/>
      <c r="F67" s="1513">
        <v>29.959999999999997</v>
      </c>
      <c r="G67" s="1513"/>
      <c r="H67" s="1513"/>
      <c r="I67" s="1513"/>
      <c r="J67" s="1513">
        <v>54.91</v>
      </c>
      <c r="K67" s="1514">
        <v>0</v>
      </c>
      <c r="L67" s="1342">
        <v>0</v>
      </c>
    </row>
    <row r="68" spans="1:12">
      <c r="A68" s="854">
        <v>56</v>
      </c>
      <c r="B68" s="2124" t="s">
        <v>1057</v>
      </c>
      <c r="C68" s="2093">
        <v>1062.31</v>
      </c>
      <c r="D68" s="858"/>
      <c r="E68" s="1513"/>
      <c r="F68" s="1513">
        <v>151.41</v>
      </c>
      <c r="G68" s="1513"/>
      <c r="H68" s="1513"/>
      <c r="I68" s="1513"/>
      <c r="J68" s="1513">
        <v>1213.72</v>
      </c>
      <c r="K68" s="1514">
        <v>0</v>
      </c>
      <c r="L68" s="1342">
        <v>0</v>
      </c>
    </row>
    <row r="69" spans="1:12">
      <c r="A69" s="854">
        <v>57</v>
      </c>
      <c r="B69" s="2124" t="s">
        <v>1058</v>
      </c>
      <c r="C69" s="2093">
        <v>418.81</v>
      </c>
      <c r="D69" s="858"/>
      <c r="E69" s="1513"/>
      <c r="F69" s="1513">
        <v>48.76</v>
      </c>
      <c r="G69" s="1513"/>
      <c r="H69" s="1513"/>
      <c r="I69" s="1513"/>
      <c r="J69" s="1513">
        <v>467.57</v>
      </c>
      <c r="K69" s="1514">
        <v>0</v>
      </c>
      <c r="L69" s="1342">
        <v>0</v>
      </c>
    </row>
    <row r="70" spans="1:12">
      <c r="A70" s="854">
        <v>58</v>
      </c>
      <c r="B70" s="2124" t="s">
        <v>1059</v>
      </c>
      <c r="C70" s="856">
        <v>2002</v>
      </c>
      <c r="D70" s="858"/>
      <c r="E70" s="1513"/>
      <c r="F70" s="1513">
        <v>332.28</v>
      </c>
      <c r="G70" s="1513"/>
      <c r="H70" s="1513"/>
      <c r="I70" s="1513"/>
      <c r="J70" s="1513">
        <v>2334.2799999999997</v>
      </c>
      <c r="K70" s="1514">
        <v>0</v>
      </c>
      <c r="L70" s="1342">
        <v>0</v>
      </c>
    </row>
    <row r="71" spans="1:12">
      <c r="A71" s="854">
        <v>59</v>
      </c>
      <c r="B71" s="2124" t="s">
        <v>1060</v>
      </c>
      <c r="C71" s="856">
        <v>1599</v>
      </c>
      <c r="D71" s="858"/>
      <c r="E71" s="1513"/>
      <c r="F71" s="1513"/>
      <c r="G71" s="1513"/>
      <c r="H71" s="1513"/>
      <c r="I71" s="1513"/>
      <c r="J71" s="1513">
        <v>1599</v>
      </c>
      <c r="K71" s="1521">
        <v>0</v>
      </c>
      <c r="L71" s="1342">
        <v>0</v>
      </c>
    </row>
    <row r="72" spans="1:12">
      <c r="A72" s="854">
        <v>60</v>
      </c>
      <c r="B72" s="2124" t="s">
        <v>1061</v>
      </c>
      <c r="C72" s="856">
        <v>299</v>
      </c>
      <c r="D72" s="858"/>
      <c r="E72" s="1513"/>
      <c r="F72" s="1513"/>
      <c r="G72" s="1513">
        <v>-851.22099999999989</v>
      </c>
      <c r="H72" s="1513"/>
      <c r="I72" s="1513"/>
      <c r="J72" s="1513">
        <v>-552.22099999999989</v>
      </c>
      <c r="K72" s="1521">
        <v>0</v>
      </c>
      <c r="L72" s="1342">
        <v>0</v>
      </c>
    </row>
    <row r="73" spans="1:12">
      <c r="A73" s="854">
        <v>61</v>
      </c>
      <c r="B73" s="2125" t="s">
        <v>1957</v>
      </c>
      <c r="C73" s="856">
        <v>37640</v>
      </c>
      <c r="D73" s="858"/>
      <c r="E73" s="1513"/>
      <c r="F73" s="1513"/>
      <c r="G73" s="1513">
        <v>-41327.168745550516</v>
      </c>
      <c r="H73" s="1513">
        <v>4700</v>
      </c>
      <c r="I73" s="1513"/>
      <c r="J73" s="1513">
        <v>1012.8312544494838</v>
      </c>
      <c r="K73" s="1521">
        <v>0</v>
      </c>
      <c r="L73" s="1342">
        <v>0</v>
      </c>
    </row>
    <row r="74" spans="1:12">
      <c r="A74" s="854">
        <v>62</v>
      </c>
      <c r="C74" s="858"/>
      <c r="D74" s="858"/>
      <c r="E74" s="1342"/>
      <c r="F74" s="1342"/>
      <c r="G74" s="1342"/>
      <c r="H74" s="1342"/>
      <c r="I74" s="1342"/>
      <c r="J74" s="1457"/>
      <c r="K74" s="1521"/>
      <c r="L74" s="1342"/>
    </row>
    <row r="75" spans="1:12">
      <c r="A75" s="854">
        <v>63</v>
      </c>
      <c r="B75" s="648" t="s">
        <v>3079</v>
      </c>
      <c r="C75" s="1541">
        <v>564010.80000000005</v>
      </c>
      <c r="D75" s="1541">
        <v>-7165.3631999999998</v>
      </c>
      <c r="E75" s="1541">
        <v>67933</v>
      </c>
      <c r="F75" s="1541">
        <v>25334.839999999989</v>
      </c>
      <c r="G75" s="1541">
        <v>395513.42739009083</v>
      </c>
      <c r="H75" s="1541">
        <v>52687.58</v>
      </c>
      <c r="I75" s="1541">
        <v>-20575.11</v>
      </c>
      <c r="J75" s="1541">
        <v>1077739.174190091</v>
      </c>
      <c r="K75" s="1519"/>
      <c r="L75" s="1541">
        <v>144479</v>
      </c>
    </row>
    <row r="76" spans="1:12">
      <c r="A76" s="854">
        <v>64</v>
      </c>
      <c r="B76" s="648"/>
      <c r="C76" s="1542"/>
      <c r="D76" s="1542"/>
      <c r="E76" s="1542"/>
      <c r="F76" s="1542"/>
      <c r="G76" s="1542"/>
      <c r="H76" s="1542"/>
      <c r="I76" s="1542"/>
      <c r="J76" s="1542"/>
      <c r="K76" s="1521"/>
      <c r="L76" s="1522"/>
    </row>
    <row r="77" spans="1:12">
      <c r="A77" s="854">
        <v>65</v>
      </c>
      <c r="B77" s="648" t="s">
        <v>4243</v>
      </c>
      <c r="C77" s="1460">
        <v>-52375.560000000005</v>
      </c>
      <c r="D77" s="2126"/>
      <c r="E77" s="1543"/>
      <c r="F77" s="1543"/>
      <c r="G77" s="1543">
        <v>-69307.99000000002</v>
      </c>
      <c r="H77" s="1543"/>
      <c r="I77" s="1543"/>
      <c r="J77" s="1513">
        <v>-121683.55000000002</v>
      </c>
      <c r="K77" s="1514">
        <v>0.41</v>
      </c>
      <c r="L77" s="1342">
        <v>-49890</v>
      </c>
    </row>
    <row r="78" spans="1:12">
      <c r="A78" s="854">
        <v>66</v>
      </c>
      <c r="B78" s="648" t="s">
        <v>4244</v>
      </c>
      <c r="C78" s="1460">
        <v>-295454.91999999993</v>
      </c>
      <c r="D78" s="2126"/>
      <c r="E78" s="1543"/>
      <c r="F78" s="1543"/>
      <c r="G78" s="1543">
        <v>55568.299662404359</v>
      </c>
      <c r="H78" s="1543"/>
      <c r="I78" s="1543"/>
      <c r="J78" s="1513">
        <v>-239886.62033759558</v>
      </c>
      <c r="K78" s="1519"/>
      <c r="L78" s="1544"/>
    </row>
    <row r="79" spans="1:12">
      <c r="A79" s="854">
        <v>66</v>
      </c>
      <c r="C79" s="1460"/>
      <c r="D79" s="1460"/>
      <c r="E79" s="1460"/>
      <c r="F79" s="1460"/>
      <c r="G79" s="1460"/>
      <c r="H79" s="1460"/>
      <c r="I79" s="1460"/>
      <c r="J79" s="1460"/>
      <c r="K79" s="1514"/>
      <c r="L79" s="1524"/>
    </row>
    <row r="80" spans="1:12" ht="12.75" thickBot="1">
      <c r="A80" s="854">
        <v>67</v>
      </c>
      <c r="B80" s="1502" t="s">
        <v>920</v>
      </c>
      <c r="C80" s="1525">
        <v>216180.32000000012</v>
      </c>
      <c r="D80" s="1525">
        <v>-7165.3631999999998</v>
      </c>
      <c r="E80" s="1525">
        <v>67933</v>
      </c>
      <c r="F80" s="1525">
        <v>25334.839999999989</v>
      </c>
      <c r="G80" s="1525">
        <v>381773.73705249513</v>
      </c>
      <c r="H80" s="1525">
        <v>52687.58</v>
      </c>
      <c r="I80" s="1525">
        <v>-20575.11</v>
      </c>
      <c r="J80" s="1525">
        <v>716169.00385249534</v>
      </c>
      <c r="K80" s="1526"/>
      <c r="L80" s="2127">
        <v>94589</v>
      </c>
    </row>
    <row r="81" spans="1:12" ht="12.75" thickTop="1">
      <c r="A81" s="854"/>
      <c r="B81" s="1502"/>
      <c r="C81" s="858"/>
      <c r="D81" s="858"/>
      <c r="E81" s="858"/>
      <c r="F81" s="858"/>
      <c r="G81" s="858"/>
      <c r="H81" s="858"/>
      <c r="I81" s="858"/>
      <c r="J81" s="858"/>
      <c r="K81" s="1528"/>
      <c r="L81" s="858"/>
    </row>
    <row r="82" spans="1:12">
      <c r="A82" s="1512"/>
      <c r="B82" s="1512"/>
      <c r="C82" s="1342"/>
      <c r="D82" s="1342"/>
      <c r="E82" s="858"/>
      <c r="F82" s="858"/>
      <c r="G82" s="858"/>
      <c r="H82" s="858"/>
      <c r="I82" s="858"/>
      <c r="J82" s="858"/>
      <c r="K82" s="2128"/>
      <c r="L82" s="858"/>
    </row>
    <row r="83" spans="1:12">
      <c r="A83" s="1512"/>
      <c r="B83" s="1512"/>
      <c r="C83" s="1342"/>
      <c r="D83" s="1342"/>
      <c r="E83" s="858"/>
      <c r="F83" s="858"/>
      <c r="G83" s="858"/>
      <c r="H83" s="858"/>
      <c r="I83" s="858"/>
      <c r="J83" s="858"/>
      <c r="K83" s="2128"/>
      <c r="L83" s="858"/>
    </row>
    <row r="84" spans="1:12">
      <c r="A84" s="1512"/>
      <c r="B84" s="1512"/>
      <c r="C84" s="2129"/>
      <c r="D84" s="1512"/>
      <c r="H84" s="858"/>
      <c r="J84" s="858"/>
      <c r="K84" s="2128"/>
    </row>
    <row r="85" spans="1:12">
      <c r="A85" s="1512"/>
      <c r="B85" s="1512"/>
      <c r="C85" s="1512"/>
      <c r="D85" s="1512"/>
      <c r="K85" s="2128"/>
    </row>
    <row r="86" spans="1:12">
      <c r="A86" s="1512"/>
      <c r="B86" s="1512"/>
      <c r="C86" s="1342"/>
      <c r="D86" s="1512"/>
    </row>
    <row r="87" spans="1:12">
      <c r="A87" s="1512"/>
      <c r="B87" s="1512"/>
      <c r="C87" s="1512"/>
      <c r="D87" s="1512"/>
    </row>
    <row r="88" spans="1:12">
      <c r="A88" s="1512"/>
      <c r="B88" s="1512"/>
      <c r="C88" s="1512"/>
      <c r="D88" s="1512"/>
    </row>
    <row r="89" spans="1:12">
      <c r="A89" s="1512"/>
      <c r="B89" s="1512"/>
      <c r="C89" s="1512"/>
      <c r="D89" s="1512"/>
    </row>
    <row r="90" spans="1:12">
      <c r="A90" s="1512"/>
      <c r="B90" s="1512"/>
      <c r="C90" s="1512"/>
      <c r="D90" s="1512"/>
    </row>
    <row r="91" spans="1:12">
      <c r="A91" s="1512"/>
      <c r="B91" s="1512"/>
      <c r="C91" s="1512"/>
      <c r="D91" s="1512"/>
    </row>
    <row r="92" spans="1:12">
      <c r="A92" s="1512"/>
      <c r="B92" s="1512"/>
      <c r="C92" s="1512"/>
      <c r="D92" s="1512"/>
    </row>
    <row r="93" spans="1:12">
      <c r="A93" s="1512"/>
      <c r="B93" s="1512"/>
      <c r="C93" s="1512"/>
      <c r="D93" s="1512"/>
    </row>
    <row r="94" spans="1:12">
      <c r="A94" s="1512"/>
      <c r="B94" s="1512"/>
      <c r="C94" s="1512"/>
      <c r="D94" s="1512"/>
    </row>
    <row r="95" spans="1:12">
      <c r="A95" s="1512"/>
      <c r="B95" s="1512"/>
      <c r="C95" s="1512"/>
      <c r="D95" s="1512"/>
    </row>
    <row r="96" spans="1:12">
      <c r="A96" s="1512"/>
      <c r="B96" s="1512"/>
      <c r="C96" s="1512"/>
      <c r="D96" s="1512"/>
    </row>
    <row r="97" spans="1:4">
      <c r="A97" s="1512"/>
      <c r="B97" s="1512"/>
      <c r="C97" s="1512"/>
      <c r="D97" s="1512"/>
    </row>
    <row r="98" spans="1:4">
      <c r="A98" s="1512"/>
      <c r="B98" s="1512"/>
      <c r="C98" s="1512"/>
      <c r="D98" s="1512"/>
    </row>
    <row r="117" spans="1:4">
      <c r="A117" s="1512"/>
      <c r="B117" s="1512"/>
      <c r="C117" s="1512"/>
      <c r="D117" s="1512"/>
    </row>
    <row r="118" spans="1:4">
      <c r="A118" s="1512"/>
      <c r="B118" s="1512"/>
      <c r="C118" s="1512"/>
      <c r="D118" s="1512"/>
    </row>
    <row r="119" spans="1:4">
      <c r="A119" s="1512"/>
      <c r="B119" s="1512"/>
      <c r="C119" s="1512"/>
      <c r="D119" s="1512"/>
    </row>
    <row r="120" spans="1:4">
      <c r="A120" s="1512"/>
      <c r="B120" s="1512"/>
      <c r="C120" s="1512"/>
      <c r="D120" s="1512"/>
    </row>
    <row r="121" spans="1:4">
      <c r="A121" s="1512"/>
      <c r="B121" s="1512"/>
      <c r="C121" s="1512"/>
      <c r="D121" s="1512"/>
    </row>
    <row r="122" spans="1:4">
      <c r="A122" s="1512"/>
      <c r="B122" s="1512"/>
      <c r="C122" s="1512"/>
      <c r="D122" s="1512"/>
    </row>
    <row r="123" spans="1:4">
      <c r="A123" s="1512"/>
      <c r="B123" s="1512"/>
      <c r="C123" s="1512"/>
      <c r="D123" s="1512"/>
    </row>
    <row r="124" spans="1:4">
      <c r="A124" s="1512"/>
      <c r="B124" s="1512"/>
      <c r="C124" s="1512"/>
      <c r="D124" s="1512"/>
    </row>
    <row r="125" spans="1:4">
      <c r="A125" s="1512"/>
      <c r="B125" s="1512"/>
      <c r="C125" s="1512"/>
      <c r="D125" s="1512"/>
    </row>
    <row r="126" spans="1:4">
      <c r="A126" s="1512"/>
      <c r="B126" s="1512"/>
      <c r="C126" s="1512"/>
      <c r="D126" s="1512"/>
    </row>
    <row r="127" spans="1:4">
      <c r="A127" s="1512"/>
      <c r="B127" s="1512"/>
      <c r="C127" s="1512"/>
      <c r="D127" s="1512"/>
    </row>
    <row r="128" spans="1:4">
      <c r="A128" s="1512"/>
      <c r="B128" s="1512"/>
      <c r="C128" s="1512"/>
      <c r="D128" s="1512"/>
    </row>
    <row r="129" spans="1:4">
      <c r="A129" s="1512"/>
      <c r="B129" s="1512"/>
      <c r="C129" s="1512"/>
      <c r="D129" s="1512"/>
    </row>
    <row r="130" spans="1:4">
      <c r="A130" s="1512"/>
      <c r="B130" s="1512"/>
      <c r="C130" s="1512"/>
      <c r="D130" s="1512"/>
    </row>
    <row r="131" spans="1:4">
      <c r="A131" s="1512"/>
      <c r="B131" s="1512"/>
      <c r="C131" s="1512"/>
      <c r="D131" s="1512"/>
    </row>
    <row r="132" spans="1:4">
      <c r="A132" s="1512"/>
      <c r="B132" s="1512"/>
      <c r="C132" s="1512"/>
      <c r="D132" s="1512"/>
    </row>
    <row r="133" spans="1:4">
      <c r="A133" s="1512"/>
      <c r="B133" s="1512"/>
      <c r="C133" s="1512"/>
      <c r="D133" s="1512"/>
    </row>
    <row r="134" spans="1:4">
      <c r="A134" s="1512"/>
      <c r="B134" s="1512"/>
      <c r="C134" s="1512"/>
      <c r="D134" s="1512"/>
    </row>
    <row r="135" spans="1:4">
      <c r="A135" s="1512"/>
      <c r="B135" s="1512"/>
      <c r="C135" s="1512"/>
      <c r="D135" s="1512"/>
    </row>
    <row r="136" spans="1:4">
      <c r="A136" s="1512"/>
      <c r="B136" s="1512"/>
      <c r="C136" s="1512"/>
      <c r="D136" s="1512"/>
    </row>
    <row r="137" spans="1:4">
      <c r="A137" s="1512"/>
      <c r="B137" s="1512"/>
      <c r="C137" s="1512"/>
      <c r="D137" s="1512"/>
    </row>
    <row r="138" spans="1:4">
      <c r="A138" s="1512"/>
      <c r="B138" s="1512"/>
      <c r="C138" s="1512"/>
      <c r="D138" s="1512"/>
    </row>
    <row r="139" spans="1:4">
      <c r="A139" s="1512"/>
      <c r="B139" s="1512"/>
      <c r="C139" s="1512"/>
      <c r="D139" s="1512"/>
    </row>
    <row r="140" spans="1:4">
      <c r="A140" s="1512"/>
      <c r="B140" s="1512"/>
      <c r="C140" s="1512"/>
      <c r="D140" s="1512"/>
    </row>
    <row r="141" spans="1:4">
      <c r="A141" s="1512"/>
      <c r="B141" s="1512"/>
      <c r="C141" s="1512"/>
      <c r="D141" s="1512"/>
    </row>
    <row r="142" spans="1:4">
      <c r="A142" s="1512"/>
      <c r="B142" s="1512"/>
      <c r="C142" s="1512"/>
      <c r="D142" s="1512"/>
    </row>
    <row r="143" spans="1:4">
      <c r="A143" s="1512"/>
      <c r="B143" s="1512"/>
      <c r="C143" s="1512"/>
      <c r="D143" s="1512"/>
    </row>
    <row r="144" spans="1:4">
      <c r="A144" s="1512"/>
      <c r="B144" s="1512"/>
      <c r="C144" s="1512"/>
      <c r="D144" s="1512"/>
    </row>
    <row r="145" spans="1:4">
      <c r="A145" s="1512"/>
      <c r="B145" s="1512"/>
      <c r="C145" s="1512"/>
      <c r="D145" s="1512"/>
    </row>
    <row r="146" spans="1:4">
      <c r="A146" s="1512"/>
      <c r="B146" s="1512"/>
      <c r="C146" s="1512"/>
      <c r="D146" s="1512"/>
    </row>
    <row r="147" spans="1:4">
      <c r="A147" s="1512"/>
      <c r="B147" s="1512"/>
      <c r="C147" s="1512"/>
      <c r="D147" s="1512"/>
    </row>
    <row r="148" spans="1:4">
      <c r="A148" s="2263"/>
      <c r="B148" s="2263"/>
      <c r="C148" s="2263"/>
      <c r="D148" s="2263"/>
    </row>
    <row r="149" spans="1:4">
      <c r="A149" s="2263"/>
      <c r="B149" s="2263"/>
      <c r="C149" s="2263"/>
      <c r="D149" s="2263"/>
    </row>
    <row r="150" spans="1:4">
      <c r="A150" s="2263"/>
      <c r="B150" s="2263"/>
      <c r="C150" s="2263"/>
      <c r="D150" s="2263"/>
    </row>
    <row r="151" spans="1:4">
      <c r="A151" s="2263"/>
      <c r="B151" s="2263"/>
      <c r="C151" s="2263"/>
      <c r="D151" s="2263"/>
    </row>
    <row r="152" spans="1:4">
      <c r="A152" s="2263"/>
      <c r="B152" s="2263"/>
      <c r="C152" s="2263"/>
      <c r="D152" s="2263"/>
    </row>
    <row r="153" spans="1:4">
      <c r="A153" s="1512"/>
      <c r="B153" s="1512"/>
      <c r="C153" s="1512"/>
      <c r="D153" s="1512"/>
    </row>
    <row r="155" spans="1:4">
      <c r="A155" s="1512"/>
      <c r="B155" s="1512"/>
      <c r="C155" s="1512"/>
      <c r="D155" s="1512"/>
    </row>
    <row r="157" spans="1:4">
      <c r="A157" s="1512"/>
      <c r="B157" s="1512"/>
      <c r="C157" s="1512"/>
      <c r="D157" s="1512"/>
    </row>
    <row r="177" spans="1:4">
      <c r="A177" s="1512"/>
      <c r="B177" s="1512"/>
      <c r="C177" s="1512"/>
      <c r="D177" s="1512"/>
    </row>
    <row r="178" spans="1:4">
      <c r="A178" s="1512"/>
      <c r="B178" s="1512"/>
      <c r="C178" s="1512"/>
      <c r="D178" s="1512"/>
    </row>
    <row r="179" spans="1:4">
      <c r="A179" s="1512"/>
      <c r="B179" s="1512"/>
      <c r="C179" s="1512"/>
      <c r="D179" s="1512"/>
    </row>
    <row r="180" spans="1:4">
      <c r="A180" s="1512"/>
      <c r="B180" s="1512"/>
      <c r="C180" s="1512"/>
      <c r="D180" s="1512"/>
    </row>
    <row r="181" spans="1:4">
      <c r="A181" s="1512"/>
      <c r="B181" s="1512"/>
      <c r="C181" s="1512"/>
      <c r="D181" s="1512"/>
    </row>
    <row r="182" spans="1:4">
      <c r="A182" s="2263"/>
      <c r="B182" s="2263"/>
      <c r="C182" s="2263"/>
      <c r="D182" s="2263"/>
    </row>
    <row r="183" spans="1:4">
      <c r="A183" s="1512"/>
      <c r="B183" s="1512"/>
      <c r="C183" s="1512"/>
      <c r="D183" s="1512"/>
    </row>
    <row r="184" spans="1:4">
      <c r="A184" s="1512"/>
      <c r="B184" s="1512"/>
      <c r="C184" s="1512"/>
      <c r="D184" s="1512"/>
    </row>
    <row r="185" spans="1:4">
      <c r="A185" s="1512"/>
      <c r="B185" s="1512"/>
      <c r="C185" s="1512"/>
      <c r="D185" s="1512"/>
    </row>
    <row r="186" spans="1:4">
      <c r="A186" s="1512"/>
      <c r="B186" s="1512"/>
      <c r="C186" s="1512"/>
      <c r="D186" s="1512"/>
    </row>
    <row r="187" spans="1:4">
      <c r="A187" s="1512"/>
      <c r="B187" s="1512"/>
      <c r="C187" s="1512"/>
      <c r="D187" s="1512"/>
    </row>
    <row r="188" spans="1:4">
      <c r="A188" s="1512"/>
      <c r="B188" s="1512"/>
      <c r="C188" s="1512"/>
      <c r="D188" s="1512"/>
    </row>
    <row r="189" spans="1:4">
      <c r="A189" s="1512"/>
      <c r="B189" s="1512"/>
      <c r="C189" s="1512"/>
      <c r="D189" s="1512"/>
    </row>
    <row r="190" spans="1:4">
      <c r="A190" s="1512"/>
      <c r="B190" s="1512"/>
      <c r="C190" s="1512"/>
      <c r="D190" s="1512"/>
    </row>
    <row r="191" spans="1:4">
      <c r="A191" s="1512"/>
      <c r="B191" s="1512"/>
      <c r="C191" s="1512"/>
      <c r="D191" s="1512"/>
    </row>
    <row r="192" spans="1:4">
      <c r="A192" s="1512"/>
      <c r="B192" s="1512"/>
      <c r="C192" s="1512"/>
      <c r="D192" s="1512"/>
    </row>
    <row r="193" spans="1:4">
      <c r="A193" s="1512"/>
      <c r="B193" s="1512"/>
      <c r="C193" s="1512"/>
      <c r="D193" s="1512"/>
    </row>
    <row r="194" spans="1:4">
      <c r="A194" s="1512"/>
      <c r="B194" s="1512"/>
      <c r="C194" s="1512"/>
      <c r="D194" s="1512"/>
    </row>
    <row r="195" spans="1:4">
      <c r="A195" s="1512"/>
      <c r="B195" s="1512"/>
      <c r="C195" s="1512"/>
      <c r="D195" s="1512"/>
    </row>
    <row r="196" spans="1:4">
      <c r="A196" s="1512"/>
      <c r="B196" s="1512"/>
      <c r="C196" s="1512"/>
      <c r="D196" s="1512"/>
    </row>
    <row r="197" spans="1:4">
      <c r="A197" s="1512"/>
      <c r="B197" s="1512"/>
      <c r="C197" s="1512"/>
      <c r="D197" s="1512"/>
    </row>
    <row r="198" spans="1:4">
      <c r="A198" s="1512"/>
      <c r="B198" s="1512"/>
      <c r="C198" s="1512"/>
      <c r="D198" s="1512"/>
    </row>
    <row r="199" spans="1:4">
      <c r="A199" s="1512"/>
      <c r="B199" s="1512"/>
      <c r="C199" s="1512"/>
      <c r="D199" s="1512"/>
    </row>
    <row r="200" spans="1:4">
      <c r="A200" s="1512"/>
      <c r="B200" s="1512"/>
      <c r="C200" s="1512"/>
      <c r="D200" s="1512"/>
    </row>
    <row r="201" spans="1:4">
      <c r="A201" s="1512"/>
      <c r="B201" s="1512"/>
      <c r="C201" s="1512"/>
      <c r="D201" s="1512"/>
    </row>
    <row r="202" spans="1:4">
      <c r="A202" s="1512"/>
      <c r="B202" s="1512"/>
      <c r="C202" s="1512"/>
      <c r="D202" s="1512"/>
    </row>
    <row r="203" spans="1:4">
      <c r="A203" s="1512"/>
      <c r="B203" s="1512"/>
      <c r="C203" s="1512"/>
      <c r="D203" s="1512"/>
    </row>
    <row r="204" spans="1:4">
      <c r="A204" s="1512"/>
      <c r="B204" s="1512"/>
      <c r="C204" s="1512"/>
      <c r="D204" s="1512"/>
    </row>
    <row r="205" spans="1:4">
      <c r="A205" s="1512"/>
      <c r="B205" s="1512"/>
      <c r="C205" s="1512"/>
      <c r="D205" s="1512"/>
    </row>
    <row r="206" spans="1:4">
      <c r="A206" s="1512"/>
      <c r="B206" s="1512"/>
      <c r="C206" s="1512"/>
      <c r="D206" s="1512"/>
    </row>
    <row r="207" spans="1:4">
      <c r="A207" s="1512"/>
      <c r="B207" s="1512"/>
      <c r="C207" s="1512"/>
      <c r="D207" s="1512"/>
    </row>
    <row r="208" spans="1:4">
      <c r="A208" s="1512"/>
      <c r="B208" s="1512"/>
      <c r="C208" s="1512"/>
      <c r="D208" s="1512"/>
    </row>
    <row r="209" spans="1:4">
      <c r="A209" s="1512"/>
      <c r="B209" s="1512"/>
      <c r="C209" s="1512"/>
      <c r="D209" s="1512"/>
    </row>
    <row r="210" spans="1:4">
      <c r="A210" s="1512"/>
      <c r="B210" s="1512"/>
      <c r="C210" s="1512"/>
      <c r="D210" s="1512"/>
    </row>
    <row r="211" spans="1:4">
      <c r="A211" s="1512"/>
      <c r="B211" s="1512"/>
      <c r="C211" s="1512"/>
      <c r="D211" s="1512"/>
    </row>
    <row r="212" spans="1:4">
      <c r="A212" s="1512"/>
      <c r="B212" s="1512"/>
      <c r="C212" s="1512"/>
      <c r="D212" s="1512"/>
    </row>
    <row r="213" spans="1:4">
      <c r="A213" s="1512"/>
      <c r="B213" s="1512"/>
      <c r="C213" s="1512"/>
      <c r="D213" s="1512"/>
    </row>
    <row r="215" spans="1:4">
      <c r="A215" s="1512"/>
      <c r="B215" s="1512"/>
      <c r="C215" s="1512"/>
      <c r="D215" s="1512"/>
    </row>
    <row r="217" spans="1:4">
      <c r="A217" s="1512"/>
      <c r="B217" s="1512"/>
      <c r="C217" s="1512"/>
      <c r="D217" s="1512"/>
    </row>
    <row r="251" spans="1:1">
      <c r="A251" s="1502"/>
    </row>
    <row r="268" spans="1:1">
      <c r="A268" s="2263"/>
    </row>
    <row r="269" spans="1:1">
      <c r="A269" s="2263"/>
    </row>
    <row r="270" spans="1:1">
      <c r="A270" s="2263"/>
    </row>
    <row r="271" spans="1:1">
      <c r="A271" s="2263"/>
    </row>
    <row r="272" spans="1:1">
      <c r="A272" s="2263"/>
    </row>
    <row r="273" spans="1:1">
      <c r="A273" s="2263"/>
    </row>
    <row r="274" spans="1:1">
      <c r="A274" s="2263"/>
    </row>
    <row r="275" spans="1:1">
      <c r="A275" s="2263"/>
    </row>
    <row r="276" spans="1:1">
      <c r="A276" s="2263"/>
    </row>
    <row r="277" spans="1:1">
      <c r="A277" s="2263"/>
    </row>
    <row r="278" spans="1:1">
      <c r="A278" s="2263"/>
    </row>
    <row r="279" spans="1:1">
      <c r="A279" s="2263"/>
    </row>
    <row r="280" spans="1:1">
      <c r="A280" s="2263"/>
    </row>
    <row r="281" spans="1:1">
      <c r="A281" s="2263"/>
    </row>
    <row r="282" spans="1:1">
      <c r="A282" s="2263"/>
    </row>
    <row r="283" spans="1:1">
      <c r="A283" s="2263"/>
    </row>
    <row r="284" spans="1:1">
      <c r="A284" s="2263"/>
    </row>
    <row r="285" spans="1:1">
      <c r="A285" s="2263"/>
    </row>
    <row r="286" spans="1:1">
      <c r="A286" s="2263"/>
    </row>
    <row r="287" spans="1:1">
      <c r="A287" s="2263"/>
    </row>
    <row r="288" spans="1:1">
      <c r="A288" s="2263"/>
    </row>
    <row r="289" spans="1:1">
      <c r="A289" s="2263"/>
    </row>
    <row r="290" spans="1:1">
      <c r="A290" s="2263"/>
    </row>
    <row r="291" spans="1:1">
      <c r="A291" s="2263"/>
    </row>
    <row r="292" spans="1:1">
      <c r="A292" s="2263"/>
    </row>
    <row r="293" spans="1:1">
      <c r="A293" s="2263"/>
    </row>
    <row r="294" spans="1:1">
      <c r="A294" s="2263"/>
    </row>
    <row r="295" spans="1:1">
      <c r="A295" s="2263"/>
    </row>
    <row r="296" spans="1:1">
      <c r="A296" s="2263"/>
    </row>
    <row r="297" spans="1:1">
      <c r="A297" s="2263"/>
    </row>
    <row r="298" spans="1:1">
      <c r="A298" s="2263"/>
    </row>
    <row r="299" spans="1:1">
      <c r="A299" s="2263"/>
    </row>
    <row r="300" spans="1:1">
      <c r="A300" s="2263"/>
    </row>
    <row r="301" spans="1:1">
      <c r="A301" s="2263"/>
    </row>
    <row r="302" spans="1:1">
      <c r="A302" s="2263"/>
    </row>
    <row r="303" spans="1:1">
      <c r="A303" s="2263"/>
    </row>
    <row r="304" spans="1:1">
      <c r="A304" s="2263"/>
    </row>
    <row r="305" spans="1:1">
      <c r="A305" s="2263"/>
    </row>
    <row r="306" spans="1:1">
      <c r="A306" s="2263"/>
    </row>
    <row r="307" spans="1:1">
      <c r="A307" s="2263"/>
    </row>
    <row r="308" spans="1:1">
      <c r="A308" s="2263"/>
    </row>
    <row r="309" spans="1:1">
      <c r="A309" s="2263"/>
    </row>
    <row r="310" spans="1:1">
      <c r="A310" s="2263"/>
    </row>
    <row r="311" spans="1:1">
      <c r="A311" s="2263"/>
    </row>
    <row r="312" spans="1:1">
      <c r="A312" s="2263"/>
    </row>
    <row r="313" spans="1:1">
      <c r="A313" s="2263"/>
    </row>
    <row r="314" spans="1:1">
      <c r="A314" s="2263"/>
    </row>
    <row r="315" spans="1:1">
      <c r="A315" s="2263"/>
    </row>
    <row r="316" spans="1:1">
      <c r="A316" s="2263"/>
    </row>
    <row r="317" spans="1:1">
      <c r="A317" s="2263"/>
    </row>
    <row r="318" spans="1:1">
      <c r="A318" s="2263"/>
    </row>
    <row r="319" spans="1:1">
      <c r="A319" s="2263"/>
    </row>
    <row r="320" spans="1:1">
      <c r="A320" s="2263"/>
    </row>
    <row r="321" spans="1:1">
      <c r="A321" s="2263"/>
    </row>
    <row r="322" spans="1:1">
      <c r="A322" s="2263"/>
    </row>
  </sheetData>
  <mergeCells count="4">
    <mergeCell ref="A7:L7"/>
    <mergeCell ref="D10:I10"/>
    <mergeCell ref="D11:F11"/>
    <mergeCell ref="H11:I11"/>
  </mergeCells>
  <printOptions horizontalCentered="1"/>
  <pageMargins left="0.75" right="0.25" top="0.25" bottom="0.25" header="0.25" footer="0.25"/>
  <pageSetup scale="70" orientation="portrait" r:id="rId1"/>
  <headerFooter alignWithMargins="0"/>
</worksheet>
</file>

<file path=xl/worksheets/sheet46.xml><?xml version="1.0" encoding="utf-8"?>
<worksheet xmlns="http://schemas.openxmlformats.org/spreadsheetml/2006/main" xmlns:r="http://schemas.openxmlformats.org/officeDocument/2006/relationships">
  <sheetPr transitionEvaluation="1" transitionEntry="1" codeName="Sheet38">
    <pageSetUpPr fitToPage="1"/>
  </sheetPr>
  <dimension ref="A1:H132"/>
  <sheetViews>
    <sheetView view="pageBreakPreview" zoomScale="60" zoomScaleNormal="100" workbookViewId="0"/>
  </sheetViews>
  <sheetFormatPr defaultColWidth="10.85546875" defaultRowHeight="12"/>
  <cols>
    <col min="1" max="1" width="6" style="327" customWidth="1"/>
    <col min="2" max="2" width="11.85546875" style="327" customWidth="1"/>
    <col min="3" max="3" width="30.7109375" style="327" customWidth="1"/>
    <col min="4" max="5" width="12.85546875" style="327" customWidth="1"/>
    <col min="6" max="6" width="14.28515625" style="327" customWidth="1"/>
    <col min="7" max="8" width="12.85546875" style="327" customWidth="1"/>
    <col min="9" max="16384" width="10.85546875" style="327"/>
  </cols>
  <sheetData>
    <row r="1" spans="1:8">
      <c r="A1" s="321" t="s">
        <v>921</v>
      </c>
      <c r="B1" s="321"/>
      <c r="C1" s="321"/>
      <c r="E1" s="321"/>
      <c r="F1" s="414" t="s">
        <v>1741</v>
      </c>
      <c r="G1" s="321"/>
      <c r="H1" s="321"/>
    </row>
    <row r="2" spans="1:8">
      <c r="A2" s="321"/>
      <c r="B2" s="321"/>
      <c r="C2" s="321"/>
      <c r="E2" s="321"/>
      <c r="F2" s="414" t="s">
        <v>922</v>
      </c>
      <c r="G2" s="321"/>
      <c r="H2" s="321"/>
    </row>
    <row r="3" spans="1:8">
      <c r="A3" s="321" t="s">
        <v>3808</v>
      </c>
      <c r="B3" s="321"/>
      <c r="C3" s="321"/>
      <c r="E3" s="321"/>
      <c r="F3" s="317" t="s">
        <v>1076</v>
      </c>
      <c r="G3" s="414"/>
      <c r="H3" s="321"/>
    </row>
    <row r="4" spans="1:8">
      <c r="A4" s="321" t="s">
        <v>3807</v>
      </c>
      <c r="B4" s="321"/>
      <c r="C4" s="317"/>
      <c r="E4" s="321"/>
      <c r="F4" s="414" t="s">
        <v>4056</v>
      </c>
      <c r="G4" s="321"/>
      <c r="H4" s="321"/>
    </row>
    <row r="5" spans="1:8">
      <c r="A5" s="321" t="s">
        <v>2631</v>
      </c>
      <c r="B5" s="321"/>
      <c r="C5" s="321"/>
      <c r="E5" s="321"/>
      <c r="G5" s="321"/>
      <c r="H5" s="321"/>
    </row>
    <row r="6" spans="1:8">
      <c r="A6" s="317" t="s">
        <v>1906</v>
      </c>
      <c r="B6" s="321"/>
      <c r="C6" s="321"/>
      <c r="D6" s="321"/>
      <c r="E6" s="321"/>
      <c r="F6" s="321" t="s">
        <v>132</v>
      </c>
      <c r="G6" s="321"/>
      <c r="H6" s="321"/>
    </row>
    <row r="7" spans="1:8">
      <c r="A7" s="321" t="s">
        <v>956</v>
      </c>
      <c r="B7" s="321"/>
      <c r="C7" s="321"/>
      <c r="D7" s="321"/>
      <c r="E7" s="321"/>
      <c r="F7" s="321"/>
      <c r="G7" s="321"/>
      <c r="H7" s="321"/>
    </row>
    <row r="8" spans="1:8">
      <c r="A8" s="2585" t="s">
        <v>1051</v>
      </c>
      <c r="B8" s="2583"/>
      <c r="C8" s="2583"/>
      <c r="D8" s="2583"/>
      <c r="E8" s="2583"/>
      <c r="F8" s="2583"/>
      <c r="G8" s="2583"/>
      <c r="H8" s="2583"/>
    </row>
    <row r="9" spans="1:8">
      <c r="A9" s="2583"/>
      <c r="B9" s="2583"/>
      <c r="C9" s="2583"/>
      <c r="D9" s="2583"/>
      <c r="E9" s="2583"/>
      <c r="F9" s="2583"/>
      <c r="G9" s="2583"/>
      <c r="H9" s="2583"/>
    </row>
    <row r="10" spans="1:8" ht="12.75" thickBot="1">
      <c r="A10" s="366"/>
      <c r="B10" s="366"/>
      <c r="C10" s="366"/>
      <c r="D10" s="366"/>
      <c r="E10" s="366"/>
      <c r="F10" s="366"/>
      <c r="G10" s="366"/>
      <c r="H10" s="366"/>
    </row>
    <row r="11" spans="1:8">
      <c r="A11" s="321"/>
      <c r="B11" s="326" t="s">
        <v>1321</v>
      </c>
      <c r="C11" s="326"/>
      <c r="D11" s="348" t="s">
        <v>1322</v>
      </c>
      <c r="E11" s="348" t="s">
        <v>1323</v>
      </c>
      <c r="F11" s="348" t="s">
        <v>1324</v>
      </c>
      <c r="G11" s="348" t="s">
        <v>715</v>
      </c>
      <c r="H11" s="348" t="s">
        <v>147</v>
      </c>
    </row>
    <row r="12" spans="1:8">
      <c r="A12" s="321"/>
      <c r="B12" s="326"/>
      <c r="C12" s="326"/>
      <c r="D12" s="348" t="s">
        <v>133</v>
      </c>
      <c r="E12" s="321"/>
      <c r="F12" s="348" t="s">
        <v>134</v>
      </c>
      <c r="G12" s="321"/>
      <c r="H12" s="321"/>
    </row>
    <row r="13" spans="1:8">
      <c r="A13" s="326" t="s">
        <v>119</v>
      </c>
      <c r="B13" s="781" t="s">
        <v>809</v>
      </c>
      <c r="C13" s="326"/>
      <c r="D13" s="348" t="s">
        <v>135</v>
      </c>
      <c r="E13" s="348" t="s">
        <v>136</v>
      </c>
      <c r="F13" s="348" t="s">
        <v>137</v>
      </c>
      <c r="G13" s="348" t="s">
        <v>1666</v>
      </c>
      <c r="H13" s="321"/>
    </row>
    <row r="14" spans="1:8">
      <c r="A14" s="616" t="s">
        <v>1029</v>
      </c>
      <c r="B14" s="616" t="s">
        <v>1030</v>
      </c>
      <c r="C14" s="616"/>
      <c r="D14" s="615" t="s">
        <v>138</v>
      </c>
      <c r="E14" s="615" t="s">
        <v>139</v>
      </c>
      <c r="F14" s="615" t="s">
        <v>1265</v>
      </c>
      <c r="G14" s="619" t="s">
        <v>4020</v>
      </c>
      <c r="H14" s="615" t="s">
        <v>152</v>
      </c>
    </row>
    <row r="15" spans="1:8">
      <c r="A15" s="928">
        <v>1</v>
      </c>
      <c r="B15" s="375" t="s">
        <v>1830</v>
      </c>
    </row>
    <row r="16" spans="1:8">
      <c r="A16" s="928">
        <v>2</v>
      </c>
      <c r="B16" s="327" t="s">
        <v>1433</v>
      </c>
      <c r="D16" s="858">
        <v>243641.80999999997</v>
      </c>
      <c r="E16" s="320">
        <v>61146.009999999995</v>
      </c>
      <c r="F16" s="328">
        <v>323320.21999999997</v>
      </c>
      <c r="G16" s="320">
        <v>598.67000000000007</v>
      </c>
      <c r="H16" s="328">
        <v>628706.71</v>
      </c>
    </row>
    <row r="17" spans="1:8">
      <c r="A17" s="928">
        <v>3</v>
      </c>
      <c r="B17" s="327" t="s">
        <v>2497</v>
      </c>
      <c r="D17" s="328"/>
      <c r="E17" s="328"/>
      <c r="F17" s="328">
        <v>0</v>
      </c>
      <c r="G17" s="328"/>
      <c r="H17" s="328"/>
    </row>
    <row r="18" spans="1:8">
      <c r="A18" s="928">
        <v>4</v>
      </c>
      <c r="B18" s="327" t="s">
        <v>1266</v>
      </c>
      <c r="D18" s="384">
        <v>243641.80999999997</v>
      </c>
      <c r="E18" s="384">
        <v>61146.009999999995</v>
      </c>
      <c r="F18" s="384">
        <v>323320.21999999997</v>
      </c>
      <c r="G18" s="384">
        <v>598.67000000000007</v>
      </c>
      <c r="H18" s="384">
        <v>628706.71</v>
      </c>
    </row>
    <row r="19" spans="1:8">
      <c r="A19" s="928">
        <v>5</v>
      </c>
      <c r="D19" s="337"/>
      <c r="E19" s="337"/>
      <c r="F19" s="337"/>
      <c r="G19" s="337"/>
      <c r="H19" s="337"/>
    </row>
    <row r="20" spans="1:8">
      <c r="A20" s="928">
        <v>6</v>
      </c>
      <c r="B20" s="327" t="s">
        <v>2375</v>
      </c>
      <c r="D20" s="328"/>
      <c r="E20" s="328"/>
      <c r="F20" s="328"/>
      <c r="G20" s="328"/>
      <c r="H20" s="328"/>
    </row>
    <row r="21" spans="1:8">
      <c r="A21" s="928">
        <v>7</v>
      </c>
      <c r="B21" s="732" t="s">
        <v>2463</v>
      </c>
      <c r="D21" s="328"/>
      <c r="E21" s="328"/>
      <c r="F21" s="328"/>
      <c r="G21" s="328"/>
      <c r="H21" s="328"/>
    </row>
    <row r="22" spans="1:8">
      <c r="A22" s="928">
        <v>8</v>
      </c>
      <c r="B22" s="732" t="s">
        <v>2450</v>
      </c>
      <c r="C22" s="732"/>
      <c r="D22" s="328"/>
      <c r="E22" s="328"/>
      <c r="F22" s="328">
        <v>-3198.2507384989876</v>
      </c>
      <c r="G22" s="328"/>
      <c r="H22" s="328">
        <v>-3198.2507384989876</v>
      </c>
    </row>
    <row r="23" spans="1:8">
      <c r="A23" s="928">
        <v>9</v>
      </c>
      <c r="B23" s="732" t="s">
        <v>1067</v>
      </c>
      <c r="C23" s="732"/>
      <c r="D23" s="328"/>
      <c r="E23" s="328"/>
      <c r="F23" s="328">
        <v>-66991.84076429515</v>
      </c>
      <c r="G23" s="328"/>
      <c r="H23" s="328">
        <v>-66991.84076429515</v>
      </c>
    </row>
    <row r="24" spans="1:8">
      <c r="A24" s="928">
        <v>10</v>
      </c>
      <c r="B24" s="732" t="s">
        <v>10</v>
      </c>
      <c r="C24" s="732"/>
      <c r="D24" s="328"/>
      <c r="E24" s="328">
        <v>5394.07</v>
      </c>
      <c r="F24" s="328"/>
      <c r="G24" s="328"/>
      <c r="H24" s="328">
        <v>5394.07</v>
      </c>
    </row>
    <row r="25" spans="1:8" ht="22.5" customHeight="1">
      <c r="A25" s="928">
        <v>11</v>
      </c>
      <c r="B25" s="2614" t="s">
        <v>2062</v>
      </c>
      <c r="C25" s="2614"/>
      <c r="D25" s="354">
        <v>963.16312500002357</v>
      </c>
      <c r="E25" s="354"/>
      <c r="F25" s="354">
        <v>0</v>
      </c>
      <c r="G25" s="354">
        <v>0</v>
      </c>
      <c r="H25" s="354">
        <v>963.16312500002357</v>
      </c>
    </row>
    <row r="26" spans="1:8">
      <c r="A26" s="928">
        <v>12</v>
      </c>
      <c r="B26" s="327" t="s">
        <v>693</v>
      </c>
      <c r="D26" s="354">
        <v>963.16312500002357</v>
      </c>
      <c r="E26" s="354">
        <v>5394.07</v>
      </c>
      <c r="F26" s="354">
        <v>-70190.091502794137</v>
      </c>
      <c r="G26" s="354">
        <v>0</v>
      </c>
      <c r="H26" s="354">
        <v>-63832.858377794117</v>
      </c>
    </row>
    <row r="27" spans="1:8">
      <c r="A27" s="928">
        <v>13</v>
      </c>
      <c r="D27" s="337"/>
      <c r="E27" s="337"/>
      <c r="F27" s="337"/>
      <c r="G27" s="337"/>
      <c r="H27" s="337"/>
    </row>
    <row r="28" spans="1:8">
      <c r="A28" s="928">
        <v>14</v>
      </c>
      <c r="B28" s="327" t="s">
        <v>694</v>
      </c>
      <c r="D28" s="328">
        <v>244604.97312499999</v>
      </c>
      <c r="E28" s="328">
        <v>66540.079999999987</v>
      </c>
      <c r="F28" s="328">
        <v>253130.12849720585</v>
      </c>
      <c r="G28" s="328">
        <v>598.67000000000007</v>
      </c>
      <c r="H28" s="328">
        <v>564873.85162220581</v>
      </c>
    </row>
    <row r="29" spans="1:8" ht="12" customHeight="1">
      <c r="A29" s="928">
        <v>15</v>
      </c>
      <c r="B29" s="2614" t="s">
        <v>1067</v>
      </c>
      <c r="C29" s="2614"/>
    </row>
    <row r="30" spans="1:8">
      <c r="A30" s="928">
        <v>16</v>
      </c>
      <c r="B30" s="732" t="s">
        <v>695</v>
      </c>
      <c r="C30" s="732"/>
      <c r="D30" s="354">
        <v>1878</v>
      </c>
      <c r="E30" s="354">
        <v>0</v>
      </c>
      <c r="F30" s="354">
        <v>0</v>
      </c>
      <c r="G30" s="354">
        <v>0</v>
      </c>
      <c r="H30" s="354">
        <v>1878</v>
      </c>
    </row>
    <row r="31" spans="1:8">
      <c r="A31" s="928">
        <v>17</v>
      </c>
      <c r="B31" s="732" t="s">
        <v>52</v>
      </c>
      <c r="C31" s="732"/>
      <c r="D31" s="395">
        <v>1878</v>
      </c>
      <c r="E31" s="395">
        <v>0</v>
      </c>
      <c r="F31" s="395">
        <v>0</v>
      </c>
      <c r="G31" s="395">
        <v>0</v>
      </c>
      <c r="H31" s="395">
        <v>1878</v>
      </c>
    </row>
    <row r="32" spans="1:8">
      <c r="A32" s="928">
        <v>18</v>
      </c>
      <c r="D32" s="337"/>
      <c r="E32" s="337"/>
      <c r="F32" s="337"/>
      <c r="G32" s="337"/>
      <c r="H32" s="337"/>
    </row>
    <row r="33" spans="1:8" ht="12.75" thickBot="1">
      <c r="A33" s="928">
        <v>19</v>
      </c>
      <c r="B33" s="327" t="s">
        <v>696</v>
      </c>
      <c r="D33" s="356">
        <v>246482.97312499999</v>
      </c>
      <c r="E33" s="356">
        <v>66540.079999999987</v>
      </c>
      <c r="F33" s="356">
        <v>253130.12849720585</v>
      </c>
      <c r="G33" s="356">
        <v>598.67000000000007</v>
      </c>
      <c r="H33" s="356">
        <v>566751.85162220581</v>
      </c>
    </row>
    <row r="34" spans="1:8" ht="12.75" thickTop="1">
      <c r="A34" s="928">
        <v>20</v>
      </c>
      <c r="D34" s="337"/>
      <c r="E34" s="337"/>
      <c r="F34" s="337"/>
      <c r="G34" s="337"/>
      <c r="H34" s="337"/>
    </row>
    <row r="35" spans="1:8">
      <c r="A35" s="928">
        <v>21</v>
      </c>
      <c r="B35" s="321" t="s">
        <v>1835</v>
      </c>
      <c r="D35" s="337"/>
      <c r="E35" s="337"/>
      <c r="F35" s="337"/>
      <c r="G35" s="337"/>
      <c r="H35" s="337"/>
    </row>
    <row r="36" spans="1:8">
      <c r="A36" s="928">
        <v>22</v>
      </c>
      <c r="B36" s="327" t="s">
        <v>146</v>
      </c>
      <c r="D36" s="858">
        <v>103468.97000000003</v>
      </c>
      <c r="E36" s="320">
        <v>18910.64</v>
      </c>
      <c r="F36" s="328">
        <v>99993.479999999981</v>
      </c>
      <c r="G36" s="320">
        <v>254.24000000000007</v>
      </c>
      <c r="H36" s="328">
        <v>222627.33000000002</v>
      </c>
    </row>
    <row r="37" spans="1:8">
      <c r="A37" s="928">
        <v>23</v>
      </c>
      <c r="B37" s="327" t="s">
        <v>2494</v>
      </c>
      <c r="D37" s="337"/>
      <c r="E37" s="337"/>
      <c r="F37" s="337">
        <v>0</v>
      </c>
      <c r="G37" s="337"/>
      <c r="H37" s="328">
        <v>0</v>
      </c>
    </row>
    <row r="38" spans="1:8">
      <c r="A38" s="928">
        <v>24</v>
      </c>
      <c r="B38" s="327" t="s">
        <v>1266</v>
      </c>
      <c r="D38" s="384">
        <v>103468.97000000003</v>
      </c>
      <c r="E38" s="384">
        <v>18910.64</v>
      </c>
      <c r="F38" s="384">
        <v>99993.479999999981</v>
      </c>
      <c r="G38" s="384">
        <v>254.24000000000007</v>
      </c>
      <c r="H38" s="384">
        <v>222627.33000000002</v>
      </c>
    </row>
    <row r="39" spans="1:8">
      <c r="A39" s="928">
        <v>25</v>
      </c>
      <c r="D39" s="337"/>
      <c r="E39" s="337"/>
      <c r="F39" s="337"/>
      <c r="G39" s="337"/>
      <c r="H39" s="337"/>
    </row>
    <row r="40" spans="1:8">
      <c r="A40" s="928">
        <v>26</v>
      </c>
      <c r="B40" s="327" t="s">
        <v>2375</v>
      </c>
      <c r="D40" s="328"/>
      <c r="E40" s="328"/>
      <c r="F40" s="328"/>
      <c r="G40" s="328"/>
      <c r="H40" s="328"/>
    </row>
    <row r="41" spans="1:8">
      <c r="A41" s="928">
        <v>27</v>
      </c>
      <c r="B41" s="732" t="s">
        <v>2498</v>
      </c>
      <c r="D41" s="328"/>
      <c r="E41" s="328"/>
      <c r="F41" s="328"/>
      <c r="G41" s="328"/>
      <c r="H41" s="328">
        <v>0</v>
      </c>
    </row>
    <row r="42" spans="1:8">
      <c r="A42" s="928">
        <v>28</v>
      </c>
      <c r="B42" s="732" t="s">
        <v>2450</v>
      </c>
      <c r="C42" s="732"/>
      <c r="D42" s="328"/>
      <c r="E42" s="328"/>
      <c r="F42" s="328">
        <v>3197.9507384989411</v>
      </c>
      <c r="G42" s="328"/>
      <c r="H42" s="328">
        <v>3197.9507384989411</v>
      </c>
    </row>
    <row r="43" spans="1:8">
      <c r="A43" s="928">
        <v>29</v>
      </c>
      <c r="B43" s="732" t="s">
        <v>2463</v>
      </c>
      <c r="C43" s="732"/>
      <c r="D43" s="328"/>
      <c r="E43" s="328"/>
      <c r="F43" s="328"/>
      <c r="G43" s="328"/>
      <c r="H43" s="328"/>
    </row>
    <row r="44" spans="1:8">
      <c r="A44" s="928">
        <v>30</v>
      </c>
      <c r="B44" s="732" t="s">
        <v>1067</v>
      </c>
      <c r="C44" s="732"/>
      <c r="D44" s="328"/>
      <c r="E44" s="328"/>
      <c r="F44" s="328">
        <v>123818.18645849936</v>
      </c>
      <c r="G44" s="328"/>
      <c r="H44" s="328">
        <v>123818.18645849936</v>
      </c>
    </row>
    <row r="45" spans="1:8" ht="12" customHeight="1">
      <c r="A45" s="928">
        <v>31</v>
      </c>
      <c r="B45" s="732" t="s">
        <v>10</v>
      </c>
      <c r="C45" s="732"/>
      <c r="D45" s="328"/>
      <c r="E45" s="328">
        <v>1668.0899999999997</v>
      </c>
      <c r="F45" s="328"/>
      <c r="G45" s="328"/>
      <c r="H45" s="328">
        <v>1668.0899999999997</v>
      </c>
    </row>
    <row r="46" spans="1:8">
      <c r="A46" s="928">
        <v>32</v>
      </c>
      <c r="B46" s="2614" t="s">
        <v>2063</v>
      </c>
      <c r="C46" s="2614"/>
      <c r="D46" s="354">
        <v>-648.35471250001342</v>
      </c>
      <c r="E46" s="354"/>
      <c r="F46" s="354"/>
      <c r="G46" s="354"/>
      <c r="H46" s="354">
        <v>-648.35471250001342</v>
      </c>
    </row>
    <row r="47" spans="1:8">
      <c r="A47" s="928">
        <v>33</v>
      </c>
      <c r="B47" s="327" t="s">
        <v>693</v>
      </c>
      <c r="D47" s="354">
        <v>-648.35471250001342</v>
      </c>
      <c r="E47" s="354">
        <v>1668.0899999999997</v>
      </c>
      <c r="F47" s="354">
        <v>127016.1371969983</v>
      </c>
      <c r="G47" s="354">
        <v>0</v>
      </c>
      <c r="H47" s="354">
        <v>128035.87248449828</v>
      </c>
    </row>
    <row r="48" spans="1:8">
      <c r="A48" s="928">
        <v>34</v>
      </c>
      <c r="D48" s="337"/>
      <c r="E48" s="337"/>
      <c r="F48" s="337"/>
      <c r="G48" s="337"/>
      <c r="H48" s="337"/>
    </row>
    <row r="49" spans="1:8">
      <c r="A49" s="928">
        <v>35</v>
      </c>
      <c r="B49" s="327" t="s">
        <v>694</v>
      </c>
      <c r="D49" s="328">
        <v>102820.61528750001</v>
      </c>
      <c r="E49" s="328">
        <v>20578.73</v>
      </c>
      <c r="F49" s="328">
        <v>227009.61719699827</v>
      </c>
      <c r="G49" s="328">
        <v>254.24000000000007</v>
      </c>
      <c r="H49" s="328">
        <v>350663.20248449827</v>
      </c>
    </row>
    <row r="50" spans="1:8">
      <c r="A50" s="928">
        <v>36</v>
      </c>
      <c r="B50" s="2614" t="s">
        <v>1067</v>
      </c>
      <c r="C50" s="2614"/>
    </row>
    <row r="51" spans="1:8">
      <c r="A51" s="928">
        <v>37</v>
      </c>
      <c r="B51" s="732" t="s">
        <v>695</v>
      </c>
      <c r="C51" s="732"/>
      <c r="D51" s="354">
        <v>24414</v>
      </c>
      <c r="E51" s="354">
        <v>0</v>
      </c>
      <c r="F51" s="354">
        <v>0</v>
      </c>
      <c r="G51" s="354">
        <v>0</v>
      </c>
      <c r="H51" s="354">
        <v>24414</v>
      </c>
    </row>
    <row r="52" spans="1:8">
      <c r="A52" s="928">
        <v>38</v>
      </c>
      <c r="B52" s="327" t="s">
        <v>52</v>
      </c>
      <c r="D52" s="535">
        <v>24414</v>
      </c>
      <c r="E52" s="535">
        <v>0</v>
      </c>
      <c r="F52" s="535">
        <v>0</v>
      </c>
      <c r="G52" s="535">
        <v>0</v>
      </c>
      <c r="H52" s="535">
        <v>24414</v>
      </c>
    </row>
    <row r="53" spans="1:8">
      <c r="A53" s="928">
        <v>39</v>
      </c>
      <c r="D53" s="337"/>
      <c r="E53" s="337"/>
      <c r="F53" s="337"/>
      <c r="G53" s="337"/>
      <c r="H53" s="337"/>
    </row>
    <row r="54" spans="1:8" ht="12.75" thickBot="1">
      <c r="A54" s="928">
        <v>40</v>
      </c>
      <c r="B54" s="327" t="s">
        <v>696</v>
      </c>
      <c r="D54" s="356">
        <v>127234.61528750001</v>
      </c>
      <c r="E54" s="356">
        <v>20578.73</v>
      </c>
      <c r="F54" s="356">
        <v>227009.61719699827</v>
      </c>
      <c r="G54" s="356">
        <v>254.24000000000007</v>
      </c>
      <c r="H54" s="356">
        <v>375077.20248449827</v>
      </c>
    </row>
    <row r="55" spans="1:8" ht="12.75" thickTop="1">
      <c r="A55" s="326"/>
      <c r="B55" s="321"/>
    </row>
    <row r="56" spans="1:8">
      <c r="A56" s="346"/>
      <c r="B56" s="364"/>
      <c r="C56" s="364"/>
      <c r="D56" s="364"/>
      <c r="E56" s="364"/>
      <c r="F56" s="364"/>
      <c r="G56" s="364"/>
      <c r="H56" s="364"/>
    </row>
    <row r="59" spans="1:8">
      <c r="D59" s="401"/>
      <c r="E59" s="401"/>
      <c r="F59" s="401"/>
      <c r="G59" s="401"/>
      <c r="H59" s="401"/>
    </row>
    <row r="61" spans="1:8">
      <c r="A61" s="321"/>
      <c r="D61" s="320"/>
      <c r="E61" s="320"/>
      <c r="F61" s="320"/>
      <c r="G61" s="320"/>
      <c r="H61" s="320"/>
    </row>
    <row r="78" spans="1:1">
      <c r="A78" s="2108"/>
    </row>
    <row r="79" spans="1:1">
      <c r="A79" s="2108"/>
    </row>
    <row r="80" spans="1:1">
      <c r="A80" s="2108"/>
    </row>
    <row r="81" spans="1:1">
      <c r="A81" s="2108"/>
    </row>
    <row r="82" spans="1:1">
      <c r="A82" s="2108"/>
    </row>
    <row r="83" spans="1:1">
      <c r="A83" s="2108"/>
    </row>
    <row r="84" spans="1:1">
      <c r="A84" s="2108"/>
    </row>
    <row r="85" spans="1:1">
      <c r="A85" s="2108"/>
    </row>
    <row r="86" spans="1:1">
      <c r="A86" s="2108"/>
    </row>
    <row r="87" spans="1:1">
      <c r="A87" s="2108"/>
    </row>
    <row r="88" spans="1:1">
      <c r="A88" s="2108"/>
    </row>
    <row r="89" spans="1:1">
      <c r="A89" s="2108"/>
    </row>
    <row r="90" spans="1:1">
      <c r="A90" s="2108"/>
    </row>
    <row r="91" spans="1:1">
      <c r="A91" s="2108"/>
    </row>
    <row r="92" spans="1:1">
      <c r="A92" s="2108"/>
    </row>
    <row r="93" spans="1:1">
      <c r="A93" s="2108"/>
    </row>
    <row r="94" spans="1:1">
      <c r="A94" s="2108"/>
    </row>
    <row r="95" spans="1:1">
      <c r="A95" s="2108"/>
    </row>
    <row r="96" spans="1:1">
      <c r="A96" s="2108"/>
    </row>
    <row r="97" spans="1:1">
      <c r="A97" s="2108"/>
    </row>
    <row r="98" spans="1:1">
      <c r="A98" s="2108"/>
    </row>
    <row r="99" spans="1:1">
      <c r="A99" s="2108"/>
    </row>
    <row r="100" spans="1:1">
      <c r="A100" s="2108"/>
    </row>
    <row r="101" spans="1:1">
      <c r="A101" s="2108"/>
    </row>
    <row r="102" spans="1:1">
      <c r="A102" s="2108"/>
    </row>
    <row r="103" spans="1:1">
      <c r="A103" s="2108"/>
    </row>
    <row r="104" spans="1:1">
      <c r="A104" s="2108"/>
    </row>
    <row r="105" spans="1:1">
      <c r="A105" s="2108"/>
    </row>
    <row r="106" spans="1:1">
      <c r="A106" s="2108"/>
    </row>
    <row r="107" spans="1:1">
      <c r="A107" s="2108"/>
    </row>
    <row r="108" spans="1:1">
      <c r="A108" s="2108"/>
    </row>
    <row r="109" spans="1:1">
      <c r="A109" s="2108"/>
    </row>
    <row r="110" spans="1:1">
      <c r="A110" s="2108"/>
    </row>
    <row r="111" spans="1:1">
      <c r="A111" s="2108"/>
    </row>
    <row r="112" spans="1:1">
      <c r="A112" s="2108"/>
    </row>
    <row r="113" spans="1:1">
      <c r="A113" s="2108"/>
    </row>
    <row r="114" spans="1:1">
      <c r="A114" s="2108"/>
    </row>
    <row r="115" spans="1:1">
      <c r="A115" s="2108"/>
    </row>
    <row r="116" spans="1:1">
      <c r="A116" s="2108"/>
    </row>
    <row r="117" spans="1:1">
      <c r="A117" s="2108"/>
    </row>
    <row r="118" spans="1:1">
      <c r="A118" s="2108"/>
    </row>
    <row r="119" spans="1:1">
      <c r="A119" s="2108"/>
    </row>
    <row r="120" spans="1:1">
      <c r="A120" s="2108"/>
    </row>
    <row r="121" spans="1:1">
      <c r="A121" s="2108"/>
    </row>
    <row r="122" spans="1:1">
      <c r="A122" s="2108"/>
    </row>
    <row r="123" spans="1:1">
      <c r="A123" s="2108"/>
    </row>
    <row r="124" spans="1:1">
      <c r="A124" s="2108"/>
    </row>
    <row r="125" spans="1:1">
      <c r="A125" s="2108"/>
    </row>
    <row r="126" spans="1:1">
      <c r="A126" s="2108"/>
    </row>
    <row r="127" spans="1:1">
      <c r="A127" s="2108"/>
    </row>
    <row r="128" spans="1:1">
      <c r="A128" s="2108"/>
    </row>
    <row r="129" spans="1:1">
      <c r="A129" s="2108"/>
    </row>
    <row r="130" spans="1:1">
      <c r="A130" s="2108"/>
    </row>
    <row r="131" spans="1:1">
      <c r="A131" s="2108"/>
    </row>
    <row r="132" spans="1:1">
      <c r="A132" s="2108"/>
    </row>
  </sheetData>
  <mergeCells count="5">
    <mergeCell ref="B50:C50"/>
    <mergeCell ref="A8:H9"/>
    <mergeCell ref="B25:C25"/>
    <mergeCell ref="B29:C29"/>
    <mergeCell ref="B46:C46"/>
  </mergeCells>
  <phoneticPr fontId="29" type="noConversion"/>
  <printOptions horizontalCentered="1"/>
  <pageMargins left="0.75" right="0.25" top="0.25" bottom="0.21" header="0.25" footer="0.21"/>
  <pageSetup scale="85" fitToHeight="0" orientation="portrait" r:id="rId1"/>
  <headerFooter alignWithMargins="0"/>
</worksheet>
</file>

<file path=xl/worksheets/sheet47.xml><?xml version="1.0" encoding="utf-8"?>
<worksheet xmlns="http://schemas.openxmlformats.org/spreadsheetml/2006/main" xmlns:r="http://schemas.openxmlformats.org/officeDocument/2006/relationships">
  <sheetPr transitionEvaluation="1" transitionEntry="1" codeName="Sheet39"/>
  <dimension ref="A1:F21"/>
  <sheetViews>
    <sheetView workbookViewId="0"/>
  </sheetViews>
  <sheetFormatPr defaultColWidth="9.85546875" defaultRowHeight="12.75"/>
  <cols>
    <col min="1" max="1" width="3.85546875" customWidth="1"/>
  </cols>
  <sheetData>
    <row r="1" spans="1:6">
      <c r="A1" s="2" t="s">
        <v>1037</v>
      </c>
      <c r="B1" s="1"/>
      <c r="C1" s="1"/>
      <c r="D1" s="1"/>
      <c r="E1" s="1"/>
      <c r="F1" s="1"/>
    </row>
    <row r="4" spans="1:6">
      <c r="A4" t="s">
        <v>1430</v>
      </c>
      <c r="B4" t="s">
        <v>1544</v>
      </c>
      <c r="D4" s="3"/>
    </row>
    <row r="5" spans="1:6">
      <c r="B5" t="s">
        <v>1545</v>
      </c>
    </row>
    <row r="7" spans="1:6">
      <c r="A7" t="s">
        <v>1431</v>
      </c>
      <c r="B7" t="s">
        <v>1546</v>
      </c>
    </row>
    <row r="8" spans="1:6">
      <c r="B8" t="s">
        <v>1547</v>
      </c>
    </row>
    <row r="10" spans="1:6">
      <c r="A10" t="s">
        <v>126</v>
      </c>
      <c r="B10" t="s">
        <v>2058</v>
      </c>
    </row>
    <row r="11" spans="1:6">
      <c r="B11" t="s">
        <v>2059</v>
      </c>
    </row>
    <row r="13" spans="1:6">
      <c r="A13" t="s">
        <v>127</v>
      </c>
      <c r="B13" t="s">
        <v>2060</v>
      </c>
    </row>
    <row r="14" spans="1:6">
      <c r="B14" t="s">
        <v>1434</v>
      </c>
    </row>
    <row r="16" spans="1:6">
      <c r="A16" t="s">
        <v>128</v>
      </c>
      <c r="B16" t="s">
        <v>658</v>
      </c>
    </row>
    <row r="17" spans="1:2">
      <c r="B17" t="s">
        <v>659</v>
      </c>
    </row>
    <row r="19" spans="1:2">
      <c r="A19" t="s">
        <v>162</v>
      </c>
      <c r="B19" t="s">
        <v>660</v>
      </c>
    </row>
    <row r="20" spans="1:2">
      <c r="B20" t="s">
        <v>661</v>
      </c>
    </row>
    <row r="21" spans="1:2">
      <c r="B21" t="s">
        <v>862</v>
      </c>
    </row>
  </sheetData>
  <phoneticPr fontId="29" type="noConversion"/>
  <pageMargins left="0.5" right="0.25" top="0.75" bottom="0.25" header="0.5" footer="0.5"/>
  <pageSetup orientation="portrait" r:id="rId1"/>
  <headerFooter alignWithMargins="0"/>
</worksheet>
</file>

<file path=xl/worksheets/sheet48.xml><?xml version="1.0" encoding="utf-8"?>
<worksheet xmlns="http://schemas.openxmlformats.org/spreadsheetml/2006/main" xmlns:r="http://schemas.openxmlformats.org/officeDocument/2006/relationships">
  <sheetPr transitionEvaluation="1" transitionEntry="1" codeName="Sheet40">
    <pageSetUpPr fitToPage="1"/>
  </sheetPr>
  <dimension ref="A1:H354"/>
  <sheetViews>
    <sheetView view="pageBreakPreview" zoomScale="60" zoomScaleNormal="100" workbookViewId="0"/>
  </sheetViews>
  <sheetFormatPr defaultColWidth="10.85546875" defaultRowHeight="12.75"/>
  <cols>
    <col min="1" max="1" width="4.85546875" style="327" customWidth="1"/>
    <col min="2" max="2" width="26.28515625" style="327" customWidth="1"/>
    <col min="3" max="3" width="7" style="327" customWidth="1"/>
    <col min="4" max="4" width="14" style="327" customWidth="1"/>
    <col min="5" max="5" width="13.85546875" style="327" customWidth="1"/>
    <col min="6" max="6" width="15.42578125" style="327" customWidth="1"/>
    <col min="7" max="8" width="13.85546875" style="327" customWidth="1"/>
    <col min="9" max="16384" width="10.85546875" style="978"/>
  </cols>
  <sheetData>
    <row r="1" spans="1:8">
      <c r="A1" s="321" t="s">
        <v>662</v>
      </c>
      <c r="B1" s="321"/>
      <c r="C1" s="365"/>
      <c r="E1" s="321"/>
      <c r="F1" s="321" t="s">
        <v>1741</v>
      </c>
      <c r="G1" s="321"/>
      <c r="H1" s="321"/>
    </row>
    <row r="2" spans="1:8">
      <c r="A2" s="321"/>
      <c r="B2" s="321"/>
      <c r="C2" s="365"/>
      <c r="E2" s="321"/>
      <c r="F2" s="321" t="s">
        <v>1663</v>
      </c>
      <c r="G2" s="321"/>
      <c r="H2" s="321"/>
    </row>
    <row r="3" spans="1:8">
      <c r="A3" s="321" t="s">
        <v>3808</v>
      </c>
      <c r="B3" s="321"/>
      <c r="C3" s="365"/>
      <c r="E3" s="321"/>
      <c r="F3" s="317" t="s">
        <v>1076</v>
      </c>
      <c r="G3" s="414"/>
      <c r="H3" s="321"/>
    </row>
    <row r="4" spans="1:8">
      <c r="A4" s="321" t="s">
        <v>3807</v>
      </c>
      <c r="B4" s="321"/>
      <c r="C4" s="417"/>
      <c r="E4" s="321"/>
      <c r="F4" s="321" t="s">
        <v>4056</v>
      </c>
      <c r="G4" s="321"/>
      <c r="H4" s="321"/>
    </row>
    <row r="5" spans="1:8">
      <c r="A5" s="321" t="s">
        <v>2632</v>
      </c>
      <c r="B5" s="321"/>
      <c r="C5" s="321"/>
      <c r="E5" s="321"/>
      <c r="G5" s="321"/>
      <c r="H5" s="321"/>
    </row>
    <row r="6" spans="1:8">
      <c r="A6" s="317" t="s">
        <v>956</v>
      </c>
      <c r="B6" s="321"/>
      <c r="C6" s="321"/>
      <c r="D6" s="321"/>
      <c r="E6" s="321"/>
      <c r="F6" s="321"/>
      <c r="G6" s="321"/>
      <c r="H6" s="321"/>
    </row>
    <row r="7" spans="1:8">
      <c r="A7" s="317" t="s">
        <v>1906</v>
      </c>
      <c r="B7" s="321"/>
      <c r="C7" s="321"/>
      <c r="D7" s="321"/>
      <c r="E7" s="321"/>
      <c r="F7" s="321"/>
      <c r="G7" s="321"/>
      <c r="H7" s="321"/>
    </row>
    <row r="8" spans="1:8">
      <c r="A8" s="321"/>
      <c r="B8" s="321"/>
      <c r="C8" s="321"/>
      <c r="D8" s="321"/>
      <c r="E8" s="321"/>
      <c r="F8" s="321"/>
      <c r="G8" s="321"/>
      <c r="H8" s="321"/>
    </row>
    <row r="9" spans="1:8">
      <c r="A9" s="2615" t="s">
        <v>923</v>
      </c>
      <c r="B9" s="2582"/>
      <c r="C9" s="2582"/>
      <c r="D9" s="2582"/>
      <c r="E9" s="2582"/>
      <c r="F9" s="2582"/>
      <c r="G9" s="2582"/>
      <c r="H9" s="2582"/>
    </row>
    <row r="10" spans="1:8">
      <c r="A10" s="2582"/>
      <c r="B10" s="2582"/>
      <c r="C10" s="2582"/>
      <c r="D10" s="2582"/>
      <c r="E10" s="2582"/>
      <c r="F10" s="2582"/>
      <c r="G10" s="2582"/>
      <c r="H10" s="2582"/>
    </row>
    <row r="11" spans="1:8" ht="13.5" thickBot="1">
      <c r="A11" s="366"/>
      <c r="B11" s="366"/>
      <c r="C11" s="376"/>
      <c r="D11" s="376"/>
      <c r="E11" s="376"/>
      <c r="F11" s="376"/>
      <c r="G11" s="376"/>
      <c r="H11" s="376"/>
    </row>
    <row r="12" spans="1:8">
      <c r="A12" s="348" t="s">
        <v>119</v>
      </c>
      <c r="B12" s="321"/>
      <c r="C12" s="321"/>
      <c r="D12" s="348" t="s">
        <v>152</v>
      </c>
      <c r="E12" s="348" t="s">
        <v>1027</v>
      </c>
      <c r="F12" s="348" t="s">
        <v>1027</v>
      </c>
      <c r="G12" s="321"/>
      <c r="H12" s="321"/>
    </row>
    <row r="13" spans="1:8">
      <c r="A13" s="615" t="s">
        <v>1029</v>
      </c>
      <c r="B13" s="616" t="s">
        <v>1030</v>
      </c>
      <c r="C13" s="616" t="s">
        <v>1494</v>
      </c>
      <c r="D13" s="616" t="s">
        <v>1828</v>
      </c>
      <c r="E13" s="616" t="s">
        <v>1032</v>
      </c>
      <c r="F13" s="616" t="s">
        <v>1242</v>
      </c>
      <c r="G13" s="615" t="s">
        <v>682</v>
      </c>
      <c r="H13" s="615" t="s">
        <v>926</v>
      </c>
    </row>
    <row r="14" spans="1:8">
      <c r="A14" s="350">
        <v>1</v>
      </c>
      <c r="B14" s="327" t="s">
        <v>1497</v>
      </c>
      <c r="C14" s="326" t="s">
        <v>1330</v>
      </c>
      <c r="D14" s="415">
        <v>1133644</v>
      </c>
      <c r="E14" s="415">
        <v>-387737</v>
      </c>
      <c r="F14" s="415">
        <v>745907</v>
      </c>
      <c r="G14" s="332">
        <v>472472</v>
      </c>
      <c r="H14" s="332">
        <v>273438</v>
      </c>
    </row>
    <row r="15" spans="1:8">
      <c r="A15" s="350">
        <v>2</v>
      </c>
      <c r="C15" s="326"/>
      <c r="D15" s="416"/>
      <c r="E15" s="416"/>
      <c r="F15" s="416"/>
      <c r="G15" s="328"/>
      <c r="H15" s="328"/>
    </row>
    <row r="16" spans="1:8">
      <c r="A16" s="350">
        <v>3</v>
      </c>
      <c r="B16" s="327" t="s">
        <v>918</v>
      </c>
      <c r="C16" s="348" t="s">
        <v>1331</v>
      </c>
      <c r="D16" s="328">
        <v>463995</v>
      </c>
      <c r="E16" s="328">
        <v>-463995</v>
      </c>
      <c r="F16" s="328">
        <v>0</v>
      </c>
      <c r="G16" s="328">
        <v>0</v>
      </c>
      <c r="H16" s="328">
        <v>0</v>
      </c>
    </row>
    <row r="17" spans="1:8">
      <c r="A17" s="350">
        <v>4</v>
      </c>
      <c r="C17" s="321"/>
      <c r="D17" s="328"/>
      <c r="E17" s="328"/>
      <c r="F17" s="328"/>
      <c r="G17" s="328"/>
      <c r="H17" s="328"/>
    </row>
    <row r="18" spans="1:8">
      <c r="A18" s="350">
        <v>5</v>
      </c>
      <c r="B18" s="327" t="s">
        <v>705</v>
      </c>
      <c r="C18" s="348" t="s">
        <v>1167</v>
      </c>
      <c r="D18" s="328"/>
      <c r="E18" s="328"/>
      <c r="F18" s="328" t="s">
        <v>809</v>
      </c>
      <c r="G18" s="328" t="s">
        <v>809</v>
      </c>
      <c r="H18" s="328" t="s">
        <v>809</v>
      </c>
    </row>
    <row r="19" spans="1:8">
      <c r="A19" s="350">
        <v>6</v>
      </c>
      <c r="C19" s="321"/>
      <c r="D19" s="328"/>
      <c r="E19" s="328"/>
      <c r="F19" s="328"/>
      <c r="G19" s="328"/>
      <c r="H19" s="328"/>
    </row>
    <row r="20" spans="1:8">
      <c r="A20" s="350">
        <v>7</v>
      </c>
      <c r="B20" s="327" t="s">
        <v>1635</v>
      </c>
      <c r="C20" s="348" t="s">
        <v>1167</v>
      </c>
      <c r="D20" s="328"/>
      <c r="E20" s="328"/>
      <c r="F20" s="328" t="s">
        <v>809</v>
      </c>
      <c r="G20" s="328" t="s">
        <v>809</v>
      </c>
      <c r="H20" s="328" t="s">
        <v>809</v>
      </c>
    </row>
    <row r="21" spans="1:8">
      <c r="A21" s="350">
        <v>8</v>
      </c>
      <c r="B21" s="327" t="s">
        <v>1637</v>
      </c>
      <c r="C21" s="321"/>
      <c r="D21" s="328"/>
      <c r="E21" s="328"/>
      <c r="F21" s="328"/>
      <c r="G21" s="328"/>
      <c r="H21" s="328"/>
    </row>
    <row r="22" spans="1:8">
      <c r="A22" s="350">
        <v>9</v>
      </c>
      <c r="C22" s="321"/>
      <c r="D22" s="328"/>
      <c r="E22" s="328"/>
      <c r="F22" s="328"/>
      <c r="G22" s="328"/>
      <c r="H22" s="328"/>
    </row>
    <row r="23" spans="1:8">
      <c r="A23" s="350">
        <v>10</v>
      </c>
      <c r="B23" s="327" t="s">
        <v>919</v>
      </c>
      <c r="C23" s="348" t="s">
        <v>1332</v>
      </c>
      <c r="D23" s="354">
        <v>0</v>
      </c>
      <c r="E23" s="354">
        <v>0</v>
      </c>
      <c r="F23" s="354">
        <v>0</v>
      </c>
      <c r="G23" s="354">
        <v>0</v>
      </c>
      <c r="H23" s="354">
        <v>0</v>
      </c>
    </row>
    <row r="24" spans="1:8">
      <c r="A24" s="350">
        <v>11</v>
      </c>
      <c r="C24" s="321"/>
    </row>
    <row r="25" spans="1:8" ht="13.5" thickBot="1">
      <c r="A25" s="350">
        <v>12</v>
      </c>
      <c r="B25" s="327" t="s">
        <v>1856</v>
      </c>
      <c r="C25" s="321"/>
      <c r="D25" s="356">
        <v>1597639</v>
      </c>
      <c r="E25" s="356">
        <v>-851732</v>
      </c>
      <c r="F25" s="356">
        <v>745907</v>
      </c>
      <c r="G25" s="356">
        <v>472472</v>
      </c>
      <c r="H25" s="356">
        <v>273438</v>
      </c>
    </row>
    <row r="26" spans="1:8" ht="13.5" thickTop="1">
      <c r="A26" s="348"/>
      <c r="B26" s="321"/>
      <c r="C26" s="321"/>
    </row>
    <row r="27" spans="1:8">
      <c r="A27" s="321"/>
      <c r="B27" s="321"/>
      <c r="C27" s="321"/>
      <c r="D27" s="401"/>
    </row>
    <row r="28" spans="1:8">
      <c r="A28" s="321"/>
      <c r="B28" s="321"/>
      <c r="C28" s="321"/>
      <c r="D28" s="401"/>
    </row>
    <row r="29" spans="1:8">
      <c r="A29" s="321"/>
      <c r="B29" s="321"/>
      <c r="C29" s="321"/>
      <c r="D29" s="401"/>
      <c r="E29" s="401"/>
      <c r="F29" s="401"/>
      <c r="G29" s="401"/>
      <c r="H29" s="401"/>
    </row>
    <row r="30" spans="1:8">
      <c r="A30" s="321"/>
      <c r="B30" s="321"/>
      <c r="C30" s="321"/>
      <c r="D30" s="401"/>
      <c r="E30" s="401"/>
      <c r="F30" s="401"/>
      <c r="G30" s="401"/>
      <c r="H30" s="401"/>
    </row>
    <row r="31" spans="1:8">
      <c r="A31" s="321"/>
      <c r="B31" s="321"/>
      <c r="C31" s="321"/>
      <c r="D31" s="401"/>
      <c r="E31" s="401"/>
      <c r="F31" s="401"/>
      <c r="G31" s="401"/>
      <c r="H31" s="401"/>
    </row>
    <row r="32" spans="1:8">
      <c r="A32" s="321"/>
      <c r="B32" s="321"/>
      <c r="C32" s="321"/>
    </row>
    <row r="33" spans="1:8">
      <c r="A33" s="321"/>
      <c r="B33" s="321"/>
      <c r="C33" s="321"/>
      <c r="E33" s="401"/>
    </row>
    <row r="42" spans="1:8">
      <c r="A42" s="327" t="s">
        <v>1318</v>
      </c>
    </row>
    <row r="43" spans="1:8">
      <c r="B43" s="317" t="s">
        <v>2167</v>
      </c>
    </row>
    <row r="44" spans="1:8">
      <c r="B44" s="321" t="s">
        <v>3</v>
      </c>
    </row>
    <row r="47" spans="1:8">
      <c r="A47" s="346"/>
      <c r="B47" s="326"/>
      <c r="C47" s="326"/>
      <c r="D47" s="326"/>
      <c r="E47" s="326"/>
      <c r="F47" s="326"/>
      <c r="G47" s="326"/>
      <c r="H47" s="326"/>
    </row>
    <row r="54" spans="4:4">
      <c r="D54" s="410"/>
    </row>
    <row r="57" spans="4:4">
      <c r="D57" s="410"/>
    </row>
    <row r="180" spans="1:2">
      <c r="A180" s="2108"/>
      <c r="B180" s="2108"/>
    </row>
    <row r="181" spans="1:2">
      <c r="A181" s="2108"/>
      <c r="B181" s="2108"/>
    </row>
    <row r="182" spans="1:2">
      <c r="A182" s="2108"/>
      <c r="B182" s="2108"/>
    </row>
    <row r="183" spans="1:2">
      <c r="A183" s="2108"/>
      <c r="B183" s="2108"/>
    </row>
    <row r="184" spans="1:2">
      <c r="A184" s="2108"/>
      <c r="B184" s="2108"/>
    </row>
    <row r="214" spans="1:2">
      <c r="A214" s="2108"/>
      <c r="B214" s="2108"/>
    </row>
    <row r="283" spans="1:1">
      <c r="A283" s="321"/>
    </row>
    <row r="300" spans="1:1">
      <c r="A300" s="2108"/>
    </row>
    <row r="301" spans="1:1">
      <c r="A301" s="2108"/>
    </row>
    <row r="302" spans="1:1">
      <c r="A302" s="2108"/>
    </row>
    <row r="303" spans="1:1">
      <c r="A303" s="2108"/>
    </row>
    <row r="304" spans="1:1">
      <c r="A304" s="2108"/>
    </row>
    <row r="305" spans="1:1">
      <c r="A305" s="2108"/>
    </row>
    <row r="306" spans="1:1">
      <c r="A306" s="2108"/>
    </row>
    <row r="307" spans="1:1">
      <c r="A307" s="2108"/>
    </row>
    <row r="308" spans="1:1">
      <c r="A308" s="2108"/>
    </row>
    <row r="309" spans="1:1">
      <c r="A309" s="2108"/>
    </row>
    <row r="310" spans="1:1">
      <c r="A310" s="2108"/>
    </row>
    <row r="311" spans="1:1">
      <c r="A311" s="2108"/>
    </row>
    <row r="312" spans="1:1">
      <c r="A312" s="2108"/>
    </row>
    <row r="313" spans="1:1">
      <c r="A313" s="2108"/>
    </row>
    <row r="314" spans="1:1">
      <c r="A314" s="2108"/>
    </row>
    <row r="315" spans="1:1">
      <c r="A315" s="2108"/>
    </row>
    <row r="316" spans="1:1">
      <c r="A316" s="2108"/>
    </row>
    <row r="317" spans="1:1">
      <c r="A317" s="2108"/>
    </row>
    <row r="318" spans="1:1">
      <c r="A318" s="2108"/>
    </row>
    <row r="319" spans="1:1">
      <c r="A319" s="2108"/>
    </row>
    <row r="320" spans="1:1">
      <c r="A320" s="2108"/>
    </row>
    <row r="321" spans="1:1">
      <c r="A321" s="2108"/>
    </row>
    <row r="322" spans="1:1">
      <c r="A322" s="2108"/>
    </row>
    <row r="323" spans="1:1">
      <c r="A323" s="2108"/>
    </row>
    <row r="324" spans="1:1">
      <c r="A324" s="2108"/>
    </row>
    <row r="325" spans="1:1">
      <c r="A325" s="2108"/>
    </row>
    <row r="326" spans="1:1">
      <c r="A326" s="2108"/>
    </row>
    <row r="327" spans="1:1">
      <c r="A327" s="2108"/>
    </row>
    <row r="328" spans="1:1">
      <c r="A328" s="2108"/>
    </row>
    <row r="329" spans="1:1">
      <c r="A329" s="2108"/>
    </row>
    <row r="330" spans="1:1">
      <c r="A330" s="2108"/>
    </row>
    <row r="331" spans="1:1">
      <c r="A331" s="2108"/>
    </row>
    <row r="332" spans="1:1">
      <c r="A332" s="2108"/>
    </row>
    <row r="333" spans="1:1">
      <c r="A333" s="2108"/>
    </row>
    <row r="334" spans="1:1">
      <c r="A334" s="2108"/>
    </row>
    <row r="335" spans="1:1">
      <c r="A335" s="2108"/>
    </row>
    <row r="336" spans="1:1">
      <c r="A336" s="2108"/>
    </row>
    <row r="337" spans="1:1">
      <c r="A337" s="2108"/>
    </row>
    <row r="338" spans="1:1">
      <c r="A338" s="2108"/>
    </row>
    <row r="339" spans="1:1">
      <c r="A339" s="2108"/>
    </row>
    <row r="340" spans="1:1">
      <c r="A340" s="2108"/>
    </row>
    <row r="341" spans="1:1">
      <c r="A341" s="2108"/>
    </row>
    <row r="342" spans="1:1">
      <c r="A342" s="2108"/>
    </row>
    <row r="343" spans="1:1">
      <c r="A343" s="2108"/>
    </row>
    <row r="344" spans="1:1">
      <c r="A344" s="2108"/>
    </row>
    <row r="345" spans="1:1">
      <c r="A345" s="2108"/>
    </row>
    <row r="346" spans="1:1">
      <c r="A346" s="2108"/>
    </row>
    <row r="347" spans="1:1">
      <c r="A347" s="2108"/>
    </row>
    <row r="348" spans="1:1">
      <c r="A348" s="2108"/>
    </row>
    <row r="349" spans="1:1">
      <c r="A349" s="2108"/>
    </row>
    <row r="350" spans="1:1">
      <c r="A350" s="2108"/>
    </row>
    <row r="351" spans="1:1">
      <c r="A351" s="2108"/>
    </row>
    <row r="352" spans="1:1">
      <c r="A352" s="2108"/>
    </row>
    <row r="353" spans="1:1">
      <c r="A353" s="2108"/>
    </row>
    <row r="354" spans="1:1">
      <c r="A354" s="2108"/>
    </row>
  </sheetData>
  <mergeCells count="1">
    <mergeCell ref="A9:H10"/>
  </mergeCells>
  <phoneticPr fontId="29" type="noConversion"/>
  <printOptions horizontalCentered="1"/>
  <pageMargins left="0.75" right="0.25" top="0.5" bottom="0.25" header="0.25" footer="0.21"/>
  <pageSetup scale="89" orientation="portrait" r:id="rId1"/>
  <headerFooter alignWithMargins="0"/>
</worksheet>
</file>

<file path=xl/worksheets/sheet49.xml><?xml version="1.0" encoding="utf-8"?>
<worksheet xmlns="http://schemas.openxmlformats.org/spreadsheetml/2006/main" xmlns:r="http://schemas.openxmlformats.org/officeDocument/2006/relationships">
  <sheetPr transitionEvaluation="1" transitionEntry="1" codeName="Sheet53">
    <pageSetUpPr fitToPage="1"/>
  </sheetPr>
  <dimension ref="A1:L300"/>
  <sheetViews>
    <sheetView view="pageBreakPreview" zoomScale="60" zoomScaleNormal="100" workbookViewId="0"/>
  </sheetViews>
  <sheetFormatPr defaultColWidth="10.85546875" defaultRowHeight="12.75"/>
  <cols>
    <col min="1" max="1" width="4.28515625" style="327" customWidth="1"/>
    <col min="2" max="2" width="35.85546875" style="327" customWidth="1"/>
    <col min="3" max="5" width="13" style="327" customWidth="1"/>
    <col min="6" max="6" width="10.7109375" style="327" customWidth="1"/>
    <col min="7" max="7" width="13.140625" style="327" customWidth="1"/>
    <col min="8" max="8" width="10.85546875" style="978"/>
    <col min="9" max="9" width="12" style="978" bestFit="1" customWidth="1"/>
    <col min="10" max="16384" width="10.85546875" style="978"/>
  </cols>
  <sheetData>
    <row r="1" spans="1:9" s="28" customFormat="1" ht="12">
      <c r="A1" s="321" t="s">
        <v>1540</v>
      </c>
      <c r="B1" s="321"/>
      <c r="C1" s="365"/>
      <c r="E1" s="321" t="s">
        <v>1741</v>
      </c>
      <c r="G1" s="321"/>
      <c r="I1" s="972"/>
    </row>
    <row r="2" spans="1:9" s="28" customFormat="1" ht="12">
      <c r="A2" s="321" t="s">
        <v>3808</v>
      </c>
      <c r="B2" s="321"/>
      <c r="C2" s="365"/>
      <c r="E2" s="321" t="s">
        <v>1664</v>
      </c>
      <c r="G2" s="414"/>
    </row>
    <row r="3" spans="1:9" s="28" customFormat="1" ht="12">
      <c r="A3" s="321" t="s">
        <v>3807</v>
      </c>
      <c r="B3" s="321"/>
      <c r="C3" s="417"/>
      <c r="E3" s="317" t="s">
        <v>2051</v>
      </c>
      <c r="G3" s="321"/>
    </row>
    <row r="4" spans="1:9" s="28" customFormat="1" ht="12">
      <c r="A4" s="321" t="s">
        <v>2631</v>
      </c>
      <c r="B4" s="321"/>
      <c r="C4" s="321"/>
      <c r="E4" s="321" t="s">
        <v>4056</v>
      </c>
      <c r="G4" s="321"/>
    </row>
    <row r="5" spans="1:9" s="28" customFormat="1" ht="12">
      <c r="A5" s="317" t="s">
        <v>956</v>
      </c>
      <c r="B5" s="321"/>
      <c r="C5" s="321"/>
      <c r="E5" s="321"/>
      <c r="G5" s="321"/>
    </row>
    <row r="6" spans="1:9" s="28" customFormat="1" ht="12">
      <c r="A6" s="317" t="s">
        <v>1906</v>
      </c>
      <c r="B6" s="321"/>
      <c r="C6" s="321"/>
      <c r="D6" s="321"/>
      <c r="E6" s="321"/>
      <c r="F6" s="321"/>
      <c r="G6" s="321"/>
    </row>
    <row r="7" spans="1:9" s="28" customFormat="1" ht="12">
      <c r="A7" s="321"/>
      <c r="B7" s="321"/>
      <c r="C7" s="321"/>
      <c r="D7" s="321"/>
      <c r="E7" s="321"/>
      <c r="F7" s="321"/>
      <c r="G7" s="321"/>
    </row>
    <row r="8" spans="1:9" s="28" customFormat="1" ht="11.25">
      <c r="A8" s="2585" t="s">
        <v>1140</v>
      </c>
      <c r="B8" s="2582"/>
      <c r="C8" s="2582"/>
      <c r="D8" s="2582"/>
      <c r="E8" s="2582"/>
      <c r="F8" s="2582"/>
      <c r="G8" s="2582"/>
    </row>
    <row r="9" spans="1:9" s="28" customFormat="1" ht="11.25">
      <c r="A9" s="2582"/>
      <c r="B9" s="2582"/>
      <c r="C9" s="2582"/>
      <c r="D9" s="2582"/>
      <c r="E9" s="2582"/>
      <c r="F9" s="2582"/>
      <c r="G9" s="2582"/>
    </row>
    <row r="10" spans="1:9" s="28" customFormat="1" thickBot="1">
      <c r="A10" s="366"/>
      <c r="B10" s="366"/>
      <c r="C10" s="366"/>
      <c r="D10" s="366"/>
      <c r="E10" s="366"/>
      <c r="F10" s="366"/>
      <c r="G10" s="366"/>
    </row>
    <row r="11" spans="1:9" s="28" customFormat="1" ht="12">
      <c r="A11" s="348" t="s">
        <v>119</v>
      </c>
      <c r="B11" s="321"/>
      <c r="C11" s="348" t="s">
        <v>152</v>
      </c>
      <c r="D11" s="348" t="s">
        <v>1027</v>
      </c>
      <c r="E11" s="348" t="s">
        <v>1027</v>
      </c>
      <c r="F11" s="418" t="s">
        <v>122</v>
      </c>
      <c r="G11" s="418"/>
    </row>
    <row r="12" spans="1:9" s="28" customFormat="1" ht="12">
      <c r="A12" s="615" t="s">
        <v>1029</v>
      </c>
      <c r="B12" s="2084"/>
      <c r="C12" s="615" t="s">
        <v>1828</v>
      </c>
      <c r="D12" s="619" t="s">
        <v>1032</v>
      </c>
      <c r="E12" s="615" t="s">
        <v>1242</v>
      </c>
      <c r="F12" s="619" t="s">
        <v>123</v>
      </c>
      <c r="G12" s="615" t="s">
        <v>682</v>
      </c>
    </row>
    <row r="13" spans="1:9" s="28" customFormat="1" ht="12">
      <c r="A13" s="364">
        <v>1</v>
      </c>
      <c r="B13" s="409" t="s">
        <v>1023</v>
      </c>
      <c r="C13" s="332">
        <v>1360309.9885040335</v>
      </c>
      <c r="D13" s="332">
        <v>-110280.19125721412</v>
      </c>
      <c r="E13" s="332">
        <v>1250029.7972468194</v>
      </c>
      <c r="F13" s="332">
        <v>24855.755987658573</v>
      </c>
      <c r="G13" s="332">
        <v>1274885.553234478</v>
      </c>
    </row>
    <row r="14" spans="1:9" s="28" customFormat="1" ht="12">
      <c r="A14" s="364">
        <v>2</v>
      </c>
      <c r="B14" s="327" t="s">
        <v>1024</v>
      </c>
      <c r="C14" s="370">
        <v>379671.35607196577</v>
      </c>
      <c r="D14" s="354">
        <v>77804</v>
      </c>
      <c r="E14" s="354">
        <v>457475.35607196577</v>
      </c>
      <c r="F14" s="354">
        <v>14996.345964655959</v>
      </c>
      <c r="G14" s="354">
        <v>472471.70203662175</v>
      </c>
      <c r="I14" s="578"/>
    </row>
    <row r="15" spans="1:9" s="28" customFormat="1" ht="12">
      <c r="A15" s="364">
        <v>3</v>
      </c>
      <c r="B15" s="327"/>
      <c r="C15" s="327"/>
      <c r="D15" s="327"/>
      <c r="E15" s="327"/>
      <c r="F15" s="327"/>
      <c r="G15" s="327"/>
    </row>
    <row r="16" spans="1:9" s="28" customFormat="1" ht="12">
      <c r="A16" s="364">
        <v>4</v>
      </c>
      <c r="B16" s="327" t="s">
        <v>700</v>
      </c>
      <c r="C16" s="328">
        <v>1739981.3445759993</v>
      </c>
      <c r="D16" s="328">
        <v>-32476.191257214115</v>
      </c>
      <c r="E16" s="328">
        <v>1707505.1533187851</v>
      </c>
      <c r="F16" s="328">
        <v>39852.10195231453</v>
      </c>
      <c r="G16" s="328">
        <v>1747357.2552710997</v>
      </c>
    </row>
    <row r="17" spans="1:9" s="28" customFormat="1" ht="12">
      <c r="A17" s="364">
        <v>5</v>
      </c>
      <c r="B17" s="327" t="s">
        <v>704</v>
      </c>
      <c r="C17" s="354">
        <v>533320.77820784017</v>
      </c>
      <c r="D17" s="354">
        <v>-41534.145998154941</v>
      </c>
      <c r="E17" s="354">
        <v>491786.63220968522</v>
      </c>
      <c r="F17" s="354"/>
      <c r="G17" s="354">
        <v>491786.63220968528</v>
      </c>
      <c r="I17" s="578"/>
    </row>
    <row r="18" spans="1:9" s="28" customFormat="1" ht="12">
      <c r="A18" s="364">
        <v>6</v>
      </c>
      <c r="B18" s="327"/>
      <c r="C18" s="327"/>
      <c r="D18" s="327"/>
      <c r="E18" s="327"/>
      <c r="F18" s="327"/>
      <c r="G18" s="327"/>
    </row>
    <row r="19" spans="1:9" s="28" customFormat="1" ht="12">
      <c r="A19" s="364">
        <v>7</v>
      </c>
      <c r="B19" s="327" t="s">
        <v>707</v>
      </c>
      <c r="C19" s="328">
        <v>1206660.5663681591</v>
      </c>
      <c r="D19" s="328">
        <v>9057.954740940826</v>
      </c>
      <c r="E19" s="328">
        <v>1215718.5211091</v>
      </c>
      <c r="F19" s="328">
        <v>39852.10195231453</v>
      </c>
      <c r="G19" s="328">
        <v>1255570.6230614143</v>
      </c>
      <c r="I19" s="2118"/>
    </row>
    <row r="20" spans="1:9" s="28" customFormat="1" ht="12">
      <c r="A20" s="364">
        <v>8</v>
      </c>
      <c r="B20" s="327"/>
      <c r="C20" s="328"/>
      <c r="D20" s="328"/>
      <c r="E20" s="328"/>
      <c r="F20" s="328"/>
      <c r="G20" s="328"/>
    </row>
    <row r="21" spans="1:9" s="28" customFormat="1" ht="12">
      <c r="A21" s="364">
        <v>9</v>
      </c>
      <c r="B21" s="327" t="s">
        <v>1638</v>
      </c>
      <c r="C21" s="328"/>
      <c r="D21" s="328"/>
      <c r="E21" s="328"/>
      <c r="F21" s="328"/>
      <c r="G21" s="328"/>
    </row>
    <row r="22" spans="1:9" s="28" customFormat="1" ht="12">
      <c r="A22" s="364">
        <v>10</v>
      </c>
      <c r="B22" s="327" t="s">
        <v>1854</v>
      </c>
      <c r="C22" s="333">
        <v>-46615.498662926133</v>
      </c>
      <c r="D22" s="328">
        <v>46615.498662926133</v>
      </c>
      <c r="E22" s="328">
        <v>0</v>
      </c>
      <c r="F22" s="328">
        <v>0</v>
      </c>
      <c r="G22" s="328">
        <v>0</v>
      </c>
    </row>
    <row r="23" spans="1:9" s="28" customFormat="1" ht="12">
      <c r="A23" s="364">
        <v>11</v>
      </c>
      <c r="B23" s="327" t="s">
        <v>1855</v>
      </c>
      <c r="C23" s="333">
        <v>1009425.4563408622</v>
      </c>
      <c r="D23" s="333">
        <v>-1009425.4563408622</v>
      </c>
      <c r="E23" s="333">
        <v>0</v>
      </c>
      <c r="F23" s="333">
        <v>0</v>
      </c>
      <c r="G23" s="333">
        <v>0</v>
      </c>
    </row>
    <row r="24" spans="1:9" s="28" customFormat="1" ht="12">
      <c r="A24" s="364">
        <v>12</v>
      </c>
      <c r="B24" s="732" t="s">
        <v>2652</v>
      </c>
      <c r="C24" s="347"/>
      <c r="D24" s="347">
        <v>0</v>
      </c>
      <c r="E24" s="354">
        <v>0</v>
      </c>
      <c r="F24" s="347"/>
      <c r="G24" s="347">
        <v>0</v>
      </c>
    </row>
    <row r="25" spans="1:9" s="28" customFormat="1" ht="12">
      <c r="A25" s="364">
        <v>13</v>
      </c>
      <c r="B25" s="327"/>
      <c r="C25" s="327"/>
      <c r="D25" s="327"/>
      <c r="E25" s="327"/>
      <c r="F25" s="327"/>
      <c r="G25" s="327"/>
    </row>
    <row r="26" spans="1:9" s="28" customFormat="1" ht="12">
      <c r="A26" s="364">
        <v>14</v>
      </c>
      <c r="B26" s="327" t="s">
        <v>1857</v>
      </c>
      <c r="C26" s="354">
        <v>962809.95767793607</v>
      </c>
      <c r="D26" s="354">
        <v>-962809.95767793607</v>
      </c>
      <c r="E26" s="354">
        <v>0</v>
      </c>
      <c r="F26" s="354">
        <v>0</v>
      </c>
      <c r="G26" s="354">
        <v>0</v>
      </c>
    </row>
    <row r="27" spans="1:9" s="28" customFormat="1" ht="12">
      <c r="A27" s="364">
        <v>15</v>
      </c>
      <c r="B27" s="327"/>
      <c r="C27" s="327"/>
      <c r="D27" s="327"/>
      <c r="E27" s="327"/>
      <c r="F27" s="327"/>
      <c r="G27" s="327"/>
    </row>
    <row r="28" spans="1:9" s="28" customFormat="1" ht="12">
      <c r="A28" s="364">
        <v>16</v>
      </c>
      <c r="B28" s="327" t="s">
        <v>1859</v>
      </c>
      <c r="C28" s="328">
        <v>2169470.5240460951</v>
      </c>
      <c r="D28" s="328">
        <v>-953752.00293699524</v>
      </c>
      <c r="E28" s="328">
        <v>1215718.5211091</v>
      </c>
      <c r="F28" s="328">
        <v>39852.10195231453</v>
      </c>
      <c r="G28" s="328">
        <v>1255570.6230614146</v>
      </c>
    </row>
    <row r="29" spans="1:9" s="28" customFormat="1" ht="12">
      <c r="A29" s="364">
        <v>17</v>
      </c>
      <c r="B29" s="327" t="s">
        <v>1963</v>
      </c>
      <c r="C29" s="354"/>
      <c r="D29" s="354"/>
      <c r="E29" s="354"/>
      <c r="F29" s="354"/>
      <c r="G29" s="354">
        <v>0</v>
      </c>
    </row>
    <row r="30" spans="1:9" s="28" customFormat="1" ht="12">
      <c r="A30" s="364">
        <v>18</v>
      </c>
      <c r="B30" s="327"/>
      <c r="C30" s="327"/>
      <c r="D30" s="327"/>
      <c r="E30" s="327"/>
      <c r="F30" s="327"/>
      <c r="G30" s="327"/>
    </row>
    <row r="31" spans="1:9" s="28" customFormat="1" ht="12">
      <c r="A31" s="364">
        <v>19</v>
      </c>
      <c r="B31" s="327" t="s">
        <v>1694</v>
      </c>
      <c r="C31" s="354">
        <v>2169470.5240460951</v>
      </c>
      <c r="D31" s="354">
        <v>-953752.00293699524</v>
      </c>
      <c r="E31" s="354">
        <v>1215718.5211091</v>
      </c>
      <c r="F31" s="354">
        <v>39852.10195231453</v>
      </c>
      <c r="G31" s="354">
        <v>1255570.6230614146</v>
      </c>
    </row>
    <row r="32" spans="1:9" s="28" customFormat="1" ht="12">
      <c r="A32" s="364">
        <v>20</v>
      </c>
      <c r="B32" s="327" t="s">
        <v>2158</v>
      </c>
      <c r="C32" s="328">
        <v>119321</v>
      </c>
      <c r="D32" s="328">
        <v>-52456</v>
      </c>
      <c r="E32" s="328">
        <v>66865</v>
      </c>
      <c r="F32" s="328">
        <v>2192</v>
      </c>
      <c r="G32" s="328">
        <v>69056</v>
      </c>
    </row>
    <row r="33" spans="1:7" s="28" customFormat="1" ht="12">
      <c r="A33" s="364">
        <v>21</v>
      </c>
      <c r="B33" s="409" t="s">
        <v>869</v>
      </c>
      <c r="C33" s="328">
        <v>-119321</v>
      </c>
      <c r="D33" s="328">
        <v>119321</v>
      </c>
      <c r="E33" s="328">
        <v>0</v>
      </c>
      <c r="F33" s="328"/>
      <c r="G33" s="328">
        <v>0</v>
      </c>
    </row>
    <row r="34" spans="1:7" s="28" customFormat="1" ht="12">
      <c r="A34" s="364">
        <v>22</v>
      </c>
      <c r="B34" s="327" t="s">
        <v>1262</v>
      </c>
      <c r="C34" s="354" t="s">
        <v>1318</v>
      </c>
      <c r="D34" s="354" t="s">
        <v>1318</v>
      </c>
      <c r="E34" s="354" t="s">
        <v>1318</v>
      </c>
      <c r="F34" s="354" t="s">
        <v>1318</v>
      </c>
      <c r="G34" s="354"/>
    </row>
    <row r="35" spans="1:7" s="28" customFormat="1" ht="12">
      <c r="A35" s="364">
        <v>23</v>
      </c>
      <c r="B35" s="327"/>
      <c r="C35" s="327"/>
      <c r="D35" s="327"/>
      <c r="E35" s="327"/>
      <c r="F35" s="327"/>
      <c r="G35" s="327"/>
    </row>
    <row r="36" spans="1:7" s="28" customFormat="1" ht="12">
      <c r="A36" s="364">
        <v>24</v>
      </c>
      <c r="B36" s="327" t="s">
        <v>836</v>
      </c>
      <c r="C36" s="354">
        <v>0</v>
      </c>
      <c r="D36" s="354">
        <v>66865</v>
      </c>
      <c r="E36" s="354">
        <v>66865</v>
      </c>
      <c r="F36" s="354">
        <v>2192</v>
      </c>
      <c r="G36" s="354">
        <v>69056</v>
      </c>
    </row>
    <row r="37" spans="1:7" s="28" customFormat="1" ht="12">
      <c r="A37" s="364">
        <v>25</v>
      </c>
      <c r="B37" s="327"/>
      <c r="C37" s="327"/>
      <c r="D37" s="327"/>
      <c r="E37" s="327"/>
      <c r="F37" s="327"/>
      <c r="G37" s="327"/>
    </row>
    <row r="38" spans="1:7" s="28" customFormat="1" ht="12">
      <c r="A38" s="364">
        <v>26</v>
      </c>
      <c r="B38" s="409" t="s">
        <v>9</v>
      </c>
      <c r="C38" s="328">
        <v>2169470.5240460951</v>
      </c>
      <c r="D38" s="328">
        <v>-1020617.0029369952</v>
      </c>
      <c r="E38" s="328">
        <v>1148853.5211091</v>
      </c>
      <c r="F38" s="328">
        <v>37660.10195231453</v>
      </c>
      <c r="G38" s="328">
        <v>1186513.6230614146</v>
      </c>
    </row>
    <row r="39" spans="1:7" s="28" customFormat="1" ht="12">
      <c r="A39" s="364">
        <v>27</v>
      </c>
      <c r="B39" s="327" t="s">
        <v>840</v>
      </c>
      <c r="C39" s="419">
        <v>0.34</v>
      </c>
      <c r="D39" s="419">
        <v>0.34</v>
      </c>
      <c r="E39" s="419">
        <v>0.34</v>
      </c>
      <c r="F39" s="419">
        <v>0.34</v>
      </c>
      <c r="G39" s="419">
        <v>0.34</v>
      </c>
    </row>
    <row r="40" spans="1:7" s="28" customFormat="1" ht="12">
      <c r="A40" s="364">
        <v>28</v>
      </c>
      <c r="B40" s="327" t="s">
        <v>2159</v>
      </c>
      <c r="C40" s="328">
        <v>737620</v>
      </c>
      <c r="D40" s="328">
        <v>-347010</v>
      </c>
      <c r="E40" s="328">
        <v>390610</v>
      </c>
      <c r="F40" s="328">
        <v>12804</v>
      </c>
      <c r="G40" s="328">
        <v>403415</v>
      </c>
    </row>
    <row r="41" spans="1:7" s="28" customFormat="1" ht="12">
      <c r="A41" s="364">
        <v>29</v>
      </c>
      <c r="B41" s="327" t="s">
        <v>841</v>
      </c>
      <c r="C41" s="328"/>
      <c r="D41" s="328"/>
      <c r="E41" s="328"/>
      <c r="F41" s="328"/>
      <c r="G41" s="328"/>
    </row>
    <row r="42" spans="1:7" s="28" customFormat="1" ht="12">
      <c r="A42" s="364">
        <v>30</v>
      </c>
      <c r="B42" s="327" t="s">
        <v>1036</v>
      </c>
      <c r="C42" s="354">
        <v>0</v>
      </c>
      <c r="D42" s="354">
        <v>0</v>
      </c>
      <c r="E42" s="354">
        <v>0</v>
      </c>
      <c r="F42" s="354">
        <v>0</v>
      </c>
      <c r="G42" s="354"/>
    </row>
    <row r="43" spans="1:7" s="28" customFormat="1" ht="12">
      <c r="A43" s="364">
        <v>31</v>
      </c>
      <c r="B43" s="327"/>
      <c r="C43" s="327"/>
      <c r="D43" s="327"/>
      <c r="E43" s="327"/>
      <c r="F43" s="327"/>
      <c r="G43" s="327"/>
    </row>
    <row r="44" spans="1:7" s="28" customFormat="1" ht="12">
      <c r="A44" s="364">
        <v>32</v>
      </c>
      <c r="B44" s="327" t="s">
        <v>1113</v>
      </c>
      <c r="C44" s="354">
        <v>737620</v>
      </c>
      <c r="D44" s="354">
        <v>-347010</v>
      </c>
      <c r="E44" s="354">
        <v>390610</v>
      </c>
      <c r="F44" s="354">
        <v>12804</v>
      </c>
      <c r="G44" s="354">
        <v>403415</v>
      </c>
    </row>
    <row r="45" spans="1:7" s="28" customFormat="1" ht="12">
      <c r="A45" s="364">
        <v>33</v>
      </c>
      <c r="B45" s="327"/>
      <c r="C45" s="327"/>
      <c r="D45" s="327"/>
      <c r="E45" s="327"/>
      <c r="F45" s="327"/>
      <c r="G45" s="327"/>
    </row>
    <row r="46" spans="1:7" s="28" customFormat="1" ht="12">
      <c r="A46" s="364">
        <v>34</v>
      </c>
      <c r="B46" s="327" t="s">
        <v>844</v>
      </c>
      <c r="C46" s="327"/>
      <c r="D46" s="327"/>
      <c r="E46" s="327"/>
      <c r="F46" s="327"/>
      <c r="G46" s="327"/>
    </row>
    <row r="47" spans="1:7" s="28" customFormat="1" ht="12">
      <c r="A47" s="364">
        <v>35</v>
      </c>
      <c r="B47" s="327" t="s">
        <v>2160</v>
      </c>
      <c r="C47" s="328">
        <v>0</v>
      </c>
      <c r="D47" s="328">
        <v>66865</v>
      </c>
      <c r="E47" s="328">
        <v>66865</v>
      </c>
      <c r="F47" s="328">
        <v>2192</v>
      </c>
      <c r="G47" s="328">
        <v>69057</v>
      </c>
    </row>
    <row r="48" spans="1:7" s="28" customFormat="1" ht="12">
      <c r="A48" s="364">
        <v>36</v>
      </c>
      <c r="B48" s="327" t="s">
        <v>1114</v>
      </c>
      <c r="C48" s="354">
        <v>737620</v>
      </c>
      <c r="D48" s="354">
        <v>-347010</v>
      </c>
      <c r="E48" s="354">
        <v>390610</v>
      </c>
      <c r="F48" s="354">
        <v>12804</v>
      </c>
      <c r="G48" s="354">
        <v>403415</v>
      </c>
    </row>
    <row r="49" spans="1:12" s="28" customFormat="1" ht="12">
      <c r="A49" s="364">
        <v>37</v>
      </c>
      <c r="B49" s="327"/>
      <c r="C49" s="327"/>
      <c r="D49" s="327"/>
      <c r="E49" s="327"/>
      <c r="F49" s="327"/>
      <c r="G49" s="327"/>
    </row>
    <row r="50" spans="1:12" s="28" customFormat="1" thickBot="1">
      <c r="A50" s="364">
        <v>38</v>
      </c>
      <c r="B50" s="327" t="s">
        <v>845</v>
      </c>
      <c r="C50" s="356">
        <v>737620</v>
      </c>
      <c r="D50" s="356">
        <v>-280145</v>
      </c>
      <c r="E50" s="356">
        <v>457475</v>
      </c>
      <c r="F50" s="356">
        <v>14996</v>
      </c>
      <c r="G50" s="356">
        <v>472472</v>
      </c>
      <c r="I50" s="578"/>
      <c r="L50" s="578"/>
    </row>
    <row r="51" spans="1:12" s="28" customFormat="1" thickTop="1">
      <c r="A51" s="364">
        <v>39</v>
      </c>
      <c r="B51" s="327"/>
      <c r="C51" s="391"/>
      <c r="D51" s="391"/>
      <c r="E51" s="391"/>
      <c r="F51" s="391"/>
      <c r="G51" s="391"/>
      <c r="I51" s="971"/>
    </row>
    <row r="52" spans="1:12" s="28" customFormat="1" ht="14.25">
      <c r="A52" s="364">
        <v>40</v>
      </c>
      <c r="B52" s="2616"/>
      <c r="C52" s="2596"/>
      <c r="D52" s="2596"/>
      <c r="E52" s="2596"/>
      <c r="F52" s="2596"/>
      <c r="G52" s="2596"/>
      <c r="I52" s="971"/>
    </row>
    <row r="53" spans="1:12" s="28" customFormat="1" ht="14.25">
      <c r="A53" s="364"/>
      <c r="B53" s="788"/>
      <c r="C53" s="469"/>
      <c r="D53" s="469"/>
      <c r="E53" s="391"/>
      <c r="F53" s="327"/>
      <c r="G53" s="327"/>
    </row>
    <row r="54" spans="1:12" s="28" customFormat="1" ht="12">
      <c r="A54" s="364"/>
      <c r="C54" s="401"/>
      <c r="D54" s="327"/>
      <c r="E54" s="327"/>
      <c r="F54" s="327"/>
      <c r="G54" s="327"/>
      <c r="I54" s="971"/>
    </row>
    <row r="55" spans="1:12" s="28" customFormat="1" ht="12">
      <c r="A55" s="364"/>
      <c r="B55" s="327" t="s">
        <v>4</v>
      </c>
      <c r="C55" s="327"/>
      <c r="D55" s="327"/>
      <c r="E55" s="327"/>
      <c r="F55" s="327"/>
      <c r="G55" s="327"/>
    </row>
    <row r="56" spans="1:12" s="28" customFormat="1" ht="12">
      <c r="A56" s="364"/>
      <c r="B56" s="327" t="s">
        <v>1035</v>
      </c>
      <c r="C56" s="327"/>
      <c r="D56" s="327"/>
      <c r="E56" s="327"/>
      <c r="F56" s="327"/>
      <c r="G56" s="327"/>
    </row>
    <row r="57" spans="1:12">
      <c r="A57" s="346"/>
      <c r="B57" s="326"/>
      <c r="C57" s="326"/>
      <c r="D57" s="326"/>
      <c r="E57" s="326"/>
      <c r="F57" s="326"/>
      <c r="G57" s="326"/>
    </row>
    <row r="61" spans="1:12">
      <c r="B61" s="978"/>
      <c r="C61" s="978"/>
      <c r="D61" s="978"/>
      <c r="E61" s="978"/>
      <c r="F61" s="978"/>
      <c r="G61" s="978"/>
    </row>
    <row r="62" spans="1:12">
      <c r="B62" s="978"/>
      <c r="C62" s="978"/>
      <c r="D62" s="978"/>
      <c r="E62" s="978"/>
      <c r="F62" s="978"/>
      <c r="G62" s="978"/>
    </row>
    <row r="63" spans="1:12">
      <c r="B63" s="978"/>
      <c r="C63" s="978"/>
      <c r="D63" s="978"/>
      <c r="E63" s="978"/>
      <c r="F63" s="978"/>
      <c r="G63" s="978"/>
    </row>
    <row r="64" spans="1:12">
      <c r="B64" s="978"/>
      <c r="C64" s="978"/>
      <c r="D64" s="978"/>
      <c r="E64" s="978"/>
      <c r="F64" s="978"/>
      <c r="G64" s="978"/>
    </row>
    <row r="65" spans="2:7">
      <c r="B65" s="978"/>
      <c r="C65" s="978"/>
      <c r="D65" s="978"/>
      <c r="E65" s="978"/>
      <c r="F65" s="978"/>
      <c r="G65" s="978"/>
    </row>
    <row r="66" spans="2:7">
      <c r="B66" s="978"/>
      <c r="C66" s="978"/>
      <c r="D66" s="978"/>
      <c r="E66" s="978"/>
      <c r="F66" s="978"/>
      <c r="G66" s="978"/>
    </row>
    <row r="126" spans="1:2">
      <c r="A126" s="2108"/>
      <c r="B126" s="2108"/>
    </row>
    <row r="127" spans="1:2">
      <c r="A127" s="2108"/>
      <c r="B127" s="2108"/>
    </row>
    <row r="128" spans="1:2">
      <c r="A128" s="2108"/>
      <c r="B128" s="2108"/>
    </row>
    <row r="129" spans="1:2">
      <c r="A129" s="2108"/>
      <c r="B129" s="2108"/>
    </row>
    <row r="130" spans="1:2">
      <c r="A130" s="2108"/>
      <c r="B130" s="2108"/>
    </row>
    <row r="160" spans="1:2">
      <c r="A160" s="2108"/>
      <c r="B160" s="2108"/>
    </row>
    <row r="229" spans="1:1">
      <c r="A229" s="321"/>
    </row>
    <row r="246" spans="1:1">
      <c r="A246" s="2108"/>
    </row>
    <row r="247" spans="1:1">
      <c r="A247" s="2108"/>
    </row>
    <row r="248" spans="1:1">
      <c r="A248" s="2108"/>
    </row>
    <row r="249" spans="1:1">
      <c r="A249" s="2108"/>
    </row>
    <row r="250" spans="1:1">
      <c r="A250" s="2108"/>
    </row>
    <row r="251" spans="1:1">
      <c r="A251" s="2108"/>
    </row>
    <row r="252" spans="1:1">
      <c r="A252" s="2108"/>
    </row>
    <row r="253" spans="1:1">
      <c r="A253" s="2108"/>
    </row>
    <row r="254" spans="1:1">
      <c r="A254" s="2108"/>
    </row>
    <row r="255" spans="1:1">
      <c r="A255" s="2108"/>
    </row>
    <row r="256" spans="1:1">
      <c r="A256" s="2108"/>
    </row>
    <row r="257" spans="1:1">
      <c r="A257" s="2108"/>
    </row>
    <row r="258" spans="1:1">
      <c r="A258" s="2108"/>
    </row>
    <row r="259" spans="1:1">
      <c r="A259" s="2108"/>
    </row>
    <row r="260" spans="1:1">
      <c r="A260" s="2108"/>
    </row>
    <row r="261" spans="1:1">
      <c r="A261" s="2108"/>
    </row>
    <row r="262" spans="1:1">
      <c r="A262" s="2108"/>
    </row>
    <row r="263" spans="1:1">
      <c r="A263" s="2108"/>
    </row>
    <row r="264" spans="1:1">
      <c r="A264" s="2108"/>
    </row>
    <row r="265" spans="1:1">
      <c r="A265" s="2108"/>
    </row>
    <row r="266" spans="1:1">
      <c r="A266" s="2108"/>
    </row>
    <row r="267" spans="1:1">
      <c r="A267" s="2108"/>
    </row>
    <row r="268" spans="1:1">
      <c r="A268" s="2108"/>
    </row>
    <row r="269" spans="1:1">
      <c r="A269" s="2108"/>
    </row>
    <row r="270" spans="1:1">
      <c r="A270" s="2108"/>
    </row>
    <row r="271" spans="1:1">
      <c r="A271" s="2108"/>
    </row>
    <row r="272" spans="1:1">
      <c r="A272" s="2108"/>
    </row>
    <row r="273" spans="1:1">
      <c r="A273" s="2108"/>
    </row>
    <row r="274" spans="1:1">
      <c r="A274" s="2108"/>
    </row>
    <row r="275" spans="1:1">
      <c r="A275" s="2108"/>
    </row>
    <row r="276" spans="1:1">
      <c r="A276" s="2108"/>
    </row>
    <row r="277" spans="1:1">
      <c r="A277" s="2108"/>
    </row>
    <row r="278" spans="1:1">
      <c r="A278" s="2108"/>
    </row>
    <row r="279" spans="1:1">
      <c r="A279" s="2108"/>
    </row>
    <row r="280" spans="1:1">
      <c r="A280" s="2108"/>
    </row>
    <row r="281" spans="1:1">
      <c r="A281" s="2108"/>
    </row>
    <row r="282" spans="1:1">
      <c r="A282" s="2108"/>
    </row>
    <row r="283" spans="1:1">
      <c r="A283" s="2108"/>
    </row>
    <row r="284" spans="1:1">
      <c r="A284" s="2108"/>
    </row>
    <row r="285" spans="1:1">
      <c r="A285" s="2108"/>
    </row>
    <row r="286" spans="1:1">
      <c r="A286" s="2108"/>
    </row>
    <row r="287" spans="1:1">
      <c r="A287" s="2108"/>
    </row>
    <row r="288" spans="1:1">
      <c r="A288" s="2108"/>
    </row>
    <row r="289" spans="1:1">
      <c r="A289" s="2108"/>
    </row>
    <row r="290" spans="1:1">
      <c r="A290" s="2108"/>
    </row>
    <row r="291" spans="1:1">
      <c r="A291" s="2108"/>
    </row>
    <row r="292" spans="1:1">
      <c r="A292" s="2108"/>
    </row>
    <row r="293" spans="1:1">
      <c r="A293" s="2108"/>
    </row>
    <row r="294" spans="1:1">
      <c r="A294" s="2108"/>
    </row>
    <row r="295" spans="1:1">
      <c r="A295" s="2108"/>
    </row>
    <row r="296" spans="1:1">
      <c r="A296" s="2108"/>
    </row>
    <row r="297" spans="1:1">
      <c r="A297" s="2108"/>
    </row>
    <row r="298" spans="1:1">
      <c r="A298" s="2108"/>
    </row>
    <row r="299" spans="1:1">
      <c r="A299" s="2108"/>
    </row>
    <row r="300" spans="1:1">
      <c r="A300" s="2108"/>
    </row>
  </sheetData>
  <mergeCells count="2">
    <mergeCell ref="A8:G9"/>
    <mergeCell ref="B52:G52"/>
  </mergeCells>
  <phoneticPr fontId="29" type="noConversion"/>
  <printOptions horizontalCentered="1"/>
  <pageMargins left="0.75" right="0.25" top="0.5" bottom="0.25" header="0.5" footer="0.5"/>
  <pageSetup scale="94" orientation="portrait" r:id="rId1"/>
  <headerFooter alignWithMargins="0"/>
</worksheet>
</file>

<file path=xl/worksheets/sheet5.xml><?xml version="1.0" encoding="utf-8"?>
<worksheet xmlns="http://schemas.openxmlformats.org/spreadsheetml/2006/main" xmlns:r="http://schemas.openxmlformats.org/officeDocument/2006/relationships">
  <sheetPr transitionEvaluation="1" transitionEntry="1" codeName="Sheet9"/>
  <dimension ref="A1:J217"/>
  <sheetViews>
    <sheetView view="pageBreakPreview" zoomScaleNormal="100" zoomScaleSheetLayoutView="100" workbookViewId="0"/>
  </sheetViews>
  <sheetFormatPr defaultColWidth="10.85546875" defaultRowHeight="12.75"/>
  <cols>
    <col min="1" max="1" width="6.5703125" style="327" customWidth="1"/>
    <col min="2" max="2" width="29.28515625" style="327" bestFit="1" customWidth="1"/>
    <col min="3" max="3" width="14.85546875" style="327" bestFit="1" customWidth="1"/>
    <col min="4" max="4" width="14.85546875" style="327" customWidth="1"/>
    <col min="5" max="5" width="3.28515625" style="327" customWidth="1"/>
    <col min="6" max="6" width="14.85546875" style="327" customWidth="1"/>
    <col min="7" max="7" width="14.28515625" style="327" customWidth="1"/>
    <col min="8" max="8" width="2" style="327" customWidth="1"/>
    <col min="9" max="16384" width="10.85546875" style="978"/>
  </cols>
  <sheetData>
    <row r="1" spans="1:8" s="28" customFormat="1" ht="12">
      <c r="A1" s="321" t="s">
        <v>1090</v>
      </c>
      <c r="B1" s="321"/>
      <c r="C1" s="321"/>
      <c r="D1" s="321" t="s">
        <v>1741</v>
      </c>
      <c r="E1" s="327"/>
      <c r="G1" s="321"/>
      <c r="H1" s="327"/>
    </row>
    <row r="2" spans="1:8" s="28" customFormat="1" ht="12">
      <c r="A2" s="321"/>
      <c r="B2" s="321"/>
      <c r="C2" s="321"/>
      <c r="D2" s="321"/>
      <c r="E2" s="327"/>
      <c r="G2" s="321"/>
      <c r="H2" s="327"/>
    </row>
    <row r="3" spans="1:8" s="28" customFormat="1" ht="12">
      <c r="A3" s="321" t="s">
        <v>3808</v>
      </c>
      <c r="B3" s="321"/>
      <c r="C3" s="321"/>
      <c r="D3" s="321" t="s">
        <v>2171</v>
      </c>
      <c r="E3" s="327"/>
      <c r="G3" s="321"/>
      <c r="H3" s="327"/>
    </row>
    <row r="4" spans="1:8" s="28" customFormat="1" ht="12">
      <c r="A4" s="321" t="s">
        <v>3807</v>
      </c>
      <c r="B4" s="2335"/>
      <c r="C4" s="321"/>
      <c r="D4" s="321" t="s">
        <v>1076</v>
      </c>
      <c r="E4" s="327"/>
      <c r="G4" s="321"/>
      <c r="H4" s="327"/>
    </row>
    <row r="5" spans="1:8" s="28" customFormat="1" ht="12">
      <c r="A5" s="321" t="s">
        <v>2631</v>
      </c>
      <c r="B5" s="2335"/>
      <c r="C5" s="321"/>
      <c r="D5" s="321" t="s">
        <v>4056</v>
      </c>
      <c r="E5" s="327"/>
      <c r="G5" s="321"/>
      <c r="H5" s="327"/>
    </row>
    <row r="6" spans="1:8" s="28" customFormat="1" ht="12">
      <c r="A6" s="321" t="s">
        <v>956</v>
      </c>
      <c r="B6" s="321"/>
      <c r="C6" s="321"/>
      <c r="D6" s="321"/>
      <c r="E6" s="321"/>
      <c r="F6" s="327"/>
      <c r="G6" s="321"/>
      <c r="H6" s="327"/>
    </row>
    <row r="7" spans="1:8" s="28" customFormat="1" ht="12">
      <c r="A7" s="317" t="s">
        <v>1906</v>
      </c>
      <c r="B7" s="2335"/>
      <c r="C7" s="321"/>
      <c r="D7" s="321"/>
      <c r="E7" s="321"/>
      <c r="F7" s="321"/>
      <c r="G7" s="321"/>
      <c r="H7" s="327"/>
    </row>
    <row r="8" spans="1:8" s="28" customFormat="1" ht="12">
      <c r="A8" s="321"/>
      <c r="B8" s="321"/>
      <c r="C8" s="321"/>
      <c r="D8" s="321"/>
      <c r="E8" s="321"/>
      <c r="F8" s="321"/>
      <c r="G8" s="321"/>
      <c r="H8" s="327"/>
    </row>
    <row r="9" spans="1:8" s="28" customFormat="1" ht="12" customHeight="1">
      <c r="A9" s="2568" t="s">
        <v>1091</v>
      </c>
      <c r="B9" s="2569"/>
      <c r="C9" s="2569"/>
      <c r="D9" s="2569"/>
      <c r="E9" s="2569"/>
      <c r="F9" s="2569"/>
      <c r="G9" s="2569"/>
      <c r="H9" s="327"/>
    </row>
    <row r="10" spans="1:8" s="28" customFormat="1" ht="12">
      <c r="A10" s="2569"/>
      <c r="B10" s="2569"/>
      <c r="C10" s="2569"/>
      <c r="D10" s="2569"/>
      <c r="E10" s="2569"/>
      <c r="F10" s="2569"/>
      <c r="G10" s="2569"/>
      <c r="H10" s="327"/>
    </row>
    <row r="11" spans="1:8" s="28" customFormat="1" ht="12">
      <c r="A11" s="2569"/>
      <c r="B11" s="2569"/>
      <c r="C11" s="2569"/>
      <c r="D11" s="2569"/>
      <c r="E11" s="2569"/>
      <c r="F11" s="2569"/>
      <c r="G11" s="2569"/>
      <c r="H11" s="327"/>
    </row>
    <row r="12" spans="1:8" s="28" customFormat="1" ht="12">
      <c r="A12" s="2569"/>
      <c r="B12" s="2569"/>
      <c r="C12" s="2569"/>
      <c r="D12" s="2569"/>
      <c r="E12" s="2569"/>
      <c r="F12" s="2569"/>
      <c r="G12" s="2569"/>
      <c r="H12" s="327"/>
    </row>
    <row r="13" spans="1:8" s="28" customFormat="1" thickBot="1">
      <c r="A13" s="366"/>
      <c r="B13" s="366"/>
      <c r="C13" s="366"/>
      <c r="D13" s="366"/>
      <c r="E13" s="366"/>
      <c r="F13" s="366"/>
      <c r="G13" s="366"/>
      <c r="H13" s="327"/>
    </row>
    <row r="14" spans="1:8" s="28" customFormat="1" ht="12">
      <c r="A14" s="321"/>
      <c r="B14" s="326" t="s">
        <v>1321</v>
      </c>
      <c r="C14" s="348" t="s">
        <v>1322</v>
      </c>
      <c r="D14" s="326" t="s">
        <v>1323</v>
      </c>
      <c r="E14" s="326"/>
      <c r="F14" s="348" t="s">
        <v>1324</v>
      </c>
      <c r="G14" s="348" t="s">
        <v>715</v>
      </c>
      <c r="H14" s="327"/>
    </row>
    <row r="15" spans="1:8" s="28" customFormat="1" ht="12">
      <c r="A15" s="414"/>
      <c r="B15" s="326"/>
      <c r="C15" s="418" t="s">
        <v>1498</v>
      </c>
      <c r="D15" s="326" t="s">
        <v>631</v>
      </c>
      <c r="E15" s="326"/>
      <c r="F15" s="348" t="s">
        <v>118</v>
      </c>
      <c r="G15" s="326"/>
      <c r="H15" s="327"/>
    </row>
    <row r="16" spans="1:8" s="28" customFormat="1" ht="12">
      <c r="A16" s="377" t="s">
        <v>119</v>
      </c>
      <c r="B16" s="326"/>
      <c r="C16" s="348" t="s">
        <v>120</v>
      </c>
      <c r="D16" s="326" t="s">
        <v>1027</v>
      </c>
      <c r="E16" s="326"/>
      <c r="F16" s="348" t="s">
        <v>1027</v>
      </c>
      <c r="G16" s="326" t="s">
        <v>1028</v>
      </c>
      <c r="H16" s="327"/>
    </row>
    <row r="17" spans="1:8" s="28" customFormat="1" ht="12">
      <c r="A17" s="615" t="s">
        <v>1029</v>
      </c>
      <c r="B17" s="616" t="s">
        <v>1030</v>
      </c>
      <c r="C17" s="615" t="s">
        <v>1031</v>
      </c>
      <c r="D17" s="616" t="s">
        <v>1032</v>
      </c>
      <c r="E17" s="616"/>
      <c r="F17" s="615" t="s">
        <v>716</v>
      </c>
      <c r="G17" s="616" t="s">
        <v>1033</v>
      </c>
      <c r="H17" s="327"/>
    </row>
    <row r="18" spans="1:8" s="28" customFormat="1" ht="12">
      <c r="A18" s="364">
        <v>1</v>
      </c>
      <c r="B18" s="327" t="s">
        <v>1613</v>
      </c>
      <c r="C18" s="332">
        <v>49554823</v>
      </c>
      <c r="D18" s="332">
        <v>-7380577.6124999542</v>
      </c>
      <c r="E18" s="1385" t="s">
        <v>684</v>
      </c>
      <c r="F18" s="332">
        <v>42174245.387500048</v>
      </c>
      <c r="G18" s="350" t="s">
        <v>1988</v>
      </c>
      <c r="H18" s="327"/>
    </row>
    <row r="19" spans="1:8" s="28" customFormat="1" ht="12">
      <c r="A19" s="364">
        <v>2</v>
      </c>
      <c r="B19" s="327"/>
      <c r="C19" s="328"/>
      <c r="D19" s="328"/>
      <c r="E19" s="1386"/>
      <c r="F19" s="328"/>
      <c r="G19" s="327"/>
      <c r="H19" s="327"/>
    </row>
    <row r="20" spans="1:8" s="28" customFormat="1" ht="12">
      <c r="A20" s="364">
        <v>3</v>
      </c>
      <c r="B20" s="327" t="s">
        <v>1614</v>
      </c>
      <c r="C20" s="328">
        <v>112871</v>
      </c>
      <c r="D20" s="328">
        <v>0</v>
      </c>
      <c r="E20" s="1385" t="s">
        <v>684</v>
      </c>
      <c r="F20" s="328">
        <v>112871</v>
      </c>
      <c r="G20" s="350" t="s">
        <v>1988</v>
      </c>
      <c r="H20" s="327"/>
    </row>
    <row r="21" spans="1:8" s="28" customFormat="1" ht="12">
      <c r="A21" s="364">
        <v>4</v>
      </c>
      <c r="B21" s="327"/>
      <c r="C21" s="328"/>
      <c r="D21" s="328"/>
      <c r="E21" s="1386"/>
      <c r="F21" s="328"/>
      <c r="G21" s="327"/>
      <c r="H21" s="327"/>
    </row>
    <row r="22" spans="1:8" s="28" customFormat="1" ht="12">
      <c r="A22" s="364">
        <v>5</v>
      </c>
      <c r="B22" s="327" t="s">
        <v>4049</v>
      </c>
      <c r="C22" s="328">
        <v>0</v>
      </c>
      <c r="D22" s="328">
        <v>0</v>
      </c>
      <c r="E22" s="1387" t="s">
        <v>685</v>
      </c>
      <c r="F22" s="328">
        <v>0</v>
      </c>
      <c r="G22" s="350" t="s">
        <v>1143</v>
      </c>
      <c r="H22" s="327"/>
    </row>
    <row r="23" spans="1:8" s="28" customFormat="1" ht="12">
      <c r="A23" s="364">
        <v>6</v>
      </c>
      <c r="B23" s="327"/>
      <c r="C23" s="328"/>
      <c r="D23" s="328"/>
      <c r="E23" s="1386"/>
      <c r="F23" s="328"/>
      <c r="G23" s="327"/>
      <c r="H23" s="327"/>
    </row>
    <row r="24" spans="1:8" s="28" customFormat="1" ht="12">
      <c r="A24" s="364">
        <v>7</v>
      </c>
      <c r="B24" s="327" t="s">
        <v>1615</v>
      </c>
      <c r="C24" s="328">
        <v>453699.72769230773</v>
      </c>
      <c r="D24" s="328">
        <v>-453699.72769230773</v>
      </c>
      <c r="E24" s="1387" t="s">
        <v>642</v>
      </c>
      <c r="F24" s="328">
        <v>0</v>
      </c>
      <c r="G24" s="350" t="s">
        <v>631</v>
      </c>
      <c r="H24" s="327"/>
    </row>
    <row r="25" spans="1:8" s="28" customFormat="1" ht="12">
      <c r="A25" s="364">
        <v>8</v>
      </c>
      <c r="B25" s="327"/>
      <c r="C25" s="328"/>
      <c r="D25" s="328"/>
      <c r="E25" s="1386"/>
      <c r="F25" s="328"/>
      <c r="G25" s="327"/>
      <c r="H25" s="327"/>
    </row>
    <row r="26" spans="1:8" s="28" customFormat="1" ht="12">
      <c r="A26" s="364">
        <v>9</v>
      </c>
      <c r="B26" s="327" t="s">
        <v>686</v>
      </c>
      <c r="C26" s="328">
        <v>-14746722</v>
      </c>
      <c r="D26" s="328">
        <v>3033873.3499857513</v>
      </c>
      <c r="E26" s="1388" t="s">
        <v>637</v>
      </c>
      <c r="F26" s="328">
        <v>-11712848.650014248</v>
      </c>
      <c r="G26" s="350" t="s">
        <v>1989</v>
      </c>
      <c r="H26" s="327"/>
    </row>
    <row r="27" spans="1:8" s="28" customFormat="1" ht="12">
      <c r="A27" s="364">
        <v>10</v>
      </c>
      <c r="B27" s="327"/>
      <c r="C27" s="328"/>
      <c r="D27" s="328"/>
      <c r="E27" s="1386"/>
      <c r="F27" s="328"/>
      <c r="G27" s="327"/>
      <c r="H27" s="327"/>
    </row>
    <row r="28" spans="1:8" s="28" customFormat="1" ht="12">
      <c r="A28" s="364">
        <v>11</v>
      </c>
      <c r="B28" s="327" t="s">
        <v>64</v>
      </c>
      <c r="C28" s="328">
        <v>-20668539</v>
      </c>
      <c r="D28" s="328">
        <v>-27553.910000000207</v>
      </c>
      <c r="E28" s="1388" t="s">
        <v>643</v>
      </c>
      <c r="F28" s="328">
        <v>-20696092.91</v>
      </c>
      <c r="G28" s="350" t="s">
        <v>2489</v>
      </c>
      <c r="H28" s="327"/>
    </row>
    <row r="29" spans="1:8" s="28" customFormat="1" ht="12">
      <c r="A29" s="364">
        <v>12</v>
      </c>
      <c r="B29" s="327"/>
      <c r="C29" s="328"/>
      <c r="D29" s="328"/>
      <c r="E29" s="1389"/>
      <c r="F29" s="328"/>
      <c r="G29" s="327"/>
      <c r="H29" s="327"/>
    </row>
    <row r="30" spans="1:8" s="28" customFormat="1" ht="12">
      <c r="A30" s="364">
        <v>13</v>
      </c>
      <c r="B30" s="327" t="s">
        <v>1118</v>
      </c>
      <c r="C30" s="328">
        <v>7706536</v>
      </c>
      <c r="D30" s="328">
        <v>-963610.57277974219</v>
      </c>
      <c r="E30" s="1388" t="s">
        <v>643</v>
      </c>
      <c r="F30" s="328">
        <v>6742925.4272202579</v>
      </c>
      <c r="G30" s="350" t="s">
        <v>2490</v>
      </c>
      <c r="H30" s="327"/>
    </row>
    <row r="31" spans="1:8" s="28" customFormat="1" ht="12">
      <c r="A31" s="364">
        <v>14</v>
      </c>
      <c r="B31" s="327"/>
      <c r="C31" s="328"/>
      <c r="D31" s="328"/>
      <c r="E31" s="1389"/>
      <c r="F31" s="328"/>
      <c r="G31" s="327"/>
      <c r="H31" s="327"/>
    </row>
    <row r="32" spans="1:8" s="28" customFormat="1" ht="12">
      <c r="A32" s="364">
        <v>15</v>
      </c>
      <c r="B32" s="327" t="s">
        <v>1878</v>
      </c>
      <c r="C32" s="328">
        <v>0</v>
      </c>
      <c r="D32" s="328"/>
      <c r="E32" s="1388" t="s">
        <v>535</v>
      </c>
      <c r="F32" s="328">
        <v>0</v>
      </c>
      <c r="G32" s="350" t="s">
        <v>1882</v>
      </c>
      <c r="H32" s="327"/>
    </row>
    <row r="33" spans="1:10" s="28" customFormat="1" ht="12">
      <c r="A33" s="364">
        <v>16</v>
      </c>
      <c r="B33" s="327"/>
      <c r="C33" s="328"/>
      <c r="D33" s="328"/>
      <c r="E33" s="1389"/>
      <c r="F33" s="328"/>
      <c r="G33" s="327"/>
      <c r="H33" s="327"/>
    </row>
    <row r="34" spans="1:10" s="28" customFormat="1" ht="12">
      <c r="A34" s="364">
        <v>17</v>
      </c>
      <c r="B34" s="327" t="s">
        <v>1879</v>
      </c>
      <c r="C34" s="328">
        <v>0</v>
      </c>
      <c r="D34" s="328"/>
      <c r="E34" s="1388" t="s">
        <v>535</v>
      </c>
      <c r="F34" s="328">
        <v>0</v>
      </c>
      <c r="G34" s="350" t="s">
        <v>1882</v>
      </c>
      <c r="H34" s="327"/>
    </row>
    <row r="35" spans="1:10" s="28" customFormat="1" ht="12">
      <c r="A35" s="364">
        <v>18</v>
      </c>
      <c r="B35" s="327"/>
      <c r="C35" s="328"/>
      <c r="D35" s="328"/>
      <c r="E35" s="1389"/>
      <c r="F35" s="328"/>
      <c r="G35" s="327"/>
      <c r="H35" s="327"/>
    </row>
    <row r="36" spans="1:10" s="28" customFormat="1" ht="12">
      <c r="A36" s="364">
        <v>19</v>
      </c>
      <c r="B36" s="327" t="s">
        <v>1880</v>
      </c>
      <c r="C36" s="328">
        <v>-38400</v>
      </c>
      <c r="D36" s="328"/>
      <c r="E36" s="25"/>
      <c r="F36" s="328">
        <v>-38400</v>
      </c>
      <c r="G36" s="350" t="s">
        <v>2491</v>
      </c>
      <c r="H36" s="327"/>
    </row>
    <row r="37" spans="1:10" s="28" customFormat="1" ht="12">
      <c r="A37" s="364">
        <v>20</v>
      </c>
      <c r="B37" s="327"/>
      <c r="C37" s="328"/>
      <c r="D37" s="328"/>
      <c r="E37" s="1389"/>
      <c r="F37" s="328"/>
      <c r="G37" s="327"/>
      <c r="H37" s="327"/>
    </row>
    <row r="38" spans="1:10" s="28" customFormat="1" ht="12">
      <c r="A38" s="364">
        <v>21</v>
      </c>
      <c r="B38" s="327" t="s">
        <v>675</v>
      </c>
      <c r="C38" s="354"/>
      <c r="D38" s="354">
        <v>370571.94847831182</v>
      </c>
      <c r="E38" s="1388" t="s">
        <v>4018</v>
      </c>
      <c r="F38" s="354">
        <v>370571.94847831182</v>
      </c>
      <c r="G38" s="350" t="s">
        <v>2492</v>
      </c>
      <c r="H38" s="327"/>
    </row>
    <row r="39" spans="1:10" s="28" customFormat="1" ht="12">
      <c r="A39" s="364">
        <v>22</v>
      </c>
      <c r="B39" s="327"/>
      <c r="C39" s="337"/>
      <c r="D39" s="337"/>
      <c r="E39" s="908"/>
      <c r="F39" s="337"/>
      <c r="G39" s="327"/>
      <c r="H39" s="327"/>
    </row>
    <row r="40" spans="1:10" s="28" customFormat="1" thickBot="1">
      <c r="A40" s="364">
        <v>23</v>
      </c>
      <c r="B40" s="327" t="s">
        <v>676</v>
      </c>
      <c r="C40" s="356">
        <v>22374268.727692306</v>
      </c>
      <c r="D40" s="356">
        <v>-5420996.5245079407</v>
      </c>
      <c r="E40" s="332"/>
      <c r="F40" s="356">
        <v>16953272.20318437</v>
      </c>
      <c r="G40" s="327"/>
      <c r="H40" s="327"/>
      <c r="J40" s="971"/>
    </row>
    <row r="41" spans="1:10" s="28" customFormat="1" thickTop="1">
      <c r="A41" s="364"/>
      <c r="B41" s="327"/>
      <c r="C41" s="337"/>
      <c r="D41" s="337"/>
      <c r="E41" s="337"/>
      <c r="F41" s="337"/>
      <c r="G41" s="327"/>
      <c r="H41" s="327"/>
    </row>
    <row r="42" spans="1:10" s="28" customFormat="1" ht="12">
      <c r="A42" s="326"/>
      <c r="B42" s="321"/>
      <c r="C42" s="337"/>
      <c r="D42" s="337"/>
      <c r="E42" s="337"/>
      <c r="F42" s="337"/>
      <c r="G42" s="327"/>
      <c r="H42" s="327"/>
    </row>
    <row r="43" spans="1:10" s="28" customFormat="1" ht="12">
      <c r="A43" s="327"/>
      <c r="B43" s="327"/>
      <c r="C43" s="337"/>
      <c r="D43" s="337"/>
      <c r="E43" s="337"/>
      <c r="F43" s="337"/>
      <c r="G43" s="327"/>
      <c r="H43" s="327"/>
    </row>
    <row r="44" spans="1:10" s="28" customFormat="1" ht="12">
      <c r="A44" s="327"/>
      <c r="B44" s="327"/>
      <c r="C44" s="337"/>
      <c r="D44" s="337"/>
      <c r="E44" s="337"/>
      <c r="F44" s="337"/>
      <c r="G44" s="327"/>
      <c r="H44" s="327"/>
    </row>
    <row r="45" spans="1:10" s="28" customFormat="1" ht="12">
      <c r="A45" s="327"/>
      <c r="B45" s="327"/>
      <c r="C45" s="337"/>
      <c r="D45" s="337"/>
      <c r="E45" s="337"/>
      <c r="F45" s="337"/>
      <c r="G45" s="327"/>
      <c r="H45" s="327"/>
    </row>
    <row r="46" spans="1:10" s="28" customFormat="1" ht="12">
      <c r="A46" s="327"/>
      <c r="B46" s="327"/>
      <c r="C46" s="337"/>
      <c r="D46" s="337"/>
      <c r="E46" s="337"/>
      <c r="F46" s="337"/>
      <c r="G46" s="327"/>
      <c r="H46" s="327"/>
    </row>
    <row r="47" spans="1:10" s="28" customFormat="1" ht="12">
      <c r="A47" s="327"/>
      <c r="B47" s="327"/>
      <c r="C47" s="337"/>
      <c r="D47" s="337"/>
      <c r="E47" s="337"/>
      <c r="F47" s="337"/>
      <c r="G47" s="327"/>
      <c r="H47" s="327"/>
    </row>
    <row r="48" spans="1:10" s="28" customFormat="1" ht="12">
      <c r="A48" s="327"/>
      <c r="B48" s="327"/>
      <c r="C48" s="337"/>
      <c r="D48" s="337"/>
      <c r="E48" s="337"/>
      <c r="F48" s="337"/>
      <c r="G48" s="327"/>
      <c r="H48" s="327"/>
    </row>
    <row r="49" spans="1:8" s="28" customFormat="1" ht="12">
      <c r="A49" s="327"/>
      <c r="B49" s="327"/>
      <c r="C49" s="337"/>
      <c r="D49" s="337"/>
      <c r="E49" s="337"/>
      <c r="F49" s="337"/>
      <c r="G49" s="327"/>
      <c r="H49" s="327"/>
    </row>
    <row r="50" spans="1:8" s="28" customFormat="1" ht="12">
      <c r="A50" s="327"/>
      <c r="B50" s="327"/>
      <c r="C50" s="337"/>
      <c r="D50" s="337"/>
      <c r="E50" s="337"/>
      <c r="F50" s="337"/>
      <c r="G50" s="327"/>
      <c r="H50" s="327"/>
    </row>
    <row r="51" spans="1:8" s="28" customFormat="1" ht="12">
      <c r="A51" s="327"/>
      <c r="B51" s="327"/>
      <c r="C51" s="337"/>
      <c r="D51" s="337"/>
      <c r="E51" s="337"/>
      <c r="F51" s="337"/>
      <c r="G51" s="327"/>
      <c r="H51" s="327"/>
    </row>
    <row r="52" spans="1:8" s="28" customFormat="1" ht="12">
      <c r="A52" s="327"/>
      <c r="B52" s="327"/>
      <c r="C52" s="337"/>
      <c r="D52" s="337"/>
      <c r="E52" s="337"/>
      <c r="F52" s="337"/>
      <c r="G52" s="327"/>
      <c r="H52" s="327"/>
    </row>
    <row r="53" spans="1:8" s="28" customFormat="1" ht="12">
      <c r="A53" s="326"/>
      <c r="B53" s="326"/>
      <c r="C53" s="913"/>
      <c r="D53" s="913"/>
      <c r="E53" s="913"/>
      <c r="F53" s="913"/>
      <c r="G53" s="326"/>
      <c r="H53" s="327"/>
    </row>
    <row r="54" spans="1:8" s="28" customFormat="1" ht="12">
      <c r="A54" s="327"/>
      <c r="B54" s="327"/>
      <c r="C54" s="337"/>
      <c r="D54" s="337"/>
      <c r="E54" s="337"/>
      <c r="F54" s="337"/>
      <c r="G54" s="327"/>
      <c r="H54" s="327"/>
    </row>
    <row r="77" spans="1:2">
      <c r="A77" s="2108"/>
      <c r="B77" s="2108"/>
    </row>
    <row r="146" spans="1:1">
      <c r="A146" s="321"/>
    </row>
    <row r="163" spans="1:1">
      <c r="A163" s="2108"/>
    </row>
    <row r="164" spans="1:1">
      <c r="A164" s="2108"/>
    </row>
    <row r="165" spans="1:1">
      <c r="A165" s="2108"/>
    </row>
    <row r="166" spans="1:1">
      <c r="A166" s="2108"/>
    </row>
    <row r="167" spans="1:1">
      <c r="A167" s="2108"/>
    </row>
    <row r="168" spans="1:1">
      <c r="A168" s="2108"/>
    </row>
    <row r="169" spans="1:1">
      <c r="A169" s="2108"/>
    </row>
    <row r="170" spans="1:1">
      <c r="A170" s="2108"/>
    </row>
    <row r="171" spans="1:1">
      <c r="A171" s="2108"/>
    </row>
    <row r="172" spans="1:1">
      <c r="A172" s="2108"/>
    </row>
    <row r="173" spans="1:1">
      <c r="A173" s="2108"/>
    </row>
    <row r="174" spans="1:1">
      <c r="A174" s="2108"/>
    </row>
    <row r="175" spans="1:1">
      <c r="A175" s="2108"/>
    </row>
    <row r="176" spans="1:1">
      <c r="A176" s="2108"/>
    </row>
    <row r="177" spans="1:1">
      <c r="A177" s="2108"/>
    </row>
    <row r="178" spans="1:1">
      <c r="A178" s="2108"/>
    </row>
    <row r="179" spans="1:1">
      <c r="A179" s="2108"/>
    </row>
    <row r="180" spans="1:1">
      <c r="A180" s="2108"/>
    </row>
    <row r="181" spans="1:1">
      <c r="A181" s="2108"/>
    </row>
    <row r="182" spans="1:1">
      <c r="A182" s="2108"/>
    </row>
    <row r="183" spans="1:1">
      <c r="A183" s="2108"/>
    </row>
    <row r="184" spans="1:1">
      <c r="A184" s="2108"/>
    </row>
    <row r="185" spans="1:1">
      <c r="A185" s="2108"/>
    </row>
    <row r="186" spans="1:1">
      <c r="A186" s="2108"/>
    </row>
    <row r="187" spans="1:1">
      <c r="A187" s="2108"/>
    </row>
    <row r="188" spans="1:1">
      <c r="A188" s="2108"/>
    </row>
    <row r="189" spans="1:1">
      <c r="A189" s="2108"/>
    </row>
    <row r="190" spans="1:1">
      <c r="A190" s="2108"/>
    </row>
    <row r="191" spans="1:1">
      <c r="A191" s="2108"/>
    </row>
    <row r="192" spans="1:1">
      <c r="A192" s="2108"/>
    </row>
    <row r="193" spans="1:1">
      <c r="A193" s="2108"/>
    </row>
    <row r="194" spans="1:1">
      <c r="A194" s="2108"/>
    </row>
    <row r="195" spans="1:1">
      <c r="A195" s="2108"/>
    </row>
    <row r="196" spans="1:1">
      <c r="A196" s="2108"/>
    </row>
    <row r="197" spans="1:1">
      <c r="A197" s="2108"/>
    </row>
    <row r="198" spans="1:1">
      <c r="A198" s="2108"/>
    </row>
    <row r="199" spans="1:1">
      <c r="A199" s="2108"/>
    </row>
    <row r="200" spans="1:1">
      <c r="A200" s="2108"/>
    </row>
    <row r="201" spans="1:1">
      <c r="A201" s="2108"/>
    </row>
    <row r="202" spans="1:1">
      <c r="A202" s="2108"/>
    </row>
    <row r="203" spans="1:1">
      <c r="A203" s="2108"/>
    </row>
    <row r="204" spans="1:1">
      <c r="A204" s="2108"/>
    </row>
    <row r="205" spans="1:1">
      <c r="A205" s="2108"/>
    </row>
    <row r="206" spans="1:1">
      <c r="A206" s="2108"/>
    </row>
    <row r="207" spans="1:1">
      <c r="A207" s="2108"/>
    </row>
    <row r="208" spans="1:1">
      <c r="A208" s="2108"/>
    </row>
    <row r="209" spans="1:1">
      <c r="A209" s="2108"/>
    </row>
    <row r="210" spans="1:1">
      <c r="A210" s="2108"/>
    </row>
    <row r="211" spans="1:1">
      <c r="A211" s="2108"/>
    </row>
    <row r="212" spans="1:1">
      <c r="A212" s="2108"/>
    </row>
    <row r="213" spans="1:1">
      <c r="A213" s="2108"/>
    </row>
    <row r="214" spans="1:1">
      <c r="A214" s="2108"/>
    </row>
    <row r="215" spans="1:1">
      <c r="A215" s="2108"/>
    </row>
    <row r="216" spans="1:1">
      <c r="A216" s="2108"/>
    </row>
    <row r="217" spans="1:1">
      <c r="A217" s="2108"/>
    </row>
  </sheetData>
  <mergeCells count="1">
    <mergeCell ref="A9:G12"/>
  </mergeCells>
  <phoneticPr fontId="29" type="noConversion"/>
  <printOptions horizontalCentered="1"/>
  <pageMargins left="0.75" right="0.25" top="0.5" bottom="0.5" header="0.5" footer="0.5"/>
  <pageSetup scale="99" fitToHeight="0" orientation="portrait" r:id="rId1"/>
  <headerFooter alignWithMargins="0"/>
</worksheet>
</file>

<file path=xl/worksheets/sheet50.xml><?xml version="1.0" encoding="utf-8"?>
<worksheet xmlns="http://schemas.openxmlformats.org/spreadsheetml/2006/main" xmlns:r="http://schemas.openxmlformats.org/officeDocument/2006/relationships">
  <sheetPr transitionEvaluation="1" transitionEntry="1" codeName="Sheet41">
    <pageSetUpPr fitToPage="1"/>
  </sheetPr>
  <dimension ref="A1:L372"/>
  <sheetViews>
    <sheetView view="pageBreakPreview" zoomScale="60" zoomScaleNormal="100" workbookViewId="0"/>
  </sheetViews>
  <sheetFormatPr defaultColWidth="10.85546875" defaultRowHeight="12.75"/>
  <cols>
    <col min="1" max="1" width="4.28515625" style="327" customWidth="1"/>
    <col min="2" max="2" width="36.85546875" style="327" customWidth="1"/>
    <col min="3" max="5" width="14.85546875" style="327" customWidth="1"/>
    <col min="6" max="6" width="10.140625" style="327" customWidth="1"/>
    <col min="7" max="7" width="12.28515625" style="327" customWidth="1"/>
    <col min="8" max="16384" width="10.85546875" style="978"/>
  </cols>
  <sheetData>
    <row r="1" spans="1:10" s="28" customFormat="1" ht="12">
      <c r="A1" s="321" t="s">
        <v>1541</v>
      </c>
      <c r="B1" s="321"/>
      <c r="C1" s="365"/>
      <c r="E1" s="321" t="s">
        <v>1741</v>
      </c>
      <c r="G1" s="321"/>
    </row>
    <row r="2" spans="1:10" s="28" customFormat="1" ht="12">
      <c r="A2" s="321" t="s">
        <v>3808</v>
      </c>
      <c r="B2" s="321"/>
      <c r="C2" s="365"/>
      <c r="E2" s="321" t="s">
        <v>1664</v>
      </c>
      <c r="G2" s="321"/>
    </row>
    <row r="3" spans="1:10" s="28" customFormat="1" ht="12">
      <c r="A3" s="321" t="s">
        <v>3807</v>
      </c>
      <c r="B3" s="321"/>
      <c r="C3" s="417"/>
      <c r="E3" s="317" t="s">
        <v>2138</v>
      </c>
      <c r="G3" s="321"/>
    </row>
    <row r="4" spans="1:10" s="28" customFormat="1" ht="12">
      <c r="A4" s="321" t="s">
        <v>2631</v>
      </c>
      <c r="B4" s="321"/>
      <c r="C4" s="321"/>
      <c r="E4" s="321" t="s">
        <v>4056</v>
      </c>
      <c r="G4" s="321"/>
    </row>
    <row r="5" spans="1:10" s="28" customFormat="1" ht="12">
      <c r="A5" s="317" t="s">
        <v>956</v>
      </c>
      <c r="B5" s="321"/>
      <c r="C5" s="321"/>
      <c r="E5" s="321"/>
      <c r="G5" s="321"/>
    </row>
    <row r="6" spans="1:10" s="28" customFormat="1" ht="12">
      <c r="A6" s="317" t="s">
        <v>1906</v>
      </c>
      <c r="B6" s="321"/>
      <c r="C6" s="321"/>
      <c r="D6" s="321"/>
      <c r="E6" s="321"/>
      <c r="F6" s="321"/>
      <c r="G6" s="321"/>
    </row>
    <row r="7" spans="1:10" s="28" customFormat="1" ht="12">
      <c r="A7" s="321"/>
      <c r="B7" s="321"/>
      <c r="C7" s="321"/>
      <c r="D7" s="321"/>
      <c r="E7" s="321"/>
      <c r="F7" s="321"/>
      <c r="G7" s="321"/>
    </row>
    <row r="8" spans="1:10" s="28" customFormat="1" ht="11.25">
      <c r="A8" s="2585" t="s">
        <v>1140</v>
      </c>
      <c r="B8" s="2582"/>
      <c r="C8" s="2582"/>
      <c r="D8" s="2582"/>
      <c r="E8" s="2582"/>
      <c r="F8" s="2582"/>
      <c r="G8" s="2582"/>
    </row>
    <row r="9" spans="1:10" s="28" customFormat="1" ht="11.25">
      <c r="A9" s="2582"/>
      <c r="B9" s="2582"/>
      <c r="C9" s="2582"/>
      <c r="D9" s="2582"/>
      <c r="E9" s="2582"/>
      <c r="F9" s="2582"/>
      <c r="G9" s="2582"/>
    </row>
    <row r="10" spans="1:10" s="28" customFormat="1" thickBot="1">
      <c r="A10" s="366"/>
      <c r="B10" s="366"/>
      <c r="C10" s="366"/>
      <c r="D10" s="366"/>
      <c r="E10" s="366"/>
      <c r="F10" s="366"/>
      <c r="G10" s="366"/>
    </row>
    <row r="11" spans="1:10" s="28" customFormat="1" ht="12">
      <c r="A11" s="348" t="s">
        <v>119</v>
      </c>
      <c r="B11" s="321"/>
      <c r="C11" s="348" t="s">
        <v>152</v>
      </c>
      <c r="D11" s="348" t="s">
        <v>1027</v>
      </c>
      <c r="E11" s="348" t="s">
        <v>1027</v>
      </c>
      <c r="F11" s="418" t="s">
        <v>122</v>
      </c>
      <c r="G11" s="321"/>
    </row>
    <row r="12" spans="1:10" s="28" customFormat="1" ht="12">
      <c r="A12" s="615" t="s">
        <v>1029</v>
      </c>
      <c r="B12" s="2084"/>
      <c r="C12" s="615" t="s">
        <v>1828</v>
      </c>
      <c r="D12" s="619" t="s">
        <v>1032</v>
      </c>
      <c r="E12" s="615" t="s">
        <v>1242</v>
      </c>
      <c r="F12" s="619" t="s">
        <v>123</v>
      </c>
      <c r="G12" s="615" t="s">
        <v>926</v>
      </c>
    </row>
    <row r="13" spans="1:10" s="28" customFormat="1" ht="12">
      <c r="A13" s="350">
        <v>1</v>
      </c>
      <c r="B13" s="409" t="s">
        <v>1115</v>
      </c>
      <c r="C13" s="332">
        <v>930166.02149596531</v>
      </c>
      <c r="D13" s="332">
        <v>-516170.72615658294</v>
      </c>
      <c r="E13" s="332">
        <v>413995.29533938237</v>
      </c>
      <c r="F13" s="332">
        <v>323157.52841568401</v>
      </c>
      <c r="G13" s="332">
        <v>737152.82375506638</v>
      </c>
    </row>
    <row r="14" spans="1:10" s="28" customFormat="1" ht="12">
      <c r="A14" s="350">
        <v>2</v>
      </c>
      <c r="B14" s="327" t="s">
        <v>1116</v>
      </c>
      <c r="C14" s="370">
        <v>191403.60392803431</v>
      </c>
      <c r="D14" s="354">
        <v>-112938</v>
      </c>
      <c r="E14" s="354">
        <v>78466</v>
      </c>
      <c r="F14" s="354">
        <v>194972</v>
      </c>
      <c r="G14" s="370">
        <v>273438</v>
      </c>
      <c r="J14" s="578"/>
    </row>
    <row r="15" spans="1:10" s="28" customFormat="1" ht="12">
      <c r="A15" s="350">
        <v>3</v>
      </c>
      <c r="B15" s="327"/>
      <c r="C15" s="327"/>
      <c r="D15" s="327"/>
      <c r="E15" s="327"/>
      <c r="F15" s="327"/>
      <c r="G15" s="327"/>
    </row>
    <row r="16" spans="1:10" s="28" customFormat="1" ht="12">
      <c r="A16" s="350">
        <v>4</v>
      </c>
      <c r="B16" s="327" t="s">
        <v>700</v>
      </c>
      <c r="C16" s="328">
        <v>1121569.6254239995</v>
      </c>
      <c r="D16" s="328">
        <v>-629109.72615658294</v>
      </c>
      <c r="E16" s="328">
        <v>492461.29533938237</v>
      </c>
      <c r="F16" s="328">
        <v>518129.52841568401</v>
      </c>
      <c r="G16" s="328">
        <v>1010590.8237550664</v>
      </c>
    </row>
    <row r="17" spans="1:7" s="28" customFormat="1" ht="12">
      <c r="A17" s="350">
        <v>5</v>
      </c>
      <c r="B17" s="327" t="s">
        <v>704</v>
      </c>
      <c r="C17" s="354">
        <v>164940.48179216005</v>
      </c>
      <c r="D17" s="354">
        <v>119001.34164852413</v>
      </c>
      <c r="E17" s="354">
        <v>283941.82344068418</v>
      </c>
      <c r="F17" s="354"/>
      <c r="G17" s="354">
        <v>283941.82344068418</v>
      </c>
    </row>
    <row r="18" spans="1:7" s="28" customFormat="1" ht="12">
      <c r="A18" s="350">
        <v>6</v>
      </c>
      <c r="B18" s="327"/>
      <c r="C18" s="327"/>
      <c r="D18" s="327"/>
      <c r="E18" s="327"/>
      <c r="F18" s="327"/>
      <c r="G18" s="327"/>
    </row>
    <row r="19" spans="1:7" s="28" customFormat="1" ht="12">
      <c r="A19" s="350">
        <v>7</v>
      </c>
      <c r="B19" s="327" t="s">
        <v>707</v>
      </c>
      <c r="C19" s="328">
        <v>956629.14363183943</v>
      </c>
      <c r="D19" s="328">
        <v>-748111.0678051071</v>
      </c>
      <c r="E19" s="328">
        <v>208518.07582673233</v>
      </c>
      <c r="F19" s="328">
        <v>518129.52841568401</v>
      </c>
      <c r="G19" s="328">
        <v>726647.60424241633</v>
      </c>
    </row>
    <row r="20" spans="1:7" s="28" customFormat="1" ht="12">
      <c r="A20" s="350">
        <v>8</v>
      </c>
      <c r="B20" s="327"/>
      <c r="C20" s="328"/>
      <c r="D20" s="328"/>
      <c r="E20" s="328"/>
      <c r="F20" s="328"/>
      <c r="G20" s="328"/>
    </row>
    <row r="21" spans="1:7" s="28" customFormat="1" ht="12">
      <c r="A21" s="350">
        <v>9</v>
      </c>
      <c r="B21" s="327" t="s">
        <v>1638</v>
      </c>
      <c r="C21" s="328"/>
      <c r="D21" s="328"/>
      <c r="E21" s="328"/>
      <c r="F21" s="328"/>
      <c r="G21" s="328"/>
    </row>
    <row r="22" spans="1:7" s="28" customFormat="1" ht="12">
      <c r="A22" s="350">
        <v>10</v>
      </c>
      <c r="B22" s="327" t="s">
        <v>1854</v>
      </c>
      <c r="C22" s="328">
        <v>-15472.151337073867</v>
      </c>
      <c r="D22" s="328">
        <v>15472.151337073867</v>
      </c>
      <c r="E22" s="328">
        <v>0</v>
      </c>
      <c r="F22" s="328">
        <v>0</v>
      </c>
      <c r="G22" s="328">
        <v>0</v>
      </c>
    </row>
    <row r="23" spans="1:7" s="28" customFormat="1" ht="12">
      <c r="A23" s="350">
        <v>11</v>
      </c>
      <c r="B23" s="327" t="s">
        <v>1855</v>
      </c>
      <c r="C23" s="333">
        <v>223620.89365913751</v>
      </c>
      <c r="D23" s="333">
        <v>-223620.89365913751</v>
      </c>
      <c r="E23" s="333">
        <v>0</v>
      </c>
      <c r="F23" s="333">
        <v>0</v>
      </c>
      <c r="G23" s="328">
        <v>0</v>
      </c>
    </row>
    <row r="24" spans="1:7" s="28" customFormat="1" ht="12">
      <c r="A24" s="350">
        <v>12</v>
      </c>
      <c r="B24" s="732" t="s">
        <v>2652</v>
      </c>
      <c r="C24" s="1071"/>
      <c r="D24" s="1071">
        <v>0</v>
      </c>
      <c r="E24" s="1071">
        <v>0</v>
      </c>
      <c r="F24" s="1071"/>
      <c r="G24" s="1071">
        <v>0</v>
      </c>
    </row>
    <row r="25" spans="1:7" s="28" customFormat="1" ht="12">
      <c r="A25" s="350">
        <v>13</v>
      </c>
      <c r="B25" s="327"/>
      <c r="C25" s="327"/>
      <c r="D25" s="327"/>
      <c r="E25" s="327"/>
      <c r="F25" s="327"/>
      <c r="G25" s="327"/>
    </row>
    <row r="26" spans="1:7" s="28" customFormat="1" ht="12">
      <c r="A26" s="350">
        <v>14</v>
      </c>
      <c r="B26" s="327" t="s">
        <v>1857</v>
      </c>
      <c r="C26" s="354">
        <v>208148.74232206366</v>
      </c>
      <c r="D26" s="354">
        <v>-208148.74232206366</v>
      </c>
      <c r="E26" s="354">
        <v>0</v>
      </c>
      <c r="F26" s="354">
        <v>0</v>
      </c>
      <c r="G26" s="354">
        <v>0</v>
      </c>
    </row>
    <row r="27" spans="1:7" s="28" customFormat="1" ht="12">
      <c r="A27" s="350">
        <v>15</v>
      </c>
      <c r="B27" s="327"/>
      <c r="C27" s="327"/>
      <c r="D27" s="327"/>
      <c r="E27" s="327"/>
      <c r="F27" s="327"/>
      <c r="G27" s="327"/>
    </row>
    <row r="28" spans="1:7" s="28" customFormat="1" ht="12">
      <c r="A28" s="350">
        <v>16</v>
      </c>
      <c r="B28" s="327" t="s">
        <v>1859</v>
      </c>
      <c r="C28" s="328">
        <v>1164777.8859539032</v>
      </c>
      <c r="D28" s="328">
        <v>-956259.81012717076</v>
      </c>
      <c r="E28" s="328">
        <v>208518.07582673233</v>
      </c>
      <c r="F28" s="328">
        <v>518129.52841568401</v>
      </c>
      <c r="G28" s="328">
        <v>726647.60424241633</v>
      </c>
    </row>
    <row r="29" spans="1:7" s="28" customFormat="1" ht="12">
      <c r="A29" s="350">
        <v>17</v>
      </c>
      <c r="B29" s="327" t="s">
        <v>1963</v>
      </c>
      <c r="C29" s="354"/>
      <c r="D29" s="354"/>
      <c r="E29" s="354">
        <v>0</v>
      </c>
      <c r="F29" s="354"/>
      <c r="G29" s="354">
        <v>0</v>
      </c>
    </row>
    <row r="30" spans="1:7" s="28" customFormat="1" ht="12">
      <c r="A30" s="350">
        <v>18</v>
      </c>
      <c r="B30" s="327"/>
      <c r="C30" s="327"/>
      <c r="D30" s="327"/>
      <c r="E30" s="327"/>
      <c r="F30" s="327"/>
      <c r="G30" s="327"/>
    </row>
    <row r="31" spans="1:7" s="28" customFormat="1" ht="12">
      <c r="A31" s="350">
        <v>19</v>
      </c>
      <c r="B31" s="327" t="s">
        <v>1694</v>
      </c>
      <c r="C31" s="354">
        <v>1164777.8859539032</v>
      </c>
      <c r="D31" s="354">
        <v>-956259.81012717076</v>
      </c>
      <c r="E31" s="354">
        <v>208518.07582673233</v>
      </c>
      <c r="F31" s="354">
        <v>518129.52841568401</v>
      </c>
      <c r="G31" s="354">
        <v>726647.60424241633</v>
      </c>
    </row>
    <row r="32" spans="1:7" s="28" customFormat="1" ht="12">
      <c r="A32" s="350">
        <v>20</v>
      </c>
      <c r="B32" s="327" t="s">
        <v>2158</v>
      </c>
      <c r="C32" s="328">
        <v>64063</v>
      </c>
      <c r="D32" s="328">
        <v>-52594</v>
      </c>
      <c r="E32" s="328">
        <v>11469</v>
      </c>
      <c r="F32" s="328">
        <v>28497</v>
      </c>
      <c r="G32" s="328">
        <v>39966</v>
      </c>
    </row>
    <row r="33" spans="1:7" s="28" customFormat="1" ht="12">
      <c r="A33" s="350">
        <v>21</v>
      </c>
      <c r="B33" s="409" t="s">
        <v>869</v>
      </c>
      <c r="C33" s="328">
        <v>-64063</v>
      </c>
      <c r="D33" s="328">
        <v>64063</v>
      </c>
      <c r="E33" s="328">
        <v>0</v>
      </c>
      <c r="F33" s="328"/>
      <c r="G33" s="328">
        <v>0</v>
      </c>
    </row>
    <row r="34" spans="1:7" s="28" customFormat="1" ht="12">
      <c r="A34" s="350">
        <v>22</v>
      </c>
      <c r="B34" s="327" t="s">
        <v>1262</v>
      </c>
      <c r="C34" s="354" t="s">
        <v>1318</v>
      </c>
      <c r="D34" s="354" t="s">
        <v>1318</v>
      </c>
      <c r="E34" s="354" t="s">
        <v>1318</v>
      </c>
      <c r="F34" s="354" t="s">
        <v>1318</v>
      </c>
      <c r="G34" s="354" t="s">
        <v>1318</v>
      </c>
    </row>
    <row r="35" spans="1:7" s="28" customFormat="1" ht="12">
      <c r="A35" s="350">
        <v>23</v>
      </c>
      <c r="B35" s="327"/>
      <c r="C35" s="327"/>
      <c r="D35" s="327"/>
      <c r="E35" s="327"/>
      <c r="F35" s="327"/>
      <c r="G35" s="327"/>
    </row>
    <row r="36" spans="1:7" s="28" customFormat="1" ht="12">
      <c r="A36" s="350">
        <v>24</v>
      </c>
      <c r="B36" s="327" t="s">
        <v>836</v>
      </c>
      <c r="C36" s="354">
        <v>0</v>
      </c>
      <c r="D36" s="354">
        <v>11469</v>
      </c>
      <c r="E36" s="354">
        <v>11469</v>
      </c>
      <c r="F36" s="354">
        <v>28497</v>
      </c>
      <c r="G36" s="354">
        <v>39966</v>
      </c>
    </row>
    <row r="37" spans="1:7" s="28" customFormat="1" ht="12">
      <c r="A37" s="350">
        <v>25</v>
      </c>
      <c r="B37" s="327"/>
      <c r="C37" s="327"/>
      <c r="D37" s="327"/>
      <c r="E37" s="327"/>
      <c r="F37" s="327"/>
      <c r="G37" s="327"/>
    </row>
    <row r="38" spans="1:7" s="28" customFormat="1" ht="12">
      <c r="A38" s="350">
        <v>26</v>
      </c>
      <c r="B38" s="409" t="s">
        <v>9</v>
      </c>
      <c r="C38" s="328">
        <v>1164777.8859539032</v>
      </c>
      <c r="D38" s="328">
        <v>-967728.81012717076</v>
      </c>
      <c r="E38" s="328">
        <v>197049.07582673244</v>
      </c>
      <c r="F38" s="328">
        <v>489632.52841568401</v>
      </c>
      <c r="G38" s="328">
        <v>686681.60424241645</v>
      </c>
    </row>
    <row r="39" spans="1:7" s="28" customFormat="1" ht="12">
      <c r="A39" s="350">
        <v>27</v>
      </c>
      <c r="B39" s="327" t="s">
        <v>840</v>
      </c>
      <c r="C39" s="419">
        <v>0.34</v>
      </c>
      <c r="D39" s="419">
        <v>0.34</v>
      </c>
      <c r="E39" s="419">
        <v>0.34</v>
      </c>
      <c r="F39" s="419">
        <v>0.34</v>
      </c>
      <c r="G39" s="419">
        <v>0.34</v>
      </c>
    </row>
    <row r="40" spans="1:7" s="28" customFormat="1" ht="12">
      <c r="A40" s="350">
        <v>28</v>
      </c>
      <c r="B40" s="327" t="s">
        <v>2159</v>
      </c>
      <c r="C40" s="328">
        <v>396024</v>
      </c>
      <c r="D40" s="328">
        <v>-329028</v>
      </c>
      <c r="E40" s="328">
        <v>66996</v>
      </c>
      <c r="F40" s="328">
        <v>166474</v>
      </c>
      <c r="G40" s="328">
        <v>233472</v>
      </c>
    </row>
    <row r="41" spans="1:7" s="28" customFormat="1" ht="12">
      <c r="A41" s="350">
        <v>29</v>
      </c>
      <c r="B41" s="327" t="s">
        <v>841</v>
      </c>
      <c r="C41" s="328"/>
      <c r="D41" s="328"/>
      <c r="E41" s="328"/>
      <c r="F41" s="328"/>
      <c r="G41" s="328"/>
    </row>
    <row r="42" spans="1:7" s="28" customFormat="1" ht="12">
      <c r="A42" s="350">
        <v>30</v>
      </c>
      <c r="B42" s="327" t="s">
        <v>1036</v>
      </c>
      <c r="C42" s="354">
        <v>0</v>
      </c>
      <c r="D42" s="354">
        <v>0</v>
      </c>
      <c r="E42" s="354">
        <v>0</v>
      </c>
      <c r="F42" s="354">
        <v>0</v>
      </c>
      <c r="G42" s="354">
        <v>0</v>
      </c>
    </row>
    <row r="43" spans="1:7" s="28" customFormat="1" ht="12">
      <c r="A43" s="350">
        <v>31</v>
      </c>
      <c r="B43" s="327"/>
      <c r="C43" s="327"/>
      <c r="D43" s="327"/>
      <c r="E43" s="327"/>
      <c r="F43" s="327"/>
      <c r="G43" s="327"/>
    </row>
    <row r="44" spans="1:7" s="28" customFormat="1" ht="12">
      <c r="A44" s="350">
        <v>32</v>
      </c>
      <c r="B44" s="327" t="s">
        <v>1113</v>
      </c>
      <c r="C44" s="354">
        <v>396024</v>
      </c>
      <c r="D44" s="354">
        <v>-329028</v>
      </c>
      <c r="E44" s="354">
        <v>66996</v>
      </c>
      <c r="F44" s="354">
        <v>166474</v>
      </c>
      <c r="G44" s="354">
        <v>233472</v>
      </c>
    </row>
    <row r="45" spans="1:7" s="28" customFormat="1" ht="12">
      <c r="A45" s="350">
        <v>33</v>
      </c>
      <c r="B45" s="327"/>
      <c r="C45" s="327"/>
      <c r="D45" s="327"/>
      <c r="E45" s="327"/>
      <c r="F45" s="327"/>
      <c r="G45" s="327"/>
    </row>
    <row r="46" spans="1:7" s="28" customFormat="1" ht="12">
      <c r="A46" s="350">
        <v>34</v>
      </c>
      <c r="B46" s="327" t="s">
        <v>844</v>
      </c>
      <c r="C46" s="327"/>
      <c r="D46" s="327"/>
      <c r="E46" s="327"/>
      <c r="F46" s="327"/>
      <c r="G46" s="327"/>
    </row>
    <row r="47" spans="1:7" s="28" customFormat="1" ht="12">
      <c r="A47" s="350">
        <v>35</v>
      </c>
      <c r="B47" s="327" t="s">
        <v>2160</v>
      </c>
      <c r="C47" s="328">
        <v>0</v>
      </c>
      <c r="D47" s="328">
        <v>11469</v>
      </c>
      <c r="E47" s="328">
        <v>11469</v>
      </c>
      <c r="F47" s="328">
        <v>28497</v>
      </c>
      <c r="G47" s="328">
        <v>39966</v>
      </c>
    </row>
    <row r="48" spans="1:7" s="28" customFormat="1" ht="12">
      <c r="A48" s="350">
        <v>36</v>
      </c>
      <c r="B48" s="327" t="s">
        <v>1114</v>
      </c>
      <c r="C48" s="354">
        <v>396024</v>
      </c>
      <c r="D48" s="354">
        <v>-329028</v>
      </c>
      <c r="E48" s="354">
        <v>66996</v>
      </c>
      <c r="F48" s="354">
        <v>166474</v>
      </c>
      <c r="G48" s="354">
        <v>233472</v>
      </c>
    </row>
    <row r="49" spans="1:12" s="28" customFormat="1" ht="12">
      <c r="A49" s="350">
        <v>37</v>
      </c>
      <c r="B49" s="327"/>
      <c r="C49" s="327"/>
      <c r="D49" s="327"/>
      <c r="E49" s="327"/>
      <c r="F49" s="327"/>
      <c r="G49" s="327"/>
    </row>
    <row r="50" spans="1:12" s="28" customFormat="1" thickBot="1">
      <c r="A50" s="350">
        <v>38</v>
      </c>
      <c r="B50" s="327" t="s">
        <v>845</v>
      </c>
      <c r="C50" s="356">
        <v>396024</v>
      </c>
      <c r="D50" s="356">
        <v>-317559</v>
      </c>
      <c r="E50" s="356">
        <v>78465</v>
      </c>
      <c r="F50" s="356">
        <v>194971</v>
      </c>
      <c r="G50" s="356">
        <v>273438</v>
      </c>
      <c r="I50" s="578"/>
      <c r="L50" s="578"/>
    </row>
    <row r="51" spans="1:12" s="28" customFormat="1" thickTop="1">
      <c r="A51" s="350">
        <v>39</v>
      </c>
      <c r="B51" s="327"/>
      <c r="C51" s="391"/>
      <c r="D51" s="391"/>
      <c r="E51" s="391"/>
      <c r="F51" s="391"/>
      <c r="G51" s="391"/>
      <c r="I51" s="971"/>
    </row>
    <row r="52" spans="1:12" s="28" customFormat="1" ht="14.25">
      <c r="A52" s="350">
        <v>40</v>
      </c>
      <c r="B52" s="2616"/>
      <c r="C52" s="2596"/>
      <c r="D52" s="2596"/>
      <c r="E52" s="2596"/>
      <c r="F52" s="2596"/>
      <c r="G52" s="2596"/>
      <c r="I52" s="971"/>
    </row>
    <row r="53" spans="1:12" s="28" customFormat="1" ht="12">
      <c r="A53" s="350"/>
      <c r="B53" s="327"/>
      <c r="C53" s="327"/>
      <c r="D53" s="327"/>
      <c r="E53" s="327"/>
      <c r="F53" s="327"/>
      <c r="G53" s="327"/>
    </row>
    <row r="54" spans="1:12" s="28" customFormat="1" ht="12">
      <c r="A54" s="350"/>
      <c r="B54" s="327"/>
      <c r="C54" s="327"/>
      <c r="D54" s="327"/>
      <c r="E54" s="327"/>
      <c r="F54" s="327"/>
      <c r="G54" s="327"/>
      <c r="I54" s="971"/>
    </row>
    <row r="55" spans="1:12" s="28" customFormat="1" ht="12">
      <c r="A55" s="350"/>
      <c r="B55" s="327"/>
      <c r="C55" s="327"/>
      <c r="D55" s="327"/>
      <c r="E55" s="327"/>
      <c r="F55" s="327"/>
      <c r="G55" s="327"/>
    </row>
    <row r="56" spans="1:12" s="28" customFormat="1" ht="12">
      <c r="A56" s="350"/>
      <c r="B56" s="327" t="s">
        <v>4</v>
      </c>
      <c r="C56" s="327"/>
      <c r="D56" s="327"/>
      <c r="E56" s="327"/>
      <c r="F56" s="327"/>
      <c r="G56" s="327"/>
    </row>
    <row r="57" spans="1:12" s="28" customFormat="1" ht="12">
      <c r="A57" s="350"/>
      <c r="B57" s="327" t="s">
        <v>1035</v>
      </c>
      <c r="C57" s="327"/>
      <c r="D57" s="327"/>
      <c r="E57" s="327"/>
      <c r="F57" s="327"/>
      <c r="G57" s="327"/>
    </row>
    <row r="58" spans="1:12" s="28" customFormat="1" ht="12">
      <c r="A58" s="327"/>
      <c r="B58" s="327"/>
      <c r="C58" s="327"/>
      <c r="D58" s="327"/>
      <c r="E58" s="327"/>
      <c r="F58" s="327"/>
      <c r="G58" s="327"/>
    </row>
    <row r="59" spans="1:12" s="28" customFormat="1" ht="12">
      <c r="A59" s="1939"/>
      <c r="B59" s="364"/>
      <c r="C59" s="1318"/>
      <c r="D59" s="1318"/>
      <c r="E59" s="1318"/>
      <c r="F59" s="1318"/>
      <c r="G59" s="1317"/>
    </row>
    <row r="60" spans="1:12" s="28" customFormat="1" ht="12">
      <c r="A60" s="327"/>
      <c r="B60" s="327"/>
      <c r="C60" s="327"/>
      <c r="D60" s="327"/>
      <c r="E60" s="327"/>
      <c r="F60" s="327"/>
      <c r="G60" s="327"/>
    </row>
    <row r="61" spans="1:12" s="28" customFormat="1" ht="12">
      <c r="A61" s="327"/>
      <c r="G61" s="327"/>
    </row>
    <row r="62" spans="1:12" s="28" customFormat="1" ht="12">
      <c r="A62" s="327"/>
      <c r="G62" s="327"/>
    </row>
    <row r="63" spans="1:12" s="28" customFormat="1" ht="12">
      <c r="A63" s="327"/>
      <c r="G63" s="327"/>
    </row>
    <row r="64" spans="1:12" s="28" customFormat="1" ht="12">
      <c r="A64" s="327"/>
      <c r="G64" s="327"/>
    </row>
    <row r="65" spans="1:7" s="28" customFormat="1" ht="12">
      <c r="A65" s="327"/>
      <c r="C65" s="578"/>
      <c r="G65" s="327"/>
    </row>
    <row r="66" spans="1:7">
      <c r="B66" s="978"/>
      <c r="C66" s="2117"/>
      <c r="D66" s="978"/>
      <c r="E66" s="978"/>
      <c r="F66" s="978"/>
    </row>
    <row r="72" spans="1:7">
      <c r="D72" s="410"/>
    </row>
    <row r="75" spans="1:7">
      <c r="D75" s="410"/>
    </row>
    <row r="198" spans="1:2">
      <c r="A198" s="2108"/>
      <c r="B198" s="2108"/>
    </row>
    <row r="199" spans="1:2">
      <c r="A199" s="2108"/>
      <c r="B199" s="2108"/>
    </row>
    <row r="200" spans="1:2">
      <c r="A200" s="2108"/>
      <c r="B200" s="2108"/>
    </row>
    <row r="201" spans="1:2">
      <c r="A201" s="2108"/>
      <c r="B201" s="2108"/>
    </row>
    <row r="202" spans="1:2">
      <c r="A202" s="2108"/>
      <c r="B202" s="2108"/>
    </row>
    <row r="232" spans="1:2">
      <c r="A232" s="2108"/>
      <c r="B232" s="2108"/>
    </row>
    <row r="301" spans="1:1">
      <c r="A301" s="321"/>
    </row>
    <row r="318" spans="1:1">
      <c r="A318" s="2108"/>
    </row>
    <row r="319" spans="1:1">
      <c r="A319" s="2108"/>
    </row>
    <row r="320" spans="1:1">
      <c r="A320" s="2108"/>
    </row>
    <row r="321" spans="1:1">
      <c r="A321" s="2108"/>
    </row>
    <row r="322" spans="1:1">
      <c r="A322" s="2108"/>
    </row>
    <row r="323" spans="1:1">
      <c r="A323" s="2108"/>
    </row>
    <row r="324" spans="1:1">
      <c r="A324" s="2108"/>
    </row>
    <row r="325" spans="1:1">
      <c r="A325" s="2108"/>
    </row>
    <row r="326" spans="1:1">
      <c r="A326" s="2108"/>
    </row>
    <row r="327" spans="1:1">
      <c r="A327" s="2108"/>
    </row>
    <row r="328" spans="1:1">
      <c r="A328" s="2108"/>
    </row>
    <row r="329" spans="1:1">
      <c r="A329" s="2108"/>
    </row>
    <row r="330" spans="1:1">
      <c r="A330" s="2108"/>
    </row>
    <row r="331" spans="1:1">
      <c r="A331" s="2108"/>
    </row>
    <row r="332" spans="1:1">
      <c r="A332" s="2108"/>
    </row>
    <row r="333" spans="1:1">
      <c r="A333" s="2108"/>
    </row>
    <row r="334" spans="1:1">
      <c r="A334" s="2108"/>
    </row>
    <row r="335" spans="1:1">
      <c r="A335" s="2108"/>
    </row>
    <row r="336" spans="1:1">
      <c r="A336" s="2108"/>
    </row>
    <row r="337" spans="1:1">
      <c r="A337" s="2108"/>
    </row>
    <row r="338" spans="1:1">
      <c r="A338" s="2108"/>
    </row>
    <row r="339" spans="1:1">
      <c r="A339" s="2108"/>
    </row>
    <row r="340" spans="1:1">
      <c r="A340" s="2108"/>
    </row>
    <row r="341" spans="1:1">
      <c r="A341" s="2108"/>
    </row>
    <row r="342" spans="1:1">
      <c r="A342" s="2108"/>
    </row>
    <row r="343" spans="1:1">
      <c r="A343" s="2108"/>
    </row>
    <row r="344" spans="1:1">
      <c r="A344" s="2108"/>
    </row>
    <row r="345" spans="1:1">
      <c r="A345" s="2108"/>
    </row>
    <row r="346" spans="1:1">
      <c r="A346" s="2108"/>
    </row>
    <row r="347" spans="1:1">
      <c r="A347" s="2108"/>
    </row>
    <row r="348" spans="1:1">
      <c r="A348" s="2108"/>
    </row>
    <row r="349" spans="1:1">
      <c r="A349" s="2108"/>
    </row>
    <row r="350" spans="1:1">
      <c r="A350" s="2108"/>
    </row>
    <row r="351" spans="1:1">
      <c r="A351" s="2108"/>
    </row>
    <row r="352" spans="1:1">
      <c r="A352" s="2108"/>
    </row>
    <row r="353" spans="1:1">
      <c r="A353" s="2108"/>
    </row>
    <row r="354" spans="1:1">
      <c r="A354" s="2108"/>
    </row>
    <row r="355" spans="1:1">
      <c r="A355" s="2108"/>
    </row>
    <row r="356" spans="1:1">
      <c r="A356" s="2108"/>
    </row>
    <row r="357" spans="1:1">
      <c r="A357" s="2108"/>
    </row>
    <row r="358" spans="1:1">
      <c r="A358" s="2108"/>
    </row>
    <row r="359" spans="1:1">
      <c r="A359" s="2108"/>
    </row>
    <row r="360" spans="1:1">
      <c r="A360" s="2108"/>
    </row>
    <row r="361" spans="1:1">
      <c r="A361" s="2108"/>
    </row>
    <row r="362" spans="1:1">
      <c r="A362" s="2108"/>
    </row>
    <row r="363" spans="1:1">
      <c r="A363" s="2108"/>
    </row>
    <row r="364" spans="1:1">
      <c r="A364" s="2108"/>
    </row>
    <row r="365" spans="1:1">
      <c r="A365" s="2108"/>
    </row>
    <row r="366" spans="1:1">
      <c r="A366" s="2108"/>
    </row>
    <row r="367" spans="1:1">
      <c r="A367" s="2108"/>
    </row>
    <row r="368" spans="1:1">
      <c r="A368" s="2108"/>
    </row>
    <row r="369" spans="1:1">
      <c r="A369" s="2108"/>
    </row>
    <row r="370" spans="1:1">
      <c r="A370" s="2108"/>
    </row>
    <row r="371" spans="1:1">
      <c r="A371" s="2108"/>
    </row>
    <row r="372" spans="1:1">
      <c r="A372" s="2108"/>
    </row>
  </sheetData>
  <mergeCells count="2">
    <mergeCell ref="A8:G9"/>
    <mergeCell ref="B52:G52"/>
  </mergeCells>
  <phoneticPr fontId="29" type="noConversion"/>
  <printOptions horizontalCentered="1"/>
  <pageMargins left="0.75" right="0.25" top="0.5" bottom="0.25" header="0.25" footer="0.21"/>
  <pageSetup scale="90" orientation="portrait" r:id="rId1"/>
  <headerFooter alignWithMargins="0"/>
</worksheet>
</file>

<file path=xl/worksheets/sheet51.xml><?xml version="1.0" encoding="utf-8"?>
<worksheet xmlns="http://schemas.openxmlformats.org/spreadsheetml/2006/main" xmlns:r="http://schemas.openxmlformats.org/officeDocument/2006/relationships">
  <sheetPr transitionEvaluation="1" transitionEntry="1" codeName="Sheet54">
    <pageSetUpPr fitToPage="1"/>
  </sheetPr>
  <dimension ref="A1:H361"/>
  <sheetViews>
    <sheetView view="pageBreakPreview" zoomScale="60" zoomScaleNormal="100" workbookViewId="0"/>
  </sheetViews>
  <sheetFormatPr defaultColWidth="10.85546875" defaultRowHeight="12.75"/>
  <cols>
    <col min="1" max="1" width="4.42578125" style="327" customWidth="1"/>
    <col min="2" max="2" width="31.28515625" style="327" customWidth="1"/>
    <col min="3" max="3" width="12.85546875" style="327" customWidth="1"/>
    <col min="4" max="4" width="12.140625" style="327" customWidth="1"/>
    <col min="5" max="5" width="12" style="327" customWidth="1"/>
    <col min="6" max="6" width="11.42578125" style="327" customWidth="1"/>
    <col min="7" max="7" width="12.28515625" style="327" customWidth="1"/>
    <col min="8" max="8" width="10.85546875" style="327"/>
    <col min="9" max="16384" width="10.85546875" style="978"/>
  </cols>
  <sheetData>
    <row r="1" spans="1:8" s="28" customFormat="1" ht="12">
      <c r="A1" s="321" t="s">
        <v>502</v>
      </c>
      <c r="B1" s="321"/>
      <c r="C1" s="365"/>
      <c r="E1" s="321" t="s">
        <v>1741</v>
      </c>
      <c r="G1" s="321"/>
      <c r="H1" s="327"/>
    </row>
    <row r="2" spans="1:8" s="28" customFormat="1" ht="12">
      <c r="A2" s="321"/>
      <c r="B2" s="321"/>
      <c r="C2" s="365"/>
      <c r="E2" s="321" t="s">
        <v>1662</v>
      </c>
      <c r="G2" s="321"/>
      <c r="H2" s="327"/>
    </row>
    <row r="3" spans="1:8" s="28" customFormat="1" ht="12">
      <c r="A3" s="321" t="s">
        <v>3808</v>
      </c>
      <c r="B3" s="321"/>
      <c r="C3" s="365"/>
      <c r="E3" s="317" t="s">
        <v>1076</v>
      </c>
      <c r="G3" s="321"/>
      <c r="H3" s="327"/>
    </row>
    <row r="4" spans="1:8" s="28" customFormat="1" ht="12">
      <c r="A4" s="321" t="s">
        <v>3807</v>
      </c>
      <c r="B4" s="321"/>
      <c r="C4" s="417"/>
      <c r="E4" s="321" t="s">
        <v>4056</v>
      </c>
      <c r="G4" s="321"/>
      <c r="H4" s="327"/>
    </row>
    <row r="5" spans="1:8" s="28" customFormat="1" ht="12">
      <c r="A5" s="321" t="s">
        <v>2631</v>
      </c>
      <c r="B5" s="321"/>
      <c r="C5" s="321"/>
      <c r="E5" s="321" t="s">
        <v>5</v>
      </c>
      <c r="G5" s="321"/>
      <c r="H5" s="327"/>
    </row>
    <row r="6" spans="1:8" s="28" customFormat="1" ht="12">
      <c r="A6" s="317" t="s">
        <v>956</v>
      </c>
      <c r="B6" s="321"/>
      <c r="C6" s="321"/>
      <c r="D6" s="321"/>
      <c r="E6" s="321" t="s">
        <v>2126</v>
      </c>
      <c r="F6" s="321"/>
      <c r="G6" s="321"/>
      <c r="H6" s="327"/>
    </row>
    <row r="7" spans="1:8" s="28" customFormat="1" ht="12">
      <c r="A7" s="317" t="s">
        <v>1906</v>
      </c>
      <c r="B7" s="321"/>
      <c r="C7" s="321"/>
      <c r="D7" s="321"/>
      <c r="E7" s="327"/>
      <c r="F7" s="321"/>
      <c r="G7" s="321"/>
      <c r="H7" s="327"/>
    </row>
    <row r="8" spans="1:8" s="28" customFormat="1" ht="12">
      <c r="A8" s="321"/>
      <c r="B8" s="321"/>
      <c r="C8" s="321"/>
      <c r="D8" s="321"/>
      <c r="E8" s="321"/>
      <c r="F8" s="321"/>
      <c r="G8" s="321"/>
      <c r="H8" s="327"/>
    </row>
    <row r="9" spans="1:8" s="28" customFormat="1" ht="12">
      <c r="A9" s="2585" t="s">
        <v>872</v>
      </c>
      <c r="B9" s="2583"/>
      <c r="C9" s="2583"/>
      <c r="D9" s="2583"/>
      <c r="E9" s="2583"/>
      <c r="F9" s="2583"/>
      <c r="G9" s="2583"/>
      <c r="H9" s="327"/>
    </row>
    <row r="10" spans="1:8" s="28" customFormat="1" ht="12">
      <c r="A10" s="2583"/>
      <c r="B10" s="2583"/>
      <c r="C10" s="2583"/>
      <c r="D10" s="2583"/>
      <c r="E10" s="2583"/>
      <c r="F10" s="2583"/>
      <c r="G10" s="2583"/>
      <c r="H10" s="327"/>
    </row>
    <row r="11" spans="1:8" s="28" customFormat="1" ht="3" customHeight="1">
      <c r="A11" s="2583"/>
      <c r="B11" s="2583"/>
      <c r="C11" s="2583"/>
      <c r="D11" s="2583"/>
      <c r="E11" s="2583"/>
      <c r="F11" s="2583"/>
      <c r="G11" s="2583"/>
      <c r="H11" s="327"/>
    </row>
    <row r="12" spans="1:8" s="28" customFormat="1" ht="12" hidden="1">
      <c r="A12" s="2583"/>
      <c r="B12" s="2583"/>
      <c r="C12" s="2583"/>
      <c r="D12" s="2583"/>
      <c r="E12" s="2583"/>
      <c r="F12" s="2583"/>
      <c r="G12" s="2583"/>
      <c r="H12" s="327"/>
    </row>
    <row r="13" spans="1:8" s="28" customFormat="1" thickBot="1">
      <c r="A13" s="366"/>
      <c r="B13" s="366"/>
      <c r="C13" s="366"/>
      <c r="D13" s="366"/>
      <c r="E13" s="366"/>
      <c r="F13" s="366"/>
      <c r="G13" s="366"/>
      <c r="H13" s="327"/>
    </row>
    <row r="14" spans="1:8" s="28" customFormat="1" ht="12">
      <c r="A14" s="348" t="s">
        <v>119</v>
      </c>
      <c r="B14" s="321"/>
      <c r="C14" s="326" t="s">
        <v>152</v>
      </c>
      <c r="D14" s="326" t="s">
        <v>1027</v>
      </c>
      <c r="E14" s="326" t="s">
        <v>1027</v>
      </c>
      <c r="F14" s="375"/>
      <c r="G14" s="375"/>
      <c r="H14" s="327"/>
    </row>
    <row r="15" spans="1:8" s="28" customFormat="1" ht="12">
      <c r="A15" s="615" t="s">
        <v>1029</v>
      </c>
      <c r="B15" s="616" t="s">
        <v>1030</v>
      </c>
      <c r="C15" s="616" t="s">
        <v>1828</v>
      </c>
      <c r="D15" s="616" t="s">
        <v>1032</v>
      </c>
      <c r="E15" s="616" t="s">
        <v>1242</v>
      </c>
      <c r="F15" s="616" t="s">
        <v>682</v>
      </c>
      <c r="G15" s="616" t="s">
        <v>683</v>
      </c>
      <c r="H15" s="327"/>
    </row>
    <row r="16" spans="1:8" s="28" customFormat="1" ht="12">
      <c r="A16" s="364">
        <v>1</v>
      </c>
      <c r="B16" s="327" t="s">
        <v>701</v>
      </c>
      <c r="C16" s="332"/>
      <c r="D16" s="332"/>
      <c r="E16" s="332">
        <v>0</v>
      </c>
      <c r="F16" s="332"/>
      <c r="G16" s="332"/>
      <c r="H16" s="327"/>
    </row>
    <row r="17" spans="1:8" s="28" customFormat="1" ht="12">
      <c r="A17" s="364">
        <v>2</v>
      </c>
      <c r="B17" s="327"/>
      <c r="C17" s="328"/>
      <c r="D17" s="328"/>
      <c r="E17" s="328"/>
      <c r="F17" s="328"/>
      <c r="G17" s="328"/>
      <c r="H17" s="327"/>
    </row>
    <row r="18" spans="1:8" s="28" customFormat="1" ht="12">
      <c r="A18" s="364">
        <v>3</v>
      </c>
      <c r="B18" s="327" t="s">
        <v>706</v>
      </c>
      <c r="C18" s="328"/>
      <c r="D18" s="328"/>
      <c r="E18" s="328">
        <v>0</v>
      </c>
      <c r="F18" s="328"/>
      <c r="G18" s="328"/>
      <c r="H18" s="327"/>
    </row>
    <row r="19" spans="1:8" s="28" customFormat="1" ht="12">
      <c r="A19" s="364">
        <v>4</v>
      </c>
      <c r="B19" s="327" t="s">
        <v>1634</v>
      </c>
      <c r="C19" s="328"/>
      <c r="D19" s="328"/>
      <c r="E19" s="328"/>
      <c r="F19" s="328"/>
      <c r="G19" s="328"/>
      <c r="H19" s="327"/>
    </row>
    <row r="20" spans="1:8" s="28" customFormat="1" ht="12">
      <c r="A20" s="364">
        <v>5</v>
      </c>
      <c r="B20" s="327"/>
      <c r="C20" s="328"/>
      <c r="D20" s="328"/>
      <c r="E20" s="328"/>
      <c r="F20" s="328"/>
      <c r="G20" s="328"/>
      <c r="H20" s="327"/>
    </row>
    <row r="21" spans="1:8" s="28" customFormat="1" ht="12">
      <c r="A21" s="364">
        <v>6</v>
      </c>
      <c r="B21" s="327" t="s">
        <v>1853</v>
      </c>
      <c r="C21" s="328">
        <v>5863</v>
      </c>
      <c r="D21" s="328">
        <v>20821.425631373695</v>
      </c>
      <c r="E21" s="328">
        <v>26684.425631373695</v>
      </c>
      <c r="F21" s="328">
        <v>17170.363896016061</v>
      </c>
      <c r="G21" s="328">
        <v>9514.0617353576345</v>
      </c>
      <c r="H21" s="327"/>
    </row>
    <row r="22" spans="1:8" s="28" customFormat="1" ht="12">
      <c r="A22" s="364">
        <v>7</v>
      </c>
      <c r="B22" s="327"/>
      <c r="C22" s="328"/>
      <c r="D22" s="328"/>
      <c r="E22" s="328"/>
      <c r="F22" s="328"/>
      <c r="G22" s="328"/>
      <c r="H22" s="327"/>
    </row>
    <row r="23" spans="1:8" s="28" customFormat="1" ht="12">
      <c r="A23" s="364">
        <v>8</v>
      </c>
      <c r="B23" s="409" t="s">
        <v>850</v>
      </c>
      <c r="C23" s="328">
        <v>692398.26000000013</v>
      </c>
      <c r="D23" s="328">
        <v>56645.770018995579</v>
      </c>
      <c r="E23" s="328">
        <v>749044.03001899575</v>
      </c>
      <c r="F23" s="328">
        <v>474616.26831366919</v>
      </c>
      <c r="G23" s="328">
        <v>274427.76170532656</v>
      </c>
      <c r="H23" s="327"/>
    </row>
    <row r="24" spans="1:8" s="28" customFormat="1" ht="12">
      <c r="A24" s="364">
        <v>9</v>
      </c>
      <c r="B24" s="327"/>
      <c r="C24" s="328"/>
      <c r="D24" s="328"/>
      <c r="E24" s="328"/>
      <c r="F24" s="328"/>
      <c r="G24" s="328"/>
      <c r="H24" s="327"/>
    </row>
    <row r="25" spans="1:8" s="28" customFormat="1" ht="12">
      <c r="A25" s="364">
        <v>10</v>
      </c>
      <c r="B25" s="409" t="s">
        <v>121</v>
      </c>
      <c r="C25" s="328">
        <v>-63008.06</v>
      </c>
      <c r="D25" s="328">
        <v>63008.06</v>
      </c>
      <c r="E25" s="328">
        <v>0</v>
      </c>
      <c r="F25" s="328"/>
      <c r="G25" s="328"/>
      <c r="H25" s="327"/>
    </row>
    <row r="26" spans="1:8" s="28" customFormat="1" ht="12">
      <c r="A26" s="364">
        <v>11</v>
      </c>
      <c r="B26" s="327"/>
      <c r="C26" s="328"/>
      <c r="D26" s="328"/>
      <c r="E26" s="328"/>
      <c r="F26" s="328"/>
      <c r="G26" s="328"/>
      <c r="H26" s="327"/>
    </row>
    <row r="27" spans="1:8" s="28" customFormat="1" ht="12">
      <c r="A27" s="364">
        <v>12</v>
      </c>
      <c r="B27" s="327" t="s">
        <v>1962</v>
      </c>
      <c r="C27" s="2115"/>
      <c r="D27" s="328"/>
      <c r="E27" s="328"/>
      <c r="F27" s="328"/>
      <c r="G27" s="328"/>
      <c r="H27" s="327"/>
    </row>
    <row r="28" spans="1:8" s="28" customFormat="1" ht="12">
      <c r="A28" s="364">
        <v>13</v>
      </c>
      <c r="B28" s="327" t="s">
        <v>1692</v>
      </c>
      <c r="C28" s="354">
        <v>0</v>
      </c>
      <c r="D28" s="354">
        <v>0</v>
      </c>
      <c r="E28" s="354">
        <v>0</v>
      </c>
      <c r="F28" s="354">
        <v>0</v>
      </c>
      <c r="G28" s="354">
        <v>0</v>
      </c>
      <c r="H28" s="327"/>
    </row>
    <row r="29" spans="1:8" s="28" customFormat="1" ht="12">
      <c r="A29" s="364">
        <v>14</v>
      </c>
      <c r="B29" s="327"/>
      <c r="C29" s="327"/>
      <c r="D29" s="327"/>
      <c r="E29" s="327"/>
      <c r="F29" s="327"/>
      <c r="G29" s="327"/>
      <c r="H29" s="327"/>
    </row>
    <row r="30" spans="1:8" s="28" customFormat="1" thickBot="1">
      <c r="A30" s="364">
        <v>15</v>
      </c>
      <c r="B30" s="327" t="s">
        <v>1319</v>
      </c>
      <c r="C30" s="356">
        <v>635253.20000000019</v>
      </c>
      <c r="D30" s="356">
        <v>140475.25565036928</v>
      </c>
      <c r="E30" s="356">
        <v>775728.4556503694</v>
      </c>
      <c r="F30" s="356">
        <v>491786.63220968528</v>
      </c>
      <c r="G30" s="356">
        <v>283941.82344068418</v>
      </c>
      <c r="H30" s="327"/>
    </row>
    <row r="31" spans="1:8" s="28" customFormat="1" thickTop="1">
      <c r="A31" s="364">
        <v>16</v>
      </c>
      <c r="B31" s="327"/>
      <c r="C31" s="327"/>
      <c r="D31" s="327"/>
      <c r="E31" s="327"/>
      <c r="F31" s="327"/>
      <c r="G31" s="391"/>
      <c r="H31" s="327"/>
    </row>
    <row r="32" spans="1:8" s="28" customFormat="1" ht="12">
      <c r="A32" s="364">
        <v>17</v>
      </c>
      <c r="B32" s="341" t="s">
        <v>833</v>
      </c>
      <c r="C32" s="327"/>
      <c r="D32" s="327"/>
      <c r="E32" s="327"/>
      <c r="F32" s="327"/>
      <c r="G32" s="327"/>
      <c r="H32" s="327"/>
    </row>
    <row r="33" spans="1:8" s="28" customFormat="1" ht="12">
      <c r="A33" s="364">
        <v>18</v>
      </c>
      <c r="B33" s="341" t="s">
        <v>834</v>
      </c>
      <c r="C33" s="327"/>
      <c r="D33" s="327"/>
      <c r="E33" s="327"/>
      <c r="F33" s="327"/>
      <c r="G33" s="327"/>
      <c r="H33" s="327"/>
    </row>
    <row r="34" spans="1:8" s="28" customFormat="1" ht="12">
      <c r="A34" s="364">
        <v>19</v>
      </c>
      <c r="B34" s="327"/>
      <c r="C34" s="321"/>
      <c r="D34" s="321"/>
      <c r="E34" s="321"/>
      <c r="F34" s="348" t="s">
        <v>152</v>
      </c>
      <c r="G34" s="348" t="s">
        <v>835</v>
      </c>
      <c r="H34" s="327"/>
    </row>
    <row r="35" spans="1:8" s="28" customFormat="1" ht="12">
      <c r="A35" s="364">
        <v>20</v>
      </c>
      <c r="B35" s="327"/>
      <c r="C35" s="321"/>
      <c r="D35" s="321"/>
      <c r="E35" s="321"/>
      <c r="F35" s="348" t="s">
        <v>867</v>
      </c>
      <c r="G35" s="348" t="s">
        <v>867</v>
      </c>
      <c r="H35" s="327"/>
    </row>
    <row r="36" spans="1:8" s="28" customFormat="1" ht="14.25">
      <c r="A36" s="364">
        <v>21</v>
      </c>
      <c r="B36" s="498" t="s">
        <v>838</v>
      </c>
      <c r="C36" s="343" t="s">
        <v>1393</v>
      </c>
      <c r="D36" s="343" t="s">
        <v>839</v>
      </c>
      <c r="E36" s="343" t="s">
        <v>866</v>
      </c>
      <c r="F36" s="343" t="s">
        <v>866</v>
      </c>
      <c r="G36" s="343" t="s">
        <v>866</v>
      </c>
      <c r="H36" s="327"/>
    </row>
    <row r="37" spans="1:8" s="28" customFormat="1" ht="12">
      <c r="A37" s="364">
        <v>22</v>
      </c>
      <c r="B37" s="327"/>
      <c r="C37" s="327"/>
      <c r="D37" s="327"/>
      <c r="E37" s="327"/>
      <c r="F37" s="327"/>
      <c r="G37" s="327"/>
      <c r="H37" s="327"/>
    </row>
    <row r="38" spans="1:8" s="28" customFormat="1" ht="12">
      <c r="A38" s="364">
        <v>23</v>
      </c>
      <c r="B38" s="327" t="s">
        <v>703</v>
      </c>
      <c r="C38" s="2617" t="s">
        <v>590</v>
      </c>
      <c r="D38" s="2617"/>
      <c r="E38" s="2617"/>
      <c r="F38" s="2617"/>
      <c r="G38" s="2617"/>
      <c r="H38" s="327"/>
    </row>
    <row r="39" spans="1:8" s="28" customFormat="1" ht="12">
      <c r="A39" s="364">
        <v>24</v>
      </c>
      <c r="B39" s="327"/>
      <c r="C39" s="328"/>
      <c r="D39" s="328"/>
      <c r="E39" s="328"/>
      <c r="F39" s="328"/>
      <c r="G39" s="328"/>
      <c r="H39" s="327"/>
    </row>
    <row r="40" spans="1:8" s="28" customFormat="1" ht="12">
      <c r="A40" s="364">
        <v>25</v>
      </c>
      <c r="B40" s="327" t="s">
        <v>916</v>
      </c>
      <c r="C40" s="328"/>
      <c r="D40" s="328"/>
      <c r="E40" s="328"/>
      <c r="F40" s="328"/>
      <c r="G40" s="328"/>
      <c r="H40" s="327"/>
    </row>
    <row r="41" spans="1:8" s="28" customFormat="1" ht="12">
      <c r="A41" s="364">
        <v>26</v>
      </c>
      <c r="B41" s="327" t="s">
        <v>917</v>
      </c>
      <c r="C41" s="328"/>
      <c r="D41" s="328"/>
      <c r="E41" s="328"/>
      <c r="F41" s="328"/>
      <c r="G41" s="2115"/>
      <c r="H41" s="327"/>
    </row>
    <row r="42" spans="1:8" s="28" customFormat="1" ht="12">
      <c r="A42" s="364">
        <v>27</v>
      </c>
      <c r="B42" s="327"/>
      <c r="C42" s="328"/>
      <c r="D42" s="328"/>
      <c r="E42" s="328"/>
      <c r="F42" s="328"/>
      <c r="G42" s="328"/>
      <c r="H42" s="327"/>
    </row>
    <row r="43" spans="1:8" s="28" customFormat="1" ht="14.25">
      <c r="A43" s="364">
        <v>28</v>
      </c>
      <c r="B43" s="327" t="s">
        <v>843</v>
      </c>
      <c r="C43" s="643"/>
      <c r="D43" s="643"/>
      <c r="E43" s="643"/>
      <c r="F43" s="643"/>
      <c r="G43" s="2116"/>
      <c r="H43" s="327"/>
    </row>
    <row r="44" spans="1:8" s="28" customFormat="1" ht="12">
      <c r="A44" s="364">
        <v>29</v>
      </c>
      <c r="B44" s="327"/>
      <c r="C44" s="327"/>
      <c r="D44" s="327"/>
      <c r="E44" s="327"/>
      <c r="F44" s="327"/>
      <c r="G44" s="327"/>
      <c r="H44" s="327"/>
    </row>
    <row r="45" spans="1:8" s="28" customFormat="1" ht="14.25">
      <c r="A45" s="364">
        <v>30</v>
      </c>
      <c r="B45" s="327" t="s">
        <v>1834</v>
      </c>
      <c r="C45" s="1977"/>
      <c r="D45" s="1977"/>
      <c r="E45" s="1977"/>
      <c r="F45" s="1977"/>
      <c r="G45" s="1977"/>
      <c r="H45" s="327"/>
    </row>
    <row r="46" spans="1:8" s="28" customFormat="1" ht="12">
      <c r="A46" s="364">
        <v>31</v>
      </c>
      <c r="B46" s="327"/>
      <c r="C46" s="327"/>
      <c r="D46" s="327"/>
      <c r="E46" s="327"/>
      <c r="F46" s="327"/>
      <c r="G46" s="327"/>
      <c r="H46" s="327"/>
    </row>
    <row r="47" spans="1:8" s="28" customFormat="1" ht="12">
      <c r="A47" s="364">
        <v>32</v>
      </c>
      <c r="B47" s="327" t="s">
        <v>1231</v>
      </c>
      <c r="C47" s="327"/>
      <c r="D47" s="327"/>
      <c r="E47" s="327"/>
      <c r="F47" s="327"/>
      <c r="G47" s="327"/>
      <c r="H47" s="327"/>
    </row>
    <row r="48" spans="1:8" s="28" customFormat="1" ht="12">
      <c r="A48" s="364">
        <v>33</v>
      </c>
      <c r="B48" s="327"/>
      <c r="C48" s="327"/>
      <c r="D48" s="327"/>
      <c r="E48" s="327"/>
      <c r="F48" s="327"/>
      <c r="G48" s="327"/>
      <c r="H48" s="327"/>
    </row>
    <row r="49" spans="1:8" s="28" customFormat="1" ht="14.25">
      <c r="A49" s="364">
        <v>34</v>
      </c>
      <c r="B49" s="327" t="s">
        <v>1232</v>
      </c>
      <c r="C49" s="643"/>
      <c r="D49" s="327"/>
      <c r="E49" s="327"/>
      <c r="F49" s="327"/>
      <c r="G49" s="327"/>
      <c r="H49" s="327"/>
    </row>
    <row r="50" spans="1:8" s="28" customFormat="1" ht="12">
      <c r="A50" s="364">
        <v>35</v>
      </c>
      <c r="B50" s="327"/>
      <c r="C50" s="327"/>
      <c r="D50" s="327"/>
      <c r="E50" s="327"/>
      <c r="F50" s="327"/>
      <c r="G50" s="327"/>
      <c r="H50" s="327"/>
    </row>
    <row r="51" spans="1:8" s="28" customFormat="1" ht="14.25">
      <c r="A51" s="364">
        <v>36</v>
      </c>
      <c r="B51" s="327" t="s">
        <v>1034</v>
      </c>
      <c r="C51" s="1977"/>
      <c r="D51" s="327"/>
      <c r="E51" s="327"/>
      <c r="F51" s="327"/>
      <c r="G51" s="327"/>
      <c r="H51" s="327"/>
    </row>
    <row r="52" spans="1:8" s="28" customFormat="1" ht="12">
      <c r="A52" s="326"/>
      <c r="B52" s="327"/>
      <c r="C52" s="327"/>
      <c r="D52" s="327"/>
      <c r="E52" s="327"/>
      <c r="F52" s="327"/>
      <c r="G52" s="327"/>
      <c r="H52" s="327"/>
    </row>
    <row r="53" spans="1:8" s="28" customFormat="1" ht="12">
      <c r="A53" s="364"/>
      <c r="B53" s="327"/>
      <c r="C53" s="327"/>
      <c r="D53" s="327"/>
      <c r="E53" s="327"/>
      <c r="F53" s="327"/>
      <c r="G53" s="327"/>
      <c r="H53" s="327"/>
    </row>
    <row r="54" spans="1:8" s="28" customFormat="1" ht="12">
      <c r="A54" s="364"/>
      <c r="B54" s="327"/>
      <c r="C54" s="327"/>
      <c r="D54" s="327"/>
      <c r="E54" s="327"/>
      <c r="F54" s="327"/>
      <c r="G54" s="327"/>
      <c r="H54" s="327"/>
    </row>
    <row r="55" spans="1:8" s="28" customFormat="1" ht="12">
      <c r="A55" s="327"/>
      <c r="B55" s="327"/>
      <c r="C55" s="327"/>
      <c r="D55" s="327"/>
      <c r="E55" s="327"/>
      <c r="F55" s="327"/>
      <c r="G55" s="327"/>
      <c r="H55" s="327"/>
    </row>
    <row r="56" spans="1:8" s="28" customFormat="1" ht="12">
      <c r="A56" s="327"/>
      <c r="B56" s="327"/>
      <c r="C56" s="327"/>
      <c r="D56" s="327"/>
      <c r="E56" s="327"/>
      <c r="F56" s="327"/>
      <c r="G56" s="327"/>
      <c r="H56" s="327"/>
    </row>
    <row r="57" spans="1:8" s="28" customFormat="1" ht="12">
      <c r="A57" s="327"/>
      <c r="B57" s="327"/>
      <c r="C57" s="327"/>
      <c r="D57" s="327"/>
      <c r="E57" s="327"/>
      <c r="F57" s="327"/>
      <c r="G57" s="327"/>
      <c r="H57" s="327"/>
    </row>
    <row r="58" spans="1:8" s="28" customFormat="1" ht="12">
      <c r="A58" s="327"/>
      <c r="B58" s="327"/>
      <c r="C58" s="327"/>
      <c r="D58" s="327"/>
      <c r="E58" s="327"/>
      <c r="F58" s="327"/>
      <c r="G58" s="327"/>
      <c r="H58" s="327"/>
    </row>
    <row r="59" spans="1:8" s="28" customFormat="1" ht="12">
      <c r="A59" s="327"/>
      <c r="B59" s="327"/>
      <c r="C59" s="327"/>
      <c r="D59" s="327"/>
      <c r="E59" s="327"/>
      <c r="F59" s="327"/>
      <c r="G59" s="327"/>
      <c r="H59" s="327"/>
    </row>
    <row r="60" spans="1:8" s="28" customFormat="1" ht="12">
      <c r="A60" s="327"/>
      <c r="B60" s="327"/>
      <c r="C60" s="327"/>
      <c r="D60" s="327"/>
      <c r="E60" s="327"/>
      <c r="F60" s="327"/>
      <c r="G60" s="327"/>
      <c r="H60" s="327"/>
    </row>
    <row r="61" spans="1:8" s="28" customFormat="1" ht="12">
      <c r="A61" s="327"/>
      <c r="B61" s="327"/>
      <c r="C61" s="327"/>
      <c r="D61" s="410"/>
      <c r="E61" s="327"/>
      <c r="F61" s="327"/>
      <c r="G61" s="327"/>
      <c r="H61" s="327"/>
    </row>
    <row r="62" spans="1:8" s="28" customFormat="1" ht="12">
      <c r="A62" s="327"/>
      <c r="B62" s="327"/>
      <c r="C62" s="327"/>
      <c r="D62" s="327"/>
      <c r="E62" s="327"/>
      <c r="F62" s="327"/>
      <c r="G62" s="327"/>
      <c r="H62" s="327"/>
    </row>
    <row r="63" spans="1:8" s="28" customFormat="1" ht="12">
      <c r="A63" s="327"/>
      <c r="B63" s="327"/>
      <c r="C63" s="327"/>
      <c r="D63" s="327"/>
      <c r="E63" s="327"/>
      <c r="F63" s="327"/>
      <c r="G63" s="327"/>
      <c r="H63" s="327"/>
    </row>
    <row r="64" spans="1:8" s="28" customFormat="1" ht="12">
      <c r="A64" s="327"/>
      <c r="B64" s="327"/>
      <c r="C64" s="327"/>
      <c r="D64" s="410"/>
      <c r="E64" s="327"/>
      <c r="F64" s="327"/>
      <c r="G64" s="327"/>
      <c r="H64" s="327"/>
    </row>
    <row r="65" spans="1:8" s="28" customFormat="1" ht="12">
      <c r="A65" s="327"/>
      <c r="B65" s="327"/>
      <c r="C65" s="327"/>
      <c r="D65" s="327"/>
      <c r="E65" s="327"/>
      <c r="F65" s="327"/>
      <c r="G65" s="327"/>
      <c r="H65" s="327"/>
    </row>
    <row r="66" spans="1:8" s="28" customFormat="1" ht="12">
      <c r="A66" s="327"/>
      <c r="B66" s="327"/>
      <c r="C66" s="327"/>
      <c r="D66" s="327"/>
      <c r="E66" s="327"/>
      <c r="F66" s="327"/>
      <c r="G66" s="327"/>
      <c r="H66" s="327"/>
    </row>
    <row r="67" spans="1:8" s="28" customFormat="1" ht="12">
      <c r="A67" s="327"/>
      <c r="B67" s="327"/>
      <c r="C67" s="327"/>
      <c r="D67" s="327"/>
      <c r="E67" s="327"/>
      <c r="F67" s="327"/>
      <c r="G67" s="327"/>
      <c r="H67" s="327"/>
    </row>
    <row r="68" spans="1:8" s="28" customFormat="1" ht="12">
      <c r="A68" s="327"/>
      <c r="B68" s="327"/>
      <c r="C68" s="327"/>
      <c r="D68" s="327"/>
      <c r="E68" s="327"/>
      <c r="F68" s="327"/>
      <c r="G68" s="327"/>
      <c r="H68" s="327"/>
    </row>
    <row r="69" spans="1:8" s="28" customFormat="1" ht="12">
      <c r="A69" s="327"/>
      <c r="B69" s="327"/>
      <c r="C69" s="327"/>
      <c r="D69" s="327"/>
      <c r="E69" s="327"/>
      <c r="F69" s="327"/>
      <c r="G69" s="327"/>
      <c r="H69" s="327"/>
    </row>
    <row r="70" spans="1:8" s="28" customFormat="1" ht="12">
      <c r="A70" s="327"/>
      <c r="B70" s="327"/>
      <c r="C70" s="327"/>
      <c r="D70" s="327"/>
      <c r="E70" s="327"/>
      <c r="F70" s="327"/>
      <c r="G70" s="327"/>
      <c r="H70" s="327"/>
    </row>
    <row r="71" spans="1:8" s="28" customFormat="1" ht="12">
      <c r="A71" s="327"/>
      <c r="B71" s="327"/>
      <c r="C71" s="327"/>
      <c r="D71" s="327"/>
      <c r="E71" s="327"/>
      <c r="F71" s="327"/>
      <c r="G71" s="327"/>
      <c r="H71" s="327"/>
    </row>
    <row r="72" spans="1:8" s="28" customFormat="1" ht="12">
      <c r="A72" s="327"/>
      <c r="B72" s="327"/>
      <c r="C72" s="327"/>
      <c r="D72" s="327"/>
      <c r="E72" s="327"/>
      <c r="F72" s="327"/>
      <c r="G72" s="327"/>
      <c r="H72" s="327"/>
    </row>
    <row r="73" spans="1:8" s="28" customFormat="1" ht="12">
      <c r="A73" s="327"/>
      <c r="B73" s="327"/>
      <c r="C73" s="327"/>
      <c r="D73" s="327"/>
      <c r="E73" s="327"/>
      <c r="F73" s="327"/>
      <c r="G73" s="327"/>
      <c r="H73" s="327"/>
    </row>
    <row r="74" spans="1:8" s="28" customFormat="1" ht="12">
      <c r="A74" s="327"/>
      <c r="B74" s="327"/>
      <c r="C74" s="327"/>
      <c r="D74" s="327"/>
      <c r="E74" s="327"/>
      <c r="F74" s="327"/>
      <c r="G74" s="327"/>
      <c r="H74" s="327"/>
    </row>
    <row r="75" spans="1:8" s="28" customFormat="1" ht="12">
      <c r="A75" s="327"/>
      <c r="B75" s="327"/>
      <c r="C75" s="327"/>
      <c r="D75" s="327"/>
      <c r="E75" s="327"/>
      <c r="F75" s="327"/>
      <c r="G75" s="327"/>
      <c r="H75" s="327"/>
    </row>
    <row r="76" spans="1:8" s="28" customFormat="1" ht="12">
      <c r="A76" s="327"/>
      <c r="B76" s="327"/>
      <c r="C76" s="327"/>
      <c r="D76" s="327"/>
      <c r="E76" s="327"/>
      <c r="F76" s="327"/>
      <c r="G76" s="327"/>
      <c r="H76" s="327"/>
    </row>
    <row r="77" spans="1:8" s="28" customFormat="1" ht="12">
      <c r="A77" s="327"/>
      <c r="B77" s="327"/>
      <c r="C77" s="327"/>
      <c r="D77" s="327"/>
      <c r="E77" s="327"/>
      <c r="F77" s="327"/>
      <c r="G77" s="327"/>
      <c r="H77" s="327"/>
    </row>
    <row r="78" spans="1:8" s="28" customFormat="1" ht="12">
      <c r="A78" s="327"/>
      <c r="B78" s="327"/>
      <c r="C78" s="327"/>
      <c r="D78" s="327"/>
      <c r="E78" s="327"/>
      <c r="F78" s="327"/>
      <c r="G78" s="327"/>
      <c r="H78" s="327"/>
    </row>
    <row r="79" spans="1:8" s="28" customFormat="1" ht="12">
      <c r="A79" s="327"/>
      <c r="B79" s="327"/>
      <c r="C79" s="327"/>
      <c r="D79" s="327"/>
      <c r="E79" s="327"/>
      <c r="F79" s="327"/>
      <c r="G79" s="327"/>
      <c r="H79" s="327"/>
    </row>
    <row r="80" spans="1:8" s="28" customFormat="1" ht="12">
      <c r="A80" s="327"/>
      <c r="B80" s="327"/>
      <c r="C80" s="327"/>
      <c r="D80" s="327"/>
      <c r="E80" s="327"/>
      <c r="F80" s="327"/>
      <c r="G80" s="327"/>
      <c r="H80" s="327"/>
    </row>
    <row r="81" spans="1:8" s="28" customFormat="1" ht="12">
      <c r="A81" s="327"/>
      <c r="B81" s="327"/>
      <c r="C81" s="327"/>
      <c r="D81" s="327"/>
      <c r="E81" s="327"/>
      <c r="F81" s="327"/>
      <c r="G81" s="327"/>
      <c r="H81" s="327"/>
    </row>
    <row r="82" spans="1:8" s="28" customFormat="1" ht="12">
      <c r="A82" s="327"/>
      <c r="B82" s="327"/>
      <c r="C82" s="327"/>
      <c r="D82" s="327"/>
      <c r="E82" s="327"/>
      <c r="F82" s="327"/>
      <c r="G82" s="327"/>
      <c r="H82" s="327"/>
    </row>
    <row r="83" spans="1:8" s="28" customFormat="1" ht="12">
      <c r="A83" s="327"/>
      <c r="B83" s="327"/>
      <c r="C83" s="327"/>
      <c r="D83" s="327"/>
      <c r="E83" s="327"/>
      <c r="F83" s="327"/>
      <c r="G83" s="327"/>
      <c r="H83" s="327"/>
    </row>
    <row r="84" spans="1:8" s="28" customFormat="1" ht="12">
      <c r="A84" s="327"/>
      <c r="B84" s="327"/>
      <c r="C84" s="327"/>
      <c r="D84" s="327"/>
      <c r="E84" s="327"/>
      <c r="F84" s="327"/>
      <c r="G84" s="327"/>
      <c r="H84" s="327"/>
    </row>
    <row r="85" spans="1:8" s="28" customFormat="1" ht="12">
      <c r="A85" s="327"/>
      <c r="B85" s="327"/>
      <c r="C85" s="327"/>
      <c r="D85" s="327"/>
      <c r="E85" s="327"/>
      <c r="F85" s="327"/>
      <c r="G85" s="327"/>
      <c r="H85" s="327"/>
    </row>
    <row r="86" spans="1:8" s="28" customFormat="1" ht="12">
      <c r="A86" s="327"/>
      <c r="B86" s="327"/>
      <c r="C86" s="327"/>
      <c r="D86" s="327"/>
      <c r="E86" s="327"/>
      <c r="F86" s="327"/>
      <c r="G86" s="327"/>
      <c r="H86" s="327"/>
    </row>
    <row r="87" spans="1:8" s="28" customFormat="1" ht="12">
      <c r="A87" s="327"/>
      <c r="B87" s="327"/>
      <c r="C87" s="327"/>
      <c r="D87" s="327"/>
      <c r="E87" s="327"/>
      <c r="F87" s="327"/>
      <c r="G87" s="327"/>
      <c r="H87" s="327"/>
    </row>
    <row r="88" spans="1:8" s="28" customFormat="1" ht="12">
      <c r="A88" s="327"/>
      <c r="B88" s="327"/>
      <c r="C88" s="327"/>
      <c r="D88" s="327"/>
      <c r="E88" s="327"/>
      <c r="F88" s="327"/>
      <c r="G88" s="327"/>
      <c r="H88" s="327"/>
    </row>
    <row r="89" spans="1:8" s="28" customFormat="1" ht="12">
      <c r="A89" s="327"/>
      <c r="B89" s="327"/>
      <c r="C89" s="327"/>
      <c r="D89" s="327"/>
      <c r="E89" s="327"/>
      <c r="F89" s="327"/>
      <c r="G89" s="327"/>
      <c r="H89" s="327"/>
    </row>
    <row r="90" spans="1:8" s="28" customFormat="1" ht="12">
      <c r="A90" s="327"/>
      <c r="B90" s="327"/>
      <c r="C90" s="327"/>
      <c r="D90" s="327"/>
      <c r="E90" s="327"/>
      <c r="F90" s="327"/>
      <c r="G90" s="327"/>
      <c r="H90" s="327"/>
    </row>
    <row r="91" spans="1:8" s="28" customFormat="1" ht="12">
      <c r="A91" s="327"/>
      <c r="B91" s="327"/>
      <c r="C91" s="327"/>
      <c r="D91" s="327"/>
      <c r="E91" s="327"/>
      <c r="F91" s="327"/>
      <c r="G91" s="327"/>
      <c r="H91" s="327"/>
    </row>
    <row r="92" spans="1:8" s="28" customFormat="1" ht="12">
      <c r="A92" s="327"/>
      <c r="B92" s="327"/>
      <c r="C92" s="327"/>
      <c r="D92" s="327"/>
      <c r="E92" s="327"/>
      <c r="F92" s="327"/>
      <c r="G92" s="327"/>
      <c r="H92" s="327"/>
    </row>
    <row r="93" spans="1:8" s="28" customFormat="1" ht="12">
      <c r="A93" s="327"/>
      <c r="B93" s="327"/>
      <c r="C93" s="327"/>
      <c r="D93" s="327"/>
      <c r="E93" s="327"/>
      <c r="F93" s="327"/>
      <c r="G93" s="327"/>
      <c r="H93" s="327"/>
    </row>
    <row r="94" spans="1:8" s="28" customFormat="1" ht="12">
      <c r="A94" s="327"/>
      <c r="B94" s="327"/>
      <c r="C94" s="327"/>
      <c r="D94" s="327"/>
      <c r="E94" s="327"/>
      <c r="F94" s="327"/>
      <c r="G94" s="327"/>
      <c r="H94" s="327"/>
    </row>
    <row r="95" spans="1:8" s="28" customFormat="1" ht="12">
      <c r="A95" s="327"/>
      <c r="B95" s="327"/>
      <c r="C95" s="327"/>
      <c r="D95" s="327"/>
      <c r="E95" s="327"/>
      <c r="F95" s="327"/>
      <c r="G95" s="327"/>
      <c r="H95" s="327"/>
    </row>
    <row r="96" spans="1:8" s="28" customFormat="1" ht="12">
      <c r="A96" s="327"/>
      <c r="B96" s="327"/>
      <c r="C96" s="327"/>
      <c r="D96" s="327"/>
      <c r="E96" s="327"/>
      <c r="F96" s="327"/>
      <c r="G96" s="327"/>
      <c r="H96" s="327"/>
    </row>
    <row r="97" spans="1:8" s="28" customFormat="1" ht="12">
      <c r="A97" s="327"/>
      <c r="B97" s="327"/>
      <c r="C97" s="327"/>
      <c r="D97" s="327"/>
      <c r="E97" s="327"/>
      <c r="F97" s="327"/>
      <c r="G97" s="327"/>
      <c r="H97" s="327"/>
    </row>
    <row r="98" spans="1:8" s="28" customFormat="1" ht="12">
      <c r="A98" s="327"/>
      <c r="B98" s="327"/>
      <c r="C98" s="327"/>
      <c r="D98" s="327"/>
      <c r="E98" s="327"/>
      <c r="F98" s="327"/>
      <c r="G98" s="327"/>
      <c r="H98" s="327"/>
    </row>
    <row r="99" spans="1:8" s="28" customFormat="1" ht="12">
      <c r="A99" s="327"/>
      <c r="B99" s="327"/>
      <c r="C99" s="327"/>
      <c r="D99" s="327"/>
      <c r="E99" s="327"/>
      <c r="F99" s="327"/>
      <c r="G99" s="327"/>
      <c r="H99" s="327"/>
    </row>
    <row r="100" spans="1:8" s="28" customFormat="1" ht="12">
      <c r="A100" s="327"/>
      <c r="B100" s="327"/>
      <c r="C100" s="327"/>
      <c r="D100" s="327"/>
      <c r="E100" s="327"/>
      <c r="F100" s="327"/>
      <c r="G100" s="327"/>
      <c r="H100" s="327"/>
    </row>
    <row r="101" spans="1:8" s="28" customFormat="1" ht="12">
      <c r="A101" s="327"/>
      <c r="B101" s="327"/>
      <c r="C101" s="327"/>
      <c r="D101" s="327"/>
      <c r="E101" s="327"/>
      <c r="F101" s="327"/>
      <c r="G101" s="327"/>
      <c r="H101" s="327"/>
    </row>
    <row r="102" spans="1:8" s="28" customFormat="1" ht="12">
      <c r="A102" s="327"/>
      <c r="B102" s="327"/>
      <c r="C102" s="327"/>
      <c r="D102" s="327"/>
      <c r="E102" s="327"/>
      <c r="F102" s="327"/>
      <c r="G102" s="327"/>
      <c r="H102" s="327"/>
    </row>
    <row r="103" spans="1:8" s="28" customFormat="1" ht="12">
      <c r="A103" s="327"/>
      <c r="B103" s="327"/>
      <c r="C103" s="327"/>
      <c r="D103" s="327"/>
      <c r="E103" s="327"/>
      <c r="F103" s="327"/>
      <c r="G103" s="327"/>
      <c r="H103" s="327"/>
    </row>
    <row r="104" spans="1:8" s="28" customFormat="1" ht="12">
      <c r="A104" s="327"/>
      <c r="B104" s="327"/>
      <c r="C104" s="327"/>
      <c r="D104" s="327"/>
      <c r="E104" s="327"/>
      <c r="F104" s="327"/>
      <c r="G104" s="327"/>
      <c r="H104" s="327"/>
    </row>
    <row r="105" spans="1:8" s="28" customFormat="1" ht="12">
      <c r="A105" s="327"/>
      <c r="B105" s="327"/>
      <c r="C105" s="327"/>
      <c r="D105" s="327"/>
      <c r="E105" s="327"/>
      <c r="F105" s="327"/>
      <c r="G105" s="327"/>
      <c r="H105" s="327"/>
    </row>
    <row r="106" spans="1:8" s="28" customFormat="1" ht="12">
      <c r="A106" s="327"/>
      <c r="B106" s="327"/>
      <c r="C106" s="327"/>
      <c r="D106" s="327"/>
      <c r="E106" s="327"/>
      <c r="F106" s="327"/>
      <c r="G106" s="327"/>
      <c r="H106" s="327"/>
    </row>
    <row r="107" spans="1:8" s="28" customFormat="1" ht="12">
      <c r="A107" s="327"/>
      <c r="B107" s="327"/>
      <c r="C107" s="327"/>
      <c r="D107" s="327"/>
      <c r="E107" s="327"/>
      <c r="F107" s="327"/>
      <c r="G107" s="327"/>
      <c r="H107" s="327"/>
    </row>
    <row r="108" spans="1:8" s="28" customFormat="1" ht="12">
      <c r="A108" s="327"/>
      <c r="B108" s="327"/>
      <c r="C108" s="327"/>
      <c r="D108" s="327"/>
      <c r="E108" s="327"/>
      <c r="F108" s="327"/>
      <c r="G108" s="327"/>
      <c r="H108" s="327"/>
    </row>
    <row r="109" spans="1:8" s="28" customFormat="1" ht="12">
      <c r="A109" s="327"/>
      <c r="B109" s="327"/>
      <c r="C109" s="327"/>
      <c r="D109" s="327"/>
      <c r="E109" s="327"/>
      <c r="F109" s="327"/>
      <c r="G109" s="327"/>
      <c r="H109" s="327"/>
    </row>
    <row r="110" spans="1:8" s="28" customFormat="1" ht="12">
      <c r="A110" s="327"/>
      <c r="B110" s="327"/>
      <c r="C110" s="327"/>
      <c r="D110" s="327"/>
      <c r="E110" s="327"/>
      <c r="F110" s="327"/>
      <c r="G110" s="327"/>
      <c r="H110" s="327"/>
    </row>
    <row r="111" spans="1:8" s="28" customFormat="1" ht="12">
      <c r="A111" s="327"/>
      <c r="B111" s="327"/>
      <c r="C111" s="327"/>
      <c r="D111" s="327"/>
      <c r="E111" s="327"/>
      <c r="F111" s="327"/>
      <c r="G111" s="327"/>
      <c r="H111" s="327"/>
    </row>
    <row r="112" spans="1:8" s="28" customFormat="1" ht="12">
      <c r="A112" s="327"/>
      <c r="B112" s="327"/>
      <c r="C112" s="327"/>
      <c r="D112" s="327"/>
      <c r="E112" s="327"/>
      <c r="F112" s="327"/>
      <c r="G112" s="327"/>
      <c r="H112" s="327"/>
    </row>
    <row r="113" spans="1:8" s="28" customFormat="1" ht="12">
      <c r="A113" s="327"/>
      <c r="B113" s="327"/>
      <c r="C113" s="327"/>
      <c r="D113" s="327"/>
      <c r="E113" s="327"/>
      <c r="F113" s="327"/>
      <c r="G113" s="327"/>
      <c r="H113" s="327"/>
    </row>
    <row r="114" spans="1:8" s="28" customFormat="1" ht="12">
      <c r="A114" s="327"/>
      <c r="B114" s="327"/>
      <c r="C114" s="327"/>
      <c r="D114" s="327"/>
      <c r="E114" s="327"/>
      <c r="F114" s="327"/>
      <c r="G114" s="327"/>
      <c r="H114" s="327"/>
    </row>
    <row r="115" spans="1:8" s="28" customFormat="1" ht="12">
      <c r="A115" s="327"/>
      <c r="B115" s="327"/>
      <c r="C115" s="327"/>
      <c r="D115" s="327"/>
      <c r="E115" s="327"/>
      <c r="F115" s="327"/>
      <c r="G115" s="327"/>
      <c r="H115" s="327"/>
    </row>
    <row r="116" spans="1:8" s="28" customFormat="1" ht="12">
      <c r="A116" s="327"/>
      <c r="B116" s="327"/>
      <c r="C116" s="327"/>
      <c r="D116" s="327"/>
      <c r="E116" s="327"/>
      <c r="F116" s="327"/>
      <c r="G116" s="327"/>
      <c r="H116" s="327"/>
    </row>
    <row r="117" spans="1:8" s="28" customFormat="1" ht="12">
      <c r="A117" s="327"/>
      <c r="B117" s="327"/>
      <c r="C117" s="327"/>
      <c r="D117" s="327"/>
      <c r="E117" s="327"/>
      <c r="F117" s="327"/>
      <c r="G117" s="327"/>
      <c r="H117" s="327"/>
    </row>
    <row r="118" spans="1:8" s="28" customFormat="1" ht="12">
      <c r="A118" s="327"/>
      <c r="B118" s="327"/>
      <c r="C118" s="327"/>
      <c r="D118" s="327"/>
      <c r="E118" s="327"/>
      <c r="F118" s="327"/>
      <c r="G118" s="327"/>
      <c r="H118" s="327"/>
    </row>
    <row r="119" spans="1:8" s="28" customFormat="1" ht="12">
      <c r="A119" s="327"/>
      <c r="B119" s="327"/>
      <c r="C119" s="327"/>
      <c r="D119" s="327"/>
      <c r="E119" s="327"/>
      <c r="F119" s="327"/>
      <c r="G119" s="327"/>
      <c r="H119" s="327"/>
    </row>
    <row r="120" spans="1:8" s="28" customFormat="1" ht="12">
      <c r="A120" s="327"/>
      <c r="B120" s="327"/>
      <c r="C120" s="327"/>
      <c r="D120" s="327"/>
      <c r="E120" s="327"/>
      <c r="F120" s="327"/>
      <c r="G120" s="327"/>
      <c r="H120" s="327"/>
    </row>
    <row r="121" spans="1:8" s="28" customFormat="1" ht="12">
      <c r="A121" s="327"/>
      <c r="B121" s="327"/>
      <c r="C121" s="327"/>
      <c r="D121" s="327"/>
      <c r="E121" s="327"/>
      <c r="F121" s="327"/>
      <c r="G121" s="327"/>
      <c r="H121" s="327"/>
    </row>
    <row r="122" spans="1:8" s="28" customFormat="1" ht="12">
      <c r="A122" s="327"/>
      <c r="B122" s="327"/>
      <c r="C122" s="327"/>
      <c r="D122" s="327"/>
      <c r="E122" s="327"/>
      <c r="F122" s="327"/>
      <c r="G122" s="327"/>
      <c r="H122" s="327"/>
    </row>
    <row r="123" spans="1:8" s="28" customFormat="1" ht="12">
      <c r="A123" s="327"/>
      <c r="B123" s="327"/>
      <c r="C123" s="327"/>
      <c r="D123" s="327"/>
      <c r="E123" s="327"/>
      <c r="F123" s="327"/>
      <c r="G123" s="327"/>
      <c r="H123" s="327"/>
    </row>
    <row r="124" spans="1:8" s="28" customFormat="1" ht="12">
      <c r="A124" s="327"/>
      <c r="B124" s="327"/>
      <c r="C124" s="327"/>
      <c r="D124" s="327"/>
      <c r="E124" s="327"/>
      <c r="F124" s="327"/>
      <c r="G124" s="327"/>
      <c r="H124" s="327"/>
    </row>
    <row r="125" spans="1:8" s="28" customFormat="1" ht="12">
      <c r="A125" s="327"/>
      <c r="B125" s="327"/>
      <c r="C125" s="327"/>
      <c r="D125" s="327"/>
      <c r="E125" s="327"/>
      <c r="F125" s="327"/>
      <c r="G125" s="327"/>
      <c r="H125" s="327"/>
    </row>
    <row r="126" spans="1:8" s="28" customFormat="1" ht="12">
      <c r="A126" s="327"/>
      <c r="B126" s="327"/>
      <c r="C126" s="327"/>
      <c r="D126" s="327"/>
      <c r="E126" s="327"/>
      <c r="F126" s="327"/>
      <c r="G126" s="327"/>
      <c r="H126" s="327"/>
    </row>
    <row r="127" spans="1:8" s="28" customFormat="1" ht="12">
      <c r="A127" s="327"/>
      <c r="B127" s="327"/>
      <c r="C127" s="327"/>
      <c r="D127" s="327"/>
      <c r="E127" s="327"/>
      <c r="F127" s="327"/>
      <c r="G127" s="327"/>
      <c r="H127" s="327"/>
    </row>
    <row r="128" spans="1:8" s="28" customFormat="1" ht="12">
      <c r="A128" s="327"/>
      <c r="B128" s="327"/>
      <c r="C128" s="327"/>
      <c r="D128" s="327"/>
      <c r="E128" s="327"/>
      <c r="F128" s="327"/>
      <c r="G128" s="327"/>
      <c r="H128" s="327"/>
    </row>
    <row r="129" spans="1:8" s="28" customFormat="1" ht="12">
      <c r="A129" s="327"/>
      <c r="B129" s="327"/>
      <c r="C129" s="327"/>
      <c r="D129" s="327"/>
      <c r="E129" s="327"/>
      <c r="F129" s="327"/>
      <c r="G129" s="327"/>
      <c r="H129" s="327"/>
    </row>
    <row r="130" spans="1:8" s="28" customFormat="1" ht="12">
      <c r="A130" s="327"/>
      <c r="B130" s="327"/>
      <c r="C130" s="327"/>
      <c r="D130" s="327"/>
      <c r="E130" s="327"/>
      <c r="F130" s="327"/>
      <c r="G130" s="327"/>
      <c r="H130" s="327"/>
    </row>
    <row r="131" spans="1:8" s="28" customFormat="1" ht="12">
      <c r="A131" s="327"/>
      <c r="B131" s="327"/>
      <c r="C131" s="327"/>
      <c r="D131" s="327"/>
      <c r="E131" s="327"/>
      <c r="F131" s="327"/>
      <c r="G131" s="327"/>
      <c r="H131" s="327"/>
    </row>
    <row r="132" spans="1:8" s="28" customFormat="1" ht="12">
      <c r="A132" s="327"/>
      <c r="B132" s="327"/>
      <c r="C132" s="327"/>
      <c r="D132" s="327"/>
      <c r="E132" s="327"/>
      <c r="F132" s="327"/>
      <c r="G132" s="327"/>
      <c r="H132" s="327"/>
    </row>
    <row r="133" spans="1:8" s="28" customFormat="1" ht="12">
      <c r="A133" s="327"/>
      <c r="B133" s="327"/>
      <c r="C133" s="327"/>
      <c r="D133" s="327"/>
      <c r="E133" s="327"/>
      <c r="F133" s="327"/>
      <c r="G133" s="327"/>
      <c r="H133" s="327"/>
    </row>
    <row r="134" spans="1:8" s="28" customFormat="1" ht="12">
      <c r="A134" s="327"/>
      <c r="B134" s="327"/>
      <c r="C134" s="327"/>
      <c r="D134" s="327"/>
      <c r="E134" s="327"/>
      <c r="F134" s="327"/>
      <c r="G134" s="327"/>
      <c r="H134" s="327"/>
    </row>
    <row r="135" spans="1:8" s="28" customFormat="1" ht="12">
      <c r="A135" s="327"/>
      <c r="B135" s="327"/>
      <c r="C135" s="327"/>
      <c r="D135" s="327"/>
      <c r="E135" s="327"/>
      <c r="F135" s="327"/>
      <c r="G135" s="327"/>
      <c r="H135" s="327"/>
    </row>
    <row r="136" spans="1:8" s="28" customFormat="1" ht="12">
      <c r="A136" s="327"/>
      <c r="B136" s="327"/>
      <c r="C136" s="327"/>
      <c r="D136" s="327"/>
      <c r="E136" s="327"/>
      <c r="F136" s="327"/>
      <c r="G136" s="327"/>
      <c r="H136" s="327"/>
    </row>
    <row r="137" spans="1:8" s="28" customFormat="1" ht="12">
      <c r="A137" s="327"/>
      <c r="B137" s="327"/>
      <c r="C137" s="327"/>
      <c r="D137" s="327"/>
      <c r="E137" s="327"/>
      <c r="F137" s="327"/>
      <c r="G137" s="327"/>
      <c r="H137" s="327"/>
    </row>
    <row r="138" spans="1:8" s="28" customFormat="1" ht="12">
      <c r="A138" s="327"/>
      <c r="B138" s="327"/>
      <c r="C138" s="327"/>
      <c r="D138" s="327"/>
      <c r="E138" s="327"/>
      <c r="F138" s="327"/>
      <c r="G138" s="327"/>
      <c r="H138" s="327"/>
    </row>
    <row r="139" spans="1:8" s="28" customFormat="1" ht="12">
      <c r="A139" s="327"/>
      <c r="B139" s="327"/>
      <c r="C139" s="327"/>
      <c r="D139" s="327"/>
      <c r="E139" s="327"/>
      <c r="F139" s="327"/>
      <c r="G139" s="327"/>
      <c r="H139" s="327"/>
    </row>
    <row r="140" spans="1:8" s="28" customFormat="1" ht="12">
      <c r="A140" s="327"/>
      <c r="B140" s="327"/>
      <c r="C140" s="327"/>
      <c r="D140" s="327"/>
      <c r="E140" s="327"/>
      <c r="F140" s="327"/>
      <c r="G140" s="327"/>
      <c r="H140" s="327"/>
    </row>
    <row r="141" spans="1:8" s="28" customFormat="1" ht="12">
      <c r="A141" s="327"/>
      <c r="B141" s="327"/>
      <c r="C141" s="327"/>
      <c r="D141" s="327"/>
      <c r="E141" s="327"/>
      <c r="F141" s="327"/>
      <c r="G141" s="327"/>
      <c r="H141" s="327"/>
    </row>
    <row r="142" spans="1:8" s="28" customFormat="1" ht="12">
      <c r="A142" s="327"/>
      <c r="B142" s="327"/>
      <c r="C142" s="327"/>
      <c r="D142" s="327"/>
      <c r="E142" s="327"/>
      <c r="F142" s="327"/>
      <c r="G142" s="327"/>
      <c r="H142" s="327"/>
    </row>
    <row r="143" spans="1:8" s="28" customFormat="1" ht="12">
      <c r="A143" s="327"/>
      <c r="B143" s="327"/>
      <c r="C143" s="327"/>
      <c r="D143" s="327"/>
      <c r="E143" s="327"/>
      <c r="F143" s="327"/>
      <c r="G143" s="327"/>
      <c r="H143" s="327"/>
    </row>
    <row r="144" spans="1:8" s="28" customFormat="1" ht="12">
      <c r="A144" s="327"/>
      <c r="B144" s="327"/>
      <c r="C144" s="327"/>
      <c r="D144" s="327"/>
      <c r="E144" s="327"/>
      <c r="F144" s="327"/>
      <c r="G144" s="327"/>
      <c r="H144" s="327"/>
    </row>
    <row r="145" spans="1:8" s="28" customFormat="1" ht="12">
      <c r="A145" s="327"/>
      <c r="B145" s="327"/>
      <c r="C145" s="327"/>
      <c r="D145" s="327"/>
      <c r="E145" s="327"/>
      <c r="F145" s="327"/>
      <c r="G145" s="327"/>
      <c r="H145" s="327"/>
    </row>
    <row r="187" spans="1:2">
      <c r="A187" s="2108"/>
      <c r="B187" s="2108"/>
    </row>
    <row r="188" spans="1:2">
      <c r="A188" s="2108"/>
      <c r="B188" s="2108"/>
    </row>
    <row r="189" spans="1:2">
      <c r="A189" s="2108"/>
      <c r="B189" s="2108"/>
    </row>
    <row r="190" spans="1:2">
      <c r="A190" s="2108"/>
      <c r="B190" s="2108"/>
    </row>
    <row r="191" spans="1:2">
      <c r="A191" s="2108"/>
      <c r="B191" s="2108"/>
    </row>
    <row r="221" spans="1:2">
      <c r="A221" s="2108"/>
      <c r="B221" s="2108"/>
    </row>
    <row r="290" spans="1:1">
      <c r="A290" s="321"/>
    </row>
    <row r="307" spans="1:1">
      <c r="A307" s="2108"/>
    </row>
    <row r="308" spans="1:1">
      <c r="A308" s="2108"/>
    </row>
    <row r="309" spans="1:1">
      <c r="A309" s="2108"/>
    </row>
    <row r="310" spans="1:1">
      <c r="A310" s="2108"/>
    </row>
    <row r="311" spans="1:1">
      <c r="A311" s="2108"/>
    </row>
    <row r="312" spans="1:1">
      <c r="A312" s="2108"/>
    </row>
    <row r="313" spans="1:1">
      <c r="A313" s="2108"/>
    </row>
    <row r="314" spans="1:1">
      <c r="A314" s="2108"/>
    </row>
    <row r="315" spans="1:1">
      <c r="A315" s="2108"/>
    </row>
    <row r="316" spans="1:1">
      <c r="A316" s="2108"/>
    </row>
    <row r="317" spans="1:1">
      <c r="A317" s="2108"/>
    </row>
    <row r="318" spans="1:1">
      <c r="A318" s="2108"/>
    </row>
    <row r="319" spans="1:1">
      <c r="A319" s="2108"/>
    </row>
    <row r="320" spans="1:1">
      <c r="A320" s="2108"/>
    </row>
    <row r="321" spans="1:1">
      <c r="A321" s="2108"/>
    </row>
    <row r="322" spans="1:1">
      <c r="A322" s="2108"/>
    </row>
    <row r="323" spans="1:1">
      <c r="A323" s="2108"/>
    </row>
    <row r="324" spans="1:1">
      <c r="A324" s="2108"/>
    </row>
    <row r="325" spans="1:1">
      <c r="A325" s="2108"/>
    </row>
    <row r="326" spans="1:1">
      <c r="A326" s="2108"/>
    </row>
    <row r="327" spans="1:1">
      <c r="A327" s="2108"/>
    </row>
    <row r="328" spans="1:1">
      <c r="A328" s="2108"/>
    </row>
    <row r="329" spans="1:1">
      <c r="A329" s="2108"/>
    </row>
    <row r="330" spans="1:1">
      <c r="A330" s="2108"/>
    </row>
    <row r="331" spans="1:1">
      <c r="A331" s="2108"/>
    </row>
    <row r="332" spans="1:1">
      <c r="A332" s="2108"/>
    </row>
    <row r="333" spans="1:1">
      <c r="A333" s="2108"/>
    </row>
    <row r="334" spans="1:1">
      <c r="A334" s="2108"/>
    </row>
    <row r="335" spans="1:1">
      <c r="A335" s="2108"/>
    </row>
    <row r="336" spans="1:1">
      <c r="A336" s="2108"/>
    </row>
    <row r="337" spans="1:1">
      <c r="A337" s="2108"/>
    </row>
    <row r="338" spans="1:1">
      <c r="A338" s="2108"/>
    </row>
    <row r="339" spans="1:1">
      <c r="A339" s="2108"/>
    </row>
    <row r="340" spans="1:1">
      <c r="A340" s="2108"/>
    </row>
    <row r="341" spans="1:1">
      <c r="A341" s="2108"/>
    </row>
    <row r="342" spans="1:1">
      <c r="A342" s="2108"/>
    </row>
    <row r="343" spans="1:1">
      <c r="A343" s="2108"/>
    </row>
    <row r="344" spans="1:1">
      <c r="A344" s="2108"/>
    </row>
    <row r="345" spans="1:1">
      <c r="A345" s="2108"/>
    </row>
    <row r="346" spans="1:1">
      <c r="A346" s="2108"/>
    </row>
    <row r="347" spans="1:1">
      <c r="A347" s="2108"/>
    </row>
    <row r="348" spans="1:1">
      <c r="A348" s="2108"/>
    </row>
    <row r="349" spans="1:1">
      <c r="A349" s="2108"/>
    </row>
    <row r="350" spans="1:1">
      <c r="A350" s="2108"/>
    </row>
    <row r="351" spans="1:1">
      <c r="A351" s="2108"/>
    </row>
    <row r="352" spans="1:1">
      <c r="A352" s="2108"/>
    </row>
    <row r="353" spans="1:1">
      <c r="A353" s="2108"/>
    </row>
    <row r="354" spans="1:1">
      <c r="A354" s="2108"/>
    </row>
    <row r="355" spans="1:1">
      <c r="A355" s="2108"/>
    </row>
    <row r="356" spans="1:1">
      <c r="A356" s="2108"/>
    </row>
    <row r="357" spans="1:1">
      <c r="A357" s="2108"/>
    </row>
    <row r="358" spans="1:1">
      <c r="A358" s="2108"/>
    </row>
    <row r="359" spans="1:1">
      <c r="A359" s="2108"/>
    </row>
    <row r="360" spans="1:1">
      <c r="A360" s="2108"/>
    </row>
    <row r="361" spans="1:1">
      <c r="A361" s="2108"/>
    </row>
  </sheetData>
  <mergeCells count="2">
    <mergeCell ref="A9:G12"/>
    <mergeCell ref="C38:G38"/>
  </mergeCells>
  <phoneticPr fontId="29" type="noConversion"/>
  <printOptions horizontalCentered="1"/>
  <pageMargins left="0.75" right="0.25" top="0.5" bottom="0.25" header="0.25" footer="0.21"/>
  <pageSetup orientation="portrait" r:id="rId1"/>
  <headerFooter alignWithMargins="0"/>
</worksheet>
</file>

<file path=xl/worksheets/sheet52.xml><?xml version="1.0" encoding="utf-8"?>
<worksheet xmlns="http://schemas.openxmlformats.org/spreadsheetml/2006/main" xmlns:r="http://schemas.openxmlformats.org/officeDocument/2006/relationships">
  <sheetPr transitionEvaluation="1" transitionEntry="1" codeName="Sheet43">
    <pageSetUpPr fitToPage="1"/>
  </sheetPr>
  <dimension ref="A1:I422"/>
  <sheetViews>
    <sheetView view="pageBreakPreview" zoomScale="60" zoomScaleNormal="100" workbookViewId="0"/>
  </sheetViews>
  <sheetFormatPr defaultColWidth="10.85546875" defaultRowHeight="12.75"/>
  <cols>
    <col min="1" max="1" width="5.85546875" style="327" customWidth="1"/>
    <col min="2" max="2" width="31.28515625" style="327" customWidth="1"/>
    <col min="3" max="3" width="10.7109375" style="327" customWidth="1"/>
    <col min="4" max="4" width="11.5703125" style="327" customWidth="1"/>
    <col min="5" max="5" width="10.5703125" style="327" customWidth="1"/>
    <col min="6" max="6" width="10.7109375" style="327" customWidth="1"/>
    <col min="7" max="7" width="14" style="327" customWidth="1"/>
    <col min="8" max="16384" width="10.85546875" style="978"/>
  </cols>
  <sheetData>
    <row r="1" spans="1:9">
      <c r="A1" s="321" t="s">
        <v>1660</v>
      </c>
      <c r="B1" s="321"/>
      <c r="C1" s="321"/>
      <c r="E1" s="321" t="s">
        <v>1741</v>
      </c>
      <c r="G1" s="321"/>
    </row>
    <row r="2" spans="1:9">
      <c r="A2" s="321"/>
      <c r="B2" s="321"/>
      <c r="C2" s="321"/>
      <c r="E2" s="321" t="s">
        <v>2162</v>
      </c>
      <c r="G2" s="321"/>
    </row>
    <row r="3" spans="1:9">
      <c r="A3" s="321" t="s">
        <v>3808</v>
      </c>
      <c r="B3" s="321"/>
      <c r="C3" s="321"/>
      <c r="E3" s="317" t="s">
        <v>1076</v>
      </c>
      <c r="G3" s="321"/>
    </row>
    <row r="4" spans="1:9">
      <c r="A4" s="321" t="s">
        <v>3807</v>
      </c>
      <c r="B4" s="321"/>
      <c r="C4" s="321"/>
      <c r="E4" s="321" t="s">
        <v>4056</v>
      </c>
      <c r="G4" s="321"/>
    </row>
    <row r="5" spans="1:9">
      <c r="A5" s="321" t="s">
        <v>2631</v>
      </c>
      <c r="B5" s="321"/>
      <c r="C5" s="321"/>
      <c r="E5" s="321"/>
      <c r="G5" s="321"/>
    </row>
    <row r="6" spans="1:9">
      <c r="A6" s="317" t="s">
        <v>1906</v>
      </c>
      <c r="B6" s="321"/>
      <c r="C6" s="321"/>
      <c r="D6" s="321"/>
      <c r="E6" s="321"/>
      <c r="F6" s="321"/>
      <c r="G6" s="321"/>
    </row>
    <row r="7" spans="1:9">
      <c r="A7" s="321"/>
      <c r="B7" s="321"/>
      <c r="C7" s="321"/>
      <c r="D7" s="321"/>
      <c r="E7" s="321"/>
      <c r="F7" s="321"/>
      <c r="G7" s="321"/>
    </row>
    <row r="8" spans="1:9">
      <c r="A8" s="2582" t="s">
        <v>858</v>
      </c>
      <c r="B8" s="2582"/>
      <c r="C8" s="2582"/>
      <c r="D8" s="2582"/>
      <c r="E8" s="2582"/>
      <c r="F8" s="2582"/>
      <c r="G8" s="2582"/>
    </row>
    <row r="9" spans="1:9">
      <c r="A9" s="2582"/>
      <c r="B9" s="2582"/>
      <c r="C9" s="2582"/>
      <c r="D9" s="2582"/>
      <c r="E9" s="2582"/>
      <c r="F9" s="2582"/>
      <c r="G9" s="2582"/>
    </row>
    <row r="10" spans="1:9" ht="13.5" thickBot="1">
      <c r="A10" s="366"/>
      <c r="B10" s="366"/>
      <c r="C10" s="366"/>
      <c r="D10" s="366"/>
      <c r="E10" s="366"/>
      <c r="F10" s="366"/>
      <c r="G10" s="366"/>
    </row>
    <row r="11" spans="1:9" s="2342" customFormat="1" ht="24">
      <c r="A11" s="2114" t="s">
        <v>1122</v>
      </c>
      <c r="B11" s="923" t="s">
        <v>1030</v>
      </c>
      <c r="C11" s="923" t="s">
        <v>201</v>
      </c>
      <c r="D11" s="923" t="s">
        <v>503</v>
      </c>
      <c r="E11" s="923" t="s">
        <v>504</v>
      </c>
      <c r="F11" s="923" t="s">
        <v>682</v>
      </c>
      <c r="G11" s="923" t="s">
        <v>926</v>
      </c>
    </row>
    <row r="12" spans="1:9">
      <c r="A12" s="326"/>
    </row>
    <row r="13" spans="1:9">
      <c r="A13" s="364">
        <v>1</v>
      </c>
      <c r="B13" s="327" t="s">
        <v>722</v>
      </c>
      <c r="C13" s="402">
        <v>-63008.06</v>
      </c>
      <c r="D13" s="401">
        <v>0</v>
      </c>
      <c r="E13" s="402">
        <v>-63008.06</v>
      </c>
      <c r="F13" s="402">
        <v>-47318.493410009869</v>
      </c>
      <c r="G13" s="402">
        <v>-15689.566589990129</v>
      </c>
      <c r="I13" s="320"/>
    </row>
    <row r="14" spans="1:9">
      <c r="A14" s="350">
        <v>2</v>
      </c>
      <c r="B14" s="327" t="s">
        <v>4048</v>
      </c>
      <c r="C14" s="344">
        <v>920.41000000000008</v>
      </c>
      <c r="D14" s="401">
        <v>0</v>
      </c>
      <c r="E14" s="1398">
        <v>920.41000000000008</v>
      </c>
      <c r="F14" s="402">
        <v>702.99474708373725</v>
      </c>
      <c r="G14" s="402">
        <v>217.41525291626283</v>
      </c>
    </row>
    <row r="15" spans="1:9">
      <c r="A15" s="350">
        <v>3</v>
      </c>
      <c r="C15" s="1397">
        <v>-62087.649999999994</v>
      </c>
      <c r="D15" s="1397">
        <v>0</v>
      </c>
      <c r="E15" s="1397">
        <v>-62087.649999999994</v>
      </c>
      <c r="F15" s="1397">
        <v>-46615.498662926133</v>
      </c>
      <c r="G15" s="1397">
        <v>-15472.151337073867</v>
      </c>
    </row>
    <row r="26" spans="1:7">
      <c r="A26" s="327" t="s">
        <v>1654</v>
      </c>
    </row>
    <row r="27" spans="1:7">
      <c r="A27" s="327" t="s">
        <v>6</v>
      </c>
    </row>
    <row r="28" spans="1:7">
      <c r="B28" s="326"/>
      <c r="C28" s="326"/>
      <c r="D28" s="326"/>
      <c r="E28" s="326"/>
      <c r="F28" s="326"/>
      <c r="G28" s="326"/>
    </row>
    <row r="29" spans="1:7">
      <c r="A29" s="346"/>
      <c r="B29" s="364"/>
      <c r="C29" s="364"/>
      <c r="D29" s="364"/>
      <c r="E29" s="364"/>
      <c r="F29" s="364"/>
      <c r="G29" s="364"/>
    </row>
    <row r="122" spans="2:5">
      <c r="B122" s="410"/>
      <c r="E122" s="410"/>
    </row>
    <row r="125" spans="2:5">
      <c r="B125" s="410"/>
      <c r="E125" s="410"/>
    </row>
    <row r="248" spans="1:1">
      <c r="A248" s="2108"/>
    </row>
    <row r="249" spans="1:1">
      <c r="A249" s="2108"/>
    </row>
    <row r="250" spans="1:1">
      <c r="A250" s="2108"/>
    </row>
    <row r="251" spans="1:1">
      <c r="A251" s="2108"/>
    </row>
    <row r="252" spans="1:1">
      <c r="A252" s="2108"/>
    </row>
    <row r="282" spans="1:1">
      <c r="A282" s="2108"/>
    </row>
    <row r="351" spans="1:1">
      <c r="A351" s="321"/>
    </row>
    <row r="368" spans="1:1">
      <c r="A368" s="2108"/>
    </row>
    <row r="369" spans="1:1">
      <c r="A369" s="2108"/>
    </row>
    <row r="370" spans="1:1">
      <c r="A370" s="2108"/>
    </row>
    <row r="371" spans="1:1">
      <c r="A371" s="2108"/>
    </row>
    <row r="372" spans="1:1">
      <c r="A372" s="2108"/>
    </row>
    <row r="373" spans="1:1">
      <c r="A373" s="2108"/>
    </row>
    <row r="374" spans="1:1">
      <c r="A374" s="2108"/>
    </row>
    <row r="375" spans="1:1">
      <c r="A375" s="2108"/>
    </row>
    <row r="376" spans="1:1">
      <c r="A376" s="2108"/>
    </row>
    <row r="377" spans="1:1">
      <c r="A377" s="2108"/>
    </row>
    <row r="378" spans="1:1">
      <c r="A378" s="2108"/>
    </row>
    <row r="379" spans="1:1">
      <c r="A379" s="2108"/>
    </row>
    <row r="380" spans="1:1">
      <c r="A380" s="2108"/>
    </row>
    <row r="381" spans="1:1">
      <c r="A381" s="2108"/>
    </row>
    <row r="382" spans="1:1">
      <c r="A382" s="2108"/>
    </row>
    <row r="383" spans="1:1">
      <c r="A383" s="2108"/>
    </row>
    <row r="384" spans="1:1">
      <c r="A384" s="2108"/>
    </row>
    <row r="385" spans="1:1">
      <c r="A385" s="2108"/>
    </row>
    <row r="386" spans="1:1">
      <c r="A386" s="2108"/>
    </row>
    <row r="387" spans="1:1">
      <c r="A387" s="2108"/>
    </row>
    <row r="388" spans="1:1">
      <c r="A388" s="2108"/>
    </row>
    <row r="389" spans="1:1">
      <c r="A389" s="2108"/>
    </row>
    <row r="390" spans="1:1">
      <c r="A390" s="2108"/>
    </row>
    <row r="391" spans="1:1">
      <c r="A391" s="2108"/>
    </row>
    <row r="392" spans="1:1">
      <c r="A392" s="2108"/>
    </row>
    <row r="393" spans="1:1">
      <c r="A393" s="2108"/>
    </row>
    <row r="394" spans="1:1">
      <c r="A394" s="2108"/>
    </row>
    <row r="395" spans="1:1">
      <c r="A395" s="2108"/>
    </row>
    <row r="396" spans="1:1">
      <c r="A396" s="2108"/>
    </row>
    <row r="397" spans="1:1">
      <c r="A397" s="2108"/>
    </row>
    <row r="398" spans="1:1">
      <c r="A398" s="2108"/>
    </row>
    <row r="399" spans="1:1">
      <c r="A399" s="2108"/>
    </row>
    <row r="400" spans="1:1">
      <c r="A400" s="2108"/>
    </row>
    <row r="401" spans="1:1">
      <c r="A401" s="2108"/>
    </row>
    <row r="402" spans="1:1">
      <c r="A402" s="2108"/>
    </row>
    <row r="403" spans="1:1">
      <c r="A403" s="2108"/>
    </row>
    <row r="404" spans="1:1">
      <c r="A404" s="2108"/>
    </row>
    <row r="405" spans="1:1">
      <c r="A405" s="2108"/>
    </row>
    <row r="406" spans="1:1">
      <c r="A406" s="2108"/>
    </row>
    <row r="407" spans="1:1">
      <c r="A407" s="2108"/>
    </row>
    <row r="408" spans="1:1">
      <c r="A408" s="2108"/>
    </row>
    <row r="409" spans="1:1">
      <c r="A409" s="2108"/>
    </row>
    <row r="410" spans="1:1">
      <c r="A410" s="2108"/>
    </row>
    <row r="411" spans="1:1">
      <c r="A411" s="2108"/>
    </row>
    <row r="412" spans="1:1">
      <c r="A412" s="2108"/>
    </row>
    <row r="413" spans="1:1">
      <c r="A413" s="2108"/>
    </row>
    <row r="414" spans="1:1">
      <c r="A414" s="2108"/>
    </row>
    <row r="415" spans="1:1">
      <c r="A415" s="2108"/>
    </row>
    <row r="416" spans="1:1">
      <c r="A416" s="2108"/>
    </row>
    <row r="417" spans="1:1">
      <c r="A417" s="2108"/>
    </row>
    <row r="418" spans="1:1">
      <c r="A418" s="2108"/>
    </row>
    <row r="419" spans="1:1">
      <c r="A419" s="2108"/>
    </row>
    <row r="420" spans="1:1">
      <c r="A420" s="2108"/>
    </row>
    <row r="421" spans="1:1">
      <c r="A421" s="2108"/>
    </row>
    <row r="422" spans="1:1">
      <c r="A422" s="2108"/>
    </row>
  </sheetData>
  <mergeCells count="1">
    <mergeCell ref="A8:G9"/>
  </mergeCells>
  <phoneticPr fontId="29" type="noConversion"/>
  <printOptions horizontalCentered="1"/>
  <pageMargins left="0.75" right="0.25" top="0.5" bottom="0.25" header="0.25" footer="0.21"/>
  <pageSetup orientation="portrait" r:id="rId1"/>
  <headerFooter alignWithMargins="0"/>
  <rowBreaks count="1" manualBreakCount="1">
    <brk id="29" max="16383" man="1"/>
  </rowBreaks>
  <legacyDrawing r:id="rId2"/>
</worksheet>
</file>

<file path=xl/worksheets/sheet53.xml><?xml version="1.0" encoding="utf-8"?>
<worksheet xmlns="http://schemas.openxmlformats.org/spreadsheetml/2006/main" xmlns:r="http://schemas.openxmlformats.org/officeDocument/2006/relationships">
  <sheetPr transitionEvaluation="1" transitionEntry="1" codeName="Sheet44">
    <pageSetUpPr fitToPage="1"/>
  </sheetPr>
  <dimension ref="A1:I300"/>
  <sheetViews>
    <sheetView view="pageBreakPreview" zoomScale="60" zoomScaleNormal="100" workbookViewId="0"/>
  </sheetViews>
  <sheetFormatPr defaultColWidth="10.85546875" defaultRowHeight="12"/>
  <cols>
    <col min="1" max="1" width="4.85546875" style="327" customWidth="1"/>
    <col min="2" max="2" width="35.28515625" style="327" customWidth="1"/>
    <col min="3" max="7" width="10.7109375" style="327" customWidth="1"/>
    <col min="8" max="16384" width="10.85546875" style="327"/>
  </cols>
  <sheetData>
    <row r="1" spans="1:7">
      <c r="A1" s="317" t="s">
        <v>1542</v>
      </c>
      <c r="B1" s="321"/>
      <c r="C1" s="365"/>
      <c r="D1" s="321" t="s">
        <v>1741</v>
      </c>
    </row>
    <row r="2" spans="1:7">
      <c r="A2" s="321"/>
      <c r="B2" s="321"/>
      <c r="C2" s="365"/>
      <c r="D2" s="321" t="s">
        <v>2149</v>
      </c>
    </row>
    <row r="3" spans="1:7">
      <c r="A3" s="321" t="s">
        <v>3808</v>
      </c>
      <c r="B3" s="321"/>
      <c r="C3" s="365"/>
      <c r="D3" s="317" t="s">
        <v>2051</v>
      </c>
    </row>
    <row r="4" spans="1:7">
      <c r="A4" s="321" t="s">
        <v>3807</v>
      </c>
      <c r="B4" s="321"/>
      <c r="C4" s="417"/>
      <c r="D4" s="321" t="s">
        <v>4056</v>
      </c>
    </row>
    <row r="5" spans="1:7">
      <c r="A5" s="321" t="s">
        <v>2631</v>
      </c>
      <c r="B5" s="321"/>
      <c r="C5" s="321"/>
      <c r="D5" s="321"/>
    </row>
    <row r="6" spans="1:7">
      <c r="A6" s="317" t="s">
        <v>1906</v>
      </c>
      <c r="B6" s="321"/>
      <c r="C6" s="321"/>
      <c r="D6" s="321"/>
      <c r="E6" s="2109"/>
      <c r="F6" s="2109"/>
      <c r="G6" s="321"/>
    </row>
    <row r="7" spans="1:7">
      <c r="A7" s="321"/>
      <c r="B7" s="321"/>
      <c r="C7" s="321"/>
      <c r="D7" s="321"/>
      <c r="E7" s="321"/>
      <c r="F7" s="321"/>
      <c r="G7" s="321"/>
    </row>
    <row r="8" spans="1:7" ht="28.5" customHeight="1">
      <c r="A8" s="2582" t="s">
        <v>1264</v>
      </c>
      <c r="B8" s="2582"/>
      <c r="C8" s="2582"/>
      <c r="D8" s="2582"/>
      <c r="E8" s="2582"/>
      <c r="F8" s="2582"/>
      <c r="G8" s="2582"/>
    </row>
    <row r="9" spans="1:7" ht="12.75" thickBot="1">
      <c r="A9" s="366"/>
      <c r="B9" s="366"/>
      <c r="C9" s="366"/>
      <c r="D9" s="366"/>
      <c r="E9" s="366"/>
      <c r="F9" s="366"/>
      <c r="G9" s="366"/>
    </row>
    <row r="10" spans="1:7">
      <c r="A10" s="348" t="s">
        <v>119</v>
      </c>
      <c r="B10" s="321"/>
      <c r="C10" s="348" t="s">
        <v>152</v>
      </c>
      <c r="D10" s="348" t="s">
        <v>1027</v>
      </c>
      <c r="E10" s="348" t="s">
        <v>1027</v>
      </c>
      <c r="F10" s="348" t="s">
        <v>146</v>
      </c>
      <c r="G10" s="321"/>
    </row>
    <row r="11" spans="1:7">
      <c r="A11" s="615" t="s">
        <v>1029</v>
      </c>
      <c r="B11" s="616" t="s">
        <v>1493</v>
      </c>
      <c r="C11" s="615" t="s">
        <v>1828</v>
      </c>
      <c r="D11" s="619" t="s">
        <v>1032</v>
      </c>
      <c r="E11" s="615" t="s">
        <v>1242</v>
      </c>
      <c r="F11" s="2110" t="s">
        <v>1032</v>
      </c>
      <c r="G11" s="615" t="s">
        <v>682</v>
      </c>
    </row>
    <row r="12" spans="1:7">
      <c r="A12" s="364">
        <v>1</v>
      </c>
      <c r="B12" s="327" t="s">
        <v>1496</v>
      </c>
    </row>
    <row r="13" spans="1:7">
      <c r="A13" s="364">
        <v>2</v>
      </c>
      <c r="B13" s="327" t="s">
        <v>75</v>
      </c>
      <c r="C13" s="332">
        <v>1985050.8363688833</v>
      </c>
      <c r="D13" s="332">
        <v>0</v>
      </c>
      <c r="E13" s="332">
        <v>1985050.8363688833</v>
      </c>
      <c r="F13" s="332"/>
      <c r="G13" s="332">
        <v>1985050.8363688833</v>
      </c>
    </row>
    <row r="14" spans="1:7">
      <c r="A14" s="364">
        <v>3</v>
      </c>
      <c r="B14" s="327" t="s">
        <v>702</v>
      </c>
      <c r="C14" s="354">
        <v>991893.33000000019</v>
      </c>
      <c r="D14" s="354">
        <v>-67933</v>
      </c>
      <c r="E14" s="354">
        <v>923960.33000000019</v>
      </c>
      <c r="F14" s="354"/>
      <c r="G14" s="354">
        <v>923960.33000000019</v>
      </c>
    </row>
    <row r="15" spans="1:7">
      <c r="A15" s="364">
        <v>4</v>
      </c>
    </row>
    <row r="16" spans="1:7">
      <c r="A16" s="364">
        <v>5</v>
      </c>
      <c r="B16" s="327" t="s">
        <v>864</v>
      </c>
      <c r="C16" s="328">
        <v>993157.50636888307</v>
      </c>
      <c r="D16" s="328">
        <v>67933</v>
      </c>
      <c r="E16" s="328">
        <v>1061090.506368883</v>
      </c>
      <c r="F16" s="328">
        <v>0</v>
      </c>
      <c r="G16" s="328">
        <v>1061090.506368883</v>
      </c>
    </row>
    <row r="17" spans="1:7">
      <c r="A17" s="364">
        <v>6</v>
      </c>
      <c r="C17" s="328"/>
      <c r="D17" s="328"/>
      <c r="E17" s="328"/>
      <c r="F17" s="328"/>
      <c r="G17" s="328"/>
    </row>
    <row r="18" spans="1:7">
      <c r="A18" s="364">
        <v>7</v>
      </c>
      <c r="B18" s="327" t="s">
        <v>1636</v>
      </c>
      <c r="C18" s="328"/>
      <c r="D18" s="328"/>
      <c r="E18" s="328"/>
      <c r="F18" s="328"/>
      <c r="G18" s="328"/>
    </row>
    <row r="19" spans="1:7">
      <c r="A19" s="364">
        <v>8</v>
      </c>
      <c r="B19" s="327" t="s">
        <v>1757</v>
      </c>
      <c r="C19" s="328">
        <v>0</v>
      </c>
      <c r="D19" s="328"/>
      <c r="E19" s="328">
        <v>0</v>
      </c>
      <c r="F19" s="328"/>
      <c r="G19" s="328">
        <v>0</v>
      </c>
    </row>
    <row r="20" spans="1:7">
      <c r="A20" s="364">
        <v>9</v>
      </c>
      <c r="B20" s="341" t="s">
        <v>2354</v>
      </c>
      <c r="C20" s="328">
        <v>15596.583534536456</v>
      </c>
      <c r="D20" s="328"/>
      <c r="E20" s="328">
        <v>15596.583534536456</v>
      </c>
      <c r="F20" s="328"/>
      <c r="G20" s="328">
        <v>15596.583534536456</v>
      </c>
    </row>
    <row r="21" spans="1:7">
      <c r="A21" s="364">
        <v>10</v>
      </c>
      <c r="B21" s="341" t="s">
        <v>1083</v>
      </c>
      <c r="C21" s="328">
        <v>0</v>
      </c>
      <c r="D21" s="328"/>
      <c r="E21" s="328">
        <v>0</v>
      </c>
      <c r="F21" s="328">
        <v>0</v>
      </c>
      <c r="G21" s="328">
        <v>0</v>
      </c>
    </row>
    <row r="22" spans="1:7">
      <c r="A22" s="364">
        <v>11</v>
      </c>
      <c r="B22" s="341" t="s">
        <v>2355</v>
      </c>
      <c r="C22" s="328">
        <v>0</v>
      </c>
      <c r="D22" s="328"/>
      <c r="E22" s="328">
        <v>0</v>
      </c>
      <c r="F22" s="1327">
        <v>0</v>
      </c>
      <c r="G22" s="328">
        <v>0</v>
      </c>
    </row>
    <row r="23" spans="1:7">
      <c r="A23" s="364">
        <v>12</v>
      </c>
      <c r="B23" s="341" t="s">
        <v>1756</v>
      </c>
      <c r="C23" s="320">
        <v>0</v>
      </c>
      <c r="E23" s="328">
        <v>0</v>
      </c>
      <c r="F23" s="328"/>
      <c r="G23" s="328">
        <v>0</v>
      </c>
    </row>
    <row r="24" spans="1:7">
      <c r="A24" s="364">
        <v>13</v>
      </c>
      <c r="B24" s="327" t="s">
        <v>2401</v>
      </c>
      <c r="C24" s="320">
        <v>671.36643744266689</v>
      </c>
      <c r="E24" s="328">
        <v>671.36643744266689</v>
      </c>
      <c r="F24" s="328"/>
      <c r="G24" s="328">
        <v>671.36643744266689</v>
      </c>
    </row>
    <row r="25" spans="1:7" ht="14.25">
      <c r="A25" s="364">
        <v>14</v>
      </c>
      <c r="B25" s="327" t="s">
        <v>2464</v>
      </c>
      <c r="C25" s="354"/>
      <c r="D25" s="354"/>
      <c r="E25" s="328">
        <v>0</v>
      </c>
      <c r="F25" s="328"/>
      <c r="G25" s="328">
        <v>0</v>
      </c>
    </row>
    <row r="26" spans="1:7">
      <c r="A26" s="364">
        <v>15</v>
      </c>
      <c r="E26" s="2111"/>
      <c r="F26" s="2111"/>
      <c r="G26" s="2111"/>
    </row>
    <row r="27" spans="1:7">
      <c r="A27" s="364">
        <v>16</v>
      </c>
      <c r="B27" s="327" t="s">
        <v>1858</v>
      </c>
      <c r="C27" s="354">
        <v>1009425.4563408622</v>
      </c>
      <c r="D27" s="354">
        <v>67933</v>
      </c>
      <c r="E27" s="354">
        <v>1077358.4563408622</v>
      </c>
      <c r="F27" s="354">
        <v>0</v>
      </c>
      <c r="G27" s="354">
        <v>1077358.456340862</v>
      </c>
    </row>
    <row r="28" spans="1:7">
      <c r="A28" s="364">
        <v>17</v>
      </c>
    </row>
    <row r="29" spans="1:7">
      <c r="A29" s="364">
        <v>18</v>
      </c>
      <c r="B29" s="327" t="s">
        <v>1693</v>
      </c>
      <c r="C29" s="644">
        <v>5.5E-2</v>
      </c>
      <c r="D29" s="644">
        <v>5.5E-2</v>
      </c>
      <c r="E29" s="644">
        <v>5.5E-2</v>
      </c>
      <c r="F29" s="644">
        <v>5.5E-2</v>
      </c>
      <c r="G29" s="644">
        <v>5.5E-2</v>
      </c>
    </row>
    <row r="30" spans="1:7">
      <c r="A30" s="364">
        <v>19</v>
      </c>
      <c r="B30" s="409" t="s">
        <v>2614</v>
      </c>
      <c r="C30" s="328">
        <v>55518</v>
      </c>
      <c r="D30" s="328">
        <v>3736</v>
      </c>
      <c r="E30" s="328">
        <v>59254</v>
      </c>
      <c r="F30" s="328">
        <v>0</v>
      </c>
      <c r="G30" s="328">
        <v>59254</v>
      </c>
    </row>
    <row r="31" spans="1:7">
      <c r="A31" s="364">
        <v>20</v>
      </c>
      <c r="B31" s="327" t="s">
        <v>1119</v>
      </c>
      <c r="C31" s="354"/>
      <c r="D31" s="354"/>
      <c r="E31" s="328">
        <v>0</v>
      </c>
      <c r="F31" s="328"/>
      <c r="G31" s="328">
        <v>0</v>
      </c>
    </row>
    <row r="32" spans="1:7">
      <c r="A32" s="364">
        <v>21</v>
      </c>
      <c r="B32" s="327" t="s">
        <v>1758</v>
      </c>
      <c r="C32" s="642">
        <v>55518</v>
      </c>
      <c r="D32" s="642">
        <v>3736</v>
      </c>
      <c r="E32" s="642">
        <v>59254</v>
      </c>
      <c r="F32" s="642">
        <v>0</v>
      </c>
      <c r="G32" s="642">
        <v>59254</v>
      </c>
    </row>
    <row r="33" spans="1:9" ht="14.25">
      <c r="A33" s="364">
        <v>22</v>
      </c>
      <c r="C33" s="643"/>
      <c r="D33" s="643"/>
      <c r="E33" s="643"/>
      <c r="F33" s="643"/>
      <c r="G33" s="643"/>
    </row>
    <row r="34" spans="1:9">
      <c r="A34" s="364">
        <v>23</v>
      </c>
      <c r="B34" s="409" t="s">
        <v>1759</v>
      </c>
    </row>
    <row r="35" spans="1:9">
      <c r="A35" s="364">
        <v>24</v>
      </c>
      <c r="B35" s="409" t="s">
        <v>2615</v>
      </c>
      <c r="C35" s="328">
        <v>953907.45634086221</v>
      </c>
      <c r="D35" s="328">
        <v>64197</v>
      </c>
      <c r="E35" s="328">
        <v>1018104.4563408622</v>
      </c>
      <c r="F35" s="328">
        <v>0</v>
      </c>
      <c r="G35" s="328">
        <v>1018104.4563408622</v>
      </c>
    </row>
    <row r="36" spans="1:9">
      <c r="A36" s="364">
        <v>25</v>
      </c>
      <c r="B36" s="327" t="s">
        <v>837</v>
      </c>
      <c r="C36" s="419">
        <v>0.34</v>
      </c>
      <c r="D36" s="419">
        <v>0.34</v>
      </c>
      <c r="E36" s="419">
        <v>0.34</v>
      </c>
      <c r="F36" s="419">
        <v>0.34</v>
      </c>
      <c r="G36" s="419">
        <v>0.34</v>
      </c>
    </row>
    <row r="37" spans="1:9">
      <c r="A37" s="364">
        <v>26</v>
      </c>
    </row>
    <row r="38" spans="1:9">
      <c r="A38" s="364">
        <v>27</v>
      </c>
      <c r="B38" s="409" t="s">
        <v>2616</v>
      </c>
      <c r="C38" s="328">
        <v>324329</v>
      </c>
      <c r="D38" s="328">
        <v>21827</v>
      </c>
      <c r="E38" s="328">
        <v>346156</v>
      </c>
      <c r="F38" s="328">
        <v>0</v>
      </c>
      <c r="G38" s="328">
        <v>346156</v>
      </c>
    </row>
    <row r="39" spans="1:9">
      <c r="A39" s="364">
        <v>28</v>
      </c>
      <c r="B39" s="409" t="s">
        <v>2617</v>
      </c>
      <c r="C39" s="354">
        <v>55518</v>
      </c>
      <c r="D39" s="354">
        <v>3736</v>
      </c>
      <c r="E39" s="354">
        <v>59254</v>
      </c>
      <c r="F39" s="354">
        <v>0</v>
      </c>
      <c r="G39" s="354">
        <v>59254</v>
      </c>
    </row>
    <row r="40" spans="1:9">
      <c r="A40" s="364">
        <v>29</v>
      </c>
    </row>
    <row r="41" spans="1:9" ht="12.75" thickBot="1">
      <c r="A41" s="364">
        <v>30</v>
      </c>
      <c r="B41" s="327" t="s">
        <v>842</v>
      </c>
      <c r="C41" s="356">
        <v>379847</v>
      </c>
      <c r="D41" s="356">
        <v>25563</v>
      </c>
      <c r="E41" s="356">
        <v>405410</v>
      </c>
      <c r="F41" s="356">
        <v>0</v>
      </c>
      <c r="G41" s="356">
        <v>405410</v>
      </c>
    </row>
    <row r="42" spans="1:9" ht="12.75" thickTop="1">
      <c r="A42" s="364">
        <v>31</v>
      </c>
      <c r="I42" s="401"/>
    </row>
    <row r="43" spans="1:9" ht="12.75">
      <c r="A43" s="364">
        <v>32</v>
      </c>
      <c r="B43" s="2616" t="s">
        <v>2465</v>
      </c>
      <c r="C43" s="2596"/>
      <c r="D43" s="2596"/>
      <c r="E43" s="2596"/>
      <c r="F43" s="2596"/>
      <c r="G43" s="2596"/>
    </row>
    <row r="44" spans="1:9" ht="12.75">
      <c r="A44" s="364"/>
      <c r="B44" s="1991"/>
      <c r="C44" s="1991"/>
      <c r="D44" s="1991"/>
      <c r="E44" s="1991"/>
      <c r="F44" s="1991"/>
      <c r="G44" s="1991"/>
      <c r="I44" s="401"/>
    </row>
    <row r="45" spans="1:9">
      <c r="A45" s="364"/>
      <c r="B45" s="2112"/>
      <c r="C45" s="2113"/>
      <c r="D45" s="2113"/>
      <c r="E45" s="339"/>
      <c r="F45" s="339"/>
    </row>
    <row r="46" spans="1:9">
      <c r="A46" s="364"/>
      <c r="E46" s="533"/>
      <c r="F46" s="533"/>
    </row>
    <row r="47" spans="1:9">
      <c r="A47" s="364"/>
    </row>
    <row r="48" spans="1:9">
      <c r="A48" s="364"/>
    </row>
    <row r="49" spans="1:7">
      <c r="A49" s="364"/>
      <c r="B49" s="327" t="s">
        <v>1320</v>
      </c>
    </row>
    <row r="50" spans="1:7">
      <c r="A50" s="364"/>
      <c r="B50" s="327" t="s">
        <v>2126</v>
      </c>
    </row>
    <row r="51" spans="1:7">
      <c r="A51" s="364"/>
    </row>
    <row r="52" spans="1:7">
      <c r="A52" s="364"/>
    </row>
    <row r="53" spans="1:7">
      <c r="A53" s="1939"/>
      <c r="B53" s="364"/>
      <c r="C53" s="364"/>
      <c r="D53" s="364"/>
      <c r="E53" s="364"/>
      <c r="F53" s="364"/>
      <c r="G53" s="364"/>
    </row>
    <row r="126" spans="1:2">
      <c r="A126" s="2108"/>
      <c r="B126" s="2108"/>
    </row>
    <row r="127" spans="1:2">
      <c r="A127" s="2108"/>
      <c r="B127" s="2108"/>
    </row>
    <row r="128" spans="1:2">
      <c r="A128" s="2108"/>
      <c r="B128" s="2108"/>
    </row>
    <row r="129" spans="1:2">
      <c r="A129" s="2108"/>
      <c r="B129" s="2108"/>
    </row>
    <row r="130" spans="1:2">
      <c r="A130" s="2108"/>
      <c r="B130" s="2108"/>
    </row>
    <row r="160" spans="1:2">
      <c r="A160" s="2108"/>
      <c r="B160" s="2108"/>
    </row>
    <row r="229" spans="1:1">
      <c r="A229" s="321"/>
    </row>
    <row r="246" spans="1:1">
      <c r="A246" s="2108"/>
    </row>
    <row r="247" spans="1:1">
      <c r="A247" s="2108"/>
    </row>
    <row r="248" spans="1:1">
      <c r="A248" s="2108"/>
    </row>
    <row r="249" spans="1:1">
      <c r="A249" s="2108"/>
    </row>
    <row r="250" spans="1:1">
      <c r="A250" s="2108"/>
    </row>
    <row r="251" spans="1:1">
      <c r="A251" s="2108"/>
    </row>
    <row r="252" spans="1:1">
      <c r="A252" s="2108"/>
    </row>
    <row r="253" spans="1:1">
      <c r="A253" s="2108"/>
    </row>
    <row r="254" spans="1:1">
      <c r="A254" s="2108"/>
    </row>
    <row r="255" spans="1:1">
      <c r="A255" s="2108"/>
    </row>
    <row r="256" spans="1:1">
      <c r="A256" s="2108"/>
    </row>
    <row r="257" spans="1:1">
      <c r="A257" s="2108"/>
    </row>
    <row r="258" spans="1:1">
      <c r="A258" s="2108"/>
    </row>
    <row r="259" spans="1:1">
      <c r="A259" s="2108"/>
    </row>
    <row r="260" spans="1:1">
      <c r="A260" s="2108"/>
    </row>
    <row r="261" spans="1:1">
      <c r="A261" s="2108"/>
    </row>
    <row r="262" spans="1:1">
      <c r="A262" s="2108"/>
    </row>
    <row r="263" spans="1:1">
      <c r="A263" s="2108"/>
    </row>
    <row r="264" spans="1:1">
      <c r="A264" s="2108"/>
    </row>
    <row r="265" spans="1:1">
      <c r="A265" s="2108"/>
    </row>
    <row r="266" spans="1:1">
      <c r="A266" s="2108"/>
    </row>
    <row r="267" spans="1:1">
      <c r="A267" s="2108"/>
    </row>
    <row r="268" spans="1:1">
      <c r="A268" s="2108"/>
    </row>
    <row r="269" spans="1:1">
      <c r="A269" s="2108"/>
    </row>
    <row r="270" spans="1:1">
      <c r="A270" s="2108"/>
    </row>
    <row r="271" spans="1:1">
      <c r="A271" s="2108"/>
    </row>
    <row r="272" spans="1:1">
      <c r="A272" s="2108"/>
    </row>
    <row r="273" spans="1:1">
      <c r="A273" s="2108"/>
    </row>
    <row r="274" spans="1:1">
      <c r="A274" s="2108"/>
    </row>
    <row r="275" spans="1:1">
      <c r="A275" s="2108"/>
    </row>
    <row r="276" spans="1:1">
      <c r="A276" s="2108"/>
    </row>
    <row r="277" spans="1:1">
      <c r="A277" s="2108"/>
    </row>
    <row r="278" spans="1:1">
      <c r="A278" s="2108"/>
    </row>
    <row r="279" spans="1:1">
      <c r="A279" s="2108"/>
    </row>
    <row r="280" spans="1:1">
      <c r="A280" s="2108"/>
    </row>
    <row r="281" spans="1:1">
      <c r="A281" s="2108"/>
    </row>
    <row r="282" spans="1:1">
      <c r="A282" s="2108"/>
    </row>
    <row r="283" spans="1:1">
      <c r="A283" s="2108"/>
    </row>
    <row r="284" spans="1:1">
      <c r="A284" s="2108"/>
    </row>
    <row r="285" spans="1:1">
      <c r="A285" s="2108"/>
    </row>
    <row r="286" spans="1:1">
      <c r="A286" s="2108"/>
    </row>
    <row r="287" spans="1:1">
      <c r="A287" s="2108"/>
    </row>
    <row r="288" spans="1:1">
      <c r="A288" s="2108"/>
    </row>
    <row r="289" spans="1:1">
      <c r="A289" s="2108"/>
    </row>
    <row r="290" spans="1:1">
      <c r="A290" s="2108"/>
    </row>
    <row r="291" spans="1:1">
      <c r="A291" s="2108"/>
    </row>
    <row r="292" spans="1:1">
      <c r="A292" s="2108"/>
    </row>
    <row r="293" spans="1:1">
      <c r="A293" s="2108"/>
    </row>
    <row r="294" spans="1:1">
      <c r="A294" s="2108"/>
    </row>
    <row r="295" spans="1:1">
      <c r="A295" s="2108"/>
    </row>
    <row r="296" spans="1:1">
      <c r="A296" s="2108"/>
    </row>
    <row r="297" spans="1:1">
      <c r="A297" s="2108"/>
    </row>
    <row r="298" spans="1:1">
      <c r="A298" s="2108"/>
    </row>
    <row r="299" spans="1:1">
      <c r="A299" s="2108"/>
    </row>
    <row r="300" spans="1:1">
      <c r="A300" s="2108"/>
    </row>
  </sheetData>
  <mergeCells count="2">
    <mergeCell ref="A8:G8"/>
    <mergeCell ref="B43:G43"/>
  </mergeCells>
  <phoneticPr fontId="29" type="noConversion"/>
  <printOptions horizontalCentered="1"/>
  <pageMargins left="0.75" right="0.25" top="0.5" bottom="0.25" header="0.25" footer="0.21"/>
  <pageSetup orientation="portrait" r:id="rId1"/>
  <headerFooter alignWithMargins="0"/>
</worksheet>
</file>

<file path=xl/worksheets/sheet54.xml><?xml version="1.0" encoding="utf-8"?>
<worksheet xmlns="http://schemas.openxmlformats.org/spreadsheetml/2006/main" xmlns:r="http://schemas.openxmlformats.org/officeDocument/2006/relationships">
  <sheetPr transitionEvaluation="1" transitionEntry="1" codeName="Sheet55">
    <pageSetUpPr fitToPage="1"/>
  </sheetPr>
  <dimension ref="A1:J299"/>
  <sheetViews>
    <sheetView view="pageBreakPreview" zoomScale="60" zoomScaleNormal="100" workbookViewId="0"/>
  </sheetViews>
  <sheetFormatPr defaultColWidth="10.85546875" defaultRowHeight="12"/>
  <cols>
    <col min="1" max="1" width="4.85546875" style="327" customWidth="1"/>
    <col min="2" max="2" width="35.28515625" style="327" customWidth="1"/>
    <col min="3" max="7" width="10.7109375" style="327" customWidth="1"/>
    <col min="8" max="16384" width="10.85546875" style="327"/>
  </cols>
  <sheetData>
    <row r="1" spans="1:9">
      <c r="A1" s="317" t="s">
        <v>56</v>
      </c>
      <c r="B1" s="321"/>
      <c r="C1" s="365"/>
      <c r="D1" s="321" t="s">
        <v>1741</v>
      </c>
    </row>
    <row r="2" spans="1:9">
      <c r="A2" s="321"/>
      <c r="B2" s="321"/>
      <c r="C2" s="365"/>
      <c r="D2" s="321" t="s">
        <v>2149</v>
      </c>
    </row>
    <row r="3" spans="1:9">
      <c r="A3" s="321" t="s">
        <v>3808</v>
      </c>
      <c r="B3" s="321"/>
      <c r="C3" s="365"/>
      <c r="D3" s="317" t="s">
        <v>2138</v>
      </c>
    </row>
    <row r="4" spans="1:9">
      <c r="A4" s="321" t="s">
        <v>3807</v>
      </c>
      <c r="B4" s="321"/>
      <c r="C4" s="417"/>
      <c r="D4" s="321" t="s">
        <v>4056</v>
      </c>
    </row>
    <row r="5" spans="1:9">
      <c r="A5" s="321" t="s">
        <v>2631</v>
      </c>
      <c r="B5" s="321"/>
      <c r="C5" s="321"/>
    </row>
    <row r="6" spans="1:9">
      <c r="A6" s="317" t="s">
        <v>1906</v>
      </c>
      <c r="B6" s="321"/>
      <c r="C6" s="321"/>
      <c r="D6" s="321"/>
      <c r="E6" s="2109"/>
      <c r="F6" s="2109"/>
      <c r="G6" s="321"/>
    </row>
    <row r="7" spans="1:9">
      <c r="A7" s="321"/>
      <c r="B7" s="321"/>
      <c r="C7" s="321"/>
      <c r="D7" s="321"/>
      <c r="E7" s="321"/>
      <c r="F7" s="321"/>
      <c r="G7" s="321"/>
    </row>
    <row r="8" spans="1:9" ht="27" customHeight="1">
      <c r="A8" s="2582" t="s">
        <v>1264</v>
      </c>
      <c r="B8" s="2582"/>
      <c r="C8" s="2582"/>
      <c r="D8" s="2582"/>
      <c r="E8" s="2582"/>
      <c r="F8" s="1556"/>
      <c r="G8" s="1556"/>
    </row>
    <row r="9" spans="1:9" ht="12.75" thickBot="1">
      <c r="A9" s="366"/>
      <c r="B9" s="366"/>
      <c r="C9" s="366"/>
      <c r="D9" s="366"/>
      <c r="E9" s="366"/>
      <c r="F9" s="366"/>
      <c r="G9" s="366"/>
    </row>
    <row r="10" spans="1:9">
      <c r="A10" s="348" t="s">
        <v>119</v>
      </c>
      <c r="B10" s="321"/>
      <c r="C10" s="348" t="s">
        <v>152</v>
      </c>
      <c r="D10" s="348" t="s">
        <v>1027</v>
      </c>
      <c r="E10" s="348" t="s">
        <v>1027</v>
      </c>
      <c r="F10" s="348" t="s">
        <v>146</v>
      </c>
      <c r="G10" s="321"/>
    </row>
    <row r="11" spans="1:9">
      <c r="A11" s="615" t="s">
        <v>1029</v>
      </c>
      <c r="B11" s="616" t="s">
        <v>1493</v>
      </c>
      <c r="C11" s="615" t="s">
        <v>1828</v>
      </c>
      <c r="D11" s="619" t="s">
        <v>1032</v>
      </c>
      <c r="E11" s="615" t="s">
        <v>1242</v>
      </c>
      <c r="F11" s="2110" t="s">
        <v>1032</v>
      </c>
      <c r="G11" s="615" t="s">
        <v>683</v>
      </c>
    </row>
    <row r="12" spans="1:9">
      <c r="A12" s="364">
        <v>1</v>
      </c>
      <c r="B12" s="327" t="s">
        <v>1496</v>
      </c>
    </row>
    <row r="13" spans="1:9">
      <c r="A13" s="364">
        <v>2</v>
      </c>
      <c r="B13" s="327" t="s">
        <v>75</v>
      </c>
      <c r="C13" s="332">
        <v>432636.16363111674</v>
      </c>
      <c r="D13" s="332">
        <v>0</v>
      </c>
      <c r="E13" s="332">
        <v>432636.16363111674</v>
      </c>
      <c r="F13" s="332"/>
      <c r="G13" s="332">
        <v>432636.16363111674</v>
      </c>
    </row>
    <row r="14" spans="1:9">
      <c r="A14" s="364">
        <v>3</v>
      </c>
      <c r="B14" s="327" t="s">
        <v>702</v>
      </c>
      <c r="C14" s="354">
        <v>216180.32000000012</v>
      </c>
      <c r="D14" s="354">
        <v>93267.839999999997</v>
      </c>
      <c r="E14" s="354">
        <v>309448.16000000015</v>
      </c>
      <c r="F14" s="354">
        <v>52687.58</v>
      </c>
      <c r="G14" s="354">
        <v>362135.74000000017</v>
      </c>
    </row>
    <row r="15" spans="1:9">
      <c r="A15" s="364">
        <v>4</v>
      </c>
      <c r="I15" s="320"/>
    </row>
    <row r="16" spans="1:9">
      <c r="A16" s="364">
        <v>5</v>
      </c>
      <c r="B16" s="327" t="s">
        <v>864</v>
      </c>
      <c r="C16" s="328">
        <v>216455.84363111662</v>
      </c>
      <c r="D16" s="328">
        <v>-93267.839999999997</v>
      </c>
      <c r="E16" s="328">
        <v>123188.00363111659</v>
      </c>
      <c r="F16" s="328">
        <v>-52687.58</v>
      </c>
      <c r="G16" s="328">
        <v>70500.423631116573</v>
      </c>
      <c r="I16" s="320"/>
    </row>
    <row r="17" spans="1:7">
      <c r="A17" s="364">
        <v>6</v>
      </c>
      <c r="C17" s="328"/>
      <c r="D17" s="328"/>
      <c r="E17" s="328"/>
      <c r="F17" s="328"/>
      <c r="G17" s="328"/>
    </row>
    <row r="18" spans="1:7">
      <c r="A18" s="364">
        <v>7</v>
      </c>
      <c r="B18" s="327" t="s">
        <v>1636</v>
      </c>
      <c r="C18" s="328"/>
      <c r="D18" s="328"/>
      <c r="E18" s="328"/>
      <c r="F18" s="328"/>
      <c r="G18" s="328"/>
    </row>
    <row r="19" spans="1:7">
      <c r="A19" s="364">
        <v>8</v>
      </c>
      <c r="B19" s="327" t="s">
        <v>1757</v>
      </c>
      <c r="C19" s="328">
        <v>0</v>
      </c>
      <c r="D19" s="328"/>
      <c r="E19" s="328">
        <v>0</v>
      </c>
      <c r="F19" s="328">
        <v>0</v>
      </c>
      <c r="G19" s="328">
        <v>0</v>
      </c>
    </row>
    <row r="20" spans="1:7">
      <c r="A20" s="364">
        <v>9</v>
      </c>
      <c r="B20" s="341" t="s">
        <v>2354</v>
      </c>
      <c r="C20" s="328">
        <v>5171.4164654635433</v>
      </c>
      <c r="D20" s="328"/>
      <c r="E20" s="328">
        <v>5171.4164654635433</v>
      </c>
      <c r="F20" s="328"/>
      <c r="G20" s="328">
        <v>5171.4164654635433</v>
      </c>
    </row>
    <row r="21" spans="1:7">
      <c r="A21" s="364">
        <v>10</v>
      </c>
      <c r="B21" s="341" t="s">
        <v>1083</v>
      </c>
      <c r="C21" s="328">
        <v>0</v>
      </c>
      <c r="D21" s="328"/>
      <c r="E21" s="328">
        <v>0</v>
      </c>
      <c r="F21" s="328">
        <v>0</v>
      </c>
      <c r="G21" s="328">
        <v>0</v>
      </c>
    </row>
    <row r="22" spans="1:7">
      <c r="A22" s="364">
        <v>11</v>
      </c>
      <c r="B22" s="341" t="s">
        <v>2355</v>
      </c>
      <c r="C22" s="328">
        <v>0</v>
      </c>
      <c r="D22" s="328"/>
      <c r="E22" s="328">
        <v>0</v>
      </c>
      <c r="F22" s="328">
        <v>0</v>
      </c>
      <c r="G22" s="328">
        <v>0</v>
      </c>
    </row>
    <row r="23" spans="1:7">
      <c r="A23" s="364">
        <v>12</v>
      </c>
      <c r="B23" s="341" t="s">
        <v>1756</v>
      </c>
      <c r="C23" s="320">
        <v>1786</v>
      </c>
      <c r="D23" s="328"/>
      <c r="E23" s="328">
        <v>1786</v>
      </c>
      <c r="F23" s="328"/>
      <c r="G23" s="328">
        <v>1786</v>
      </c>
    </row>
    <row r="24" spans="1:7">
      <c r="A24" s="364">
        <v>13</v>
      </c>
      <c r="B24" s="327" t="s">
        <v>2401</v>
      </c>
      <c r="C24" s="320">
        <v>207.63356255733311</v>
      </c>
      <c r="E24" s="328">
        <v>207.63356255733311</v>
      </c>
      <c r="F24" s="328"/>
      <c r="G24" s="328">
        <v>207.63356255733311</v>
      </c>
    </row>
    <row r="25" spans="1:7" ht="14.25">
      <c r="A25" s="364">
        <v>14</v>
      </c>
      <c r="B25" s="327" t="s">
        <v>2464</v>
      </c>
      <c r="C25" s="354">
        <v>0</v>
      </c>
      <c r="D25" s="354"/>
      <c r="E25" s="328">
        <v>0</v>
      </c>
      <c r="F25" s="328"/>
      <c r="G25" s="328">
        <v>0</v>
      </c>
    </row>
    <row r="26" spans="1:7">
      <c r="A26" s="364">
        <v>15</v>
      </c>
      <c r="E26" s="2111"/>
      <c r="F26" s="2111"/>
      <c r="G26" s="2111"/>
    </row>
    <row r="27" spans="1:7">
      <c r="A27" s="364">
        <v>16</v>
      </c>
      <c r="B27" s="327" t="s">
        <v>1858</v>
      </c>
      <c r="C27" s="354">
        <v>223620.89365913751</v>
      </c>
      <c r="D27" s="354">
        <v>-93267.839999999997</v>
      </c>
      <c r="E27" s="354">
        <v>130353.05365913745</v>
      </c>
      <c r="F27" s="354">
        <v>-52687.58</v>
      </c>
      <c r="G27" s="354">
        <v>77665.473659137439</v>
      </c>
    </row>
    <row r="28" spans="1:7">
      <c r="A28" s="364">
        <v>17</v>
      </c>
    </row>
    <row r="29" spans="1:7">
      <c r="A29" s="364">
        <v>18</v>
      </c>
      <c r="B29" s="327" t="s">
        <v>1693</v>
      </c>
      <c r="C29" s="644">
        <v>5.5E-2</v>
      </c>
      <c r="D29" s="644">
        <v>5.5E-2</v>
      </c>
      <c r="E29" s="644">
        <v>5.5E-2</v>
      </c>
      <c r="F29" s="644">
        <v>5.5E-2</v>
      </c>
      <c r="G29" s="644">
        <v>5.5E-2</v>
      </c>
    </row>
    <row r="30" spans="1:7">
      <c r="A30" s="364">
        <v>19</v>
      </c>
      <c r="B30" s="409" t="s">
        <v>2618</v>
      </c>
      <c r="C30" s="328">
        <v>12299</v>
      </c>
      <c r="D30" s="328">
        <v>-5130</v>
      </c>
      <c r="E30" s="328">
        <v>7169</v>
      </c>
      <c r="F30" s="328">
        <v>-2898</v>
      </c>
      <c r="G30" s="328">
        <v>4271.601051252559</v>
      </c>
    </row>
    <row r="31" spans="1:7">
      <c r="A31" s="364">
        <v>20</v>
      </c>
      <c r="B31" s="327" t="s">
        <v>1119</v>
      </c>
      <c r="C31" s="354"/>
      <c r="D31" s="354"/>
      <c r="E31" s="328">
        <v>0</v>
      </c>
      <c r="F31" s="328"/>
      <c r="G31" s="354">
        <v>0</v>
      </c>
    </row>
    <row r="32" spans="1:7">
      <c r="A32" s="364">
        <v>21</v>
      </c>
      <c r="B32" s="327" t="s">
        <v>1758</v>
      </c>
      <c r="C32" s="642">
        <v>12299</v>
      </c>
      <c r="D32" s="642">
        <v>-5130</v>
      </c>
      <c r="E32" s="642">
        <v>7169</v>
      </c>
      <c r="F32" s="642">
        <v>-2898</v>
      </c>
      <c r="G32" s="642">
        <v>4271.601051252559</v>
      </c>
    </row>
    <row r="33" spans="1:10" ht="14.25">
      <c r="A33" s="364">
        <v>22</v>
      </c>
      <c r="C33" s="643"/>
      <c r="D33" s="643"/>
      <c r="E33" s="643"/>
      <c r="F33" s="643"/>
      <c r="G33" s="643"/>
    </row>
    <row r="34" spans="1:10">
      <c r="A34" s="364">
        <v>23</v>
      </c>
      <c r="B34" s="409" t="s">
        <v>1759</v>
      </c>
    </row>
    <row r="35" spans="1:10">
      <c r="A35" s="364">
        <v>24</v>
      </c>
      <c r="B35" s="409" t="s">
        <v>2615</v>
      </c>
      <c r="C35" s="328">
        <v>211321.89365913751</v>
      </c>
      <c r="D35" s="328">
        <v>-88137.84</v>
      </c>
      <c r="E35" s="328">
        <v>123184.05365913745</v>
      </c>
      <c r="F35" s="328">
        <v>-49789.58</v>
      </c>
      <c r="G35" s="328">
        <v>73393.872607884885</v>
      </c>
    </row>
    <row r="36" spans="1:10">
      <c r="A36" s="364">
        <v>25</v>
      </c>
      <c r="B36" s="327" t="s">
        <v>837</v>
      </c>
      <c r="C36" s="419">
        <v>0.34</v>
      </c>
      <c r="D36" s="419">
        <v>0.34</v>
      </c>
      <c r="E36" s="419">
        <v>0.34</v>
      </c>
      <c r="F36" s="419">
        <v>0.34</v>
      </c>
      <c r="G36" s="419">
        <v>0.34</v>
      </c>
    </row>
    <row r="37" spans="1:10">
      <c r="A37" s="364">
        <v>26</v>
      </c>
    </row>
    <row r="38" spans="1:10">
      <c r="A38" s="364">
        <v>27</v>
      </c>
      <c r="B38" s="409" t="s">
        <v>2616</v>
      </c>
      <c r="C38" s="328">
        <v>71849</v>
      </c>
      <c r="D38" s="328">
        <v>-29967</v>
      </c>
      <c r="E38" s="328">
        <v>41882</v>
      </c>
      <c r="F38" s="328">
        <v>-16928</v>
      </c>
      <c r="G38" s="328">
        <v>24954</v>
      </c>
    </row>
    <row r="39" spans="1:10">
      <c r="A39" s="364">
        <v>28</v>
      </c>
      <c r="B39" s="409" t="s">
        <v>2617</v>
      </c>
      <c r="C39" s="354">
        <v>12299</v>
      </c>
      <c r="D39" s="354">
        <v>-5130</v>
      </c>
      <c r="E39" s="354">
        <v>7169</v>
      </c>
      <c r="F39" s="354">
        <v>-2898</v>
      </c>
      <c r="G39" s="354">
        <v>4271.601051252559</v>
      </c>
    </row>
    <row r="40" spans="1:10">
      <c r="A40" s="364">
        <v>29</v>
      </c>
    </row>
    <row r="41" spans="1:10" ht="12.75" thickBot="1">
      <c r="A41" s="364">
        <v>30</v>
      </c>
      <c r="B41" s="327" t="s">
        <v>842</v>
      </c>
      <c r="C41" s="356">
        <v>84148</v>
      </c>
      <c r="D41" s="356">
        <v>-35097</v>
      </c>
      <c r="E41" s="356">
        <v>49051</v>
      </c>
      <c r="F41" s="356">
        <v>-19826</v>
      </c>
      <c r="G41" s="356">
        <v>29225.601051252561</v>
      </c>
    </row>
    <row r="42" spans="1:10" ht="12.75" thickTop="1">
      <c r="A42" s="364">
        <v>31</v>
      </c>
    </row>
    <row r="43" spans="1:10">
      <c r="A43" s="364">
        <v>32</v>
      </c>
      <c r="B43" s="2618" t="s">
        <v>2465</v>
      </c>
      <c r="C43" s="2618"/>
      <c r="D43" s="2618"/>
      <c r="E43" s="2618"/>
      <c r="F43" s="2618"/>
      <c r="G43" s="2618"/>
    </row>
    <row r="44" spans="1:10" s="391" customFormat="1">
      <c r="A44" s="364">
        <v>33</v>
      </c>
      <c r="B44" s="2618"/>
      <c r="C44" s="2618"/>
      <c r="D44" s="2618"/>
      <c r="E44" s="2618"/>
      <c r="F44" s="2618"/>
      <c r="G44" s="2618"/>
    </row>
    <row r="45" spans="1:10" s="391" customFormat="1">
      <c r="A45" s="406"/>
      <c r="E45" s="945"/>
      <c r="F45" s="945"/>
      <c r="J45" s="402"/>
    </row>
    <row r="46" spans="1:10">
      <c r="A46" s="364"/>
    </row>
    <row r="47" spans="1:10">
      <c r="A47" s="364"/>
    </row>
    <row r="48" spans="1:10">
      <c r="A48" s="364"/>
      <c r="B48" s="327" t="s">
        <v>1320</v>
      </c>
    </row>
    <row r="49" spans="1:7">
      <c r="A49" s="364"/>
      <c r="B49" s="327" t="s">
        <v>2126</v>
      </c>
    </row>
    <row r="50" spans="1:7">
      <c r="A50" s="364"/>
    </row>
    <row r="51" spans="1:7">
      <c r="A51" s="364"/>
      <c r="C51" s="401"/>
      <c r="D51" s="401"/>
      <c r="E51" s="401"/>
      <c r="F51" s="401"/>
      <c r="G51" s="401"/>
    </row>
    <row r="52" spans="1:7">
      <c r="A52" s="1939"/>
      <c r="B52" s="364"/>
      <c r="C52" s="364"/>
      <c r="D52" s="364"/>
      <c r="E52" s="364"/>
      <c r="F52" s="364"/>
    </row>
    <row r="125" spans="1:2">
      <c r="A125" s="2108"/>
      <c r="B125" s="2108"/>
    </row>
    <row r="126" spans="1:2">
      <c r="A126" s="2108"/>
      <c r="B126" s="2108"/>
    </row>
    <row r="127" spans="1:2">
      <c r="A127" s="2108"/>
      <c r="B127" s="2108"/>
    </row>
    <row r="128" spans="1:2">
      <c r="A128" s="2108"/>
      <c r="B128" s="2108"/>
    </row>
    <row r="129" spans="1:2">
      <c r="A129" s="2108"/>
      <c r="B129" s="2108"/>
    </row>
    <row r="159" spans="1:2">
      <c r="A159" s="2108"/>
      <c r="B159" s="2108"/>
    </row>
    <row r="228" spans="1:1">
      <c r="A228" s="321"/>
    </row>
    <row r="245" spans="1:1">
      <c r="A245" s="2108"/>
    </row>
    <row r="246" spans="1:1">
      <c r="A246" s="2108"/>
    </row>
    <row r="247" spans="1:1">
      <c r="A247" s="2108"/>
    </row>
    <row r="248" spans="1:1">
      <c r="A248" s="2108"/>
    </row>
    <row r="249" spans="1:1">
      <c r="A249" s="2108"/>
    </row>
    <row r="250" spans="1:1">
      <c r="A250" s="2108"/>
    </row>
    <row r="251" spans="1:1">
      <c r="A251" s="2108"/>
    </row>
    <row r="252" spans="1:1">
      <c r="A252" s="2108"/>
    </row>
    <row r="253" spans="1:1">
      <c r="A253" s="2108"/>
    </row>
    <row r="254" spans="1:1">
      <c r="A254" s="2108"/>
    </row>
    <row r="255" spans="1:1">
      <c r="A255" s="2108"/>
    </row>
    <row r="256" spans="1:1">
      <c r="A256" s="2108"/>
    </row>
    <row r="257" spans="1:1">
      <c r="A257" s="2108"/>
    </row>
    <row r="258" spans="1:1">
      <c r="A258" s="2108"/>
    </row>
    <row r="259" spans="1:1">
      <c r="A259" s="2108"/>
    </row>
    <row r="260" spans="1:1">
      <c r="A260" s="2108"/>
    </row>
    <row r="261" spans="1:1">
      <c r="A261" s="2108"/>
    </row>
    <row r="262" spans="1:1">
      <c r="A262" s="2108"/>
    </row>
    <row r="263" spans="1:1">
      <c r="A263" s="2108"/>
    </row>
    <row r="264" spans="1:1">
      <c r="A264" s="2108"/>
    </row>
    <row r="265" spans="1:1">
      <c r="A265" s="2108"/>
    </row>
    <row r="266" spans="1:1">
      <c r="A266" s="2108"/>
    </row>
    <row r="267" spans="1:1">
      <c r="A267" s="2108"/>
    </row>
    <row r="268" spans="1:1">
      <c r="A268" s="2108"/>
    </row>
    <row r="269" spans="1:1">
      <c r="A269" s="2108"/>
    </row>
    <row r="270" spans="1:1">
      <c r="A270" s="2108"/>
    </row>
    <row r="271" spans="1:1">
      <c r="A271" s="2108"/>
    </row>
    <row r="272" spans="1:1">
      <c r="A272" s="2108"/>
    </row>
    <row r="273" spans="1:1">
      <c r="A273" s="2108"/>
    </row>
    <row r="274" spans="1:1">
      <c r="A274" s="2108"/>
    </row>
    <row r="275" spans="1:1">
      <c r="A275" s="2108"/>
    </row>
    <row r="276" spans="1:1">
      <c r="A276" s="2108"/>
    </row>
    <row r="277" spans="1:1">
      <c r="A277" s="2108"/>
    </row>
    <row r="278" spans="1:1">
      <c r="A278" s="2108"/>
    </row>
    <row r="279" spans="1:1">
      <c r="A279" s="2108"/>
    </row>
    <row r="280" spans="1:1">
      <c r="A280" s="2108"/>
    </row>
    <row r="281" spans="1:1">
      <c r="A281" s="2108"/>
    </row>
    <row r="282" spans="1:1">
      <c r="A282" s="2108"/>
    </row>
    <row r="283" spans="1:1">
      <c r="A283" s="2108"/>
    </row>
    <row r="284" spans="1:1">
      <c r="A284" s="2108"/>
    </row>
    <row r="285" spans="1:1">
      <c r="A285" s="2108"/>
    </row>
    <row r="286" spans="1:1">
      <c r="A286" s="2108"/>
    </row>
    <row r="287" spans="1:1">
      <c r="A287" s="2108"/>
    </row>
    <row r="288" spans="1:1">
      <c r="A288" s="2108"/>
    </row>
    <row r="289" spans="1:1">
      <c r="A289" s="2108"/>
    </row>
    <row r="290" spans="1:1">
      <c r="A290" s="2108"/>
    </row>
    <row r="291" spans="1:1">
      <c r="A291" s="2108"/>
    </row>
    <row r="292" spans="1:1">
      <c r="A292" s="2108"/>
    </row>
    <row r="293" spans="1:1">
      <c r="A293" s="2108"/>
    </row>
    <row r="294" spans="1:1">
      <c r="A294" s="2108"/>
    </row>
    <row r="295" spans="1:1">
      <c r="A295" s="2108"/>
    </row>
    <row r="296" spans="1:1">
      <c r="A296" s="2108"/>
    </row>
    <row r="297" spans="1:1">
      <c r="A297" s="2108"/>
    </row>
    <row r="298" spans="1:1">
      <c r="A298" s="2108"/>
    </row>
    <row r="299" spans="1:1">
      <c r="A299" s="2108"/>
    </row>
  </sheetData>
  <mergeCells count="2">
    <mergeCell ref="A8:E8"/>
    <mergeCell ref="B43:G44"/>
  </mergeCells>
  <phoneticPr fontId="29" type="noConversion"/>
  <printOptions horizontalCentered="1"/>
  <pageMargins left="0.75" right="0.25" top="0.5" bottom="0.25" header="0.25" footer="0.21"/>
  <pageSetup orientation="portrait" r:id="rId1"/>
  <headerFooter alignWithMargins="0"/>
</worksheet>
</file>

<file path=xl/worksheets/sheet55.xml><?xml version="1.0" encoding="utf-8"?>
<worksheet xmlns="http://schemas.openxmlformats.org/spreadsheetml/2006/main" xmlns:r="http://schemas.openxmlformats.org/officeDocument/2006/relationships">
  <sheetPr transitionEvaluation="1" transitionEntry="1" codeName="Sheet45"/>
  <dimension ref="A1:AO221"/>
  <sheetViews>
    <sheetView view="pageBreakPreview" zoomScale="60" zoomScaleNormal="100" workbookViewId="0">
      <selection activeCell="H40" sqref="H40"/>
    </sheetView>
  </sheetViews>
  <sheetFormatPr defaultColWidth="10.85546875" defaultRowHeight="12"/>
  <cols>
    <col min="1" max="1" width="5.7109375" style="327" customWidth="1"/>
    <col min="2" max="2" width="9.5703125" style="350" customWidth="1"/>
    <col min="3" max="5" width="11.28515625" style="327" customWidth="1"/>
    <col min="6" max="6" width="1.7109375" style="391" customWidth="1"/>
    <col min="7" max="9" width="11.28515625" style="327" customWidth="1"/>
    <col min="10" max="10" width="1.7109375" style="391" customWidth="1"/>
    <col min="11" max="13" width="11.28515625" style="327" customWidth="1"/>
    <col min="14" max="14" width="1.5703125" style="327" customWidth="1"/>
    <col min="15" max="15" width="7.5703125" style="327" customWidth="1"/>
    <col min="16" max="21" width="10.85546875" style="327"/>
    <col min="22" max="22" width="1.7109375" style="391" customWidth="1"/>
    <col min="23" max="27" width="10.85546875" style="327"/>
    <col min="28" max="28" width="2.28515625" style="327" customWidth="1"/>
    <col min="29" max="29" width="7.7109375" style="327" customWidth="1"/>
    <col min="30" max="30" width="8.28515625" style="327" customWidth="1"/>
    <col min="31" max="35" width="10.85546875" style="327"/>
    <col min="36" max="36" width="1.7109375" style="327" customWidth="1"/>
    <col min="37" max="38" width="10.85546875" style="327"/>
    <col min="39" max="39" width="10.85546875" style="327" customWidth="1"/>
    <col min="40" max="42" width="10.85546875" style="327"/>
    <col min="43" max="43" width="19.85546875" style="327" customWidth="1"/>
    <col min="44" max="16384" width="10.85546875" style="327"/>
  </cols>
  <sheetData>
    <row r="1" spans="1:41">
      <c r="A1" s="321" t="s">
        <v>1120</v>
      </c>
      <c r="B1" s="348"/>
      <c r="C1" s="321"/>
      <c r="D1" s="391"/>
      <c r="E1" s="321"/>
      <c r="G1" s="321"/>
      <c r="H1" s="321"/>
      <c r="K1" s="321" t="s">
        <v>1741</v>
      </c>
      <c r="L1" s="321"/>
      <c r="O1" s="321" t="s">
        <v>1549</v>
      </c>
      <c r="P1" s="348"/>
      <c r="Q1" s="321"/>
      <c r="R1" s="321"/>
      <c r="S1" s="321"/>
      <c r="T1" s="321"/>
      <c r="U1" s="321"/>
      <c r="V1" s="1479"/>
      <c r="W1" s="321"/>
      <c r="Y1" s="321" t="s">
        <v>1741</v>
      </c>
      <c r="AC1" s="321" t="s">
        <v>166</v>
      </c>
      <c r="AD1" s="348"/>
      <c r="AE1" s="321"/>
      <c r="AF1" s="321"/>
      <c r="AG1" s="321"/>
      <c r="AH1" s="321"/>
      <c r="AI1" s="321"/>
      <c r="AJ1" s="1479"/>
      <c r="AK1" s="321"/>
      <c r="AM1" s="321" t="s">
        <v>1741</v>
      </c>
      <c r="AN1" s="321"/>
    </row>
    <row r="2" spans="1:41">
      <c r="A2" s="321" t="s">
        <v>3808</v>
      </c>
      <c r="B2" s="348"/>
      <c r="C2" s="321"/>
      <c r="D2" s="391"/>
      <c r="E2" s="321"/>
      <c r="G2" s="321"/>
      <c r="H2" s="321"/>
      <c r="K2" s="321" t="s">
        <v>1860</v>
      </c>
      <c r="L2" s="321"/>
      <c r="O2" s="321" t="s">
        <v>3808</v>
      </c>
      <c r="Z2" s="321"/>
      <c r="AC2" s="321" t="s">
        <v>3808</v>
      </c>
      <c r="AD2" s="348"/>
      <c r="AE2" s="321"/>
      <c r="AF2" s="321"/>
      <c r="AG2" s="321"/>
      <c r="AH2" s="321"/>
      <c r="AI2" s="321"/>
      <c r="AJ2" s="1479"/>
      <c r="AK2" s="321"/>
      <c r="AL2" s="321"/>
      <c r="AM2" s="321"/>
      <c r="AN2" s="321"/>
    </row>
    <row r="3" spans="1:41">
      <c r="A3" s="321" t="s">
        <v>3807</v>
      </c>
      <c r="B3" s="348"/>
      <c r="C3" s="321"/>
      <c r="D3" s="391"/>
      <c r="E3" s="321"/>
      <c r="G3" s="321"/>
      <c r="H3" s="321"/>
      <c r="K3" s="321" t="s">
        <v>1742</v>
      </c>
      <c r="L3" s="321"/>
      <c r="O3" s="321" t="s">
        <v>3807</v>
      </c>
      <c r="P3" s="348"/>
      <c r="Q3" s="321"/>
      <c r="R3" s="321"/>
      <c r="S3" s="321"/>
      <c r="T3" s="321"/>
      <c r="U3" s="321"/>
      <c r="V3" s="1479"/>
      <c r="W3" s="321"/>
      <c r="Y3" s="321" t="s">
        <v>1860</v>
      </c>
      <c r="Z3" s="321"/>
      <c r="AC3" s="321" t="s">
        <v>3807</v>
      </c>
      <c r="AD3" s="348"/>
      <c r="AE3" s="321"/>
      <c r="AF3" s="321"/>
      <c r="AG3" s="321"/>
      <c r="AH3" s="321"/>
      <c r="AI3" s="321"/>
      <c r="AJ3" s="1479"/>
      <c r="AK3" s="321"/>
      <c r="AL3" s="321"/>
      <c r="AM3" s="321" t="s">
        <v>1860</v>
      </c>
      <c r="AN3" s="321"/>
    </row>
    <row r="4" spans="1:41">
      <c r="A4" s="321" t="s">
        <v>2631</v>
      </c>
      <c r="B4" s="348"/>
      <c r="C4" s="321"/>
      <c r="D4" s="391"/>
      <c r="E4" s="321"/>
      <c r="G4" s="321"/>
      <c r="H4" s="321"/>
      <c r="K4" s="321" t="s">
        <v>4056</v>
      </c>
      <c r="L4" s="321"/>
      <c r="O4" s="321" t="s">
        <v>2631</v>
      </c>
      <c r="P4" s="348"/>
      <c r="Q4" s="321"/>
      <c r="R4" s="321"/>
      <c r="S4" s="321"/>
      <c r="T4" s="321"/>
      <c r="U4" s="321"/>
      <c r="V4" s="1479"/>
      <c r="W4" s="321"/>
      <c r="Y4" s="321" t="s">
        <v>1169</v>
      </c>
      <c r="Z4" s="321"/>
      <c r="AC4" s="321" t="s">
        <v>2631</v>
      </c>
      <c r="AD4" s="348"/>
      <c r="AE4" s="321"/>
      <c r="AF4" s="321"/>
      <c r="AG4" s="321"/>
      <c r="AH4" s="321"/>
      <c r="AI4" s="321"/>
      <c r="AJ4" s="1479"/>
      <c r="AK4" s="321"/>
      <c r="AL4" s="321"/>
      <c r="AM4" s="321" t="s">
        <v>678</v>
      </c>
      <c r="AN4" s="321"/>
    </row>
    <row r="5" spans="1:41">
      <c r="A5" s="317" t="s">
        <v>1906</v>
      </c>
      <c r="B5" s="348"/>
      <c r="C5" s="321"/>
      <c r="D5" s="391"/>
      <c r="E5" s="321"/>
      <c r="G5" s="321"/>
      <c r="H5" s="321"/>
      <c r="I5" s="321"/>
      <c r="J5" s="1479"/>
      <c r="K5" s="321"/>
      <c r="L5" s="321"/>
      <c r="O5" s="317" t="s">
        <v>1906</v>
      </c>
      <c r="P5" s="348"/>
      <c r="Q5" s="321"/>
      <c r="R5" s="321"/>
      <c r="S5" s="321"/>
      <c r="T5" s="321"/>
      <c r="U5" s="321"/>
      <c r="V5" s="1479"/>
      <c r="W5" s="321"/>
      <c r="X5" s="321"/>
      <c r="Y5" s="321" t="s">
        <v>4056</v>
      </c>
      <c r="Z5" s="321"/>
      <c r="AC5" s="317" t="s">
        <v>1906</v>
      </c>
      <c r="AD5" s="348"/>
      <c r="AE5" s="321"/>
      <c r="AF5" s="321"/>
      <c r="AG5" s="321"/>
      <c r="AH5" s="321"/>
      <c r="AI5" s="321"/>
      <c r="AJ5" s="1479"/>
      <c r="AK5" s="321"/>
      <c r="AL5" s="321"/>
      <c r="AM5" s="321" t="s">
        <v>4056</v>
      </c>
      <c r="AN5" s="321"/>
    </row>
    <row r="6" spans="1:41">
      <c r="A6" s="321"/>
      <c r="B6" s="348"/>
      <c r="C6" s="321"/>
      <c r="D6" s="321"/>
      <c r="E6" s="321"/>
      <c r="F6" s="1479"/>
      <c r="G6" s="321"/>
      <c r="H6" s="321"/>
      <c r="I6" s="321"/>
      <c r="J6" s="1479"/>
      <c r="K6" s="321"/>
      <c r="L6" s="321"/>
      <c r="O6" s="321"/>
      <c r="P6" s="348"/>
      <c r="Q6" s="321"/>
      <c r="R6" s="321"/>
      <c r="S6" s="321"/>
      <c r="T6" s="321"/>
      <c r="U6" s="321"/>
      <c r="V6" s="1479"/>
      <c r="W6" s="321"/>
      <c r="X6" s="321"/>
      <c r="Y6" s="321"/>
      <c r="Z6" s="321"/>
      <c r="AC6" s="321"/>
      <c r="AD6" s="348"/>
      <c r="AE6" s="321"/>
      <c r="AF6" s="321"/>
      <c r="AG6" s="321"/>
      <c r="AH6" s="321"/>
      <c r="AI6" s="321"/>
      <c r="AJ6" s="1479"/>
      <c r="AK6" s="321"/>
      <c r="AL6" s="321"/>
      <c r="AM6" s="321"/>
      <c r="AN6" s="321"/>
    </row>
    <row r="7" spans="1:41" ht="12.75" customHeight="1">
      <c r="A7" s="2619" t="s">
        <v>1578</v>
      </c>
      <c r="B7" s="2583"/>
      <c r="C7" s="2583"/>
      <c r="D7" s="2583"/>
      <c r="E7" s="2583"/>
      <c r="F7" s="2583"/>
      <c r="G7" s="2583"/>
      <c r="H7" s="2583"/>
      <c r="I7" s="2583"/>
      <c r="J7" s="2583"/>
      <c r="K7" s="2583"/>
      <c r="L7" s="2583"/>
      <c r="M7" s="2583"/>
      <c r="O7" s="2585" t="s">
        <v>1890</v>
      </c>
      <c r="P7" s="2583"/>
      <c r="Q7" s="2583"/>
      <c r="R7" s="2583"/>
      <c r="S7" s="2583"/>
      <c r="T7" s="2583"/>
      <c r="U7" s="2583"/>
      <c r="V7" s="2583"/>
      <c r="W7" s="2583"/>
      <c r="X7" s="2583"/>
      <c r="Y7" s="2583"/>
      <c r="Z7" s="2583"/>
      <c r="AA7" s="2583"/>
      <c r="AC7" s="2619" t="s">
        <v>1890</v>
      </c>
      <c r="AD7" s="2619"/>
      <c r="AE7" s="2619"/>
      <c r="AF7" s="2619"/>
      <c r="AG7" s="2619"/>
      <c r="AH7" s="2619"/>
      <c r="AI7" s="2619"/>
      <c r="AJ7" s="2619"/>
      <c r="AK7" s="2619"/>
      <c r="AL7" s="2619"/>
      <c r="AM7" s="2619"/>
      <c r="AN7" s="2619"/>
      <c r="AO7" s="2619"/>
    </row>
    <row r="8" spans="1:41" ht="12.75" customHeight="1">
      <c r="A8" s="2583"/>
      <c r="B8" s="2583"/>
      <c r="C8" s="2583"/>
      <c r="D8" s="2583"/>
      <c r="E8" s="2583"/>
      <c r="F8" s="2583"/>
      <c r="G8" s="2583"/>
      <c r="H8" s="2583"/>
      <c r="I8" s="2583"/>
      <c r="J8" s="2583"/>
      <c r="K8" s="2583"/>
      <c r="L8" s="2583"/>
      <c r="M8" s="2583"/>
      <c r="O8" s="2583"/>
      <c r="P8" s="2583"/>
      <c r="Q8" s="2583"/>
      <c r="R8" s="2583"/>
      <c r="S8" s="2583"/>
      <c r="T8" s="2583"/>
      <c r="U8" s="2583"/>
      <c r="V8" s="2583"/>
      <c r="W8" s="2583"/>
      <c r="X8" s="2583"/>
      <c r="Y8" s="2583"/>
      <c r="Z8" s="2583"/>
      <c r="AA8" s="2583"/>
      <c r="AC8" s="2620"/>
      <c r="AD8" s="2620"/>
      <c r="AE8" s="2620"/>
      <c r="AF8" s="2620"/>
      <c r="AG8" s="2620"/>
      <c r="AH8" s="2620"/>
      <c r="AI8" s="2620"/>
      <c r="AJ8" s="2620"/>
      <c r="AK8" s="2620"/>
      <c r="AL8" s="2620"/>
      <c r="AM8" s="2620"/>
      <c r="AN8" s="2620"/>
      <c r="AO8" s="2620"/>
    </row>
    <row r="9" spans="1:41" ht="12.75" thickBot="1">
      <c r="A9" s="2095"/>
      <c r="B9" s="1943"/>
      <c r="C9" s="2095"/>
      <c r="D9" s="2095"/>
      <c r="E9" s="2095"/>
      <c r="F9" s="2095"/>
      <c r="G9" s="2095"/>
      <c r="H9" s="2095"/>
      <c r="I9" s="2095"/>
      <c r="J9" s="2095"/>
      <c r="K9" s="2095"/>
      <c r="L9" s="2095"/>
      <c r="M9" s="2095"/>
      <c r="O9" s="1479"/>
      <c r="P9" s="898"/>
      <c r="Q9" s="1479"/>
      <c r="R9" s="1479"/>
      <c r="S9" s="1479"/>
      <c r="T9" s="1479"/>
      <c r="U9" s="1479"/>
      <c r="V9" s="1479"/>
      <c r="W9" s="1479"/>
      <c r="X9" s="1479"/>
      <c r="Y9" s="1479"/>
      <c r="Z9" s="1479"/>
      <c r="AA9" s="1479"/>
      <c r="AC9" s="366"/>
      <c r="AD9" s="2096"/>
      <c r="AE9" s="1999"/>
      <c r="AF9" s="1999"/>
      <c r="AG9" s="1999"/>
      <c r="AH9" s="1999"/>
      <c r="AI9" s="1999"/>
      <c r="AJ9" s="1999"/>
      <c r="AK9" s="1999"/>
      <c r="AL9" s="1999"/>
      <c r="AM9" s="1999"/>
      <c r="AN9" s="1999"/>
      <c r="AO9" s="1999"/>
    </row>
    <row r="10" spans="1:41">
      <c r="A10" s="348" t="s">
        <v>119</v>
      </c>
      <c r="B10" s="326"/>
      <c r="C10" s="761" t="s">
        <v>1396</v>
      </c>
      <c r="D10" s="761"/>
      <c r="E10" s="761"/>
      <c r="F10" s="932"/>
      <c r="G10" s="761" t="s">
        <v>1397</v>
      </c>
      <c r="H10" s="761"/>
      <c r="I10" s="761"/>
      <c r="J10" s="932"/>
      <c r="K10" s="761" t="s">
        <v>1548</v>
      </c>
      <c r="L10" s="761"/>
      <c r="M10" s="761"/>
      <c r="O10" s="2097"/>
      <c r="P10" s="2098"/>
      <c r="Q10" s="2099" t="s">
        <v>2481</v>
      </c>
      <c r="R10" s="2099"/>
      <c r="S10" s="2099"/>
      <c r="T10" s="2099"/>
      <c r="U10" s="2099"/>
      <c r="V10" s="2099"/>
      <c r="W10" s="2099" t="s">
        <v>2482</v>
      </c>
      <c r="X10" s="2099"/>
      <c r="Y10" s="2099"/>
      <c r="Z10" s="2099"/>
      <c r="AA10" s="2099"/>
      <c r="AC10" s="348" t="s">
        <v>119</v>
      </c>
      <c r="AD10" s="348"/>
      <c r="AE10" s="761" t="s">
        <v>2352</v>
      </c>
      <c r="AF10" s="761"/>
      <c r="AG10" s="761"/>
      <c r="AH10" s="761"/>
      <c r="AI10" s="761"/>
      <c r="AJ10" s="2100" t="s">
        <v>809</v>
      </c>
      <c r="AK10" s="761" t="s">
        <v>2353</v>
      </c>
      <c r="AL10" s="761"/>
      <c r="AM10" s="761"/>
      <c r="AN10" s="761"/>
      <c r="AO10" s="761"/>
    </row>
    <row r="11" spans="1:41">
      <c r="A11" s="567" t="s">
        <v>1029</v>
      </c>
      <c r="B11" s="567" t="s">
        <v>1658</v>
      </c>
      <c r="C11" s="567" t="s">
        <v>2052</v>
      </c>
      <c r="D11" s="567" t="s">
        <v>1495</v>
      </c>
      <c r="E11" s="567" t="s">
        <v>152</v>
      </c>
      <c r="F11" s="932"/>
      <c r="G11" s="567" t="s">
        <v>2052</v>
      </c>
      <c r="H11" s="567" t="s">
        <v>1495</v>
      </c>
      <c r="I11" s="567" t="s">
        <v>152</v>
      </c>
      <c r="J11" s="932"/>
      <c r="K11" s="567" t="s">
        <v>2052</v>
      </c>
      <c r="L11" s="567" t="s">
        <v>1495</v>
      </c>
      <c r="M11" s="567" t="s">
        <v>152</v>
      </c>
      <c r="O11" s="321"/>
      <c r="P11" s="348"/>
      <c r="Q11" s="321"/>
      <c r="R11" s="348" t="s">
        <v>1657</v>
      </c>
      <c r="S11" s="348" t="s">
        <v>1550</v>
      </c>
      <c r="T11" s="348" t="s">
        <v>1661</v>
      </c>
      <c r="U11" s="321"/>
      <c r="V11" s="1479"/>
      <c r="W11" s="321"/>
      <c r="X11" s="348" t="s">
        <v>1657</v>
      </c>
      <c r="Y11" s="348" t="s">
        <v>1550</v>
      </c>
      <c r="Z11" s="348" t="s">
        <v>1661</v>
      </c>
      <c r="AA11" s="321"/>
      <c r="AC11" s="1386" t="s">
        <v>1029</v>
      </c>
      <c r="AD11" s="348"/>
      <c r="AE11" s="321"/>
      <c r="AF11" s="348" t="s">
        <v>1657</v>
      </c>
      <c r="AG11" s="348" t="s">
        <v>1550</v>
      </c>
      <c r="AH11" s="348" t="s">
        <v>1661</v>
      </c>
      <c r="AI11" s="321"/>
      <c r="AJ11" s="1479"/>
      <c r="AK11" s="321"/>
      <c r="AL11" s="348" t="s">
        <v>1657</v>
      </c>
      <c r="AM11" s="348" t="s">
        <v>1550</v>
      </c>
      <c r="AN11" s="348" t="s">
        <v>1661</v>
      </c>
      <c r="AO11" s="321"/>
    </row>
    <row r="12" spans="1:41">
      <c r="A12" s="350">
        <v>1</v>
      </c>
      <c r="B12" s="350" t="s">
        <v>3857</v>
      </c>
      <c r="C12" s="320">
        <v>5442</v>
      </c>
      <c r="D12" s="320">
        <v>-108079</v>
      </c>
      <c r="E12" s="320">
        <v>-102637</v>
      </c>
      <c r="G12" s="320">
        <v>340411</v>
      </c>
      <c r="H12" s="320">
        <v>1988618</v>
      </c>
      <c r="I12" s="320">
        <v>2329029</v>
      </c>
      <c r="K12" s="320">
        <v>150185</v>
      </c>
      <c r="L12" s="320">
        <v>-733132</v>
      </c>
      <c r="M12" s="320">
        <v>-582947</v>
      </c>
      <c r="O12" s="348" t="s">
        <v>119</v>
      </c>
      <c r="P12" s="348"/>
      <c r="Q12" s="348" t="s">
        <v>1656</v>
      </c>
      <c r="R12" s="348" t="s">
        <v>1658</v>
      </c>
      <c r="S12" s="348" t="s">
        <v>1551</v>
      </c>
      <c r="T12" s="348" t="s">
        <v>1552</v>
      </c>
      <c r="U12" s="348" t="s">
        <v>1659</v>
      </c>
      <c r="V12" s="898"/>
      <c r="W12" s="898" t="s">
        <v>1656</v>
      </c>
      <c r="X12" s="898" t="s">
        <v>1658</v>
      </c>
      <c r="Y12" s="898" t="s">
        <v>1551</v>
      </c>
      <c r="Z12" s="898" t="s">
        <v>1552</v>
      </c>
      <c r="AA12" s="898" t="s">
        <v>1659</v>
      </c>
      <c r="AC12" s="348"/>
      <c r="AD12" s="348"/>
      <c r="AE12" s="348" t="s">
        <v>1656</v>
      </c>
      <c r="AF12" s="348" t="s">
        <v>1658</v>
      </c>
      <c r="AG12" s="348" t="s">
        <v>1551</v>
      </c>
      <c r="AH12" s="348" t="s">
        <v>1552</v>
      </c>
      <c r="AI12" s="348" t="s">
        <v>1659</v>
      </c>
      <c r="AJ12" s="898"/>
      <c r="AK12" s="348" t="s">
        <v>1656</v>
      </c>
      <c r="AL12" s="348" t="s">
        <v>1658</v>
      </c>
      <c r="AM12" s="348" t="s">
        <v>1551</v>
      </c>
      <c r="AN12" s="348" t="s">
        <v>1552</v>
      </c>
      <c r="AO12" s="348" t="s">
        <v>1659</v>
      </c>
    </row>
    <row r="13" spans="1:41">
      <c r="A13" s="350">
        <v>2</v>
      </c>
      <c r="B13" s="350">
        <v>2011</v>
      </c>
      <c r="C13" s="320">
        <v>5442</v>
      </c>
      <c r="D13" s="320">
        <v>-108079</v>
      </c>
      <c r="E13" s="320">
        <v>-102637</v>
      </c>
      <c r="G13" s="320">
        <v>333882</v>
      </c>
      <c r="H13" s="320">
        <v>1950474</v>
      </c>
      <c r="I13" s="320">
        <v>2284356</v>
      </c>
      <c r="K13" s="320">
        <v>21390</v>
      </c>
      <c r="L13" s="320">
        <v>-1574465</v>
      </c>
      <c r="M13" s="320">
        <v>-1553075</v>
      </c>
      <c r="O13" s="567" t="s">
        <v>1029</v>
      </c>
      <c r="P13" s="567" t="s">
        <v>1658</v>
      </c>
      <c r="Q13" s="567" t="s">
        <v>716</v>
      </c>
      <c r="R13" s="567" t="s">
        <v>1553</v>
      </c>
      <c r="S13" s="567" t="s">
        <v>1658</v>
      </c>
      <c r="T13" s="567" t="s">
        <v>1554</v>
      </c>
      <c r="U13" s="567" t="s">
        <v>716</v>
      </c>
      <c r="V13" s="932"/>
      <c r="W13" s="567" t="s">
        <v>716</v>
      </c>
      <c r="X13" s="567" t="s">
        <v>1553</v>
      </c>
      <c r="Y13" s="567" t="s">
        <v>1658</v>
      </c>
      <c r="Z13" s="567" t="s">
        <v>1554</v>
      </c>
      <c r="AA13" s="567" t="s">
        <v>716</v>
      </c>
      <c r="AC13" s="1943"/>
      <c r="AD13" s="567" t="s">
        <v>1658</v>
      </c>
      <c r="AE13" s="567" t="s">
        <v>716</v>
      </c>
      <c r="AF13" s="567" t="s">
        <v>1553</v>
      </c>
      <c r="AG13" s="567" t="s">
        <v>1658</v>
      </c>
      <c r="AH13" s="567" t="s">
        <v>1554</v>
      </c>
      <c r="AI13" s="567" t="s">
        <v>716</v>
      </c>
      <c r="AJ13" s="932"/>
      <c r="AK13" s="567" t="s">
        <v>716</v>
      </c>
      <c r="AL13" s="567" t="s">
        <v>1553</v>
      </c>
      <c r="AM13" s="567" t="s">
        <v>1658</v>
      </c>
      <c r="AN13" s="567" t="s">
        <v>1554</v>
      </c>
      <c r="AO13" s="567" t="s">
        <v>716</v>
      </c>
    </row>
    <row r="14" spans="1:41">
      <c r="A14" s="350">
        <v>3</v>
      </c>
      <c r="B14" s="350">
        <v>2012</v>
      </c>
      <c r="C14" s="320">
        <v>5442</v>
      </c>
      <c r="D14" s="320">
        <v>-108079</v>
      </c>
      <c r="E14" s="320">
        <v>-102637</v>
      </c>
      <c r="G14" s="320">
        <v>333882</v>
      </c>
      <c r="H14" s="320">
        <v>1950474</v>
      </c>
      <c r="I14" s="320">
        <v>2284356</v>
      </c>
      <c r="K14" s="320">
        <v>-13318</v>
      </c>
      <c r="L14" s="320">
        <v>-1779050</v>
      </c>
      <c r="M14" s="320">
        <v>-1792368</v>
      </c>
      <c r="O14" s="350">
        <v>1</v>
      </c>
      <c r="P14" s="350" t="s">
        <v>3857</v>
      </c>
      <c r="Q14" s="932"/>
      <c r="R14" s="932"/>
      <c r="S14" s="932"/>
      <c r="T14" s="932"/>
      <c r="U14" s="328">
        <v>5442</v>
      </c>
      <c r="V14" s="932"/>
      <c r="W14" s="932"/>
      <c r="X14" s="932"/>
      <c r="Y14" s="932"/>
      <c r="Z14" s="932"/>
      <c r="AA14" s="328">
        <v>340411</v>
      </c>
      <c r="AC14" s="350">
        <v>1</v>
      </c>
      <c r="AD14" s="350" t="s">
        <v>3857</v>
      </c>
      <c r="AE14" s="932"/>
      <c r="AF14" s="932"/>
      <c r="AG14" s="932"/>
      <c r="AH14" s="932"/>
      <c r="AI14" s="328">
        <v>-108079</v>
      </c>
      <c r="AJ14" s="932"/>
      <c r="AK14" s="932"/>
      <c r="AL14" s="932"/>
      <c r="AM14" s="932"/>
      <c r="AN14" s="932"/>
      <c r="AO14" s="328">
        <v>1988618</v>
      </c>
    </row>
    <row r="15" spans="1:41">
      <c r="A15" s="350">
        <v>4</v>
      </c>
      <c r="B15" s="350">
        <v>2013</v>
      </c>
      <c r="C15" s="320">
        <v>5442</v>
      </c>
      <c r="D15" s="320">
        <v>-108079</v>
      </c>
      <c r="E15" s="320">
        <v>-102637</v>
      </c>
      <c r="F15" s="339"/>
      <c r="G15" s="320">
        <v>333882</v>
      </c>
      <c r="H15" s="320">
        <v>1950474</v>
      </c>
      <c r="I15" s="320">
        <v>2284356</v>
      </c>
      <c r="J15" s="339"/>
      <c r="K15" s="320">
        <v>-55162</v>
      </c>
      <c r="L15" s="320">
        <v>-2259238</v>
      </c>
      <c r="M15" s="320">
        <v>-2314400</v>
      </c>
      <c r="O15" s="469">
        <v>2</v>
      </c>
      <c r="P15" s="350">
        <v>2011</v>
      </c>
      <c r="Q15" s="328">
        <v>5442</v>
      </c>
      <c r="R15" s="328">
        <v>0</v>
      </c>
      <c r="S15" s="932"/>
      <c r="T15" s="932"/>
      <c r="U15" s="328">
        <v>5442</v>
      </c>
      <c r="V15" s="932"/>
      <c r="W15" s="328">
        <v>340411</v>
      </c>
      <c r="X15" s="328">
        <v>-6529</v>
      </c>
      <c r="Y15" s="932"/>
      <c r="Z15" s="932"/>
      <c r="AA15" s="328">
        <v>333882</v>
      </c>
      <c r="AC15" s="469">
        <v>2</v>
      </c>
      <c r="AD15" s="350">
        <v>2011</v>
      </c>
      <c r="AE15" s="328">
        <v>-108079</v>
      </c>
      <c r="AF15" s="328">
        <v>0</v>
      </c>
      <c r="AG15" s="932"/>
      <c r="AH15" s="932"/>
      <c r="AI15" s="328">
        <v>-108079</v>
      </c>
      <c r="AJ15" s="932"/>
      <c r="AK15" s="328">
        <v>1988618</v>
      </c>
      <c r="AL15" s="328">
        <v>-38144</v>
      </c>
      <c r="AM15" s="932"/>
      <c r="AN15" s="932"/>
      <c r="AO15" s="328">
        <v>1950474</v>
      </c>
    </row>
    <row r="16" spans="1:41">
      <c r="A16" s="350">
        <v>5</v>
      </c>
      <c r="B16" s="352">
        <v>2014</v>
      </c>
      <c r="C16" s="320">
        <v>5442</v>
      </c>
      <c r="D16" s="320">
        <v>-108079.12</v>
      </c>
      <c r="E16" s="320">
        <v>-102637.12</v>
      </c>
      <c r="F16" s="339"/>
      <c r="G16" s="320">
        <v>333881.58</v>
      </c>
      <c r="H16" s="320">
        <v>1950474.34</v>
      </c>
      <c r="I16" s="320">
        <v>2284355.92</v>
      </c>
      <c r="J16" s="339"/>
      <c r="K16" s="320">
        <v>-55262.429999999957</v>
      </c>
      <c r="L16" s="320">
        <v>-2865633.24</v>
      </c>
      <c r="M16" s="320">
        <v>-2920895.6700000004</v>
      </c>
      <c r="O16" s="469">
        <v>3</v>
      </c>
      <c r="P16" s="350">
        <v>2012</v>
      </c>
      <c r="Q16" s="328">
        <v>5442</v>
      </c>
      <c r="R16" s="328">
        <v>0</v>
      </c>
      <c r="S16" s="932"/>
      <c r="T16" s="932"/>
      <c r="U16" s="328">
        <v>5442</v>
      </c>
      <c r="V16" s="932"/>
      <c r="W16" s="328">
        <v>333882</v>
      </c>
      <c r="X16" s="328">
        <v>0</v>
      </c>
      <c r="Y16" s="932"/>
      <c r="Z16" s="932"/>
      <c r="AA16" s="328">
        <v>333882</v>
      </c>
      <c r="AC16" s="469">
        <v>3</v>
      </c>
      <c r="AD16" s="350">
        <v>2012</v>
      </c>
      <c r="AE16" s="328">
        <v>-108079</v>
      </c>
      <c r="AF16" s="328">
        <v>0</v>
      </c>
      <c r="AG16" s="932"/>
      <c r="AH16" s="932"/>
      <c r="AI16" s="328">
        <v>-108079</v>
      </c>
      <c r="AJ16" s="932"/>
      <c r="AK16" s="328">
        <v>1950474</v>
      </c>
      <c r="AL16" s="328">
        <v>0</v>
      </c>
      <c r="AM16" s="932"/>
      <c r="AN16" s="932"/>
      <c r="AO16" s="328">
        <v>1950474</v>
      </c>
    </row>
    <row r="17" spans="1:41">
      <c r="A17" s="350">
        <v>6</v>
      </c>
      <c r="B17" s="352">
        <v>2015</v>
      </c>
      <c r="C17" s="320">
        <v>5442</v>
      </c>
      <c r="D17" s="320">
        <v>-108079.12</v>
      </c>
      <c r="E17" s="320">
        <v>-102637.12</v>
      </c>
      <c r="F17" s="339"/>
      <c r="G17" s="320">
        <v>333881.58</v>
      </c>
      <c r="H17" s="320">
        <v>1950474.34</v>
      </c>
      <c r="I17" s="320">
        <v>2284355.92</v>
      </c>
      <c r="J17" s="339"/>
      <c r="K17" s="320">
        <v>-118212.02999999991</v>
      </c>
      <c r="L17" s="320">
        <v>-3307661.0900000003</v>
      </c>
      <c r="M17" s="320">
        <v>-3425873.12</v>
      </c>
      <c r="O17" s="469">
        <v>4</v>
      </c>
      <c r="P17" s="350">
        <v>2013</v>
      </c>
      <c r="Q17" s="328">
        <v>5442</v>
      </c>
      <c r="R17" s="328">
        <v>0</v>
      </c>
      <c r="U17" s="328">
        <v>5442</v>
      </c>
      <c r="V17" s="333"/>
      <c r="W17" s="328">
        <v>333882</v>
      </c>
      <c r="X17" s="328">
        <v>0</v>
      </c>
      <c r="AA17" s="328">
        <v>333882</v>
      </c>
      <c r="AC17" s="469">
        <v>4</v>
      </c>
      <c r="AD17" s="350">
        <v>2013</v>
      </c>
      <c r="AE17" s="328">
        <v>-108079</v>
      </c>
      <c r="AF17" s="328">
        <v>0</v>
      </c>
      <c r="AI17" s="328">
        <v>-108079</v>
      </c>
      <c r="AJ17" s="333"/>
      <c r="AK17" s="328">
        <v>1950474</v>
      </c>
      <c r="AL17" s="328">
        <v>0</v>
      </c>
      <c r="AO17" s="328">
        <v>1950474</v>
      </c>
    </row>
    <row r="18" spans="1:41">
      <c r="A18" s="350">
        <v>7</v>
      </c>
      <c r="C18" s="320"/>
      <c r="D18" s="320"/>
      <c r="E18" s="320"/>
      <c r="F18" s="339"/>
      <c r="G18" s="320"/>
      <c r="H18" s="320"/>
      <c r="I18" s="320"/>
      <c r="J18" s="339"/>
      <c r="K18" s="320"/>
      <c r="L18" s="320"/>
      <c r="M18" s="320"/>
      <c r="O18" s="469">
        <v>5</v>
      </c>
      <c r="P18" s="352">
        <v>2014</v>
      </c>
      <c r="Q18" s="328">
        <v>5442</v>
      </c>
      <c r="R18" s="328">
        <v>0</v>
      </c>
      <c r="S18" s="328">
        <v>0</v>
      </c>
      <c r="T18" s="328">
        <v>0</v>
      </c>
      <c r="U18" s="328">
        <v>5442</v>
      </c>
      <c r="V18" s="333"/>
      <c r="W18" s="581">
        <v>333882</v>
      </c>
      <c r="X18" s="328">
        <v>-0.41999999998370185</v>
      </c>
      <c r="Y18" s="328"/>
      <c r="Z18" s="328"/>
      <c r="AA18" s="328">
        <v>333881.58</v>
      </c>
      <c r="AC18" s="469">
        <v>5</v>
      </c>
      <c r="AD18" s="352">
        <v>2014</v>
      </c>
      <c r="AE18" s="328">
        <v>-108079</v>
      </c>
      <c r="AF18" s="328">
        <v>-0.11999999999534339</v>
      </c>
      <c r="AG18" s="328">
        <v>0</v>
      </c>
      <c r="AH18" s="328">
        <v>0</v>
      </c>
      <c r="AI18" s="328">
        <v>-108079.12</v>
      </c>
      <c r="AJ18" s="333"/>
      <c r="AK18" s="328">
        <v>1950474</v>
      </c>
      <c r="AL18" s="328">
        <v>0.34000000008381903</v>
      </c>
      <c r="AM18" s="328"/>
      <c r="AN18" s="328"/>
      <c r="AO18" s="328">
        <v>1950474.34</v>
      </c>
    </row>
    <row r="19" spans="1:41">
      <c r="A19" s="350">
        <v>8</v>
      </c>
      <c r="C19" s="320"/>
      <c r="D19" s="320"/>
      <c r="E19" s="320"/>
      <c r="F19" s="339"/>
      <c r="G19" s="320"/>
      <c r="H19" s="320"/>
      <c r="I19" s="320"/>
      <c r="J19" s="339"/>
      <c r="K19" s="320"/>
      <c r="L19" s="320"/>
      <c r="M19" s="320"/>
      <c r="O19" s="469">
        <v>6</v>
      </c>
      <c r="P19" s="352">
        <v>2015</v>
      </c>
      <c r="Q19" s="328">
        <v>5442</v>
      </c>
      <c r="R19" s="328">
        <v>0</v>
      </c>
      <c r="S19" s="328"/>
      <c r="T19" s="328"/>
      <c r="U19" s="328">
        <v>5442</v>
      </c>
      <c r="V19" s="333"/>
      <c r="W19" s="581">
        <v>333881.58</v>
      </c>
      <c r="X19" s="328">
        <v>0</v>
      </c>
      <c r="Y19" s="328"/>
      <c r="Z19" s="328"/>
      <c r="AA19" s="328">
        <v>333881.58</v>
      </c>
      <c r="AC19" s="469">
        <v>6</v>
      </c>
      <c r="AD19" s="352">
        <v>2015</v>
      </c>
      <c r="AE19" s="328">
        <v>-108079.12</v>
      </c>
      <c r="AF19" s="328">
        <v>0</v>
      </c>
      <c r="AG19" s="328"/>
      <c r="AH19" s="328"/>
      <c r="AI19" s="328">
        <v>-108079.12</v>
      </c>
      <c r="AJ19" s="333"/>
      <c r="AK19" s="328">
        <v>1950474.34</v>
      </c>
      <c r="AL19" s="328">
        <v>0</v>
      </c>
      <c r="AM19" s="328"/>
      <c r="AN19" s="328"/>
      <c r="AO19" s="328">
        <v>1950474.34</v>
      </c>
    </row>
    <row r="20" spans="1:41">
      <c r="A20" s="350">
        <v>9</v>
      </c>
      <c r="B20" s="348"/>
      <c r="C20" s="761" t="s">
        <v>1398</v>
      </c>
      <c r="D20" s="761"/>
      <c r="E20" s="761"/>
      <c r="F20" s="932"/>
      <c r="G20" s="761" t="s">
        <v>1399</v>
      </c>
      <c r="H20" s="761"/>
      <c r="I20" s="761"/>
      <c r="J20" s="339"/>
      <c r="K20" s="320"/>
      <c r="L20" s="320"/>
      <c r="M20" s="320"/>
      <c r="O20" s="469">
        <v>7</v>
      </c>
      <c r="P20" s="350"/>
      <c r="Q20" s="328"/>
      <c r="R20" s="328"/>
      <c r="S20" s="328"/>
      <c r="T20" s="328"/>
      <c r="U20" s="328"/>
      <c r="V20" s="333"/>
      <c r="W20" s="581"/>
      <c r="X20" s="328"/>
      <c r="Y20" s="328"/>
      <c r="Z20" s="328"/>
      <c r="AA20" s="328"/>
      <c r="AC20" s="469">
        <v>7</v>
      </c>
      <c r="AD20" s="350"/>
      <c r="AE20" s="328"/>
      <c r="AF20" s="328"/>
      <c r="AG20" s="328"/>
      <c r="AH20" s="328"/>
      <c r="AI20" s="328"/>
      <c r="AJ20" s="333"/>
      <c r="AK20" s="328"/>
      <c r="AL20" s="328"/>
      <c r="AM20" s="328"/>
      <c r="AN20" s="328"/>
      <c r="AO20" s="328"/>
    </row>
    <row r="21" spans="1:41">
      <c r="A21" s="350">
        <v>10</v>
      </c>
      <c r="B21" s="567" t="s">
        <v>1658</v>
      </c>
      <c r="C21" s="567" t="s">
        <v>2052</v>
      </c>
      <c r="D21" s="567" t="s">
        <v>1495</v>
      </c>
      <c r="E21" s="567" t="s">
        <v>152</v>
      </c>
      <c r="F21" s="932"/>
      <c r="G21" s="567" t="s">
        <v>2052</v>
      </c>
      <c r="H21" s="567" t="s">
        <v>1495</v>
      </c>
      <c r="I21" s="567" t="s">
        <v>152</v>
      </c>
      <c r="J21" s="339"/>
      <c r="K21" s="320"/>
      <c r="L21" s="320"/>
      <c r="M21" s="320"/>
      <c r="O21" s="469">
        <v>8</v>
      </c>
      <c r="P21" s="350"/>
      <c r="Q21" s="328"/>
      <c r="R21" s="328"/>
      <c r="S21" s="328"/>
      <c r="T21" s="328"/>
      <c r="U21" s="328"/>
      <c r="V21" s="333"/>
      <c r="W21" s="523"/>
      <c r="X21" s="328"/>
      <c r="Y21" s="328"/>
      <c r="Z21" s="328"/>
      <c r="AA21" s="328"/>
      <c r="AC21" s="469">
        <v>8</v>
      </c>
      <c r="AD21" s="350"/>
      <c r="AJ21" s="391"/>
    </row>
    <row r="22" spans="1:41">
      <c r="A22" s="350">
        <v>11</v>
      </c>
      <c r="B22" s="350" t="s">
        <v>3857</v>
      </c>
      <c r="C22" s="320">
        <v>-19078</v>
      </c>
      <c r="D22" s="320">
        <v>-111461</v>
      </c>
      <c r="E22" s="320">
        <v>-130539</v>
      </c>
      <c r="F22" s="339"/>
      <c r="G22" s="320">
        <v>-1264</v>
      </c>
      <c r="H22" s="320">
        <v>-7270</v>
      </c>
      <c r="I22" s="320">
        <v>-8534</v>
      </c>
      <c r="J22" s="327"/>
      <c r="O22" s="469">
        <v>9</v>
      </c>
      <c r="P22" s="348"/>
      <c r="Q22" s="761" t="s">
        <v>804</v>
      </c>
      <c r="R22" s="761"/>
      <c r="S22" s="761"/>
      <c r="T22" s="761"/>
      <c r="U22" s="761"/>
      <c r="V22" s="2101"/>
      <c r="W22" s="761" t="s">
        <v>1601</v>
      </c>
      <c r="X22" s="761"/>
      <c r="Y22" s="761"/>
      <c r="Z22" s="761"/>
      <c r="AA22" s="761"/>
      <c r="AC22" s="469">
        <v>9</v>
      </c>
      <c r="AD22" s="350"/>
      <c r="AE22" s="761" t="s">
        <v>805</v>
      </c>
      <c r="AF22" s="761"/>
      <c r="AG22" s="761"/>
      <c r="AH22" s="761"/>
      <c r="AI22" s="761"/>
      <c r="AJ22" s="932"/>
      <c r="AK22" s="761" t="s">
        <v>806</v>
      </c>
      <c r="AL22" s="761"/>
      <c r="AM22" s="761"/>
      <c r="AN22" s="761"/>
      <c r="AO22" s="761"/>
    </row>
    <row r="23" spans="1:41">
      <c r="A23" s="350">
        <v>12</v>
      </c>
      <c r="B23" s="350">
        <v>2011</v>
      </c>
      <c r="C23" s="320">
        <v>-23972</v>
      </c>
      <c r="D23" s="320">
        <v>-140053</v>
      </c>
      <c r="E23" s="320">
        <v>-164025</v>
      </c>
      <c r="F23" s="339"/>
      <c r="G23" s="320">
        <v>-12359</v>
      </c>
      <c r="H23" s="320">
        <v>-72079</v>
      </c>
      <c r="I23" s="320">
        <v>-84438</v>
      </c>
      <c r="J23" s="327"/>
      <c r="O23" s="469">
        <v>10</v>
      </c>
      <c r="P23" s="348"/>
      <c r="Q23" s="321"/>
      <c r="R23" s="348" t="s">
        <v>1657</v>
      </c>
      <c r="S23" s="348" t="s">
        <v>1550</v>
      </c>
      <c r="T23" s="348" t="s">
        <v>1661</v>
      </c>
      <c r="U23" s="321"/>
      <c r="V23" s="1479"/>
      <c r="W23" s="321"/>
      <c r="X23" s="348" t="s">
        <v>1657</v>
      </c>
      <c r="Y23" s="348" t="s">
        <v>1550</v>
      </c>
      <c r="Z23" s="348" t="s">
        <v>1661</v>
      </c>
      <c r="AA23" s="321"/>
      <c r="AC23" s="469">
        <v>10</v>
      </c>
      <c r="AD23" s="350"/>
      <c r="AE23" s="321"/>
      <c r="AF23" s="348" t="s">
        <v>1657</v>
      </c>
      <c r="AG23" s="348" t="s">
        <v>1550</v>
      </c>
      <c r="AH23" s="348" t="s">
        <v>1661</v>
      </c>
      <c r="AI23" s="326"/>
      <c r="AJ23" s="1479"/>
      <c r="AK23" s="321"/>
      <c r="AL23" s="348" t="s">
        <v>1657</v>
      </c>
      <c r="AM23" s="348" t="s">
        <v>1550</v>
      </c>
      <c r="AN23" s="348" t="s">
        <v>1661</v>
      </c>
      <c r="AO23" s="321"/>
    </row>
    <row r="24" spans="1:41">
      <c r="A24" s="350">
        <v>13</v>
      </c>
      <c r="B24" s="350">
        <v>2012</v>
      </c>
      <c r="C24" s="320">
        <v>-12627</v>
      </c>
      <c r="D24" s="320">
        <v>-73775</v>
      </c>
      <c r="E24" s="320">
        <v>-86402</v>
      </c>
      <c r="F24" s="339"/>
      <c r="G24" s="320">
        <v>-7048</v>
      </c>
      <c r="H24" s="320">
        <v>-41636</v>
      </c>
      <c r="I24" s="320">
        <v>-48684</v>
      </c>
      <c r="J24" s="327"/>
      <c r="O24" s="469">
        <v>11</v>
      </c>
      <c r="P24" s="348"/>
      <c r="Q24" s="348" t="s">
        <v>1656</v>
      </c>
      <c r="R24" s="348" t="s">
        <v>1658</v>
      </c>
      <c r="S24" s="348" t="s">
        <v>1551</v>
      </c>
      <c r="T24" s="348" t="s">
        <v>1552</v>
      </c>
      <c r="U24" s="348" t="s">
        <v>1659</v>
      </c>
      <c r="V24" s="898"/>
      <c r="W24" s="348" t="s">
        <v>1656</v>
      </c>
      <c r="X24" s="348" t="s">
        <v>1658</v>
      </c>
      <c r="Y24" s="348" t="s">
        <v>1551</v>
      </c>
      <c r="Z24" s="348" t="s">
        <v>1552</v>
      </c>
      <c r="AA24" s="348" t="s">
        <v>1659</v>
      </c>
      <c r="AC24" s="469">
        <v>11</v>
      </c>
      <c r="AD24" s="350"/>
      <c r="AE24" s="348" t="s">
        <v>1656</v>
      </c>
      <c r="AF24" s="348" t="s">
        <v>1658</v>
      </c>
      <c r="AG24" s="348" t="s">
        <v>1551</v>
      </c>
      <c r="AH24" s="348" t="s">
        <v>1552</v>
      </c>
      <c r="AI24" s="348" t="s">
        <v>1659</v>
      </c>
      <c r="AJ24" s="898"/>
      <c r="AK24" s="348" t="s">
        <v>1656</v>
      </c>
      <c r="AL24" s="348" t="s">
        <v>1658</v>
      </c>
      <c r="AM24" s="348" t="s">
        <v>1551</v>
      </c>
      <c r="AN24" s="348" t="s">
        <v>1552</v>
      </c>
      <c r="AO24" s="348" t="s">
        <v>1659</v>
      </c>
    </row>
    <row r="25" spans="1:41">
      <c r="A25" s="350">
        <v>14</v>
      </c>
      <c r="B25" s="350">
        <v>2013</v>
      </c>
      <c r="C25" s="320">
        <v>-5263</v>
      </c>
      <c r="D25" s="320">
        <v>-30759</v>
      </c>
      <c r="E25" s="320">
        <v>-36022</v>
      </c>
      <c r="F25" s="339"/>
      <c r="G25" s="320">
        <v>-3769</v>
      </c>
      <c r="H25" s="320">
        <v>-22480</v>
      </c>
      <c r="I25" s="320">
        <v>-26249</v>
      </c>
      <c r="J25" s="327"/>
      <c r="O25" s="469">
        <v>12</v>
      </c>
      <c r="P25" s="567" t="s">
        <v>1658</v>
      </c>
      <c r="Q25" s="567" t="s">
        <v>716</v>
      </c>
      <c r="R25" s="567" t="s">
        <v>1553</v>
      </c>
      <c r="S25" s="567" t="s">
        <v>1658</v>
      </c>
      <c r="T25" s="567" t="s">
        <v>1554</v>
      </c>
      <c r="U25" s="567" t="s">
        <v>716</v>
      </c>
      <c r="V25" s="932"/>
      <c r="W25" s="567" t="s">
        <v>716</v>
      </c>
      <c r="X25" s="567" t="s">
        <v>1553</v>
      </c>
      <c r="Y25" s="567" t="s">
        <v>1658</v>
      </c>
      <c r="Z25" s="567" t="s">
        <v>1554</v>
      </c>
      <c r="AA25" s="567" t="s">
        <v>716</v>
      </c>
      <c r="AC25" s="469">
        <v>12</v>
      </c>
      <c r="AD25" s="567" t="s">
        <v>1658</v>
      </c>
      <c r="AE25" s="567" t="s">
        <v>716</v>
      </c>
      <c r="AF25" s="567" t="s">
        <v>1553</v>
      </c>
      <c r="AG25" s="567" t="s">
        <v>1658</v>
      </c>
      <c r="AH25" s="567" t="s">
        <v>1554</v>
      </c>
      <c r="AI25" s="567" t="s">
        <v>716</v>
      </c>
      <c r="AJ25" s="932"/>
      <c r="AK25" s="567" t="s">
        <v>716</v>
      </c>
      <c r="AL25" s="567" t="s">
        <v>1553</v>
      </c>
      <c r="AM25" s="567" t="s">
        <v>1658</v>
      </c>
      <c r="AN25" s="567" t="s">
        <v>1554</v>
      </c>
      <c r="AO25" s="567" t="s">
        <v>716</v>
      </c>
    </row>
    <row r="26" spans="1:41">
      <c r="A26" s="350">
        <v>15</v>
      </c>
      <c r="B26" s="352">
        <v>2014</v>
      </c>
      <c r="C26" s="320">
        <v>-5263.35</v>
      </c>
      <c r="D26" s="320">
        <v>-30759.11</v>
      </c>
      <c r="E26" s="320">
        <v>-36022.46</v>
      </c>
      <c r="F26" s="339"/>
      <c r="G26" s="320">
        <v>-3848.6</v>
      </c>
      <c r="H26" s="320">
        <v>-22479.83</v>
      </c>
      <c r="I26" s="320">
        <v>-26328.43</v>
      </c>
      <c r="J26" s="327"/>
      <c r="O26" s="469">
        <v>13</v>
      </c>
      <c r="P26" s="350" t="s">
        <v>3857</v>
      </c>
      <c r="Q26" s="932"/>
      <c r="R26" s="932"/>
      <c r="S26" s="932"/>
      <c r="T26" s="932"/>
      <c r="U26" s="328">
        <v>-19078</v>
      </c>
      <c r="V26" s="932"/>
      <c r="W26" s="932"/>
      <c r="X26" s="932"/>
      <c r="Y26" s="932"/>
      <c r="Z26" s="932"/>
      <c r="AA26" s="328">
        <v>-1264</v>
      </c>
      <c r="AC26" s="469">
        <v>13</v>
      </c>
      <c r="AD26" s="350" t="s">
        <v>3857</v>
      </c>
      <c r="AE26" s="932"/>
      <c r="AF26" s="932"/>
      <c r="AG26" s="932"/>
      <c r="AH26" s="932"/>
      <c r="AI26" s="328">
        <v>-111461</v>
      </c>
      <c r="AJ26" s="932"/>
      <c r="AK26" s="932"/>
      <c r="AL26" s="932"/>
      <c r="AM26" s="932"/>
      <c r="AN26" s="932"/>
      <c r="AO26" s="328">
        <v>-7270</v>
      </c>
    </row>
    <row r="27" spans="1:41">
      <c r="A27" s="350">
        <v>16</v>
      </c>
      <c r="B27" s="352">
        <v>2015</v>
      </c>
      <c r="C27" s="320">
        <v>-5263.35</v>
      </c>
      <c r="D27" s="320">
        <v>-30759.11</v>
      </c>
      <c r="E27" s="320">
        <v>-36022.46</v>
      </c>
      <c r="F27" s="339"/>
      <c r="G27" s="320">
        <v>-2612.86</v>
      </c>
      <c r="H27" s="320">
        <v>-15643.48</v>
      </c>
      <c r="I27" s="320">
        <v>-18256.34</v>
      </c>
      <c r="J27" s="339"/>
      <c r="K27" s="320"/>
      <c r="L27" s="320"/>
      <c r="M27" s="320"/>
      <c r="O27" s="469">
        <v>14</v>
      </c>
      <c r="P27" s="350">
        <v>2011</v>
      </c>
      <c r="Q27" s="328">
        <v>-19078</v>
      </c>
      <c r="R27" s="328">
        <v>-4894</v>
      </c>
      <c r="S27" s="932"/>
      <c r="T27" s="932"/>
      <c r="U27" s="328">
        <v>-23972</v>
      </c>
      <c r="V27" s="932"/>
      <c r="W27" s="328">
        <v>-1264</v>
      </c>
      <c r="X27" s="328">
        <v>-11095</v>
      </c>
      <c r="Y27" s="932"/>
      <c r="Z27" s="932"/>
      <c r="AA27" s="328">
        <v>-12359</v>
      </c>
      <c r="AC27" s="469">
        <v>14</v>
      </c>
      <c r="AD27" s="350">
        <v>2011</v>
      </c>
      <c r="AE27" s="328">
        <v>-111461</v>
      </c>
      <c r="AF27" s="328">
        <v>-28592</v>
      </c>
      <c r="AG27" s="932"/>
      <c r="AH27" s="932"/>
      <c r="AI27" s="328">
        <v>-140053</v>
      </c>
      <c r="AJ27" s="932"/>
      <c r="AK27" s="328">
        <v>-7270</v>
      </c>
      <c r="AL27" s="328">
        <v>-64809</v>
      </c>
      <c r="AM27" s="932"/>
      <c r="AN27" s="932"/>
      <c r="AO27" s="328">
        <v>-72079</v>
      </c>
    </row>
    <row r="28" spans="1:41">
      <c r="A28" s="350">
        <v>17</v>
      </c>
      <c r="B28" s="327"/>
      <c r="F28" s="327"/>
      <c r="J28" s="932"/>
      <c r="K28" s="320"/>
      <c r="L28" s="320"/>
      <c r="M28" s="320"/>
      <c r="O28" s="469">
        <v>15</v>
      </c>
      <c r="P28" s="350">
        <v>2012</v>
      </c>
      <c r="Q28" s="328">
        <v>-23972</v>
      </c>
      <c r="R28" s="328">
        <v>11345</v>
      </c>
      <c r="S28" s="932"/>
      <c r="T28" s="932"/>
      <c r="U28" s="328">
        <v>-12627</v>
      </c>
      <c r="V28" s="932"/>
      <c r="W28" s="328">
        <v>-12359</v>
      </c>
      <c r="X28" s="328">
        <v>5311</v>
      </c>
      <c r="Y28" s="932"/>
      <c r="Z28" s="932"/>
      <c r="AA28" s="328">
        <v>-7048</v>
      </c>
      <c r="AC28" s="469">
        <v>15</v>
      </c>
      <c r="AD28" s="350">
        <v>2012</v>
      </c>
      <c r="AE28" s="328">
        <v>-140053</v>
      </c>
      <c r="AF28" s="328">
        <v>66278</v>
      </c>
      <c r="AG28" s="932"/>
      <c r="AH28" s="932"/>
      <c r="AI28" s="328">
        <v>-73775</v>
      </c>
      <c r="AJ28" s="932"/>
      <c r="AK28" s="328">
        <v>-72079</v>
      </c>
      <c r="AL28" s="328">
        <v>30443</v>
      </c>
      <c r="AM28" s="932"/>
      <c r="AN28" s="932"/>
      <c r="AO28" s="328">
        <v>-41636</v>
      </c>
    </row>
    <row r="29" spans="1:41">
      <c r="A29" s="350">
        <v>18</v>
      </c>
      <c r="B29" s="327"/>
      <c r="F29" s="327"/>
      <c r="J29" s="932"/>
      <c r="K29" s="320"/>
      <c r="L29" s="320"/>
      <c r="M29" s="320"/>
      <c r="O29" s="469">
        <v>16</v>
      </c>
      <c r="P29" s="350">
        <v>2013</v>
      </c>
      <c r="Q29" s="328">
        <v>-12627</v>
      </c>
      <c r="R29" s="328">
        <v>7364</v>
      </c>
      <c r="U29" s="328">
        <v>-5263</v>
      </c>
      <c r="V29" s="333"/>
      <c r="W29" s="328">
        <v>-7048</v>
      </c>
      <c r="X29" s="328">
        <v>3279</v>
      </c>
      <c r="AA29" s="328">
        <v>-3769</v>
      </c>
      <c r="AC29" s="469">
        <v>16</v>
      </c>
      <c r="AD29" s="350">
        <v>2013</v>
      </c>
      <c r="AE29" s="328">
        <v>-73775</v>
      </c>
      <c r="AF29" s="328">
        <v>43016</v>
      </c>
      <c r="AI29" s="328">
        <v>-30759</v>
      </c>
      <c r="AJ29" s="339"/>
      <c r="AK29" s="328">
        <v>-41636</v>
      </c>
      <c r="AL29" s="328">
        <v>19156</v>
      </c>
      <c r="AO29" s="328">
        <v>-22480</v>
      </c>
    </row>
    <row r="30" spans="1:41">
      <c r="A30" s="350">
        <v>19</v>
      </c>
      <c r="C30" s="761" t="s">
        <v>1400</v>
      </c>
      <c r="D30" s="761"/>
      <c r="E30" s="761"/>
      <c r="G30" s="761" t="s">
        <v>2453</v>
      </c>
      <c r="H30" s="761"/>
      <c r="I30" s="761"/>
      <c r="J30" s="327"/>
      <c r="O30" s="469">
        <v>17</v>
      </c>
      <c r="P30" s="352">
        <v>2014</v>
      </c>
      <c r="Q30" s="328">
        <v>-5263</v>
      </c>
      <c r="R30" s="328">
        <v>-0.3500000000003638</v>
      </c>
      <c r="S30" s="328">
        <v>0</v>
      </c>
      <c r="T30" s="328">
        <v>0</v>
      </c>
      <c r="U30" s="328">
        <v>-5263.35</v>
      </c>
      <c r="V30" s="333"/>
      <c r="W30" s="328">
        <v>-3769</v>
      </c>
      <c r="X30" s="328">
        <v>-79.599999999999909</v>
      </c>
      <c r="Y30" s="328"/>
      <c r="Z30" s="328"/>
      <c r="AA30" s="328">
        <v>-3848.6</v>
      </c>
      <c r="AC30" s="469">
        <v>17</v>
      </c>
      <c r="AD30" s="352">
        <v>2014</v>
      </c>
      <c r="AE30" s="328">
        <v>-30759</v>
      </c>
      <c r="AF30" s="328">
        <v>-0.11000000000058208</v>
      </c>
      <c r="AI30" s="328">
        <v>-30759.11</v>
      </c>
      <c r="AJ30" s="333"/>
      <c r="AK30" s="328">
        <v>-22480</v>
      </c>
      <c r="AL30" s="328">
        <v>0.16999999999825377</v>
      </c>
      <c r="AO30" s="328">
        <v>-22479.83</v>
      </c>
    </row>
    <row r="31" spans="1:41">
      <c r="A31" s="350">
        <v>20</v>
      </c>
      <c r="B31" s="567" t="s">
        <v>1658</v>
      </c>
      <c r="C31" s="567" t="s">
        <v>2052</v>
      </c>
      <c r="D31" s="567" t="s">
        <v>1495</v>
      </c>
      <c r="E31" s="567" t="s">
        <v>152</v>
      </c>
      <c r="F31" s="339"/>
      <c r="G31" s="567" t="s">
        <v>2052</v>
      </c>
      <c r="H31" s="567" t="s">
        <v>1495</v>
      </c>
      <c r="I31" s="567" t="s">
        <v>152</v>
      </c>
      <c r="J31" s="327"/>
      <c r="O31" s="469">
        <v>18</v>
      </c>
      <c r="P31" s="352">
        <v>2015</v>
      </c>
      <c r="Q31" s="328">
        <v>-5263.35</v>
      </c>
      <c r="R31" s="328">
        <v>0</v>
      </c>
      <c r="S31" s="328"/>
      <c r="T31" s="328"/>
      <c r="U31" s="328">
        <v>-5263.35</v>
      </c>
      <c r="V31" s="333"/>
      <c r="W31" s="328">
        <v>-3848.6</v>
      </c>
      <c r="X31" s="328">
        <v>1235.7399999999998</v>
      </c>
      <c r="Y31" s="328"/>
      <c r="Z31" s="328"/>
      <c r="AA31" s="328">
        <v>-2612.86</v>
      </c>
      <c r="AC31" s="469">
        <v>18</v>
      </c>
      <c r="AD31" s="352">
        <v>2015</v>
      </c>
      <c r="AE31" s="328">
        <v>-30759.11</v>
      </c>
      <c r="AF31" s="328">
        <v>0</v>
      </c>
      <c r="AG31" s="328"/>
      <c r="AH31" s="328">
        <v>0</v>
      </c>
      <c r="AI31" s="328">
        <v>-30759.11</v>
      </c>
      <c r="AJ31" s="333"/>
      <c r="AK31" s="328">
        <v>-22479.83</v>
      </c>
      <c r="AL31" s="328">
        <v>6836.3500000000022</v>
      </c>
      <c r="AM31" s="328"/>
      <c r="AN31" s="328">
        <v>0</v>
      </c>
      <c r="AO31" s="328">
        <v>-15643.48</v>
      </c>
    </row>
    <row r="32" spans="1:41" ht="14.25">
      <c r="A32" s="350">
        <v>21</v>
      </c>
      <c r="B32" s="350" t="s">
        <v>3857</v>
      </c>
      <c r="C32" s="320">
        <v>-6923</v>
      </c>
      <c r="D32" s="320">
        <v>-46857</v>
      </c>
      <c r="E32" s="320">
        <v>-53780</v>
      </c>
      <c r="F32" s="339"/>
      <c r="G32" s="320">
        <v>909</v>
      </c>
      <c r="H32" s="320">
        <v>5305</v>
      </c>
      <c r="I32" s="320">
        <v>6214</v>
      </c>
      <c r="J32" s="339"/>
      <c r="K32" s="320"/>
      <c r="L32" s="320"/>
      <c r="M32" s="343"/>
      <c r="O32" s="469">
        <v>19</v>
      </c>
      <c r="P32" s="350"/>
      <c r="Q32" s="328"/>
      <c r="R32" s="328"/>
      <c r="S32" s="328"/>
      <c r="T32" s="328"/>
      <c r="U32" s="328"/>
      <c r="V32" s="333"/>
      <c r="W32" s="328"/>
      <c r="X32" s="328"/>
      <c r="Y32" s="328"/>
      <c r="Z32" s="328"/>
      <c r="AA32" s="328"/>
      <c r="AC32" s="469">
        <v>19</v>
      </c>
      <c r="AD32" s="350"/>
      <c r="AE32" s="328"/>
      <c r="AF32" s="523"/>
      <c r="AG32" s="328"/>
      <c r="AH32" s="328"/>
      <c r="AI32" s="328"/>
      <c r="AJ32" s="333"/>
      <c r="AK32" s="328"/>
      <c r="AL32" s="523"/>
      <c r="AM32" s="328"/>
      <c r="AN32" s="328"/>
      <c r="AO32" s="328"/>
    </row>
    <row r="33" spans="1:41" ht="14.25">
      <c r="A33" s="350">
        <v>22</v>
      </c>
      <c r="B33" s="350">
        <v>2011</v>
      </c>
      <c r="C33" s="320">
        <v>-6881</v>
      </c>
      <c r="D33" s="320">
        <v>-46571</v>
      </c>
      <c r="E33" s="320">
        <v>-53452</v>
      </c>
      <c r="F33" s="339"/>
      <c r="G33" s="320">
        <v>671</v>
      </c>
      <c r="H33" s="320">
        <v>3915</v>
      </c>
      <c r="I33" s="320">
        <v>4586</v>
      </c>
      <c r="J33" s="339"/>
      <c r="K33" s="320"/>
      <c r="L33" s="320"/>
      <c r="M33" s="343"/>
      <c r="O33" s="469">
        <v>20</v>
      </c>
      <c r="P33" s="350"/>
      <c r="Q33" s="761" t="s">
        <v>2187</v>
      </c>
      <c r="R33" s="761"/>
      <c r="S33" s="761"/>
      <c r="T33" s="761"/>
      <c r="U33" s="761"/>
      <c r="V33" s="333"/>
      <c r="W33" s="761" t="s">
        <v>1412</v>
      </c>
      <c r="X33" s="761"/>
      <c r="Y33" s="761"/>
      <c r="Z33" s="761"/>
      <c r="AA33" s="761"/>
      <c r="AC33" s="469">
        <v>20</v>
      </c>
      <c r="AD33" s="350"/>
      <c r="AE33" s="761" t="s">
        <v>808</v>
      </c>
      <c r="AF33" s="761"/>
      <c r="AG33" s="761"/>
      <c r="AH33" s="761"/>
      <c r="AI33" s="761"/>
      <c r="AJ33" s="333"/>
      <c r="AK33" s="2101" t="s">
        <v>2461</v>
      </c>
      <c r="AL33" s="2101"/>
      <c r="AM33" s="2101"/>
      <c r="AN33" s="2101"/>
      <c r="AO33" s="2101"/>
    </row>
    <row r="34" spans="1:41" ht="14.25">
      <c r="A34" s="350">
        <v>23</v>
      </c>
      <c r="B34" s="350">
        <v>2012</v>
      </c>
      <c r="C34" s="320">
        <v>-6828</v>
      </c>
      <c r="D34" s="320">
        <v>-46264</v>
      </c>
      <c r="E34" s="320">
        <v>-53092</v>
      </c>
      <c r="F34" s="339"/>
      <c r="G34" s="320">
        <v>582</v>
      </c>
      <c r="H34" s="320">
        <v>3394</v>
      </c>
      <c r="I34" s="320">
        <v>3976</v>
      </c>
      <c r="J34" s="339"/>
      <c r="K34" s="2102" t="s">
        <v>809</v>
      </c>
      <c r="L34" s="343"/>
      <c r="M34" s="320"/>
      <c r="O34" s="469">
        <v>21</v>
      </c>
      <c r="P34" s="348"/>
      <c r="Q34" s="321"/>
      <c r="R34" s="348" t="s">
        <v>1657</v>
      </c>
      <c r="S34" s="348" t="s">
        <v>1550</v>
      </c>
      <c r="T34" s="348" t="s">
        <v>1661</v>
      </c>
      <c r="U34" s="321"/>
      <c r="V34" s="2101"/>
      <c r="W34" s="321"/>
      <c r="X34" s="348" t="s">
        <v>1657</v>
      </c>
      <c r="Y34" s="348" t="s">
        <v>1550</v>
      </c>
      <c r="Z34" s="348" t="s">
        <v>1661</v>
      </c>
      <c r="AA34" s="321"/>
      <c r="AC34" s="469">
        <v>21</v>
      </c>
      <c r="AD34" s="348"/>
      <c r="AE34" s="321"/>
      <c r="AF34" s="348" t="s">
        <v>1657</v>
      </c>
      <c r="AG34" s="348" t="s">
        <v>1550</v>
      </c>
      <c r="AH34" s="348" t="s">
        <v>1661</v>
      </c>
      <c r="AI34" s="321"/>
      <c r="AJ34" s="932"/>
      <c r="AK34" s="321"/>
      <c r="AL34" s="348" t="s">
        <v>1657</v>
      </c>
      <c r="AM34" s="348" t="s">
        <v>1550</v>
      </c>
      <c r="AN34" s="348" t="s">
        <v>1661</v>
      </c>
      <c r="AO34" s="321"/>
    </row>
    <row r="35" spans="1:41" ht="14.25">
      <c r="A35" s="350">
        <v>24</v>
      </c>
      <c r="B35" s="350">
        <v>2013</v>
      </c>
      <c r="C35" s="320">
        <v>-6124</v>
      </c>
      <c r="D35" s="320">
        <v>-40697</v>
      </c>
      <c r="E35" s="320">
        <v>-46821</v>
      </c>
      <c r="F35" s="339"/>
      <c r="G35" s="320">
        <v>516</v>
      </c>
      <c r="H35" s="320">
        <v>3110</v>
      </c>
      <c r="I35" s="320">
        <v>3626</v>
      </c>
      <c r="J35" s="339"/>
      <c r="K35" s="343"/>
      <c r="L35" s="343"/>
      <c r="M35" s="320"/>
      <c r="O35" s="469">
        <v>22</v>
      </c>
      <c r="P35" s="348"/>
      <c r="Q35" s="348" t="s">
        <v>1656</v>
      </c>
      <c r="R35" s="348" t="s">
        <v>1658</v>
      </c>
      <c r="S35" s="348" t="s">
        <v>1551</v>
      </c>
      <c r="T35" s="348" t="s">
        <v>1552</v>
      </c>
      <c r="U35" s="348" t="s">
        <v>1659</v>
      </c>
      <c r="V35" s="1479"/>
      <c r="W35" s="348" t="s">
        <v>1656</v>
      </c>
      <c r="X35" s="348" t="s">
        <v>1658</v>
      </c>
      <c r="Y35" s="348" t="s">
        <v>1551</v>
      </c>
      <c r="Z35" s="348" t="s">
        <v>1552</v>
      </c>
      <c r="AA35" s="348" t="s">
        <v>1659</v>
      </c>
      <c r="AC35" s="469">
        <v>22</v>
      </c>
      <c r="AD35" s="898"/>
      <c r="AE35" s="898" t="s">
        <v>1656</v>
      </c>
      <c r="AF35" s="898" t="s">
        <v>1658</v>
      </c>
      <c r="AG35" s="898" t="s">
        <v>1551</v>
      </c>
      <c r="AH35" s="898" t="s">
        <v>1552</v>
      </c>
      <c r="AI35" s="898" t="s">
        <v>1659</v>
      </c>
      <c r="AJ35" s="1479"/>
      <c r="AK35" s="898" t="s">
        <v>1656</v>
      </c>
      <c r="AL35" s="898" t="s">
        <v>1658</v>
      </c>
      <c r="AM35" s="898" t="s">
        <v>1551</v>
      </c>
      <c r="AN35" s="898" t="s">
        <v>1552</v>
      </c>
      <c r="AO35" s="898" t="s">
        <v>1659</v>
      </c>
    </row>
    <row r="36" spans="1:41">
      <c r="A36" s="350">
        <v>25</v>
      </c>
      <c r="B36" s="352">
        <v>2014</v>
      </c>
      <c r="C36" s="320">
        <v>-6123.75</v>
      </c>
      <c r="D36" s="320">
        <v>-40697.160000000003</v>
      </c>
      <c r="E36" s="320">
        <v>-46820.91</v>
      </c>
      <c r="G36" s="320">
        <v>516</v>
      </c>
      <c r="H36" s="320">
        <v>3010</v>
      </c>
      <c r="I36" s="320">
        <v>3526</v>
      </c>
      <c r="J36" s="327"/>
      <c r="O36" s="469">
        <v>23</v>
      </c>
      <c r="P36" s="567" t="s">
        <v>1658</v>
      </c>
      <c r="Q36" s="567" t="s">
        <v>716</v>
      </c>
      <c r="R36" s="567" t="s">
        <v>1553</v>
      </c>
      <c r="S36" s="567" t="s">
        <v>1658</v>
      </c>
      <c r="T36" s="567" t="s">
        <v>1554</v>
      </c>
      <c r="U36" s="567" t="s">
        <v>716</v>
      </c>
      <c r="V36" s="898"/>
      <c r="W36" s="567" t="s">
        <v>716</v>
      </c>
      <c r="X36" s="567" t="s">
        <v>1553</v>
      </c>
      <c r="Y36" s="567" t="s">
        <v>1658</v>
      </c>
      <c r="Z36" s="567" t="s">
        <v>1554</v>
      </c>
      <c r="AA36" s="567" t="s">
        <v>716</v>
      </c>
      <c r="AC36" s="469">
        <v>23</v>
      </c>
      <c r="AD36" s="567" t="s">
        <v>1658</v>
      </c>
      <c r="AE36" s="567" t="s">
        <v>716</v>
      </c>
      <c r="AF36" s="567" t="s">
        <v>1553</v>
      </c>
      <c r="AG36" s="567" t="s">
        <v>1658</v>
      </c>
      <c r="AH36" s="567" t="s">
        <v>1554</v>
      </c>
      <c r="AI36" s="567" t="s">
        <v>716</v>
      </c>
      <c r="AJ36" s="898"/>
      <c r="AK36" s="567" t="s">
        <v>716</v>
      </c>
      <c r="AL36" s="567" t="s">
        <v>1553</v>
      </c>
      <c r="AM36" s="567" t="s">
        <v>1658</v>
      </c>
      <c r="AN36" s="567" t="s">
        <v>1554</v>
      </c>
      <c r="AO36" s="567" t="s">
        <v>716</v>
      </c>
    </row>
    <row r="37" spans="1:41">
      <c r="A37" s="350">
        <v>26</v>
      </c>
      <c r="B37" s="352">
        <v>2015</v>
      </c>
      <c r="C37" s="320">
        <v>-6017.47</v>
      </c>
      <c r="D37" s="320">
        <v>-40109.22</v>
      </c>
      <c r="E37" s="320">
        <v>-46126.69</v>
      </c>
      <c r="G37" s="320">
        <v>568.29999999999995</v>
      </c>
      <c r="H37" s="320">
        <v>3299.34</v>
      </c>
      <c r="I37" s="320">
        <v>3867.6400000000003</v>
      </c>
      <c r="J37" s="327"/>
      <c r="O37" s="469">
        <v>24</v>
      </c>
      <c r="P37" s="350" t="s">
        <v>3857</v>
      </c>
      <c r="Q37" s="932"/>
      <c r="R37" s="932"/>
      <c r="S37" s="932"/>
      <c r="T37" s="932"/>
      <c r="U37" s="328">
        <v>-6923</v>
      </c>
      <c r="V37" s="898"/>
      <c r="W37" s="932"/>
      <c r="X37" s="932"/>
      <c r="Y37" s="932"/>
      <c r="Z37" s="932"/>
      <c r="AA37" s="328">
        <v>-169312</v>
      </c>
      <c r="AC37" s="469">
        <v>24</v>
      </c>
      <c r="AD37" s="350" t="s">
        <v>3857</v>
      </c>
      <c r="AE37" s="932"/>
      <c r="AF37" s="932"/>
      <c r="AG37" s="932"/>
      <c r="AH37" s="932"/>
      <c r="AI37" s="328">
        <v>-46857</v>
      </c>
      <c r="AJ37" s="898"/>
      <c r="AK37" s="932"/>
      <c r="AL37" s="932"/>
      <c r="AM37" s="932"/>
      <c r="AN37" s="932"/>
      <c r="AO37" s="328">
        <v>-2453388</v>
      </c>
    </row>
    <row r="38" spans="1:41">
      <c r="A38" s="350">
        <v>27</v>
      </c>
      <c r="B38" s="327"/>
      <c r="F38" s="327"/>
      <c r="J38" s="327"/>
      <c r="O38" s="469">
        <v>25</v>
      </c>
      <c r="P38" s="350">
        <v>2011</v>
      </c>
      <c r="Q38" s="328">
        <v>-6923</v>
      </c>
      <c r="R38" s="328">
        <v>42</v>
      </c>
      <c r="S38" s="932"/>
      <c r="T38" s="932"/>
      <c r="U38" s="328">
        <v>-6881</v>
      </c>
      <c r="V38" s="898"/>
      <c r="W38" s="328">
        <v>-169312</v>
      </c>
      <c r="X38" s="328">
        <v>-106081</v>
      </c>
      <c r="Y38" s="932"/>
      <c r="Z38" s="932"/>
      <c r="AA38" s="328">
        <v>-275393</v>
      </c>
      <c r="AC38" s="469">
        <v>25</v>
      </c>
      <c r="AD38" s="350">
        <v>2011</v>
      </c>
      <c r="AE38" s="328">
        <v>-46857</v>
      </c>
      <c r="AF38" s="328">
        <v>286</v>
      </c>
      <c r="AG38" s="932"/>
      <c r="AH38" s="932"/>
      <c r="AI38" s="328">
        <v>-46571</v>
      </c>
      <c r="AJ38" s="898"/>
      <c r="AK38" s="328">
        <v>-2453388</v>
      </c>
      <c r="AL38" s="328">
        <v>-708684</v>
      </c>
      <c r="AM38" s="932"/>
      <c r="AN38" s="932"/>
      <c r="AO38" s="328">
        <v>-3162072</v>
      </c>
    </row>
    <row r="39" spans="1:41">
      <c r="A39" s="350">
        <v>28</v>
      </c>
      <c r="B39" s="327"/>
      <c r="F39" s="327"/>
      <c r="J39" s="327"/>
      <c r="O39" s="469">
        <v>26</v>
      </c>
      <c r="P39" s="350">
        <v>2012</v>
      </c>
      <c r="Q39" s="328">
        <v>-6881</v>
      </c>
      <c r="R39" s="328">
        <v>53</v>
      </c>
      <c r="S39" s="932"/>
      <c r="T39" s="932"/>
      <c r="U39" s="328">
        <v>-6828</v>
      </c>
      <c r="V39" s="898"/>
      <c r="W39" s="328">
        <v>-275393</v>
      </c>
      <c r="X39" s="328">
        <v>-51328</v>
      </c>
      <c r="Y39" s="932"/>
      <c r="Z39" s="932"/>
      <c r="AA39" s="328">
        <v>-326721</v>
      </c>
      <c r="AC39" s="469">
        <v>26</v>
      </c>
      <c r="AD39" s="350">
        <v>2012</v>
      </c>
      <c r="AE39" s="328">
        <v>-46571</v>
      </c>
      <c r="AF39" s="328">
        <v>307</v>
      </c>
      <c r="AG39" s="932"/>
      <c r="AH39" s="932"/>
      <c r="AI39" s="328">
        <v>-46264</v>
      </c>
      <c r="AJ39" s="898"/>
      <c r="AK39" s="328">
        <v>-3162072</v>
      </c>
      <c r="AL39" s="328">
        <v>-301092</v>
      </c>
      <c r="AM39" s="932"/>
      <c r="AN39" s="932"/>
      <c r="AO39" s="328">
        <v>-3463164</v>
      </c>
    </row>
    <row r="40" spans="1:41">
      <c r="A40" s="350">
        <v>29</v>
      </c>
      <c r="C40" s="761" t="s">
        <v>2480</v>
      </c>
      <c r="D40" s="761"/>
      <c r="E40" s="761"/>
      <c r="G40" s="761" t="s">
        <v>3785</v>
      </c>
      <c r="H40" s="761"/>
      <c r="I40" s="761"/>
      <c r="J40" s="339"/>
      <c r="K40" s="320"/>
      <c r="L40" s="320"/>
      <c r="M40" s="320"/>
      <c r="O40" s="469">
        <v>27</v>
      </c>
      <c r="P40" s="350">
        <v>2013</v>
      </c>
      <c r="Q40" s="328">
        <v>-6828</v>
      </c>
      <c r="R40" s="328">
        <v>704</v>
      </c>
      <c r="U40" s="328">
        <v>-6124</v>
      </c>
      <c r="V40" s="333"/>
      <c r="W40" s="328">
        <v>-326721</v>
      </c>
      <c r="X40" s="328">
        <v>-62869</v>
      </c>
      <c r="AA40" s="328">
        <v>-389590</v>
      </c>
      <c r="AC40" s="469">
        <v>27</v>
      </c>
      <c r="AD40" s="350">
        <v>2013</v>
      </c>
      <c r="AE40" s="328">
        <v>-46264</v>
      </c>
      <c r="AF40" s="328">
        <v>5567</v>
      </c>
      <c r="AI40" s="328">
        <v>-40697</v>
      </c>
      <c r="AJ40" s="932"/>
      <c r="AK40" s="328">
        <v>-3463164</v>
      </c>
      <c r="AL40" s="328">
        <v>-88323</v>
      </c>
      <c r="AO40" s="328">
        <v>-3551487</v>
      </c>
    </row>
    <row r="41" spans="1:41">
      <c r="A41" s="350">
        <v>30</v>
      </c>
      <c r="B41" s="567" t="s">
        <v>1658</v>
      </c>
      <c r="C41" s="567" t="s">
        <v>2052</v>
      </c>
      <c r="D41" s="567" t="s">
        <v>1495</v>
      </c>
      <c r="E41" s="567" t="s">
        <v>152</v>
      </c>
      <c r="G41" s="567" t="s">
        <v>2052</v>
      </c>
      <c r="H41" s="567" t="s">
        <v>1495</v>
      </c>
      <c r="I41" s="567" t="s">
        <v>152</v>
      </c>
      <c r="K41" s="320"/>
      <c r="L41" s="320"/>
      <c r="M41" s="320"/>
      <c r="O41" s="469">
        <v>28</v>
      </c>
      <c r="P41" s="352">
        <v>2014</v>
      </c>
      <c r="Q41" s="328">
        <v>-6124</v>
      </c>
      <c r="R41" s="328">
        <v>0.25</v>
      </c>
      <c r="S41" s="328">
        <v>0</v>
      </c>
      <c r="T41" s="328">
        <v>0</v>
      </c>
      <c r="U41" s="328">
        <v>-6123.75</v>
      </c>
      <c r="V41" s="333"/>
      <c r="W41" s="328">
        <v>-389590</v>
      </c>
      <c r="X41" s="328">
        <v>-20.210000000020955</v>
      </c>
      <c r="Y41" s="328"/>
      <c r="Z41" s="328"/>
      <c r="AA41" s="328">
        <v>-389610.21</v>
      </c>
      <c r="AC41" s="469">
        <v>28</v>
      </c>
      <c r="AD41" s="352">
        <v>2014</v>
      </c>
      <c r="AE41" s="328">
        <v>-40697</v>
      </c>
      <c r="AF41" s="328">
        <v>-0.16000000000349246</v>
      </c>
      <c r="AI41" s="328">
        <v>-40697.160000000003</v>
      </c>
      <c r="AJ41" s="345"/>
      <c r="AK41" s="328">
        <v>-3551487</v>
      </c>
      <c r="AL41" s="328">
        <v>-606302.58000000007</v>
      </c>
      <c r="AO41" s="328">
        <v>-4157789.58</v>
      </c>
    </row>
    <row r="42" spans="1:41">
      <c r="A42" s="350">
        <v>31</v>
      </c>
      <c r="B42" s="350" t="s">
        <v>3857</v>
      </c>
      <c r="C42" s="320">
        <v>-169312</v>
      </c>
      <c r="D42" s="320">
        <v>-2453388</v>
      </c>
      <c r="E42" s="320">
        <v>-2622700</v>
      </c>
      <c r="F42" s="339"/>
      <c r="G42" s="320">
        <v>0</v>
      </c>
      <c r="H42" s="320">
        <v>0</v>
      </c>
      <c r="I42" s="320">
        <v>0</v>
      </c>
      <c r="K42" s="320"/>
      <c r="L42" s="320"/>
      <c r="M42" s="320"/>
      <c r="O42" s="469">
        <v>29</v>
      </c>
      <c r="P42" s="352">
        <v>2015</v>
      </c>
      <c r="Q42" s="328">
        <v>-6123.75</v>
      </c>
      <c r="R42" s="328">
        <v>106.27999999999975</v>
      </c>
      <c r="S42" s="328"/>
      <c r="T42" s="328"/>
      <c r="U42" s="328">
        <v>-6017.47</v>
      </c>
      <c r="V42" s="333"/>
      <c r="W42" s="328">
        <v>-389610.21</v>
      </c>
      <c r="X42" s="328">
        <v>-64295.659999999974</v>
      </c>
      <c r="Y42" s="328"/>
      <c r="Z42" s="328"/>
      <c r="AA42" s="328">
        <v>-453905.87</v>
      </c>
      <c r="AC42" s="469">
        <v>29</v>
      </c>
      <c r="AD42" s="352">
        <v>2015</v>
      </c>
      <c r="AE42" s="328">
        <v>-40697.160000000003</v>
      </c>
      <c r="AF42" s="328">
        <v>587.94000000000233</v>
      </c>
      <c r="AG42" s="328"/>
      <c r="AH42" s="328">
        <v>0</v>
      </c>
      <c r="AI42" s="328">
        <v>-40109.22</v>
      </c>
      <c r="AJ42" s="333"/>
      <c r="AK42" s="328">
        <v>-4157789.58</v>
      </c>
      <c r="AL42" s="328">
        <v>-455189.29000000004</v>
      </c>
      <c r="AM42" s="328"/>
      <c r="AN42" s="328">
        <v>0</v>
      </c>
      <c r="AO42" s="328">
        <v>-4612978.87</v>
      </c>
    </row>
    <row r="43" spans="1:41">
      <c r="A43" s="350">
        <v>32</v>
      </c>
      <c r="B43" s="350">
        <v>2011</v>
      </c>
      <c r="C43" s="320">
        <v>-275393</v>
      </c>
      <c r="D43" s="320">
        <v>-3162072</v>
      </c>
      <c r="E43" s="320">
        <v>-3437465</v>
      </c>
      <c r="F43" s="339"/>
      <c r="G43" s="320">
        <v>0</v>
      </c>
      <c r="H43" s="320">
        <v>0</v>
      </c>
      <c r="I43" s="320">
        <v>0</v>
      </c>
      <c r="J43" s="932"/>
      <c r="K43" s="320"/>
      <c r="L43" s="320"/>
      <c r="M43" s="320"/>
      <c r="O43" s="469">
        <v>30</v>
      </c>
      <c r="P43" s="350"/>
      <c r="Q43" s="328"/>
      <c r="R43" s="328"/>
      <c r="S43" s="328"/>
      <c r="T43" s="328"/>
      <c r="U43" s="328"/>
      <c r="V43" s="333"/>
      <c r="W43" s="328"/>
      <c r="X43" s="328"/>
      <c r="Y43" s="328"/>
      <c r="Z43" s="328"/>
      <c r="AA43" s="328"/>
      <c r="AC43" s="469">
        <v>30</v>
      </c>
      <c r="AD43" s="350"/>
      <c r="AE43" s="328"/>
      <c r="AF43" s="523"/>
      <c r="AG43" s="328"/>
      <c r="AH43" s="328"/>
      <c r="AI43" s="328"/>
      <c r="AJ43" s="333"/>
      <c r="AK43" s="328"/>
      <c r="AL43" s="523"/>
      <c r="AM43" s="328"/>
      <c r="AN43" s="581"/>
      <c r="AO43" s="328"/>
    </row>
    <row r="44" spans="1:41">
      <c r="A44" s="350">
        <v>33</v>
      </c>
      <c r="B44" s="350">
        <v>2012</v>
      </c>
      <c r="C44" s="320">
        <v>-326721</v>
      </c>
      <c r="D44" s="320">
        <v>-3463164</v>
      </c>
      <c r="E44" s="320">
        <v>-3789885</v>
      </c>
      <c r="F44" s="339"/>
      <c r="G44" s="320">
        <v>0</v>
      </c>
      <c r="H44" s="320">
        <v>0</v>
      </c>
      <c r="I44" s="320">
        <v>0</v>
      </c>
      <c r="J44" s="932"/>
      <c r="K44" s="320"/>
      <c r="L44" s="320"/>
      <c r="M44" s="320"/>
      <c r="O44" s="469">
        <v>31</v>
      </c>
      <c r="P44" s="350"/>
      <c r="Q44" s="761" t="s">
        <v>2454</v>
      </c>
      <c r="R44" s="761"/>
      <c r="S44" s="761"/>
      <c r="T44" s="761"/>
      <c r="U44" s="761"/>
      <c r="V44" s="333"/>
      <c r="W44" s="761" t="s">
        <v>2550</v>
      </c>
      <c r="X44" s="761"/>
      <c r="Y44" s="761"/>
      <c r="Z44" s="761"/>
      <c r="AA44" s="761"/>
      <c r="AC44" s="469">
        <v>31</v>
      </c>
      <c r="AD44" s="350"/>
      <c r="AE44" s="761" t="s">
        <v>2455</v>
      </c>
      <c r="AF44" s="761"/>
      <c r="AG44" s="761"/>
      <c r="AH44" s="761"/>
      <c r="AI44" s="761"/>
      <c r="AJ44" s="333"/>
      <c r="AK44" s="761" t="s">
        <v>2549</v>
      </c>
      <c r="AL44" s="761"/>
      <c r="AM44" s="761"/>
      <c r="AN44" s="761"/>
      <c r="AO44" s="761"/>
    </row>
    <row r="45" spans="1:41">
      <c r="A45" s="350">
        <v>34</v>
      </c>
      <c r="B45" s="350">
        <v>2013</v>
      </c>
      <c r="C45" s="320">
        <v>-389590</v>
      </c>
      <c r="D45" s="320">
        <v>-3551487</v>
      </c>
      <c r="E45" s="320">
        <v>-3941077</v>
      </c>
      <c r="F45" s="339"/>
      <c r="G45" s="320">
        <v>10361</v>
      </c>
      <c r="H45" s="320">
        <v>-459320</v>
      </c>
      <c r="I45" s="320">
        <v>-448959</v>
      </c>
      <c r="J45" s="339"/>
      <c r="K45" s="320"/>
      <c r="L45" s="320"/>
      <c r="M45" s="320"/>
      <c r="O45" s="469">
        <v>32</v>
      </c>
      <c r="P45" s="348"/>
      <c r="Q45" s="321"/>
      <c r="R45" s="348" t="s">
        <v>1657</v>
      </c>
      <c r="S45" s="348" t="s">
        <v>1550</v>
      </c>
      <c r="T45" s="348" t="s">
        <v>1661</v>
      </c>
      <c r="U45" s="321"/>
      <c r="W45" s="321"/>
      <c r="X45" s="348" t="s">
        <v>1657</v>
      </c>
      <c r="Y45" s="348" t="s">
        <v>1550</v>
      </c>
      <c r="Z45" s="348" t="s">
        <v>1661</v>
      </c>
      <c r="AA45" s="321"/>
      <c r="AC45" s="469">
        <v>32</v>
      </c>
      <c r="AD45" s="348"/>
      <c r="AE45" s="321"/>
      <c r="AF45" s="348" t="s">
        <v>1657</v>
      </c>
      <c r="AG45" s="348" t="s">
        <v>1550</v>
      </c>
      <c r="AH45" s="348" t="s">
        <v>1661</v>
      </c>
      <c r="AI45" s="321"/>
      <c r="AK45" s="321"/>
      <c r="AL45" s="348" t="s">
        <v>1657</v>
      </c>
      <c r="AM45" s="348" t="s">
        <v>1550</v>
      </c>
      <c r="AN45" s="348" t="s">
        <v>1661</v>
      </c>
      <c r="AO45" s="321"/>
    </row>
    <row r="46" spans="1:41">
      <c r="A46" s="350">
        <v>35</v>
      </c>
      <c r="B46" s="352">
        <v>2014</v>
      </c>
      <c r="C46" s="320">
        <v>-389610.21</v>
      </c>
      <c r="D46" s="320">
        <v>-4157789.58</v>
      </c>
      <c r="E46" s="320">
        <v>-4547399.79</v>
      </c>
      <c r="F46" s="932"/>
      <c r="G46" s="320">
        <v>10360.9</v>
      </c>
      <c r="H46" s="320">
        <v>-459312.78</v>
      </c>
      <c r="I46" s="320">
        <v>-448951.88</v>
      </c>
      <c r="J46" s="339"/>
      <c r="K46" s="320"/>
      <c r="L46" s="320"/>
      <c r="M46" s="320"/>
      <c r="O46" s="469">
        <v>33</v>
      </c>
      <c r="P46" s="348"/>
      <c r="Q46" s="348" t="s">
        <v>1656</v>
      </c>
      <c r="R46" s="348" t="s">
        <v>1658</v>
      </c>
      <c r="S46" s="348" t="s">
        <v>1551</v>
      </c>
      <c r="T46" s="348" t="s">
        <v>1552</v>
      </c>
      <c r="U46" s="348" t="s">
        <v>1659</v>
      </c>
      <c r="W46" s="348" t="s">
        <v>1656</v>
      </c>
      <c r="X46" s="348" t="s">
        <v>1658</v>
      </c>
      <c r="Y46" s="348" t="s">
        <v>1551</v>
      </c>
      <c r="Z46" s="348" t="s">
        <v>1552</v>
      </c>
      <c r="AA46" s="348" t="s">
        <v>1659</v>
      </c>
      <c r="AC46" s="469">
        <v>33</v>
      </c>
      <c r="AD46" s="348"/>
      <c r="AE46" s="348" t="s">
        <v>1656</v>
      </c>
      <c r="AF46" s="348" t="s">
        <v>1658</v>
      </c>
      <c r="AG46" s="348" t="s">
        <v>1551</v>
      </c>
      <c r="AH46" s="348" t="s">
        <v>1552</v>
      </c>
      <c r="AI46" s="348" t="s">
        <v>1659</v>
      </c>
      <c r="AK46" s="348" t="s">
        <v>1656</v>
      </c>
      <c r="AL46" s="348" t="s">
        <v>1658</v>
      </c>
      <c r="AM46" s="348" t="s">
        <v>1551</v>
      </c>
      <c r="AN46" s="348" t="s">
        <v>1552</v>
      </c>
      <c r="AO46" s="348" t="s">
        <v>1659</v>
      </c>
    </row>
    <row r="47" spans="1:41">
      <c r="A47" s="350">
        <v>36</v>
      </c>
      <c r="B47" s="352">
        <v>2015</v>
      </c>
      <c r="C47" s="320">
        <v>-453905.87</v>
      </c>
      <c r="D47" s="320">
        <v>-4612978.87</v>
      </c>
      <c r="E47" s="320">
        <v>-5066884.74</v>
      </c>
      <c r="F47" s="932"/>
      <c r="G47" s="320">
        <v>10208.790000000001</v>
      </c>
      <c r="H47" s="320">
        <v>-458259.93</v>
      </c>
      <c r="I47" s="320">
        <v>-448051.14</v>
      </c>
      <c r="J47" s="339"/>
      <c r="K47" s="320"/>
      <c r="L47" s="320"/>
      <c r="O47" s="469">
        <v>34</v>
      </c>
      <c r="P47" s="567" t="s">
        <v>1658</v>
      </c>
      <c r="Q47" s="567" t="s">
        <v>716</v>
      </c>
      <c r="R47" s="567" t="s">
        <v>1553</v>
      </c>
      <c r="S47" s="567" t="s">
        <v>1658</v>
      </c>
      <c r="T47" s="567" t="s">
        <v>1554</v>
      </c>
      <c r="U47" s="567" t="s">
        <v>716</v>
      </c>
      <c r="W47" s="567" t="s">
        <v>716</v>
      </c>
      <c r="X47" s="567" t="s">
        <v>1553</v>
      </c>
      <c r="Y47" s="567" t="s">
        <v>1658</v>
      </c>
      <c r="Z47" s="567" t="s">
        <v>1554</v>
      </c>
      <c r="AA47" s="567" t="s">
        <v>716</v>
      </c>
      <c r="AC47" s="469">
        <v>34</v>
      </c>
      <c r="AD47" s="567" t="s">
        <v>1658</v>
      </c>
      <c r="AE47" s="567" t="s">
        <v>716</v>
      </c>
      <c r="AF47" s="567" t="s">
        <v>1553</v>
      </c>
      <c r="AG47" s="567" t="s">
        <v>1658</v>
      </c>
      <c r="AH47" s="567" t="s">
        <v>1554</v>
      </c>
      <c r="AI47" s="567" t="s">
        <v>716</v>
      </c>
      <c r="AK47" s="567" t="s">
        <v>716</v>
      </c>
      <c r="AL47" s="567" t="s">
        <v>1553</v>
      </c>
      <c r="AM47" s="567" t="s">
        <v>1658</v>
      </c>
      <c r="AN47" s="567" t="s">
        <v>1554</v>
      </c>
      <c r="AO47" s="567" t="s">
        <v>716</v>
      </c>
    </row>
    <row r="48" spans="1:41">
      <c r="A48" s="350">
        <v>37</v>
      </c>
      <c r="C48" s="320"/>
      <c r="D48" s="320"/>
      <c r="E48" s="320"/>
      <c r="F48" s="339"/>
      <c r="G48" s="320"/>
      <c r="I48" s="320"/>
      <c r="J48" s="339"/>
      <c r="K48" s="320"/>
      <c r="L48" s="320"/>
      <c r="O48" s="469">
        <v>35</v>
      </c>
      <c r="P48" s="350" t="s">
        <v>3857</v>
      </c>
      <c r="Q48" s="932"/>
      <c r="R48" s="932"/>
      <c r="S48" s="932"/>
      <c r="T48" s="932"/>
      <c r="U48" s="328">
        <v>909</v>
      </c>
      <c r="W48" s="932"/>
      <c r="X48" s="932"/>
      <c r="Y48" s="932"/>
      <c r="Z48" s="932"/>
      <c r="AA48" s="328">
        <v>0</v>
      </c>
      <c r="AC48" s="469">
        <v>35</v>
      </c>
      <c r="AD48" s="350" t="s">
        <v>3857</v>
      </c>
      <c r="AE48" s="328"/>
      <c r="AF48" s="932"/>
      <c r="AG48" s="932"/>
      <c r="AH48" s="932"/>
      <c r="AI48" s="328">
        <v>5305</v>
      </c>
      <c r="AK48" s="932"/>
      <c r="AL48" s="932"/>
      <c r="AM48" s="932"/>
      <c r="AN48" s="932"/>
      <c r="AO48" s="932"/>
    </row>
    <row r="49" spans="1:41">
      <c r="A49" s="350">
        <v>38</v>
      </c>
      <c r="F49" s="339"/>
      <c r="H49" s="320"/>
      <c r="J49" s="339"/>
      <c r="K49" s="320"/>
      <c r="L49" s="320"/>
      <c r="O49" s="469">
        <v>36</v>
      </c>
      <c r="P49" s="350">
        <v>2011</v>
      </c>
      <c r="Q49" s="328">
        <v>909</v>
      </c>
      <c r="R49" s="328">
        <v>-238</v>
      </c>
      <c r="S49" s="932"/>
      <c r="T49" s="932"/>
      <c r="U49" s="328">
        <v>671</v>
      </c>
      <c r="W49" s="328">
        <v>0</v>
      </c>
      <c r="X49" s="328">
        <v>0</v>
      </c>
      <c r="Y49" s="932"/>
      <c r="Z49" s="932"/>
      <c r="AA49" s="328">
        <v>0</v>
      </c>
      <c r="AC49" s="469">
        <v>36</v>
      </c>
      <c r="AD49" s="350">
        <v>2011</v>
      </c>
      <c r="AE49" s="328">
        <v>5305</v>
      </c>
      <c r="AF49" s="328">
        <v>-1390</v>
      </c>
      <c r="AG49" s="932"/>
      <c r="AH49" s="932"/>
      <c r="AI49" s="328">
        <v>3915</v>
      </c>
      <c r="AK49" s="932"/>
      <c r="AL49" s="932"/>
      <c r="AM49" s="932"/>
      <c r="AN49" s="932"/>
      <c r="AO49" s="932"/>
    </row>
    <row r="50" spans="1:41">
      <c r="A50" s="350">
        <v>39</v>
      </c>
      <c r="C50" s="761" t="s">
        <v>3784</v>
      </c>
      <c r="D50" s="761"/>
      <c r="E50" s="761"/>
      <c r="F50" s="339"/>
      <c r="J50" s="339"/>
      <c r="K50" s="320"/>
      <c r="L50" s="320"/>
      <c r="O50" s="469">
        <v>37</v>
      </c>
      <c r="P50" s="350">
        <v>2012</v>
      </c>
      <c r="Q50" s="328">
        <v>671</v>
      </c>
      <c r="R50" s="328">
        <v>-89</v>
      </c>
      <c r="S50" s="932"/>
      <c r="T50" s="932"/>
      <c r="U50" s="328">
        <v>582</v>
      </c>
      <c r="W50" s="328">
        <v>0</v>
      </c>
      <c r="X50" s="328">
        <v>0</v>
      </c>
      <c r="Y50" s="932"/>
      <c r="Z50" s="932"/>
      <c r="AA50" s="328">
        <v>0</v>
      </c>
      <c r="AC50" s="469">
        <v>37</v>
      </c>
      <c r="AD50" s="350">
        <v>2012</v>
      </c>
      <c r="AE50" s="328">
        <v>3915</v>
      </c>
      <c r="AF50" s="328">
        <v>-521</v>
      </c>
      <c r="AG50" s="932"/>
      <c r="AH50" s="932"/>
      <c r="AI50" s="328">
        <v>3394</v>
      </c>
      <c r="AK50" s="932"/>
      <c r="AL50" s="932"/>
      <c r="AM50" s="932"/>
      <c r="AN50" s="932"/>
      <c r="AO50" s="932"/>
    </row>
    <row r="51" spans="1:41">
      <c r="A51" s="350">
        <v>40</v>
      </c>
      <c r="B51" s="567" t="s">
        <v>1658</v>
      </c>
      <c r="C51" s="567" t="s">
        <v>2052</v>
      </c>
      <c r="D51" s="567" t="s">
        <v>1495</v>
      </c>
      <c r="E51" s="567" t="s">
        <v>152</v>
      </c>
      <c r="F51" s="339"/>
      <c r="J51" s="339"/>
      <c r="K51" s="320"/>
      <c r="L51" s="320"/>
      <c r="O51" s="469">
        <v>38</v>
      </c>
      <c r="P51" s="350">
        <v>2013</v>
      </c>
      <c r="Q51" s="328">
        <v>582</v>
      </c>
      <c r="R51" s="328">
        <v>-66</v>
      </c>
      <c r="U51" s="328">
        <v>516</v>
      </c>
      <c r="V51" s="333"/>
      <c r="W51" s="328">
        <v>0</v>
      </c>
      <c r="X51" s="328">
        <v>10361</v>
      </c>
      <c r="AA51" s="328">
        <v>10361</v>
      </c>
      <c r="AC51" s="469">
        <v>38</v>
      </c>
      <c r="AD51" s="350">
        <v>2013</v>
      </c>
      <c r="AE51" s="328">
        <v>3394</v>
      </c>
      <c r="AF51" s="328">
        <v>-284</v>
      </c>
      <c r="AI51" s="328">
        <v>3110</v>
      </c>
      <c r="AO51" s="328">
        <v>-459320</v>
      </c>
    </row>
    <row r="52" spans="1:41">
      <c r="A52" s="350">
        <v>41</v>
      </c>
      <c r="B52" s="350" t="s">
        <v>3857</v>
      </c>
      <c r="C52" s="320">
        <v>0</v>
      </c>
      <c r="D52" s="320">
        <v>0</v>
      </c>
      <c r="E52" s="320">
        <v>0</v>
      </c>
      <c r="F52" s="339"/>
      <c r="J52" s="327"/>
      <c r="O52" s="469">
        <v>39</v>
      </c>
      <c r="P52" s="352">
        <v>2014</v>
      </c>
      <c r="Q52" s="328">
        <v>516</v>
      </c>
      <c r="R52" s="328">
        <v>0</v>
      </c>
      <c r="S52" s="328">
        <v>0</v>
      </c>
      <c r="T52" s="328">
        <v>0</v>
      </c>
      <c r="U52" s="328">
        <v>516</v>
      </c>
      <c r="V52" s="333"/>
      <c r="W52" s="328">
        <v>10361</v>
      </c>
      <c r="X52" s="328">
        <v>-0.1000000000003638</v>
      </c>
      <c r="Y52" s="328"/>
      <c r="Z52" s="328"/>
      <c r="AA52" s="328">
        <v>10360.9</v>
      </c>
      <c r="AC52" s="469">
        <v>39</v>
      </c>
      <c r="AD52" s="352">
        <v>2014</v>
      </c>
      <c r="AE52" s="328">
        <v>3110</v>
      </c>
      <c r="AF52" s="328">
        <v>-100</v>
      </c>
      <c r="AI52" s="328">
        <v>3010</v>
      </c>
      <c r="AK52" s="328">
        <v>-459320</v>
      </c>
      <c r="AL52" s="328">
        <v>7.2199999999720603</v>
      </c>
      <c r="AO52" s="328">
        <v>-459312.78</v>
      </c>
    </row>
    <row r="53" spans="1:41">
      <c r="A53" s="350">
        <v>42</v>
      </c>
      <c r="B53" s="350">
        <v>2011</v>
      </c>
      <c r="C53" s="320">
        <v>0</v>
      </c>
      <c r="D53" s="320">
        <v>0</v>
      </c>
      <c r="E53" s="320">
        <v>0</v>
      </c>
      <c r="F53" s="339"/>
      <c r="J53" s="339"/>
      <c r="K53" s="320"/>
      <c r="L53" s="320"/>
      <c r="O53" s="469">
        <v>40</v>
      </c>
      <c r="P53" s="352">
        <v>2015</v>
      </c>
      <c r="Q53" s="328">
        <v>516</v>
      </c>
      <c r="R53" s="328">
        <v>52.299999999999955</v>
      </c>
      <c r="S53" s="328"/>
      <c r="T53" s="328"/>
      <c r="U53" s="328">
        <v>568.29999999999995</v>
      </c>
      <c r="V53" s="333"/>
      <c r="W53" s="328">
        <v>10360.9</v>
      </c>
      <c r="X53" s="328">
        <v>-152.10999999999876</v>
      </c>
      <c r="Y53" s="328"/>
      <c r="Z53" s="328"/>
      <c r="AA53" s="328">
        <v>10208.790000000001</v>
      </c>
      <c r="AC53" s="469">
        <v>40</v>
      </c>
      <c r="AD53" s="352">
        <v>2015</v>
      </c>
      <c r="AE53" s="328">
        <v>3010</v>
      </c>
      <c r="AF53" s="328">
        <v>289.34000000000015</v>
      </c>
      <c r="AG53" s="328"/>
      <c r="AH53" s="328">
        <v>0</v>
      </c>
      <c r="AI53" s="328">
        <v>3299.34</v>
      </c>
      <c r="AK53" s="328">
        <v>-459312.78</v>
      </c>
      <c r="AL53" s="328">
        <v>1052.8500000000349</v>
      </c>
      <c r="AM53" s="328"/>
      <c r="AN53" s="328">
        <v>0</v>
      </c>
      <c r="AO53" s="328">
        <v>-458259.93</v>
      </c>
    </row>
    <row r="54" spans="1:41">
      <c r="A54" s="350">
        <v>43</v>
      </c>
      <c r="B54" s="350">
        <v>2012</v>
      </c>
      <c r="C54" s="320">
        <v>0</v>
      </c>
      <c r="D54" s="320">
        <v>0</v>
      </c>
      <c r="E54" s="320">
        <v>0</v>
      </c>
      <c r="F54" s="339"/>
      <c r="J54" s="339"/>
      <c r="K54" s="320"/>
      <c r="L54" s="320"/>
      <c r="O54" s="469">
        <v>41</v>
      </c>
      <c r="P54" s="350"/>
      <c r="Q54" s="328"/>
      <c r="R54" s="523"/>
      <c r="S54" s="328"/>
      <c r="T54" s="328"/>
      <c r="U54" s="328"/>
      <c r="W54" s="328"/>
      <c r="X54" s="328"/>
      <c r="Y54" s="328"/>
      <c r="Z54" s="328"/>
      <c r="AA54" s="328"/>
      <c r="AC54" s="469">
        <v>41</v>
      </c>
      <c r="AD54" s="350"/>
      <c r="AE54" s="328"/>
      <c r="AF54" s="523"/>
      <c r="AG54" s="328"/>
      <c r="AH54" s="328"/>
      <c r="AI54" s="328"/>
      <c r="AK54" s="328"/>
      <c r="AL54" s="328"/>
      <c r="AM54" s="328"/>
      <c r="AN54" s="328"/>
      <c r="AO54" s="328"/>
    </row>
    <row r="55" spans="1:41">
      <c r="A55" s="350">
        <v>44</v>
      </c>
      <c r="B55" s="350">
        <v>2013</v>
      </c>
      <c r="C55" s="320">
        <v>-617</v>
      </c>
      <c r="D55" s="320">
        <v>0</v>
      </c>
      <c r="E55" s="320">
        <v>-617</v>
      </c>
      <c r="F55" s="339"/>
      <c r="J55" s="339"/>
      <c r="K55" s="320"/>
      <c r="L55" s="320"/>
      <c r="O55" s="469">
        <v>42</v>
      </c>
      <c r="P55" s="350"/>
      <c r="Q55" s="761" t="s">
        <v>3782</v>
      </c>
      <c r="R55" s="761"/>
      <c r="S55" s="761"/>
      <c r="T55" s="761"/>
      <c r="U55" s="761"/>
      <c r="V55" s="333"/>
      <c r="W55" s="761"/>
      <c r="X55" s="761"/>
      <c r="Y55" s="761"/>
      <c r="Z55" s="761"/>
      <c r="AA55" s="761"/>
      <c r="AC55" s="469">
        <v>42</v>
      </c>
      <c r="AD55" s="350"/>
      <c r="AE55" s="761" t="s">
        <v>3783</v>
      </c>
      <c r="AF55" s="761"/>
      <c r="AG55" s="761"/>
      <c r="AH55" s="761"/>
      <c r="AI55" s="761"/>
      <c r="AK55" s="328"/>
      <c r="AL55" s="328"/>
      <c r="AM55" s="328"/>
      <c r="AN55" s="328"/>
      <c r="AO55" s="328"/>
    </row>
    <row r="56" spans="1:41">
      <c r="A56" s="350">
        <v>45</v>
      </c>
      <c r="B56" s="352">
        <v>2014</v>
      </c>
      <c r="C56" s="320">
        <v>-617</v>
      </c>
      <c r="D56" s="320">
        <v>0</v>
      </c>
      <c r="E56" s="320">
        <v>-617</v>
      </c>
      <c r="F56" s="339"/>
      <c r="J56" s="339"/>
      <c r="K56" s="320"/>
      <c r="L56" s="320"/>
      <c r="O56" s="469">
        <v>43</v>
      </c>
      <c r="P56" s="348"/>
      <c r="Q56" s="321"/>
      <c r="R56" s="348" t="s">
        <v>1657</v>
      </c>
      <c r="S56" s="348" t="s">
        <v>1550</v>
      </c>
      <c r="T56" s="348" t="s">
        <v>1661</v>
      </c>
      <c r="U56" s="321"/>
      <c r="W56" s="321"/>
      <c r="X56" s="348"/>
      <c r="Y56" s="348"/>
      <c r="Z56" s="348"/>
      <c r="AA56" s="321"/>
      <c r="AC56" s="469">
        <v>43</v>
      </c>
      <c r="AD56" s="348"/>
      <c r="AE56" s="321"/>
      <c r="AF56" s="348" t="s">
        <v>1657</v>
      </c>
      <c r="AG56" s="348" t="s">
        <v>1550</v>
      </c>
      <c r="AH56" s="348" t="s">
        <v>1661</v>
      </c>
      <c r="AI56" s="321"/>
      <c r="AK56" s="328"/>
      <c r="AL56" s="328"/>
      <c r="AM56" s="328"/>
      <c r="AN56" s="328"/>
      <c r="AO56" s="328"/>
    </row>
    <row r="57" spans="1:41">
      <c r="A57" s="350">
        <v>46</v>
      </c>
      <c r="B57" s="352">
        <v>2015</v>
      </c>
      <c r="C57" s="320">
        <v>-513.15</v>
      </c>
      <c r="D57" s="320">
        <v>4394.96</v>
      </c>
      <c r="E57" s="320">
        <v>3881.81</v>
      </c>
      <c r="F57" s="339"/>
      <c r="J57" s="339"/>
      <c r="K57" s="320"/>
      <c r="L57" s="320"/>
      <c r="O57" s="469">
        <v>44</v>
      </c>
      <c r="P57" s="348"/>
      <c r="Q57" s="348" t="s">
        <v>1656</v>
      </c>
      <c r="R57" s="348" t="s">
        <v>1658</v>
      </c>
      <c r="S57" s="348" t="s">
        <v>1551</v>
      </c>
      <c r="T57" s="348" t="s">
        <v>1552</v>
      </c>
      <c r="U57" s="348" t="s">
        <v>1659</v>
      </c>
      <c r="W57" s="348"/>
      <c r="X57" s="348"/>
      <c r="Y57" s="348"/>
      <c r="Z57" s="348"/>
      <c r="AA57" s="348"/>
      <c r="AC57" s="469">
        <v>44</v>
      </c>
      <c r="AD57" s="348"/>
      <c r="AE57" s="348" t="s">
        <v>1656</v>
      </c>
      <c r="AF57" s="348" t="s">
        <v>1658</v>
      </c>
      <c r="AG57" s="348" t="s">
        <v>1551</v>
      </c>
      <c r="AH57" s="348" t="s">
        <v>1552</v>
      </c>
      <c r="AI57" s="348" t="s">
        <v>1659</v>
      </c>
      <c r="AK57" s="328"/>
      <c r="AL57" s="328"/>
      <c r="AM57" s="328"/>
      <c r="AN57" s="328"/>
      <c r="AO57" s="328"/>
    </row>
    <row r="58" spans="1:41">
      <c r="A58" s="350"/>
      <c r="B58" s="327"/>
      <c r="E58" s="320"/>
      <c r="F58" s="339"/>
      <c r="G58" s="320"/>
      <c r="H58" s="320"/>
      <c r="I58" s="320"/>
      <c r="J58" s="339"/>
      <c r="K58" s="320"/>
      <c r="L58" s="320"/>
      <c r="O58" s="469">
        <v>45</v>
      </c>
      <c r="P58" s="567" t="s">
        <v>1658</v>
      </c>
      <c r="Q58" s="567" t="s">
        <v>716</v>
      </c>
      <c r="R58" s="567" t="s">
        <v>1553</v>
      </c>
      <c r="S58" s="567" t="s">
        <v>1658</v>
      </c>
      <c r="T58" s="567" t="s">
        <v>1554</v>
      </c>
      <c r="U58" s="567" t="s">
        <v>716</v>
      </c>
      <c r="W58" s="348"/>
      <c r="X58" s="348"/>
      <c r="Y58" s="348"/>
      <c r="Z58" s="348"/>
      <c r="AA58" s="348"/>
      <c r="AC58" s="469">
        <v>45</v>
      </c>
      <c r="AD58" s="567" t="s">
        <v>1658</v>
      </c>
      <c r="AE58" s="567" t="s">
        <v>716</v>
      </c>
      <c r="AF58" s="567" t="s">
        <v>1553</v>
      </c>
      <c r="AG58" s="567" t="s">
        <v>1658</v>
      </c>
      <c r="AH58" s="567" t="s">
        <v>1554</v>
      </c>
      <c r="AI58" s="567" t="s">
        <v>716</v>
      </c>
      <c r="AK58" s="328"/>
      <c r="AL58" s="328"/>
      <c r="AM58" s="328"/>
      <c r="AN58" s="328"/>
      <c r="AO58" s="328"/>
    </row>
    <row r="59" spans="1:41">
      <c r="B59" s="327"/>
      <c r="F59" s="327"/>
      <c r="J59" s="339"/>
      <c r="K59" s="320"/>
      <c r="L59" s="320"/>
      <c r="O59" s="469">
        <v>46</v>
      </c>
      <c r="P59" s="350" t="s">
        <v>3857</v>
      </c>
      <c r="Q59" s="932"/>
      <c r="R59" s="932"/>
      <c r="S59" s="932"/>
      <c r="T59" s="932"/>
      <c r="U59" s="328">
        <v>0</v>
      </c>
      <c r="W59" s="348"/>
      <c r="X59" s="348"/>
      <c r="Y59" s="348"/>
      <c r="Z59" s="348"/>
      <c r="AA59" s="348"/>
      <c r="AC59" s="469">
        <v>46</v>
      </c>
      <c r="AD59" s="350" t="s">
        <v>3857</v>
      </c>
      <c r="AE59" s="932"/>
      <c r="AF59" s="932"/>
      <c r="AG59" s="932"/>
      <c r="AH59" s="932"/>
      <c r="AI59" s="932"/>
      <c r="AK59" s="328"/>
      <c r="AL59" s="328"/>
      <c r="AM59" s="328"/>
      <c r="AN59" s="328"/>
      <c r="AO59" s="328"/>
    </row>
    <row r="60" spans="1:41">
      <c r="B60" s="327"/>
      <c r="F60" s="327"/>
      <c r="J60" s="339"/>
      <c r="K60" s="320"/>
      <c r="L60" s="320"/>
      <c r="O60" s="469">
        <v>47</v>
      </c>
      <c r="P60" s="350">
        <v>2011</v>
      </c>
      <c r="Q60" s="328">
        <v>0</v>
      </c>
      <c r="R60" s="328">
        <v>0</v>
      </c>
      <c r="S60" s="932"/>
      <c r="T60" s="932"/>
      <c r="U60" s="328">
        <v>0</v>
      </c>
      <c r="W60" s="348"/>
      <c r="X60" s="348"/>
      <c r="Y60" s="348"/>
      <c r="Z60" s="348"/>
      <c r="AA60" s="348"/>
      <c r="AC60" s="469">
        <v>47</v>
      </c>
      <c r="AD60" s="350">
        <v>2011</v>
      </c>
      <c r="AE60" s="932"/>
      <c r="AF60" s="932"/>
      <c r="AG60" s="932"/>
      <c r="AH60" s="932"/>
      <c r="AI60" s="932"/>
      <c r="AK60" s="328"/>
      <c r="AL60" s="328"/>
      <c r="AM60" s="328"/>
      <c r="AN60" s="328"/>
      <c r="AO60" s="328"/>
    </row>
    <row r="61" spans="1:41">
      <c r="B61" s="327"/>
      <c r="F61" s="327"/>
      <c r="J61" s="339"/>
      <c r="K61" s="320"/>
      <c r="L61" s="320"/>
      <c r="O61" s="469">
        <v>48</v>
      </c>
      <c r="P61" s="350">
        <v>2012</v>
      </c>
      <c r="Q61" s="328">
        <v>0</v>
      </c>
      <c r="R61" s="328">
        <v>0</v>
      </c>
      <c r="S61" s="932"/>
      <c r="T61" s="932"/>
      <c r="U61" s="328">
        <v>0</v>
      </c>
      <c r="W61" s="348"/>
      <c r="X61" s="348"/>
      <c r="Y61" s="348"/>
      <c r="Z61" s="348"/>
      <c r="AA61" s="348"/>
      <c r="AC61" s="469">
        <v>48</v>
      </c>
      <c r="AD61" s="350">
        <v>2012</v>
      </c>
      <c r="AE61" s="932"/>
      <c r="AF61" s="932"/>
      <c r="AG61" s="932"/>
      <c r="AH61" s="932"/>
      <c r="AI61" s="932"/>
      <c r="AK61" s="328"/>
      <c r="AL61" s="328"/>
      <c r="AM61" s="328"/>
      <c r="AN61" s="328"/>
      <c r="AO61" s="328"/>
    </row>
    <row r="62" spans="1:41">
      <c r="A62" s="350"/>
      <c r="B62" s="327"/>
      <c r="F62" s="327"/>
      <c r="J62" s="339"/>
      <c r="K62" s="320"/>
      <c r="L62" s="320"/>
      <c r="O62" s="469">
        <v>49</v>
      </c>
      <c r="P62" s="350">
        <v>2013</v>
      </c>
      <c r="Q62" s="328">
        <v>0</v>
      </c>
      <c r="R62" s="328">
        <v>-617</v>
      </c>
      <c r="U62" s="328">
        <v>-617</v>
      </c>
      <c r="W62" s="348"/>
      <c r="X62" s="348"/>
      <c r="Y62" s="348"/>
      <c r="Z62" s="348"/>
      <c r="AA62" s="348"/>
      <c r="AB62" s="328">
        <v>485</v>
      </c>
      <c r="AC62" s="469">
        <v>49</v>
      </c>
      <c r="AD62" s="350">
        <v>2013</v>
      </c>
      <c r="AE62" s="328"/>
      <c r="AF62" s="328"/>
      <c r="AG62" s="328"/>
      <c r="AH62" s="328"/>
      <c r="AI62" s="328"/>
      <c r="AK62" s="328"/>
      <c r="AL62" s="328"/>
      <c r="AM62" s="328"/>
      <c r="AN62" s="328"/>
      <c r="AO62" s="328"/>
    </row>
    <row r="63" spans="1:41">
      <c r="A63" s="350"/>
      <c r="B63" s="327"/>
      <c r="F63" s="327"/>
      <c r="J63" s="339"/>
      <c r="K63" s="320"/>
      <c r="L63" s="320"/>
      <c r="O63" s="469">
        <v>50</v>
      </c>
      <c r="P63" s="352">
        <v>2014</v>
      </c>
      <c r="Q63" s="328">
        <v>-617</v>
      </c>
      <c r="R63" s="328">
        <v>0</v>
      </c>
      <c r="S63" s="328">
        <v>0</v>
      </c>
      <c r="T63" s="328">
        <v>0</v>
      </c>
      <c r="U63" s="328">
        <v>-617</v>
      </c>
      <c r="W63" s="328"/>
      <c r="X63" s="328"/>
      <c r="Y63" s="328"/>
      <c r="Z63" s="328"/>
      <c r="AA63" s="328"/>
      <c r="AC63" s="469">
        <v>50</v>
      </c>
      <c r="AD63" s="352">
        <v>2014</v>
      </c>
      <c r="AE63" s="328">
        <v>0</v>
      </c>
      <c r="AF63" s="328">
        <v>0</v>
      </c>
      <c r="AI63" s="328">
        <v>0</v>
      </c>
      <c r="AK63" s="328"/>
      <c r="AL63" s="328"/>
      <c r="AM63" s="328"/>
      <c r="AN63" s="328"/>
      <c r="AO63" s="328"/>
    </row>
    <row r="64" spans="1:41">
      <c r="A64" s="350"/>
      <c r="B64" s="327"/>
      <c r="F64" s="327"/>
      <c r="J64" s="339"/>
      <c r="K64" s="320"/>
      <c r="L64" s="320"/>
      <c r="O64" s="469">
        <v>51</v>
      </c>
      <c r="P64" s="352">
        <v>2015</v>
      </c>
      <c r="Q64" s="328">
        <v>-617</v>
      </c>
      <c r="R64" s="328">
        <v>103.85000000000002</v>
      </c>
      <c r="S64" s="328"/>
      <c r="T64" s="328"/>
      <c r="U64" s="328">
        <v>-513.15</v>
      </c>
      <c r="W64" s="328"/>
      <c r="X64" s="328"/>
      <c r="Y64" s="328"/>
      <c r="Z64" s="328"/>
      <c r="AA64" s="328"/>
      <c r="AC64" s="469">
        <v>51</v>
      </c>
      <c r="AD64" s="352">
        <v>2015</v>
      </c>
      <c r="AE64" s="328">
        <v>0</v>
      </c>
      <c r="AF64" s="328">
        <v>4394.96</v>
      </c>
      <c r="AG64" s="328"/>
      <c r="AH64" s="328">
        <v>0</v>
      </c>
      <c r="AI64" s="328">
        <v>4394.96</v>
      </c>
      <c r="AK64" s="328"/>
      <c r="AL64" s="328"/>
      <c r="AM64" s="328"/>
      <c r="AN64" s="328"/>
      <c r="AO64" s="328"/>
    </row>
    <row r="65" spans="1:41">
      <c r="A65" s="350"/>
      <c r="B65" s="352"/>
      <c r="C65" s="320"/>
      <c r="D65" s="320"/>
      <c r="E65" s="320"/>
      <c r="F65" s="339"/>
      <c r="G65" s="320"/>
      <c r="H65" s="320"/>
      <c r="I65" s="320"/>
      <c r="J65" s="339"/>
      <c r="K65" s="320"/>
      <c r="L65" s="320"/>
      <c r="O65" s="469"/>
      <c r="P65" s="350"/>
      <c r="Q65" s="328"/>
      <c r="R65" s="523"/>
      <c r="S65" s="328"/>
      <c r="T65" s="328"/>
      <c r="U65" s="328"/>
      <c r="W65" s="328"/>
      <c r="X65" s="328"/>
      <c r="Y65" s="328"/>
      <c r="Z65" s="328"/>
      <c r="AA65" s="328"/>
      <c r="AC65" s="469"/>
      <c r="AD65" s="350"/>
      <c r="AE65" s="328"/>
      <c r="AF65" s="523"/>
      <c r="AG65" s="328"/>
      <c r="AH65" s="328"/>
      <c r="AI65" s="328"/>
      <c r="AK65" s="328"/>
      <c r="AL65" s="328"/>
      <c r="AM65" s="328"/>
      <c r="AN65" s="328"/>
      <c r="AO65" s="328"/>
    </row>
    <row r="66" spans="1:41">
      <c r="B66" s="327"/>
      <c r="M66" s="320"/>
      <c r="O66" s="2044"/>
      <c r="P66" s="350"/>
      <c r="V66" s="327"/>
      <c r="AC66" s="2044"/>
      <c r="AD66" s="350"/>
    </row>
    <row r="67" spans="1:41">
      <c r="B67" s="327"/>
      <c r="F67" s="339"/>
      <c r="G67" s="320"/>
      <c r="H67" s="320"/>
      <c r="I67" s="320"/>
      <c r="J67" s="339"/>
      <c r="O67" s="2056"/>
      <c r="AC67" s="2056"/>
      <c r="AJ67" s="391"/>
    </row>
    <row r="68" spans="1:41">
      <c r="A68" s="321" t="s">
        <v>8</v>
      </c>
      <c r="C68" s="320"/>
      <c r="D68" s="320"/>
      <c r="E68" s="320"/>
      <c r="F68" s="339"/>
      <c r="G68" s="320"/>
      <c r="H68" s="320"/>
      <c r="I68" s="320"/>
      <c r="J68" s="339"/>
      <c r="AJ68" s="391"/>
    </row>
    <row r="69" spans="1:41">
      <c r="A69" s="375" t="s">
        <v>7</v>
      </c>
      <c r="C69" s="320"/>
      <c r="D69" s="320"/>
      <c r="E69" s="320"/>
      <c r="F69" s="339"/>
      <c r="G69" s="320"/>
      <c r="H69" s="320"/>
      <c r="I69" s="320"/>
      <c r="J69" s="339"/>
      <c r="O69" s="321" t="s">
        <v>1654</v>
      </c>
      <c r="AC69" s="321" t="s">
        <v>1654</v>
      </c>
      <c r="AJ69" s="391"/>
    </row>
    <row r="70" spans="1:41">
      <c r="A70" s="346"/>
      <c r="B70" s="364"/>
      <c r="C70" s="2103"/>
      <c r="D70" s="2103"/>
      <c r="E70" s="2103"/>
      <c r="F70" s="1498"/>
      <c r="G70" s="2103"/>
      <c r="H70" s="2103"/>
      <c r="I70" s="2103"/>
      <c r="J70" s="1498"/>
      <c r="K70" s="364"/>
      <c r="L70" s="364"/>
      <c r="M70" s="364"/>
      <c r="O70" s="321" t="s">
        <v>1555</v>
      </c>
      <c r="P70" s="364"/>
      <c r="Q70" s="364"/>
      <c r="R70" s="364"/>
      <c r="S70" s="364"/>
      <c r="T70" s="364"/>
      <c r="U70" s="364"/>
      <c r="V70" s="406"/>
      <c r="W70" s="364"/>
      <c r="X70" s="364"/>
      <c r="Y70" s="364"/>
      <c r="Z70" s="364"/>
      <c r="AA70" s="364"/>
      <c r="AC70" s="321" t="s">
        <v>1555</v>
      </c>
      <c r="AD70" s="364"/>
      <c r="AE70" s="364"/>
      <c r="AF70" s="364"/>
      <c r="AG70" s="364"/>
      <c r="AH70" s="364"/>
      <c r="AI70" s="364"/>
      <c r="AJ70" s="406"/>
      <c r="AK70" s="364"/>
      <c r="AL70" s="364"/>
      <c r="AM70" s="364"/>
      <c r="AN70" s="364"/>
      <c r="AO70" s="364"/>
    </row>
    <row r="71" spans="1:41">
      <c r="A71" s="348"/>
      <c r="C71" s="320"/>
      <c r="D71" s="320"/>
      <c r="E71" s="320"/>
      <c r="F71" s="339"/>
      <c r="G71" s="320"/>
      <c r="H71" s="320"/>
      <c r="I71" s="320"/>
      <c r="J71" s="339"/>
      <c r="O71" s="326"/>
      <c r="AJ71" s="391"/>
    </row>
    <row r="72" spans="1:41">
      <c r="O72" s="326"/>
    </row>
    <row r="73" spans="1:41">
      <c r="O73" s="326"/>
      <c r="AA73" s="328"/>
    </row>
    <row r="74" spans="1:41">
      <c r="B74" s="421"/>
      <c r="C74" s="421"/>
      <c r="D74" s="421"/>
      <c r="E74" s="421"/>
      <c r="F74" s="421"/>
      <c r="G74" s="421"/>
      <c r="H74" s="421"/>
      <c r="I74" s="421"/>
      <c r="J74" s="421"/>
      <c r="K74" s="421"/>
      <c r="L74" s="321"/>
      <c r="O74" s="326"/>
      <c r="Q74" s="350"/>
    </row>
    <row r="75" spans="1:41">
      <c r="B75" s="348"/>
      <c r="C75" s="321"/>
      <c r="D75" s="321"/>
      <c r="E75" s="321"/>
      <c r="F75" s="1479"/>
      <c r="G75" s="321"/>
      <c r="H75" s="321"/>
      <c r="I75" s="321"/>
      <c r="J75" s="1479"/>
      <c r="K75" s="321"/>
      <c r="L75" s="321"/>
      <c r="O75" s="326"/>
    </row>
    <row r="76" spans="1:41" ht="11.25" customHeight="1">
      <c r="A76" s="321"/>
      <c r="B76" s="348"/>
      <c r="C76" s="321"/>
      <c r="D76" s="321"/>
      <c r="E76" s="321"/>
      <c r="F76" s="1479"/>
      <c r="G76" s="321"/>
      <c r="H76" s="321"/>
      <c r="I76" s="321"/>
      <c r="J76" s="1479"/>
      <c r="K76" s="321"/>
      <c r="L76" s="321"/>
    </row>
    <row r="77" spans="1:41" ht="11.25" customHeight="1">
      <c r="B77" s="327"/>
      <c r="F77" s="327"/>
      <c r="J77" s="327"/>
      <c r="R77" s="321"/>
      <c r="S77" s="321"/>
      <c r="T77" s="321"/>
      <c r="U77" s="321"/>
      <c r="V77" s="1479"/>
      <c r="W77" s="321"/>
      <c r="X77" s="321"/>
      <c r="Y77" s="321"/>
      <c r="Z77" s="321"/>
    </row>
    <row r="78" spans="1:41">
      <c r="B78" s="327"/>
      <c r="F78" s="327"/>
      <c r="J78" s="327"/>
      <c r="O78" s="326"/>
      <c r="P78" s="2104"/>
      <c r="Q78" s="2105"/>
      <c r="R78" s="2105"/>
      <c r="S78" s="2105"/>
      <c r="T78" s="2105"/>
      <c r="U78" s="2105"/>
      <c r="V78" s="2106"/>
      <c r="W78" s="2105"/>
      <c r="X78" s="2105"/>
      <c r="Y78" s="2105"/>
      <c r="Z78" s="2105"/>
      <c r="AA78" s="2107"/>
    </row>
    <row r="79" spans="1:41">
      <c r="B79" s="327"/>
      <c r="F79" s="327"/>
      <c r="J79" s="327"/>
    </row>
    <row r="80" spans="1:41">
      <c r="B80" s="327"/>
      <c r="F80" s="327"/>
      <c r="J80" s="327"/>
    </row>
    <row r="81" spans="2:10">
      <c r="B81" s="327"/>
      <c r="F81" s="327"/>
      <c r="J81" s="327"/>
    </row>
    <row r="82" spans="2:10">
      <c r="B82" s="327"/>
      <c r="F82" s="327"/>
      <c r="J82" s="327"/>
    </row>
    <row r="83" spans="2:10">
      <c r="B83" s="327"/>
      <c r="F83" s="327"/>
      <c r="J83" s="327"/>
    </row>
    <row r="84" spans="2:10" ht="12.75" customHeight="1">
      <c r="B84" s="327"/>
      <c r="F84" s="327"/>
      <c r="J84" s="327"/>
    </row>
    <row r="86" spans="2:10">
      <c r="B86" s="327"/>
      <c r="F86" s="327"/>
      <c r="J86" s="327"/>
    </row>
    <row r="87" spans="2:10">
      <c r="B87" s="327"/>
      <c r="F87" s="327"/>
      <c r="J87" s="327"/>
    </row>
    <row r="88" spans="2:10">
      <c r="B88" s="327"/>
      <c r="F88" s="327"/>
      <c r="J88" s="327"/>
    </row>
    <row r="89" spans="2:10">
      <c r="B89" s="327"/>
      <c r="F89" s="327"/>
      <c r="J89" s="327"/>
    </row>
    <row r="90" spans="2:10">
      <c r="B90" s="327"/>
      <c r="F90" s="327"/>
      <c r="J90" s="327"/>
    </row>
    <row r="92" spans="2:10">
      <c r="B92" s="327"/>
      <c r="F92" s="327"/>
      <c r="J92" s="327"/>
    </row>
    <row r="93" spans="2:10">
      <c r="B93" s="327"/>
      <c r="F93" s="327"/>
      <c r="J93" s="327"/>
    </row>
    <row r="94" spans="2:10">
      <c r="B94" s="327"/>
      <c r="F94" s="327"/>
      <c r="J94" s="327"/>
    </row>
    <row r="95" spans="2:10">
      <c r="B95" s="327"/>
      <c r="F95" s="327"/>
      <c r="J95" s="327"/>
    </row>
    <row r="96" spans="2:10">
      <c r="B96" s="327"/>
      <c r="F96" s="327"/>
      <c r="J96" s="327"/>
    </row>
    <row r="97" spans="2:10">
      <c r="B97" s="327"/>
      <c r="F97" s="327"/>
      <c r="J97" s="327"/>
    </row>
    <row r="98" spans="2:10">
      <c r="B98" s="327"/>
      <c r="F98" s="327"/>
      <c r="J98" s="327"/>
    </row>
    <row r="99" spans="2:10">
      <c r="B99" s="327"/>
      <c r="F99" s="327"/>
      <c r="J99" s="327"/>
    </row>
    <row r="100" spans="2:10">
      <c r="B100" s="327"/>
      <c r="F100" s="327"/>
      <c r="J100" s="327"/>
    </row>
    <row r="101" spans="2:10">
      <c r="B101" s="327"/>
      <c r="F101" s="327"/>
      <c r="J101" s="327"/>
    </row>
    <row r="102" spans="2:10">
      <c r="B102" s="327"/>
      <c r="F102" s="327"/>
      <c r="J102" s="327"/>
    </row>
    <row r="103" spans="2:10">
      <c r="B103" s="327"/>
      <c r="F103" s="327"/>
      <c r="J103" s="327"/>
    </row>
    <row r="104" spans="2:10">
      <c r="B104" s="327"/>
      <c r="F104" s="327"/>
      <c r="J104" s="327"/>
    </row>
    <row r="105" spans="2:10">
      <c r="B105" s="327"/>
      <c r="F105" s="327"/>
      <c r="J105" s="327"/>
    </row>
    <row r="106" spans="2:10">
      <c r="B106" s="327"/>
      <c r="F106" s="327"/>
      <c r="J106" s="327"/>
    </row>
    <row r="107" spans="2:10">
      <c r="B107" s="327"/>
      <c r="F107" s="327"/>
      <c r="J107" s="327"/>
    </row>
    <row r="108" spans="2:10">
      <c r="B108" s="327"/>
      <c r="F108" s="327"/>
      <c r="J108" s="327"/>
    </row>
    <row r="109" spans="2:10">
      <c r="B109" s="327"/>
      <c r="F109" s="327"/>
      <c r="J109" s="327"/>
    </row>
    <row r="110" spans="2:10">
      <c r="B110" s="327"/>
      <c r="F110" s="327"/>
      <c r="J110" s="327"/>
    </row>
    <row r="111" spans="2:10">
      <c r="B111" s="327"/>
      <c r="F111" s="327"/>
      <c r="J111" s="327"/>
    </row>
    <row r="112" spans="2:10">
      <c r="B112" s="327"/>
      <c r="F112" s="327"/>
      <c r="J112" s="327"/>
    </row>
    <row r="113" spans="2:14">
      <c r="B113" s="327"/>
      <c r="F113" s="327"/>
      <c r="J113" s="327"/>
    </row>
    <row r="114" spans="2:14">
      <c r="B114" s="327"/>
      <c r="F114" s="327"/>
      <c r="J114" s="327"/>
    </row>
    <row r="115" spans="2:14">
      <c r="B115" s="327"/>
      <c r="F115" s="327"/>
      <c r="J115" s="327"/>
    </row>
    <row r="116" spans="2:14">
      <c r="B116" s="327"/>
      <c r="F116" s="327"/>
      <c r="J116" s="327"/>
    </row>
    <row r="117" spans="2:14">
      <c r="B117" s="327"/>
      <c r="F117" s="327"/>
      <c r="J117" s="327"/>
    </row>
    <row r="118" spans="2:14">
      <c r="B118" s="327"/>
      <c r="F118" s="327"/>
      <c r="J118" s="327"/>
    </row>
    <row r="119" spans="2:14">
      <c r="B119" s="327"/>
      <c r="F119" s="327"/>
      <c r="J119" s="327"/>
    </row>
    <row r="120" spans="2:14">
      <c r="B120" s="327"/>
      <c r="F120" s="327"/>
      <c r="J120" s="327"/>
    </row>
    <row r="121" spans="2:14">
      <c r="B121" s="327"/>
      <c r="F121" s="327"/>
      <c r="J121" s="327"/>
    </row>
    <row r="122" spans="2:14">
      <c r="B122" s="327"/>
      <c r="F122" s="327"/>
      <c r="J122" s="327"/>
    </row>
    <row r="123" spans="2:14">
      <c r="B123" s="327"/>
      <c r="F123" s="327"/>
      <c r="J123" s="327"/>
    </row>
    <row r="124" spans="2:14">
      <c r="B124" s="327"/>
      <c r="F124" s="327"/>
      <c r="J124" s="327"/>
    </row>
    <row r="125" spans="2:14">
      <c r="B125" s="327"/>
      <c r="F125" s="327"/>
      <c r="J125" s="327"/>
    </row>
    <row r="126" spans="2:14">
      <c r="B126" s="327"/>
      <c r="F126" s="327"/>
      <c r="J126" s="327"/>
    </row>
    <row r="127" spans="2:14">
      <c r="B127" s="327"/>
      <c r="F127" s="327"/>
      <c r="J127" s="327"/>
      <c r="N127" s="328"/>
    </row>
    <row r="128" spans="2:14">
      <c r="B128" s="327"/>
      <c r="F128" s="327"/>
      <c r="J128" s="327"/>
    </row>
    <row r="129" spans="2:14">
      <c r="B129" s="327"/>
      <c r="F129" s="327"/>
      <c r="J129" s="327"/>
    </row>
    <row r="130" spans="2:14" ht="35.25" customHeight="1">
      <c r="B130" s="327"/>
      <c r="F130" s="327"/>
      <c r="J130" s="327"/>
      <c r="N130" s="364"/>
    </row>
    <row r="131" spans="2:14">
      <c r="B131" s="327"/>
      <c r="F131" s="327"/>
      <c r="J131" s="327"/>
    </row>
    <row r="132" spans="2:14">
      <c r="B132" s="327"/>
      <c r="F132" s="327"/>
      <c r="J132" s="327"/>
    </row>
    <row r="133" spans="2:14">
      <c r="B133" s="327"/>
      <c r="F133" s="327"/>
      <c r="J133" s="327"/>
    </row>
    <row r="134" spans="2:14">
      <c r="B134" s="327"/>
      <c r="F134" s="327"/>
      <c r="J134" s="327"/>
    </row>
    <row r="135" spans="2:14">
      <c r="B135" s="327"/>
      <c r="F135" s="327"/>
      <c r="J135" s="327"/>
    </row>
    <row r="136" spans="2:14">
      <c r="B136" s="327"/>
      <c r="F136" s="327"/>
      <c r="J136" s="327"/>
    </row>
    <row r="137" spans="2:14" ht="12.75" customHeight="1">
      <c r="B137" s="327"/>
      <c r="F137" s="327"/>
      <c r="J137" s="327"/>
    </row>
    <row r="138" spans="2:14">
      <c r="B138" s="327"/>
      <c r="F138" s="327"/>
      <c r="J138" s="327"/>
    </row>
    <row r="139" spans="2:14">
      <c r="B139" s="327"/>
      <c r="F139" s="327"/>
      <c r="J139" s="327"/>
    </row>
    <row r="140" spans="2:14">
      <c r="B140" s="327"/>
      <c r="F140" s="327"/>
      <c r="J140" s="327"/>
    </row>
    <row r="141" spans="2:14">
      <c r="B141" s="327"/>
      <c r="F141" s="327"/>
      <c r="J141" s="327"/>
    </row>
    <row r="142" spans="2:14">
      <c r="B142" s="327"/>
      <c r="F142" s="327"/>
      <c r="J142" s="327"/>
    </row>
    <row r="143" spans="2:14">
      <c r="B143" s="327"/>
      <c r="F143" s="327"/>
      <c r="J143" s="327"/>
    </row>
    <row r="144" spans="2:14">
      <c r="B144" s="327"/>
      <c r="F144" s="327"/>
      <c r="J144" s="327"/>
    </row>
    <row r="145" spans="2:14">
      <c r="B145" s="327"/>
      <c r="F145" s="327"/>
      <c r="J145" s="327"/>
    </row>
    <row r="146" spans="2:14">
      <c r="B146" s="327"/>
      <c r="F146" s="327"/>
      <c r="J146" s="327"/>
    </row>
    <row r="147" spans="2:14">
      <c r="B147" s="327"/>
      <c r="F147" s="327"/>
      <c r="J147" s="327"/>
    </row>
    <row r="148" spans="2:14">
      <c r="B148" s="327"/>
      <c r="F148" s="327"/>
      <c r="J148" s="327"/>
    </row>
    <row r="149" spans="2:14">
      <c r="B149" s="327"/>
      <c r="F149" s="327"/>
      <c r="J149" s="327"/>
    </row>
    <row r="150" spans="2:14">
      <c r="B150" s="327"/>
      <c r="F150" s="327"/>
      <c r="J150" s="327"/>
    </row>
    <row r="151" spans="2:14">
      <c r="B151" s="327"/>
      <c r="F151" s="327"/>
      <c r="J151" s="327"/>
      <c r="N151" s="761"/>
    </row>
    <row r="152" spans="2:14">
      <c r="B152" s="327"/>
      <c r="F152" s="327"/>
      <c r="J152" s="327"/>
      <c r="N152" s="321"/>
    </row>
    <row r="153" spans="2:14">
      <c r="B153" s="327"/>
      <c r="F153" s="327"/>
      <c r="J153" s="327"/>
      <c r="N153" s="348"/>
    </row>
    <row r="154" spans="2:14">
      <c r="B154" s="327"/>
      <c r="F154" s="327"/>
      <c r="J154" s="327"/>
      <c r="N154" s="1386"/>
    </row>
    <row r="155" spans="2:14">
      <c r="B155" s="327"/>
      <c r="F155" s="327"/>
      <c r="J155" s="327"/>
      <c r="N155" s="344"/>
    </row>
    <row r="156" spans="2:14">
      <c r="B156" s="327"/>
      <c r="F156" s="327"/>
      <c r="J156" s="327"/>
      <c r="N156" s="328"/>
    </row>
    <row r="157" spans="2:14">
      <c r="B157" s="327"/>
      <c r="F157" s="327"/>
      <c r="J157" s="327"/>
      <c r="N157" s="328"/>
    </row>
    <row r="158" spans="2:14">
      <c r="B158" s="327"/>
      <c r="F158" s="327"/>
      <c r="J158" s="327"/>
      <c r="N158" s="328"/>
    </row>
    <row r="159" spans="2:14">
      <c r="B159" s="327"/>
      <c r="F159" s="327"/>
      <c r="J159" s="327"/>
      <c r="N159" s="328"/>
    </row>
    <row r="160" spans="2:14">
      <c r="B160" s="327"/>
      <c r="F160" s="327"/>
      <c r="J160" s="327"/>
    </row>
    <row r="161" spans="1:13">
      <c r="A161" s="326"/>
    </row>
    <row r="162" spans="1:13">
      <c r="A162" s="326"/>
    </row>
    <row r="163" spans="1:13">
      <c r="A163" s="326"/>
    </row>
    <row r="164" spans="1:13">
      <c r="A164" s="326"/>
      <c r="H164" s="328"/>
      <c r="I164" s="523"/>
      <c r="J164" s="515"/>
      <c r="K164" s="328"/>
      <c r="L164" s="328"/>
      <c r="M164" s="328"/>
    </row>
    <row r="165" spans="1:13">
      <c r="A165" s="326"/>
      <c r="H165" s="328"/>
      <c r="I165" s="523"/>
      <c r="J165" s="515"/>
      <c r="K165" s="328"/>
      <c r="L165" s="328"/>
      <c r="M165" s="328"/>
    </row>
    <row r="166" spans="1:13">
      <c r="A166" s="326"/>
      <c r="H166" s="328"/>
      <c r="I166" s="523"/>
      <c r="J166" s="515"/>
      <c r="K166" s="328"/>
      <c r="L166" s="328"/>
      <c r="M166" s="328"/>
    </row>
    <row r="167" spans="1:13">
      <c r="A167" s="326"/>
      <c r="H167" s="328"/>
      <c r="I167" s="523"/>
      <c r="J167" s="515"/>
      <c r="K167" s="328"/>
      <c r="L167" s="328"/>
      <c r="M167" s="328"/>
    </row>
    <row r="168" spans="1:13">
      <c r="A168" s="326"/>
      <c r="B168" s="352"/>
      <c r="H168" s="328"/>
      <c r="I168" s="523"/>
      <c r="J168" s="515"/>
      <c r="K168" s="328"/>
      <c r="L168" s="328"/>
      <c r="M168" s="328"/>
    </row>
    <row r="169" spans="1:13">
      <c r="A169" s="326"/>
      <c r="B169" s="352"/>
      <c r="H169" s="328"/>
      <c r="I169" s="328"/>
      <c r="J169" s="333"/>
      <c r="K169" s="328"/>
      <c r="L169" s="328"/>
      <c r="M169" s="328"/>
    </row>
    <row r="170" spans="1:13">
      <c r="A170" s="326"/>
    </row>
    <row r="171" spans="1:13">
      <c r="A171" s="326"/>
      <c r="C171" s="523"/>
      <c r="D171" s="328"/>
      <c r="E171" s="328"/>
      <c r="F171" s="333"/>
      <c r="G171" s="328"/>
    </row>
    <row r="172" spans="1:13">
      <c r="A172" s="326"/>
    </row>
    <row r="173" spans="1:13">
      <c r="A173" s="326"/>
    </row>
    <row r="174" spans="1:13">
      <c r="A174" s="326"/>
    </row>
    <row r="175" spans="1:13">
      <c r="A175" s="326"/>
    </row>
    <row r="176" spans="1:13">
      <c r="A176" s="326"/>
    </row>
    <row r="177" spans="1:14">
      <c r="A177" s="326"/>
    </row>
    <row r="178" spans="1:14">
      <c r="A178" s="326"/>
    </row>
    <row r="179" spans="1:14">
      <c r="A179" s="326"/>
      <c r="H179" s="328"/>
      <c r="I179" s="523"/>
      <c r="J179" s="515"/>
      <c r="K179" s="328"/>
      <c r="L179" s="328"/>
      <c r="M179" s="328"/>
    </row>
    <row r="180" spans="1:14">
      <c r="A180" s="326"/>
      <c r="C180" s="523"/>
      <c r="D180" s="328"/>
      <c r="E180" s="328"/>
      <c r="F180" s="333"/>
      <c r="G180" s="328"/>
      <c r="H180" s="328"/>
      <c r="I180" s="523"/>
      <c r="J180" s="515"/>
      <c r="K180" s="328"/>
      <c r="L180" s="328"/>
      <c r="M180" s="328"/>
    </row>
    <row r="181" spans="1:14">
      <c r="A181" s="326"/>
      <c r="C181" s="523"/>
      <c r="D181" s="328"/>
      <c r="E181" s="328"/>
      <c r="F181" s="333"/>
      <c r="G181" s="328"/>
      <c r="H181" s="328"/>
      <c r="I181" s="523"/>
      <c r="J181" s="515"/>
      <c r="K181" s="328"/>
      <c r="L181" s="328"/>
      <c r="M181" s="328"/>
    </row>
    <row r="182" spans="1:14">
      <c r="A182" s="326"/>
      <c r="C182" s="523"/>
      <c r="D182" s="328"/>
      <c r="E182" s="328"/>
      <c r="F182" s="333"/>
      <c r="G182" s="328"/>
      <c r="H182" s="328"/>
      <c r="I182" s="523"/>
      <c r="J182" s="515"/>
      <c r="K182" s="328"/>
      <c r="L182" s="328"/>
      <c r="M182" s="328"/>
    </row>
    <row r="183" spans="1:14">
      <c r="A183" s="326"/>
      <c r="C183" s="523"/>
      <c r="D183" s="328"/>
      <c r="E183" s="328"/>
      <c r="F183" s="333"/>
      <c r="G183" s="328"/>
      <c r="H183" s="328"/>
      <c r="I183" s="523"/>
      <c r="J183" s="515"/>
      <c r="K183" s="328"/>
      <c r="L183" s="328"/>
      <c r="M183" s="328"/>
    </row>
    <row r="184" spans="1:14">
      <c r="A184" s="326"/>
      <c r="C184" s="523"/>
      <c r="D184" s="328"/>
      <c r="E184" s="328"/>
      <c r="F184" s="333"/>
      <c r="G184" s="328"/>
      <c r="H184" s="328"/>
      <c r="I184" s="523"/>
      <c r="J184" s="515"/>
      <c r="K184" s="328"/>
      <c r="L184" s="328"/>
      <c r="M184" s="328"/>
    </row>
    <row r="185" spans="1:14">
      <c r="A185" s="326"/>
      <c r="C185" s="523"/>
      <c r="D185" s="328"/>
      <c r="E185" s="328"/>
      <c r="F185" s="333"/>
      <c r="G185" s="328"/>
      <c r="H185" s="328"/>
      <c r="I185" s="523"/>
      <c r="J185" s="515"/>
      <c r="K185" s="328"/>
      <c r="L185" s="328"/>
      <c r="M185" s="328"/>
    </row>
    <row r="186" spans="1:14">
      <c r="B186" s="327"/>
    </row>
    <row r="187" spans="1:14">
      <c r="B187" s="327"/>
    </row>
    <row r="188" spans="1:14" ht="13.5" customHeight="1">
      <c r="A188" s="2105"/>
      <c r="B188" s="2104"/>
      <c r="C188" s="2105"/>
      <c r="D188" s="2105"/>
      <c r="E188" s="2105"/>
      <c r="F188" s="2106"/>
      <c r="G188" s="2105"/>
      <c r="H188" s="2105"/>
      <c r="I188" s="2105"/>
      <c r="J188" s="2106"/>
      <c r="K188" s="2105"/>
      <c r="L188" s="2105"/>
      <c r="M188" s="2105"/>
      <c r="N188" s="364"/>
    </row>
    <row r="189" spans="1:14">
      <c r="A189" s="2108"/>
    </row>
    <row r="190" spans="1:14">
      <c r="A190" s="2108"/>
    </row>
    <row r="191" spans="1:14">
      <c r="A191" s="2108"/>
    </row>
    <row r="192" spans="1:14">
      <c r="A192" s="2108"/>
    </row>
    <row r="193" spans="1:1">
      <c r="A193" s="2108"/>
    </row>
    <row r="194" spans="1:1">
      <c r="A194" s="2108"/>
    </row>
    <row r="195" spans="1:1">
      <c r="A195" s="2108"/>
    </row>
    <row r="196" spans="1:1">
      <c r="A196" s="2108"/>
    </row>
    <row r="197" spans="1:1">
      <c r="A197" s="2108"/>
    </row>
    <row r="198" spans="1:1">
      <c r="A198" s="2108"/>
    </row>
    <row r="199" spans="1:1">
      <c r="A199" s="2108"/>
    </row>
    <row r="200" spans="1:1">
      <c r="A200" s="2108"/>
    </row>
    <row r="201" spans="1:1">
      <c r="A201" s="2108"/>
    </row>
    <row r="202" spans="1:1">
      <c r="A202" s="2108"/>
    </row>
    <row r="203" spans="1:1">
      <c r="A203" s="2108"/>
    </row>
    <row r="204" spans="1:1">
      <c r="A204" s="2108"/>
    </row>
    <row r="205" spans="1:1">
      <c r="A205" s="2108"/>
    </row>
    <row r="206" spans="1:1">
      <c r="A206" s="2108"/>
    </row>
    <row r="207" spans="1:1">
      <c r="A207" s="2108"/>
    </row>
    <row r="208" spans="1:1">
      <c r="A208" s="2108"/>
    </row>
    <row r="209" spans="1:1">
      <c r="A209" s="2108"/>
    </row>
    <row r="210" spans="1:1">
      <c r="A210" s="2108"/>
    </row>
    <row r="211" spans="1:1">
      <c r="A211" s="2108"/>
    </row>
    <row r="212" spans="1:1">
      <c r="A212" s="2108"/>
    </row>
    <row r="213" spans="1:1">
      <c r="A213" s="2108"/>
    </row>
    <row r="214" spans="1:1">
      <c r="A214" s="2108"/>
    </row>
    <row r="215" spans="1:1">
      <c r="A215" s="2108"/>
    </row>
    <row r="216" spans="1:1">
      <c r="A216" s="2108"/>
    </row>
    <row r="217" spans="1:1">
      <c r="A217" s="2108"/>
    </row>
    <row r="218" spans="1:1">
      <c r="A218" s="2108"/>
    </row>
    <row r="219" spans="1:1">
      <c r="A219" s="2108"/>
    </row>
    <row r="220" spans="1:1">
      <c r="A220" s="2108"/>
    </row>
    <row r="221" spans="1:1">
      <c r="A221" s="2108"/>
    </row>
  </sheetData>
  <mergeCells count="3">
    <mergeCell ref="O7:AA8"/>
    <mergeCell ref="A7:M8"/>
    <mergeCell ref="AC7:AO8"/>
  </mergeCells>
  <phoneticPr fontId="29" type="noConversion"/>
  <printOptions horizontalCentered="1"/>
  <pageMargins left="0.75" right="0.25" top="0.5" bottom="0.25" header="0.25" footer="0.25"/>
  <pageSetup scale="75" fitToWidth="2" fitToHeight="6" orientation="portrait" r:id="rId1"/>
  <headerFooter alignWithMargins="0"/>
  <rowBreaks count="1" manualBreakCount="1">
    <brk id="130" max="25" man="1"/>
  </rowBreaks>
  <colBreaks count="2" manualBreakCount="2">
    <brk id="13" max="1048575" man="1"/>
    <brk id="27" max="1048575" man="1"/>
  </colBreaks>
</worksheet>
</file>

<file path=xl/worksheets/sheet56.xml><?xml version="1.0" encoding="utf-8"?>
<worksheet xmlns="http://schemas.openxmlformats.org/spreadsheetml/2006/main" xmlns:r="http://schemas.openxmlformats.org/officeDocument/2006/relationships">
  <sheetPr transitionEvaluation="1" transitionEntry="1" codeName="Sheet46">
    <pageSetUpPr fitToPage="1"/>
  </sheetPr>
  <dimension ref="A1:N316"/>
  <sheetViews>
    <sheetView view="pageBreakPreview" zoomScale="60" zoomScaleNormal="100" workbookViewId="0"/>
  </sheetViews>
  <sheetFormatPr defaultColWidth="10.85546875" defaultRowHeight="12.75"/>
  <cols>
    <col min="1" max="1" width="5.140625" style="327" customWidth="1"/>
    <col min="2" max="2" width="9.85546875" style="327" customWidth="1"/>
    <col min="3" max="3" width="15.42578125" style="327" customWidth="1"/>
    <col min="4" max="4" width="15.140625" style="327" customWidth="1"/>
    <col min="5" max="5" width="12.42578125" style="327" customWidth="1"/>
    <col min="6" max="6" width="13.5703125" style="327" customWidth="1"/>
    <col min="7" max="7" width="14.5703125" style="327" customWidth="1"/>
    <col min="8" max="9" width="11.85546875" style="327" customWidth="1"/>
    <col min="10" max="10" width="15.7109375" style="327" customWidth="1"/>
    <col min="11" max="12" width="8.7109375" style="327" customWidth="1"/>
    <col min="13" max="13" width="1.42578125" style="327" customWidth="1"/>
    <col min="14" max="14" width="1.140625" style="327" customWidth="1"/>
    <col min="15" max="16" width="8.7109375" style="978" customWidth="1"/>
    <col min="17" max="16384" width="10.85546875" style="978"/>
  </cols>
  <sheetData>
    <row r="1" spans="1:14">
      <c r="A1" s="321" t="s">
        <v>117</v>
      </c>
      <c r="B1" s="321"/>
      <c r="C1" s="365"/>
      <c r="E1" s="321"/>
      <c r="G1" s="321"/>
      <c r="H1" s="321"/>
      <c r="I1" s="321" t="s">
        <v>1741</v>
      </c>
      <c r="J1" s="321"/>
      <c r="L1" s="321"/>
      <c r="M1" s="321"/>
      <c r="N1" s="321"/>
    </row>
    <row r="2" spans="1:14">
      <c r="A2" s="321"/>
      <c r="B2" s="321"/>
      <c r="C2" s="365"/>
      <c r="E2" s="321"/>
      <c r="G2" s="321"/>
      <c r="H2" s="321"/>
      <c r="I2" s="321"/>
      <c r="J2" s="321"/>
      <c r="L2" s="321"/>
      <c r="M2" s="321"/>
      <c r="N2" s="321"/>
    </row>
    <row r="3" spans="1:14">
      <c r="A3" s="321" t="s">
        <v>3808</v>
      </c>
      <c r="B3" s="321"/>
      <c r="C3" s="365"/>
      <c r="E3" s="321"/>
      <c r="G3" s="321"/>
      <c r="H3" s="321"/>
      <c r="I3" s="321" t="s">
        <v>1556</v>
      </c>
      <c r="J3" s="321"/>
      <c r="L3" s="321"/>
      <c r="M3" s="321"/>
      <c r="N3" s="321"/>
    </row>
    <row r="4" spans="1:14">
      <c r="A4" s="321" t="s">
        <v>3807</v>
      </c>
      <c r="B4" s="321"/>
      <c r="C4" s="417"/>
      <c r="E4" s="321"/>
      <c r="G4" s="321"/>
      <c r="H4" s="321"/>
      <c r="I4" s="321" t="s">
        <v>1076</v>
      </c>
      <c r="J4" s="321"/>
      <c r="L4" s="321"/>
      <c r="M4" s="321"/>
      <c r="N4" s="321"/>
    </row>
    <row r="5" spans="1:14">
      <c r="A5" s="321" t="s">
        <v>2632</v>
      </c>
      <c r="B5" s="321"/>
      <c r="C5" s="321"/>
      <c r="E5" s="321"/>
      <c r="G5" s="321"/>
      <c r="H5" s="321"/>
      <c r="I5" s="321" t="s">
        <v>4056</v>
      </c>
      <c r="J5" s="321"/>
      <c r="L5" s="321"/>
      <c r="M5" s="321"/>
      <c r="N5" s="321"/>
    </row>
    <row r="6" spans="1:14">
      <c r="A6" s="321"/>
      <c r="B6" s="321"/>
      <c r="C6" s="321"/>
      <c r="D6" s="321"/>
      <c r="E6" s="321"/>
      <c r="G6" s="321"/>
      <c r="H6" s="321"/>
      <c r="I6" s="321"/>
      <c r="J6" s="321"/>
      <c r="K6" s="321"/>
      <c r="L6" s="321"/>
      <c r="M6" s="321"/>
      <c r="N6" s="321"/>
    </row>
    <row r="7" spans="1:14">
      <c r="A7" s="2582" t="s">
        <v>1263</v>
      </c>
      <c r="B7" s="2582"/>
      <c r="C7" s="2582"/>
      <c r="D7" s="2582"/>
      <c r="E7" s="2582"/>
      <c r="F7" s="2582"/>
      <c r="G7" s="2582"/>
      <c r="H7" s="2582"/>
      <c r="I7" s="2582"/>
      <c r="J7" s="2582"/>
      <c r="K7" s="2582"/>
      <c r="L7" s="2582"/>
      <c r="M7" s="2582"/>
      <c r="N7" s="2582"/>
    </row>
    <row r="8" spans="1:14">
      <c r="A8" s="2582"/>
      <c r="B8" s="2582"/>
      <c r="C8" s="2582"/>
      <c r="D8" s="2582"/>
      <c r="E8" s="2582"/>
      <c r="F8" s="2582"/>
      <c r="G8" s="2582"/>
      <c r="H8" s="2582"/>
      <c r="I8" s="2582"/>
      <c r="J8" s="2582"/>
      <c r="K8" s="2582"/>
      <c r="L8" s="2582"/>
      <c r="M8" s="2582"/>
      <c r="N8" s="2582"/>
    </row>
    <row r="9" spans="1:14">
      <c r="A9" s="2582"/>
      <c r="B9" s="2582"/>
      <c r="C9" s="2582"/>
      <c r="D9" s="2582"/>
      <c r="E9" s="2582"/>
      <c r="F9" s="2582"/>
      <c r="G9" s="2582"/>
      <c r="H9" s="2582"/>
      <c r="I9" s="2582"/>
      <c r="J9" s="2582"/>
      <c r="K9" s="2582"/>
      <c r="L9" s="2582"/>
      <c r="M9" s="2582"/>
      <c r="N9" s="2582"/>
    </row>
    <row r="10" spans="1:14" s="2249" customFormat="1" ht="13.5" thickBot="1"/>
    <row r="11" spans="1:14" s="2249" customFormat="1" ht="15">
      <c r="A11" s="2621" t="s">
        <v>4152</v>
      </c>
      <c r="B11" s="2621"/>
      <c r="C11" s="2621"/>
      <c r="D11" s="2621"/>
      <c r="E11" s="2621"/>
      <c r="F11" s="2621"/>
      <c r="G11" s="2621"/>
      <c r="H11" s="2621"/>
      <c r="I11" s="2621"/>
      <c r="J11" s="2621"/>
      <c r="K11" s="2621"/>
      <c r="L11" s="2621"/>
    </row>
    <row r="12" spans="1:14" s="2249" customFormat="1">
      <c r="A12" s="2089"/>
      <c r="B12" s="1606"/>
      <c r="C12" s="1606"/>
      <c r="D12" s="2089"/>
      <c r="E12" s="2089"/>
      <c r="F12" s="2090"/>
      <c r="G12" s="2090"/>
      <c r="H12" s="2090"/>
      <c r="I12" s="2090"/>
      <c r="J12" s="2090"/>
      <c r="K12" s="2090"/>
      <c r="L12" s="2090"/>
    </row>
    <row r="13" spans="1:14" s="2249" customFormat="1" ht="15">
      <c r="A13" s="1511"/>
      <c r="B13" s="1606"/>
      <c r="C13" s="1606"/>
      <c r="D13" s="2089"/>
      <c r="E13" s="2089"/>
      <c r="F13" s="1606"/>
      <c r="G13" s="1606"/>
      <c r="H13" s="1606"/>
      <c r="I13" s="1606"/>
      <c r="J13" s="2091"/>
      <c r="K13" s="652"/>
      <c r="L13" s="648"/>
    </row>
    <row r="14" spans="1:14" s="2249" customFormat="1">
      <c r="A14" s="652" t="s">
        <v>119</v>
      </c>
      <c r="B14" s="648"/>
      <c r="C14" s="652" t="s">
        <v>4153</v>
      </c>
      <c r="D14" s="652" t="s">
        <v>4154</v>
      </c>
      <c r="E14" s="652" t="s">
        <v>4155</v>
      </c>
      <c r="F14" s="652"/>
      <c r="G14" s="652"/>
      <c r="H14" s="652"/>
      <c r="I14" s="652"/>
      <c r="J14" s="2090"/>
      <c r="K14" s="854"/>
      <c r="L14" s="652"/>
    </row>
    <row r="15" spans="1:14" s="2249" customFormat="1" ht="15">
      <c r="A15" s="2092" t="s">
        <v>1029</v>
      </c>
      <c r="B15" s="2092" t="s">
        <v>1658</v>
      </c>
      <c r="C15" s="2092" t="s">
        <v>4156</v>
      </c>
      <c r="D15" s="1456" t="s">
        <v>4157</v>
      </c>
      <c r="E15" s="1456" t="s">
        <v>4157</v>
      </c>
      <c r="F15" s="1456" t="s">
        <v>4158</v>
      </c>
      <c r="G15" s="1456" t="s">
        <v>4159</v>
      </c>
      <c r="H15" s="1456" t="s">
        <v>4160</v>
      </c>
      <c r="I15" s="1456" t="s">
        <v>4161</v>
      </c>
      <c r="J15" s="1456" t="s">
        <v>4162</v>
      </c>
      <c r="K15" s="1456" t="s">
        <v>4163</v>
      </c>
      <c r="L15" s="1456" t="s">
        <v>4164</v>
      </c>
    </row>
    <row r="16" spans="1:14" s="2249" customFormat="1">
      <c r="A16" s="653"/>
      <c r="B16" s="654"/>
      <c r="C16" s="654"/>
      <c r="D16" s="654"/>
      <c r="E16" s="654"/>
      <c r="F16" s="654"/>
      <c r="G16" s="654"/>
      <c r="H16" s="654"/>
      <c r="I16" s="654"/>
      <c r="J16" s="1068"/>
      <c r="K16" s="856"/>
      <c r="L16" s="856"/>
    </row>
    <row r="17" spans="1:12" s="2249" customFormat="1">
      <c r="A17" s="657">
        <v>1</v>
      </c>
      <c r="B17" s="854">
        <v>2014</v>
      </c>
      <c r="C17" s="1457">
        <v>9521</v>
      </c>
      <c r="D17" s="1457">
        <v>0</v>
      </c>
      <c r="E17" s="1457">
        <v>0</v>
      </c>
      <c r="F17" s="1457">
        <v>0</v>
      </c>
      <c r="G17" s="1457">
        <v>0</v>
      </c>
      <c r="H17" s="1457">
        <v>0</v>
      </c>
      <c r="I17" s="1457">
        <v>0</v>
      </c>
      <c r="J17" s="2093">
        <v>0</v>
      </c>
      <c r="K17" s="1457">
        <v>-1844</v>
      </c>
      <c r="L17" s="2351">
        <v>0</v>
      </c>
    </row>
    <row r="18" spans="1:12" s="2249" customFormat="1">
      <c r="A18" s="657">
        <v>2</v>
      </c>
      <c r="B18" s="854"/>
      <c r="C18" s="1457"/>
      <c r="D18" s="1457"/>
      <c r="E18" s="1458"/>
      <c r="F18" s="1458">
        <v>0</v>
      </c>
      <c r="G18" s="1458">
        <v>0</v>
      </c>
      <c r="H18" s="1458">
        <v>0</v>
      </c>
      <c r="I18" s="1458">
        <v>0</v>
      </c>
      <c r="J18" s="1458">
        <v>0</v>
      </c>
      <c r="K18" s="1458">
        <v>-1844</v>
      </c>
      <c r="L18" s="1458">
        <v>0</v>
      </c>
    </row>
    <row r="19" spans="1:12" s="2249" customFormat="1" ht="13.5" thickBot="1">
      <c r="A19" s="657">
        <v>3</v>
      </c>
      <c r="B19" s="854"/>
      <c r="C19" s="1457"/>
      <c r="D19" s="1457">
        <v>0</v>
      </c>
      <c r="E19" s="1459">
        <v>0</v>
      </c>
      <c r="F19" s="1459">
        <v>0</v>
      </c>
      <c r="G19" s="1459">
        <v>0</v>
      </c>
      <c r="H19" s="1459">
        <v>0</v>
      </c>
      <c r="I19" s="1459">
        <v>0</v>
      </c>
      <c r="J19" s="1459">
        <v>0</v>
      </c>
      <c r="K19" s="1459">
        <v>-1844</v>
      </c>
      <c r="L19" s="1459">
        <v>-1844</v>
      </c>
    </row>
    <row r="20" spans="1:12" s="2249" customFormat="1" ht="13.5" thickTop="1">
      <c r="A20" s="657">
        <v>4</v>
      </c>
      <c r="B20" s="854"/>
      <c r="C20" s="1457"/>
      <c r="D20" s="1457"/>
      <c r="E20" s="1460"/>
      <c r="F20" s="1460"/>
      <c r="G20" s="1460"/>
      <c r="H20" s="1460"/>
      <c r="I20" s="1460"/>
      <c r="J20" s="1460"/>
      <c r="K20" s="1460"/>
      <c r="L20" s="1460"/>
    </row>
    <row r="21" spans="1:12" s="2249" customFormat="1">
      <c r="A21" s="657">
        <v>5</v>
      </c>
      <c r="B21" s="854"/>
      <c r="C21" s="1457"/>
      <c r="D21" s="1457" t="s">
        <v>1828</v>
      </c>
      <c r="E21" s="1457">
        <v>0</v>
      </c>
      <c r="F21" s="1457">
        <v>0</v>
      </c>
      <c r="G21" s="1457">
        <v>0</v>
      </c>
      <c r="H21" s="1457">
        <v>0</v>
      </c>
      <c r="I21" s="1457">
        <v>0</v>
      </c>
      <c r="J21" s="1457">
        <v>0</v>
      </c>
      <c r="K21" s="1457">
        <v>-1844</v>
      </c>
      <c r="L21" s="1457">
        <v>-1844</v>
      </c>
    </row>
    <row r="22" spans="1:12" s="2249" customFormat="1">
      <c r="A22" s="657">
        <v>6</v>
      </c>
      <c r="B22" s="854"/>
      <c r="C22" s="1457"/>
      <c r="D22" s="1457"/>
      <c r="E22" s="1457"/>
      <c r="F22" s="1457"/>
      <c r="G22" s="1457"/>
      <c r="H22" s="1457"/>
      <c r="I22" s="1457"/>
      <c r="J22" s="1457"/>
      <c r="K22" s="1457"/>
      <c r="L22" s="1457"/>
    </row>
    <row r="23" spans="1:12" s="2249" customFormat="1" ht="13.5" thickBot="1">
      <c r="A23" s="657">
        <v>7</v>
      </c>
      <c r="B23" s="854"/>
      <c r="C23" s="1457"/>
      <c r="D23" s="1457" t="s">
        <v>864</v>
      </c>
      <c r="E23" s="1459">
        <v>0</v>
      </c>
      <c r="F23" s="1459">
        <v>0</v>
      </c>
      <c r="G23" s="1459">
        <v>0</v>
      </c>
      <c r="H23" s="1459">
        <v>0</v>
      </c>
      <c r="I23" s="1459">
        <v>0</v>
      </c>
      <c r="J23" s="1459">
        <v>0</v>
      </c>
      <c r="K23" s="1459">
        <v>0</v>
      </c>
      <c r="L23" s="1459">
        <v>0</v>
      </c>
    </row>
    <row r="24" spans="1:12" s="2249" customFormat="1" ht="13.5" thickTop="1">
      <c r="A24" s="657">
        <v>8</v>
      </c>
      <c r="B24" s="854"/>
      <c r="C24" s="1457"/>
      <c r="D24" s="1457"/>
      <c r="E24" s="1522"/>
      <c r="F24" s="1522"/>
      <c r="G24" s="1522"/>
      <c r="H24" s="1522"/>
      <c r="I24" s="1457"/>
      <c r="J24" s="654"/>
      <c r="K24" s="654"/>
      <c r="L24" s="654"/>
    </row>
    <row r="25" spans="1:12" s="2249" customFormat="1">
      <c r="A25" s="657">
        <v>9</v>
      </c>
      <c r="B25" s="854"/>
      <c r="C25" s="1457"/>
      <c r="D25" s="1457"/>
      <c r="E25" s="1457"/>
      <c r="F25" s="1457"/>
      <c r="G25" s="1457"/>
      <c r="H25" s="1457"/>
      <c r="I25" s="1457"/>
      <c r="J25" s="856"/>
      <c r="K25" s="856"/>
      <c r="L25" s="856"/>
    </row>
    <row r="26" spans="1:12" s="2249" customFormat="1">
      <c r="A26" s="657">
        <v>10</v>
      </c>
      <c r="B26" s="854"/>
      <c r="C26" s="1457"/>
      <c r="D26" s="1457"/>
      <c r="E26" s="1457"/>
      <c r="F26" s="1457"/>
      <c r="G26" s="1457"/>
      <c r="H26" s="1457"/>
      <c r="I26" s="1457"/>
      <c r="J26" s="856"/>
      <c r="K26" s="856"/>
      <c r="L26" s="856"/>
    </row>
    <row r="27" spans="1:12" s="2249" customFormat="1">
      <c r="A27" s="657">
        <v>11</v>
      </c>
      <c r="B27" s="854"/>
      <c r="C27" s="1457"/>
      <c r="D27" s="1457"/>
      <c r="E27" s="1457"/>
      <c r="F27" s="1457"/>
      <c r="G27" s="1457"/>
      <c r="H27" s="1457"/>
      <c r="I27" s="1457"/>
      <c r="J27" s="856"/>
      <c r="K27" s="856"/>
      <c r="L27" s="856"/>
    </row>
    <row r="28" spans="1:12" s="2249" customFormat="1" ht="15">
      <c r="A28" s="657">
        <v>12</v>
      </c>
      <c r="B28" s="854"/>
      <c r="C28" s="648"/>
      <c r="D28" s="2094" t="s">
        <v>4165</v>
      </c>
      <c r="E28" s="2094"/>
      <c r="F28" s="2094" t="s">
        <v>640</v>
      </c>
      <c r="G28" s="2094"/>
      <c r="H28" s="648"/>
      <c r="I28" s="1457"/>
      <c r="J28" s="856"/>
      <c r="K28" s="856"/>
      <c r="L28" s="856"/>
    </row>
    <row r="29" spans="1:12" s="2249" customFormat="1">
      <c r="A29" s="657">
        <v>13</v>
      </c>
      <c r="B29" s="854"/>
      <c r="C29" s="648"/>
      <c r="D29" s="648"/>
      <c r="E29" s="652" t="s">
        <v>4166</v>
      </c>
      <c r="F29" s="648"/>
      <c r="G29" s="652" t="s">
        <v>4166</v>
      </c>
      <c r="H29" s="648"/>
      <c r="I29" s="1457"/>
      <c r="J29" s="1068"/>
      <c r="K29" s="1068"/>
      <c r="L29" s="1068"/>
    </row>
    <row r="30" spans="1:12" s="2249" customFormat="1">
      <c r="A30" s="657">
        <v>14</v>
      </c>
      <c r="B30" s="854"/>
      <c r="C30" s="652" t="s">
        <v>1656</v>
      </c>
      <c r="D30" s="652" t="s">
        <v>1657</v>
      </c>
      <c r="E30" s="652" t="s">
        <v>1658</v>
      </c>
      <c r="F30" s="652" t="s">
        <v>1657</v>
      </c>
      <c r="G30" s="652" t="s">
        <v>1658</v>
      </c>
      <c r="H30" s="652" t="s">
        <v>1659</v>
      </c>
      <c r="I30" s="1457"/>
      <c r="J30" s="1068"/>
      <c r="K30" s="1068"/>
      <c r="L30" s="1068"/>
    </row>
    <row r="31" spans="1:12" s="2249" customFormat="1" ht="15">
      <c r="A31" s="657">
        <v>15</v>
      </c>
      <c r="B31" s="854"/>
      <c r="C31" s="2092" t="s">
        <v>716</v>
      </c>
      <c r="D31" s="2092" t="s">
        <v>1658</v>
      </c>
      <c r="E31" s="2092" t="s">
        <v>1661</v>
      </c>
      <c r="F31" s="2092" t="s">
        <v>1658</v>
      </c>
      <c r="G31" s="2092" t="s">
        <v>1661</v>
      </c>
      <c r="H31" s="2092" t="s">
        <v>716</v>
      </c>
      <c r="I31" s="1457"/>
      <c r="J31" s="654"/>
      <c r="K31" s="654"/>
      <c r="L31" s="654"/>
    </row>
    <row r="32" spans="1:12" s="2249" customFormat="1">
      <c r="A32" s="657">
        <v>16</v>
      </c>
      <c r="B32" s="854">
        <v>2008</v>
      </c>
      <c r="C32" s="1457"/>
      <c r="D32" s="1457"/>
      <c r="E32" s="1457"/>
      <c r="F32" s="1457"/>
      <c r="G32" s="1457"/>
      <c r="H32" s="1457">
        <v>0</v>
      </c>
      <c r="I32" s="1457"/>
      <c r="J32" s="654"/>
      <c r="K32" s="654"/>
      <c r="L32" s="654"/>
    </row>
    <row r="33" spans="1:14" s="2249" customFormat="1">
      <c r="A33" s="657">
        <v>17</v>
      </c>
      <c r="B33" s="854">
        <v>2009</v>
      </c>
      <c r="C33" s="1457">
        <v>0</v>
      </c>
      <c r="D33" s="1457"/>
      <c r="E33" s="1457"/>
      <c r="F33" s="1457"/>
      <c r="G33" s="1457"/>
      <c r="H33" s="1457">
        <v>0</v>
      </c>
      <c r="I33" s="1457"/>
      <c r="J33" s="654"/>
      <c r="K33" s="654"/>
      <c r="L33" s="654"/>
    </row>
    <row r="34" spans="1:14" s="2249" customFormat="1">
      <c r="A34" s="657">
        <v>18</v>
      </c>
      <c r="B34" s="854">
        <v>2010</v>
      </c>
      <c r="C34" s="1457">
        <v>0</v>
      </c>
      <c r="D34" s="1457"/>
      <c r="E34" s="1457"/>
      <c r="F34" s="1457"/>
      <c r="G34" s="1457"/>
      <c r="H34" s="1457">
        <v>0</v>
      </c>
      <c r="I34" s="1457"/>
      <c r="J34" s="654"/>
      <c r="K34" s="654"/>
      <c r="L34" s="654"/>
    </row>
    <row r="35" spans="1:14" s="2249" customFormat="1">
      <c r="A35" s="657">
        <v>19</v>
      </c>
      <c r="B35" s="854">
        <v>2011</v>
      </c>
      <c r="C35" s="1457">
        <v>0</v>
      </c>
      <c r="D35" s="1457"/>
      <c r="E35" s="1457"/>
      <c r="F35" s="1457"/>
      <c r="G35" s="1457"/>
      <c r="H35" s="1457">
        <v>0</v>
      </c>
      <c r="I35" s="654"/>
      <c r="J35" s="654"/>
      <c r="K35" s="654"/>
      <c r="L35" s="654"/>
    </row>
    <row r="36" spans="1:14" s="2249" customFormat="1">
      <c r="A36" s="657">
        <v>20</v>
      </c>
      <c r="B36" s="854">
        <v>2012</v>
      </c>
      <c r="C36" s="1457">
        <v>0</v>
      </c>
      <c r="D36" s="1457"/>
      <c r="E36" s="1457"/>
      <c r="F36" s="1457"/>
      <c r="G36" s="1457"/>
      <c r="H36" s="1457">
        <v>0</v>
      </c>
      <c r="I36" s="654"/>
      <c r="J36" s="654"/>
      <c r="K36" s="654"/>
      <c r="L36" s="654"/>
    </row>
    <row r="37" spans="1:14" s="2249" customFormat="1">
      <c r="A37" s="657">
        <v>21</v>
      </c>
      <c r="B37" s="854">
        <v>2013</v>
      </c>
      <c r="C37" s="1457">
        <v>0</v>
      </c>
      <c r="D37" s="1457"/>
      <c r="E37" s="1457"/>
      <c r="F37" s="1457"/>
      <c r="G37" s="1457"/>
      <c r="H37" s="1457">
        <v>0</v>
      </c>
      <c r="I37" s="654"/>
      <c r="J37" s="654"/>
      <c r="K37" s="654"/>
      <c r="L37" s="654"/>
    </row>
    <row r="38" spans="1:14" s="2249" customFormat="1">
      <c r="A38" s="657">
        <v>22</v>
      </c>
      <c r="B38" s="857">
        <v>2014</v>
      </c>
      <c r="C38" s="1457">
        <v>0</v>
      </c>
      <c r="D38" s="1457">
        <v>-1844</v>
      </c>
      <c r="E38" s="1457"/>
      <c r="F38" s="654"/>
      <c r="G38" s="1457"/>
      <c r="H38" s="1457">
        <v>-1844</v>
      </c>
      <c r="I38" s="654"/>
      <c r="J38" s="657"/>
      <c r="K38" s="657"/>
      <c r="L38" s="657"/>
    </row>
    <row r="39" spans="1:14" s="2249" customFormat="1">
      <c r="A39" s="657">
        <v>23</v>
      </c>
      <c r="B39" s="854">
        <v>2015</v>
      </c>
      <c r="C39" s="1457">
        <v>-1844</v>
      </c>
      <c r="D39" s="1457">
        <v>0</v>
      </c>
      <c r="E39" s="1457"/>
      <c r="F39" s="1457">
        <v>0</v>
      </c>
      <c r="G39" s="1457"/>
      <c r="H39" s="1457">
        <v>-1844</v>
      </c>
      <c r="I39" s="654"/>
      <c r="J39" s="654"/>
      <c r="K39" s="654"/>
      <c r="L39" s="654"/>
    </row>
    <row r="40" spans="1:14" s="2249" customFormat="1">
      <c r="A40" s="657">
        <v>24</v>
      </c>
      <c r="B40" s="654"/>
      <c r="C40" s="654"/>
      <c r="D40" s="654"/>
      <c r="E40" s="654"/>
      <c r="F40" s="654"/>
      <c r="G40" s="654"/>
      <c r="H40" s="654"/>
      <c r="I40" s="654"/>
      <c r="J40" s="654"/>
      <c r="K40" s="654"/>
      <c r="L40" s="654"/>
    </row>
    <row r="41" spans="1:14" s="2249" customFormat="1"/>
    <row r="42" spans="1:14">
      <c r="A42" s="375" t="s">
        <v>1320</v>
      </c>
    </row>
    <row r="43" spans="1:14">
      <c r="A43" s="375" t="s">
        <v>1261</v>
      </c>
    </row>
    <row r="44" spans="1:14">
      <c r="A44" s="375"/>
    </row>
    <row r="45" spans="1:14">
      <c r="A45" s="375"/>
    </row>
    <row r="46" spans="1:14">
      <c r="A46" s="346"/>
      <c r="B46" s="364"/>
      <c r="C46" s="364"/>
      <c r="D46" s="364"/>
      <c r="E46" s="364"/>
      <c r="F46" s="364"/>
      <c r="G46" s="364"/>
      <c r="H46" s="364"/>
      <c r="I46" s="364"/>
      <c r="J46" s="364"/>
      <c r="K46" s="364"/>
      <c r="L46" s="364"/>
      <c r="M46" s="364"/>
      <c r="N46" s="364"/>
    </row>
    <row r="47" spans="1:14">
      <c r="A47" s="375"/>
    </row>
    <row r="48" spans="1:14">
      <c r="A48" s="375"/>
    </row>
    <row r="49" spans="1:1">
      <c r="A49" s="375"/>
    </row>
    <row r="50" spans="1:1">
      <c r="A50" s="375"/>
    </row>
    <row r="51" spans="1:1">
      <c r="A51" s="375"/>
    </row>
    <row r="52" spans="1:1">
      <c r="A52" s="375"/>
    </row>
    <row r="53" spans="1:1">
      <c r="A53" s="375"/>
    </row>
    <row r="54" spans="1:1">
      <c r="A54" s="375"/>
    </row>
    <row r="55" spans="1:1">
      <c r="A55" s="375"/>
    </row>
    <row r="56" spans="1:1">
      <c r="A56" s="375"/>
    </row>
    <row r="57" spans="1:1">
      <c r="A57" s="375"/>
    </row>
    <row r="58" spans="1:1">
      <c r="A58" s="375"/>
    </row>
    <row r="59" spans="1:1">
      <c r="A59" s="375"/>
    </row>
    <row r="60" spans="1:1">
      <c r="A60" s="375"/>
    </row>
    <row r="61" spans="1:1">
      <c r="A61" s="375"/>
    </row>
    <row r="62" spans="1:1">
      <c r="A62" s="375"/>
    </row>
    <row r="63" spans="1:1">
      <c r="A63" s="375"/>
    </row>
    <row r="64" spans="1:1">
      <c r="A64" s="375"/>
    </row>
    <row r="65" spans="1:1">
      <c r="A65" s="375"/>
    </row>
    <row r="66" spans="1:1">
      <c r="A66" s="375"/>
    </row>
    <row r="67" spans="1:1">
      <c r="A67" s="375"/>
    </row>
    <row r="68" spans="1:1">
      <c r="A68" s="375"/>
    </row>
    <row r="69" spans="1:1">
      <c r="A69" s="375"/>
    </row>
    <row r="70" spans="1:1">
      <c r="A70" s="375"/>
    </row>
    <row r="71" spans="1:1">
      <c r="A71" s="375"/>
    </row>
    <row r="72" spans="1:1">
      <c r="A72" s="375"/>
    </row>
    <row r="73" spans="1:1">
      <c r="A73" s="375"/>
    </row>
    <row r="74" spans="1:1">
      <c r="A74" s="375"/>
    </row>
    <row r="75" spans="1:1">
      <c r="A75" s="375"/>
    </row>
    <row r="76" spans="1:1">
      <c r="A76" s="375"/>
    </row>
    <row r="77" spans="1:1">
      <c r="A77" s="375"/>
    </row>
    <row r="78" spans="1:1">
      <c r="A78" s="375"/>
    </row>
    <row r="142" spans="1:2">
      <c r="A142" s="2108"/>
      <c r="B142" s="2108"/>
    </row>
    <row r="143" spans="1:2">
      <c r="A143" s="2108"/>
      <c r="B143" s="2108"/>
    </row>
    <row r="144" spans="1:2">
      <c r="A144" s="2108"/>
      <c r="B144" s="2108"/>
    </row>
    <row r="145" spans="1:2">
      <c r="A145" s="2108"/>
      <c r="B145" s="2108"/>
    </row>
    <row r="146" spans="1:2">
      <c r="A146" s="2108"/>
      <c r="B146" s="2108"/>
    </row>
    <row r="176" spans="1:2">
      <c r="A176" s="2108"/>
      <c r="B176" s="2108"/>
    </row>
    <row r="245" spans="1:1">
      <c r="A245" s="321"/>
    </row>
    <row r="262" spans="1:1">
      <c r="A262" s="2108"/>
    </row>
    <row r="263" spans="1:1">
      <c r="A263" s="2108"/>
    </row>
    <row r="264" spans="1:1">
      <c r="A264" s="2108"/>
    </row>
    <row r="265" spans="1:1">
      <c r="A265" s="2108"/>
    </row>
    <row r="266" spans="1:1">
      <c r="A266" s="2108"/>
    </row>
    <row r="267" spans="1:1">
      <c r="A267" s="2108"/>
    </row>
    <row r="268" spans="1:1">
      <c r="A268" s="2108"/>
    </row>
    <row r="269" spans="1:1">
      <c r="A269" s="2108"/>
    </row>
    <row r="270" spans="1:1">
      <c r="A270" s="2108"/>
    </row>
    <row r="271" spans="1:1">
      <c r="A271" s="2108"/>
    </row>
    <row r="272" spans="1:1">
      <c r="A272" s="2108"/>
    </row>
    <row r="273" spans="1:1">
      <c r="A273" s="2108"/>
    </row>
    <row r="274" spans="1:1">
      <c r="A274" s="2108"/>
    </row>
    <row r="275" spans="1:1">
      <c r="A275" s="2108"/>
    </row>
    <row r="276" spans="1:1">
      <c r="A276" s="2108"/>
    </row>
    <row r="277" spans="1:1">
      <c r="A277" s="2108"/>
    </row>
    <row r="278" spans="1:1">
      <c r="A278" s="2108"/>
    </row>
    <row r="279" spans="1:1">
      <c r="A279" s="2108"/>
    </row>
    <row r="280" spans="1:1">
      <c r="A280" s="2108"/>
    </row>
    <row r="281" spans="1:1">
      <c r="A281" s="2108"/>
    </row>
    <row r="282" spans="1:1">
      <c r="A282" s="2108"/>
    </row>
    <row r="283" spans="1:1">
      <c r="A283" s="2108"/>
    </row>
    <row r="284" spans="1:1">
      <c r="A284" s="2108"/>
    </row>
    <row r="285" spans="1:1">
      <c r="A285" s="2108"/>
    </row>
    <row r="286" spans="1:1">
      <c r="A286" s="2108"/>
    </row>
    <row r="287" spans="1:1">
      <c r="A287" s="2108"/>
    </row>
    <row r="288" spans="1:1">
      <c r="A288" s="2108"/>
    </row>
    <row r="289" spans="1:1">
      <c r="A289" s="2108"/>
    </row>
    <row r="290" spans="1:1">
      <c r="A290" s="2108"/>
    </row>
    <row r="291" spans="1:1">
      <c r="A291" s="2108"/>
    </row>
    <row r="292" spans="1:1">
      <c r="A292" s="2108"/>
    </row>
    <row r="293" spans="1:1">
      <c r="A293" s="2108"/>
    </row>
    <row r="294" spans="1:1">
      <c r="A294" s="2108"/>
    </row>
    <row r="295" spans="1:1">
      <c r="A295" s="2108"/>
    </row>
    <row r="296" spans="1:1">
      <c r="A296" s="2108"/>
    </row>
    <row r="297" spans="1:1">
      <c r="A297" s="2108"/>
    </row>
    <row r="298" spans="1:1">
      <c r="A298" s="2108"/>
    </row>
    <row r="299" spans="1:1">
      <c r="A299" s="2108"/>
    </row>
    <row r="300" spans="1:1">
      <c r="A300" s="2108"/>
    </row>
    <row r="301" spans="1:1">
      <c r="A301" s="2108"/>
    </row>
    <row r="302" spans="1:1">
      <c r="A302" s="2108"/>
    </row>
    <row r="303" spans="1:1">
      <c r="A303" s="2108"/>
    </row>
    <row r="304" spans="1:1">
      <c r="A304" s="2108"/>
    </row>
    <row r="305" spans="1:1">
      <c r="A305" s="2108"/>
    </row>
    <row r="306" spans="1:1">
      <c r="A306" s="2108"/>
    </row>
    <row r="307" spans="1:1">
      <c r="A307" s="2108"/>
    </row>
    <row r="308" spans="1:1">
      <c r="A308" s="2108"/>
    </row>
    <row r="309" spans="1:1">
      <c r="A309" s="2108"/>
    </row>
    <row r="310" spans="1:1">
      <c r="A310" s="2108"/>
    </row>
    <row r="311" spans="1:1">
      <c r="A311" s="2108"/>
    </row>
    <row r="312" spans="1:1">
      <c r="A312" s="2108"/>
    </row>
    <row r="313" spans="1:1">
      <c r="A313" s="2108"/>
    </row>
    <row r="314" spans="1:1">
      <c r="A314" s="2108"/>
    </row>
    <row r="315" spans="1:1">
      <c r="A315" s="2108"/>
    </row>
    <row r="316" spans="1:1">
      <c r="A316" s="2108"/>
    </row>
  </sheetData>
  <mergeCells count="2">
    <mergeCell ref="A7:N9"/>
    <mergeCell ref="A11:L11"/>
  </mergeCells>
  <phoneticPr fontId="29" type="noConversion"/>
  <printOptions horizontalCentered="1"/>
  <pageMargins left="0.75" right="0.25" top="0.5" bottom="0.25" header="0.51" footer="0.25"/>
  <pageSetup scale="84" fitToHeight="3" pageOrder="overThenDown" orientation="landscape" r:id="rId1"/>
  <headerFooter alignWithMargins="0"/>
</worksheet>
</file>

<file path=xl/worksheets/sheet57.xml><?xml version="1.0" encoding="utf-8"?>
<worksheet xmlns="http://schemas.openxmlformats.org/spreadsheetml/2006/main" xmlns:r="http://schemas.openxmlformats.org/officeDocument/2006/relationships">
  <sheetPr transitionEvaluation="1" transitionEntry="1" codeName="Sheet48">
    <pageSetUpPr fitToPage="1"/>
  </sheetPr>
  <dimension ref="A1:K439"/>
  <sheetViews>
    <sheetView view="pageBreakPreview" zoomScale="60" zoomScaleNormal="100" workbookViewId="0"/>
  </sheetViews>
  <sheetFormatPr defaultColWidth="10.85546875" defaultRowHeight="12.75"/>
  <cols>
    <col min="1" max="1" width="5.85546875" style="327" customWidth="1"/>
    <col min="2" max="2" width="40.5703125" style="327" customWidth="1"/>
    <col min="3" max="3" width="17.140625" style="327" customWidth="1"/>
    <col min="4" max="4" width="10.85546875" style="327" customWidth="1"/>
    <col min="5" max="5" width="3.140625" style="327" customWidth="1"/>
    <col min="6" max="6" width="10.85546875" style="327" customWidth="1"/>
    <col min="7" max="7" width="3.140625" style="327" customWidth="1"/>
    <col min="8" max="8" width="10.85546875" style="327" customWidth="1"/>
    <col min="9" max="9" width="3.42578125" style="327" customWidth="1"/>
    <col min="10" max="10" width="3.85546875" style="327" customWidth="1"/>
    <col min="11" max="11" width="10.85546875" style="340"/>
    <col min="12" max="16384" width="10.85546875" style="978"/>
  </cols>
  <sheetData>
    <row r="1" spans="1:11" s="28" customFormat="1" ht="12">
      <c r="A1" s="321" t="s">
        <v>663</v>
      </c>
      <c r="B1" s="321"/>
      <c r="C1" s="365"/>
      <c r="D1" s="321" t="s">
        <v>1741</v>
      </c>
      <c r="E1" s="327"/>
      <c r="G1" s="321"/>
      <c r="H1" s="321"/>
      <c r="I1" s="327"/>
      <c r="J1" s="327"/>
      <c r="K1" s="322"/>
    </row>
    <row r="2" spans="1:11" s="28" customFormat="1" ht="12">
      <c r="A2" s="321"/>
      <c r="B2" s="321"/>
      <c r="C2" s="365"/>
      <c r="D2" s="321"/>
      <c r="E2" s="327"/>
      <c r="G2" s="321"/>
      <c r="H2" s="321"/>
      <c r="I2" s="327"/>
      <c r="J2" s="327"/>
      <c r="K2" s="322"/>
    </row>
    <row r="3" spans="1:11" s="28" customFormat="1" ht="12">
      <c r="A3" s="321" t="s">
        <v>3808</v>
      </c>
      <c r="B3" s="321"/>
      <c r="C3" s="365"/>
      <c r="D3" s="321" t="s">
        <v>2150</v>
      </c>
      <c r="E3" s="327"/>
      <c r="G3" s="321"/>
      <c r="H3" s="321"/>
      <c r="I3" s="327"/>
      <c r="J3" s="327"/>
      <c r="K3" s="322"/>
    </row>
    <row r="4" spans="1:11" s="28" customFormat="1" ht="12">
      <c r="A4" s="321" t="s">
        <v>3807</v>
      </c>
      <c r="B4" s="321"/>
      <c r="C4" s="417"/>
      <c r="D4" s="321" t="s">
        <v>1076</v>
      </c>
      <c r="E4" s="327"/>
      <c r="G4" s="321"/>
      <c r="H4" s="321"/>
      <c r="I4" s="327"/>
      <c r="J4" s="327"/>
      <c r="K4" s="322"/>
    </row>
    <row r="5" spans="1:11" s="28" customFormat="1" ht="12">
      <c r="A5" s="321" t="s">
        <v>2631</v>
      </c>
      <c r="B5" s="321"/>
      <c r="C5" s="321"/>
      <c r="D5" s="321" t="s">
        <v>4056</v>
      </c>
      <c r="E5" s="327"/>
      <c r="G5" s="321"/>
      <c r="H5" s="321"/>
      <c r="I5" s="327"/>
      <c r="J5" s="327"/>
      <c r="K5" s="322"/>
    </row>
    <row r="6" spans="1:11" s="28" customFormat="1" ht="12">
      <c r="A6" s="321"/>
      <c r="B6" s="321"/>
      <c r="C6" s="321"/>
      <c r="D6" s="321"/>
      <c r="E6" s="321"/>
      <c r="F6" s="327"/>
      <c r="G6" s="321"/>
      <c r="H6" s="321"/>
      <c r="I6" s="327"/>
      <c r="J6" s="327"/>
      <c r="K6" s="322"/>
    </row>
    <row r="7" spans="1:11" s="28" customFormat="1" ht="12">
      <c r="A7" s="2585" t="s">
        <v>1574</v>
      </c>
      <c r="B7" s="2583"/>
      <c r="C7" s="2583"/>
      <c r="D7" s="2583"/>
      <c r="E7" s="2583"/>
      <c r="F7" s="2583"/>
      <c r="G7" s="2583"/>
      <c r="H7" s="2583"/>
      <c r="I7" s="2583"/>
      <c r="J7" s="327"/>
      <c r="K7" s="322"/>
    </row>
    <row r="8" spans="1:11" s="28" customFormat="1" ht="12">
      <c r="A8" s="2583"/>
      <c r="B8" s="2583"/>
      <c r="C8" s="2583"/>
      <c r="D8" s="2583"/>
      <c r="E8" s="2583"/>
      <c r="F8" s="2583"/>
      <c r="G8" s="2583"/>
      <c r="H8" s="2583"/>
      <c r="I8" s="2583"/>
      <c r="J8" s="327"/>
      <c r="K8" s="322"/>
    </row>
    <row r="9" spans="1:11" s="28" customFormat="1" ht="12">
      <c r="A9" s="2583"/>
      <c r="B9" s="2583"/>
      <c r="C9" s="2583"/>
      <c r="D9" s="2583"/>
      <c r="E9" s="2583"/>
      <c r="F9" s="2583"/>
      <c r="G9" s="2583"/>
      <c r="H9" s="2583"/>
      <c r="I9" s="2583"/>
      <c r="J9" s="327"/>
      <c r="K9" s="322"/>
    </row>
    <row r="10" spans="1:11" s="28" customFormat="1" thickBot="1">
      <c r="A10" s="366"/>
      <c r="B10" s="366"/>
      <c r="C10" s="376"/>
      <c r="D10" s="376"/>
      <c r="E10" s="376"/>
      <c r="F10" s="376"/>
      <c r="G10" s="376"/>
      <c r="H10" s="376"/>
      <c r="I10" s="376"/>
      <c r="J10" s="327"/>
      <c r="K10" s="322"/>
    </row>
    <row r="11" spans="1:11" s="28" customFormat="1" ht="12">
      <c r="A11" s="327"/>
      <c r="B11" s="327"/>
      <c r="C11" s="926" t="s">
        <v>2053</v>
      </c>
      <c r="D11" s="2350" t="s">
        <v>670</v>
      </c>
      <c r="E11" s="2085"/>
      <c r="F11" s="2085"/>
      <c r="G11" s="2085"/>
      <c r="H11" s="2085"/>
      <c r="I11" s="327"/>
      <c r="J11" s="327"/>
      <c r="K11" s="322"/>
    </row>
    <row r="12" spans="1:11" s="28" customFormat="1" ht="12">
      <c r="A12" s="348" t="s">
        <v>119</v>
      </c>
      <c r="B12" s="321"/>
      <c r="C12" s="364"/>
      <c r="D12" s="350" t="s">
        <v>865</v>
      </c>
      <c r="E12" s="350"/>
      <c r="F12" s="350" t="s">
        <v>866</v>
      </c>
      <c r="G12" s="350"/>
      <c r="H12" s="350" t="s">
        <v>867</v>
      </c>
      <c r="I12" s="327"/>
      <c r="J12" s="327"/>
      <c r="K12" s="322"/>
    </row>
    <row r="13" spans="1:11" s="28" customFormat="1" ht="12">
      <c r="A13" s="615" t="s">
        <v>1029</v>
      </c>
      <c r="B13" s="615" t="s">
        <v>1030</v>
      </c>
      <c r="C13" s="2086" t="s">
        <v>1393</v>
      </c>
      <c r="D13" s="2087" t="s">
        <v>152</v>
      </c>
      <c r="E13" s="2087"/>
      <c r="F13" s="2087" t="s">
        <v>914</v>
      </c>
      <c r="G13" s="2087"/>
      <c r="H13" s="2087" t="s">
        <v>866</v>
      </c>
      <c r="I13" s="327"/>
      <c r="J13" s="327"/>
      <c r="K13" s="322"/>
    </row>
    <row r="14" spans="1:11" s="28" customFormat="1" ht="12">
      <c r="A14" s="326"/>
      <c r="B14" s="321"/>
      <c r="C14" s="364"/>
      <c r="D14" s="364"/>
      <c r="E14" s="364"/>
      <c r="F14" s="364"/>
      <c r="G14" s="364"/>
      <c r="H14" s="364"/>
      <c r="I14" s="327"/>
      <c r="J14" s="327"/>
      <c r="K14" s="322"/>
    </row>
    <row r="15" spans="1:11" s="28" customFormat="1" ht="12">
      <c r="A15" s="1984">
        <v>1</v>
      </c>
      <c r="B15" s="2622" t="s">
        <v>3827</v>
      </c>
      <c r="C15" s="2622"/>
      <c r="D15" s="2622"/>
      <c r="E15" s="2622"/>
      <c r="F15" s="2622"/>
      <c r="G15" s="2622"/>
      <c r="H15" s="2622"/>
      <c r="I15" s="327"/>
      <c r="J15" s="327"/>
      <c r="K15" s="322"/>
    </row>
    <row r="16" spans="1:11" s="28" customFormat="1" ht="12">
      <c r="A16" s="1984">
        <v>2</v>
      </c>
      <c r="B16" s="2622"/>
      <c r="C16" s="2622"/>
      <c r="D16" s="2622"/>
      <c r="E16" s="2622"/>
      <c r="F16" s="2622"/>
      <c r="G16" s="2622"/>
      <c r="H16" s="2622"/>
      <c r="I16" s="327"/>
      <c r="J16" s="327"/>
      <c r="K16" s="322"/>
    </row>
    <row r="17" spans="1:11" s="28" customFormat="1" ht="12">
      <c r="A17" s="1984">
        <v>3</v>
      </c>
      <c r="B17" s="2622"/>
      <c r="C17" s="2622"/>
      <c r="D17" s="2622"/>
      <c r="E17" s="2622"/>
      <c r="F17" s="2622"/>
      <c r="G17" s="2622"/>
      <c r="H17" s="2622"/>
      <c r="I17" s="327"/>
      <c r="J17" s="327"/>
      <c r="K17" s="322"/>
    </row>
    <row r="18" spans="1:11" s="28" customFormat="1" ht="12">
      <c r="A18" s="326"/>
      <c r="B18" s="2622"/>
      <c r="C18" s="2622"/>
      <c r="D18" s="2622"/>
      <c r="E18" s="2622"/>
      <c r="F18" s="2622"/>
      <c r="G18" s="2622"/>
      <c r="H18" s="2622"/>
      <c r="I18" s="327"/>
      <c r="J18" s="327"/>
      <c r="K18" s="322"/>
    </row>
    <row r="19" spans="1:11" s="28" customFormat="1" ht="12">
      <c r="A19" s="326"/>
      <c r="B19" s="2622"/>
      <c r="C19" s="2622"/>
      <c r="D19" s="2622"/>
      <c r="E19" s="2622"/>
      <c r="F19" s="2622"/>
      <c r="G19" s="2622"/>
      <c r="H19" s="2622"/>
      <c r="I19" s="327"/>
      <c r="J19" s="327"/>
      <c r="K19" s="322"/>
    </row>
    <row r="20" spans="1:11" s="28" customFormat="1" ht="12">
      <c r="A20" s="326"/>
      <c r="B20" s="321"/>
      <c r="C20" s="327"/>
      <c r="D20" s="327"/>
      <c r="E20" s="327"/>
      <c r="F20" s="327"/>
      <c r="G20" s="327"/>
      <c r="H20" s="327"/>
      <c r="I20" s="327"/>
      <c r="J20" s="327"/>
      <c r="K20" s="322"/>
    </row>
    <row r="21" spans="1:11" s="28" customFormat="1" ht="12">
      <c r="A21" s="326"/>
      <c r="B21" s="321"/>
      <c r="C21" s="327"/>
      <c r="D21" s="327"/>
      <c r="E21" s="327"/>
      <c r="F21" s="327"/>
      <c r="G21" s="327"/>
      <c r="H21" s="327"/>
      <c r="I21" s="327"/>
      <c r="J21" s="327"/>
      <c r="K21" s="322"/>
    </row>
    <row r="22" spans="1:11" s="28" customFormat="1" ht="12">
      <c r="A22" s="326"/>
      <c r="B22" s="321"/>
      <c r="C22" s="327"/>
      <c r="D22" s="327"/>
      <c r="E22" s="327"/>
      <c r="F22" s="327"/>
      <c r="G22" s="327"/>
      <c r="H22" s="327"/>
      <c r="I22" s="327"/>
      <c r="J22" s="327"/>
      <c r="K22" s="322"/>
    </row>
    <row r="23" spans="1:11" s="28" customFormat="1" ht="12">
      <c r="A23" s="326"/>
      <c r="B23" s="321"/>
      <c r="C23" s="327"/>
      <c r="D23" s="327"/>
      <c r="E23" s="327"/>
      <c r="F23" s="327"/>
      <c r="G23" s="327"/>
      <c r="H23" s="327"/>
      <c r="I23" s="327"/>
      <c r="J23" s="327"/>
      <c r="K23" s="322"/>
    </row>
    <row r="24" spans="1:11" s="28" customFormat="1" ht="12">
      <c r="A24" s="326"/>
      <c r="B24" s="321"/>
      <c r="C24" s="327"/>
      <c r="D24" s="327"/>
      <c r="E24" s="327"/>
      <c r="F24" s="327"/>
      <c r="G24" s="327"/>
      <c r="H24" s="327"/>
      <c r="I24" s="327"/>
      <c r="J24" s="327"/>
      <c r="K24" s="322"/>
    </row>
    <row r="25" spans="1:11" s="28" customFormat="1" ht="12">
      <c r="A25" s="326"/>
      <c r="B25" s="321"/>
      <c r="C25" s="327"/>
      <c r="D25" s="327"/>
      <c r="E25" s="327"/>
      <c r="F25" s="327"/>
      <c r="G25" s="327"/>
      <c r="H25" s="327"/>
      <c r="I25" s="327"/>
      <c r="J25" s="327"/>
      <c r="K25" s="322"/>
    </row>
    <row r="26" spans="1:11" s="28" customFormat="1" ht="12">
      <c r="A26" s="326"/>
      <c r="B26" s="321"/>
      <c r="C26" s="327"/>
      <c r="D26" s="327"/>
      <c r="E26" s="327"/>
      <c r="F26" s="327"/>
      <c r="G26" s="327"/>
      <c r="H26" s="327"/>
      <c r="I26" s="327"/>
      <c r="J26" s="327"/>
      <c r="K26" s="322"/>
    </row>
    <row r="27" spans="1:11" s="28" customFormat="1" ht="12">
      <c r="A27" s="326"/>
      <c r="B27" s="321"/>
      <c r="C27" s="327"/>
      <c r="D27" s="327"/>
      <c r="E27" s="327"/>
      <c r="F27" s="327"/>
      <c r="G27" s="327"/>
      <c r="H27" s="327"/>
      <c r="I27" s="327"/>
      <c r="J27" s="327"/>
      <c r="K27" s="322"/>
    </row>
    <row r="28" spans="1:11" s="28" customFormat="1" ht="12">
      <c r="A28" s="326"/>
      <c r="B28" s="321"/>
      <c r="C28" s="327"/>
      <c r="D28" s="327"/>
      <c r="E28" s="327"/>
      <c r="F28" s="327"/>
      <c r="G28" s="327"/>
      <c r="H28" s="327"/>
      <c r="I28" s="327"/>
      <c r="J28" s="327"/>
      <c r="K28" s="322"/>
    </row>
    <row r="29" spans="1:11" s="28" customFormat="1" ht="12">
      <c r="A29" s="326"/>
      <c r="B29" s="321"/>
      <c r="C29" s="327"/>
      <c r="D29" s="327"/>
      <c r="E29" s="327"/>
      <c r="F29" s="327"/>
      <c r="G29" s="327"/>
      <c r="H29" s="327"/>
      <c r="I29" s="327"/>
      <c r="J29" s="327"/>
      <c r="K29" s="322"/>
    </row>
    <row r="30" spans="1:11" s="28" customFormat="1" ht="12">
      <c r="A30" s="326"/>
      <c r="B30" s="321"/>
      <c r="C30" s="327"/>
      <c r="D30" s="327"/>
      <c r="E30" s="327"/>
      <c r="F30" s="327"/>
      <c r="G30" s="327"/>
      <c r="H30" s="327"/>
      <c r="I30" s="327"/>
      <c r="J30" s="327"/>
      <c r="K30" s="322"/>
    </row>
    <row r="31" spans="1:11" s="28" customFormat="1" ht="12">
      <c r="A31" s="326"/>
      <c r="B31" s="321"/>
      <c r="C31" s="327"/>
      <c r="D31" s="327"/>
      <c r="E31" s="327"/>
      <c r="F31" s="327"/>
      <c r="G31" s="327"/>
      <c r="H31" s="327"/>
      <c r="I31" s="327"/>
      <c r="J31" s="327"/>
      <c r="K31" s="322"/>
    </row>
    <row r="32" spans="1:11" s="28" customFormat="1" ht="12">
      <c r="A32" s="326"/>
      <c r="B32" s="321"/>
      <c r="C32" s="327"/>
      <c r="D32" s="327"/>
      <c r="E32" s="327"/>
      <c r="F32" s="327"/>
      <c r="G32" s="327"/>
      <c r="H32" s="327"/>
      <c r="I32" s="327"/>
      <c r="J32" s="327"/>
      <c r="K32" s="322"/>
    </row>
    <row r="33" spans="1:11" s="28" customFormat="1" ht="12">
      <c r="A33" s="326"/>
      <c r="B33" s="321"/>
      <c r="C33" s="327"/>
      <c r="D33" s="327"/>
      <c r="E33" s="327"/>
      <c r="F33" s="327"/>
      <c r="G33" s="327"/>
      <c r="H33" s="327"/>
      <c r="I33" s="327"/>
      <c r="J33" s="327"/>
      <c r="K33" s="322"/>
    </row>
    <row r="34" spans="1:11" s="28" customFormat="1" ht="12">
      <c r="A34" s="326"/>
      <c r="B34" s="321"/>
      <c r="C34" s="327"/>
      <c r="D34" s="327"/>
      <c r="E34" s="327"/>
      <c r="F34" s="327"/>
      <c r="G34" s="327"/>
      <c r="H34" s="327"/>
      <c r="I34" s="327"/>
      <c r="J34" s="327"/>
      <c r="K34" s="322"/>
    </row>
    <row r="35" spans="1:11" s="28" customFormat="1" ht="12">
      <c r="A35" s="326"/>
      <c r="B35" s="321"/>
      <c r="C35" s="327"/>
      <c r="D35" s="327"/>
      <c r="E35" s="327"/>
      <c r="F35" s="327"/>
      <c r="G35" s="327"/>
      <c r="H35" s="327"/>
      <c r="I35" s="327"/>
      <c r="J35" s="327"/>
      <c r="K35" s="322"/>
    </row>
    <row r="36" spans="1:11" s="28" customFormat="1" ht="12">
      <c r="A36" s="326"/>
      <c r="B36" s="321"/>
      <c r="C36" s="327"/>
      <c r="D36" s="327"/>
      <c r="E36" s="327"/>
      <c r="F36" s="327"/>
      <c r="G36" s="327"/>
      <c r="H36" s="327"/>
      <c r="I36" s="327"/>
      <c r="J36" s="327"/>
      <c r="K36" s="322"/>
    </row>
    <row r="37" spans="1:11" s="28" customFormat="1" ht="12">
      <c r="A37" s="326"/>
      <c r="B37" s="321"/>
      <c r="C37" s="327"/>
      <c r="D37" s="327"/>
      <c r="E37" s="327"/>
      <c r="F37" s="327"/>
      <c r="G37" s="327"/>
      <c r="H37" s="327"/>
      <c r="I37" s="327"/>
      <c r="J37" s="327"/>
      <c r="K37" s="322"/>
    </row>
    <row r="38" spans="1:11" s="28" customFormat="1" ht="12">
      <c r="A38" s="326"/>
      <c r="B38" s="321"/>
      <c r="C38" s="327"/>
      <c r="D38" s="327"/>
      <c r="E38" s="327"/>
      <c r="F38" s="327"/>
      <c r="G38" s="327"/>
      <c r="H38" s="327"/>
      <c r="I38" s="327"/>
      <c r="J38" s="327"/>
      <c r="K38" s="322"/>
    </row>
    <row r="39" spans="1:11" s="28" customFormat="1" ht="12">
      <c r="A39" s="326"/>
      <c r="B39" s="321"/>
      <c r="C39" s="327"/>
      <c r="D39" s="327"/>
      <c r="E39" s="327"/>
      <c r="F39" s="327"/>
      <c r="G39" s="327"/>
      <c r="H39" s="327"/>
      <c r="I39" s="327"/>
      <c r="J39" s="327"/>
      <c r="K39" s="322"/>
    </row>
    <row r="40" spans="1:11" s="28" customFormat="1" ht="12">
      <c r="A40" s="326"/>
      <c r="B40" s="321"/>
      <c r="C40" s="327"/>
      <c r="D40" s="327"/>
      <c r="E40" s="327"/>
      <c r="F40" s="327"/>
      <c r="G40" s="327"/>
      <c r="H40" s="327"/>
      <c r="I40" s="327"/>
      <c r="J40" s="327"/>
      <c r="K40" s="322"/>
    </row>
    <row r="41" spans="1:11" s="28" customFormat="1" ht="12">
      <c r="A41" s="326"/>
      <c r="B41" s="321"/>
      <c r="C41" s="327"/>
      <c r="D41" s="327"/>
      <c r="E41" s="327"/>
      <c r="F41" s="327"/>
      <c r="G41" s="327"/>
      <c r="H41" s="327"/>
      <c r="I41" s="327"/>
      <c r="J41" s="327"/>
      <c r="K41" s="322"/>
    </row>
    <row r="42" spans="1:11" s="28" customFormat="1" ht="12">
      <c r="A42" s="326"/>
      <c r="B42" s="321"/>
      <c r="C42" s="327"/>
      <c r="D42" s="327"/>
      <c r="E42" s="327"/>
      <c r="F42" s="327"/>
      <c r="G42" s="327"/>
      <c r="H42" s="327"/>
      <c r="I42" s="327"/>
      <c r="J42" s="327"/>
      <c r="K42" s="322"/>
    </row>
    <row r="43" spans="1:11" s="28" customFormat="1" ht="12">
      <c r="A43" s="326"/>
      <c r="B43" s="321"/>
      <c r="C43" s="327"/>
      <c r="D43" s="327"/>
      <c r="E43" s="327"/>
      <c r="F43" s="327"/>
      <c r="G43" s="327"/>
      <c r="H43" s="327"/>
      <c r="I43" s="327"/>
      <c r="J43" s="327"/>
      <c r="K43" s="322"/>
    </row>
    <row r="44" spans="1:11" s="28" customFormat="1" ht="12">
      <c r="A44" s="326"/>
      <c r="B44" s="321"/>
      <c r="C44" s="327"/>
      <c r="D44" s="327"/>
      <c r="E44" s="327"/>
      <c r="F44" s="327"/>
      <c r="G44" s="327"/>
      <c r="H44" s="327"/>
      <c r="I44" s="327"/>
      <c r="J44" s="327"/>
      <c r="K44" s="322"/>
    </row>
    <row r="45" spans="1:11" s="28" customFormat="1" ht="12">
      <c r="A45" s="326"/>
      <c r="B45" s="321"/>
      <c r="C45" s="327"/>
      <c r="D45" s="327"/>
      <c r="E45" s="327"/>
      <c r="F45" s="327"/>
      <c r="G45" s="327"/>
      <c r="H45" s="327"/>
      <c r="I45" s="327"/>
      <c r="J45" s="327"/>
      <c r="K45" s="322"/>
    </row>
    <row r="46" spans="1:11" s="28" customFormat="1" ht="12">
      <c r="A46" s="326"/>
      <c r="B46" s="321"/>
      <c r="C46" s="327"/>
      <c r="D46" s="327"/>
      <c r="E46" s="327"/>
      <c r="F46" s="327"/>
      <c r="G46" s="327"/>
      <c r="H46" s="327"/>
      <c r="I46" s="327"/>
      <c r="J46" s="327"/>
      <c r="K46" s="322"/>
    </row>
    <row r="47" spans="1:11" s="28" customFormat="1" ht="12">
      <c r="A47" s="326"/>
      <c r="B47" s="321"/>
      <c r="C47" s="327"/>
      <c r="D47" s="327"/>
      <c r="E47" s="327"/>
      <c r="F47" s="327"/>
      <c r="G47" s="327"/>
      <c r="H47" s="327"/>
      <c r="I47" s="327"/>
      <c r="J47" s="327"/>
      <c r="K47" s="322"/>
    </row>
    <row r="48" spans="1:11" s="28" customFormat="1" ht="12">
      <c r="A48" s="326"/>
      <c r="B48" s="321"/>
      <c r="C48" s="327"/>
      <c r="D48" s="327"/>
      <c r="E48" s="327"/>
      <c r="F48" s="327"/>
      <c r="G48" s="327"/>
      <c r="H48" s="327"/>
      <c r="I48" s="327"/>
      <c r="J48" s="327"/>
      <c r="K48" s="322"/>
    </row>
    <row r="49" spans="1:11" s="28" customFormat="1" ht="12">
      <c r="A49" s="326"/>
      <c r="B49" s="321"/>
      <c r="C49" s="327"/>
      <c r="D49" s="327"/>
      <c r="E49" s="327"/>
      <c r="F49" s="327"/>
      <c r="G49" s="327"/>
      <c r="H49" s="327"/>
      <c r="I49" s="327"/>
      <c r="J49" s="327"/>
      <c r="K49" s="322"/>
    </row>
    <row r="50" spans="1:11" s="28" customFormat="1" ht="12">
      <c r="A50" s="326"/>
      <c r="B50" s="321"/>
      <c r="C50" s="327"/>
      <c r="D50" s="327"/>
      <c r="E50" s="327"/>
      <c r="F50" s="327"/>
      <c r="G50" s="327"/>
      <c r="H50" s="327"/>
      <c r="I50" s="327"/>
      <c r="J50" s="327"/>
      <c r="K50" s="322"/>
    </row>
    <row r="51" spans="1:11" s="28" customFormat="1" ht="12">
      <c r="A51" s="326"/>
      <c r="B51" s="321"/>
      <c r="C51" s="327"/>
      <c r="D51" s="327"/>
      <c r="E51" s="327"/>
      <c r="F51" s="327"/>
      <c r="G51" s="327"/>
      <c r="H51" s="327"/>
      <c r="I51" s="327"/>
      <c r="J51" s="327"/>
      <c r="K51" s="322"/>
    </row>
    <row r="52" spans="1:11" s="28" customFormat="1" ht="12">
      <c r="A52" s="326"/>
      <c r="B52" s="321"/>
      <c r="C52" s="327"/>
      <c r="D52" s="327"/>
      <c r="E52" s="327"/>
      <c r="F52" s="327"/>
      <c r="G52" s="327"/>
      <c r="H52" s="327"/>
      <c r="I52" s="327"/>
      <c r="J52" s="327"/>
      <c r="K52" s="322"/>
    </row>
    <row r="53" spans="1:11" s="28" customFormat="1" ht="12">
      <c r="A53" s="326"/>
      <c r="B53" s="321"/>
      <c r="C53" s="327"/>
      <c r="D53" s="327"/>
      <c r="E53" s="327"/>
      <c r="F53" s="327"/>
      <c r="G53" s="327"/>
      <c r="H53" s="327"/>
      <c r="I53" s="327"/>
      <c r="J53" s="327"/>
      <c r="K53" s="322"/>
    </row>
    <row r="54" spans="1:11" s="28" customFormat="1" ht="12">
      <c r="A54" s="326"/>
      <c r="B54" s="321"/>
      <c r="C54" s="327"/>
      <c r="D54" s="327"/>
      <c r="E54" s="327"/>
      <c r="F54" s="327"/>
      <c r="G54" s="327"/>
      <c r="H54" s="327"/>
      <c r="I54" s="327"/>
      <c r="J54" s="327"/>
      <c r="K54" s="322"/>
    </row>
    <row r="55" spans="1:11" s="28" customFormat="1" ht="12">
      <c r="A55" s="326"/>
      <c r="B55" s="321" t="s">
        <v>1654</v>
      </c>
      <c r="C55" s="327"/>
      <c r="D55" s="327"/>
      <c r="E55" s="327"/>
      <c r="F55" s="327"/>
      <c r="G55" s="327"/>
      <c r="H55" s="327"/>
      <c r="I55" s="327"/>
      <c r="J55" s="327"/>
      <c r="K55" s="322"/>
    </row>
    <row r="56" spans="1:11" s="28" customFormat="1" ht="12">
      <c r="A56" s="326"/>
      <c r="B56" s="321" t="s">
        <v>1655</v>
      </c>
      <c r="C56" s="327"/>
      <c r="D56" s="327"/>
      <c r="E56" s="327"/>
      <c r="F56" s="327"/>
      <c r="G56" s="327"/>
      <c r="H56" s="327"/>
      <c r="I56" s="327"/>
      <c r="J56" s="327"/>
      <c r="K56" s="322"/>
    </row>
    <row r="57" spans="1:11" s="28" customFormat="1" ht="12">
      <c r="A57" s="326"/>
      <c r="B57" s="326"/>
      <c r="C57" s="326"/>
      <c r="D57" s="326"/>
      <c r="E57" s="326"/>
      <c r="F57" s="326"/>
      <c r="G57" s="326"/>
      <c r="H57" s="326"/>
      <c r="I57" s="326"/>
      <c r="J57" s="326"/>
      <c r="K57" s="2088"/>
    </row>
    <row r="58" spans="1:11" s="28" customFormat="1" ht="12">
      <c r="A58" s="346"/>
      <c r="B58" s="364"/>
      <c r="C58" s="364"/>
      <c r="D58" s="364"/>
      <c r="E58" s="364"/>
      <c r="F58" s="364"/>
      <c r="G58" s="364"/>
      <c r="H58" s="364"/>
      <c r="I58" s="364"/>
      <c r="J58" s="327"/>
      <c r="K58" s="322"/>
    </row>
    <row r="59" spans="1:11" s="28" customFormat="1" ht="12">
      <c r="A59" s="327"/>
      <c r="B59" s="327"/>
      <c r="C59" s="327"/>
      <c r="D59" s="327"/>
      <c r="E59" s="327"/>
      <c r="F59" s="327"/>
      <c r="G59" s="327"/>
      <c r="H59" s="327"/>
      <c r="I59" s="327"/>
      <c r="J59" s="327"/>
      <c r="K59" s="322"/>
    </row>
    <row r="60" spans="1:11" s="28" customFormat="1" ht="12">
      <c r="A60" s="327"/>
      <c r="B60" s="327"/>
      <c r="C60" s="327"/>
      <c r="D60" s="327"/>
      <c r="E60" s="327"/>
      <c r="F60" s="327"/>
      <c r="G60" s="327"/>
      <c r="H60" s="327"/>
      <c r="I60" s="327"/>
      <c r="J60" s="327"/>
      <c r="K60" s="322"/>
    </row>
    <row r="61" spans="1:11" s="28" customFormat="1" ht="12">
      <c r="A61" s="327"/>
      <c r="B61" s="327"/>
      <c r="C61" s="327"/>
      <c r="D61" s="327"/>
      <c r="E61" s="327"/>
      <c r="F61" s="327"/>
      <c r="G61" s="327"/>
      <c r="H61" s="327"/>
      <c r="I61" s="327"/>
      <c r="J61" s="327"/>
      <c r="K61" s="322"/>
    </row>
    <row r="62" spans="1:11" s="28" customFormat="1" ht="12">
      <c r="A62" s="327"/>
      <c r="B62" s="327"/>
      <c r="C62" s="327"/>
      <c r="D62" s="327"/>
      <c r="E62" s="327"/>
      <c r="F62" s="327"/>
      <c r="G62" s="327"/>
      <c r="H62" s="327"/>
      <c r="I62" s="327"/>
      <c r="J62" s="327"/>
      <c r="K62" s="322"/>
    </row>
    <row r="63" spans="1:11" s="28" customFormat="1" ht="12">
      <c r="A63" s="327"/>
      <c r="B63" s="327"/>
      <c r="C63" s="327"/>
      <c r="D63" s="327"/>
      <c r="E63" s="327"/>
      <c r="F63" s="327"/>
      <c r="G63" s="327"/>
      <c r="H63" s="327"/>
      <c r="I63" s="327"/>
      <c r="J63" s="327"/>
      <c r="K63" s="322"/>
    </row>
    <row r="64" spans="1:11" s="28" customFormat="1" ht="12">
      <c r="A64" s="327"/>
      <c r="B64" s="327"/>
      <c r="C64" s="327"/>
      <c r="D64" s="327"/>
      <c r="E64" s="327"/>
      <c r="F64" s="327"/>
      <c r="G64" s="327"/>
      <c r="H64" s="327"/>
      <c r="I64" s="327"/>
      <c r="J64" s="327"/>
      <c r="K64" s="322"/>
    </row>
    <row r="65" spans="1:11" s="28" customFormat="1" ht="12">
      <c r="A65" s="327"/>
      <c r="B65" s="327"/>
      <c r="C65" s="327"/>
      <c r="D65" s="327"/>
      <c r="E65" s="327"/>
      <c r="F65" s="327"/>
      <c r="G65" s="327"/>
      <c r="H65" s="327"/>
      <c r="I65" s="327"/>
      <c r="J65" s="327"/>
      <c r="K65" s="322"/>
    </row>
    <row r="66" spans="1:11" s="28" customFormat="1" ht="12">
      <c r="A66" s="327"/>
      <c r="B66" s="327"/>
      <c r="C66" s="327"/>
      <c r="D66" s="327"/>
      <c r="E66" s="327"/>
      <c r="F66" s="327"/>
      <c r="G66" s="327"/>
      <c r="H66" s="327"/>
      <c r="I66" s="327"/>
      <c r="J66" s="327"/>
      <c r="K66" s="322"/>
    </row>
    <row r="67" spans="1:11" s="28" customFormat="1" ht="12">
      <c r="A67" s="327"/>
      <c r="B67" s="327"/>
      <c r="C67" s="327"/>
      <c r="D67" s="327"/>
      <c r="E67" s="327"/>
      <c r="F67" s="327"/>
      <c r="G67" s="327"/>
      <c r="H67" s="327"/>
      <c r="I67" s="327"/>
      <c r="J67" s="327"/>
      <c r="K67" s="322"/>
    </row>
    <row r="68" spans="1:11" s="28" customFormat="1" ht="12">
      <c r="A68" s="327"/>
      <c r="B68" s="327"/>
      <c r="C68" s="327"/>
      <c r="D68" s="327"/>
      <c r="E68" s="327"/>
      <c r="F68" s="327"/>
      <c r="G68" s="327"/>
      <c r="H68" s="327"/>
      <c r="I68" s="327"/>
      <c r="J68" s="327"/>
      <c r="K68" s="322"/>
    </row>
    <row r="69" spans="1:11" s="28" customFormat="1" ht="12">
      <c r="A69" s="327"/>
      <c r="B69" s="327"/>
      <c r="C69" s="327"/>
      <c r="D69" s="327"/>
      <c r="E69" s="327"/>
      <c r="F69" s="327"/>
      <c r="G69" s="327"/>
      <c r="H69" s="327"/>
      <c r="I69" s="327"/>
      <c r="J69" s="327"/>
      <c r="K69" s="322"/>
    </row>
    <row r="70" spans="1:11" s="28" customFormat="1" ht="12">
      <c r="A70" s="327"/>
      <c r="B70" s="327"/>
      <c r="C70" s="327"/>
      <c r="D70" s="327"/>
      <c r="E70" s="327"/>
      <c r="F70" s="327"/>
      <c r="G70" s="327"/>
      <c r="H70" s="327"/>
      <c r="I70" s="327"/>
      <c r="J70" s="327"/>
      <c r="K70" s="322"/>
    </row>
    <row r="71" spans="1:11" s="28" customFormat="1" ht="12">
      <c r="A71" s="327"/>
      <c r="B71" s="327"/>
      <c r="C71" s="327"/>
      <c r="D71" s="327"/>
      <c r="E71" s="327"/>
      <c r="F71" s="327"/>
      <c r="G71" s="327"/>
      <c r="H71" s="327"/>
      <c r="I71" s="327"/>
      <c r="J71" s="327"/>
      <c r="K71" s="322"/>
    </row>
    <row r="72" spans="1:11" s="28" customFormat="1" ht="12">
      <c r="A72" s="327"/>
      <c r="B72" s="327"/>
      <c r="C72" s="327"/>
      <c r="D72" s="327"/>
      <c r="E72" s="327"/>
      <c r="F72" s="327"/>
      <c r="G72" s="327"/>
      <c r="H72" s="327"/>
      <c r="I72" s="327"/>
      <c r="J72" s="327"/>
      <c r="K72" s="322"/>
    </row>
    <row r="73" spans="1:11" s="28" customFormat="1" ht="12">
      <c r="A73" s="327"/>
      <c r="B73" s="327"/>
      <c r="C73" s="327"/>
      <c r="D73" s="327"/>
      <c r="E73" s="327"/>
      <c r="F73" s="327"/>
      <c r="G73" s="327"/>
      <c r="H73" s="327"/>
      <c r="I73" s="327"/>
      <c r="J73" s="327"/>
      <c r="K73" s="322"/>
    </row>
    <row r="74" spans="1:11" s="28" customFormat="1" ht="12">
      <c r="A74" s="327"/>
      <c r="B74" s="327"/>
      <c r="C74" s="327"/>
      <c r="D74" s="327"/>
      <c r="E74" s="327"/>
      <c r="F74" s="327"/>
      <c r="G74" s="327"/>
      <c r="H74" s="327"/>
      <c r="I74" s="327"/>
      <c r="J74" s="327"/>
      <c r="K74" s="322"/>
    </row>
    <row r="75" spans="1:11" s="28" customFormat="1" ht="12">
      <c r="A75" s="327"/>
      <c r="B75" s="327"/>
      <c r="C75" s="327"/>
      <c r="D75" s="327"/>
      <c r="E75" s="327"/>
      <c r="F75" s="327"/>
      <c r="G75" s="327"/>
      <c r="H75" s="327"/>
      <c r="I75" s="327"/>
      <c r="J75" s="327"/>
      <c r="K75" s="322"/>
    </row>
    <row r="76" spans="1:11" s="28" customFormat="1" ht="12">
      <c r="A76" s="327"/>
      <c r="B76" s="327"/>
      <c r="C76" s="327"/>
      <c r="D76" s="327"/>
      <c r="E76" s="327"/>
      <c r="F76" s="327"/>
      <c r="G76" s="327"/>
      <c r="H76" s="327"/>
      <c r="I76" s="327"/>
      <c r="J76" s="327"/>
      <c r="K76" s="322"/>
    </row>
    <row r="77" spans="1:11" s="28" customFormat="1" ht="12">
      <c r="A77" s="327"/>
      <c r="B77" s="327"/>
      <c r="C77" s="327"/>
      <c r="D77" s="327"/>
      <c r="E77" s="327"/>
      <c r="F77" s="327"/>
      <c r="G77" s="327"/>
      <c r="H77" s="327"/>
      <c r="I77" s="327"/>
      <c r="J77" s="327"/>
      <c r="K77" s="322"/>
    </row>
    <row r="78" spans="1:11" s="28" customFormat="1" ht="12">
      <c r="A78" s="327"/>
      <c r="B78" s="327"/>
      <c r="C78" s="327"/>
      <c r="D78" s="327"/>
      <c r="E78" s="327"/>
      <c r="F78" s="327"/>
      <c r="G78" s="327"/>
      <c r="H78" s="327"/>
      <c r="I78" s="327"/>
      <c r="J78" s="327"/>
      <c r="K78" s="322"/>
    </row>
    <row r="79" spans="1:11" s="28" customFormat="1" ht="12">
      <c r="A79" s="327"/>
      <c r="B79" s="327"/>
      <c r="C79" s="327"/>
      <c r="D79" s="327"/>
      <c r="E79" s="327"/>
      <c r="F79" s="327"/>
      <c r="G79" s="327"/>
      <c r="H79" s="327"/>
      <c r="I79" s="327"/>
      <c r="J79" s="327"/>
      <c r="K79" s="322"/>
    </row>
    <row r="80" spans="1:11" s="28" customFormat="1" ht="12">
      <c r="A80" s="327"/>
      <c r="B80" s="327"/>
      <c r="C80" s="327"/>
      <c r="D80" s="327"/>
      <c r="E80" s="327"/>
      <c r="F80" s="327"/>
      <c r="G80" s="327"/>
      <c r="H80" s="327"/>
      <c r="I80" s="327"/>
      <c r="J80" s="327"/>
      <c r="K80" s="322"/>
    </row>
    <row r="81" spans="1:11" s="28" customFormat="1" ht="12">
      <c r="A81" s="327"/>
      <c r="B81" s="327"/>
      <c r="C81" s="327"/>
      <c r="D81" s="327"/>
      <c r="E81" s="327"/>
      <c r="F81" s="327"/>
      <c r="G81" s="327"/>
      <c r="H81" s="327"/>
      <c r="I81" s="327"/>
      <c r="J81" s="327"/>
      <c r="K81" s="322"/>
    </row>
    <row r="82" spans="1:11" s="28" customFormat="1" ht="12">
      <c r="A82" s="327"/>
      <c r="B82" s="327"/>
      <c r="C82" s="327"/>
      <c r="D82" s="327"/>
      <c r="E82" s="327"/>
      <c r="F82" s="327"/>
      <c r="G82" s="327"/>
      <c r="H82" s="327"/>
      <c r="I82" s="327"/>
      <c r="J82" s="327"/>
      <c r="K82" s="322"/>
    </row>
    <row r="83" spans="1:11" s="28" customFormat="1" ht="12">
      <c r="A83" s="327"/>
      <c r="B83" s="327"/>
      <c r="C83" s="327"/>
      <c r="D83" s="327"/>
      <c r="E83" s="327"/>
      <c r="F83" s="327"/>
      <c r="G83" s="327"/>
      <c r="H83" s="327"/>
      <c r="I83" s="327"/>
      <c r="J83" s="327"/>
      <c r="K83" s="322"/>
    </row>
    <row r="84" spans="1:11" s="28" customFormat="1" ht="12">
      <c r="A84" s="327"/>
      <c r="B84" s="327"/>
      <c r="C84" s="327"/>
      <c r="D84" s="327"/>
      <c r="E84" s="327"/>
      <c r="F84" s="327"/>
      <c r="G84" s="327"/>
      <c r="H84" s="327"/>
      <c r="I84" s="327"/>
      <c r="J84" s="327"/>
      <c r="K84" s="322"/>
    </row>
    <row r="85" spans="1:11" s="28" customFormat="1" ht="12">
      <c r="A85" s="327"/>
      <c r="B85" s="327"/>
      <c r="C85" s="327"/>
      <c r="D85" s="327"/>
      <c r="E85" s="327"/>
      <c r="F85" s="327"/>
      <c r="G85" s="327"/>
      <c r="H85" s="327"/>
      <c r="I85" s="327"/>
      <c r="J85" s="327"/>
      <c r="K85" s="322"/>
    </row>
    <row r="86" spans="1:11" s="28" customFormat="1" ht="12">
      <c r="A86" s="327"/>
      <c r="B86" s="327"/>
      <c r="C86" s="327"/>
      <c r="D86" s="327"/>
      <c r="E86" s="327"/>
      <c r="F86" s="327"/>
      <c r="G86" s="327"/>
      <c r="H86" s="327"/>
      <c r="I86" s="327"/>
      <c r="J86" s="327"/>
      <c r="K86" s="322"/>
    </row>
    <row r="87" spans="1:11" s="28" customFormat="1" ht="12">
      <c r="A87" s="327"/>
      <c r="B87" s="327"/>
      <c r="C87" s="327"/>
      <c r="D87" s="327"/>
      <c r="E87" s="327"/>
      <c r="F87" s="327"/>
      <c r="G87" s="327"/>
      <c r="H87" s="327"/>
      <c r="I87" s="327"/>
      <c r="J87" s="327"/>
      <c r="K87" s="322"/>
    </row>
    <row r="88" spans="1:11" s="28" customFormat="1" ht="12">
      <c r="A88" s="327"/>
      <c r="B88" s="327"/>
      <c r="C88" s="327"/>
      <c r="D88" s="327"/>
      <c r="E88" s="327"/>
      <c r="F88" s="327"/>
      <c r="G88" s="327"/>
      <c r="H88" s="327"/>
      <c r="I88" s="327"/>
      <c r="J88" s="327"/>
      <c r="K88" s="322"/>
    </row>
    <row r="89" spans="1:11" s="28" customFormat="1" ht="12">
      <c r="A89" s="327"/>
      <c r="B89" s="327"/>
      <c r="C89" s="327"/>
      <c r="D89" s="327"/>
      <c r="E89" s="327"/>
      <c r="F89" s="327"/>
      <c r="G89" s="327"/>
      <c r="H89" s="327"/>
      <c r="I89" s="327"/>
      <c r="J89" s="327"/>
      <c r="K89" s="322"/>
    </row>
    <row r="90" spans="1:11" s="28" customFormat="1" ht="12">
      <c r="A90" s="327"/>
      <c r="B90" s="327"/>
      <c r="C90" s="327"/>
      <c r="D90" s="327"/>
      <c r="E90" s="327"/>
      <c r="F90" s="327"/>
      <c r="G90" s="327"/>
      <c r="H90" s="327"/>
      <c r="I90" s="327"/>
      <c r="J90" s="327"/>
      <c r="K90" s="322"/>
    </row>
    <row r="91" spans="1:11" s="28" customFormat="1" ht="12">
      <c r="A91" s="327"/>
      <c r="B91" s="327"/>
      <c r="C91" s="327"/>
      <c r="D91" s="327"/>
      <c r="E91" s="327"/>
      <c r="F91" s="327"/>
      <c r="G91" s="327"/>
      <c r="H91" s="327"/>
      <c r="I91" s="327"/>
      <c r="J91" s="327"/>
      <c r="K91" s="322"/>
    </row>
    <row r="92" spans="1:11" s="28" customFormat="1" ht="12">
      <c r="A92" s="327"/>
      <c r="B92" s="327"/>
      <c r="C92" s="327"/>
      <c r="D92" s="327"/>
      <c r="E92" s="327"/>
      <c r="F92" s="327"/>
      <c r="G92" s="327"/>
      <c r="H92" s="327"/>
      <c r="I92" s="327"/>
      <c r="J92" s="327"/>
      <c r="K92" s="322"/>
    </row>
    <row r="93" spans="1:11" s="28" customFormat="1" ht="12">
      <c r="A93" s="327"/>
      <c r="B93" s="327"/>
      <c r="C93" s="327"/>
      <c r="D93" s="327"/>
      <c r="E93" s="327"/>
      <c r="F93" s="327"/>
      <c r="G93" s="327"/>
      <c r="H93" s="327"/>
      <c r="I93" s="327"/>
      <c r="J93" s="327"/>
      <c r="K93" s="322"/>
    </row>
    <row r="94" spans="1:11" s="28" customFormat="1" ht="12">
      <c r="A94" s="327"/>
      <c r="B94" s="327"/>
      <c r="C94" s="327"/>
      <c r="D94" s="327"/>
      <c r="E94" s="327"/>
      <c r="F94" s="327"/>
      <c r="G94" s="327"/>
      <c r="H94" s="327"/>
      <c r="I94" s="327"/>
      <c r="J94" s="327"/>
      <c r="K94" s="322"/>
    </row>
    <row r="95" spans="1:11" s="28" customFormat="1" ht="12">
      <c r="A95" s="327"/>
      <c r="B95" s="327"/>
      <c r="C95" s="327"/>
      <c r="D95" s="327"/>
      <c r="E95" s="327"/>
      <c r="F95" s="327"/>
      <c r="G95" s="327"/>
      <c r="H95" s="327"/>
      <c r="I95" s="327"/>
      <c r="J95" s="327"/>
      <c r="K95" s="322"/>
    </row>
    <row r="96" spans="1:11" s="28" customFormat="1" ht="12">
      <c r="A96" s="327"/>
      <c r="B96" s="327"/>
      <c r="C96" s="327"/>
      <c r="D96" s="327"/>
      <c r="E96" s="327"/>
      <c r="F96" s="327"/>
      <c r="G96" s="327"/>
      <c r="H96" s="327"/>
      <c r="I96" s="327"/>
      <c r="J96" s="327"/>
      <c r="K96" s="322"/>
    </row>
    <row r="97" spans="1:11" s="28" customFormat="1" ht="12">
      <c r="A97" s="327"/>
      <c r="B97" s="327"/>
      <c r="C97" s="327"/>
      <c r="D97" s="327"/>
      <c r="E97" s="327"/>
      <c r="F97" s="327"/>
      <c r="G97" s="327"/>
      <c r="H97" s="327"/>
      <c r="I97" s="327"/>
      <c r="J97" s="327"/>
      <c r="K97" s="322"/>
    </row>
    <row r="98" spans="1:11" s="28" customFormat="1" ht="12">
      <c r="A98" s="327"/>
      <c r="B98" s="327"/>
      <c r="C98" s="327"/>
      <c r="D98" s="327"/>
      <c r="E98" s="327"/>
      <c r="F98" s="327"/>
      <c r="G98" s="327"/>
      <c r="H98" s="327"/>
      <c r="I98" s="327"/>
      <c r="J98" s="327"/>
      <c r="K98" s="322"/>
    </row>
    <row r="99" spans="1:11" s="28" customFormat="1" ht="12">
      <c r="A99" s="327"/>
      <c r="B99" s="327"/>
      <c r="C99" s="327"/>
      <c r="D99" s="327"/>
      <c r="E99" s="327"/>
      <c r="F99" s="327"/>
      <c r="G99" s="327"/>
      <c r="H99" s="327"/>
      <c r="I99" s="327"/>
      <c r="J99" s="327"/>
      <c r="K99" s="322"/>
    </row>
    <row r="100" spans="1:11" s="28" customFormat="1" ht="12">
      <c r="A100" s="327"/>
      <c r="B100" s="327"/>
      <c r="C100" s="327"/>
      <c r="D100" s="327"/>
      <c r="E100" s="327"/>
      <c r="F100" s="327"/>
      <c r="G100" s="327"/>
      <c r="H100" s="327"/>
      <c r="I100" s="327"/>
      <c r="J100" s="327"/>
      <c r="K100" s="322"/>
    </row>
    <row r="101" spans="1:11" s="28" customFormat="1" ht="12">
      <c r="A101" s="327"/>
      <c r="B101" s="327"/>
      <c r="C101" s="327"/>
      <c r="D101" s="327"/>
      <c r="E101" s="327"/>
      <c r="F101" s="327"/>
      <c r="G101" s="327"/>
      <c r="H101" s="327"/>
      <c r="I101" s="327"/>
      <c r="J101" s="327"/>
      <c r="K101" s="322"/>
    </row>
    <row r="102" spans="1:11" s="28" customFormat="1" ht="12">
      <c r="A102" s="327"/>
      <c r="B102" s="327"/>
      <c r="C102" s="327"/>
      <c r="D102" s="327"/>
      <c r="E102" s="327"/>
      <c r="F102" s="327"/>
      <c r="G102" s="327"/>
      <c r="H102" s="327"/>
      <c r="I102" s="327"/>
      <c r="J102" s="327"/>
      <c r="K102" s="322"/>
    </row>
    <row r="103" spans="1:11" s="28" customFormat="1" ht="12">
      <c r="A103" s="327"/>
      <c r="B103" s="327"/>
      <c r="C103" s="327"/>
      <c r="D103" s="327"/>
      <c r="E103" s="327"/>
      <c r="F103" s="327"/>
      <c r="G103" s="327"/>
      <c r="H103" s="327"/>
      <c r="I103" s="327"/>
      <c r="J103" s="327"/>
      <c r="K103" s="322"/>
    </row>
    <row r="104" spans="1:11" s="28" customFormat="1" ht="12">
      <c r="A104" s="327"/>
      <c r="B104" s="327"/>
      <c r="C104" s="327"/>
      <c r="D104" s="327"/>
      <c r="E104" s="327"/>
      <c r="F104" s="327"/>
      <c r="G104" s="327"/>
      <c r="H104" s="327"/>
      <c r="I104" s="327"/>
      <c r="J104" s="327"/>
      <c r="K104" s="322"/>
    </row>
    <row r="105" spans="1:11" s="28" customFormat="1" ht="12">
      <c r="A105" s="327"/>
      <c r="B105" s="327"/>
      <c r="C105" s="327"/>
      <c r="D105" s="327"/>
      <c r="E105" s="327"/>
      <c r="F105" s="327"/>
      <c r="G105" s="327"/>
      <c r="H105" s="327"/>
      <c r="I105" s="327"/>
      <c r="J105" s="327"/>
      <c r="K105" s="322"/>
    </row>
    <row r="106" spans="1:11" s="28" customFormat="1" ht="12">
      <c r="A106" s="327"/>
      <c r="B106" s="327"/>
      <c r="C106" s="327"/>
      <c r="D106" s="327"/>
      <c r="E106" s="327"/>
      <c r="F106" s="327"/>
      <c r="G106" s="327"/>
      <c r="H106" s="327"/>
      <c r="I106" s="327"/>
      <c r="J106" s="327"/>
      <c r="K106" s="322"/>
    </row>
    <row r="107" spans="1:11" s="28" customFormat="1" ht="12">
      <c r="A107" s="327"/>
      <c r="B107" s="327"/>
      <c r="C107" s="327"/>
      <c r="D107" s="327"/>
      <c r="E107" s="327"/>
      <c r="F107" s="327"/>
      <c r="G107" s="327"/>
      <c r="H107" s="327"/>
      <c r="I107" s="327"/>
      <c r="J107" s="327"/>
      <c r="K107" s="322"/>
    </row>
    <row r="108" spans="1:11" s="28" customFormat="1" ht="12">
      <c r="A108" s="327"/>
      <c r="B108" s="327"/>
      <c r="C108" s="327"/>
      <c r="D108" s="327"/>
      <c r="E108" s="327"/>
      <c r="F108" s="327"/>
      <c r="G108" s="327"/>
      <c r="H108" s="327"/>
      <c r="I108" s="327"/>
      <c r="J108" s="327"/>
      <c r="K108" s="322"/>
    </row>
    <row r="109" spans="1:11" s="28" customFormat="1" ht="12">
      <c r="A109" s="327"/>
      <c r="B109" s="327"/>
      <c r="C109" s="327"/>
      <c r="D109" s="327"/>
      <c r="E109" s="327"/>
      <c r="F109" s="327"/>
      <c r="G109" s="327"/>
      <c r="H109" s="327"/>
      <c r="I109" s="327"/>
      <c r="J109" s="327"/>
      <c r="K109" s="322"/>
    </row>
    <row r="110" spans="1:11" s="28" customFormat="1" ht="12">
      <c r="A110" s="327"/>
      <c r="B110" s="327"/>
      <c r="C110" s="327"/>
      <c r="D110" s="327"/>
      <c r="E110" s="327"/>
      <c r="F110" s="327"/>
      <c r="G110" s="327"/>
      <c r="H110" s="327"/>
      <c r="I110" s="327"/>
      <c r="J110" s="327"/>
      <c r="K110" s="322"/>
    </row>
    <row r="111" spans="1:11" s="28" customFormat="1" ht="12">
      <c r="A111" s="327"/>
      <c r="B111" s="327"/>
      <c r="C111" s="327"/>
      <c r="D111" s="327"/>
      <c r="E111" s="327"/>
      <c r="F111" s="327"/>
      <c r="G111" s="327"/>
      <c r="H111" s="327"/>
      <c r="I111" s="327"/>
      <c r="J111" s="327"/>
      <c r="K111" s="322"/>
    </row>
    <row r="112" spans="1:11" s="28" customFormat="1" ht="12">
      <c r="A112" s="327"/>
      <c r="B112" s="327"/>
      <c r="C112" s="327"/>
      <c r="D112" s="327"/>
      <c r="E112" s="327"/>
      <c r="F112" s="327"/>
      <c r="G112" s="327"/>
      <c r="H112" s="327"/>
      <c r="I112" s="327"/>
      <c r="J112" s="327"/>
      <c r="K112" s="322"/>
    </row>
    <row r="113" spans="1:11" s="28" customFormat="1" ht="12">
      <c r="A113" s="327"/>
      <c r="B113" s="327"/>
      <c r="C113" s="327"/>
      <c r="D113" s="327"/>
      <c r="E113" s="327"/>
      <c r="F113" s="327"/>
      <c r="G113" s="327"/>
      <c r="H113" s="327"/>
      <c r="I113" s="327"/>
      <c r="J113" s="327"/>
      <c r="K113" s="322"/>
    </row>
    <row r="114" spans="1:11" s="28" customFormat="1" ht="12">
      <c r="A114" s="327"/>
      <c r="B114" s="327"/>
      <c r="C114" s="327"/>
      <c r="D114" s="327"/>
      <c r="E114" s="327"/>
      <c r="F114" s="327"/>
      <c r="G114" s="327"/>
      <c r="H114" s="327"/>
      <c r="I114" s="327"/>
      <c r="J114" s="327"/>
      <c r="K114" s="322"/>
    </row>
    <row r="115" spans="1:11" s="28" customFormat="1" ht="12">
      <c r="A115" s="327"/>
      <c r="B115" s="327"/>
      <c r="C115" s="327"/>
      <c r="D115" s="327"/>
      <c r="E115" s="327"/>
      <c r="F115" s="327"/>
      <c r="G115" s="327"/>
      <c r="H115" s="327"/>
      <c r="I115" s="327"/>
      <c r="J115" s="327"/>
      <c r="K115" s="322"/>
    </row>
    <row r="116" spans="1:11" s="28" customFormat="1" ht="12">
      <c r="A116" s="327"/>
      <c r="B116" s="327"/>
      <c r="C116" s="327"/>
      <c r="D116" s="327"/>
      <c r="E116" s="327"/>
      <c r="F116" s="327"/>
      <c r="G116" s="327"/>
      <c r="H116" s="327"/>
      <c r="I116" s="327"/>
      <c r="J116" s="327"/>
      <c r="K116" s="322"/>
    </row>
    <row r="117" spans="1:11" s="28" customFormat="1" ht="12">
      <c r="A117" s="327"/>
      <c r="B117" s="327"/>
      <c r="C117" s="327"/>
      <c r="D117" s="327"/>
      <c r="E117" s="327"/>
      <c r="F117" s="327"/>
      <c r="G117" s="327"/>
      <c r="H117" s="327"/>
      <c r="I117" s="327"/>
      <c r="J117" s="327"/>
      <c r="K117" s="322"/>
    </row>
    <row r="118" spans="1:11" s="28" customFormat="1" ht="12">
      <c r="A118" s="327"/>
      <c r="B118" s="327"/>
      <c r="C118" s="327"/>
      <c r="D118" s="327"/>
      <c r="E118" s="327"/>
      <c r="F118" s="327"/>
      <c r="G118" s="327"/>
      <c r="H118" s="327"/>
      <c r="I118" s="327"/>
      <c r="J118" s="327"/>
      <c r="K118" s="322"/>
    </row>
    <row r="119" spans="1:11" s="28" customFormat="1" ht="12">
      <c r="A119" s="327"/>
      <c r="B119" s="327"/>
      <c r="C119" s="327"/>
      <c r="D119" s="327"/>
      <c r="E119" s="327"/>
      <c r="F119" s="327"/>
      <c r="G119" s="327"/>
      <c r="H119" s="327"/>
      <c r="I119" s="327"/>
      <c r="J119" s="327"/>
      <c r="K119" s="322"/>
    </row>
    <row r="120" spans="1:11" s="28" customFormat="1" ht="12">
      <c r="A120" s="327"/>
      <c r="B120" s="327"/>
      <c r="C120" s="327"/>
      <c r="D120" s="327"/>
      <c r="E120" s="327"/>
      <c r="F120" s="327"/>
      <c r="G120" s="327"/>
      <c r="H120" s="327"/>
      <c r="I120" s="327"/>
      <c r="J120" s="327"/>
      <c r="K120" s="322"/>
    </row>
    <row r="121" spans="1:11" s="28" customFormat="1" ht="12">
      <c r="A121" s="327"/>
      <c r="B121" s="327"/>
      <c r="C121" s="327"/>
      <c r="D121" s="327"/>
      <c r="E121" s="327"/>
      <c r="F121" s="327"/>
      <c r="G121" s="327"/>
      <c r="H121" s="327"/>
      <c r="I121" s="327"/>
      <c r="J121" s="327"/>
      <c r="K121" s="322"/>
    </row>
    <row r="122" spans="1:11" s="28" customFormat="1" ht="12">
      <c r="A122" s="327"/>
      <c r="B122" s="327"/>
      <c r="C122" s="327"/>
      <c r="D122" s="327"/>
      <c r="E122" s="327"/>
      <c r="F122" s="327"/>
      <c r="G122" s="327"/>
      <c r="H122" s="327"/>
      <c r="I122" s="327"/>
      <c r="J122" s="327"/>
      <c r="K122" s="322"/>
    </row>
    <row r="123" spans="1:11" s="28" customFormat="1" ht="12">
      <c r="A123" s="327"/>
      <c r="B123" s="327"/>
      <c r="C123" s="327"/>
      <c r="D123" s="327"/>
      <c r="E123" s="327"/>
      <c r="F123" s="327"/>
      <c r="G123" s="327"/>
      <c r="H123" s="327"/>
      <c r="I123" s="327"/>
      <c r="J123" s="327"/>
      <c r="K123" s="322"/>
    </row>
    <row r="124" spans="1:11" s="28" customFormat="1" ht="12">
      <c r="A124" s="327"/>
      <c r="B124" s="327"/>
      <c r="C124" s="327"/>
      <c r="D124" s="327"/>
      <c r="E124" s="327"/>
      <c r="F124" s="327"/>
      <c r="G124" s="327"/>
      <c r="H124" s="327"/>
      <c r="I124" s="327"/>
      <c r="J124" s="327"/>
      <c r="K124" s="322"/>
    </row>
    <row r="125" spans="1:11" s="28" customFormat="1" ht="12">
      <c r="A125" s="327"/>
      <c r="B125" s="327"/>
      <c r="C125" s="327"/>
      <c r="D125" s="327"/>
      <c r="E125" s="327"/>
      <c r="F125" s="327"/>
      <c r="G125" s="327"/>
      <c r="H125" s="327"/>
      <c r="I125" s="327"/>
      <c r="J125" s="327"/>
      <c r="K125" s="322"/>
    </row>
    <row r="126" spans="1:11" s="28" customFormat="1" ht="12">
      <c r="A126" s="327"/>
      <c r="B126" s="327"/>
      <c r="C126" s="327"/>
      <c r="D126" s="327"/>
      <c r="E126" s="327"/>
      <c r="F126" s="327"/>
      <c r="G126" s="327"/>
      <c r="H126" s="327"/>
      <c r="I126" s="327"/>
      <c r="J126" s="327"/>
      <c r="K126" s="322"/>
    </row>
    <row r="127" spans="1:11" s="28" customFormat="1" ht="12">
      <c r="A127" s="327"/>
      <c r="B127" s="327"/>
      <c r="C127" s="327"/>
      <c r="D127" s="327"/>
      <c r="E127" s="327"/>
      <c r="F127" s="327"/>
      <c r="G127" s="327"/>
      <c r="H127" s="327"/>
      <c r="I127" s="327"/>
      <c r="J127" s="327"/>
      <c r="K127" s="322"/>
    </row>
    <row r="128" spans="1:11" s="28" customFormat="1" ht="12">
      <c r="A128" s="327"/>
      <c r="B128" s="327"/>
      <c r="C128" s="327"/>
      <c r="D128" s="327"/>
      <c r="E128" s="327"/>
      <c r="F128" s="327"/>
      <c r="G128" s="327"/>
      <c r="H128" s="327"/>
      <c r="I128" s="327"/>
      <c r="J128" s="327"/>
      <c r="K128" s="322"/>
    </row>
    <row r="129" spans="1:11" s="28" customFormat="1" ht="12">
      <c r="A129" s="327"/>
      <c r="B129" s="327"/>
      <c r="C129" s="327"/>
      <c r="D129" s="327"/>
      <c r="E129" s="327"/>
      <c r="F129" s="327"/>
      <c r="G129" s="327"/>
      <c r="H129" s="327"/>
      <c r="I129" s="327"/>
      <c r="J129" s="327"/>
      <c r="K129" s="322"/>
    </row>
    <row r="130" spans="1:11" s="28" customFormat="1" ht="12">
      <c r="A130" s="327"/>
      <c r="B130" s="327"/>
      <c r="C130" s="327"/>
      <c r="D130" s="327"/>
      <c r="E130" s="327"/>
      <c r="F130" s="327"/>
      <c r="G130" s="327"/>
      <c r="H130" s="327"/>
      <c r="I130" s="327"/>
      <c r="J130" s="327"/>
      <c r="K130" s="322"/>
    </row>
    <row r="131" spans="1:11" s="28" customFormat="1" ht="12">
      <c r="A131" s="327"/>
      <c r="B131" s="327"/>
      <c r="C131" s="327"/>
      <c r="D131" s="327"/>
      <c r="E131" s="327"/>
      <c r="F131" s="327"/>
      <c r="G131" s="327"/>
      <c r="H131" s="327"/>
      <c r="I131" s="327"/>
      <c r="J131" s="327"/>
      <c r="K131" s="322"/>
    </row>
    <row r="132" spans="1:11" s="28" customFormat="1" ht="12">
      <c r="A132" s="327"/>
      <c r="B132" s="327"/>
      <c r="C132" s="327"/>
      <c r="D132" s="327"/>
      <c r="E132" s="327"/>
      <c r="F132" s="327"/>
      <c r="G132" s="327"/>
      <c r="H132" s="327"/>
      <c r="I132" s="327"/>
      <c r="J132" s="327"/>
      <c r="K132" s="322"/>
    </row>
    <row r="133" spans="1:11" s="28" customFormat="1" ht="12">
      <c r="A133" s="327"/>
      <c r="B133" s="327"/>
      <c r="C133" s="327"/>
      <c r="D133" s="327"/>
      <c r="E133" s="327"/>
      <c r="F133" s="327"/>
      <c r="G133" s="327"/>
      <c r="H133" s="327"/>
      <c r="I133" s="327"/>
      <c r="J133" s="327"/>
      <c r="K133" s="322"/>
    </row>
    <row r="134" spans="1:11" s="28" customFormat="1" ht="12">
      <c r="A134" s="327"/>
      <c r="B134" s="327"/>
      <c r="C134" s="327"/>
      <c r="D134" s="327"/>
      <c r="E134" s="327"/>
      <c r="F134" s="327"/>
      <c r="G134" s="327"/>
      <c r="H134" s="327"/>
      <c r="I134" s="327"/>
      <c r="J134" s="327"/>
      <c r="K134" s="322"/>
    </row>
    <row r="135" spans="1:11" s="28" customFormat="1" ht="12">
      <c r="A135" s="327"/>
      <c r="B135" s="327"/>
      <c r="C135" s="327"/>
      <c r="D135" s="327"/>
      <c r="E135" s="327"/>
      <c r="F135" s="327"/>
      <c r="G135" s="327"/>
      <c r="H135" s="327"/>
      <c r="I135" s="327"/>
      <c r="J135" s="327"/>
      <c r="K135" s="322"/>
    </row>
    <row r="136" spans="1:11" s="28" customFormat="1" ht="12">
      <c r="A136" s="327"/>
      <c r="B136" s="327"/>
      <c r="C136" s="327"/>
      <c r="D136" s="327"/>
      <c r="E136" s="327"/>
      <c r="F136" s="327"/>
      <c r="G136" s="327"/>
      <c r="H136" s="327"/>
      <c r="I136" s="327"/>
      <c r="J136" s="327"/>
      <c r="K136" s="322"/>
    </row>
    <row r="137" spans="1:11" s="28" customFormat="1" ht="12">
      <c r="A137" s="327"/>
      <c r="B137" s="327"/>
      <c r="C137" s="327"/>
      <c r="D137" s="327"/>
      <c r="E137" s="327"/>
      <c r="F137" s="327"/>
      <c r="G137" s="327"/>
      <c r="H137" s="327"/>
      <c r="I137" s="327"/>
      <c r="J137" s="327"/>
      <c r="K137" s="322"/>
    </row>
    <row r="138" spans="1:11" s="28" customFormat="1" ht="12">
      <c r="A138" s="327"/>
      <c r="B138" s="327"/>
      <c r="C138" s="327"/>
      <c r="D138" s="327"/>
      <c r="E138" s="327"/>
      <c r="F138" s="327"/>
      <c r="G138" s="327"/>
      <c r="H138" s="327"/>
      <c r="I138" s="327"/>
      <c r="J138" s="327"/>
      <c r="K138" s="322"/>
    </row>
    <row r="139" spans="1:11" s="28" customFormat="1" ht="12">
      <c r="A139" s="327"/>
      <c r="B139" s="327"/>
      <c r="C139" s="327"/>
      <c r="D139" s="410"/>
      <c r="E139" s="327"/>
      <c r="F139" s="327"/>
      <c r="G139" s="327"/>
      <c r="H139" s="327"/>
      <c r="I139" s="327"/>
      <c r="J139" s="327"/>
      <c r="K139" s="322"/>
    </row>
    <row r="140" spans="1:11" s="28" customFormat="1" ht="12">
      <c r="A140" s="327"/>
      <c r="B140" s="327"/>
      <c r="C140" s="327"/>
      <c r="D140" s="327"/>
      <c r="E140" s="327"/>
      <c r="F140" s="327"/>
      <c r="G140" s="327"/>
      <c r="H140" s="327"/>
      <c r="I140" s="327"/>
      <c r="J140" s="327"/>
      <c r="K140" s="322"/>
    </row>
    <row r="141" spans="1:11" s="28" customFormat="1" ht="12">
      <c r="A141" s="327"/>
      <c r="B141" s="327"/>
      <c r="C141" s="327"/>
      <c r="D141" s="327"/>
      <c r="E141" s="327"/>
      <c r="F141" s="327"/>
      <c r="G141" s="327"/>
      <c r="H141" s="327"/>
      <c r="I141" s="327"/>
      <c r="J141" s="327"/>
      <c r="K141" s="322"/>
    </row>
    <row r="142" spans="1:11" s="28" customFormat="1" ht="12">
      <c r="A142" s="327"/>
      <c r="B142" s="327"/>
      <c r="C142" s="327"/>
      <c r="D142" s="410"/>
      <c r="E142" s="327"/>
      <c r="F142" s="327"/>
      <c r="G142" s="327"/>
      <c r="H142" s="327"/>
      <c r="I142" s="327"/>
      <c r="J142" s="327"/>
      <c r="K142" s="322"/>
    </row>
    <row r="143" spans="1:11" s="28" customFormat="1" ht="12">
      <c r="A143" s="327"/>
      <c r="B143" s="327"/>
      <c r="C143" s="327"/>
      <c r="D143" s="327"/>
      <c r="E143" s="327"/>
      <c r="F143" s="327"/>
      <c r="G143" s="327"/>
      <c r="H143" s="327"/>
      <c r="I143" s="327"/>
      <c r="J143" s="327"/>
      <c r="K143" s="322"/>
    </row>
    <row r="144" spans="1:11" s="28" customFormat="1" ht="12">
      <c r="A144" s="327"/>
      <c r="B144" s="327"/>
      <c r="C144" s="327"/>
      <c r="D144" s="327"/>
      <c r="E144" s="327"/>
      <c r="F144" s="327"/>
      <c r="G144" s="327"/>
      <c r="H144" s="327"/>
      <c r="I144" s="327"/>
      <c r="J144" s="327"/>
      <c r="K144" s="322"/>
    </row>
    <row r="145" spans="1:11" s="28" customFormat="1" ht="12">
      <c r="A145" s="327"/>
      <c r="B145" s="327"/>
      <c r="C145" s="327"/>
      <c r="D145" s="327"/>
      <c r="E145" s="327"/>
      <c r="F145" s="327"/>
      <c r="G145" s="327"/>
      <c r="H145" s="327"/>
      <c r="I145" s="327"/>
      <c r="J145" s="327"/>
      <c r="K145" s="322"/>
    </row>
    <row r="146" spans="1:11" s="28" customFormat="1" ht="12">
      <c r="A146" s="327"/>
      <c r="B146" s="327"/>
      <c r="C146" s="327"/>
      <c r="D146" s="327"/>
      <c r="E146" s="327"/>
      <c r="F146" s="327"/>
      <c r="G146" s="327"/>
      <c r="H146" s="327"/>
      <c r="I146" s="327"/>
      <c r="J146" s="327"/>
      <c r="K146" s="322"/>
    </row>
    <row r="147" spans="1:11" s="28" customFormat="1" ht="12">
      <c r="A147" s="327"/>
      <c r="B147" s="327"/>
      <c r="C147" s="327"/>
      <c r="D147" s="327"/>
      <c r="E147" s="327"/>
      <c r="F147" s="327"/>
      <c r="G147" s="327"/>
      <c r="H147" s="327"/>
      <c r="I147" s="327"/>
      <c r="J147" s="327"/>
      <c r="K147" s="322"/>
    </row>
    <row r="148" spans="1:11" s="28" customFormat="1" ht="12">
      <c r="A148" s="327"/>
      <c r="B148" s="327"/>
      <c r="C148" s="327"/>
      <c r="D148" s="327"/>
      <c r="E148" s="327"/>
      <c r="F148" s="327"/>
      <c r="G148" s="327"/>
      <c r="H148" s="327"/>
      <c r="I148" s="327"/>
      <c r="J148" s="327"/>
      <c r="K148" s="322"/>
    </row>
    <row r="149" spans="1:11" s="28" customFormat="1" ht="12">
      <c r="A149" s="327"/>
      <c r="B149" s="327"/>
      <c r="C149" s="327"/>
      <c r="D149" s="327"/>
      <c r="E149" s="327"/>
      <c r="F149" s="327"/>
      <c r="G149" s="327"/>
      <c r="H149" s="327"/>
      <c r="I149" s="327"/>
      <c r="J149" s="327"/>
      <c r="K149" s="322"/>
    </row>
    <row r="150" spans="1:11" s="28" customFormat="1" ht="12">
      <c r="A150" s="327"/>
      <c r="B150" s="327"/>
      <c r="C150" s="327"/>
      <c r="D150" s="327"/>
      <c r="E150" s="327"/>
      <c r="F150" s="327"/>
      <c r="G150" s="327"/>
      <c r="H150" s="327"/>
      <c r="I150" s="327"/>
      <c r="J150" s="327"/>
      <c r="K150" s="322"/>
    </row>
    <row r="151" spans="1:11" s="28" customFormat="1" ht="12">
      <c r="A151" s="327"/>
      <c r="B151" s="327"/>
      <c r="C151" s="327"/>
      <c r="D151" s="327"/>
      <c r="E151" s="327"/>
      <c r="F151" s="327"/>
      <c r="G151" s="327"/>
      <c r="H151" s="327"/>
      <c r="I151" s="327"/>
      <c r="J151" s="327"/>
      <c r="K151" s="322"/>
    </row>
    <row r="152" spans="1:11" s="28" customFormat="1" ht="12">
      <c r="A152" s="327"/>
      <c r="B152" s="327"/>
      <c r="C152" s="327"/>
      <c r="D152" s="327"/>
      <c r="E152" s="327"/>
      <c r="F152" s="327"/>
      <c r="G152" s="327"/>
      <c r="H152" s="327"/>
      <c r="I152" s="327"/>
      <c r="J152" s="327"/>
      <c r="K152" s="322"/>
    </row>
    <row r="153" spans="1:11" s="28" customFormat="1" ht="12">
      <c r="A153" s="327"/>
      <c r="B153" s="327"/>
      <c r="C153" s="327"/>
      <c r="D153" s="327"/>
      <c r="E153" s="327"/>
      <c r="F153" s="327"/>
      <c r="G153" s="327"/>
      <c r="H153" s="327"/>
      <c r="I153" s="327"/>
      <c r="J153" s="327"/>
      <c r="K153" s="322"/>
    </row>
    <row r="154" spans="1:11" s="28" customFormat="1" ht="12">
      <c r="A154" s="327"/>
      <c r="B154" s="327"/>
      <c r="C154" s="327"/>
      <c r="D154" s="327"/>
      <c r="E154" s="327"/>
      <c r="F154" s="327"/>
      <c r="G154" s="327"/>
      <c r="H154" s="327"/>
      <c r="I154" s="327"/>
      <c r="J154" s="327"/>
      <c r="K154" s="322"/>
    </row>
    <row r="155" spans="1:11" s="28" customFormat="1" ht="12">
      <c r="A155" s="327"/>
      <c r="B155" s="327"/>
      <c r="C155" s="327"/>
      <c r="D155" s="327"/>
      <c r="E155" s="327"/>
      <c r="F155" s="327"/>
      <c r="G155" s="327"/>
      <c r="H155" s="327"/>
      <c r="I155" s="327"/>
      <c r="J155" s="327"/>
      <c r="K155" s="322"/>
    </row>
    <row r="156" spans="1:11" s="28" customFormat="1" ht="12">
      <c r="A156" s="327"/>
      <c r="B156" s="327"/>
      <c r="C156" s="327"/>
      <c r="D156" s="327"/>
      <c r="E156" s="327"/>
      <c r="F156" s="327"/>
      <c r="G156" s="327"/>
      <c r="H156" s="327"/>
      <c r="I156" s="327"/>
      <c r="J156" s="327"/>
      <c r="K156" s="322"/>
    </row>
    <row r="157" spans="1:11" s="28" customFormat="1" ht="12">
      <c r="A157" s="327"/>
      <c r="B157" s="327"/>
      <c r="C157" s="327"/>
      <c r="D157" s="327"/>
      <c r="E157" s="327"/>
      <c r="F157" s="327"/>
      <c r="G157" s="327"/>
      <c r="H157" s="327"/>
      <c r="I157" s="327"/>
      <c r="J157" s="327"/>
      <c r="K157" s="322"/>
    </row>
    <row r="158" spans="1:11" s="28" customFormat="1" ht="12">
      <c r="A158" s="327"/>
      <c r="B158" s="327"/>
      <c r="C158" s="327"/>
      <c r="D158" s="327"/>
      <c r="E158" s="327"/>
      <c r="F158" s="327"/>
      <c r="G158" s="327"/>
      <c r="H158" s="327"/>
      <c r="I158" s="327"/>
      <c r="J158" s="327"/>
      <c r="K158" s="322"/>
    </row>
    <row r="159" spans="1:11" s="28" customFormat="1" ht="12">
      <c r="A159" s="327"/>
      <c r="B159" s="327"/>
      <c r="C159" s="327"/>
      <c r="D159" s="327"/>
      <c r="E159" s="327"/>
      <c r="F159" s="327"/>
      <c r="G159" s="327"/>
      <c r="H159" s="327"/>
      <c r="I159" s="327"/>
      <c r="J159" s="327"/>
      <c r="K159" s="322"/>
    </row>
    <row r="160" spans="1:11" s="28" customFormat="1" ht="12">
      <c r="A160" s="327"/>
      <c r="B160" s="327"/>
      <c r="C160" s="327"/>
      <c r="D160" s="327"/>
      <c r="E160" s="327"/>
      <c r="F160" s="327"/>
      <c r="G160" s="327"/>
      <c r="H160" s="327"/>
      <c r="I160" s="327"/>
      <c r="J160" s="327"/>
      <c r="K160" s="322"/>
    </row>
    <row r="161" spans="1:11" s="28" customFormat="1" ht="12">
      <c r="A161" s="327"/>
      <c r="B161" s="327"/>
      <c r="C161" s="327"/>
      <c r="D161" s="327"/>
      <c r="E161" s="327"/>
      <c r="F161" s="327"/>
      <c r="G161" s="327"/>
      <c r="H161" s="327"/>
      <c r="I161" s="327"/>
      <c r="J161" s="327"/>
      <c r="K161" s="322"/>
    </row>
    <row r="162" spans="1:11" s="28" customFormat="1" ht="12">
      <c r="A162" s="327"/>
      <c r="B162" s="327"/>
      <c r="C162" s="327"/>
      <c r="D162" s="327"/>
      <c r="E162" s="327"/>
      <c r="F162" s="327"/>
      <c r="G162" s="327"/>
      <c r="H162" s="327"/>
      <c r="I162" s="327"/>
      <c r="J162" s="327"/>
      <c r="K162" s="322"/>
    </row>
    <row r="163" spans="1:11" s="28" customFormat="1" ht="12">
      <c r="A163" s="327"/>
      <c r="B163" s="327"/>
      <c r="C163" s="327"/>
      <c r="D163" s="327"/>
      <c r="E163" s="327"/>
      <c r="F163" s="327"/>
      <c r="G163" s="327"/>
      <c r="H163" s="327"/>
      <c r="I163" s="327"/>
      <c r="J163" s="327"/>
      <c r="K163" s="322"/>
    </row>
    <row r="164" spans="1:11" s="28" customFormat="1" ht="12">
      <c r="A164" s="327"/>
      <c r="B164" s="327"/>
      <c r="C164" s="327"/>
      <c r="D164" s="327"/>
      <c r="E164" s="327"/>
      <c r="F164" s="327"/>
      <c r="G164" s="327"/>
      <c r="H164" s="327"/>
      <c r="I164" s="327"/>
      <c r="J164" s="327"/>
      <c r="K164" s="322"/>
    </row>
    <row r="165" spans="1:11" s="28" customFormat="1" ht="12">
      <c r="A165" s="327"/>
      <c r="B165" s="327"/>
      <c r="C165" s="327"/>
      <c r="D165" s="327"/>
      <c r="E165" s="327"/>
      <c r="F165" s="327"/>
      <c r="G165" s="327"/>
      <c r="H165" s="327"/>
      <c r="I165" s="327"/>
      <c r="J165" s="327"/>
      <c r="K165" s="322"/>
    </row>
    <row r="166" spans="1:11" s="28" customFormat="1" ht="12">
      <c r="A166" s="327"/>
      <c r="B166" s="327"/>
      <c r="C166" s="327"/>
      <c r="D166" s="327"/>
      <c r="E166" s="327"/>
      <c r="F166" s="327"/>
      <c r="G166" s="327"/>
      <c r="H166" s="327"/>
      <c r="I166" s="327"/>
      <c r="J166" s="327"/>
      <c r="K166" s="322"/>
    </row>
    <row r="167" spans="1:11" s="28" customFormat="1" ht="12">
      <c r="A167" s="327"/>
      <c r="B167" s="327"/>
      <c r="C167" s="327"/>
      <c r="D167" s="327"/>
      <c r="E167" s="327"/>
      <c r="F167" s="327"/>
      <c r="G167" s="327"/>
      <c r="H167" s="327"/>
      <c r="I167" s="327"/>
      <c r="J167" s="327"/>
      <c r="K167" s="322"/>
    </row>
    <row r="168" spans="1:11" s="28" customFormat="1" ht="12">
      <c r="A168" s="327"/>
      <c r="B168" s="327"/>
      <c r="C168" s="327"/>
      <c r="D168" s="327"/>
      <c r="E168" s="327"/>
      <c r="F168" s="327"/>
      <c r="G168" s="327"/>
      <c r="H168" s="327"/>
      <c r="I168" s="327"/>
      <c r="J168" s="327"/>
      <c r="K168" s="322"/>
    </row>
    <row r="169" spans="1:11" s="28" customFormat="1" ht="12">
      <c r="A169" s="327"/>
      <c r="B169" s="327"/>
      <c r="C169" s="327"/>
      <c r="D169" s="327"/>
      <c r="E169" s="327"/>
      <c r="F169" s="327"/>
      <c r="G169" s="327"/>
      <c r="H169" s="327"/>
      <c r="I169" s="327"/>
      <c r="J169" s="327"/>
      <c r="K169" s="322"/>
    </row>
    <row r="170" spans="1:11" s="28" customFormat="1" ht="12">
      <c r="A170" s="327"/>
      <c r="B170" s="327"/>
      <c r="C170" s="327"/>
      <c r="D170" s="327"/>
      <c r="E170" s="327"/>
      <c r="F170" s="327"/>
      <c r="G170" s="327"/>
      <c r="H170" s="327"/>
      <c r="I170" s="327"/>
      <c r="J170" s="327"/>
      <c r="K170" s="322"/>
    </row>
    <row r="171" spans="1:11" s="28" customFormat="1" ht="12">
      <c r="A171" s="327"/>
      <c r="B171" s="327"/>
      <c r="C171" s="327"/>
      <c r="D171" s="327"/>
      <c r="E171" s="327"/>
      <c r="F171" s="327"/>
      <c r="G171" s="327"/>
      <c r="H171" s="327"/>
      <c r="I171" s="327"/>
      <c r="J171" s="327"/>
      <c r="K171" s="322"/>
    </row>
    <row r="172" spans="1:11" s="28" customFormat="1" ht="12">
      <c r="A172" s="327"/>
      <c r="B172" s="327"/>
      <c r="C172" s="327"/>
      <c r="D172" s="327"/>
      <c r="E172" s="327"/>
      <c r="F172" s="327"/>
      <c r="G172" s="327"/>
      <c r="H172" s="327"/>
      <c r="I172" s="327"/>
      <c r="J172" s="327"/>
      <c r="K172" s="322"/>
    </row>
    <row r="173" spans="1:11" s="28" customFormat="1" ht="12">
      <c r="A173" s="327"/>
      <c r="B173" s="327"/>
      <c r="C173" s="327"/>
      <c r="D173" s="327"/>
      <c r="E173" s="327"/>
      <c r="F173" s="327"/>
      <c r="G173" s="327"/>
      <c r="H173" s="327"/>
      <c r="I173" s="327"/>
      <c r="J173" s="327"/>
      <c r="K173" s="322"/>
    </row>
    <row r="174" spans="1:11" s="28" customFormat="1" ht="12">
      <c r="A174" s="327"/>
      <c r="B174" s="327"/>
      <c r="C174" s="327"/>
      <c r="D174" s="327"/>
      <c r="E174" s="327"/>
      <c r="F174" s="327"/>
      <c r="G174" s="327"/>
      <c r="H174" s="327"/>
      <c r="I174" s="327"/>
      <c r="J174" s="327"/>
      <c r="K174" s="322"/>
    </row>
    <row r="175" spans="1:11" s="28" customFormat="1" ht="12">
      <c r="A175" s="327"/>
      <c r="B175" s="327"/>
      <c r="C175" s="327"/>
      <c r="D175" s="327"/>
      <c r="E175" s="327"/>
      <c r="F175" s="327"/>
      <c r="G175" s="327"/>
      <c r="H175" s="327"/>
      <c r="I175" s="327"/>
      <c r="J175" s="327"/>
      <c r="K175" s="322"/>
    </row>
    <row r="176" spans="1:11" s="28" customFormat="1" ht="12">
      <c r="A176" s="327"/>
      <c r="B176" s="327"/>
      <c r="C176" s="327"/>
      <c r="D176" s="327"/>
      <c r="E176" s="327"/>
      <c r="F176" s="327"/>
      <c r="G176" s="327"/>
      <c r="H176" s="327"/>
      <c r="I176" s="327"/>
      <c r="J176" s="327"/>
      <c r="K176" s="322"/>
    </row>
    <row r="177" spans="1:11" s="28" customFormat="1" ht="12">
      <c r="A177" s="327"/>
      <c r="B177" s="327"/>
      <c r="C177" s="327"/>
      <c r="D177" s="327"/>
      <c r="E177" s="327"/>
      <c r="F177" s="327"/>
      <c r="G177" s="327"/>
      <c r="H177" s="327"/>
      <c r="I177" s="327"/>
      <c r="J177" s="327"/>
      <c r="K177" s="322"/>
    </row>
    <row r="178" spans="1:11" s="28" customFormat="1" ht="12">
      <c r="A178" s="327"/>
      <c r="B178" s="327"/>
      <c r="C178" s="327"/>
      <c r="D178" s="327"/>
      <c r="E178" s="327"/>
      <c r="F178" s="327"/>
      <c r="G178" s="327"/>
      <c r="H178" s="327"/>
      <c r="I178" s="327"/>
      <c r="J178" s="327"/>
      <c r="K178" s="322"/>
    </row>
    <row r="179" spans="1:11" s="28" customFormat="1" ht="12">
      <c r="A179" s="327"/>
      <c r="B179" s="327"/>
      <c r="C179" s="327"/>
      <c r="D179" s="327"/>
      <c r="E179" s="327"/>
      <c r="F179" s="327"/>
      <c r="G179" s="327"/>
      <c r="H179" s="327"/>
      <c r="I179" s="327"/>
      <c r="J179" s="327"/>
      <c r="K179" s="322"/>
    </row>
    <row r="180" spans="1:11" s="28" customFormat="1" ht="12">
      <c r="A180" s="327"/>
      <c r="B180" s="327"/>
      <c r="C180" s="327"/>
      <c r="D180" s="327"/>
      <c r="E180" s="327"/>
      <c r="F180" s="327"/>
      <c r="G180" s="327"/>
      <c r="H180" s="327"/>
      <c r="I180" s="327"/>
      <c r="J180" s="327"/>
      <c r="K180" s="322"/>
    </row>
    <row r="181" spans="1:11" s="28" customFormat="1" ht="12">
      <c r="A181" s="327"/>
      <c r="B181" s="327"/>
      <c r="C181" s="327"/>
      <c r="D181" s="327"/>
      <c r="E181" s="327"/>
      <c r="F181" s="327"/>
      <c r="G181" s="327"/>
      <c r="H181" s="327"/>
      <c r="I181" s="327"/>
      <c r="J181" s="327"/>
      <c r="K181" s="322"/>
    </row>
    <row r="182" spans="1:11" s="28" customFormat="1" ht="12">
      <c r="A182" s="327"/>
      <c r="B182" s="327"/>
      <c r="C182" s="327"/>
      <c r="D182" s="327"/>
      <c r="E182" s="327"/>
      <c r="F182" s="327"/>
      <c r="G182" s="327"/>
      <c r="H182" s="327"/>
      <c r="I182" s="327"/>
      <c r="J182" s="327"/>
      <c r="K182" s="322"/>
    </row>
    <row r="183" spans="1:11" s="28" customFormat="1" ht="12">
      <c r="A183" s="327"/>
      <c r="B183" s="327"/>
      <c r="C183" s="327"/>
      <c r="D183" s="327"/>
      <c r="E183" s="327"/>
      <c r="F183" s="327"/>
      <c r="G183" s="327"/>
      <c r="H183" s="327"/>
      <c r="I183" s="327"/>
      <c r="J183" s="327"/>
      <c r="K183" s="322"/>
    </row>
    <row r="184" spans="1:11" s="28" customFormat="1" ht="12">
      <c r="A184" s="327"/>
      <c r="B184" s="327"/>
      <c r="C184" s="327"/>
      <c r="D184" s="327"/>
      <c r="E184" s="327"/>
      <c r="F184" s="327"/>
      <c r="G184" s="327"/>
      <c r="H184" s="327"/>
      <c r="I184" s="327"/>
      <c r="J184" s="327"/>
      <c r="K184" s="322"/>
    </row>
    <row r="185" spans="1:11" s="28" customFormat="1" ht="12">
      <c r="A185" s="327"/>
      <c r="B185" s="327"/>
      <c r="C185" s="327"/>
      <c r="D185" s="327"/>
      <c r="E185" s="327"/>
      <c r="F185" s="327"/>
      <c r="G185" s="327"/>
      <c r="H185" s="327"/>
      <c r="I185" s="327"/>
      <c r="J185" s="327"/>
      <c r="K185" s="322"/>
    </row>
    <row r="186" spans="1:11" s="28" customFormat="1" ht="12">
      <c r="A186" s="327"/>
      <c r="B186" s="327"/>
      <c r="C186" s="327"/>
      <c r="D186" s="327"/>
      <c r="E186" s="327"/>
      <c r="F186" s="327"/>
      <c r="G186" s="327"/>
      <c r="H186" s="327"/>
      <c r="I186" s="327"/>
      <c r="J186" s="327"/>
      <c r="K186" s="322"/>
    </row>
    <row r="187" spans="1:11" s="28" customFormat="1" ht="12">
      <c r="A187" s="327"/>
      <c r="B187" s="327"/>
      <c r="C187" s="327"/>
      <c r="D187" s="327"/>
      <c r="E187" s="327"/>
      <c r="F187" s="327"/>
      <c r="G187" s="327"/>
      <c r="H187" s="327"/>
      <c r="I187" s="327"/>
      <c r="J187" s="327"/>
      <c r="K187" s="322"/>
    </row>
    <row r="188" spans="1:11" s="28" customFormat="1" ht="12">
      <c r="A188" s="327"/>
      <c r="B188" s="327"/>
      <c r="C188" s="327"/>
      <c r="D188" s="327"/>
      <c r="E188" s="327"/>
      <c r="F188" s="327"/>
      <c r="G188" s="327"/>
      <c r="H188" s="327"/>
      <c r="I188" s="327"/>
      <c r="J188" s="327"/>
      <c r="K188" s="322"/>
    </row>
    <row r="189" spans="1:11" s="28" customFormat="1" ht="12">
      <c r="A189" s="327"/>
      <c r="B189" s="327"/>
      <c r="C189" s="327"/>
      <c r="D189" s="327"/>
      <c r="E189" s="327"/>
      <c r="F189" s="327"/>
      <c r="G189" s="327"/>
      <c r="H189" s="327"/>
      <c r="I189" s="327"/>
      <c r="J189" s="327"/>
      <c r="K189" s="322"/>
    </row>
    <row r="190" spans="1:11" s="28" customFormat="1" ht="12">
      <c r="A190" s="327"/>
      <c r="B190" s="327"/>
      <c r="C190" s="327"/>
      <c r="D190" s="327"/>
      <c r="E190" s="327"/>
      <c r="F190" s="327"/>
      <c r="G190" s="327"/>
      <c r="H190" s="327"/>
      <c r="I190" s="327"/>
      <c r="J190" s="327"/>
      <c r="K190" s="322"/>
    </row>
    <row r="191" spans="1:11" s="28" customFormat="1" ht="12">
      <c r="A191" s="327"/>
      <c r="B191" s="327"/>
      <c r="C191" s="327"/>
      <c r="D191" s="327"/>
      <c r="E191" s="327"/>
      <c r="F191" s="327"/>
      <c r="G191" s="327"/>
      <c r="H191" s="327"/>
      <c r="I191" s="327"/>
      <c r="J191" s="327"/>
      <c r="K191" s="322"/>
    </row>
    <row r="192" spans="1:11" s="28" customFormat="1" ht="12">
      <c r="A192" s="327"/>
      <c r="B192" s="327"/>
      <c r="C192" s="327"/>
      <c r="D192" s="327"/>
      <c r="E192" s="327"/>
      <c r="F192" s="327"/>
      <c r="G192" s="327"/>
      <c r="H192" s="327"/>
      <c r="I192" s="327"/>
      <c r="J192" s="327"/>
      <c r="K192" s="322"/>
    </row>
    <row r="193" spans="1:11" s="28" customFormat="1" ht="12">
      <c r="A193" s="327"/>
      <c r="B193" s="327"/>
      <c r="C193" s="327"/>
      <c r="D193" s="327"/>
      <c r="E193" s="327"/>
      <c r="F193" s="327"/>
      <c r="G193" s="327"/>
      <c r="H193" s="327"/>
      <c r="I193" s="327"/>
      <c r="J193" s="327"/>
      <c r="K193" s="322"/>
    </row>
    <row r="194" spans="1:11" s="28" customFormat="1" ht="12">
      <c r="A194" s="327"/>
      <c r="B194" s="327"/>
      <c r="C194" s="327"/>
      <c r="D194" s="327"/>
      <c r="E194" s="327"/>
      <c r="F194" s="327"/>
      <c r="G194" s="327"/>
      <c r="H194" s="327"/>
      <c r="I194" s="327"/>
      <c r="J194" s="327"/>
      <c r="K194" s="322"/>
    </row>
    <row r="195" spans="1:11" s="28" customFormat="1" ht="12">
      <c r="A195" s="327"/>
      <c r="B195" s="327"/>
      <c r="C195" s="327"/>
      <c r="D195" s="327"/>
      <c r="E195" s="327"/>
      <c r="F195" s="327"/>
      <c r="G195" s="327"/>
      <c r="H195" s="327"/>
      <c r="I195" s="327"/>
      <c r="J195" s="327"/>
      <c r="K195" s="322"/>
    </row>
    <row r="196" spans="1:11" s="28" customFormat="1" ht="12">
      <c r="A196" s="327"/>
      <c r="B196" s="327"/>
      <c r="C196" s="327"/>
      <c r="D196" s="327"/>
      <c r="E196" s="327"/>
      <c r="F196" s="327"/>
      <c r="G196" s="327"/>
      <c r="H196" s="327"/>
      <c r="I196" s="327"/>
      <c r="J196" s="327"/>
      <c r="K196" s="322"/>
    </row>
    <row r="197" spans="1:11" s="28" customFormat="1" ht="12">
      <c r="A197" s="327"/>
      <c r="B197" s="327"/>
      <c r="C197" s="327"/>
      <c r="D197" s="327"/>
      <c r="E197" s="327"/>
      <c r="F197" s="327"/>
      <c r="G197" s="327"/>
      <c r="H197" s="327"/>
      <c r="I197" s="327"/>
      <c r="J197" s="327"/>
      <c r="K197" s="322"/>
    </row>
    <row r="198" spans="1:11" s="28" customFormat="1" ht="12">
      <c r="A198" s="327"/>
      <c r="B198" s="327"/>
      <c r="C198" s="327"/>
      <c r="D198" s="327"/>
      <c r="E198" s="327"/>
      <c r="F198" s="327"/>
      <c r="G198" s="327"/>
      <c r="H198" s="327"/>
      <c r="I198" s="327"/>
      <c r="J198" s="327"/>
      <c r="K198" s="322"/>
    </row>
    <row r="199" spans="1:11" s="28" customFormat="1" ht="12">
      <c r="A199" s="327"/>
      <c r="B199" s="327"/>
      <c r="C199" s="327"/>
      <c r="D199" s="327"/>
      <c r="E199" s="327"/>
      <c r="F199" s="327"/>
      <c r="G199" s="327"/>
      <c r="H199" s="327"/>
      <c r="I199" s="327"/>
      <c r="J199" s="327"/>
      <c r="K199" s="322"/>
    </row>
    <row r="200" spans="1:11" s="28" customFormat="1" ht="12">
      <c r="A200" s="327"/>
      <c r="B200" s="327"/>
      <c r="C200" s="327"/>
      <c r="D200" s="327"/>
      <c r="E200" s="327"/>
      <c r="F200" s="327"/>
      <c r="G200" s="327"/>
      <c r="H200" s="327"/>
      <c r="I200" s="327"/>
      <c r="J200" s="327"/>
      <c r="K200" s="322"/>
    </row>
    <row r="201" spans="1:11" s="28" customFormat="1" ht="12">
      <c r="A201" s="327"/>
      <c r="B201" s="327"/>
      <c r="C201" s="327"/>
      <c r="D201" s="327"/>
      <c r="E201" s="327"/>
      <c r="F201" s="327"/>
      <c r="G201" s="327"/>
      <c r="H201" s="327"/>
      <c r="I201" s="327"/>
      <c r="J201" s="327"/>
      <c r="K201" s="322"/>
    </row>
    <row r="202" spans="1:11" s="28" customFormat="1" ht="12">
      <c r="A202" s="327"/>
      <c r="B202" s="327"/>
      <c r="C202" s="327"/>
      <c r="D202" s="327"/>
      <c r="E202" s="327"/>
      <c r="F202" s="327"/>
      <c r="G202" s="327"/>
      <c r="H202" s="327"/>
      <c r="I202" s="327"/>
      <c r="J202" s="327"/>
      <c r="K202" s="322"/>
    </row>
    <row r="203" spans="1:11" s="28" customFormat="1" ht="12">
      <c r="A203" s="327"/>
      <c r="B203" s="327"/>
      <c r="C203" s="327"/>
      <c r="D203" s="327"/>
      <c r="E203" s="327"/>
      <c r="F203" s="327"/>
      <c r="G203" s="327"/>
      <c r="H203" s="327"/>
      <c r="I203" s="327"/>
      <c r="J203" s="327"/>
      <c r="K203" s="322"/>
    </row>
    <row r="204" spans="1:11" s="28" customFormat="1" ht="12">
      <c r="A204" s="327"/>
      <c r="B204" s="327"/>
      <c r="C204" s="327"/>
      <c r="D204" s="327"/>
      <c r="E204" s="327"/>
      <c r="F204" s="327"/>
      <c r="G204" s="327"/>
      <c r="H204" s="327"/>
      <c r="I204" s="327"/>
      <c r="J204" s="327"/>
      <c r="K204" s="322"/>
    </row>
    <row r="205" spans="1:11" s="28" customFormat="1" ht="12">
      <c r="A205" s="327"/>
      <c r="B205" s="327"/>
      <c r="C205" s="327"/>
      <c r="D205" s="327"/>
      <c r="E205" s="327"/>
      <c r="F205" s="327"/>
      <c r="G205" s="327"/>
      <c r="H205" s="327"/>
      <c r="I205" s="327"/>
      <c r="J205" s="327"/>
      <c r="K205" s="322"/>
    </row>
    <row r="206" spans="1:11" s="28" customFormat="1" ht="12">
      <c r="A206" s="327"/>
      <c r="B206" s="327"/>
      <c r="C206" s="327"/>
      <c r="D206" s="327"/>
      <c r="E206" s="327"/>
      <c r="F206" s="327"/>
      <c r="G206" s="327"/>
      <c r="H206" s="327"/>
      <c r="I206" s="327"/>
      <c r="J206" s="327"/>
      <c r="K206" s="322"/>
    </row>
    <row r="207" spans="1:11" s="28" customFormat="1" ht="12">
      <c r="A207" s="327"/>
      <c r="B207" s="327"/>
      <c r="C207" s="327"/>
      <c r="D207" s="327"/>
      <c r="E207" s="327"/>
      <c r="F207" s="327"/>
      <c r="G207" s="327"/>
      <c r="H207" s="327"/>
      <c r="I207" s="327"/>
      <c r="J207" s="327"/>
      <c r="K207" s="322"/>
    </row>
    <row r="208" spans="1:11" s="28" customFormat="1" ht="12">
      <c r="A208" s="327"/>
      <c r="B208" s="327"/>
      <c r="C208" s="327"/>
      <c r="D208" s="327"/>
      <c r="E208" s="327"/>
      <c r="F208" s="327"/>
      <c r="G208" s="327"/>
      <c r="H208" s="327"/>
      <c r="I208" s="327"/>
      <c r="J208" s="327"/>
      <c r="K208" s="322"/>
    </row>
    <row r="209" spans="1:11" s="28" customFormat="1" ht="12">
      <c r="A209" s="327"/>
      <c r="B209" s="327"/>
      <c r="C209" s="327"/>
      <c r="D209" s="327"/>
      <c r="E209" s="327"/>
      <c r="F209" s="327"/>
      <c r="G209" s="327"/>
      <c r="H209" s="327"/>
      <c r="I209" s="327"/>
      <c r="J209" s="327"/>
      <c r="K209" s="322"/>
    </row>
    <row r="210" spans="1:11" s="28" customFormat="1" ht="12">
      <c r="A210" s="327"/>
      <c r="B210" s="327"/>
      <c r="C210" s="327"/>
      <c r="D210" s="327"/>
      <c r="E210" s="327"/>
      <c r="F210" s="327"/>
      <c r="G210" s="327"/>
      <c r="H210" s="327"/>
      <c r="I210" s="327"/>
      <c r="J210" s="327"/>
      <c r="K210" s="322"/>
    </row>
    <row r="211" spans="1:11" s="28" customFormat="1" ht="12">
      <c r="A211" s="327"/>
      <c r="B211" s="327"/>
      <c r="C211" s="327"/>
      <c r="D211" s="327"/>
      <c r="E211" s="327"/>
      <c r="F211" s="327"/>
      <c r="G211" s="327"/>
      <c r="H211" s="327"/>
      <c r="I211" s="327"/>
      <c r="J211" s="327"/>
      <c r="K211" s="322"/>
    </row>
    <row r="212" spans="1:11" s="28" customFormat="1" ht="12">
      <c r="A212" s="327"/>
      <c r="B212" s="327"/>
      <c r="C212" s="327"/>
      <c r="D212" s="327"/>
      <c r="E212" s="327"/>
      <c r="F212" s="327"/>
      <c r="G212" s="327"/>
      <c r="H212" s="327"/>
      <c r="I212" s="327"/>
      <c r="J212" s="327"/>
      <c r="K212" s="322"/>
    </row>
    <row r="213" spans="1:11" s="28" customFormat="1" ht="12">
      <c r="A213" s="327"/>
      <c r="B213" s="327"/>
      <c r="C213" s="327"/>
      <c r="D213" s="327"/>
      <c r="E213" s="327"/>
      <c r="F213" s="327"/>
      <c r="G213" s="327"/>
      <c r="H213" s="327"/>
      <c r="I213" s="327"/>
      <c r="J213" s="327"/>
      <c r="K213" s="322"/>
    </row>
    <row r="214" spans="1:11" s="28" customFormat="1" ht="12">
      <c r="A214" s="327"/>
      <c r="B214" s="327"/>
      <c r="C214" s="327"/>
      <c r="D214" s="327"/>
      <c r="E214" s="327"/>
      <c r="F214" s="327"/>
      <c r="G214" s="327"/>
      <c r="H214" s="327"/>
      <c r="I214" s="327"/>
      <c r="J214" s="327"/>
      <c r="K214" s="322"/>
    </row>
    <row r="215" spans="1:11" s="28" customFormat="1" ht="12">
      <c r="A215" s="327"/>
      <c r="B215" s="327"/>
      <c r="C215" s="327"/>
      <c r="D215" s="327"/>
      <c r="E215" s="327"/>
      <c r="F215" s="327"/>
      <c r="G215" s="327"/>
      <c r="H215" s="327"/>
      <c r="I215" s="327"/>
      <c r="J215" s="327"/>
      <c r="K215" s="322"/>
    </row>
    <row r="216" spans="1:11" s="28" customFormat="1" ht="12">
      <c r="A216" s="327"/>
      <c r="B216" s="327"/>
      <c r="C216" s="327"/>
      <c r="D216" s="327"/>
      <c r="E216" s="327"/>
      <c r="F216" s="327"/>
      <c r="G216" s="327"/>
      <c r="H216" s="327"/>
      <c r="I216" s="327"/>
      <c r="J216" s="327"/>
      <c r="K216" s="322"/>
    </row>
    <row r="217" spans="1:11" s="28" customFormat="1" ht="12">
      <c r="A217" s="327"/>
      <c r="B217" s="327"/>
      <c r="C217" s="327"/>
      <c r="D217" s="327"/>
      <c r="E217" s="327"/>
      <c r="F217" s="327"/>
      <c r="G217" s="327"/>
      <c r="H217" s="327"/>
      <c r="I217" s="327"/>
      <c r="J217" s="327"/>
      <c r="K217" s="322"/>
    </row>
    <row r="218" spans="1:11" s="28" customFormat="1" ht="12">
      <c r="A218" s="327"/>
      <c r="B218" s="327"/>
      <c r="C218" s="327"/>
      <c r="D218" s="327"/>
      <c r="E218" s="327"/>
      <c r="F218" s="327"/>
      <c r="G218" s="327"/>
      <c r="H218" s="327"/>
      <c r="I218" s="327"/>
      <c r="J218" s="327"/>
      <c r="K218" s="322"/>
    </row>
    <row r="219" spans="1:11" s="28" customFormat="1" ht="12">
      <c r="A219" s="327"/>
      <c r="B219" s="327"/>
      <c r="C219" s="327"/>
      <c r="D219" s="327"/>
      <c r="E219" s="327"/>
      <c r="F219" s="327"/>
      <c r="G219" s="327"/>
      <c r="H219" s="327"/>
      <c r="I219" s="327"/>
      <c r="J219" s="327"/>
      <c r="K219" s="322"/>
    </row>
    <row r="220" spans="1:11" s="28" customFormat="1" ht="12">
      <c r="A220" s="327"/>
      <c r="B220" s="327"/>
      <c r="C220" s="327"/>
      <c r="D220" s="327"/>
      <c r="E220" s="327"/>
      <c r="F220" s="327"/>
      <c r="G220" s="327"/>
      <c r="H220" s="327"/>
      <c r="I220" s="327"/>
      <c r="J220" s="327"/>
      <c r="K220" s="322"/>
    </row>
    <row r="221" spans="1:11" s="28" customFormat="1" ht="12">
      <c r="A221" s="327"/>
      <c r="B221" s="327"/>
      <c r="C221" s="327"/>
      <c r="D221" s="327"/>
      <c r="E221" s="327"/>
      <c r="F221" s="327"/>
      <c r="G221" s="327"/>
      <c r="H221" s="327"/>
      <c r="I221" s="327"/>
      <c r="J221" s="327"/>
      <c r="K221" s="322"/>
    </row>
    <row r="222" spans="1:11" s="28" customFormat="1" ht="12">
      <c r="A222" s="327"/>
      <c r="B222" s="327"/>
      <c r="C222" s="327"/>
      <c r="D222" s="327"/>
      <c r="E222" s="327"/>
      <c r="F222" s="327"/>
      <c r="G222" s="327"/>
      <c r="H222" s="327"/>
      <c r="I222" s="327"/>
      <c r="J222" s="327"/>
      <c r="K222" s="322"/>
    </row>
    <row r="223" spans="1:11" s="28" customFormat="1" ht="12">
      <c r="A223" s="327"/>
      <c r="B223" s="327"/>
      <c r="C223" s="327"/>
      <c r="D223" s="327"/>
      <c r="E223" s="327"/>
      <c r="F223" s="327"/>
      <c r="G223" s="327"/>
      <c r="H223" s="327"/>
      <c r="I223" s="327"/>
      <c r="J223" s="327"/>
      <c r="K223" s="322"/>
    </row>
    <row r="224" spans="1:11" s="28" customFormat="1" ht="12">
      <c r="A224" s="327"/>
      <c r="B224" s="327"/>
      <c r="C224" s="327"/>
      <c r="D224" s="327"/>
      <c r="E224" s="327"/>
      <c r="F224" s="327"/>
      <c r="G224" s="327"/>
      <c r="H224" s="327"/>
      <c r="I224" s="327"/>
      <c r="J224" s="327"/>
      <c r="K224" s="322"/>
    </row>
    <row r="225" spans="1:11" s="28" customFormat="1" ht="12">
      <c r="A225" s="327"/>
      <c r="B225" s="327"/>
      <c r="C225" s="327"/>
      <c r="D225" s="327"/>
      <c r="E225" s="327"/>
      <c r="F225" s="327"/>
      <c r="G225" s="327"/>
      <c r="H225" s="327"/>
      <c r="I225" s="327"/>
      <c r="J225" s="327"/>
      <c r="K225" s="322"/>
    </row>
    <row r="226" spans="1:11" s="28" customFormat="1" ht="12">
      <c r="A226" s="327"/>
      <c r="B226" s="327"/>
      <c r="C226" s="327"/>
      <c r="D226" s="327"/>
      <c r="E226" s="327"/>
      <c r="F226" s="327"/>
      <c r="G226" s="327"/>
      <c r="H226" s="327"/>
      <c r="I226" s="327"/>
      <c r="J226" s="327"/>
      <c r="K226" s="322"/>
    </row>
    <row r="227" spans="1:11" s="28" customFormat="1" ht="12">
      <c r="A227" s="327"/>
      <c r="B227" s="327"/>
      <c r="C227" s="327"/>
      <c r="D227" s="327"/>
      <c r="E227" s="327"/>
      <c r="F227" s="327"/>
      <c r="G227" s="327"/>
      <c r="H227" s="327"/>
      <c r="I227" s="327"/>
      <c r="J227" s="327"/>
      <c r="K227" s="322"/>
    </row>
    <row r="228" spans="1:11" s="28" customFormat="1" ht="12">
      <c r="A228" s="327"/>
      <c r="B228" s="327"/>
      <c r="C228" s="327"/>
      <c r="D228" s="327"/>
      <c r="E228" s="327"/>
      <c r="F228" s="327"/>
      <c r="G228" s="327"/>
      <c r="H228" s="327"/>
      <c r="I228" s="327"/>
      <c r="J228" s="327"/>
      <c r="K228" s="322"/>
    </row>
    <row r="229" spans="1:11" s="28" customFormat="1" ht="12">
      <c r="A229" s="327"/>
      <c r="B229" s="327"/>
      <c r="C229" s="327"/>
      <c r="D229" s="327"/>
      <c r="E229" s="327"/>
      <c r="F229" s="327"/>
      <c r="G229" s="327"/>
      <c r="H229" s="327"/>
      <c r="I229" s="327"/>
      <c r="J229" s="327"/>
      <c r="K229" s="322"/>
    </row>
    <row r="230" spans="1:11" s="28" customFormat="1" ht="12">
      <c r="A230" s="327"/>
      <c r="B230" s="327"/>
      <c r="C230" s="327"/>
      <c r="D230" s="327"/>
      <c r="E230" s="327"/>
      <c r="F230" s="327"/>
      <c r="G230" s="327"/>
      <c r="H230" s="327"/>
      <c r="I230" s="327"/>
      <c r="J230" s="327"/>
      <c r="K230" s="322"/>
    </row>
    <row r="231" spans="1:11" s="28" customFormat="1" ht="12">
      <c r="A231" s="327"/>
      <c r="B231" s="327"/>
      <c r="C231" s="327"/>
      <c r="D231" s="327"/>
      <c r="E231" s="327"/>
      <c r="F231" s="327"/>
      <c r="G231" s="327"/>
      <c r="H231" s="327"/>
      <c r="I231" s="327"/>
      <c r="J231" s="327"/>
      <c r="K231" s="322"/>
    </row>
    <row r="232" spans="1:11" s="28" customFormat="1" ht="12">
      <c r="A232" s="327"/>
      <c r="B232" s="327"/>
      <c r="C232" s="327"/>
      <c r="D232" s="327"/>
      <c r="E232" s="327"/>
      <c r="F232" s="327"/>
      <c r="G232" s="327"/>
      <c r="H232" s="327"/>
      <c r="I232" s="327"/>
      <c r="J232" s="327"/>
      <c r="K232" s="322"/>
    </row>
    <row r="233" spans="1:11" s="28" customFormat="1" ht="12">
      <c r="A233" s="327"/>
      <c r="B233" s="327"/>
      <c r="C233" s="327"/>
      <c r="D233" s="327"/>
      <c r="E233" s="327"/>
      <c r="F233" s="327"/>
      <c r="G233" s="327"/>
      <c r="H233" s="327"/>
      <c r="I233" s="327"/>
      <c r="J233" s="327"/>
      <c r="K233" s="322"/>
    </row>
    <row r="234" spans="1:11" s="28" customFormat="1" ht="12">
      <c r="A234" s="327"/>
      <c r="B234" s="327"/>
      <c r="C234" s="327"/>
      <c r="D234" s="327"/>
      <c r="E234" s="327"/>
      <c r="F234" s="327"/>
      <c r="G234" s="327"/>
      <c r="H234" s="327"/>
      <c r="I234" s="327"/>
      <c r="J234" s="327"/>
      <c r="K234" s="322"/>
    </row>
    <row r="235" spans="1:11" s="28" customFormat="1" ht="12">
      <c r="A235" s="327"/>
      <c r="B235" s="327"/>
      <c r="C235" s="327"/>
      <c r="D235" s="327"/>
      <c r="E235" s="327"/>
      <c r="F235" s="327"/>
      <c r="G235" s="327"/>
      <c r="H235" s="327"/>
      <c r="I235" s="327"/>
      <c r="J235" s="327"/>
      <c r="K235" s="322"/>
    </row>
    <row r="236" spans="1:11" s="28" customFormat="1" ht="12">
      <c r="A236" s="327"/>
      <c r="B236" s="327"/>
      <c r="C236" s="327"/>
      <c r="D236" s="327"/>
      <c r="E236" s="327"/>
      <c r="F236" s="327"/>
      <c r="G236" s="327"/>
      <c r="H236" s="327"/>
      <c r="I236" s="327"/>
      <c r="J236" s="327"/>
      <c r="K236" s="322"/>
    </row>
    <row r="237" spans="1:11" s="28" customFormat="1" ht="12">
      <c r="A237" s="327"/>
      <c r="B237" s="327"/>
      <c r="C237" s="327"/>
      <c r="D237" s="327"/>
      <c r="E237" s="327"/>
      <c r="F237" s="327"/>
      <c r="G237" s="327"/>
      <c r="H237" s="327"/>
      <c r="I237" s="327"/>
      <c r="J237" s="327"/>
      <c r="K237" s="322"/>
    </row>
    <row r="238" spans="1:11" s="28" customFormat="1" ht="12">
      <c r="A238" s="327"/>
      <c r="B238" s="327"/>
      <c r="C238" s="327"/>
      <c r="D238" s="327"/>
      <c r="E238" s="327"/>
      <c r="F238" s="327"/>
      <c r="G238" s="327"/>
      <c r="H238" s="327"/>
      <c r="I238" s="327"/>
      <c r="J238" s="327"/>
      <c r="K238" s="322"/>
    </row>
    <row r="239" spans="1:11" s="28" customFormat="1" ht="12">
      <c r="A239" s="327"/>
      <c r="B239" s="327"/>
      <c r="C239" s="327"/>
      <c r="D239" s="327"/>
      <c r="E239" s="327"/>
      <c r="F239" s="327"/>
      <c r="G239" s="327"/>
      <c r="H239" s="327"/>
      <c r="I239" s="327"/>
      <c r="J239" s="327"/>
      <c r="K239" s="322"/>
    </row>
    <row r="240" spans="1:11" s="28" customFormat="1" ht="12">
      <c r="A240" s="327"/>
      <c r="B240" s="327"/>
      <c r="C240" s="327"/>
      <c r="D240" s="327"/>
      <c r="E240" s="327"/>
      <c r="F240" s="327"/>
      <c r="G240" s="327"/>
      <c r="H240" s="327"/>
      <c r="I240" s="327"/>
      <c r="J240" s="327"/>
      <c r="K240" s="322"/>
    </row>
    <row r="241" spans="1:11" s="28" customFormat="1" ht="12">
      <c r="A241" s="327"/>
      <c r="B241" s="327"/>
      <c r="C241" s="327"/>
      <c r="D241" s="327"/>
      <c r="E241" s="327"/>
      <c r="F241" s="327"/>
      <c r="G241" s="327"/>
      <c r="H241" s="327"/>
      <c r="I241" s="327"/>
      <c r="J241" s="327"/>
      <c r="K241" s="322"/>
    </row>
    <row r="242" spans="1:11" s="28" customFormat="1" ht="12">
      <c r="A242" s="327"/>
      <c r="B242" s="327"/>
      <c r="C242" s="327"/>
      <c r="D242" s="327"/>
      <c r="E242" s="327"/>
      <c r="F242" s="327"/>
      <c r="G242" s="327"/>
      <c r="H242" s="327"/>
      <c r="I242" s="327"/>
      <c r="J242" s="327"/>
      <c r="K242" s="322"/>
    </row>
    <row r="243" spans="1:11" s="28" customFormat="1" ht="12">
      <c r="A243" s="327"/>
      <c r="B243" s="327"/>
      <c r="C243" s="327"/>
      <c r="D243" s="327"/>
      <c r="E243" s="327"/>
      <c r="F243" s="327"/>
      <c r="G243" s="327"/>
      <c r="H243" s="327"/>
      <c r="I243" s="327"/>
      <c r="J243" s="327"/>
      <c r="K243" s="322"/>
    </row>
    <row r="244" spans="1:11" s="28" customFormat="1" ht="12">
      <c r="A244" s="327"/>
      <c r="B244" s="327"/>
      <c r="C244" s="327"/>
      <c r="D244" s="327"/>
      <c r="E244" s="327"/>
      <c r="F244" s="327"/>
      <c r="G244" s="327"/>
      <c r="H244" s="327"/>
      <c r="I244" s="327"/>
      <c r="J244" s="327"/>
      <c r="K244" s="322"/>
    </row>
    <row r="245" spans="1:11" s="28" customFormat="1" ht="12">
      <c r="A245" s="327"/>
      <c r="B245" s="327"/>
      <c r="C245" s="327"/>
      <c r="D245" s="327"/>
      <c r="E245" s="327"/>
      <c r="F245" s="327"/>
      <c r="G245" s="327"/>
      <c r="H245" s="327"/>
      <c r="I245" s="327"/>
      <c r="J245" s="327"/>
      <c r="K245" s="322"/>
    </row>
    <row r="246" spans="1:11" s="28" customFormat="1" ht="12">
      <c r="A246" s="327"/>
      <c r="B246" s="327"/>
      <c r="C246" s="327"/>
      <c r="D246" s="327"/>
      <c r="E246" s="327"/>
      <c r="F246" s="327"/>
      <c r="G246" s="327"/>
      <c r="H246" s="327"/>
      <c r="I246" s="327"/>
      <c r="J246" s="327"/>
      <c r="K246" s="322"/>
    </row>
    <row r="247" spans="1:11" s="28" customFormat="1" ht="12">
      <c r="A247" s="327"/>
      <c r="B247" s="327"/>
      <c r="C247" s="327"/>
      <c r="D247" s="327"/>
      <c r="E247" s="327"/>
      <c r="F247" s="327"/>
      <c r="G247" s="327"/>
      <c r="H247" s="327"/>
      <c r="I247" s="327"/>
      <c r="J247" s="327"/>
      <c r="K247" s="322"/>
    </row>
    <row r="248" spans="1:11" s="28" customFormat="1" ht="12">
      <c r="A248" s="327"/>
      <c r="B248" s="327"/>
      <c r="C248" s="327"/>
      <c r="D248" s="327"/>
      <c r="E248" s="327"/>
      <c r="F248" s="327"/>
      <c r="G248" s="327"/>
      <c r="H248" s="327"/>
      <c r="I248" s="327"/>
      <c r="J248" s="327"/>
      <c r="K248" s="322"/>
    </row>
    <row r="249" spans="1:11" s="28" customFormat="1" ht="12">
      <c r="A249" s="327"/>
      <c r="B249" s="327"/>
      <c r="C249" s="327"/>
      <c r="D249" s="327"/>
      <c r="E249" s="327"/>
      <c r="F249" s="327"/>
      <c r="G249" s="327"/>
      <c r="H249" s="327"/>
      <c r="I249" s="327"/>
      <c r="J249" s="327"/>
      <c r="K249" s="322"/>
    </row>
    <row r="250" spans="1:11" s="28" customFormat="1" ht="12">
      <c r="A250" s="327"/>
      <c r="B250" s="327"/>
      <c r="C250" s="327"/>
      <c r="D250" s="327"/>
      <c r="E250" s="327"/>
      <c r="F250" s="327"/>
      <c r="G250" s="327"/>
      <c r="H250" s="327"/>
      <c r="I250" s="327"/>
      <c r="J250" s="327"/>
      <c r="K250" s="322"/>
    </row>
    <row r="251" spans="1:11" s="28" customFormat="1" ht="12">
      <c r="A251" s="327"/>
      <c r="B251" s="327"/>
      <c r="C251" s="327"/>
      <c r="D251" s="327"/>
      <c r="E251" s="327"/>
      <c r="F251" s="327"/>
      <c r="G251" s="327"/>
      <c r="H251" s="327"/>
      <c r="I251" s="327"/>
      <c r="J251" s="327"/>
      <c r="K251" s="322"/>
    </row>
    <row r="252" spans="1:11" s="28" customFormat="1" ht="12">
      <c r="A252" s="327"/>
      <c r="B252" s="327"/>
      <c r="C252" s="327"/>
      <c r="D252" s="327"/>
      <c r="E252" s="327"/>
      <c r="F252" s="327"/>
      <c r="G252" s="327"/>
      <c r="H252" s="327"/>
      <c r="I252" s="327"/>
      <c r="J252" s="327"/>
      <c r="K252" s="322"/>
    </row>
    <row r="253" spans="1:11" s="28" customFormat="1" ht="12">
      <c r="A253" s="327"/>
      <c r="B253" s="327"/>
      <c r="C253" s="327"/>
      <c r="D253" s="327"/>
      <c r="E253" s="327"/>
      <c r="F253" s="327"/>
      <c r="G253" s="327"/>
      <c r="H253" s="327"/>
      <c r="I253" s="327"/>
      <c r="J253" s="327"/>
      <c r="K253" s="322"/>
    </row>
    <row r="254" spans="1:11" s="28" customFormat="1" ht="12">
      <c r="A254" s="327"/>
      <c r="B254" s="327"/>
      <c r="C254" s="327"/>
      <c r="D254" s="327"/>
      <c r="E254" s="327"/>
      <c r="F254" s="327"/>
      <c r="G254" s="327"/>
      <c r="H254" s="327"/>
      <c r="I254" s="327"/>
      <c r="J254" s="327"/>
      <c r="K254" s="322"/>
    </row>
    <row r="255" spans="1:11" s="28" customFormat="1" ht="12">
      <c r="A255" s="327"/>
      <c r="B255" s="327"/>
      <c r="C255" s="327"/>
      <c r="D255" s="327"/>
      <c r="E255" s="327"/>
      <c r="F255" s="327"/>
      <c r="G255" s="327"/>
      <c r="H255" s="327"/>
      <c r="I255" s="327"/>
      <c r="J255" s="327"/>
      <c r="K255" s="322"/>
    </row>
    <row r="256" spans="1:11" s="28" customFormat="1" ht="12">
      <c r="A256" s="327"/>
      <c r="B256" s="327"/>
      <c r="C256" s="327"/>
      <c r="D256" s="327"/>
      <c r="E256" s="327"/>
      <c r="F256" s="327"/>
      <c r="G256" s="327"/>
      <c r="H256" s="327"/>
      <c r="I256" s="327"/>
      <c r="J256" s="327"/>
      <c r="K256" s="322"/>
    </row>
    <row r="257" spans="1:11" s="28" customFormat="1" ht="12">
      <c r="A257" s="327"/>
      <c r="B257" s="327"/>
      <c r="C257" s="327"/>
      <c r="D257" s="327"/>
      <c r="E257" s="327"/>
      <c r="F257" s="327"/>
      <c r="G257" s="327"/>
      <c r="H257" s="327"/>
      <c r="I257" s="327"/>
      <c r="J257" s="327"/>
      <c r="K257" s="322"/>
    </row>
    <row r="258" spans="1:11" s="28" customFormat="1" ht="12">
      <c r="A258" s="327"/>
      <c r="B258" s="327"/>
      <c r="C258" s="327"/>
      <c r="D258" s="327"/>
      <c r="E258" s="327"/>
      <c r="F258" s="327"/>
      <c r="G258" s="327"/>
      <c r="H258" s="327"/>
      <c r="I258" s="327"/>
      <c r="J258" s="327"/>
      <c r="K258" s="322"/>
    </row>
    <row r="259" spans="1:11" s="28" customFormat="1" ht="12">
      <c r="A259" s="327"/>
      <c r="B259" s="327"/>
      <c r="C259" s="327"/>
      <c r="D259" s="327"/>
      <c r="E259" s="327"/>
      <c r="F259" s="327"/>
      <c r="G259" s="327"/>
      <c r="H259" s="327"/>
      <c r="I259" s="327"/>
      <c r="J259" s="327"/>
      <c r="K259" s="322"/>
    </row>
    <row r="260" spans="1:11" s="28" customFormat="1" ht="12">
      <c r="A260" s="327"/>
      <c r="B260" s="327"/>
      <c r="C260" s="327"/>
      <c r="D260" s="327"/>
      <c r="E260" s="327"/>
      <c r="F260" s="327"/>
      <c r="G260" s="327"/>
      <c r="H260" s="327"/>
      <c r="I260" s="327"/>
      <c r="J260" s="327"/>
      <c r="K260" s="322"/>
    </row>
    <row r="261" spans="1:11" s="28" customFormat="1" ht="12">
      <c r="A261" s="327"/>
      <c r="B261" s="327"/>
      <c r="C261" s="327"/>
      <c r="D261" s="327"/>
      <c r="E261" s="327"/>
      <c r="F261" s="327"/>
      <c r="G261" s="327"/>
      <c r="H261" s="327"/>
      <c r="I261" s="327"/>
      <c r="J261" s="327"/>
      <c r="K261" s="322"/>
    </row>
    <row r="262" spans="1:11" s="28" customFormat="1" ht="12">
      <c r="A262" s="327"/>
      <c r="B262" s="327"/>
      <c r="C262" s="327"/>
      <c r="D262" s="327"/>
      <c r="E262" s="327"/>
      <c r="F262" s="327"/>
      <c r="G262" s="327"/>
      <c r="H262" s="327"/>
      <c r="I262" s="327"/>
      <c r="J262" s="327"/>
      <c r="K262" s="322"/>
    </row>
    <row r="263" spans="1:11" s="28" customFormat="1" ht="12">
      <c r="A263" s="327"/>
      <c r="B263" s="327"/>
      <c r="C263" s="327"/>
      <c r="D263" s="327"/>
      <c r="E263" s="327"/>
      <c r="F263" s="327"/>
      <c r="G263" s="327"/>
      <c r="H263" s="327"/>
      <c r="I263" s="327"/>
      <c r="J263" s="327"/>
      <c r="K263" s="322"/>
    </row>
    <row r="264" spans="1:11" s="28" customFormat="1" ht="12">
      <c r="A264" s="327"/>
      <c r="B264" s="327"/>
      <c r="C264" s="327"/>
      <c r="D264" s="327"/>
      <c r="E264" s="327"/>
      <c r="F264" s="327"/>
      <c r="G264" s="327"/>
      <c r="H264" s="327"/>
      <c r="I264" s="327"/>
      <c r="J264" s="327"/>
      <c r="K264" s="322"/>
    </row>
    <row r="265" spans="1:11" s="28" customFormat="1" ht="12">
      <c r="A265" s="2108"/>
      <c r="B265" s="2108"/>
      <c r="C265" s="327"/>
      <c r="D265" s="327"/>
      <c r="E265" s="327"/>
      <c r="F265" s="327"/>
      <c r="G265" s="327"/>
      <c r="H265" s="327"/>
      <c r="I265" s="327"/>
      <c r="J265" s="327"/>
      <c r="K265" s="322"/>
    </row>
    <row r="266" spans="1:11" s="28" customFormat="1" ht="12">
      <c r="A266" s="2108"/>
      <c r="B266" s="2108"/>
      <c r="C266" s="327"/>
      <c r="D266" s="327"/>
      <c r="E266" s="327"/>
      <c r="F266" s="327"/>
      <c r="G266" s="327"/>
      <c r="H266" s="327"/>
      <c r="I266" s="327"/>
      <c r="J266" s="327"/>
      <c r="K266" s="322"/>
    </row>
    <row r="267" spans="1:11" s="28" customFormat="1" ht="12">
      <c r="A267" s="2108"/>
      <c r="B267" s="2108"/>
      <c r="C267" s="327"/>
      <c r="D267" s="327"/>
      <c r="E267" s="327"/>
      <c r="F267" s="327"/>
      <c r="G267" s="327"/>
      <c r="H267" s="327"/>
      <c r="I267" s="327"/>
      <c r="J267" s="327"/>
      <c r="K267" s="322"/>
    </row>
    <row r="268" spans="1:11" s="28" customFormat="1" ht="12">
      <c r="A268" s="2108"/>
      <c r="B268" s="2108"/>
      <c r="C268" s="327"/>
      <c r="D268" s="327"/>
      <c r="E268" s="327"/>
      <c r="F268" s="327"/>
      <c r="G268" s="327"/>
      <c r="H268" s="327"/>
      <c r="I268" s="327"/>
      <c r="J268" s="327"/>
      <c r="K268" s="322"/>
    </row>
    <row r="269" spans="1:11" s="28" customFormat="1" ht="12">
      <c r="A269" s="2108"/>
      <c r="B269" s="2108"/>
      <c r="C269" s="327"/>
      <c r="D269" s="327"/>
      <c r="E269" s="327"/>
      <c r="F269" s="327"/>
      <c r="G269" s="327"/>
      <c r="H269" s="327"/>
      <c r="I269" s="327"/>
      <c r="J269" s="327"/>
      <c r="K269" s="322"/>
    </row>
    <row r="270" spans="1:11" s="28" customFormat="1" ht="12">
      <c r="A270" s="327"/>
      <c r="B270" s="327"/>
      <c r="C270" s="327"/>
      <c r="D270" s="327"/>
      <c r="E270" s="327"/>
      <c r="F270" s="327"/>
      <c r="G270" s="327"/>
      <c r="H270" s="327"/>
      <c r="I270" s="327"/>
      <c r="J270" s="327"/>
      <c r="K270" s="322"/>
    </row>
    <row r="271" spans="1:11" s="28" customFormat="1" ht="12">
      <c r="A271" s="327"/>
      <c r="B271" s="327"/>
      <c r="C271" s="327"/>
      <c r="D271" s="327"/>
      <c r="E271" s="327"/>
      <c r="F271" s="327"/>
      <c r="G271" s="327"/>
      <c r="H271" s="327"/>
      <c r="I271" s="327"/>
      <c r="J271" s="327"/>
      <c r="K271" s="322"/>
    </row>
    <row r="272" spans="1:11" s="28" customFormat="1" ht="12">
      <c r="A272" s="327"/>
      <c r="B272" s="327"/>
      <c r="C272" s="327"/>
      <c r="D272" s="327"/>
      <c r="E272" s="327"/>
      <c r="F272" s="327"/>
      <c r="G272" s="327"/>
      <c r="H272" s="327"/>
      <c r="I272" s="327"/>
      <c r="J272" s="327"/>
      <c r="K272" s="322"/>
    </row>
    <row r="273" spans="1:11" s="28" customFormat="1" ht="12">
      <c r="A273" s="327"/>
      <c r="B273" s="327"/>
      <c r="C273" s="327"/>
      <c r="D273" s="327"/>
      <c r="E273" s="327"/>
      <c r="F273" s="327"/>
      <c r="G273" s="327"/>
      <c r="H273" s="327"/>
      <c r="I273" s="327"/>
      <c r="J273" s="327"/>
      <c r="K273" s="322"/>
    </row>
    <row r="274" spans="1:11" s="28" customFormat="1" ht="12">
      <c r="A274" s="327"/>
      <c r="B274" s="327"/>
      <c r="C274" s="327"/>
      <c r="D274" s="327"/>
      <c r="E274" s="327"/>
      <c r="F274" s="327"/>
      <c r="G274" s="327"/>
      <c r="H274" s="327"/>
      <c r="I274" s="327"/>
      <c r="J274" s="327"/>
      <c r="K274" s="322"/>
    </row>
    <row r="275" spans="1:11" s="28" customFormat="1" ht="12">
      <c r="A275" s="327"/>
      <c r="B275" s="327"/>
      <c r="C275" s="327"/>
      <c r="D275" s="327"/>
      <c r="E275" s="327"/>
      <c r="F275" s="327"/>
      <c r="G275" s="327"/>
      <c r="H275" s="327"/>
      <c r="I275" s="327"/>
      <c r="J275" s="327"/>
      <c r="K275" s="322"/>
    </row>
    <row r="276" spans="1:11" s="28" customFormat="1" ht="12">
      <c r="A276" s="327"/>
      <c r="B276" s="327"/>
      <c r="C276" s="327"/>
      <c r="D276" s="327"/>
      <c r="E276" s="327"/>
      <c r="F276" s="327"/>
      <c r="G276" s="327"/>
      <c r="H276" s="327"/>
      <c r="I276" s="327"/>
      <c r="J276" s="327"/>
      <c r="K276" s="322"/>
    </row>
    <row r="277" spans="1:11" s="28" customFormat="1" ht="12">
      <c r="A277" s="327"/>
      <c r="B277" s="327"/>
      <c r="C277" s="327"/>
      <c r="D277" s="327"/>
      <c r="E277" s="327"/>
      <c r="F277" s="327"/>
      <c r="G277" s="327"/>
      <c r="H277" s="327"/>
      <c r="I277" s="327"/>
      <c r="J277" s="327"/>
      <c r="K277" s="322"/>
    </row>
    <row r="278" spans="1:11" s="28" customFormat="1" ht="12">
      <c r="A278" s="327"/>
      <c r="B278" s="327"/>
      <c r="C278" s="327"/>
      <c r="D278" s="327"/>
      <c r="E278" s="327"/>
      <c r="F278" s="327"/>
      <c r="G278" s="327"/>
      <c r="H278" s="327"/>
      <c r="I278" s="327"/>
      <c r="J278" s="327"/>
      <c r="K278" s="322"/>
    </row>
    <row r="279" spans="1:11" s="28" customFormat="1" ht="12">
      <c r="A279" s="327"/>
      <c r="B279" s="327"/>
      <c r="C279" s="327"/>
      <c r="D279" s="327"/>
      <c r="E279" s="327"/>
      <c r="F279" s="327"/>
      <c r="G279" s="327"/>
      <c r="H279" s="327"/>
      <c r="I279" s="327"/>
      <c r="J279" s="327"/>
      <c r="K279" s="322"/>
    </row>
    <row r="280" spans="1:11" s="28" customFormat="1" ht="12">
      <c r="A280" s="327"/>
      <c r="B280" s="327"/>
      <c r="C280" s="327"/>
      <c r="D280" s="327"/>
      <c r="E280" s="327"/>
      <c r="F280" s="327"/>
      <c r="G280" s="327"/>
      <c r="H280" s="327"/>
      <c r="I280" s="327"/>
      <c r="J280" s="327"/>
      <c r="K280" s="322"/>
    </row>
    <row r="281" spans="1:11" s="28" customFormat="1" ht="12">
      <c r="A281" s="327"/>
      <c r="B281" s="327"/>
      <c r="C281" s="327"/>
      <c r="D281" s="327"/>
      <c r="E281" s="327"/>
      <c r="F281" s="327"/>
      <c r="G281" s="327"/>
      <c r="H281" s="327"/>
      <c r="I281" s="327"/>
      <c r="J281" s="327"/>
      <c r="K281" s="322"/>
    </row>
    <row r="282" spans="1:11" s="28" customFormat="1" ht="12">
      <c r="A282" s="327"/>
      <c r="B282" s="327"/>
      <c r="C282" s="327"/>
      <c r="D282" s="327"/>
      <c r="E282" s="327"/>
      <c r="F282" s="327"/>
      <c r="G282" s="327"/>
      <c r="H282" s="327"/>
      <c r="I282" s="327"/>
      <c r="J282" s="327"/>
      <c r="K282" s="322"/>
    </row>
    <row r="283" spans="1:11" s="28" customFormat="1" ht="12">
      <c r="A283" s="327"/>
      <c r="B283" s="327"/>
      <c r="C283" s="327"/>
      <c r="D283" s="327"/>
      <c r="E283" s="327"/>
      <c r="F283" s="327"/>
      <c r="G283" s="327"/>
      <c r="H283" s="327"/>
      <c r="I283" s="327"/>
      <c r="J283" s="327"/>
      <c r="K283" s="322"/>
    </row>
    <row r="284" spans="1:11" s="28" customFormat="1" ht="12">
      <c r="A284" s="327"/>
      <c r="B284" s="327"/>
      <c r="C284" s="327"/>
      <c r="D284" s="327"/>
      <c r="E284" s="327"/>
      <c r="F284" s="327"/>
      <c r="G284" s="327"/>
      <c r="H284" s="327"/>
      <c r="I284" s="327"/>
      <c r="J284" s="327"/>
      <c r="K284" s="322"/>
    </row>
    <row r="285" spans="1:11" s="28" customFormat="1" ht="12">
      <c r="A285" s="327"/>
      <c r="B285" s="327"/>
      <c r="C285" s="327"/>
      <c r="D285" s="327"/>
      <c r="E285" s="327"/>
      <c r="F285" s="327"/>
      <c r="G285" s="327"/>
      <c r="H285" s="327"/>
      <c r="I285" s="327"/>
      <c r="J285" s="327"/>
      <c r="K285" s="322"/>
    </row>
    <row r="286" spans="1:11" s="28" customFormat="1" ht="12">
      <c r="A286" s="327"/>
      <c r="B286" s="327"/>
      <c r="C286" s="327"/>
      <c r="D286" s="327"/>
      <c r="E286" s="327"/>
      <c r="F286" s="327"/>
      <c r="G286" s="327"/>
      <c r="H286" s="327"/>
      <c r="I286" s="327"/>
      <c r="J286" s="327"/>
      <c r="K286" s="322"/>
    </row>
    <row r="287" spans="1:11" s="28" customFormat="1" ht="12">
      <c r="A287" s="327"/>
      <c r="B287" s="327"/>
      <c r="C287" s="327"/>
      <c r="D287" s="327"/>
      <c r="E287" s="327"/>
      <c r="F287" s="327"/>
      <c r="G287" s="327"/>
      <c r="H287" s="327"/>
      <c r="I287" s="327"/>
      <c r="J287" s="327"/>
      <c r="K287" s="322"/>
    </row>
    <row r="288" spans="1:11" s="28" customFormat="1" ht="12">
      <c r="A288" s="327"/>
      <c r="B288" s="327"/>
      <c r="C288" s="327"/>
      <c r="D288" s="327"/>
      <c r="E288" s="327"/>
      <c r="F288" s="327"/>
      <c r="G288" s="327"/>
      <c r="H288" s="327"/>
      <c r="I288" s="327"/>
      <c r="J288" s="327"/>
      <c r="K288" s="322"/>
    </row>
    <row r="289" spans="1:11" s="28" customFormat="1" ht="12">
      <c r="A289" s="327"/>
      <c r="B289" s="327"/>
      <c r="C289" s="327"/>
      <c r="D289" s="327"/>
      <c r="E289" s="327"/>
      <c r="F289" s="327"/>
      <c r="G289" s="327"/>
      <c r="H289" s="327"/>
      <c r="I289" s="327"/>
      <c r="J289" s="327"/>
      <c r="K289" s="322"/>
    </row>
    <row r="290" spans="1:11" s="28" customFormat="1" ht="12">
      <c r="A290" s="327"/>
      <c r="B290" s="327"/>
      <c r="C290" s="327"/>
      <c r="D290" s="327"/>
      <c r="E290" s="327"/>
      <c r="F290" s="327"/>
      <c r="G290" s="327"/>
      <c r="H290" s="327"/>
      <c r="I290" s="327"/>
      <c r="J290" s="327"/>
      <c r="K290" s="322"/>
    </row>
    <row r="291" spans="1:11" s="28" customFormat="1" ht="12">
      <c r="A291" s="327"/>
      <c r="B291" s="327"/>
      <c r="C291" s="327"/>
      <c r="D291" s="327"/>
      <c r="E291" s="327"/>
      <c r="F291" s="327"/>
      <c r="G291" s="327"/>
      <c r="H291" s="327"/>
      <c r="I291" s="327"/>
      <c r="J291" s="327"/>
      <c r="K291" s="322"/>
    </row>
    <row r="292" spans="1:11" s="28" customFormat="1" ht="12">
      <c r="A292" s="327"/>
      <c r="B292" s="327"/>
      <c r="C292" s="327"/>
      <c r="D292" s="327"/>
      <c r="E292" s="327"/>
      <c r="F292" s="327"/>
      <c r="G292" s="327"/>
      <c r="H292" s="327"/>
      <c r="I292" s="327"/>
      <c r="J292" s="327"/>
      <c r="K292" s="322"/>
    </row>
    <row r="293" spans="1:11" s="28" customFormat="1" ht="12">
      <c r="A293" s="327"/>
      <c r="B293" s="327"/>
      <c r="C293" s="327"/>
      <c r="D293" s="327"/>
      <c r="E293" s="327"/>
      <c r="F293" s="327"/>
      <c r="G293" s="327"/>
      <c r="H293" s="327"/>
      <c r="I293" s="327"/>
      <c r="J293" s="327"/>
      <c r="K293" s="322"/>
    </row>
    <row r="294" spans="1:11" s="28" customFormat="1" ht="12">
      <c r="A294" s="327"/>
      <c r="B294" s="327"/>
      <c r="C294" s="327"/>
      <c r="D294" s="327"/>
      <c r="E294" s="327"/>
      <c r="F294" s="327"/>
      <c r="G294" s="327"/>
      <c r="H294" s="327"/>
      <c r="I294" s="327"/>
      <c r="J294" s="327"/>
      <c r="K294" s="322"/>
    </row>
    <row r="295" spans="1:11" s="28" customFormat="1" ht="12">
      <c r="A295" s="327"/>
      <c r="B295" s="327"/>
      <c r="C295" s="327"/>
      <c r="D295" s="327"/>
      <c r="E295" s="327"/>
      <c r="F295" s="327"/>
      <c r="G295" s="327"/>
      <c r="H295" s="327"/>
      <c r="I295" s="327"/>
      <c r="J295" s="327"/>
      <c r="K295" s="322"/>
    </row>
    <row r="296" spans="1:11" s="28" customFormat="1" ht="12">
      <c r="A296" s="327"/>
      <c r="B296" s="327"/>
      <c r="C296" s="327"/>
      <c r="D296" s="327"/>
      <c r="E296" s="327"/>
      <c r="F296" s="327"/>
      <c r="G296" s="327"/>
      <c r="H296" s="327"/>
      <c r="I296" s="327"/>
      <c r="J296" s="327"/>
      <c r="K296" s="322"/>
    </row>
    <row r="297" spans="1:11" s="28" customFormat="1" ht="12">
      <c r="A297" s="327"/>
      <c r="B297" s="327"/>
      <c r="C297" s="327"/>
      <c r="D297" s="327"/>
      <c r="E297" s="327"/>
      <c r="F297" s="327"/>
      <c r="G297" s="327"/>
      <c r="H297" s="327"/>
      <c r="I297" s="327"/>
      <c r="J297" s="327"/>
      <c r="K297" s="322"/>
    </row>
    <row r="298" spans="1:11" s="28" customFormat="1" ht="12">
      <c r="A298" s="327"/>
      <c r="B298" s="327"/>
      <c r="C298" s="327"/>
      <c r="D298" s="327"/>
      <c r="E298" s="327"/>
      <c r="F298" s="327"/>
      <c r="G298" s="327"/>
      <c r="H298" s="327"/>
      <c r="I298" s="327"/>
      <c r="J298" s="327"/>
      <c r="K298" s="322"/>
    </row>
    <row r="299" spans="1:11" s="28" customFormat="1" ht="12">
      <c r="A299" s="2108"/>
      <c r="B299" s="2108"/>
      <c r="C299" s="327"/>
      <c r="D299" s="327"/>
      <c r="E299" s="327"/>
      <c r="F299" s="327"/>
      <c r="G299" s="327"/>
      <c r="H299" s="327"/>
      <c r="I299" s="327"/>
      <c r="J299" s="327"/>
      <c r="K299" s="322"/>
    </row>
    <row r="300" spans="1:11" s="28" customFormat="1" ht="12">
      <c r="A300" s="327"/>
      <c r="B300" s="327"/>
      <c r="C300" s="327"/>
      <c r="D300" s="327"/>
      <c r="E300" s="327"/>
      <c r="F300" s="327"/>
      <c r="G300" s="327"/>
      <c r="H300" s="327"/>
      <c r="I300" s="327"/>
      <c r="J300" s="327"/>
      <c r="K300" s="322"/>
    </row>
    <row r="301" spans="1:11" s="28" customFormat="1" ht="12">
      <c r="A301" s="327"/>
      <c r="B301" s="327"/>
      <c r="C301" s="327"/>
      <c r="D301" s="327"/>
      <c r="E301" s="327"/>
      <c r="F301" s="327"/>
      <c r="G301" s="327"/>
      <c r="H301" s="327"/>
      <c r="I301" s="327"/>
      <c r="J301" s="327"/>
      <c r="K301" s="322"/>
    </row>
    <row r="302" spans="1:11" s="28" customFormat="1" ht="12">
      <c r="A302" s="327"/>
      <c r="B302" s="327"/>
      <c r="C302" s="327"/>
      <c r="D302" s="327"/>
      <c r="E302" s="327"/>
      <c r="F302" s="327"/>
      <c r="G302" s="327"/>
      <c r="H302" s="327"/>
      <c r="I302" s="327"/>
      <c r="J302" s="327"/>
      <c r="K302" s="322"/>
    </row>
    <row r="303" spans="1:11" s="28" customFormat="1" ht="12">
      <c r="A303" s="327"/>
      <c r="B303" s="327"/>
      <c r="C303" s="327"/>
      <c r="D303" s="327"/>
      <c r="E303" s="327"/>
      <c r="F303" s="327"/>
      <c r="G303" s="327"/>
      <c r="H303" s="327"/>
      <c r="I303" s="327"/>
      <c r="J303" s="327"/>
      <c r="K303" s="322"/>
    </row>
    <row r="304" spans="1:11" s="28" customFormat="1" ht="12">
      <c r="A304" s="327"/>
      <c r="B304" s="327"/>
      <c r="C304" s="327"/>
      <c r="D304" s="327"/>
      <c r="E304" s="327"/>
      <c r="F304" s="327"/>
      <c r="G304" s="327"/>
      <c r="H304" s="327"/>
      <c r="I304" s="327"/>
      <c r="J304" s="327"/>
      <c r="K304" s="322"/>
    </row>
    <row r="305" spans="1:11" s="28" customFormat="1" ht="12">
      <c r="A305" s="327"/>
      <c r="B305" s="327"/>
      <c r="C305" s="327"/>
      <c r="D305" s="327"/>
      <c r="E305" s="327"/>
      <c r="F305" s="327"/>
      <c r="G305" s="327"/>
      <c r="H305" s="327"/>
      <c r="I305" s="327"/>
      <c r="J305" s="327"/>
      <c r="K305" s="322"/>
    </row>
    <row r="306" spans="1:11" s="28" customFormat="1" ht="12">
      <c r="A306" s="327"/>
      <c r="B306" s="327"/>
      <c r="C306" s="327"/>
      <c r="D306" s="327"/>
      <c r="E306" s="327"/>
      <c r="F306" s="327"/>
      <c r="G306" s="327"/>
      <c r="H306" s="327"/>
      <c r="I306" s="327"/>
      <c r="J306" s="327"/>
      <c r="K306" s="322"/>
    </row>
    <row r="307" spans="1:11" s="28" customFormat="1" ht="12">
      <c r="A307" s="327"/>
      <c r="B307" s="327"/>
      <c r="C307" s="327"/>
      <c r="D307" s="327"/>
      <c r="E307" s="327"/>
      <c r="F307" s="327"/>
      <c r="G307" s="327"/>
      <c r="H307" s="327"/>
      <c r="I307" s="327"/>
      <c r="J307" s="327"/>
      <c r="K307" s="322"/>
    </row>
    <row r="308" spans="1:11" s="28" customFormat="1" ht="12">
      <c r="A308" s="327"/>
      <c r="B308" s="327"/>
      <c r="C308" s="327"/>
      <c r="D308" s="327"/>
      <c r="E308" s="327"/>
      <c r="F308" s="327"/>
      <c r="G308" s="327"/>
      <c r="H308" s="327"/>
      <c r="I308" s="327"/>
      <c r="J308" s="327"/>
      <c r="K308" s="322"/>
    </row>
    <row r="309" spans="1:11" s="28" customFormat="1" ht="12">
      <c r="A309" s="327"/>
      <c r="B309" s="327"/>
      <c r="C309" s="327"/>
      <c r="D309" s="327"/>
      <c r="E309" s="327"/>
      <c r="F309" s="327"/>
      <c r="G309" s="327"/>
      <c r="H309" s="327"/>
      <c r="I309" s="327"/>
      <c r="J309" s="327"/>
      <c r="K309" s="322"/>
    </row>
    <row r="310" spans="1:11" s="28" customFormat="1" ht="12">
      <c r="A310" s="327"/>
      <c r="B310" s="327"/>
      <c r="C310" s="327"/>
      <c r="D310" s="327"/>
      <c r="E310" s="327"/>
      <c r="F310" s="327"/>
      <c r="G310" s="327"/>
      <c r="H310" s="327"/>
      <c r="I310" s="327"/>
      <c r="J310" s="327"/>
      <c r="K310" s="322"/>
    </row>
    <row r="311" spans="1:11" s="28" customFormat="1" ht="12">
      <c r="A311" s="327"/>
      <c r="B311" s="327"/>
      <c r="C311" s="327"/>
      <c r="D311" s="327"/>
      <c r="E311" s="327"/>
      <c r="F311" s="327"/>
      <c r="G311" s="327"/>
      <c r="H311" s="327"/>
      <c r="I311" s="327"/>
      <c r="J311" s="327"/>
      <c r="K311" s="322"/>
    </row>
    <row r="312" spans="1:11" s="28" customFormat="1" ht="12">
      <c r="A312" s="327"/>
      <c r="B312" s="327"/>
      <c r="C312" s="327"/>
      <c r="D312" s="327"/>
      <c r="E312" s="327"/>
      <c r="F312" s="327"/>
      <c r="G312" s="327"/>
      <c r="H312" s="327"/>
      <c r="I312" s="327"/>
      <c r="J312" s="327"/>
      <c r="K312" s="322"/>
    </row>
    <row r="313" spans="1:11" s="28" customFormat="1" ht="12">
      <c r="A313" s="327"/>
      <c r="B313" s="327"/>
      <c r="C313" s="327"/>
      <c r="D313" s="327"/>
      <c r="E313" s="327"/>
      <c r="F313" s="327"/>
      <c r="G313" s="327"/>
      <c r="H313" s="327"/>
      <c r="I313" s="327"/>
      <c r="J313" s="327"/>
      <c r="K313" s="322"/>
    </row>
    <row r="314" spans="1:11" s="28" customFormat="1" ht="12">
      <c r="A314" s="327"/>
      <c r="B314" s="327"/>
      <c r="C314" s="327"/>
      <c r="D314" s="327"/>
      <c r="E314" s="327"/>
      <c r="F314" s="327"/>
      <c r="G314" s="327"/>
      <c r="H314" s="327"/>
      <c r="I314" s="327"/>
      <c r="J314" s="327"/>
      <c r="K314" s="322"/>
    </row>
    <row r="315" spans="1:11" s="28" customFormat="1" ht="12">
      <c r="A315" s="327"/>
      <c r="B315" s="327"/>
      <c r="C315" s="327"/>
      <c r="D315" s="327"/>
      <c r="E315" s="327"/>
      <c r="F315" s="327"/>
      <c r="G315" s="327"/>
      <c r="H315" s="327"/>
      <c r="I315" s="327"/>
      <c r="J315" s="327"/>
      <c r="K315" s="322"/>
    </row>
    <row r="316" spans="1:11" s="28" customFormat="1" ht="12">
      <c r="A316" s="327"/>
      <c r="B316" s="327"/>
      <c r="C316" s="327"/>
      <c r="D316" s="327"/>
      <c r="E316" s="327"/>
      <c r="F316" s="327"/>
      <c r="G316" s="327"/>
      <c r="H316" s="327"/>
      <c r="I316" s="327"/>
      <c r="J316" s="327"/>
      <c r="K316" s="322"/>
    </row>
    <row r="317" spans="1:11" s="28" customFormat="1" ht="12">
      <c r="A317" s="327"/>
      <c r="B317" s="327"/>
      <c r="C317" s="327"/>
      <c r="D317" s="327"/>
      <c r="E317" s="327"/>
      <c r="F317" s="327"/>
      <c r="G317" s="327"/>
      <c r="H317" s="327"/>
      <c r="I317" s="327"/>
      <c r="J317" s="327"/>
      <c r="K317" s="322"/>
    </row>
    <row r="318" spans="1:11" s="28" customFormat="1" ht="12">
      <c r="A318" s="327"/>
      <c r="B318" s="327"/>
      <c r="C318" s="327"/>
      <c r="D318" s="327"/>
      <c r="E318" s="327"/>
      <c r="F318" s="327"/>
      <c r="G318" s="327"/>
      <c r="H318" s="327"/>
      <c r="I318" s="327"/>
      <c r="J318" s="327"/>
      <c r="K318" s="322"/>
    </row>
    <row r="319" spans="1:11" s="28" customFormat="1" ht="12">
      <c r="A319" s="327"/>
      <c r="B319" s="327"/>
      <c r="C319" s="327"/>
      <c r="D319" s="327"/>
      <c r="E319" s="327"/>
      <c r="F319" s="327"/>
      <c r="G319" s="327"/>
      <c r="H319" s="327"/>
      <c r="I319" s="327"/>
      <c r="J319" s="327"/>
      <c r="K319" s="322"/>
    </row>
    <row r="320" spans="1:11" s="28" customFormat="1" ht="12">
      <c r="A320" s="327"/>
      <c r="B320" s="327"/>
      <c r="C320" s="327"/>
      <c r="D320" s="327"/>
      <c r="E320" s="327"/>
      <c r="F320" s="327"/>
      <c r="G320" s="327"/>
      <c r="H320" s="327"/>
      <c r="I320" s="327"/>
      <c r="J320" s="327"/>
      <c r="K320" s="322"/>
    </row>
    <row r="321" spans="1:11" s="28" customFormat="1" ht="12">
      <c r="A321" s="327"/>
      <c r="B321" s="327"/>
      <c r="C321" s="327"/>
      <c r="D321" s="327"/>
      <c r="E321" s="327"/>
      <c r="F321" s="327"/>
      <c r="G321" s="327"/>
      <c r="H321" s="327"/>
      <c r="I321" s="327"/>
      <c r="J321" s="327"/>
      <c r="K321" s="322"/>
    </row>
    <row r="322" spans="1:11" s="28" customFormat="1" ht="12">
      <c r="A322" s="327"/>
      <c r="B322" s="327"/>
      <c r="C322" s="327"/>
      <c r="D322" s="327"/>
      <c r="E322" s="327"/>
      <c r="F322" s="327"/>
      <c r="G322" s="327"/>
      <c r="H322" s="327"/>
      <c r="I322" s="327"/>
      <c r="J322" s="327"/>
      <c r="K322" s="322"/>
    </row>
    <row r="323" spans="1:11" s="28" customFormat="1" ht="12">
      <c r="A323" s="327"/>
      <c r="B323" s="327"/>
      <c r="C323" s="327"/>
      <c r="D323" s="327"/>
      <c r="E323" s="327"/>
      <c r="F323" s="327"/>
      <c r="G323" s="327"/>
      <c r="H323" s="327"/>
      <c r="I323" s="327"/>
      <c r="J323" s="327"/>
      <c r="K323" s="322"/>
    </row>
    <row r="368" spans="1:1">
      <c r="A368" s="321"/>
    </row>
    <row r="385" spans="1:1">
      <c r="A385" s="2108"/>
    </row>
    <row r="386" spans="1:1">
      <c r="A386" s="2108"/>
    </row>
    <row r="387" spans="1:1">
      <c r="A387" s="2108"/>
    </row>
    <row r="388" spans="1:1">
      <c r="A388" s="2108"/>
    </row>
    <row r="389" spans="1:1">
      <c r="A389" s="2108"/>
    </row>
    <row r="390" spans="1:1">
      <c r="A390" s="2108"/>
    </row>
    <row r="391" spans="1:1">
      <c r="A391" s="2108"/>
    </row>
    <row r="392" spans="1:1">
      <c r="A392" s="2108"/>
    </row>
    <row r="393" spans="1:1">
      <c r="A393" s="2108"/>
    </row>
    <row r="394" spans="1:1">
      <c r="A394" s="2108"/>
    </row>
    <row r="395" spans="1:1">
      <c r="A395" s="2108"/>
    </row>
    <row r="396" spans="1:1">
      <c r="A396" s="2108"/>
    </row>
    <row r="397" spans="1:1">
      <c r="A397" s="2108"/>
    </row>
    <row r="398" spans="1:1">
      <c r="A398" s="2108"/>
    </row>
    <row r="399" spans="1:1">
      <c r="A399" s="2108"/>
    </row>
    <row r="400" spans="1:1">
      <c r="A400" s="2108"/>
    </row>
    <row r="401" spans="1:1">
      <c r="A401" s="2108"/>
    </row>
    <row r="402" spans="1:1">
      <c r="A402" s="2108"/>
    </row>
    <row r="403" spans="1:1">
      <c r="A403" s="2108"/>
    </row>
    <row r="404" spans="1:1">
      <c r="A404" s="2108"/>
    </row>
    <row r="405" spans="1:1">
      <c r="A405" s="2108"/>
    </row>
    <row r="406" spans="1:1">
      <c r="A406" s="2108"/>
    </row>
    <row r="407" spans="1:1">
      <c r="A407" s="2108"/>
    </row>
    <row r="408" spans="1:1">
      <c r="A408" s="2108"/>
    </row>
    <row r="409" spans="1:1">
      <c r="A409" s="2108"/>
    </row>
    <row r="410" spans="1:1">
      <c r="A410" s="2108"/>
    </row>
    <row r="411" spans="1:1">
      <c r="A411" s="2108"/>
    </row>
    <row r="412" spans="1:1">
      <c r="A412" s="2108"/>
    </row>
    <row r="413" spans="1:1">
      <c r="A413" s="2108"/>
    </row>
    <row r="414" spans="1:1">
      <c r="A414" s="2108"/>
    </row>
    <row r="415" spans="1:1">
      <c r="A415" s="2108"/>
    </row>
    <row r="416" spans="1:1">
      <c r="A416" s="2108"/>
    </row>
    <row r="417" spans="1:1">
      <c r="A417" s="2108"/>
    </row>
    <row r="418" spans="1:1">
      <c r="A418" s="2108"/>
    </row>
    <row r="419" spans="1:1">
      <c r="A419" s="2108"/>
    </row>
    <row r="420" spans="1:1">
      <c r="A420" s="2108"/>
    </row>
    <row r="421" spans="1:1">
      <c r="A421" s="2108"/>
    </row>
    <row r="422" spans="1:1">
      <c r="A422" s="2108"/>
    </row>
    <row r="423" spans="1:1">
      <c r="A423" s="2108"/>
    </row>
    <row r="424" spans="1:1">
      <c r="A424" s="2108"/>
    </row>
    <row r="425" spans="1:1">
      <c r="A425" s="2108"/>
    </row>
    <row r="426" spans="1:1">
      <c r="A426" s="2108"/>
    </row>
    <row r="427" spans="1:1">
      <c r="A427" s="2108"/>
    </row>
    <row r="428" spans="1:1">
      <c r="A428" s="2108"/>
    </row>
    <row r="429" spans="1:1">
      <c r="A429" s="2108"/>
    </row>
    <row r="430" spans="1:1">
      <c r="A430" s="2108"/>
    </row>
    <row r="431" spans="1:1">
      <c r="A431" s="2108"/>
    </row>
    <row r="432" spans="1:1">
      <c r="A432" s="2108"/>
    </row>
    <row r="433" spans="1:1">
      <c r="A433" s="2108"/>
    </row>
    <row r="434" spans="1:1">
      <c r="A434" s="2108"/>
    </row>
    <row r="435" spans="1:1">
      <c r="A435" s="2108"/>
    </row>
    <row r="436" spans="1:1">
      <c r="A436" s="2108"/>
    </row>
    <row r="437" spans="1:1">
      <c r="A437" s="2108"/>
    </row>
    <row r="438" spans="1:1">
      <c r="A438" s="2108"/>
    </row>
    <row r="439" spans="1:1">
      <c r="A439" s="2108"/>
    </row>
  </sheetData>
  <mergeCells count="2">
    <mergeCell ref="A7:I9"/>
    <mergeCell ref="B15:H19"/>
  </mergeCells>
  <phoneticPr fontId="29" type="noConversion"/>
  <printOptions horizontalCentered="1"/>
  <pageMargins left="0.75" right="0.25" top="0.5" bottom="0.25" header="0.25" footer="0.25"/>
  <pageSetup scale="92" orientation="portrait" r:id="rId1"/>
  <headerFooter alignWithMargins="0"/>
  <rowBreaks count="1" manualBreakCount="1">
    <brk id="58" max="16383" man="1"/>
  </rowBreaks>
</worksheet>
</file>

<file path=xl/worksheets/sheet58.xml><?xml version="1.0" encoding="utf-8"?>
<worksheet xmlns="http://schemas.openxmlformats.org/spreadsheetml/2006/main" xmlns:r="http://schemas.openxmlformats.org/officeDocument/2006/relationships">
  <sheetPr transitionEvaluation="1" transitionEntry="1" codeName="Sheet49">
    <pageSetUpPr fitToPage="1"/>
  </sheetPr>
  <dimension ref="A1:L403"/>
  <sheetViews>
    <sheetView view="pageBreakPreview" zoomScale="60" zoomScaleNormal="100" workbookViewId="0"/>
  </sheetViews>
  <sheetFormatPr defaultColWidth="10.85546875" defaultRowHeight="12.75"/>
  <cols>
    <col min="1" max="1" width="7.140625" style="327" customWidth="1"/>
    <col min="2" max="2" width="17.85546875" style="327" customWidth="1"/>
    <col min="3" max="3" width="15.85546875" style="327" customWidth="1"/>
    <col min="4" max="4" width="14.5703125" style="327" customWidth="1"/>
    <col min="5" max="5" width="9.85546875" style="327" customWidth="1"/>
    <col min="6" max="6" width="7.5703125" style="327" customWidth="1"/>
    <col min="7" max="7" width="17.85546875" style="327" customWidth="1"/>
    <col min="8" max="8" width="10.85546875" style="340"/>
    <col min="9" max="16384" width="10.85546875" style="978"/>
  </cols>
  <sheetData>
    <row r="1" spans="1:12">
      <c r="A1" s="321" t="s">
        <v>1736</v>
      </c>
      <c r="B1" s="321"/>
      <c r="C1" s="321"/>
      <c r="E1" s="321" t="s">
        <v>1741</v>
      </c>
      <c r="G1" s="365"/>
    </row>
    <row r="2" spans="1:12">
      <c r="A2" s="321"/>
      <c r="B2" s="321"/>
      <c r="C2" s="321"/>
      <c r="E2" s="321"/>
      <c r="G2" s="365"/>
    </row>
    <row r="3" spans="1:12">
      <c r="A3" s="321" t="s">
        <v>3808</v>
      </c>
      <c r="B3" s="321"/>
      <c r="C3" s="321"/>
      <c r="E3" s="321" t="s">
        <v>2151</v>
      </c>
      <c r="G3" s="365"/>
    </row>
    <row r="4" spans="1:12">
      <c r="A4" s="321" t="s">
        <v>3807</v>
      </c>
      <c r="B4" s="321"/>
      <c r="C4" s="317"/>
      <c r="E4" s="321" t="s">
        <v>1076</v>
      </c>
      <c r="G4" s="321"/>
    </row>
    <row r="5" spans="1:12">
      <c r="A5" s="321" t="s">
        <v>2631</v>
      </c>
      <c r="B5" s="321"/>
      <c r="C5" s="321"/>
      <c r="E5" s="321" t="s">
        <v>4056</v>
      </c>
      <c r="G5" s="321"/>
    </row>
    <row r="6" spans="1:12">
      <c r="A6" s="321"/>
      <c r="B6" s="321"/>
      <c r="C6" s="321"/>
      <c r="D6" s="321"/>
      <c r="E6" s="321"/>
      <c r="F6" s="321"/>
      <c r="G6" s="321"/>
    </row>
    <row r="7" spans="1:12">
      <c r="A7" s="2585" t="s">
        <v>2139</v>
      </c>
      <c r="B7" s="2583"/>
      <c r="C7" s="2583"/>
      <c r="D7" s="2583"/>
      <c r="E7" s="2583"/>
      <c r="F7" s="2583"/>
      <c r="G7" s="2583"/>
    </row>
    <row r="8" spans="1:12">
      <c r="A8" s="2583"/>
      <c r="B8" s="2583"/>
      <c r="C8" s="2583"/>
      <c r="D8" s="2583"/>
      <c r="E8" s="2583"/>
      <c r="F8" s="2583"/>
      <c r="G8" s="2583"/>
    </row>
    <row r="9" spans="1:12">
      <c r="A9" s="2583"/>
      <c r="B9" s="2583"/>
      <c r="C9" s="2583"/>
      <c r="D9" s="2583"/>
      <c r="E9" s="2583"/>
      <c r="F9" s="2583"/>
      <c r="G9" s="2583"/>
    </row>
    <row r="10" spans="1:12">
      <c r="A10" s="2583"/>
      <c r="B10" s="2583"/>
      <c r="C10" s="2583"/>
      <c r="D10" s="2583"/>
      <c r="E10" s="2583"/>
      <c r="F10" s="2583"/>
      <c r="G10" s="2583"/>
      <c r="H10" s="1664"/>
      <c r="I10" s="2244"/>
      <c r="J10" s="2244"/>
      <c r="K10" s="2244"/>
      <c r="L10" s="2244"/>
    </row>
    <row r="11" spans="1:12" ht="13.5" thickBot="1">
      <c r="A11" s="366"/>
      <c r="B11" s="366"/>
      <c r="C11" s="366"/>
      <c r="D11" s="366"/>
      <c r="E11" s="376"/>
      <c r="F11" s="376"/>
      <c r="G11" s="376"/>
      <c r="H11" s="1664"/>
      <c r="I11" s="2244"/>
      <c r="J11" s="2244"/>
      <c r="K11" s="2244"/>
      <c r="L11" s="2244"/>
    </row>
    <row r="12" spans="1:12">
      <c r="A12" s="1992" t="s">
        <v>119</v>
      </c>
    </row>
    <row r="13" spans="1:12">
      <c r="A13" s="2084" t="s">
        <v>1029</v>
      </c>
      <c r="B13" s="1377"/>
      <c r="C13" s="1377"/>
      <c r="D13" s="1377"/>
      <c r="E13" s="1377"/>
      <c r="F13" s="1377"/>
      <c r="G13" s="1377"/>
    </row>
    <row r="14" spans="1:12">
      <c r="A14" s="321"/>
    </row>
    <row r="15" spans="1:12">
      <c r="A15" s="350">
        <v>1</v>
      </c>
      <c r="B15" s="342" t="s">
        <v>965</v>
      </c>
      <c r="C15" s="342"/>
      <c r="D15" s="342"/>
      <c r="E15" s="342"/>
      <c r="F15" s="342"/>
      <c r="G15" s="342"/>
    </row>
    <row r="16" spans="1:12">
      <c r="A16" s="348"/>
      <c r="B16" s="342"/>
      <c r="C16" s="342"/>
      <c r="D16" s="342"/>
      <c r="E16" s="342"/>
      <c r="F16" s="342"/>
      <c r="G16" s="342"/>
    </row>
    <row r="17" spans="1:7">
      <c r="A17" s="348"/>
      <c r="B17" s="342"/>
      <c r="C17" s="342"/>
      <c r="D17" s="342"/>
      <c r="E17" s="342"/>
      <c r="F17" s="342"/>
      <c r="G17" s="342"/>
    </row>
    <row r="18" spans="1:7">
      <c r="A18" s="348"/>
      <c r="B18" s="342"/>
      <c r="C18" s="342"/>
      <c r="D18" s="342"/>
      <c r="E18" s="342"/>
      <c r="F18" s="342"/>
      <c r="G18" s="342"/>
    </row>
    <row r="19" spans="1:7">
      <c r="A19" s="348"/>
      <c r="B19" s="342"/>
      <c r="C19" s="342"/>
      <c r="D19" s="342"/>
      <c r="E19" s="342"/>
      <c r="F19" s="342"/>
      <c r="G19" s="342"/>
    </row>
    <row r="20" spans="1:7">
      <c r="A20" s="348"/>
      <c r="B20" s="342"/>
      <c r="C20" s="342"/>
      <c r="D20" s="342"/>
      <c r="E20" s="342"/>
      <c r="F20" s="342"/>
      <c r="G20" s="342"/>
    </row>
    <row r="21" spans="1:7">
      <c r="A21" s="348"/>
      <c r="B21" s="342"/>
      <c r="C21" s="342"/>
      <c r="D21" s="342"/>
      <c r="E21" s="342"/>
      <c r="F21" s="342"/>
      <c r="G21" s="342"/>
    </row>
    <row r="22" spans="1:7">
      <c r="A22" s="348"/>
      <c r="B22" s="342"/>
      <c r="C22" s="342"/>
      <c r="D22" s="342"/>
      <c r="E22" s="342"/>
      <c r="F22" s="342"/>
      <c r="G22" s="342"/>
    </row>
    <row r="23" spans="1:7">
      <c r="A23" s="348"/>
      <c r="B23" s="342"/>
      <c r="C23" s="342"/>
      <c r="D23" s="342"/>
      <c r="E23" s="342"/>
      <c r="F23" s="342"/>
      <c r="G23" s="342"/>
    </row>
    <row r="24" spans="1:7">
      <c r="A24" s="348"/>
    </row>
    <row r="25" spans="1:7">
      <c r="A25" s="348"/>
    </row>
    <row r="26" spans="1:7">
      <c r="A26" s="348"/>
    </row>
    <row r="27" spans="1:7">
      <c r="A27" s="348"/>
    </row>
    <row r="28" spans="1:7">
      <c r="A28" s="348"/>
    </row>
    <row r="29" spans="1:7">
      <c r="A29" s="348"/>
    </row>
    <row r="30" spans="1:7">
      <c r="A30" s="350"/>
    </row>
    <row r="31" spans="1:7">
      <c r="A31" s="350"/>
    </row>
    <row r="32" spans="1:7">
      <c r="A32" s="350"/>
    </row>
    <row r="33" spans="1:1">
      <c r="A33" s="350"/>
    </row>
    <row r="34" spans="1:1">
      <c r="A34" s="350"/>
    </row>
    <row r="35" spans="1:1">
      <c r="A35" s="350"/>
    </row>
    <row r="36" spans="1:1">
      <c r="A36" s="350"/>
    </row>
    <row r="37" spans="1:1">
      <c r="A37" s="350"/>
    </row>
    <row r="38" spans="1:1">
      <c r="A38" s="350"/>
    </row>
    <row r="39" spans="1:1">
      <c r="A39" s="350"/>
    </row>
    <row r="40" spans="1:1">
      <c r="A40" s="350"/>
    </row>
    <row r="41" spans="1:1">
      <c r="A41" s="350"/>
    </row>
    <row r="42" spans="1:1">
      <c r="A42" s="350"/>
    </row>
    <row r="43" spans="1:1">
      <c r="A43" s="350"/>
    </row>
    <row r="44" spans="1:1">
      <c r="A44" s="350"/>
    </row>
    <row r="45" spans="1:1">
      <c r="A45" s="350"/>
    </row>
    <row r="46" spans="1:1">
      <c r="A46" s="350"/>
    </row>
    <row r="47" spans="1:1">
      <c r="A47" s="350"/>
    </row>
    <row r="48" spans="1:1">
      <c r="A48" s="350"/>
    </row>
    <row r="49" spans="1:1">
      <c r="A49" s="350"/>
    </row>
    <row r="50" spans="1:1">
      <c r="A50" s="350"/>
    </row>
    <row r="51" spans="1:1">
      <c r="A51" s="350"/>
    </row>
    <row r="52" spans="1:1">
      <c r="A52" s="350"/>
    </row>
    <row r="53" spans="1:1">
      <c r="A53" s="350"/>
    </row>
    <row r="54" spans="1:1">
      <c r="A54" s="350"/>
    </row>
    <row r="55" spans="1:1">
      <c r="A55" s="350"/>
    </row>
    <row r="56" spans="1:1">
      <c r="A56" s="350"/>
    </row>
    <row r="57" spans="1:1">
      <c r="A57" s="350"/>
    </row>
    <row r="58" spans="1:1">
      <c r="A58" s="350"/>
    </row>
    <row r="59" spans="1:1">
      <c r="A59" s="350"/>
    </row>
    <row r="60" spans="1:1">
      <c r="A60" s="350"/>
    </row>
    <row r="61" spans="1:1">
      <c r="A61" s="350"/>
    </row>
    <row r="62" spans="1:1">
      <c r="A62" s="350"/>
    </row>
    <row r="63" spans="1:1">
      <c r="A63" s="350"/>
    </row>
    <row r="64" spans="1:1">
      <c r="A64" s="350"/>
    </row>
    <row r="65" spans="1:7">
      <c r="A65" s="346"/>
      <c r="B65" s="364"/>
      <c r="C65" s="364"/>
      <c r="D65" s="364"/>
      <c r="E65" s="364"/>
      <c r="F65" s="364"/>
      <c r="G65" s="364"/>
    </row>
    <row r="66" spans="1:7">
      <c r="A66" s="350"/>
      <c r="B66" s="326"/>
      <c r="C66" s="326"/>
      <c r="D66" s="326"/>
      <c r="E66" s="326"/>
      <c r="F66" s="326"/>
      <c r="G66" s="326"/>
    </row>
    <row r="106" spans="2:4">
      <c r="B106" s="410"/>
      <c r="D106" s="410"/>
    </row>
    <row r="109" spans="2:4">
      <c r="B109" s="410"/>
      <c r="D109" s="410"/>
    </row>
    <row r="229" spans="1:1">
      <c r="A229" s="2108"/>
    </row>
    <row r="230" spans="1:1">
      <c r="A230" s="2108"/>
    </row>
    <row r="231" spans="1:1">
      <c r="A231" s="2108"/>
    </row>
    <row r="232" spans="1:1">
      <c r="A232" s="2108"/>
    </row>
    <row r="233" spans="1:1">
      <c r="A233" s="2108"/>
    </row>
    <row r="263" spans="1:1">
      <c r="A263" s="2108"/>
    </row>
    <row r="332" spans="1:1">
      <c r="A332" s="321"/>
    </row>
    <row r="349" spans="1:1">
      <c r="A349" s="2108"/>
    </row>
    <row r="350" spans="1:1">
      <c r="A350" s="2108"/>
    </row>
    <row r="351" spans="1:1">
      <c r="A351" s="2108"/>
    </row>
    <row r="352" spans="1:1">
      <c r="A352" s="2108"/>
    </row>
    <row r="353" spans="1:1">
      <c r="A353" s="2108"/>
    </row>
    <row r="354" spans="1:1">
      <c r="A354" s="2108"/>
    </row>
    <row r="355" spans="1:1">
      <c r="A355" s="2108"/>
    </row>
    <row r="356" spans="1:1">
      <c r="A356" s="2108"/>
    </row>
    <row r="357" spans="1:1">
      <c r="A357" s="2108"/>
    </row>
    <row r="358" spans="1:1">
      <c r="A358" s="2108"/>
    </row>
    <row r="359" spans="1:1">
      <c r="A359" s="2108"/>
    </row>
    <row r="360" spans="1:1">
      <c r="A360" s="2108"/>
    </row>
    <row r="361" spans="1:1">
      <c r="A361" s="2108"/>
    </row>
    <row r="362" spans="1:1">
      <c r="A362" s="2108"/>
    </row>
    <row r="363" spans="1:1">
      <c r="A363" s="2108"/>
    </row>
    <row r="364" spans="1:1">
      <c r="A364" s="2108"/>
    </row>
    <row r="365" spans="1:1">
      <c r="A365" s="2108"/>
    </row>
    <row r="366" spans="1:1">
      <c r="A366" s="2108"/>
    </row>
    <row r="367" spans="1:1">
      <c r="A367" s="2108"/>
    </row>
    <row r="368" spans="1:1">
      <c r="A368" s="2108"/>
    </row>
    <row r="369" spans="1:1">
      <c r="A369" s="2108"/>
    </row>
    <row r="370" spans="1:1">
      <c r="A370" s="2108"/>
    </row>
    <row r="371" spans="1:1">
      <c r="A371" s="2108"/>
    </row>
    <row r="372" spans="1:1">
      <c r="A372" s="2108"/>
    </row>
    <row r="373" spans="1:1">
      <c r="A373" s="2108"/>
    </row>
    <row r="374" spans="1:1">
      <c r="A374" s="2108"/>
    </row>
    <row r="375" spans="1:1">
      <c r="A375" s="2108"/>
    </row>
    <row r="376" spans="1:1">
      <c r="A376" s="2108"/>
    </row>
    <row r="377" spans="1:1">
      <c r="A377" s="2108"/>
    </row>
    <row r="378" spans="1:1">
      <c r="A378" s="2108"/>
    </row>
    <row r="379" spans="1:1">
      <c r="A379" s="2108"/>
    </row>
    <row r="380" spans="1:1">
      <c r="A380" s="2108"/>
    </row>
    <row r="381" spans="1:1">
      <c r="A381" s="2108"/>
    </row>
    <row r="382" spans="1:1">
      <c r="A382" s="2108"/>
    </row>
    <row r="383" spans="1:1">
      <c r="A383" s="2108"/>
    </row>
    <row r="384" spans="1:1">
      <c r="A384" s="2108"/>
    </row>
    <row r="385" spans="1:1">
      <c r="A385" s="2108"/>
    </row>
    <row r="386" spans="1:1">
      <c r="A386" s="2108"/>
    </row>
    <row r="387" spans="1:1">
      <c r="A387" s="2108"/>
    </row>
    <row r="388" spans="1:1">
      <c r="A388" s="2108"/>
    </row>
    <row r="389" spans="1:1">
      <c r="A389" s="2108"/>
    </row>
    <row r="390" spans="1:1">
      <c r="A390" s="2108"/>
    </row>
    <row r="391" spans="1:1">
      <c r="A391" s="2108"/>
    </row>
    <row r="392" spans="1:1">
      <c r="A392" s="2108"/>
    </row>
    <row r="393" spans="1:1">
      <c r="A393" s="2108"/>
    </row>
    <row r="394" spans="1:1">
      <c r="A394" s="2108"/>
    </row>
    <row r="395" spans="1:1">
      <c r="A395" s="2108"/>
    </row>
    <row r="396" spans="1:1">
      <c r="A396" s="2108"/>
    </row>
    <row r="397" spans="1:1">
      <c r="A397" s="2108"/>
    </row>
    <row r="398" spans="1:1">
      <c r="A398" s="2108"/>
    </row>
    <row r="399" spans="1:1">
      <c r="A399" s="2108"/>
    </row>
    <row r="400" spans="1:1">
      <c r="A400" s="2108"/>
    </row>
    <row r="401" spans="1:1">
      <c r="A401" s="2108"/>
    </row>
    <row r="402" spans="1:1">
      <c r="A402" s="2108"/>
    </row>
    <row r="403" spans="1:1">
      <c r="A403" s="2108"/>
    </row>
  </sheetData>
  <mergeCells count="1">
    <mergeCell ref="A7:G10"/>
  </mergeCells>
  <phoneticPr fontId="29" type="noConversion"/>
  <printOptions horizontalCentered="1"/>
  <pageMargins left="0.75" right="0.25" top="0.5" bottom="0.25" header="0.36" footer="0.25"/>
  <pageSetup scale="91" orientation="portrait" r:id="rId1"/>
  <headerFooter alignWithMargins="0"/>
  <rowBreaks count="1" manualBreakCount="1">
    <brk id="67" max="16383" man="1"/>
  </rowBreaks>
</worksheet>
</file>

<file path=xl/worksheets/sheet59.xml><?xml version="1.0" encoding="utf-8"?>
<worksheet xmlns="http://schemas.openxmlformats.org/spreadsheetml/2006/main" xmlns:r="http://schemas.openxmlformats.org/officeDocument/2006/relationships">
  <sheetPr transitionEvaluation="1" transitionEntry="1" codeName="Sheet50">
    <pageSetUpPr fitToPage="1"/>
  </sheetPr>
  <dimension ref="A1:G64"/>
  <sheetViews>
    <sheetView view="pageBreakPreview" zoomScale="60" zoomScaleNormal="100" workbookViewId="0"/>
  </sheetViews>
  <sheetFormatPr defaultColWidth="9.85546875" defaultRowHeight="12.75"/>
  <cols>
    <col min="1" max="1" width="6.85546875" style="327" customWidth="1"/>
    <col min="2" max="2" width="11.85546875" style="327" customWidth="1"/>
    <col min="3" max="4" width="10.85546875" style="327" customWidth="1"/>
    <col min="5" max="5" width="23.140625" style="327" customWidth="1"/>
    <col min="6" max="6" width="17" style="327" customWidth="1"/>
    <col min="7" max="7" width="10.140625" style="327" customWidth="1"/>
    <col min="8" max="16384" width="9.85546875" style="978"/>
  </cols>
  <sheetData>
    <row r="1" spans="1:7">
      <c r="A1" s="321" t="s">
        <v>2050</v>
      </c>
      <c r="B1" s="321"/>
      <c r="C1" s="321"/>
      <c r="E1" s="321"/>
      <c r="F1" s="321" t="s">
        <v>1741</v>
      </c>
    </row>
    <row r="2" spans="1:7">
      <c r="A2" s="321"/>
      <c r="B2" s="321"/>
      <c r="C2" s="321"/>
      <c r="E2" s="321"/>
      <c r="F2" s="321"/>
    </row>
    <row r="3" spans="1:7">
      <c r="A3" s="321" t="s">
        <v>3808</v>
      </c>
      <c r="B3" s="321"/>
      <c r="C3" s="321"/>
      <c r="E3" s="321"/>
      <c r="F3" s="321" t="s">
        <v>2049</v>
      </c>
    </row>
    <row r="4" spans="1:7">
      <c r="A4" s="321" t="s">
        <v>3807</v>
      </c>
      <c r="B4" s="321"/>
      <c r="C4" s="321"/>
      <c r="E4" s="321"/>
      <c r="F4" s="321" t="s">
        <v>1076</v>
      </c>
    </row>
    <row r="5" spans="1:7">
      <c r="A5" s="321" t="s">
        <v>2632</v>
      </c>
      <c r="B5" s="321"/>
      <c r="C5" s="321"/>
      <c r="E5" s="321"/>
      <c r="F5" s="321" t="s">
        <v>4056</v>
      </c>
    </row>
    <row r="6" spans="1:7">
      <c r="A6" s="321"/>
      <c r="B6" s="321"/>
      <c r="C6" s="321"/>
      <c r="D6" s="321"/>
      <c r="E6" s="321"/>
      <c r="F6" s="321"/>
      <c r="G6" s="321"/>
    </row>
    <row r="7" spans="1:7">
      <c r="A7" s="375" t="s">
        <v>2477</v>
      </c>
      <c r="B7" s="321"/>
      <c r="C7" s="321"/>
      <c r="D7" s="321"/>
      <c r="E7" s="321"/>
      <c r="F7" s="321"/>
      <c r="G7" s="321"/>
    </row>
    <row r="8" spans="1:7" ht="13.5" thickBot="1">
      <c r="A8" s="366"/>
      <c r="B8" s="366"/>
      <c r="C8" s="366"/>
      <c r="D8" s="366"/>
      <c r="E8" s="366"/>
      <c r="F8" s="366"/>
      <c r="G8" s="366"/>
    </row>
    <row r="10" spans="1:7">
      <c r="A10" s="364">
        <v>1</v>
      </c>
      <c r="B10" s="327" t="s">
        <v>1565</v>
      </c>
      <c r="G10" s="341" t="s">
        <v>966</v>
      </c>
    </row>
    <row r="11" spans="1:7">
      <c r="A11" s="364">
        <v>2</v>
      </c>
    </row>
    <row r="12" spans="1:7">
      <c r="A12" s="364">
        <v>3</v>
      </c>
      <c r="B12" s="327" t="s">
        <v>2054</v>
      </c>
      <c r="G12" s="341" t="s">
        <v>925</v>
      </c>
    </row>
    <row r="13" spans="1:7">
      <c r="A13" s="364">
        <v>4</v>
      </c>
    </row>
    <row r="14" spans="1:7">
      <c r="A14" s="364">
        <v>5</v>
      </c>
      <c r="B14" s="327" t="s">
        <v>2479</v>
      </c>
      <c r="G14" s="341" t="s">
        <v>925</v>
      </c>
    </row>
    <row r="15" spans="1:7">
      <c r="A15" s="364">
        <v>6</v>
      </c>
    </row>
    <row r="16" spans="1:7">
      <c r="A16" s="364">
        <v>7</v>
      </c>
      <c r="B16" s="327" t="s">
        <v>915</v>
      </c>
      <c r="G16" s="341" t="s">
        <v>925</v>
      </c>
    </row>
    <row r="64" spans="1:7">
      <c r="A64" s="346"/>
      <c r="B64" s="364"/>
      <c r="C64" s="364"/>
      <c r="D64" s="364"/>
      <c r="E64" s="364"/>
      <c r="F64" s="364"/>
      <c r="G64" s="364"/>
    </row>
  </sheetData>
  <phoneticPr fontId="29" type="noConversion"/>
  <printOptions horizontalCentered="1"/>
  <pageMargins left="0.75" right="0.25" top="0.5" bottom="0.25" header="0.5" footer="0.5"/>
  <pageSetup scale="92" orientation="portrait" r:id="rId1"/>
  <headerFooter alignWithMargins="0"/>
  <rowBreaks count="1" manualBreakCount="1">
    <brk id="67" max="16383" man="1"/>
  </rowBreaks>
</worksheet>
</file>

<file path=xl/worksheets/sheet6.xml><?xml version="1.0" encoding="utf-8"?>
<worksheet xmlns="http://schemas.openxmlformats.org/spreadsheetml/2006/main" xmlns:r="http://schemas.openxmlformats.org/officeDocument/2006/relationships">
  <sheetPr transitionEvaluation="1" transitionEntry="1" codeName="Sheet6"/>
  <dimension ref="A1:J217"/>
  <sheetViews>
    <sheetView view="pageBreakPreview" zoomScaleNormal="100" zoomScaleSheetLayoutView="100" workbookViewId="0"/>
  </sheetViews>
  <sheetFormatPr defaultColWidth="10.85546875" defaultRowHeight="12.75"/>
  <cols>
    <col min="1" max="1" width="6.5703125" style="327" customWidth="1"/>
    <col min="2" max="2" width="28.28515625" style="327" customWidth="1"/>
    <col min="3" max="3" width="14.85546875" style="327" bestFit="1" customWidth="1"/>
    <col min="4" max="4" width="14.85546875" style="327" customWidth="1"/>
    <col min="5" max="5" width="3.28515625" style="327" customWidth="1"/>
    <col min="6" max="6" width="14.85546875" style="327" customWidth="1"/>
    <col min="7" max="7" width="14.28515625" style="327" customWidth="1"/>
    <col min="8" max="8" width="2" style="327" customWidth="1"/>
    <col min="9" max="16384" width="10.85546875" style="978"/>
  </cols>
  <sheetData>
    <row r="1" spans="1:8" s="28" customFormat="1" ht="12">
      <c r="A1" s="321" t="s">
        <v>679</v>
      </c>
      <c r="B1" s="321"/>
      <c r="C1" s="321"/>
      <c r="D1" s="321" t="s">
        <v>1741</v>
      </c>
      <c r="E1" s="327"/>
      <c r="G1" s="321"/>
      <c r="H1" s="327"/>
    </row>
    <row r="2" spans="1:8" s="28" customFormat="1" ht="12">
      <c r="A2" s="321"/>
      <c r="B2" s="321"/>
      <c r="C2" s="321"/>
      <c r="D2" s="321"/>
      <c r="E2" s="327"/>
      <c r="G2" s="321"/>
      <c r="H2" s="327"/>
    </row>
    <row r="3" spans="1:8" s="28" customFormat="1" ht="12">
      <c r="A3" s="321" t="s">
        <v>3808</v>
      </c>
      <c r="B3" s="321"/>
      <c r="C3" s="321"/>
      <c r="D3" s="321" t="s">
        <v>2172</v>
      </c>
      <c r="E3" s="327"/>
      <c r="G3" s="321"/>
      <c r="H3" s="327"/>
    </row>
    <row r="4" spans="1:8" s="28" customFormat="1" ht="12">
      <c r="A4" s="321" t="s">
        <v>3807</v>
      </c>
      <c r="B4" s="2335"/>
      <c r="C4" s="321"/>
      <c r="D4" s="321" t="s">
        <v>1076</v>
      </c>
      <c r="E4" s="327"/>
      <c r="G4" s="321"/>
      <c r="H4" s="327"/>
    </row>
    <row r="5" spans="1:8" s="28" customFormat="1" ht="12">
      <c r="A5" s="321" t="s">
        <v>2631</v>
      </c>
      <c r="B5" s="2335"/>
      <c r="C5" s="321"/>
      <c r="D5" s="321" t="s">
        <v>4056</v>
      </c>
      <c r="E5" s="327"/>
      <c r="G5" s="321"/>
      <c r="H5" s="327"/>
    </row>
    <row r="6" spans="1:8" s="28" customFormat="1" ht="12">
      <c r="A6" s="321" t="s">
        <v>956</v>
      </c>
      <c r="B6" s="321"/>
      <c r="C6" s="321"/>
      <c r="D6" s="321"/>
      <c r="E6" s="321"/>
      <c r="F6" s="327"/>
      <c r="G6" s="321"/>
      <c r="H6" s="327"/>
    </row>
    <row r="7" spans="1:8" s="28" customFormat="1" ht="12">
      <c r="A7" s="317" t="s">
        <v>1906</v>
      </c>
      <c r="B7" s="2335"/>
      <c r="C7" s="321"/>
      <c r="D7" s="321"/>
      <c r="E7" s="321"/>
      <c r="F7" s="321"/>
      <c r="G7" s="321"/>
      <c r="H7" s="327"/>
    </row>
    <row r="8" spans="1:8" s="28" customFormat="1" ht="12">
      <c r="A8" s="321"/>
      <c r="B8" s="321"/>
      <c r="C8" s="321"/>
      <c r="D8" s="321"/>
      <c r="E8" s="321"/>
      <c r="F8" s="321"/>
      <c r="G8" s="321"/>
      <c r="H8" s="327"/>
    </row>
    <row r="9" spans="1:8" s="28" customFormat="1" ht="12" customHeight="1">
      <c r="A9" s="2568" t="s">
        <v>1091</v>
      </c>
      <c r="B9" s="2569"/>
      <c r="C9" s="2569"/>
      <c r="D9" s="2569"/>
      <c r="E9" s="2569"/>
      <c r="F9" s="2569"/>
      <c r="G9" s="2569"/>
      <c r="H9" s="327"/>
    </row>
    <row r="10" spans="1:8" s="28" customFormat="1" ht="12">
      <c r="A10" s="2569"/>
      <c r="B10" s="2569"/>
      <c r="C10" s="2569"/>
      <c r="D10" s="2569"/>
      <c r="E10" s="2569"/>
      <c r="F10" s="2569"/>
      <c r="G10" s="2569"/>
      <c r="H10" s="327"/>
    </row>
    <row r="11" spans="1:8" s="28" customFormat="1" ht="12">
      <c r="A11" s="2569"/>
      <c r="B11" s="2569"/>
      <c r="C11" s="2569"/>
      <c r="D11" s="2569"/>
      <c r="E11" s="2569"/>
      <c r="F11" s="2569"/>
      <c r="G11" s="2569"/>
      <c r="H11" s="327"/>
    </row>
    <row r="12" spans="1:8" s="28" customFormat="1" ht="12">
      <c r="A12" s="2569"/>
      <c r="B12" s="2569"/>
      <c r="C12" s="2569"/>
      <c r="D12" s="2569"/>
      <c r="E12" s="2569"/>
      <c r="F12" s="2569"/>
      <c r="G12" s="2569"/>
      <c r="H12" s="327"/>
    </row>
    <row r="13" spans="1:8" s="28" customFormat="1" thickBot="1">
      <c r="A13" s="366"/>
      <c r="B13" s="366"/>
      <c r="C13" s="366"/>
      <c r="D13" s="366"/>
      <c r="E13" s="366"/>
      <c r="F13" s="366"/>
      <c r="G13" s="366"/>
      <c r="H13" s="327"/>
    </row>
    <row r="14" spans="1:8" s="28" customFormat="1" ht="12">
      <c r="A14" s="321"/>
      <c r="B14" s="326" t="s">
        <v>1321</v>
      </c>
      <c r="C14" s="348" t="s">
        <v>1322</v>
      </c>
      <c r="D14" s="326" t="s">
        <v>1323</v>
      </c>
      <c r="E14" s="326"/>
      <c r="F14" s="348" t="s">
        <v>1324</v>
      </c>
      <c r="G14" s="348" t="s">
        <v>715</v>
      </c>
      <c r="H14" s="327"/>
    </row>
    <row r="15" spans="1:8" s="28" customFormat="1" ht="12" customHeight="1">
      <c r="A15" s="414"/>
      <c r="B15" s="326"/>
      <c r="C15" s="418" t="s">
        <v>1498</v>
      </c>
      <c r="D15" s="326" t="s">
        <v>631</v>
      </c>
      <c r="E15" s="326"/>
      <c r="F15" s="348" t="s">
        <v>118</v>
      </c>
      <c r="G15" s="326"/>
      <c r="H15" s="327"/>
    </row>
    <row r="16" spans="1:8" s="28" customFormat="1" ht="12">
      <c r="A16" s="377" t="s">
        <v>119</v>
      </c>
      <c r="B16" s="326"/>
      <c r="C16" s="348" t="s">
        <v>120</v>
      </c>
      <c r="D16" s="326" t="s">
        <v>1027</v>
      </c>
      <c r="E16" s="326"/>
      <c r="F16" s="348" t="s">
        <v>1027</v>
      </c>
      <c r="G16" s="326" t="s">
        <v>1028</v>
      </c>
      <c r="H16" s="327"/>
    </row>
    <row r="17" spans="1:8" s="28" customFormat="1" ht="12">
      <c r="A17" s="615" t="s">
        <v>1029</v>
      </c>
      <c r="B17" s="616" t="s">
        <v>1030</v>
      </c>
      <c r="C17" s="615" t="s">
        <v>1031</v>
      </c>
      <c r="D17" s="616" t="s">
        <v>1032</v>
      </c>
      <c r="E17" s="616"/>
      <c r="F17" s="615" t="s">
        <v>716</v>
      </c>
      <c r="G17" s="616" t="s">
        <v>1033</v>
      </c>
      <c r="H17" s="327"/>
    </row>
    <row r="18" spans="1:8" s="28" customFormat="1" ht="12">
      <c r="A18" s="364">
        <v>1</v>
      </c>
      <c r="B18" s="327" t="s">
        <v>1613</v>
      </c>
      <c r="C18" s="332">
        <v>16297248</v>
      </c>
      <c r="D18" s="332">
        <v>8909177.0750444494</v>
      </c>
      <c r="E18" s="1385" t="s">
        <v>684</v>
      </c>
      <c r="F18" s="332">
        <v>25206425.075044449</v>
      </c>
      <c r="G18" s="350" t="s">
        <v>1990</v>
      </c>
      <c r="H18" s="327"/>
    </row>
    <row r="19" spans="1:8" s="28" customFormat="1" ht="12">
      <c r="A19" s="364">
        <v>2</v>
      </c>
      <c r="B19" s="327"/>
      <c r="C19" s="328"/>
      <c r="D19" s="328"/>
      <c r="E19" s="1386"/>
      <c r="F19" s="328"/>
      <c r="G19" s="327"/>
      <c r="H19" s="327"/>
    </row>
    <row r="20" spans="1:8" s="28" customFormat="1" ht="12">
      <c r="A20" s="364">
        <v>3</v>
      </c>
      <c r="B20" s="327" t="s">
        <v>1614</v>
      </c>
      <c r="C20" s="328">
        <v>19459</v>
      </c>
      <c r="D20" s="328">
        <v>0</v>
      </c>
      <c r="E20" s="1385" t="s">
        <v>684</v>
      </c>
      <c r="F20" s="328">
        <v>19459</v>
      </c>
      <c r="G20" s="350" t="s">
        <v>1990</v>
      </c>
      <c r="H20" s="327"/>
    </row>
    <row r="21" spans="1:8" s="28" customFormat="1" ht="12">
      <c r="A21" s="364">
        <v>4</v>
      </c>
      <c r="B21" s="327"/>
      <c r="C21" s="328"/>
      <c r="D21" s="328"/>
      <c r="E21" s="1386"/>
      <c r="F21" s="328"/>
      <c r="G21" s="327"/>
      <c r="H21" s="327"/>
    </row>
    <row r="22" spans="1:8" s="28" customFormat="1" ht="12">
      <c r="A22" s="364">
        <v>5</v>
      </c>
      <c r="B22" s="327" t="s">
        <v>4049</v>
      </c>
      <c r="C22" s="328">
        <v>0</v>
      </c>
      <c r="D22" s="328">
        <v>-1222003</v>
      </c>
      <c r="E22" s="1387" t="s">
        <v>685</v>
      </c>
      <c r="F22" s="328">
        <v>-1222003</v>
      </c>
      <c r="G22" s="350" t="s">
        <v>1143</v>
      </c>
      <c r="H22" s="327"/>
    </row>
    <row r="23" spans="1:8" s="28" customFormat="1" ht="12">
      <c r="A23" s="364">
        <v>6</v>
      </c>
      <c r="B23" s="327"/>
      <c r="C23" s="328"/>
      <c r="D23" s="328"/>
      <c r="E23" s="1386"/>
      <c r="F23" s="328"/>
      <c r="G23" s="327"/>
      <c r="H23" s="327"/>
    </row>
    <row r="24" spans="1:8" s="28" customFormat="1" ht="12">
      <c r="A24" s="364">
        <v>7</v>
      </c>
      <c r="B24" s="327" t="s">
        <v>1615</v>
      </c>
      <c r="C24" s="328">
        <v>259767.44230769275</v>
      </c>
      <c r="D24" s="328">
        <v>-259767.44230769275</v>
      </c>
      <c r="E24" s="1387" t="s">
        <v>642</v>
      </c>
      <c r="F24" s="328">
        <v>0</v>
      </c>
      <c r="G24" s="350" t="s">
        <v>631</v>
      </c>
      <c r="H24" s="327"/>
    </row>
    <row r="25" spans="1:8" s="28" customFormat="1" ht="12">
      <c r="A25" s="364">
        <v>8</v>
      </c>
      <c r="B25" s="327"/>
      <c r="C25" s="328"/>
      <c r="D25" s="328"/>
      <c r="E25" s="1386"/>
      <c r="F25" s="328"/>
      <c r="G25" s="327"/>
      <c r="H25" s="327"/>
    </row>
    <row r="26" spans="1:8" s="28" customFormat="1" ht="12">
      <c r="A26" s="364">
        <v>9</v>
      </c>
      <c r="B26" s="327" t="s">
        <v>686</v>
      </c>
      <c r="C26" s="328">
        <v>-5076780</v>
      </c>
      <c r="D26" s="328">
        <v>-875347.39197080198</v>
      </c>
      <c r="E26" s="1388" t="s">
        <v>637</v>
      </c>
      <c r="F26" s="328">
        <v>-5952127.3919708021</v>
      </c>
      <c r="G26" s="350" t="s">
        <v>1991</v>
      </c>
      <c r="H26" s="327"/>
    </row>
    <row r="27" spans="1:8" s="28" customFormat="1" ht="12">
      <c r="A27" s="364">
        <v>10</v>
      </c>
      <c r="B27" s="327"/>
      <c r="C27" s="328"/>
      <c r="D27" s="328"/>
      <c r="E27" s="1386"/>
      <c r="F27" s="328"/>
      <c r="G27" s="327"/>
      <c r="H27" s="327"/>
    </row>
    <row r="28" spans="1:8" s="28" customFormat="1" ht="12">
      <c r="A28" s="364">
        <v>11</v>
      </c>
      <c r="B28" s="327" t="s">
        <v>64</v>
      </c>
      <c r="C28" s="328">
        <v>-12069812</v>
      </c>
      <c r="D28" s="328">
        <v>-45225.249999999767</v>
      </c>
      <c r="E28" s="1388" t="s">
        <v>643</v>
      </c>
      <c r="F28" s="328">
        <v>-12115037.25</v>
      </c>
      <c r="G28" s="350" t="s">
        <v>2489</v>
      </c>
      <c r="H28" s="327"/>
    </row>
    <row r="29" spans="1:8" s="28" customFormat="1" ht="12">
      <c r="A29" s="364">
        <v>12</v>
      </c>
      <c r="B29" s="327"/>
      <c r="C29" s="328"/>
      <c r="D29" s="328"/>
      <c r="E29" s="1389"/>
      <c r="F29" s="328"/>
      <c r="G29" s="327"/>
      <c r="H29" s="327"/>
    </row>
    <row r="30" spans="1:8" s="28" customFormat="1" ht="12">
      <c r="A30" s="364">
        <v>13</v>
      </c>
      <c r="B30" s="327" t="s">
        <v>1118</v>
      </c>
      <c r="C30" s="328">
        <v>3678441</v>
      </c>
      <c r="D30" s="328">
        <v>137474.07836822452</v>
      </c>
      <c r="E30" s="1388" t="s">
        <v>643</v>
      </c>
      <c r="F30" s="328">
        <v>3815915.0783682247</v>
      </c>
      <c r="G30" s="350" t="s">
        <v>2490</v>
      </c>
      <c r="H30" s="327"/>
    </row>
    <row r="31" spans="1:8" s="28" customFormat="1" ht="12">
      <c r="A31" s="364">
        <v>14</v>
      </c>
      <c r="B31" s="327"/>
      <c r="C31" s="328"/>
      <c r="D31" s="328"/>
      <c r="E31" s="1389"/>
      <c r="F31" s="328"/>
      <c r="G31" s="327"/>
      <c r="H31" s="327"/>
    </row>
    <row r="32" spans="1:8" s="28" customFormat="1" ht="12">
      <c r="A32" s="364">
        <v>15</v>
      </c>
      <c r="B32" s="327" t="s">
        <v>1878</v>
      </c>
      <c r="C32" s="328">
        <v>-80978.420000000013</v>
      </c>
      <c r="D32" s="328">
        <v>80978.420000000013</v>
      </c>
      <c r="E32" s="1388" t="s">
        <v>535</v>
      </c>
      <c r="F32" s="328">
        <v>0</v>
      </c>
      <c r="G32" s="350" t="s">
        <v>1882</v>
      </c>
      <c r="H32" s="327"/>
    </row>
    <row r="33" spans="1:10" s="28" customFormat="1" ht="12">
      <c r="A33" s="364">
        <v>16</v>
      </c>
      <c r="B33" s="327"/>
      <c r="C33" s="328"/>
      <c r="D33" s="328"/>
      <c r="E33" s="1389"/>
      <c r="F33" s="328"/>
      <c r="G33" s="327"/>
      <c r="H33" s="327"/>
    </row>
    <row r="34" spans="1:10" s="28" customFormat="1" ht="12">
      <c r="A34" s="364">
        <v>17</v>
      </c>
      <c r="B34" s="327" t="s">
        <v>1879</v>
      </c>
      <c r="C34" s="328">
        <v>7960.47</v>
      </c>
      <c r="D34" s="328">
        <v>-7960.47</v>
      </c>
      <c r="E34" s="1388" t="s">
        <v>535</v>
      </c>
      <c r="F34" s="328">
        <v>0</v>
      </c>
      <c r="G34" s="350" t="s">
        <v>1882</v>
      </c>
      <c r="H34" s="327"/>
    </row>
    <row r="35" spans="1:10" s="28" customFormat="1" ht="12">
      <c r="A35" s="364">
        <v>18</v>
      </c>
      <c r="B35" s="327"/>
      <c r="C35" s="328"/>
      <c r="D35" s="328"/>
      <c r="E35" s="1389"/>
      <c r="F35" s="328"/>
      <c r="G35" s="327"/>
      <c r="H35" s="327"/>
    </row>
    <row r="36" spans="1:10" s="28" customFormat="1" ht="12">
      <c r="A36" s="364">
        <v>19</v>
      </c>
      <c r="B36" s="327" t="s">
        <v>1880</v>
      </c>
      <c r="C36" s="328"/>
      <c r="D36" s="328"/>
      <c r="E36" s="25"/>
      <c r="F36" s="328"/>
      <c r="G36" s="350" t="s">
        <v>2491</v>
      </c>
      <c r="H36" s="327"/>
    </row>
    <row r="37" spans="1:10" s="28" customFormat="1" ht="12">
      <c r="A37" s="364">
        <v>20</v>
      </c>
      <c r="B37" s="327"/>
      <c r="C37" s="328"/>
      <c r="D37" s="328"/>
      <c r="E37" s="1389"/>
      <c r="F37" s="328"/>
      <c r="G37" s="327"/>
      <c r="H37" s="327"/>
    </row>
    <row r="38" spans="1:10" s="28" customFormat="1" ht="12">
      <c r="A38" s="364">
        <v>21</v>
      </c>
      <c r="B38" s="327" t="s">
        <v>675</v>
      </c>
      <c r="C38" s="354">
        <v>0</v>
      </c>
      <c r="D38" s="354">
        <v>49916.05152168846</v>
      </c>
      <c r="E38" s="1388" t="s">
        <v>4018</v>
      </c>
      <c r="F38" s="354">
        <v>49916.05152168846</v>
      </c>
      <c r="G38" s="350" t="s">
        <v>2493</v>
      </c>
      <c r="H38" s="327"/>
    </row>
    <row r="39" spans="1:10" s="28" customFormat="1" ht="12">
      <c r="A39" s="364">
        <v>22</v>
      </c>
      <c r="B39" s="327"/>
      <c r="C39" s="337"/>
      <c r="D39" s="337"/>
      <c r="E39" s="908"/>
      <c r="F39" s="337"/>
      <c r="G39" s="327"/>
      <c r="H39" s="327"/>
    </row>
    <row r="40" spans="1:10" s="28" customFormat="1" thickBot="1">
      <c r="A40" s="364">
        <v>23</v>
      </c>
      <c r="B40" s="327" t="s">
        <v>676</v>
      </c>
      <c r="C40" s="356">
        <v>3035305.4923076923</v>
      </c>
      <c r="D40" s="356">
        <v>6767243.0706558675</v>
      </c>
      <c r="E40" s="332"/>
      <c r="F40" s="356">
        <v>9802547.5629635602</v>
      </c>
      <c r="G40" s="327"/>
      <c r="H40" s="327"/>
      <c r="J40" s="971"/>
    </row>
    <row r="41" spans="1:10" s="28" customFormat="1" thickTop="1">
      <c r="A41" s="364"/>
      <c r="B41" s="327"/>
      <c r="C41" s="337"/>
      <c r="D41" s="337"/>
      <c r="E41" s="337"/>
      <c r="F41" s="337"/>
      <c r="G41" s="327"/>
      <c r="H41" s="327"/>
    </row>
    <row r="42" spans="1:10" s="28" customFormat="1" ht="12">
      <c r="A42" s="326"/>
      <c r="B42" s="321"/>
      <c r="C42" s="337"/>
      <c r="D42" s="337"/>
      <c r="E42" s="337"/>
      <c r="F42" s="337"/>
      <c r="G42" s="327"/>
      <c r="H42" s="327"/>
    </row>
    <row r="43" spans="1:10" s="28" customFormat="1" ht="12">
      <c r="A43" s="327"/>
      <c r="B43" s="327"/>
      <c r="C43" s="337"/>
      <c r="D43" s="337"/>
      <c r="E43" s="337"/>
      <c r="F43" s="337"/>
      <c r="G43" s="327"/>
      <c r="H43" s="327"/>
    </row>
    <row r="44" spans="1:10" s="28" customFormat="1" ht="12">
      <c r="A44" s="327"/>
      <c r="B44" s="327"/>
      <c r="C44" s="337"/>
      <c r="D44" s="337"/>
      <c r="E44" s="337"/>
      <c r="F44" s="337"/>
      <c r="G44" s="327"/>
      <c r="H44" s="327"/>
    </row>
    <row r="45" spans="1:10" s="28" customFormat="1" ht="12">
      <c r="A45" s="327"/>
      <c r="B45" s="327"/>
      <c r="C45" s="337"/>
      <c r="D45" s="337"/>
      <c r="E45" s="337"/>
      <c r="F45" s="337"/>
      <c r="G45" s="327"/>
      <c r="H45" s="327"/>
    </row>
    <row r="46" spans="1:10" s="28" customFormat="1" ht="12">
      <c r="A46" s="327"/>
      <c r="B46" s="327"/>
      <c r="C46" s="337"/>
      <c r="D46" s="337"/>
      <c r="E46" s="337"/>
      <c r="F46" s="337"/>
      <c r="G46" s="327"/>
      <c r="H46" s="327"/>
    </row>
    <row r="47" spans="1:10" s="28" customFormat="1" ht="12">
      <c r="A47" s="327"/>
      <c r="B47" s="327"/>
      <c r="C47" s="337"/>
      <c r="D47" s="337"/>
      <c r="E47" s="337"/>
      <c r="F47" s="337"/>
      <c r="G47" s="327"/>
      <c r="H47" s="327"/>
    </row>
    <row r="48" spans="1:10" s="28" customFormat="1" ht="12">
      <c r="A48" s="327"/>
      <c r="B48" s="327"/>
      <c r="C48" s="337"/>
      <c r="D48" s="337"/>
      <c r="E48" s="337"/>
      <c r="F48" s="337"/>
      <c r="G48" s="327"/>
      <c r="H48" s="327"/>
    </row>
    <row r="49" spans="1:8" s="28" customFormat="1" ht="12">
      <c r="A49" s="327"/>
      <c r="B49" s="327"/>
      <c r="C49" s="337"/>
      <c r="D49" s="337"/>
      <c r="E49" s="337"/>
      <c r="F49" s="337"/>
      <c r="G49" s="327"/>
      <c r="H49" s="327"/>
    </row>
    <row r="50" spans="1:8" s="28" customFormat="1" ht="12">
      <c r="A50" s="327"/>
      <c r="B50" s="327"/>
      <c r="C50" s="337"/>
      <c r="D50" s="337"/>
      <c r="E50" s="337"/>
      <c r="F50" s="337"/>
      <c r="G50" s="327"/>
      <c r="H50" s="327"/>
    </row>
    <row r="51" spans="1:8" s="28" customFormat="1" ht="12">
      <c r="A51" s="327"/>
      <c r="B51" s="327"/>
      <c r="C51" s="337"/>
      <c r="D51" s="337"/>
      <c r="E51" s="337"/>
      <c r="F51" s="337"/>
      <c r="G51" s="327"/>
      <c r="H51" s="327"/>
    </row>
    <row r="52" spans="1:8" s="28" customFormat="1" ht="12">
      <c r="A52" s="327"/>
      <c r="B52" s="327"/>
      <c r="C52" s="337"/>
      <c r="D52" s="337"/>
      <c r="E52" s="337"/>
      <c r="F52" s="337"/>
      <c r="G52" s="327"/>
      <c r="H52" s="327"/>
    </row>
    <row r="53" spans="1:8" s="28" customFormat="1" ht="12">
      <c r="A53" s="326"/>
      <c r="B53" s="326"/>
      <c r="C53" s="913"/>
      <c r="D53" s="913"/>
      <c r="E53" s="913"/>
      <c r="F53" s="913"/>
      <c r="G53" s="326"/>
      <c r="H53" s="327"/>
    </row>
    <row r="54" spans="1:8" s="28" customFormat="1" ht="12">
      <c r="A54" s="327"/>
      <c r="B54" s="327"/>
      <c r="C54" s="337"/>
      <c r="D54" s="337"/>
      <c r="E54" s="337"/>
      <c r="F54" s="337"/>
      <c r="G54" s="327"/>
      <c r="H54" s="327"/>
    </row>
    <row r="77" spans="1:2">
      <c r="A77" s="2108"/>
      <c r="B77" s="2108"/>
    </row>
    <row r="146" spans="1:1">
      <c r="A146" s="321"/>
    </row>
    <row r="163" spans="1:1">
      <c r="A163" s="2108"/>
    </row>
    <row r="164" spans="1:1">
      <c r="A164" s="2108"/>
    </row>
    <row r="165" spans="1:1">
      <c r="A165" s="2108"/>
    </row>
    <row r="166" spans="1:1">
      <c r="A166" s="2108"/>
    </row>
    <row r="167" spans="1:1">
      <c r="A167" s="2108"/>
    </row>
    <row r="168" spans="1:1">
      <c r="A168" s="2108"/>
    </row>
    <row r="169" spans="1:1">
      <c r="A169" s="2108"/>
    </row>
    <row r="170" spans="1:1">
      <c r="A170" s="2108"/>
    </row>
    <row r="171" spans="1:1">
      <c r="A171" s="2108"/>
    </row>
    <row r="172" spans="1:1">
      <c r="A172" s="2108"/>
    </row>
    <row r="173" spans="1:1">
      <c r="A173" s="2108"/>
    </row>
    <row r="174" spans="1:1">
      <c r="A174" s="2108"/>
    </row>
    <row r="175" spans="1:1">
      <c r="A175" s="2108"/>
    </row>
    <row r="176" spans="1:1">
      <c r="A176" s="2108"/>
    </row>
    <row r="177" spans="1:1">
      <c r="A177" s="2108"/>
    </row>
    <row r="178" spans="1:1">
      <c r="A178" s="2108"/>
    </row>
    <row r="179" spans="1:1">
      <c r="A179" s="2108"/>
    </row>
    <row r="180" spans="1:1">
      <c r="A180" s="2108"/>
    </row>
    <row r="181" spans="1:1">
      <c r="A181" s="2108"/>
    </row>
    <row r="182" spans="1:1">
      <c r="A182" s="2108"/>
    </row>
    <row r="183" spans="1:1">
      <c r="A183" s="2108"/>
    </row>
    <row r="184" spans="1:1">
      <c r="A184" s="2108"/>
    </row>
    <row r="185" spans="1:1">
      <c r="A185" s="2108"/>
    </row>
    <row r="186" spans="1:1">
      <c r="A186" s="2108"/>
    </row>
    <row r="187" spans="1:1">
      <c r="A187" s="2108"/>
    </row>
    <row r="188" spans="1:1">
      <c r="A188" s="2108"/>
    </row>
    <row r="189" spans="1:1">
      <c r="A189" s="2108"/>
    </row>
    <row r="190" spans="1:1">
      <c r="A190" s="2108"/>
    </row>
    <row r="191" spans="1:1">
      <c r="A191" s="2108"/>
    </row>
    <row r="192" spans="1:1">
      <c r="A192" s="2108"/>
    </row>
    <row r="193" spans="1:1">
      <c r="A193" s="2108"/>
    </row>
    <row r="194" spans="1:1">
      <c r="A194" s="2108"/>
    </row>
    <row r="195" spans="1:1">
      <c r="A195" s="2108"/>
    </row>
    <row r="196" spans="1:1">
      <c r="A196" s="2108"/>
    </row>
    <row r="197" spans="1:1">
      <c r="A197" s="2108"/>
    </row>
    <row r="198" spans="1:1">
      <c r="A198" s="2108"/>
    </row>
    <row r="199" spans="1:1">
      <c r="A199" s="2108"/>
    </row>
    <row r="200" spans="1:1">
      <c r="A200" s="2108"/>
    </row>
    <row r="201" spans="1:1">
      <c r="A201" s="2108"/>
    </row>
    <row r="202" spans="1:1">
      <c r="A202" s="2108"/>
    </row>
    <row r="203" spans="1:1">
      <c r="A203" s="2108"/>
    </row>
    <row r="204" spans="1:1">
      <c r="A204" s="2108"/>
    </row>
    <row r="205" spans="1:1">
      <c r="A205" s="2108"/>
    </row>
    <row r="206" spans="1:1">
      <c r="A206" s="2108"/>
    </row>
    <row r="207" spans="1:1">
      <c r="A207" s="2108"/>
    </row>
    <row r="208" spans="1:1">
      <c r="A208" s="2108"/>
    </row>
    <row r="209" spans="1:1">
      <c r="A209" s="2108"/>
    </row>
    <row r="210" spans="1:1">
      <c r="A210" s="2108"/>
    </row>
    <row r="211" spans="1:1">
      <c r="A211" s="2108"/>
    </row>
    <row r="212" spans="1:1">
      <c r="A212" s="2108"/>
    </row>
    <row r="213" spans="1:1">
      <c r="A213" s="2108"/>
    </row>
    <row r="214" spans="1:1">
      <c r="A214" s="2108"/>
    </row>
    <row r="215" spans="1:1">
      <c r="A215" s="2108"/>
    </row>
    <row r="216" spans="1:1">
      <c r="A216" s="2108"/>
    </row>
    <row r="217" spans="1:1">
      <c r="A217" s="2108"/>
    </row>
  </sheetData>
  <mergeCells count="1">
    <mergeCell ref="A9:G12"/>
  </mergeCells>
  <phoneticPr fontId="29" type="noConversion"/>
  <printOptions horizontalCentered="1"/>
  <pageMargins left="0.75" right="0.25" top="0.5" bottom="0.25" header="0.5" footer="0.5"/>
  <pageSetup scale="98" fitToHeight="0" orientation="portrait" r:id="rId1"/>
  <headerFooter alignWithMargins="0"/>
</worksheet>
</file>

<file path=xl/worksheets/sheet60.xml><?xml version="1.0" encoding="utf-8"?>
<worksheet xmlns="http://schemas.openxmlformats.org/spreadsheetml/2006/main" xmlns:r="http://schemas.openxmlformats.org/officeDocument/2006/relationships">
  <sheetPr codeName="Sheet73">
    <pageSetUpPr fitToPage="1"/>
  </sheetPr>
  <dimension ref="A1:M43"/>
  <sheetViews>
    <sheetView view="pageBreakPreview" zoomScaleNormal="100" zoomScaleSheetLayoutView="100" workbookViewId="0"/>
  </sheetViews>
  <sheetFormatPr defaultColWidth="9.140625" defaultRowHeight="15"/>
  <cols>
    <col min="1" max="1" width="9.140625" style="421"/>
    <col min="2" max="2" width="1.7109375" style="421" customWidth="1"/>
    <col min="3" max="3" width="38.85546875" style="421" customWidth="1"/>
    <col min="4" max="4" width="1.7109375" style="421" customWidth="1"/>
    <col min="5" max="5" width="18.85546875" style="421" customWidth="1"/>
    <col min="6" max="6" width="1.7109375" style="421" customWidth="1"/>
    <col min="7" max="7" width="10.7109375" style="421" customWidth="1"/>
    <col min="8" max="8" width="1.7109375" style="421" customWidth="1"/>
    <col min="9" max="9" width="9.140625" style="421"/>
    <col min="10" max="10" width="1.7109375" style="421" customWidth="1"/>
    <col min="11" max="11" width="17.28515625" style="421" customWidth="1"/>
    <col min="12" max="13" width="9.140625" style="421"/>
    <col min="14" max="16384" width="9.140625" style="118"/>
  </cols>
  <sheetData>
    <row r="1" spans="1:13">
      <c r="A1" s="1947" t="s">
        <v>1928</v>
      </c>
      <c r="B1" s="1947"/>
      <c r="C1" s="1947"/>
      <c r="D1" s="1947"/>
      <c r="E1" s="1947"/>
      <c r="F1" s="1947"/>
      <c r="G1" s="1947"/>
      <c r="H1" s="1947"/>
      <c r="I1" s="1947" t="s">
        <v>1741</v>
      </c>
      <c r="J1" s="1947"/>
      <c r="K1" s="1947"/>
      <c r="M1" s="118"/>
    </row>
    <row r="2" spans="1:13">
      <c r="A2" s="1947" t="s">
        <v>167</v>
      </c>
      <c r="B2" s="1947"/>
      <c r="C2" s="1947"/>
      <c r="D2" s="1947"/>
      <c r="E2" s="1947"/>
      <c r="F2" s="1947"/>
      <c r="G2" s="1947"/>
      <c r="H2" s="1947"/>
      <c r="I2" s="1947"/>
      <c r="J2" s="1947"/>
      <c r="K2" s="1947"/>
      <c r="M2" s="118"/>
    </row>
    <row r="3" spans="1:13">
      <c r="M3" s="118"/>
    </row>
    <row r="4" spans="1:13">
      <c r="A4" s="321" t="s">
        <v>3808</v>
      </c>
      <c r="B4" s="1947"/>
      <c r="C4" s="1947"/>
      <c r="D4" s="1947"/>
      <c r="E4" s="1947"/>
      <c r="F4" s="1947"/>
      <c r="G4" s="1947"/>
      <c r="H4" s="1947"/>
      <c r="I4" s="1947" t="s">
        <v>2178</v>
      </c>
      <c r="J4" s="1947"/>
      <c r="K4" s="1947"/>
      <c r="M4" s="118"/>
    </row>
    <row r="5" spans="1:13">
      <c r="A5" s="321" t="s">
        <v>3807</v>
      </c>
      <c r="B5" s="1947"/>
      <c r="C5" s="1947"/>
      <c r="D5" s="1947"/>
      <c r="E5" s="1947"/>
      <c r="F5" s="1947"/>
      <c r="G5" s="1947"/>
      <c r="H5" s="1947"/>
      <c r="I5" s="1947" t="s">
        <v>2170</v>
      </c>
      <c r="J5" s="1947"/>
      <c r="K5" s="1947"/>
      <c r="M5" s="118"/>
    </row>
    <row r="6" spans="1:13">
      <c r="A6" s="321" t="s">
        <v>2632</v>
      </c>
      <c r="B6" s="1947"/>
      <c r="C6" s="1947"/>
      <c r="D6" s="1947"/>
      <c r="E6" s="1947"/>
      <c r="F6" s="1947"/>
      <c r="G6" s="1947"/>
      <c r="H6" s="1947"/>
      <c r="I6" s="1947"/>
      <c r="J6" s="1947"/>
      <c r="K6" s="1947"/>
      <c r="M6" s="118"/>
    </row>
    <row r="7" spans="1:13">
      <c r="A7" s="1947" t="s">
        <v>1929</v>
      </c>
      <c r="B7" s="1947"/>
      <c r="C7" s="1947"/>
      <c r="D7" s="1947"/>
      <c r="E7" s="1947"/>
      <c r="F7" s="1947"/>
      <c r="G7" s="1947"/>
      <c r="H7" s="1947"/>
      <c r="I7" s="321" t="s">
        <v>4011</v>
      </c>
      <c r="J7" s="1947"/>
      <c r="K7" s="1947"/>
      <c r="M7" s="118"/>
    </row>
    <row r="8" spans="1:13">
      <c r="A8" s="1947" t="s">
        <v>1930</v>
      </c>
      <c r="B8" s="1947"/>
      <c r="C8" s="1947"/>
      <c r="D8" s="1947"/>
      <c r="E8" s="1947"/>
      <c r="F8" s="1947"/>
      <c r="G8" s="1947"/>
      <c r="H8" s="1947"/>
      <c r="I8" s="1947"/>
      <c r="J8" s="1947"/>
      <c r="K8" s="1947"/>
    </row>
    <row r="9" spans="1:13" ht="29.25" customHeight="1">
      <c r="A9" s="2623" t="s">
        <v>2476</v>
      </c>
      <c r="B9" s="2623"/>
      <c r="C9" s="2623"/>
      <c r="D9" s="2623"/>
      <c r="E9" s="2623"/>
      <c r="F9" s="2623"/>
      <c r="G9" s="2623"/>
      <c r="H9" s="2623"/>
      <c r="I9" s="2623"/>
      <c r="J9" s="2623"/>
      <c r="K9" s="2623"/>
    </row>
    <row r="10" spans="1:13" ht="15.75" thickBot="1">
      <c r="A10" s="1970"/>
      <c r="B10" s="1970"/>
      <c r="C10" s="1970"/>
      <c r="D10" s="1970"/>
      <c r="E10" s="1970"/>
      <c r="F10" s="1970"/>
      <c r="G10" s="1970"/>
      <c r="H10" s="1970"/>
      <c r="I10" s="1970"/>
      <c r="J10" s="1970"/>
      <c r="K10" s="1970"/>
    </row>
    <row r="11" spans="1:13">
      <c r="A11" s="2078"/>
      <c r="B11" s="2078"/>
      <c r="C11" s="2079">
        <v>-1</v>
      </c>
      <c r="D11" s="2079"/>
      <c r="E11" s="2079">
        <v>-2</v>
      </c>
      <c r="F11" s="2079"/>
      <c r="G11" s="2079">
        <v>-3</v>
      </c>
      <c r="H11" s="2079"/>
      <c r="I11" s="2079">
        <v>-4</v>
      </c>
      <c r="J11" s="2078"/>
      <c r="K11" s="2079">
        <v>-5</v>
      </c>
    </row>
    <row r="12" spans="1:13">
      <c r="A12" s="1947"/>
      <c r="B12" s="1947"/>
      <c r="C12" s="1947"/>
      <c r="D12" s="1947"/>
      <c r="E12" s="1953" t="s">
        <v>1931</v>
      </c>
      <c r="F12" s="1947"/>
      <c r="G12" s="1947"/>
      <c r="H12" s="1947"/>
      <c r="I12" s="1947"/>
      <c r="J12" s="1947"/>
      <c r="K12" s="1947"/>
    </row>
    <row r="13" spans="1:13">
      <c r="A13" s="1947"/>
      <c r="B13" s="1947"/>
      <c r="C13" s="1947"/>
      <c r="D13" s="1947"/>
      <c r="E13" s="1953" t="s">
        <v>1932</v>
      </c>
      <c r="F13" s="1947"/>
      <c r="G13" s="1947"/>
      <c r="H13" s="1947"/>
      <c r="I13" s="1947"/>
      <c r="J13" s="1947"/>
      <c r="K13" s="1947"/>
    </row>
    <row r="14" spans="1:13" ht="15.75" thickBot="1">
      <c r="A14" s="1278" t="s">
        <v>1122</v>
      </c>
      <c r="B14" s="2080"/>
      <c r="C14" s="1278" t="s">
        <v>1618</v>
      </c>
      <c r="D14" s="2080"/>
      <c r="E14" s="1278" t="s">
        <v>3788</v>
      </c>
      <c r="F14" s="2080"/>
      <c r="G14" s="1278" t="s">
        <v>839</v>
      </c>
      <c r="H14" s="2080"/>
      <c r="I14" s="1278" t="s">
        <v>974</v>
      </c>
      <c r="J14" s="2080"/>
      <c r="K14" s="1278" t="s">
        <v>1933</v>
      </c>
    </row>
    <row r="15" spans="1:13">
      <c r="A15" s="1956">
        <v>1</v>
      </c>
      <c r="C15" s="421" t="s">
        <v>1934</v>
      </c>
      <c r="E15" s="2081">
        <v>11186553.236400001</v>
      </c>
      <c r="G15" s="420">
        <v>0.41809794408069384</v>
      </c>
      <c r="I15" s="420">
        <v>6.6959322875403335E-2</v>
      </c>
      <c r="K15" s="420">
        <v>2.8000000000000001E-2</v>
      </c>
    </row>
    <row r="16" spans="1:13">
      <c r="A16" s="1956">
        <v>2</v>
      </c>
      <c r="C16" s="421" t="s">
        <v>1935</v>
      </c>
      <c r="E16" s="425">
        <v>1062396.5948999999</v>
      </c>
      <c r="G16" s="420">
        <v>3.9707121821999689E-2</v>
      </c>
      <c r="I16" s="420">
        <v>2.3220060000000001E-2</v>
      </c>
      <c r="K16" s="420">
        <v>8.9999999999999998E-4</v>
      </c>
    </row>
    <row r="17" spans="1:11">
      <c r="A17" s="1956">
        <v>3</v>
      </c>
      <c r="C17" s="421" t="s">
        <v>917</v>
      </c>
      <c r="E17" s="425">
        <v>0</v>
      </c>
      <c r="G17" s="420">
        <v>0</v>
      </c>
      <c r="I17" s="420">
        <v>0</v>
      </c>
      <c r="K17" s="420">
        <v>0</v>
      </c>
    </row>
    <row r="18" spans="1:11">
      <c r="A18" s="1956">
        <v>4</v>
      </c>
      <c r="C18" s="421" t="s">
        <v>843</v>
      </c>
      <c r="E18" s="425">
        <v>11896427.3248</v>
      </c>
      <c r="G18" s="420">
        <v>0.44462952093409375</v>
      </c>
      <c r="I18" s="420">
        <v>0.10397708544753399</v>
      </c>
      <c r="K18" s="420">
        <v>4.6199999999999998E-2</v>
      </c>
    </row>
    <row r="19" spans="1:11">
      <c r="A19" s="1956">
        <v>5</v>
      </c>
      <c r="C19" s="421" t="s">
        <v>1606</v>
      </c>
      <c r="E19" s="425">
        <v>100775.6477</v>
      </c>
      <c r="G19" s="420">
        <v>3.7664944890862273E-3</v>
      </c>
      <c r="I19" s="420">
        <v>0.02</v>
      </c>
      <c r="K19" s="420">
        <v>1E-4</v>
      </c>
    </row>
    <row r="20" spans="1:11">
      <c r="A20" s="1956">
        <v>6</v>
      </c>
      <c r="C20" s="421" t="s">
        <v>1620</v>
      </c>
      <c r="E20" s="425">
        <v>0</v>
      </c>
      <c r="G20" s="420">
        <v>0</v>
      </c>
      <c r="I20" s="420">
        <v>0</v>
      </c>
      <c r="K20" s="420">
        <v>0</v>
      </c>
    </row>
    <row r="21" spans="1:11">
      <c r="A21" s="1956">
        <v>7</v>
      </c>
      <c r="C21" s="421" t="s">
        <v>1401</v>
      </c>
      <c r="E21" s="425">
        <v>0</v>
      </c>
      <c r="G21" s="420">
        <v>0</v>
      </c>
      <c r="I21" s="420">
        <v>0</v>
      </c>
      <c r="K21" s="420">
        <v>0</v>
      </c>
    </row>
    <row r="22" spans="1:11">
      <c r="A22" s="1956">
        <v>8</v>
      </c>
      <c r="C22" s="421" t="s">
        <v>1111</v>
      </c>
      <c r="E22" s="425">
        <v>2509666.9622999998</v>
      </c>
      <c r="G22" s="420">
        <v>9.3798918674126486E-2</v>
      </c>
      <c r="I22" s="420">
        <v>0</v>
      </c>
      <c r="K22" s="420">
        <v>0</v>
      </c>
    </row>
    <row r="23" spans="1:11">
      <c r="A23" s="1956">
        <v>9</v>
      </c>
      <c r="C23" s="421" t="s">
        <v>1833</v>
      </c>
      <c r="E23" s="425">
        <v>0</v>
      </c>
      <c r="G23" s="420">
        <v>0</v>
      </c>
      <c r="I23" s="420">
        <v>0</v>
      </c>
      <c r="K23" s="420">
        <v>0</v>
      </c>
    </row>
    <row r="24" spans="1:11">
      <c r="A24" s="1956">
        <v>10</v>
      </c>
      <c r="E24" s="1971"/>
      <c r="G24" s="1972"/>
      <c r="I24" s="1315"/>
      <c r="K24" s="1972"/>
    </row>
    <row r="25" spans="1:11" ht="15.75" thickBot="1">
      <c r="A25" s="1956">
        <v>11</v>
      </c>
      <c r="C25" s="421" t="s">
        <v>152</v>
      </c>
      <c r="E25" s="2082">
        <v>26755819.766100001</v>
      </c>
      <c r="G25" s="1964">
        <v>1</v>
      </c>
      <c r="I25" s="420"/>
      <c r="K25" s="1964">
        <v>7.5200000000000003E-2</v>
      </c>
    </row>
    <row r="26" spans="1:11" ht="15.75" thickTop="1">
      <c r="A26" s="1956">
        <v>12</v>
      </c>
    </row>
    <row r="27" spans="1:11">
      <c r="A27" s="1956">
        <v>13</v>
      </c>
      <c r="C27" s="1966" t="s">
        <v>1820</v>
      </c>
    </row>
    <row r="28" spans="1:11">
      <c r="A28" s="1956">
        <v>14</v>
      </c>
      <c r="C28" s="1279" t="s">
        <v>4194</v>
      </c>
    </row>
    <row r="29" spans="1:11" ht="15" customHeight="1">
      <c r="A29" s="1956">
        <v>15</v>
      </c>
      <c r="C29" s="2083"/>
      <c r="D29" s="2083"/>
      <c r="E29" s="2083"/>
      <c r="F29" s="2083"/>
      <c r="G29" s="2083"/>
      <c r="H29" s="2083"/>
      <c r="I29" s="2083"/>
      <c r="J29" s="2083"/>
      <c r="K29" s="2083"/>
    </row>
    <row r="30" spans="1:11">
      <c r="A30" s="1956">
        <v>16</v>
      </c>
      <c r="B30" s="1966"/>
      <c r="C30" s="423" t="s">
        <v>3801</v>
      </c>
      <c r="D30" s="2083"/>
      <c r="E30" s="2083"/>
      <c r="F30" s="2083"/>
      <c r="G30" s="2083"/>
      <c r="H30" s="2083"/>
      <c r="I30" s="2083"/>
      <c r="J30" s="2083"/>
      <c r="K30" s="2083"/>
    </row>
    <row r="31" spans="1:11">
      <c r="A31" s="1956"/>
      <c r="B31" s="423"/>
      <c r="C31" s="342"/>
      <c r="D31" s="342"/>
      <c r="E31" s="342"/>
      <c r="F31" s="342"/>
      <c r="G31" s="342"/>
      <c r="H31" s="342"/>
      <c r="I31" s="342"/>
      <c r="J31" s="342"/>
      <c r="K31" s="342"/>
    </row>
    <row r="32" spans="1:11">
      <c r="A32" s="1956"/>
      <c r="B32" s="342"/>
      <c r="C32" s="342"/>
      <c r="D32" s="342"/>
      <c r="E32" s="342"/>
      <c r="F32" s="342"/>
      <c r="G32" s="342"/>
      <c r="H32" s="342"/>
      <c r="I32" s="342"/>
      <c r="J32" s="342"/>
      <c r="K32" s="342"/>
    </row>
    <row r="33" spans="1:11">
      <c r="A33" s="1956"/>
      <c r="B33" s="423"/>
      <c r="C33" s="423"/>
      <c r="D33" s="423"/>
      <c r="E33" s="423"/>
      <c r="F33" s="423"/>
      <c r="G33" s="423"/>
      <c r="H33" s="423"/>
      <c r="I33" s="423"/>
      <c r="J33" s="423"/>
      <c r="K33" s="423"/>
    </row>
    <row r="34" spans="1:11">
      <c r="A34" s="1956"/>
      <c r="B34" s="423"/>
      <c r="C34" s="342"/>
      <c r="D34" s="342"/>
      <c r="E34" s="342"/>
      <c r="F34" s="342"/>
      <c r="G34" s="342"/>
      <c r="H34" s="342"/>
      <c r="I34" s="342"/>
      <c r="J34" s="342"/>
      <c r="K34" s="342"/>
    </row>
    <row r="35" spans="1:11">
      <c r="B35" s="422"/>
    </row>
    <row r="36" spans="1:11">
      <c r="A36" s="1967" t="s">
        <v>1567</v>
      </c>
    </row>
    <row r="37" spans="1:11">
      <c r="A37" s="1967" t="s">
        <v>1568</v>
      </c>
    </row>
    <row r="40" spans="1:11">
      <c r="A40" s="1968"/>
      <c r="B40" s="564"/>
      <c r="C40" s="564"/>
      <c r="D40" s="564"/>
      <c r="E40" s="564"/>
      <c r="F40" s="564"/>
      <c r="G40" s="564"/>
      <c r="H40" s="564"/>
      <c r="I40" s="564"/>
      <c r="J40" s="564"/>
      <c r="K40" s="564"/>
    </row>
    <row r="43" spans="1:11">
      <c r="B43" s="422"/>
    </row>
  </sheetData>
  <mergeCells count="1">
    <mergeCell ref="A9:K9"/>
  </mergeCells>
  <phoneticPr fontId="29" type="noConversion"/>
  <printOptions horizontalCentered="1"/>
  <pageMargins left="0.75" right="0.25" top="0.5" bottom="0.25" header="0.5" footer="0.5"/>
  <pageSetup scale="86" fitToHeight="0" orientation="portrait" r:id="rId1"/>
  <headerFooter alignWithMargins="0"/>
</worksheet>
</file>

<file path=xl/worksheets/sheet61.xml><?xml version="1.0" encoding="utf-8"?>
<worksheet xmlns="http://schemas.openxmlformats.org/spreadsheetml/2006/main" xmlns:r="http://schemas.openxmlformats.org/officeDocument/2006/relationships">
  <sheetPr codeName="Sheet74"/>
  <dimension ref="A1:T33"/>
  <sheetViews>
    <sheetView view="pageBreakPreview" zoomScale="80" zoomScaleNormal="100" zoomScaleSheetLayoutView="80" workbookViewId="0"/>
  </sheetViews>
  <sheetFormatPr defaultColWidth="9.140625" defaultRowHeight="15"/>
  <cols>
    <col min="1" max="1" width="6" style="421" customWidth="1"/>
    <col min="2" max="2" width="2.7109375" style="421" customWidth="1"/>
    <col min="3" max="3" width="29.7109375" style="421" customWidth="1"/>
    <col min="4" max="4" width="2.7109375" style="421" customWidth="1"/>
    <col min="5" max="5" width="12.85546875" style="421" bestFit="1" customWidth="1"/>
    <col min="6" max="6" width="2.7109375" style="421" customWidth="1"/>
    <col min="7" max="7" width="12.85546875" style="421" bestFit="1" customWidth="1"/>
    <col min="8" max="8" width="2.7109375" style="421" customWidth="1"/>
    <col min="9" max="9" width="12" style="421" bestFit="1" customWidth="1"/>
    <col min="10" max="10" width="11.5703125" style="421" customWidth="1"/>
    <col min="11" max="11" width="11.7109375" style="421" customWidth="1"/>
    <col min="12" max="12" width="15.85546875" style="421" bestFit="1" customWidth="1"/>
    <col min="13" max="13" width="2.7109375" style="421" customWidth="1"/>
    <col min="14" max="14" width="11.140625" style="421" bestFit="1" customWidth="1"/>
    <col min="15" max="15" width="2.7109375" style="421" customWidth="1"/>
    <col min="16" max="16" width="16.42578125" style="421" bestFit="1" customWidth="1"/>
    <col min="17" max="17" width="13.140625" style="421" customWidth="1"/>
    <col min="18" max="18" width="9.140625" style="118"/>
    <col min="19" max="19" width="11.140625" style="118" bestFit="1" customWidth="1"/>
    <col min="20" max="20" width="9.42578125" style="118" bestFit="1" customWidth="1"/>
    <col min="21" max="16384" width="9.140625" style="118"/>
  </cols>
  <sheetData>
    <row r="1" spans="1:17">
      <c r="A1" s="1947" t="s">
        <v>1569</v>
      </c>
      <c r="B1" s="1947"/>
      <c r="C1" s="1947"/>
      <c r="D1" s="1947"/>
      <c r="E1" s="1947"/>
      <c r="F1" s="1947"/>
      <c r="G1" s="1947"/>
      <c r="H1" s="1947"/>
      <c r="I1" s="1947"/>
      <c r="J1" s="1947"/>
      <c r="K1" s="1947"/>
      <c r="L1" s="1947" t="s">
        <v>1741</v>
      </c>
      <c r="M1" s="1947"/>
      <c r="N1" s="1947"/>
      <c r="O1" s="1947"/>
      <c r="P1" s="1947"/>
    </row>
    <row r="2" spans="1:17">
      <c r="A2" s="1947" t="s">
        <v>167</v>
      </c>
      <c r="B2" s="1947"/>
      <c r="C2" s="1947"/>
      <c r="D2" s="1947"/>
      <c r="E2" s="1947"/>
      <c r="F2" s="1947"/>
      <c r="G2" s="1947"/>
      <c r="H2" s="1947"/>
      <c r="I2" s="1947"/>
      <c r="J2" s="1947"/>
      <c r="K2" s="1947"/>
      <c r="L2" s="1947"/>
      <c r="M2" s="1947"/>
      <c r="N2" s="1947"/>
      <c r="O2" s="1947"/>
      <c r="P2" s="1947"/>
    </row>
    <row r="3" spans="1:17">
      <c r="A3" s="321" t="s">
        <v>3808</v>
      </c>
      <c r="B3" s="1947"/>
      <c r="C3" s="1947"/>
      <c r="D3" s="1947"/>
      <c r="E3" s="1947"/>
      <c r="F3" s="1947"/>
      <c r="G3" s="1947"/>
      <c r="H3" s="1947"/>
      <c r="I3" s="1947"/>
      <c r="J3" s="1947"/>
      <c r="K3" s="1947"/>
      <c r="L3" s="1947"/>
      <c r="M3" s="1947"/>
      <c r="N3" s="1947"/>
      <c r="O3" s="1947"/>
      <c r="P3" s="1947"/>
    </row>
    <row r="4" spans="1:17">
      <c r="A4" s="321" t="s">
        <v>3807</v>
      </c>
      <c r="B4" s="1947"/>
      <c r="C4" s="1947"/>
      <c r="D4" s="1947"/>
      <c r="E4" s="1947"/>
      <c r="F4" s="1947"/>
      <c r="G4" s="1947"/>
      <c r="H4" s="1947"/>
      <c r="I4" s="1947"/>
      <c r="J4" s="1947"/>
      <c r="K4" s="1947"/>
      <c r="L4" s="1947" t="s">
        <v>2179</v>
      </c>
      <c r="M4" s="1947"/>
      <c r="N4" s="1947"/>
      <c r="O4" s="1947"/>
      <c r="P4" s="1947"/>
    </row>
    <row r="5" spans="1:17">
      <c r="A5" s="321" t="s">
        <v>2632</v>
      </c>
      <c r="B5" s="1947"/>
      <c r="C5" s="1947"/>
      <c r="D5" s="1947"/>
      <c r="E5" s="1947"/>
      <c r="F5" s="1947"/>
      <c r="G5" s="1947"/>
      <c r="H5" s="1947"/>
      <c r="I5" s="1947"/>
      <c r="J5" s="1947"/>
      <c r="K5" s="1947"/>
      <c r="L5" s="1947" t="s">
        <v>1076</v>
      </c>
      <c r="M5" s="1947"/>
      <c r="N5" s="1947"/>
      <c r="O5" s="1947"/>
      <c r="P5" s="1947"/>
    </row>
    <row r="6" spans="1:17">
      <c r="A6" s="1947" t="s">
        <v>1570</v>
      </c>
      <c r="B6" s="1947"/>
      <c r="C6" s="1947"/>
      <c r="D6" s="1947"/>
      <c r="E6" s="1947"/>
      <c r="F6" s="1947"/>
      <c r="G6" s="1947"/>
      <c r="H6" s="1947"/>
      <c r="I6" s="1947"/>
      <c r="J6" s="1947"/>
      <c r="K6" s="1947"/>
      <c r="L6" s="1947"/>
      <c r="M6" s="1947"/>
      <c r="N6" s="1947"/>
      <c r="O6" s="1947"/>
      <c r="P6" s="1947"/>
    </row>
    <row r="7" spans="1:17">
      <c r="A7" s="1947" t="s">
        <v>1930</v>
      </c>
      <c r="B7" s="1947"/>
      <c r="C7" s="1947"/>
      <c r="D7" s="1947"/>
      <c r="E7" s="1947"/>
      <c r="F7" s="1947"/>
      <c r="G7" s="1947"/>
      <c r="H7" s="1947"/>
      <c r="I7" s="1947"/>
      <c r="J7" s="1947"/>
      <c r="K7" s="1947"/>
      <c r="L7" s="321" t="s">
        <v>4011</v>
      </c>
      <c r="M7" s="1947"/>
      <c r="N7" s="1947"/>
      <c r="O7" s="1947"/>
      <c r="P7" s="1947"/>
    </row>
    <row r="8" spans="1:17">
      <c r="A8" s="2624" t="s">
        <v>2466</v>
      </c>
      <c r="B8" s="2624"/>
      <c r="C8" s="2624"/>
      <c r="D8" s="2624"/>
      <c r="E8" s="2624"/>
      <c r="F8" s="2624"/>
      <c r="G8" s="2624"/>
      <c r="H8" s="2624"/>
      <c r="I8" s="2624"/>
      <c r="J8" s="2624"/>
      <c r="K8" s="2624"/>
      <c r="L8" s="2624"/>
      <c r="M8" s="2624"/>
      <c r="N8" s="2624"/>
      <c r="O8" s="2624"/>
      <c r="P8" s="2624"/>
    </row>
    <row r="9" spans="1:17" ht="6.75" customHeight="1">
      <c r="A9" s="2624"/>
      <c r="B9" s="2624"/>
      <c r="C9" s="2624"/>
      <c r="D9" s="2624"/>
      <c r="E9" s="2624"/>
      <c r="F9" s="2624"/>
      <c r="G9" s="2624"/>
      <c r="H9" s="2624"/>
      <c r="I9" s="2624"/>
      <c r="J9" s="2624"/>
      <c r="K9" s="2624"/>
      <c r="L9" s="2624"/>
      <c r="M9" s="2624"/>
      <c r="N9" s="2624"/>
      <c r="O9" s="2624"/>
      <c r="P9" s="2624"/>
    </row>
    <row r="10" spans="1:17">
      <c r="A10" s="1947"/>
      <c r="B10" s="1947"/>
      <c r="C10" s="1947"/>
      <c r="D10" s="1947"/>
      <c r="E10" s="1947"/>
      <c r="F10" s="1947"/>
      <c r="G10" s="1947"/>
      <c r="H10" s="1947"/>
      <c r="I10" s="1947"/>
      <c r="J10" s="1947"/>
      <c r="K10" s="1947"/>
      <c r="L10" s="1947"/>
      <c r="M10" s="1947"/>
      <c r="N10" s="1947"/>
      <c r="O10" s="1947"/>
      <c r="P10" s="1947"/>
    </row>
    <row r="11" spans="1:17" s="2072" customFormat="1">
      <c r="A11" s="1950"/>
      <c r="B11" s="1950"/>
      <c r="C11" s="1950">
        <v>-1</v>
      </c>
      <c r="D11" s="1950"/>
      <c r="E11" s="1950">
        <v>-2</v>
      </c>
      <c r="F11" s="1950"/>
      <c r="G11" s="1950">
        <v>-3</v>
      </c>
      <c r="H11" s="1950"/>
      <c r="I11" s="1950">
        <v>-4</v>
      </c>
      <c r="J11" s="1950">
        <v>-5</v>
      </c>
      <c r="K11" s="1950">
        <v>-6</v>
      </c>
      <c r="L11" s="1950">
        <v>-7</v>
      </c>
      <c r="M11" s="1950"/>
      <c r="N11" s="1950">
        <v>-8</v>
      </c>
      <c r="O11" s="1950"/>
      <c r="P11" s="1950">
        <v>-9</v>
      </c>
      <c r="Q11" s="2071"/>
    </row>
    <row r="12" spans="1:17">
      <c r="A12" s="1947"/>
      <c r="B12" s="1947"/>
      <c r="C12" s="1947"/>
      <c r="D12" s="1947"/>
      <c r="E12" s="1947"/>
      <c r="F12" s="1947"/>
      <c r="G12" s="1947"/>
      <c r="H12" s="1947"/>
      <c r="I12" s="1953" t="s">
        <v>1</v>
      </c>
      <c r="J12" s="1953"/>
      <c r="K12" s="1953" t="s">
        <v>1242</v>
      </c>
      <c r="L12" s="2625" t="s">
        <v>861</v>
      </c>
      <c r="M12" s="2625"/>
      <c r="N12" s="2625"/>
      <c r="O12" s="1947"/>
      <c r="P12" s="1953" t="s">
        <v>1931</v>
      </c>
    </row>
    <row r="13" spans="1:17">
      <c r="A13" s="1953" t="s">
        <v>119</v>
      </c>
      <c r="B13" s="1953"/>
      <c r="C13" s="1953"/>
      <c r="D13" s="1953"/>
      <c r="E13" s="1953" t="s">
        <v>77</v>
      </c>
      <c r="F13" s="1953"/>
      <c r="G13" s="1953" t="s">
        <v>77</v>
      </c>
      <c r="H13" s="1953"/>
      <c r="I13" s="1953" t="s">
        <v>2</v>
      </c>
      <c r="J13" s="1953" t="s">
        <v>3889</v>
      </c>
      <c r="K13" s="1953" t="s">
        <v>2163</v>
      </c>
      <c r="L13" s="1954"/>
      <c r="M13" s="1954"/>
      <c r="N13" s="1955" t="s">
        <v>1571</v>
      </c>
      <c r="O13" s="1947"/>
      <c r="P13" s="1953" t="s">
        <v>1932</v>
      </c>
    </row>
    <row r="14" spans="1:17">
      <c r="A14" s="1269" t="s">
        <v>1029</v>
      </c>
      <c r="B14" s="1269"/>
      <c r="C14" s="1269" t="s">
        <v>1618</v>
      </c>
      <c r="D14" s="1269"/>
      <c r="E14" s="2073">
        <v>42004</v>
      </c>
      <c r="F14" s="1302"/>
      <c r="G14" s="2073">
        <v>42369</v>
      </c>
      <c r="H14" s="1269"/>
      <c r="I14" s="1269" t="s">
        <v>1391</v>
      </c>
      <c r="J14" s="1302" t="s">
        <v>1032</v>
      </c>
      <c r="K14" s="1302" t="s">
        <v>1391</v>
      </c>
      <c r="L14" s="1269" t="s">
        <v>1571</v>
      </c>
      <c r="M14" s="1270"/>
      <c r="N14" s="1269" t="s">
        <v>1306</v>
      </c>
      <c r="O14" s="1270"/>
      <c r="P14" s="1269" t="s">
        <v>3789</v>
      </c>
    </row>
    <row r="15" spans="1:17">
      <c r="A15" s="1956">
        <v>1</v>
      </c>
      <c r="C15" s="421" t="s">
        <v>1934</v>
      </c>
      <c r="E15" s="425">
        <v>180000000</v>
      </c>
      <c r="G15" s="425">
        <v>180000000</v>
      </c>
      <c r="I15" s="425">
        <v>180000000</v>
      </c>
      <c r="J15" s="425"/>
      <c r="K15" s="425">
        <v>180000000</v>
      </c>
      <c r="L15" s="1957">
        <v>-168813446.76359999</v>
      </c>
      <c r="N15" s="420">
        <v>0.46329999999999999</v>
      </c>
      <c r="P15" s="858">
        <v>11186553.236400001</v>
      </c>
    </row>
    <row r="16" spans="1:17">
      <c r="A16" s="1956">
        <v>2</v>
      </c>
      <c r="C16" s="421" t="s">
        <v>1935</v>
      </c>
      <c r="E16" s="425">
        <v>2300000</v>
      </c>
      <c r="F16" s="425"/>
      <c r="G16" s="425">
        <v>17000000</v>
      </c>
      <c r="H16" s="425"/>
      <c r="I16" s="425">
        <v>17100000</v>
      </c>
      <c r="J16" s="425"/>
      <c r="K16" s="425">
        <v>17100000</v>
      </c>
      <c r="L16" s="1957">
        <v>-16037603.405099999</v>
      </c>
      <c r="N16" s="420">
        <v>4.3999999999999997E-2</v>
      </c>
      <c r="P16" s="858">
        <v>1062396.5948999999</v>
      </c>
    </row>
    <row r="17" spans="1:20">
      <c r="A17" s="1956">
        <v>3</v>
      </c>
      <c r="C17" s="421" t="s">
        <v>917</v>
      </c>
      <c r="E17" s="425">
        <v>0</v>
      </c>
      <c r="F17" s="425"/>
      <c r="G17" s="425">
        <v>0</v>
      </c>
      <c r="H17" s="425"/>
      <c r="I17" s="425">
        <v>0</v>
      </c>
      <c r="J17" s="425"/>
      <c r="K17" s="425">
        <v>0</v>
      </c>
      <c r="L17" s="1957">
        <v>0</v>
      </c>
      <c r="N17" s="420">
        <v>0</v>
      </c>
      <c r="P17" s="858">
        <v>0</v>
      </c>
    </row>
    <row r="18" spans="1:20">
      <c r="A18" s="1956">
        <v>4</v>
      </c>
      <c r="C18" s="421" t="s">
        <v>843</v>
      </c>
      <c r="E18" s="425">
        <v>187444000</v>
      </c>
      <c r="F18" s="425"/>
      <c r="G18" s="425">
        <v>201935000</v>
      </c>
      <c r="H18" s="425"/>
      <c r="I18" s="425">
        <v>191433000</v>
      </c>
      <c r="J18" s="425"/>
      <c r="K18" s="425">
        <v>191433000</v>
      </c>
      <c r="L18" s="1957">
        <v>-179536572.67519999</v>
      </c>
      <c r="N18" s="420">
        <v>0.49270000000000003</v>
      </c>
      <c r="P18" s="858">
        <v>11896427.3248</v>
      </c>
    </row>
    <row r="19" spans="1:20">
      <c r="A19" s="1956">
        <v>5</v>
      </c>
      <c r="C19" s="421" t="s">
        <v>1470</v>
      </c>
      <c r="E19" s="425">
        <v>100149.66</v>
      </c>
      <c r="F19" s="425"/>
      <c r="G19" s="425">
        <v>101453.78</v>
      </c>
      <c r="H19" s="425"/>
      <c r="I19" s="425">
        <v>100775.6476923077</v>
      </c>
      <c r="J19" s="425"/>
      <c r="K19" s="425">
        <v>100775.6476923077</v>
      </c>
      <c r="L19" s="1957">
        <v>7.6923024607822299E-6</v>
      </c>
      <c r="N19" s="1959" t="s">
        <v>1575</v>
      </c>
      <c r="P19" s="858">
        <v>100775.6477</v>
      </c>
    </row>
    <row r="20" spans="1:20">
      <c r="A20" s="1956">
        <v>6</v>
      </c>
      <c r="C20" s="421" t="s">
        <v>28</v>
      </c>
      <c r="E20" s="425">
        <v>0</v>
      </c>
      <c r="F20" s="425"/>
      <c r="G20" s="425">
        <v>0</v>
      </c>
      <c r="H20" s="425"/>
      <c r="I20" s="425">
        <v>0</v>
      </c>
      <c r="J20" s="425"/>
      <c r="K20" s="425">
        <v>0</v>
      </c>
      <c r="L20" s="1957">
        <v>0</v>
      </c>
      <c r="N20" s="1959" t="s">
        <v>1575</v>
      </c>
      <c r="P20" s="858">
        <v>0</v>
      </c>
    </row>
    <row r="21" spans="1:20">
      <c r="A21" s="1956">
        <v>7</v>
      </c>
      <c r="C21" s="421" t="s">
        <v>1401</v>
      </c>
      <c r="E21" s="425">
        <v>0</v>
      </c>
      <c r="F21" s="425"/>
      <c r="G21" s="425">
        <v>0</v>
      </c>
      <c r="H21" s="425"/>
      <c r="I21" s="425">
        <v>0</v>
      </c>
      <c r="J21" s="425"/>
      <c r="K21" s="425">
        <v>0</v>
      </c>
      <c r="L21" s="1957">
        <v>0</v>
      </c>
      <c r="N21" s="420">
        <v>0</v>
      </c>
      <c r="P21" s="858">
        <v>0</v>
      </c>
    </row>
    <row r="22" spans="1:20">
      <c r="A22" s="1956">
        <v>8</v>
      </c>
      <c r="C22" s="421" t="s">
        <v>1968</v>
      </c>
      <c r="E22" s="425">
        <v>2460965.8900000006</v>
      </c>
      <c r="F22" s="425"/>
      <c r="G22" s="425">
        <v>2960116</v>
      </c>
      <c r="H22" s="425"/>
      <c r="I22" s="425">
        <v>2500279.1323076924</v>
      </c>
      <c r="J22" s="425">
        <v>9387.83</v>
      </c>
      <c r="K22" s="425">
        <v>2509666.9623076925</v>
      </c>
      <c r="L22" s="1957">
        <v>-7.6927244663238525E-6</v>
      </c>
      <c r="N22" s="1959" t="s">
        <v>1575</v>
      </c>
      <c r="P22" s="858">
        <v>2509666.9622999998</v>
      </c>
    </row>
    <row r="23" spans="1:20">
      <c r="A23" s="1956">
        <v>9</v>
      </c>
      <c r="C23" s="421" t="s">
        <v>1833</v>
      </c>
      <c r="E23" s="425"/>
      <c r="F23" s="425"/>
      <c r="G23" s="425"/>
      <c r="H23" s="425"/>
      <c r="I23" s="425">
        <v>0</v>
      </c>
      <c r="J23" s="425"/>
      <c r="K23" s="425"/>
      <c r="L23" s="1957">
        <v>0</v>
      </c>
      <c r="N23" s="420">
        <v>0</v>
      </c>
      <c r="P23" s="858">
        <v>0</v>
      </c>
    </row>
    <row r="24" spans="1:20">
      <c r="A24" s="1956">
        <v>10</v>
      </c>
      <c r="E24" s="1960"/>
      <c r="F24" s="425"/>
      <c r="G24" s="1960"/>
      <c r="H24" s="425"/>
      <c r="I24" s="1960"/>
      <c r="J24" s="1960"/>
      <c r="K24" s="1960"/>
      <c r="L24" s="1961"/>
      <c r="N24" s="1962"/>
      <c r="P24" s="2074"/>
    </row>
    <row r="25" spans="1:20" ht="15.75" thickBot="1">
      <c r="A25" s="1956">
        <v>11</v>
      </c>
      <c r="C25" s="421" t="s">
        <v>152</v>
      </c>
      <c r="E25" s="1963">
        <v>372305115.55000001</v>
      </c>
      <c r="F25" s="425"/>
      <c r="G25" s="1963">
        <v>401996569.77999997</v>
      </c>
      <c r="H25" s="425"/>
      <c r="I25" s="1963">
        <v>391134054.78000003</v>
      </c>
      <c r="J25" s="1963">
        <v>9387.83</v>
      </c>
      <c r="K25" s="1963">
        <v>391143442.61000001</v>
      </c>
      <c r="L25" s="1963">
        <v>-364387622.84389997</v>
      </c>
      <c r="N25" s="1964">
        <v>1</v>
      </c>
      <c r="P25" s="1963">
        <v>26755819.76614793</v>
      </c>
      <c r="Q25" s="424"/>
      <c r="S25" s="424"/>
      <c r="T25" s="2075"/>
    </row>
    <row r="26" spans="1:20" ht="15.75" thickTop="1">
      <c r="A26" s="1956">
        <v>12</v>
      </c>
      <c r="S26" s="2076"/>
    </row>
    <row r="27" spans="1:20">
      <c r="A27" s="1956">
        <v>13</v>
      </c>
      <c r="C27" s="2077" t="s">
        <v>1820</v>
      </c>
      <c r="P27" s="424"/>
    </row>
    <row r="28" spans="1:20">
      <c r="A28" s="1956">
        <v>14</v>
      </c>
      <c r="C28" s="1966" t="s">
        <v>3802</v>
      </c>
    </row>
    <row r="29" spans="1:20">
      <c r="A29" s="1966"/>
    </row>
    <row r="30" spans="1:20">
      <c r="A30" s="1967" t="s">
        <v>0</v>
      </c>
    </row>
    <row r="31" spans="1:20">
      <c r="A31" s="1967" t="s">
        <v>1121</v>
      </c>
    </row>
    <row r="32" spans="1:20">
      <c r="A32" s="1967"/>
    </row>
    <row r="33" spans="1:16">
      <c r="A33" s="1968"/>
      <c r="B33" s="1974"/>
      <c r="C33" s="1974"/>
      <c r="D33" s="1974"/>
      <c r="E33" s="1974"/>
      <c r="F33" s="1974"/>
      <c r="G33" s="1974"/>
      <c r="H33" s="1974"/>
      <c r="I33" s="1974"/>
      <c r="J33" s="1974"/>
      <c r="K33" s="1974"/>
      <c r="L33" s="1974"/>
      <c r="M33" s="1974"/>
      <c r="N33" s="1974"/>
      <c r="O33" s="1974"/>
      <c r="P33" s="1974"/>
    </row>
  </sheetData>
  <mergeCells count="2">
    <mergeCell ref="A8:P9"/>
    <mergeCell ref="L12:N12"/>
  </mergeCells>
  <phoneticPr fontId="29" type="noConversion"/>
  <printOptions horizontalCentered="1"/>
  <pageMargins left="0.25" right="0.25" top="0.75" bottom="0.25" header="0.5" footer="0.5"/>
  <pageSetup scale="75" fitToWidth="0" fitToHeight="0" orientation="landscape" r:id="rId1"/>
  <headerFooter alignWithMargins="0"/>
</worksheet>
</file>

<file path=xl/worksheets/sheet62.xml><?xml version="1.0" encoding="utf-8"?>
<worksheet xmlns="http://schemas.openxmlformats.org/spreadsheetml/2006/main" xmlns:r="http://schemas.openxmlformats.org/officeDocument/2006/relationships">
  <sheetPr codeName="Sheet75">
    <pageSetUpPr fitToPage="1"/>
  </sheetPr>
  <dimension ref="A1:Z45"/>
  <sheetViews>
    <sheetView view="pageBreakPreview" zoomScale="60" zoomScaleNormal="100" workbookViewId="0"/>
  </sheetViews>
  <sheetFormatPr defaultColWidth="9.140625" defaultRowHeight="12"/>
  <cols>
    <col min="1" max="1" width="4.42578125" style="421" customWidth="1"/>
    <col min="2" max="2" width="1.7109375" style="421" customWidth="1"/>
    <col min="3" max="3" width="22.85546875" style="421" customWidth="1"/>
    <col min="4" max="4" width="1.7109375" style="421" customWidth="1"/>
    <col min="5" max="5" width="12.85546875" style="421" customWidth="1"/>
    <col min="6" max="6" width="1.7109375" style="421" customWidth="1"/>
    <col min="7" max="7" width="12.5703125" style="421" customWidth="1"/>
    <col min="8" max="8" width="1.7109375" style="421" customWidth="1"/>
    <col min="9" max="9" width="13" style="421" customWidth="1"/>
    <col min="10" max="10" width="1.7109375" style="421" customWidth="1"/>
    <col min="11" max="11" width="12.7109375" style="421" customWidth="1"/>
    <col min="12" max="12" width="1.7109375" style="421" customWidth="1"/>
    <col min="13" max="13" width="12.7109375" style="421" customWidth="1"/>
    <col min="14" max="14" width="1.7109375" style="421" customWidth="1"/>
    <col min="15" max="15" width="12.7109375" style="421" customWidth="1"/>
    <col min="16" max="16" width="1.7109375" style="421" customWidth="1"/>
    <col min="17" max="17" width="12.7109375" style="421" customWidth="1"/>
    <col min="18" max="18" width="1.7109375" style="421" customWidth="1"/>
    <col min="19" max="19" width="12.7109375" style="421" customWidth="1"/>
    <col min="20" max="20" width="1.7109375" style="421" customWidth="1"/>
    <col min="21" max="21" width="12.7109375" style="421" customWidth="1"/>
    <col min="22" max="22" width="1.7109375" style="421" customWidth="1"/>
    <col min="23" max="23" width="11.5703125" style="421" customWidth="1"/>
    <col min="24" max="24" width="1.7109375" style="421" customWidth="1"/>
    <col min="25" max="25" width="10.42578125" style="421" customWidth="1"/>
    <col min="26" max="16384" width="9.140625" style="421"/>
  </cols>
  <sheetData>
    <row r="1" spans="1:25">
      <c r="A1" s="1947" t="s">
        <v>1743</v>
      </c>
      <c r="B1" s="1947"/>
      <c r="C1" s="1947"/>
      <c r="D1" s="1947"/>
      <c r="E1" s="1947"/>
      <c r="F1" s="1947"/>
      <c r="G1" s="1947"/>
      <c r="H1" s="1947"/>
      <c r="I1" s="1947"/>
      <c r="J1" s="1947"/>
      <c r="K1" s="1947"/>
      <c r="L1" s="1947"/>
      <c r="M1" s="1947"/>
      <c r="N1" s="1947"/>
      <c r="O1" s="1947"/>
      <c r="P1" s="1947"/>
      <c r="Q1" s="1947"/>
      <c r="R1" s="1947"/>
      <c r="S1" s="1947"/>
      <c r="T1" s="1947"/>
      <c r="U1" s="1947"/>
      <c r="V1" s="1947"/>
      <c r="W1" s="2046" t="s">
        <v>1741</v>
      </c>
      <c r="X1" s="1947"/>
      <c r="Y1" s="1947"/>
    </row>
    <row r="2" spans="1:25">
      <c r="A2" s="1947" t="s">
        <v>2161</v>
      </c>
      <c r="B2" s="1947"/>
      <c r="C2" s="1947"/>
      <c r="D2" s="1947"/>
      <c r="E2" s="1947"/>
      <c r="F2" s="1947"/>
      <c r="G2" s="1947"/>
      <c r="H2" s="1947"/>
      <c r="I2" s="1947"/>
      <c r="J2" s="1947"/>
      <c r="K2" s="1947"/>
      <c r="L2" s="1947"/>
      <c r="M2" s="1947"/>
      <c r="N2" s="1947"/>
      <c r="O2" s="1947"/>
      <c r="P2" s="1947"/>
      <c r="Q2" s="1947"/>
      <c r="R2" s="1947"/>
      <c r="S2" s="1947"/>
      <c r="T2" s="1947"/>
      <c r="U2" s="1947"/>
      <c r="V2" s="1947"/>
      <c r="W2" s="2046"/>
      <c r="X2" s="1947"/>
      <c r="Y2" s="1947"/>
    </row>
    <row r="3" spans="1:25">
      <c r="A3" s="1947"/>
      <c r="B3" s="1947"/>
      <c r="C3" s="1947"/>
      <c r="D3" s="1947"/>
      <c r="E3" s="1947"/>
      <c r="F3" s="1947"/>
      <c r="G3" s="1947"/>
      <c r="H3" s="1947"/>
      <c r="I3" s="1947"/>
      <c r="J3" s="1947"/>
      <c r="K3" s="1947"/>
      <c r="L3" s="1947"/>
      <c r="M3" s="1947"/>
      <c r="N3" s="1947"/>
      <c r="O3" s="1947"/>
      <c r="P3" s="1947"/>
      <c r="Q3" s="1947"/>
      <c r="R3" s="1947"/>
      <c r="S3" s="1947"/>
      <c r="T3" s="1947"/>
      <c r="U3" s="1947"/>
      <c r="V3" s="1947"/>
      <c r="W3" s="2046"/>
      <c r="X3" s="1947"/>
      <c r="Y3" s="1947"/>
    </row>
    <row r="4" spans="1:25">
      <c r="A4" s="321" t="s">
        <v>3808</v>
      </c>
      <c r="B4" s="1947"/>
      <c r="C4" s="1947"/>
      <c r="D4" s="1947"/>
      <c r="E4" s="1947"/>
      <c r="F4" s="1947"/>
      <c r="G4" s="1947"/>
      <c r="H4" s="1947"/>
      <c r="I4" s="1947"/>
      <c r="J4" s="1947"/>
      <c r="K4" s="1947"/>
      <c r="L4" s="1947"/>
      <c r="M4" s="1947"/>
      <c r="N4" s="1947"/>
      <c r="O4" s="1947"/>
      <c r="P4" s="1947"/>
      <c r="Q4" s="1947"/>
      <c r="R4" s="1947"/>
      <c r="S4" s="1947"/>
      <c r="T4" s="1947"/>
      <c r="U4" s="1947"/>
      <c r="V4" s="1947"/>
      <c r="W4" s="2046" t="s">
        <v>1572</v>
      </c>
      <c r="X4" s="1947"/>
      <c r="Y4" s="1947"/>
    </row>
    <row r="5" spans="1:25">
      <c r="A5" s="321" t="s">
        <v>3807</v>
      </c>
      <c r="B5" s="1947"/>
      <c r="C5" s="1947"/>
      <c r="D5" s="1947"/>
      <c r="E5" s="1947"/>
      <c r="F5" s="1947"/>
      <c r="G5" s="1947"/>
      <c r="H5" s="1947"/>
      <c r="I5" s="1947"/>
      <c r="J5" s="1947"/>
      <c r="K5" s="1947"/>
      <c r="L5" s="1947"/>
      <c r="M5" s="1947"/>
      <c r="N5" s="1947"/>
      <c r="O5" s="1947"/>
      <c r="P5" s="1947"/>
      <c r="Q5" s="1947"/>
      <c r="R5" s="1947"/>
      <c r="S5" s="1947"/>
      <c r="T5" s="1947"/>
      <c r="U5" s="1947"/>
      <c r="V5" s="1947"/>
      <c r="W5" s="2046" t="s">
        <v>1076</v>
      </c>
      <c r="X5" s="1947"/>
      <c r="Y5" s="1947"/>
    </row>
    <row r="6" spans="1:25">
      <c r="A6" s="321" t="s">
        <v>2632</v>
      </c>
      <c r="B6" s="1947"/>
      <c r="C6" s="1947"/>
      <c r="D6" s="1947"/>
      <c r="E6" s="1947"/>
      <c r="F6" s="1947"/>
      <c r="G6" s="1947"/>
      <c r="H6" s="1947"/>
      <c r="I6" s="1947"/>
      <c r="J6" s="1947"/>
      <c r="K6" s="1947"/>
      <c r="L6" s="1947"/>
      <c r="M6" s="1947"/>
      <c r="N6" s="1947"/>
      <c r="O6" s="1947"/>
      <c r="P6" s="1947"/>
      <c r="Q6" s="1947"/>
      <c r="R6" s="1947"/>
      <c r="S6" s="1947"/>
      <c r="T6" s="1947"/>
      <c r="U6" s="1947"/>
      <c r="V6" s="1947"/>
      <c r="W6" s="2047"/>
      <c r="X6" s="1947"/>
      <c r="Y6" s="1947"/>
    </row>
    <row r="7" spans="1:25">
      <c r="A7" s="1947" t="s">
        <v>1570</v>
      </c>
      <c r="B7" s="1947"/>
      <c r="C7" s="1947"/>
      <c r="D7" s="1947"/>
      <c r="E7" s="1947"/>
      <c r="F7" s="1947"/>
      <c r="G7" s="1947"/>
      <c r="H7" s="1947"/>
      <c r="I7" s="1947"/>
      <c r="J7" s="1947"/>
      <c r="K7" s="1947"/>
      <c r="L7" s="1947"/>
      <c r="M7" s="1947"/>
      <c r="N7" s="1947"/>
      <c r="O7" s="1947"/>
      <c r="P7" s="1947"/>
      <c r="Q7" s="1947"/>
      <c r="R7" s="1947"/>
      <c r="S7" s="1947"/>
      <c r="T7" s="1947"/>
      <c r="U7" s="1947"/>
      <c r="V7" s="1947"/>
      <c r="W7" s="321" t="s">
        <v>4011</v>
      </c>
      <c r="X7" s="1947"/>
      <c r="Y7" s="1947"/>
    </row>
    <row r="8" spans="1:25">
      <c r="A8" s="1947" t="s">
        <v>1930</v>
      </c>
      <c r="B8" s="1947"/>
      <c r="C8" s="1947"/>
      <c r="D8" s="1947"/>
      <c r="E8" s="1947"/>
      <c r="F8" s="1947"/>
      <c r="G8" s="1947"/>
      <c r="H8" s="1947"/>
      <c r="I8" s="1947"/>
      <c r="J8" s="1947"/>
      <c r="K8" s="1947"/>
      <c r="L8" s="1947"/>
      <c r="M8" s="1947"/>
      <c r="N8" s="1947"/>
      <c r="O8" s="1947"/>
      <c r="P8" s="1947"/>
      <c r="Q8" s="1947"/>
      <c r="R8" s="1947"/>
      <c r="S8" s="1947"/>
      <c r="T8" s="1947"/>
      <c r="U8" s="1947"/>
      <c r="V8" s="1947"/>
      <c r="W8" s="1947"/>
      <c r="X8" s="1947"/>
      <c r="Y8" s="1947"/>
    </row>
    <row r="9" spans="1:25">
      <c r="A9" s="1947"/>
      <c r="B9" s="1947"/>
      <c r="C9" s="1947"/>
      <c r="D9" s="1947"/>
      <c r="E9" s="1947"/>
      <c r="F9" s="1947"/>
      <c r="G9" s="1947"/>
      <c r="H9" s="1947"/>
      <c r="I9" s="1947"/>
      <c r="J9" s="1947"/>
      <c r="K9" s="1947"/>
      <c r="L9" s="1947"/>
      <c r="M9" s="1947"/>
      <c r="N9" s="1947"/>
      <c r="O9" s="1947"/>
      <c r="P9" s="1947"/>
      <c r="Q9" s="1947"/>
      <c r="R9" s="1947"/>
      <c r="S9" s="1947"/>
      <c r="T9" s="1947"/>
      <c r="U9" s="1947"/>
      <c r="V9" s="1947"/>
      <c r="W9" s="1947"/>
      <c r="X9" s="1947"/>
      <c r="Y9" s="1947"/>
    </row>
    <row r="10" spans="1:25">
      <c r="A10" s="2615" t="s">
        <v>2467</v>
      </c>
      <c r="B10" s="2615"/>
      <c r="C10" s="2615"/>
      <c r="D10" s="2615"/>
      <c r="E10" s="2615"/>
      <c r="F10" s="2615"/>
      <c r="G10" s="2615"/>
      <c r="H10" s="2615"/>
      <c r="I10" s="2615"/>
      <c r="J10" s="2615"/>
      <c r="K10" s="2615"/>
      <c r="L10" s="2615"/>
      <c r="M10" s="2615"/>
      <c r="N10" s="2615"/>
      <c r="O10" s="2615"/>
      <c r="P10" s="2615"/>
      <c r="Q10" s="2615"/>
      <c r="R10" s="2615"/>
      <c r="S10" s="2615"/>
      <c r="T10" s="2615"/>
      <c r="U10" s="2615"/>
      <c r="V10" s="1947"/>
      <c r="W10" s="1947"/>
      <c r="X10" s="1947"/>
      <c r="Y10" s="1947"/>
    </row>
    <row r="11" spans="1:25">
      <c r="A11" s="1947"/>
      <c r="B11" s="1947"/>
      <c r="C11" s="1947"/>
      <c r="D11" s="1947"/>
      <c r="E11" s="1947"/>
      <c r="F11" s="1947"/>
      <c r="G11" s="1947"/>
      <c r="H11" s="1947"/>
      <c r="I11" s="1947"/>
      <c r="J11" s="1947"/>
      <c r="K11" s="1947"/>
      <c r="L11" s="1947"/>
      <c r="M11" s="1947"/>
      <c r="N11" s="1947"/>
      <c r="O11" s="1947"/>
      <c r="P11" s="1947"/>
      <c r="Q11" s="1947"/>
      <c r="R11" s="1947"/>
      <c r="S11" s="1947"/>
      <c r="T11" s="1947"/>
      <c r="U11" s="1947"/>
      <c r="V11" s="1947"/>
      <c r="W11" s="1947"/>
      <c r="X11" s="1947"/>
      <c r="Y11" s="1947"/>
    </row>
    <row r="12" spans="1:25">
      <c r="A12" s="2048"/>
      <c r="B12" s="2048"/>
      <c r="C12" s="2049">
        <v>-1</v>
      </c>
      <c r="D12" s="2048"/>
      <c r="E12" s="2049">
        <v>-2</v>
      </c>
      <c r="F12" s="2048"/>
      <c r="G12" s="2049">
        <v>-3</v>
      </c>
      <c r="H12" s="2048"/>
      <c r="I12" s="2049">
        <v>-4</v>
      </c>
      <c r="J12" s="2048"/>
      <c r="K12" s="2049">
        <v>-5</v>
      </c>
      <c r="L12" s="2048"/>
      <c r="M12" s="2049">
        <v>-6</v>
      </c>
      <c r="N12" s="2048"/>
      <c r="O12" s="2049">
        <v>-7</v>
      </c>
      <c r="P12" s="2048"/>
      <c r="Q12" s="2049">
        <v>-8</v>
      </c>
      <c r="R12" s="2048"/>
      <c r="S12" s="2049">
        <v>-9</v>
      </c>
      <c r="T12" s="2048"/>
      <c r="U12" s="2049">
        <v>-10</v>
      </c>
      <c r="V12" s="2048"/>
      <c r="W12" s="2049">
        <v>-11</v>
      </c>
      <c r="X12" s="2048"/>
      <c r="Y12" s="2049">
        <v>-12</v>
      </c>
    </row>
    <row r="13" spans="1:25" s="1956" customFormat="1" ht="24">
      <c r="A13" s="2050" t="s">
        <v>119</v>
      </c>
      <c r="B13" s="2050"/>
      <c r="C13" s="2050" t="s">
        <v>1427</v>
      </c>
      <c r="D13" s="2050"/>
      <c r="E13" s="2050"/>
      <c r="F13" s="2050"/>
      <c r="G13" s="2050" t="s">
        <v>1435</v>
      </c>
      <c r="H13" s="2050"/>
      <c r="I13" s="2050" t="s">
        <v>1436</v>
      </c>
      <c r="J13" s="2050"/>
      <c r="K13" s="2050" t="s">
        <v>1436</v>
      </c>
      <c r="L13" s="2050"/>
      <c r="M13" s="2050" t="s">
        <v>1437</v>
      </c>
      <c r="N13" s="2050"/>
      <c r="O13" s="2050" t="s">
        <v>1437</v>
      </c>
      <c r="P13" s="2050"/>
      <c r="Q13" s="2050" t="s">
        <v>1438</v>
      </c>
      <c r="R13" s="2050"/>
      <c r="S13" s="2050" t="s">
        <v>649</v>
      </c>
      <c r="T13" s="2050"/>
      <c r="U13" s="2050" t="s">
        <v>1439</v>
      </c>
      <c r="V13" s="2050"/>
      <c r="W13" s="2050" t="s">
        <v>1272</v>
      </c>
      <c r="X13" s="2050"/>
      <c r="Y13" s="2050" t="s">
        <v>1273</v>
      </c>
    </row>
    <row r="14" spans="1:25" s="1956" customFormat="1" ht="24">
      <c r="A14" s="2050" t="s">
        <v>1029</v>
      </c>
      <c r="B14" s="2050"/>
      <c r="C14" s="2050" t="s">
        <v>975</v>
      </c>
      <c r="D14" s="2050"/>
      <c r="E14" s="2050" t="s">
        <v>1737</v>
      </c>
      <c r="F14" s="2050"/>
      <c r="G14" s="2050" t="s">
        <v>1274</v>
      </c>
      <c r="H14" s="2050"/>
      <c r="I14" s="2050" t="s">
        <v>870</v>
      </c>
      <c r="J14" s="2050"/>
      <c r="K14" s="2050" t="s">
        <v>1738</v>
      </c>
      <c r="L14" s="2050"/>
      <c r="M14" s="2050" t="s">
        <v>871</v>
      </c>
      <c r="N14" s="2050"/>
      <c r="O14" s="2050" t="s">
        <v>2114</v>
      </c>
      <c r="P14" s="2050"/>
      <c r="Q14" s="2050" t="s">
        <v>2115</v>
      </c>
      <c r="R14" s="2050"/>
      <c r="S14" s="2050" t="s">
        <v>1739</v>
      </c>
      <c r="T14" s="2050"/>
      <c r="U14" s="2050" t="s">
        <v>2116</v>
      </c>
      <c r="V14" s="2050"/>
      <c r="W14" s="2050" t="s">
        <v>2117</v>
      </c>
      <c r="X14" s="2050"/>
      <c r="Y14" s="2050" t="s">
        <v>2118</v>
      </c>
    </row>
    <row r="15" spans="1:25" s="1956" customFormat="1">
      <c r="A15" s="2051"/>
      <c r="B15" s="2051"/>
      <c r="C15" s="2051"/>
      <c r="D15" s="2051"/>
      <c r="E15" s="2051"/>
      <c r="F15" s="2051"/>
      <c r="G15" s="2051"/>
      <c r="H15" s="2051"/>
      <c r="I15" s="2051"/>
      <c r="J15" s="2051"/>
      <c r="K15" s="2051"/>
      <c r="L15" s="2051"/>
      <c r="M15" s="2051"/>
      <c r="N15" s="2051"/>
      <c r="O15" s="2051"/>
      <c r="P15" s="2051"/>
      <c r="Q15" s="2051"/>
      <c r="R15" s="2051"/>
      <c r="S15" s="2051"/>
      <c r="T15" s="2051"/>
      <c r="U15" s="2051"/>
      <c r="V15" s="2051"/>
      <c r="W15" s="2051"/>
      <c r="X15" s="2051"/>
      <c r="Y15" s="2051"/>
    </row>
    <row r="16" spans="1:25">
      <c r="A16" s="1956">
        <v>1</v>
      </c>
      <c r="C16" s="421" t="s">
        <v>607</v>
      </c>
      <c r="E16" s="1966"/>
      <c r="G16" s="425"/>
      <c r="I16" s="425"/>
      <c r="K16" s="1957"/>
      <c r="M16" s="2052"/>
      <c r="N16" s="2052"/>
      <c r="O16" s="2053"/>
      <c r="P16" s="2052"/>
      <c r="Q16" s="2052"/>
      <c r="S16" s="425"/>
      <c r="U16" s="425"/>
      <c r="W16" s="425"/>
      <c r="Y16" s="2054"/>
    </row>
    <row r="17" spans="1:26">
      <c r="A17" s="1956">
        <v>2</v>
      </c>
      <c r="C17" s="1381"/>
      <c r="E17" s="1382"/>
      <c r="G17" s="425"/>
      <c r="I17" s="425"/>
      <c r="K17" s="1957"/>
      <c r="M17" s="2052"/>
      <c r="O17" s="2053"/>
      <c r="Q17" s="2052"/>
      <c r="S17" s="425"/>
      <c r="U17" s="425"/>
      <c r="W17" s="425"/>
      <c r="Y17" s="2054"/>
    </row>
    <row r="18" spans="1:26">
      <c r="A18" s="1956">
        <v>3</v>
      </c>
      <c r="C18" s="421" t="s">
        <v>3803</v>
      </c>
      <c r="E18" s="1383"/>
      <c r="G18" s="2055"/>
      <c r="H18" s="2056"/>
      <c r="I18" s="2055"/>
      <c r="J18" s="2056"/>
      <c r="K18" s="2057"/>
      <c r="L18" s="2056"/>
      <c r="M18" s="2057"/>
      <c r="N18" s="2057"/>
      <c r="O18" s="2057"/>
      <c r="P18" s="2057"/>
      <c r="Q18" s="2057"/>
      <c r="R18" s="2056"/>
      <c r="S18" s="2055"/>
      <c r="T18" s="2056"/>
      <c r="U18" s="2055"/>
      <c r="V18" s="2056"/>
      <c r="W18" s="2055"/>
      <c r="X18" s="2056"/>
      <c r="Y18" s="2058"/>
    </row>
    <row r="19" spans="1:26">
      <c r="A19" s="1956"/>
      <c r="C19" s="654"/>
      <c r="G19" s="2055"/>
      <c r="H19" s="2056"/>
      <c r="I19" s="2055"/>
      <c r="J19" s="2056"/>
      <c r="K19" s="2056"/>
      <c r="L19" s="2056"/>
      <c r="M19" s="2056"/>
      <c r="N19" s="2056"/>
      <c r="O19" s="2056"/>
      <c r="P19" s="2056"/>
      <c r="Q19" s="2056"/>
      <c r="R19" s="2056"/>
      <c r="S19" s="2055"/>
      <c r="T19" s="2056"/>
      <c r="U19" s="2055"/>
      <c r="V19" s="2056"/>
      <c r="W19" s="2055"/>
      <c r="X19" s="2056"/>
      <c r="Y19" s="2055"/>
    </row>
    <row r="20" spans="1:26">
      <c r="A20" s="1956"/>
      <c r="G20" s="2055"/>
      <c r="H20" s="2056"/>
      <c r="I20" s="2055"/>
      <c r="J20" s="2056"/>
      <c r="K20" s="2055"/>
      <c r="L20" s="2056"/>
      <c r="M20" s="2055"/>
      <c r="N20" s="2056"/>
      <c r="O20" s="2055"/>
      <c r="P20" s="2056"/>
      <c r="Q20" s="2055"/>
      <c r="R20" s="2056"/>
      <c r="S20" s="2055"/>
      <c r="T20" s="2056"/>
      <c r="U20" s="2055"/>
      <c r="V20" s="2056"/>
      <c r="W20" s="2055"/>
      <c r="X20" s="2056"/>
      <c r="Y20" s="2058"/>
    </row>
    <row r="21" spans="1:26">
      <c r="A21" s="1966" t="s">
        <v>593</v>
      </c>
      <c r="G21" s="2055"/>
      <c r="H21" s="2056"/>
      <c r="I21" s="2055"/>
      <c r="J21" s="2056"/>
      <c r="K21" s="2056"/>
      <c r="L21" s="2056"/>
      <c r="M21" s="2056"/>
      <c r="N21" s="2056"/>
      <c r="O21" s="2056"/>
      <c r="P21" s="2056"/>
      <c r="Q21" s="2056"/>
      <c r="R21" s="2056"/>
      <c r="S21" s="2055"/>
      <c r="T21" s="2056"/>
      <c r="U21" s="2055"/>
      <c r="V21" s="2056"/>
      <c r="W21" s="2055"/>
      <c r="X21" s="2056"/>
      <c r="Y21" s="2055"/>
    </row>
    <row r="22" spans="1:26">
      <c r="A22" s="1956"/>
      <c r="G22" s="2055"/>
      <c r="H22" s="2056"/>
      <c r="I22" s="2055"/>
      <c r="J22" s="2056"/>
      <c r="K22" s="2056"/>
      <c r="L22" s="2056"/>
      <c r="M22" s="2056"/>
      <c r="N22" s="2056"/>
      <c r="O22" s="2056"/>
      <c r="P22" s="2056"/>
      <c r="Q22" s="2056"/>
      <c r="R22" s="2056"/>
      <c r="S22" s="2055"/>
      <c r="T22" s="2056"/>
      <c r="U22" s="2055"/>
      <c r="V22" s="2056"/>
      <c r="W22" s="2055"/>
      <c r="X22" s="2056"/>
      <c r="Y22" s="2055"/>
    </row>
    <row r="23" spans="1:26">
      <c r="A23" s="1956"/>
      <c r="C23" s="1966"/>
      <c r="G23" s="2056"/>
      <c r="H23" s="2056"/>
      <c r="I23" s="2056"/>
      <c r="J23" s="2056"/>
      <c r="K23" s="2056"/>
      <c r="L23" s="2056"/>
      <c r="M23" s="2056"/>
      <c r="N23" s="2056"/>
      <c r="O23" s="2056"/>
      <c r="P23" s="2056"/>
      <c r="Q23" s="2056"/>
      <c r="R23" s="2056"/>
      <c r="S23" s="2056"/>
      <c r="T23" s="2056"/>
      <c r="U23" s="2056"/>
      <c r="V23" s="2056"/>
      <c r="W23" s="2056"/>
      <c r="X23" s="2056"/>
      <c r="Y23" s="2056"/>
    </row>
    <row r="24" spans="1:26">
      <c r="G24" s="2055"/>
      <c r="H24" s="2056"/>
      <c r="I24" s="2055"/>
      <c r="J24" s="2056"/>
      <c r="K24" s="2056"/>
      <c r="L24" s="2056"/>
      <c r="M24" s="2056"/>
      <c r="N24" s="2056"/>
      <c r="O24" s="2056"/>
      <c r="P24" s="2056"/>
      <c r="Q24" s="2056"/>
      <c r="R24" s="2056"/>
      <c r="S24" s="2055"/>
      <c r="T24" s="2056"/>
      <c r="U24" s="2055"/>
      <c r="V24" s="2056"/>
      <c r="W24" s="2055"/>
      <c r="X24" s="2056"/>
      <c r="Y24" s="2056"/>
    </row>
    <row r="25" spans="1:26">
      <c r="A25" s="1967"/>
      <c r="G25" s="425"/>
      <c r="I25" s="425"/>
      <c r="S25" s="425"/>
      <c r="U25" s="425"/>
      <c r="W25" s="425"/>
    </row>
    <row r="26" spans="1:26">
      <c r="A26" s="1967"/>
      <c r="G26" s="425"/>
      <c r="I26" s="425"/>
      <c r="S26" s="425"/>
      <c r="U26" s="425"/>
      <c r="W26" s="425"/>
    </row>
    <row r="27" spans="1:26">
      <c r="G27" s="425"/>
      <c r="I27" s="425"/>
      <c r="S27" s="425"/>
      <c r="U27" s="425"/>
      <c r="W27" s="425"/>
      <c r="Z27" s="2059"/>
    </row>
    <row r="28" spans="1:26">
      <c r="G28" s="425"/>
      <c r="I28" s="425"/>
      <c r="S28" s="425"/>
      <c r="U28" s="425"/>
      <c r="W28" s="425"/>
    </row>
    <row r="29" spans="1:26">
      <c r="A29" s="1968"/>
      <c r="B29" s="1974"/>
      <c r="C29" s="1974"/>
      <c r="D29" s="1974"/>
      <c r="E29" s="1974"/>
      <c r="F29" s="1974"/>
      <c r="G29" s="2066"/>
      <c r="H29" s="1974"/>
      <c r="I29" s="2066"/>
      <c r="J29" s="1974"/>
      <c r="K29" s="1974"/>
      <c r="L29" s="1974"/>
      <c r="M29" s="1974"/>
      <c r="N29" s="1974"/>
      <c r="O29" s="1974"/>
      <c r="P29" s="1974"/>
      <c r="Q29" s="1974"/>
      <c r="R29" s="1974"/>
      <c r="S29" s="2066"/>
      <c r="T29" s="1974"/>
      <c r="U29" s="2066"/>
      <c r="V29" s="1974"/>
      <c r="W29" s="2066"/>
      <c r="X29" s="1974"/>
      <c r="Y29" s="1974"/>
    </row>
    <row r="30" spans="1:26">
      <c r="G30" s="425"/>
      <c r="I30" s="425"/>
      <c r="U30" s="425"/>
      <c r="W30" s="425"/>
    </row>
    <row r="31" spans="1:26">
      <c r="G31" s="425"/>
      <c r="I31" s="425"/>
      <c r="U31" s="425"/>
      <c r="W31" s="425"/>
    </row>
    <row r="32" spans="1:26">
      <c r="G32" s="425"/>
      <c r="I32" s="425"/>
      <c r="U32" s="425"/>
      <c r="W32" s="425"/>
    </row>
    <row r="33" spans="7:23">
      <c r="G33" s="425"/>
      <c r="U33" s="425"/>
      <c r="W33" s="425"/>
    </row>
    <row r="34" spans="7:23">
      <c r="G34" s="425"/>
      <c r="U34" s="425"/>
    </row>
    <row r="35" spans="7:23">
      <c r="G35" s="425"/>
    </row>
    <row r="36" spans="7:23">
      <c r="G36" s="425"/>
    </row>
    <row r="37" spans="7:23">
      <c r="G37" s="425"/>
    </row>
    <row r="38" spans="7:23">
      <c r="G38" s="425"/>
    </row>
    <row r="39" spans="7:23">
      <c r="G39" s="425"/>
    </row>
    <row r="40" spans="7:23">
      <c r="G40" s="425"/>
    </row>
    <row r="41" spans="7:23">
      <c r="G41" s="425"/>
    </row>
    <row r="42" spans="7:23">
      <c r="G42" s="425"/>
    </row>
    <row r="43" spans="7:23">
      <c r="G43" s="425"/>
    </row>
    <row r="44" spans="7:23">
      <c r="G44" s="425"/>
    </row>
    <row r="45" spans="7:23">
      <c r="G45" s="425"/>
    </row>
  </sheetData>
  <mergeCells count="1">
    <mergeCell ref="A10:U10"/>
  </mergeCells>
  <phoneticPr fontId="29" type="noConversion"/>
  <printOptions horizontalCentered="1"/>
  <pageMargins left="0.25" right="0.25" top="0.75" bottom="0.5" header="0.5" footer="0.5"/>
  <pageSetup scale="74" orientation="landscape" r:id="rId1"/>
  <headerFooter alignWithMargins="0"/>
</worksheet>
</file>

<file path=xl/worksheets/sheet63.xml><?xml version="1.0" encoding="utf-8"?>
<worksheet xmlns="http://schemas.openxmlformats.org/spreadsheetml/2006/main" xmlns:r="http://schemas.openxmlformats.org/officeDocument/2006/relationships">
  <sheetPr codeName="Sheet77">
    <pageSetUpPr fitToPage="1"/>
  </sheetPr>
  <dimension ref="A1:P39"/>
  <sheetViews>
    <sheetView view="pageBreakPreview" zoomScale="60" zoomScaleNormal="100" workbookViewId="0"/>
  </sheetViews>
  <sheetFormatPr defaultColWidth="9.140625" defaultRowHeight="15"/>
  <cols>
    <col min="1" max="1" width="6.7109375" style="421" customWidth="1"/>
    <col min="2" max="2" width="1.7109375" style="421" customWidth="1"/>
    <col min="3" max="3" width="11.140625" style="421" customWidth="1"/>
    <col min="4" max="4" width="1.7109375" style="421" customWidth="1"/>
    <col min="5" max="5" width="16.7109375" style="421" customWidth="1"/>
    <col min="6" max="6" width="1.7109375" style="421" customWidth="1"/>
    <col min="7" max="7" width="19.140625" style="421" customWidth="1"/>
    <col min="8" max="8" width="1.7109375" style="421" customWidth="1"/>
    <col min="9" max="9" width="23.28515625" style="421" customWidth="1"/>
    <col min="10" max="10" width="1.7109375" style="421" customWidth="1"/>
    <col min="11" max="11" width="15.5703125" style="421" customWidth="1"/>
    <col min="12" max="12" width="9.140625" style="421"/>
    <col min="13" max="16384" width="9.140625" style="118"/>
  </cols>
  <sheetData>
    <row r="1" spans="1:16">
      <c r="A1" s="1947" t="s">
        <v>2359</v>
      </c>
      <c r="B1" s="1947"/>
      <c r="C1" s="1947"/>
      <c r="D1" s="1947"/>
      <c r="E1" s="1947"/>
      <c r="F1" s="1947"/>
      <c r="G1" s="1947"/>
      <c r="H1" s="1947"/>
      <c r="I1" s="2067" t="s">
        <v>1741</v>
      </c>
      <c r="J1" s="1947"/>
      <c r="K1" s="1947"/>
    </row>
    <row r="2" spans="1:16">
      <c r="A2" s="1947" t="s">
        <v>2360</v>
      </c>
      <c r="B2" s="1947"/>
      <c r="C2" s="1947"/>
      <c r="D2" s="1947"/>
      <c r="E2" s="1947"/>
      <c r="F2" s="1947"/>
      <c r="G2" s="1947"/>
      <c r="H2" s="1947"/>
      <c r="I2" s="2067"/>
      <c r="J2" s="1947"/>
      <c r="K2" s="1947"/>
    </row>
    <row r="3" spans="1:16">
      <c r="A3" s="1947"/>
      <c r="B3" s="1947"/>
      <c r="C3" s="1947"/>
      <c r="D3" s="1947"/>
      <c r="E3" s="1947"/>
      <c r="F3" s="1947"/>
      <c r="G3" s="1947"/>
      <c r="H3" s="1947"/>
      <c r="I3" s="2067"/>
      <c r="J3" s="1947"/>
      <c r="K3" s="1947"/>
    </row>
    <row r="4" spans="1:16">
      <c r="A4" s="321" t="s">
        <v>3808</v>
      </c>
      <c r="B4" s="1947"/>
      <c r="C4" s="1947"/>
      <c r="D4" s="1947"/>
      <c r="E4" s="1947"/>
      <c r="F4" s="1947"/>
      <c r="G4" s="1947"/>
      <c r="H4" s="1947"/>
      <c r="I4" s="2067" t="s">
        <v>873</v>
      </c>
      <c r="J4" s="1947"/>
      <c r="K4" s="1947"/>
    </row>
    <row r="5" spans="1:16">
      <c r="A5" s="321" t="s">
        <v>3807</v>
      </c>
      <c r="B5" s="1947"/>
      <c r="C5" s="1947"/>
      <c r="D5" s="1947"/>
      <c r="E5" s="1947"/>
      <c r="F5" s="1947"/>
      <c r="G5" s="1947"/>
      <c r="H5" s="1947"/>
      <c r="I5" s="2067" t="s">
        <v>1076</v>
      </c>
      <c r="J5" s="1947"/>
      <c r="K5" s="1947"/>
    </row>
    <row r="6" spans="1:16">
      <c r="A6" s="321" t="s">
        <v>2632</v>
      </c>
      <c r="B6" s="1947"/>
      <c r="C6" s="1947"/>
      <c r="D6" s="1947"/>
      <c r="E6" s="1947"/>
      <c r="F6" s="1947"/>
      <c r="G6" s="1947"/>
      <c r="H6" s="1947"/>
      <c r="I6" s="2067"/>
      <c r="J6" s="1947"/>
      <c r="K6" s="1947"/>
    </row>
    <row r="7" spans="1:16">
      <c r="A7" s="1947" t="s">
        <v>1570</v>
      </c>
      <c r="B7" s="1947"/>
      <c r="C7" s="1947"/>
      <c r="D7" s="1947"/>
      <c r="E7" s="1947"/>
      <c r="F7" s="1947"/>
      <c r="G7" s="1947"/>
      <c r="H7" s="1947"/>
      <c r="I7" s="321" t="s">
        <v>4011</v>
      </c>
      <c r="J7" s="1947"/>
      <c r="K7" s="1947"/>
    </row>
    <row r="8" spans="1:16">
      <c r="A8" s="1947" t="s">
        <v>1930</v>
      </c>
      <c r="B8" s="1947"/>
      <c r="C8" s="1947"/>
      <c r="D8" s="1947"/>
      <c r="E8" s="1947"/>
      <c r="F8" s="1947"/>
      <c r="G8" s="1947"/>
      <c r="H8" s="1947"/>
      <c r="I8" s="1947"/>
      <c r="J8" s="1947"/>
      <c r="K8" s="1947"/>
    </row>
    <row r="9" spans="1:16">
      <c r="A9" s="1947"/>
      <c r="B9" s="1947"/>
      <c r="C9" s="1947"/>
      <c r="D9" s="1947"/>
      <c r="E9" s="1947"/>
      <c r="F9" s="1947"/>
      <c r="G9" s="1947"/>
      <c r="H9" s="1947"/>
      <c r="I9" s="1947"/>
      <c r="J9" s="1947"/>
      <c r="K9" s="1947"/>
    </row>
    <row r="10" spans="1:16">
      <c r="A10" s="1947"/>
      <c r="B10" s="1947"/>
      <c r="C10" s="1947"/>
      <c r="D10" s="1947"/>
      <c r="E10" s="1947"/>
      <c r="F10" s="1947"/>
      <c r="G10" s="1947"/>
      <c r="H10" s="1947"/>
      <c r="I10" s="1947"/>
      <c r="J10" s="1947"/>
      <c r="K10" s="1947"/>
    </row>
    <row r="11" spans="1:16" ht="27.75" customHeight="1">
      <c r="A11" s="2623" t="s">
        <v>2468</v>
      </c>
      <c r="B11" s="2623"/>
      <c r="C11" s="2623"/>
      <c r="D11" s="2623"/>
      <c r="E11" s="2623"/>
      <c r="F11" s="2623"/>
      <c r="G11" s="2623"/>
      <c r="H11" s="2623"/>
      <c r="I11" s="2623"/>
      <c r="J11" s="2623"/>
      <c r="K11" s="2623"/>
    </row>
    <row r="12" spans="1:16">
      <c r="A12" s="1947"/>
      <c r="B12" s="1947"/>
      <c r="C12" s="1947"/>
      <c r="D12" s="1947"/>
      <c r="E12" s="1947"/>
      <c r="F12" s="1947"/>
      <c r="G12" s="1947"/>
      <c r="H12" s="1947"/>
      <c r="I12" s="1947"/>
      <c r="J12" s="1947"/>
      <c r="K12" s="1947"/>
      <c r="L12" s="2056"/>
      <c r="M12" s="2068"/>
      <c r="N12" s="2068"/>
      <c r="O12" s="2068"/>
      <c r="P12" s="2068"/>
    </row>
    <row r="13" spans="1:16">
      <c r="A13" s="1954"/>
      <c r="B13" s="1954"/>
      <c r="C13" s="1950">
        <v>-1</v>
      </c>
      <c r="D13" s="1950"/>
      <c r="E13" s="1950">
        <v>-2</v>
      </c>
      <c r="F13" s="1950"/>
      <c r="G13" s="1950">
        <v>-3</v>
      </c>
      <c r="H13" s="1950"/>
      <c r="I13" s="1950">
        <v>-4</v>
      </c>
      <c r="J13" s="1950"/>
      <c r="K13" s="1950">
        <v>-5</v>
      </c>
      <c r="L13" s="2056"/>
      <c r="M13" s="2068"/>
      <c r="N13" s="2068"/>
      <c r="O13" s="2068"/>
      <c r="P13" s="2068"/>
    </row>
    <row r="14" spans="1:16">
      <c r="A14" s="1947"/>
      <c r="B14" s="1953"/>
      <c r="C14" s="1947"/>
      <c r="D14" s="1953"/>
      <c r="E14" s="1953" t="s">
        <v>602</v>
      </c>
      <c r="F14" s="1953"/>
      <c r="G14" s="1947"/>
      <c r="H14" s="1953"/>
      <c r="I14" s="1953" t="s">
        <v>589</v>
      </c>
      <c r="J14" s="1953"/>
      <c r="K14" s="1953" t="s">
        <v>972</v>
      </c>
      <c r="L14" s="2056"/>
      <c r="M14" s="2068"/>
      <c r="N14" s="2068"/>
      <c r="O14" s="2068"/>
      <c r="P14" s="2068"/>
    </row>
    <row r="15" spans="1:16">
      <c r="A15" s="1269" t="s">
        <v>1122</v>
      </c>
      <c r="B15" s="1269"/>
      <c r="C15" s="1269" t="s">
        <v>1619</v>
      </c>
      <c r="D15" s="1269"/>
      <c r="E15" s="1269" t="s">
        <v>606</v>
      </c>
      <c r="F15" s="1269"/>
      <c r="G15" s="1269" t="s">
        <v>786</v>
      </c>
      <c r="H15" s="1269"/>
      <c r="I15" s="1269" t="s">
        <v>2638</v>
      </c>
      <c r="J15" s="1269"/>
      <c r="K15" s="1269" t="s">
        <v>974</v>
      </c>
    </row>
    <row r="16" spans="1:16">
      <c r="A16" s="2056"/>
      <c r="C16" s="2056"/>
      <c r="E16" s="2056"/>
      <c r="G16" s="2056"/>
      <c r="I16" s="2056"/>
      <c r="K16" s="2056"/>
    </row>
    <row r="17" spans="1:11">
      <c r="A17" s="1956">
        <v>1</v>
      </c>
      <c r="C17" s="421" t="s">
        <v>594</v>
      </c>
      <c r="E17" s="532">
        <v>397063</v>
      </c>
      <c r="G17" s="426" t="s">
        <v>605</v>
      </c>
      <c r="I17" s="532">
        <v>17100000</v>
      </c>
      <c r="K17" s="420">
        <v>2.3220060000000001E-2</v>
      </c>
    </row>
    <row r="18" spans="1:11">
      <c r="A18" s="1956">
        <v>2</v>
      </c>
      <c r="E18" s="2069"/>
      <c r="G18" s="2056"/>
      <c r="I18" s="2069"/>
      <c r="K18" s="1961"/>
    </row>
    <row r="19" spans="1:11" ht="15.75" thickBot="1">
      <c r="A19" s="1956">
        <v>3</v>
      </c>
      <c r="C19" s="421" t="s">
        <v>152</v>
      </c>
      <c r="E19" s="2070">
        <v>397063</v>
      </c>
      <c r="G19" s="2056"/>
      <c r="I19" s="2070">
        <v>17100000</v>
      </c>
      <c r="K19" s="1964">
        <v>2.3220060000000001E-2</v>
      </c>
    </row>
    <row r="20" spans="1:11" ht="15.75" thickTop="1">
      <c r="A20" s="1956">
        <v>4</v>
      </c>
      <c r="G20" s="2056"/>
    </row>
    <row r="21" spans="1:11">
      <c r="A21" s="1956">
        <v>5</v>
      </c>
    </row>
    <row r="22" spans="1:11">
      <c r="A22" s="1956">
        <v>6</v>
      </c>
      <c r="C22" s="1966" t="s">
        <v>3800</v>
      </c>
    </row>
    <row r="23" spans="1:11">
      <c r="A23" s="1956"/>
    </row>
    <row r="24" spans="1:11">
      <c r="A24" s="1956"/>
    </row>
    <row r="26" spans="1:11">
      <c r="A26" s="1967" t="s">
        <v>593</v>
      </c>
    </row>
    <row r="39" spans="1:11">
      <c r="A39" s="1968"/>
      <c r="B39" s="1974"/>
      <c r="C39" s="1974"/>
      <c r="D39" s="1974"/>
      <c r="E39" s="1974"/>
      <c r="F39" s="1974"/>
      <c r="G39" s="1974"/>
      <c r="H39" s="1974"/>
      <c r="I39" s="1974"/>
      <c r="J39" s="1974"/>
      <c r="K39" s="1974"/>
    </row>
  </sheetData>
  <mergeCells count="1">
    <mergeCell ref="A11:K11"/>
  </mergeCells>
  <phoneticPr fontId="29" type="noConversion"/>
  <printOptions horizontalCentered="1"/>
  <pageMargins left="0.75" right="0.25" top="0.5" bottom="0.25" header="0.5" footer="0.5"/>
  <pageSetup scale="96" orientation="portrait" r:id="rId1"/>
  <headerFooter alignWithMargins="0"/>
</worksheet>
</file>

<file path=xl/worksheets/sheet64.xml><?xml version="1.0" encoding="utf-8"?>
<worksheet xmlns="http://schemas.openxmlformats.org/spreadsheetml/2006/main" xmlns:r="http://schemas.openxmlformats.org/officeDocument/2006/relationships">
  <sheetPr codeName="Sheet78">
    <pageSetUpPr fitToPage="1"/>
  </sheetPr>
  <dimension ref="A1:Z45"/>
  <sheetViews>
    <sheetView view="pageBreakPreview" zoomScale="60" zoomScaleNormal="100" workbookViewId="0"/>
  </sheetViews>
  <sheetFormatPr defaultColWidth="9.140625" defaultRowHeight="12"/>
  <cols>
    <col min="1" max="1" width="4.42578125" style="421" customWidth="1"/>
    <col min="2" max="2" width="1.7109375" style="421" customWidth="1"/>
    <col min="3" max="3" width="37.7109375" style="421" customWidth="1"/>
    <col min="4" max="4" width="1.7109375" style="421" customWidth="1"/>
    <col min="5" max="5" width="11" style="421" bestFit="1" customWidth="1"/>
    <col min="6" max="6" width="1.7109375" style="421" customWidth="1"/>
    <col min="7" max="7" width="12.5703125" style="421" customWidth="1"/>
    <col min="8" max="8" width="1.7109375" style="421" customWidth="1"/>
    <col min="9" max="9" width="13" style="421" customWidth="1"/>
    <col min="10" max="10" width="1.7109375" style="421" customWidth="1"/>
    <col min="11" max="11" width="12.7109375" style="421" customWidth="1"/>
    <col min="12" max="12" width="1.7109375" style="421" customWidth="1"/>
    <col min="13" max="13" width="12.7109375" style="421" customWidth="1"/>
    <col min="14" max="14" width="1.7109375" style="421" customWidth="1"/>
    <col min="15" max="15" width="12.7109375" style="421" customWidth="1"/>
    <col min="16" max="16" width="1.7109375" style="421" customWidth="1"/>
    <col min="17" max="17" width="12.7109375" style="421" customWidth="1"/>
    <col min="18" max="18" width="1.7109375" style="421" customWidth="1"/>
    <col min="19" max="19" width="12.7109375" style="421" customWidth="1"/>
    <col min="20" max="20" width="1.7109375" style="421" customWidth="1"/>
    <col min="21" max="21" width="12.7109375" style="421" customWidth="1"/>
    <col min="22" max="22" width="1.7109375" style="421" customWidth="1"/>
    <col min="23" max="23" width="11.5703125" style="421" customWidth="1"/>
    <col min="24" max="24" width="1.7109375" style="421" customWidth="1"/>
    <col min="25" max="25" width="10.42578125" style="421" customWidth="1"/>
    <col min="26" max="16384" width="9.140625" style="421"/>
  </cols>
  <sheetData>
    <row r="1" spans="1:25">
      <c r="A1" s="1947" t="s">
        <v>787</v>
      </c>
      <c r="B1" s="1947"/>
      <c r="C1" s="1947"/>
      <c r="D1" s="1947"/>
      <c r="E1" s="1947"/>
      <c r="F1" s="1947"/>
      <c r="G1" s="1947"/>
      <c r="H1" s="1947"/>
      <c r="I1" s="1947"/>
      <c r="J1" s="1947"/>
      <c r="K1" s="1947"/>
      <c r="L1" s="1947"/>
      <c r="M1" s="1947"/>
      <c r="N1" s="1947"/>
      <c r="O1" s="1947"/>
      <c r="P1" s="1947"/>
      <c r="Q1" s="1947"/>
      <c r="R1" s="1947"/>
      <c r="S1" s="1947"/>
      <c r="T1" s="1947"/>
      <c r="U1" s="1947"/>
      <c r="V1" s="1947"/>
      <c r="W1" s="2046" t="s">
        <v>1741</v>
      </c>
      <c r="X1" s="1947"/>
      <c r="Y1" s="1947"/>
    </row>
    <row r="2" spans="1:25">
      <c r="A2" s="1947" t="s">
        <v>167</v>
      </c>
      <c r="B2" s="1947"/>
      <c r="C2" s="1947"/>
      <c r="D2" s="1947"/>
      <c r="E2" s="1947"/>
      <c r="F2" s="1947"/>
      <c r="G2" s="1947"/>
      <c r="H2" s="1947"/>
      <c r="I2" s="1947"/>
      <c r="J2" s="1947"/>
      <c r="K2" s="1947"/>
      <c r="L2" s="1947"/>
      <c r="M2" s="1947"/>
      <c r="N2" s="1947"/>
      <c r="O2" s="1947"/>
      <c r="P2" s="1947"/>
      <c r="Q2" s="1947"/>
      <c r="R2" s="1947"/>
      <c r="S2" s="1947"/>
      <c r="T2" s="1947"/>
      <c r="U2" s="1947"/>
      <c r="V2" s="1947"/>
      <c r="W2" s="2046"/>
      <c r="X2" s="1947"/>
      <c r="Y2" s="1947"/>
    </row>
    <row r="3" spans="1:25">
      <c r="A3" s="1947"/>
      <c r="B3" s="1947"/>
      <c r="C3" s="1947"/>
      <c r="D3" s="1947"/>
      <c r="E3" s="1947"/>
      <c r="F3" s="1947"/>
      <c r="G3" s="1947"/>
      <c r="H3" s="1947"/>
      <c r="I3" s="1947"/>
      <c r="J3" s="1947"/>
      <c r="K3" s="1947"/>
      <c r="L3" s="1947"/>
      <c r="M3" s="1947"/>
      <c r="N3" s="1947"/>
      <c r="O3" s="1947"/>
      <c r="P3" s="1947"/>
      <c r="Q3" s="1947"/>
      <c r="R3" s="1947"/>
      <c r="S3" s="1947"/>
      <c r="T3" s="1947"/>
      <c r="U3" s="1947"/>
      <c r="V3" s="1947"/>
      <c r="W3" s="2046"/>
      <c r="X3" s="1947"/>
      <c r="Y3" s="1947"/>
    </row>
    <row r="4" spans="1:25">
      <c r="A4" s="321" t="s">
        <v>3808</v>
      </c>
      <c r="B4" s="1947"/>
      <c r="C4" s="1947"/>
      <c r="D4" s="1947"/>
      <c r="E4" s="1947"/>
      <c r="F4" s="1947"/>
      <c r="G4" s="1947"/>
      <c r="H4" s="1947"/>
      <c r="I4" s="1947"/>
      <c r="J4" s="1947"/>
      <c r="K4" s="1947"/>
      <c r="L4" s="1947"/>
      <c r="M4" s="1947"/>
      <c r="N4" s="1947"/>
      <c r="O4" s="1947"/>
      <c r="P4" s="1947"/>
      <c r="Q4" s="1947"/>
      <c r="R4" s="1947"/>
      <c r="S4" s="1947"/>
      <c r="T4" s="1947"/>
      <c r="U4" s="1947"/>
      <c r="V4" s="1947"/>
      <c r="W4" s="2046" t="s">
        <v>788</v>
      </c>
      <c r="X4" s="1947"/>
      <c r="Y4" s="1947"/>
    </row>
    <row r="5" spans="1:25">
      <c r="A5" s="321" t="s">
        <v>3807</v>
      </c>
      <c r="B5" s="1947"/>
      <c r="C5" s="1947"/>
      <c r="D5" s="1947"/>
      <c r="E5" s="1947"/>
      <c r="F5" s="1947"/>
      <c r="G5" s="1947"/>
      <c r="H5" s="1947"/>
      <c r="I5" s="1947"/>
      <c r="J5" s="1947"/>
      <c r="K5" s="1947"/>
      <c r="L5" s="1947"/>
      <c r="M5" s="1947"/>
      <c r="N5" s="1947"/>
      <c r="O5" s="1947"/>
      <c r="P5" s="1947"/>
      <c r="Q5" s="1947"/>
      <c r="R5" s="1947"/>
      <c r="S5" s="1947"/>
      <c r="T5" s="1947"/>
      <c r="U5" s="1947"/>
      <c r="V5" s="1947"/>
      <c r="W5" s="2046" t="s">
        <v>1076</v>
      </c>
      <c r="X5" s="1947"/>
      <c r="Y5" s="1947"/>
    </row>
    <row r="6" spans="1:25">
      <c r="A6" s="321" t="s">
        <v>2632</v>
      </c>
      <c r="B6" s="1947"/>
      <c r="C6" s="1947"/>
      <c r="D6" s="1947"/>
      <c r="E6" s="1947"/>
      <c r="F6" s="1947"/>
      <c r="G6" s="1947"/>
      <c r="H6" s="1947"/>
      <c r="I6" s="1947"/>
      <c r="J6" s="1947"/>
      <c r="K6" s="1947"/>
      <c r="L6" s="1947"/>
      <c r="M6" s="1947"/>
      <c r="N6" s="1947"/>
      <c r="O6" s="1947"/>
      <c r="P6" s="1947"/>
      <c r="Q6" s="1947"/>
      <c r="R6" s="1947"/>
      <c r="S6" s="1947"/>
      <c r="T6" s="1947"/>
      <c r="U6" s="1947"/>
      <c r="V6" s="1947"/>
      <c r="W6" s="2047"/>
      <c r="X6" s="1947"/>
      <c r="Y6" s="1947"/>
    </row>
    <row r="7" spans="1:25">
      <c r="A7" s="1947" t="s">
        <v>1570</v>
      </c>
      <c r="B7" s="1947"/>
      <c r="C7" s="1947"/>
      <c r="D7" s="1947"/>
      <c r="E7" s="1947"/>
      <c r="F7" s="1947"/>
      <c r="G7" s="1947"/>
      <c r="H7" s="1947"/>
      <c r="I7" s="1947"/>
      <c r="J7" s="1947"/>
      <c r="K7" s="1947"/>
      <c r="L7" s="1947"/>
      <c r="M7" s="1947"/>
      <c r="N7" s="1947"/>
      <c r="O7" s="1947"/>
      <c r="P7" s="1947"/>
      <c r="Q7" s="1947"/>
      <c r="R7" s="1947"/>
      <c r="S7" s="1947"/>
      <c r="T7" s="1947"/>
      <c r="U7" s="1947"/>
      <c r="V7" s="1947"/>
      <c r="W7" s="321" t="s">
        <v>4011</v>
      </c>
      <c r="X7" s="1947"/>
      <c r="Y7" s="1947"/>
    </row>
    <row r="8" spans="1:25">
      <c r="A8" s="1947" t="s">
        <v>1930</v>
      </c>
      <c r="B8" s="1947"/>
      <c r="C8" s="1947"/>
      <c r="D8" s="1947"/>
      <c r="E8" s="1947"/>
      <c r="F8" s="1947"/>
      <c r="G8" s="1947"/>
      <c r="H8" s="1947"/>
      <c r="I8" s="1947"/>
      <c r="J8" s="1947"/>
      <c r="K8" s="1947"/>
      <c r="L8" s="1947"/>
      <c r="M8" s="1947"/>
      <c r="N8" s="1947"/>
      <c r="O8" s="1947"/>
      <c r="P8" s="1947"/>
      <c r="Q8" s="1947"/>
      <c r="R8" s="1947"/>
      <c r="S8" s="1947"/>
      <c r="T8" s="1947"/>
      <c r="U8" s="1947"/>
      <c r="V8" s="1947"/>
      <c r="W8" s="1947"/>
      <c r="X8" s="1947"/>
      <c r="Y8" s="1947"/>
    </row>
    <row r="9" spans="1:25">
      <c r="A9" s="1947"/>
      <c r="B9" s="1947"/>
      <c r="C9" s="1947"/>
      <c r="D9" s="1947"/>
      <c r="E9" s="1947"/>
      <c r="F9" s="1947"/>
      <c r="G9" s="1947"/>
      <c r="H9" s="1947"/>
      <c r="I9" s="1947"/>
      <c r="J9" s="1947"/>
      <c r="K9" s="1947"/>
      <c r="L9" s="1947"/>
      <c r="M9" s="1947"/>
      <c r="N9" s="1947"/>
      <c r="O9" s="1947"/>
      <c r="P9" s="1947"/>
      <c r="Q9" s="1947"/>
      <c r="R9" s="1947"/>
      <c r="S9" s="1947"/>
      <c r="T9" s="1947"/>
      <c r="U9" s="1947"/>
      <c r="V9" s="1947"/>
      <c r="W9" s="1947"/>
      <c r="X9" s="1947"/>
      <c r="Y9" s="1947"/>
    </row>
    <row r="10" spans="1:25">
      <c r="A10" s="2615" t="s">
        <v>2469</v>
      </c>
      <c r="B10" s="2615"/>
      <c r="C10" s="2615"/>
      <c r="D10" s="2615"/>
      <c r="E10" s="2615"/>
      <c r="F10" s="2615"/>
      <c r="G10" s="2615"/>
      <c r="H10" s="2615"/>
      <c r="I10" s="2615"/>
      <c r="J10" s="2615"/>
      <c r="K10" s="2615"/>
      <c r="L10" s="2615"/>
      <c r="M10" s="2615"/>
      <c r="N10" s="2615"/>
      <c r="O10" s="2615"/>
      <c r="P10" s="2615"/>
      <c r="Q10" s="2615"/>
      <c r="R10" s="2615"/>
      <c r="S10" s="2615"/>
      <c r="T10" s="2615"/>
      <c r="U10" s="2615"/>
      <c r="V10" s="1947"/>
      <c r="W10" s="1947"/>
      <c r="X10" s="1947"/>
      <c r="Y10" s="1947"/>
    </row>
    <row r="11" spans="1:25">
      <c r="A11" s="1947"/>
      <c r="B11" s="1947"/>
      <c r="C11" s="1947"/>
      <c r="D11" s="1947"/>
      <c r="E11" s="1947"/>
      <c r="F11" s="1947"/>
      <c r="G11" s="1947"/>
      <c r="H11" s="1947"/>
      <c r="I11" s="1947"/>
      <c r="J11" s="1947"/>
      <c r="K11" s="1947"/>
      <c r="L11" s="1947"/>
      <c r="M11" s="1947"/>
      <c r="N11" s="1947"/>
      <c r="O11" s="1947"/>
      <c r="P11" s="1947"/>
      <c r="Q11" s="1947"/>
      <c r="R11" s="1947"/>
      <c r="S11" s="1947"/>
      <c r="T11" s="1947"/>
      <c r="U11" s="1947"/>
      <c r="V11" s="1947"/>
      <c r="W11" s="1947"/>
      <c r="X11" s="1947"/>
      <c r="Y11" s="1947"/>
    </row>
    <row r="12" spans="1:25">
      <c r="A12" s="2048"/>
      <c r="B12" s="2048"/>
      <c r="C12" s="2049">
        <v>-1</v>
      </c>
      <c r="D12" s="2048"/>
      <c r="E12" s="2049">
        <v>-2</v>
      </c>
      <c r="F12" s="2048"/>
      <c r="G12" s="2049">
        <v>-3</v>
      </c>
      <c r="H12" s="2048"/>
      <c r="I12" s="2049">
        <v>-4</v>
      </c>
      <c r="J12" s="2048"/>
      <c r="K12" s="2049">
        <v>-5</v>
      </c>
      <c r="L12" s="2048"/>
      <c r="M12" s="2049">
        <v>-6</v>
      </c>
      <c r="N12" s="2048"/>
      <c r="O12" s="2049">
        <v>-7</v>
      </c>
      <c r="P12" s="2048"/>
      <c r="Q12" s="2049">
        <v>-8</v>
      </c>
      <c r="R12" s="2048"/>
      <c r="S12" s="2049">
        <v>-9</v>
      </c>
      <c r="T12" s="2048"/>
      <c r="U12" s="2049">
        <v>-10</v>
      </c>
      <c r="V12" s="2048"/>
      <c r="W12" s="2049">
        <v>-11</v>
      </c>
      <c r="X12" s="2048"/>
      <c r="Y12" s="2049">
        <v>-12</v>
      </c>
    </row>
    <row r="13" spans="1:25" s="1956" customFormat="1" ht="24">
      <c r="A13" s="2050"/>
      <c r="B13" s="2050"/>
      <c r="C13" s="2050"/>
      <c r="D13" s="2050"/>
      <c r="E13" s="2050"/>
      <c r="F13" s="2050"/>
      <c r="G13" s="2050"/>
      <c r="H13" s="2050"/>
      <c r="I13" s="2050" t="s">
        <v>2470</v>
      </c>
      <c r="J13" s="2050"/>
      <c r="K13" s="2050" t="s">
        <v>596</v>
      </c>
      <c r="L13" s="2050"/>
      <c r="M13" s="2050" t="s">
        <v>595</v>
      </c>
      <c r="N13" s="2050"/>
      <c r="O13" s="2050" t="s">
        <v>597</v>
      </c>
      <c r="P13" s="2050"/>
      <c r="Q13" s="2050" t="s">
        <v>789</v>
      </c>
      <c r="R13" s="2050"/>
      <c r="S13" s="2050" t="s">
        <v>789</v>
      </c>
      <c r="T13" s="2050"/>
      <c r="U13" s="2050" t="s">
        <v>600</v>
      </c>
      <c r="V13" s="2050"/>
      <c r="W13" s="2050" t="s">
        <v>602</v>
      </c>
      <c r="X13" s="2050"/>
      <c r="Y13" s="2050" t="s">
        <v>972</v>
      </c>
    </row>
    <row r="14" spans="1:25" s="1956" customFormat="1" ht="24">
      <c r="A14" s="2050" t="s">
        <v>119</v>
      </c>
      <c r="B14" s="2050"/>
      <c r="C14" s="2050" t="s">
        <v>1427</v>
      </c>
      <c r="D14" s="2050"/>
      <c r="E14" s="2050" t="s">
        <v>790</v>
      </c>
      <c r="F14" s="2050"/>
      <c r="G14" s="2050" t="s">
        <v>1436</v>
      </c>
      <c r="H14" s="2050"/>
      <c r="I14" s="2050" t="s">
        <v>791</v>
      </c>
      <c r="J14" s="2050"/>
      <c r="K14" s="2050" t="s">
        <v>1738</v>
      </c>
      <c r="L14" s="2050"/>
      <c r="M14" s="2050" t="s">
        <v>1437</v>
      </c>
      <c r="N14" s="2050"/>
      <c r="O14" s="2050" t="s">
        <v>598</v>
      </c>
      <c r="P14" s="2050"/>
      <c r="Q14" s="2050" t="s">
        <v>1437</v>
      </c>
      <c r="R14" s="2050"/>
      <c r="S14" s="2050" t="s">
        <v>929</v>
      </c>
      <c r="T14" s="2050"/>
      <c r="U14" s="2050" t="s">
        <v>601</v>
      </c>
      <c r="V14" s="2050"/>
      <c r="W14" s="2050" t="s">
        <v>603</v>
      </c>
      <c r="X14" s="2050"/>
      <c r="Y14" s="2050" t="s">
        <v>604</v>
      </c>
    </row>
    <row r="15" spans="1:25" s="1956" customFormat="1" ht="24">
      <c r="A15" s="2051" t="s">
        <v>1029</v>
      </c>
      <c r="B15" s="2051"/>
      <c r="C15" s="2051" t="s">
        <v>975</v>
      </c>
      <c r="D15" s="2051"/>
      <c r="E15" s="2051" t="s">
        <v>786</v>
      </c>
      <c r="F15" s="2051"/>
      <c r="G15" s="2051" t="s">
        <v>870</v>
      </c>
      <c r="H15" s="2051"/>
      <c r="I15" s="2051" t="s">
        <v>1715</v>
      </c>
      <c r="J15" s="2051"/>
      <c r="K15" s="2051" t="s">
        <v>933</v>
      </c>
      <c r="L15" s="2051"/>
      <c r="M15" s="2051" t="s">
        <v>2115</v>
      </c>
      <c r="N15" s="2051"/>
      <c r="O15" s="2051" t="s">
        <v>599</v>
      </c>
      <c r="P15" s="2051"/>
      <c r="Q15" s="2051" t="s">
        <v>934</v>
      </c>
      <c r="R15" s="2051"/>
      <c r="S15" s="2051" t="s">
        <v>935</v>
      </c>
      <c r="T15" s="2051"/>
      <c r="U15" s="2051" t="s">
        <v>936</v>
      </c>
      <c r="V15" s="2051"/>
      <c r="W15" s="2051" t="s">
        <v>1740</v>
      </c>
      <c r="X15" s="2051"/>
      <c r="Y15" s="2051" t="s">
        <v>1099</v>
      </c>
    </row>
    <row r="16" spans="1:25">
      <c r="A16" s="1956"/>
      <c r="E16" s="1966"/>
      <c r="G16" s="425"/>
      <c r="I16" s="425"/>
      <c r="K16" s="1957"/>
      <c r="M16" s="2052"/>
      <c r="N16" s="2052"/>
      <c r="O16" s="2053"/>
      <c r="P16" s="2052"/>
      <c r="Q16" s="2052"/>
      <c r="S16" s="425"/>
      <c r="U16" s="425"/>
      <c r="W16" s="425"/>
      <c r="Y16" s="2054"/>
    </row>
    <row r="17" spans="1:26" ht="17.25" customHeight="1">
      <c r="A17" s="1956">
        <v>1</v>
      </c>
      <c r="C17" s="1381" t="s">
        <v>3775</v>
      </c>
      <c r="E17" s="1382" t="s">
        <v>3776</v>
      </c>
      <c r="G17" s="425">
        <v>180000000</v>
      </c>
      <c r="I17" s="425">
        <v>180000000</v>
      </c>
      <c r="K17" s="1957">
        <v>180000000</v>
      </c>
      <c r="M17" s="2052">
        <v>0</v>
      </c>
      <c r="O17" s="2053">
        <v>974514</v>
      </c>
      <c r="Q17" s="2052">
        <v>0</v>
      </c>
      <c r="S17" s="425">
        <v>143425.32</v>
      </c>
      <c r="U17" s="425">
        <v>11844000</v>
      </c>
      <c r="W17" s="425">
        <v>11987425.32</v>
      </c>
      <c r="Y17" s="2054">
        <v>6.6959322875403335E-2</v>
      </c>
    </row>
    <row r="18" spans="1:26">
      <c r="A18" s="1956">
        <v>2</v>
      </c>
      <c r="C18" s="421" t="s">
        <v>3777</v>
      </c>
      <c r="E18" s="1383">
        <v>49460</v>
      </c>
      <c r="G18" s="425"/>
      <c r="I18" s="425"/>
      <c r="K18" s="2052"/>
      <c r="M18" s="2052"/>
      <c r="N18" s="2052"/>
      <c r="O18" s="2052"/>
      <c r="P18" s="2052"/>
      <c r="Q18" s="2052"/>
      <c r="S18" s="425"/>
      <c r="U18" s="425"/>
      <c r="W18" s="425"/>
      <c r="Y18" s="2054"/>
    </row>
    <row r="19" spans="1:26">
      <c r="A19" s="1956">
        <v>3</v>
      </c>
      <c r="C19" s="654"/>
      <c r="G19" s="2062"/>
      <c r="I19" s="2062"/>
      <c r="K19" s="2063"/>
      <c r="M19" s="2063"/>
      <c r="O19" s="2063"/>
      <c r="Q19" s="2063"/>
      <c r="S19" s="2062"/>
      <c r="U19" s="2062"/>
      <c r="W19" s="2062"/>
      <c r="Y19" s="2062"/>
    </row>
    <row r="20" spans="1:26" ht="12.75" thickBot="1">
      <c r="A20" s="1956">
        <v>4</v>
      </c>
      <c r="C20" s="421" t="s">
        <v>152</v>
      </c>
      <c r="G20" s="2064">
        <v>180000000</v>
      </c>
      <c r="I20" s="2064">
        <v>180000000</v>
      </c>
      <c r="K20" s="2064">
        <v>180000000</v>
      </c>
      <c r="M20" s="2064">
        <v>0</v>
      </c>
      <c r="O20" s="2064">
        <v>974514</v>
      </c>
      <c r="Q20" s="2064">
        <v>0</v>
      </c>
      <c r="S20" s="2064">
        <v>143425.32</v>
      </c>
      <c r="U20" s="2064">
        <v>11844000</v>
      </c>
      <c r="W20" s="2064">
        <v>11987425.32</v>
      </c>
      <c r="Y20" s="2065">
        <v>6.6959322875403335E-2</v>
      </c>
    </row>
    <row r="21" spans="1:26" ht="12.75" thickTop="1">
      <c r="A21" s="1956">
        <v>5</v>
      </c>
      <c r="G21" s="425"/>
      <c r="I21" s="425"/>
      <c r="S21" s="425"/>
      <c r="U21" s="425"/>
      <c r="W21" s="425"/>
      <c r="Y21" s="425"/>
    </row>
    <row r="22" spans="1:26">
      <c r="A22" s="1956">
        <v>6</v>
      </c>
      <c r="G22" s="425"/>
      <c r="I22" s="425"/>
      <c r="S22" s="425"/>
      <c r="U22" s="425"/>
      <c r="W22" s="425"/>
      <c r="Y22" s="425"/>
    </row>
    <row r="23" spans="1:26">
      <c r="A23" s="1956">
        <v>7</v>
      </c>
      <c r="C23" s="1966" t="s">
        <v>3804</v>
      </c>
    </row>
    <row r="24" spans="1:26">
      <c r="G24" s="425"/>
      <c r="I24" s="425"/>
      <c r="S24" s="425"/>
      <c r="U24" s="425"/>
      <c r="W24" s="425"/>
    </row>
    <row r="25" spans="1:26">
      <c r="A25" s="1967" t="s">
        <v>591</v>
      </c>
      <c r="G25" s="425"/>
      <c r="I25" s="425"/>
      <c r="S25" s="425"/>
      <c r="U25" s="425"/>
      <c r="W25" s="425"/>
    </row>
    <row r="26" spans="1:26">
      <c r="A26" s="1967" t="s">
        <v>592</v>
      </c>
      <c r="G26" s="425"/>
      <c r="I26" s="425"/>
      <c r="S26" s="425"/>
      <c r="U26" s="425"/>
      <c r="W26" s="425"/>
    </row>
    <row r="27" spans="1:26">
      <c r="G27" s="425"/>
      <c r="I27" s="425"/>
      <c r="S27" s="425"/>
      <c r="U27" s="425"/>
      <c r="W27" s="425"/>
      <c r="Z27" s="2059"/>
    </row>
    <row r="28" spans="1:26">
      <c r="G28" s="425"/>
      <c r="I28" s="425"/>
      <c r="S28" s="425"/>
      <c r="U28" s="425"/>
      <c r="W28" s="425"/>
    </row>
    <row r="29" spans="1:26">
      <c r="A29" s="1968"/>
      <c r="B29" s="1974"/>
      <c r="C29" s="1974"/>
      <c r="D29" s="1974"/>
      <c r="E29" s="1974"/>
      <c r="F29" s="1974"/>
      <c r="G29" s="2066"/>
      <c r="H29" s="1974"/>
      <c r="I29" s="2066"/>
      <c r="J29" s="1974"/>
      <c r="K29" s="1974"/>
      <c r="L29" s="1974"/>
      <c r="M29" s="1974"/>
      <c r="N29" s="1974"/>
      <c r="O29" s="1974"/>
      <c r="P29" s="1974"/>
      <c r="Q29" s="1974"/>
      <c r="R29" s="1974"/>
      <c r="S29" s="2066"/>
      <c r="T29" s="1974"/>
      <c r="U29" s="2066"/>
      <c r="V29" s="1974"/>
      <c r="W29" s="2066"/>
      <c r="X29" s="1974"/>
      <c r="Y29" s="1974"/>
    </row>
    <row r="30" spans="1:26">
      <c r="G30" s="425"/>
      <c r="I30" s="425"/>
      <c r="U30" s="425"/>
      <c r="W30" s="425"/>
    </row>
    <row r="31" spans="1:26">
      <c r="G31" s="425"/>
      <c r="I31" s="425"/>
      <c r="U31" s="425"/>
      <c r="W31" s="425"/>
    </row>
    <row r="32" spans="1:26">
      <c r="G32" s="425"/>
      <c r="I32" s="425"/>
      <c r="U32" s="425"/>
      <c r="W32" s="425"/>
    </row>
    <row r="33" spans="7:23">
      <c r="G33" s="425"/>
      <c r="U33" s="425"/>
      <c r="W33" s="425"/>
    </row>
    <row r="34" spans="7:23">
      <c r="G34" s="425"/>
      <c r="U34" s="425"/>
    </row>
    <row r="35" spans="7:23">
      <c r="G35" s="425"/>
    </row>
    <row r="36" spans="7:23">
      <c r="G36" s="425"/>
    </row>
    <row r="37" spans="7:23">
      <c r="G37" s="425"/>
    </row>
    <row r="38" spans="7:23">
      <c r="G38" s="425"/>
    </row>
    <row r="39" spans="7:23">
      <c r="G39" s="425"/>
    </row>
    <row r="40" spans="7:23">
      <c r="G40" s="425"/>
    </row>
    <row r="41" spans="7:23">
      <c r="G41" s="425"/>
    </row>
    <row r="42" spans="7:23">
      <c r="G42" s="425"/>
    </row>
    <row r="43" spans="7:23">
      <c r="G43" s="425"/>
    </row>
    <row r="44" spans="7:23">
      <c r="G44" s="425"/>
    </row>
    <row r="45" spans="7:23">
      <c r="G45" s="425"/>
    </row>
  </sheetData>
  <mergeCells count="1">
    <mergeCell ref="A10:U10"/>
  </mergeCells>
  <phoneticPr fontId="29" type="noConversion"/>
  <printOptions horizontalCentered="1"/>
  <pageMargins left="0.25" right="0.25" top="0.75" bottom="0.5" header="0.5" footer="0.5"/>
  <pageSetup scale="69" orientation="landscape" r:id="rId1"/>
  <headerFooter alignWithMargins="0"/>
</worksheet>
</file>

<file path=xl/worksheets/sheet65.xml><?xml version="1.0" encoding="utf-8"?>
<worksheet xmlns="http://schemas.openxmlformats.org/spreadsheetml/2006/main" xmlns:r="http://schemas.openxmlformats.org/officeDocument/2006/relationships">
  <sheetPr codeName="Sheet79">
    <pageSetUpPr fitToPage="1"/>
  </sheetPr>
  <dimension ref="A1:AA45"/>
  <sheetViews>
    <sheetView view="pageBreakPreview" zoomScale="60" zoomScaleNormal="100" workbookViewId="0"/>
  </sheetViews>
  <sheetFormatPr defaultColWidth="9.140625" defaultRowHeight="12"/>
  <cols>
    <col min="1" max="1" width="4.42578125" style="421" customWidth="1"/>
    <col min="2" max="2" width="1.7109375" style="421" customWidth="1"/>
    <col min="3" max="3" width="22.85546875" style="421" customWidth="1"/>
    <col min="4" max="4" width="1.7109375" style="421" customWidth="1"/>
    <col min="5" max="5" width="12.85546875" style="421" customWidth="1"/>
    <col min="6" max="6" width="1.7109375" style="421" customWidth="1"/>
    <col min="7" max="7" width="12.5703125" style="421" customWidth="1"/>
    <col min="8" max="8" width="1.7109375" style="421" customWidth="1"/>
    <col min="9" max="9" width="13" style="421" customWidth="1"/>
    <col min="10" max="10" width="1.7109375" style="421" customWidth="1"/>
    <col min="11" max="11" width="12.7109375" style="421" customWidth="1"/>
    <col min="12" max="12" width="1.7109375" style="421" customWidth="1"/>
    <col min="13" max="13" width="12.7109375" style="421" customWidth="1"/>
    <col min="14" max="14" width="1.7109375" style="421" customWidth="1"/>
    <col min="15" max="15" width="12.7109375" style="421" customWidth="1"/>
    <col min="16" max="16" width="1.7109375" style="421" customWidth="1"/>
    <col min="17" max="17" width="12.7109375" style="421" customWidth="1"/>
    <col min="18" max="18" width="1.7109375" style="421" customWidth="1"/>
    <col min="19" max="19" width="12.7109375" style="421" customWidth="1"/>
    <col min="20" max="20" width="1.7109375" style="421" customWidth="1"/>
    <col min="21" max="21" width="12.7109375" style="421" customWidth="1"/>
    <col min="22" max="22" width="1.7109375" style="421" customWidth="1"/>
    <col min="23" max="23" width="11.5703125" style="421" customWidth="1"/>
    <col min="24" max="24" width="1.7109375" style="421" customWidth="1"/>
    <col min="25" max="25" width="10.42578125" style="421" customWidth="1"/>
    <col min="26" max="26" width="2.140625" style="421" customWidth="1"/>
    <col min="27" max="27" width="10.42578125" style="421" customWidth="1"/>
    <col min="28" max="16384" width="9.140625" style="421"/>
  </cols>
  <sheetData>
    <row r="1" spans="1:27">
      <c r="A1" s="1947" t="s">
        <v>906</v>
      </c>
      <c r="B1" s="1947"/>
      <c r="C1" s="1947"/>
      <c r="D1" s="1947"/>
      <c r="E1" s="1947"/>
      <c r="F1" s="1947"/>
      <c r="G1" s="1947"/>
      <c r="H1" s="1947"/>
      <c r="I1" s="1947"/>
      <c r="J1" s="1947"/>
      <c r="K1" s="1947"/>
      <c r="L1" s="1947"/>
      <c r="M1" s="1947"/>
      <c r="N1" s="1947"/>
      <c r="O1" s="1947"/>
      <c r="P1" s="1947"/>
      <c r="Q1" s="1947"/>
      <c r="R1" s="1947"/>
      <c r="S1" s="1947"/>
      <c r="T1" s="1947"/>
      <c r="U1" s="1947"/>
      <c r="V1" s="1947"/>
      <c r="W1" s="2046"/>
      <c r="X1" s="1947"/>
      <c r="Y1" s="1947" t="s">
        <v>1741</v>
      </c>
      <c r="AA1" s="1947"/>
    </row>
    <row r="2" spans="1:27">
      <c r="A2" s="1947" t="s">
        <v>167</v>
      </c>
      <c r="B2" s="1947"/>
      <c r="C2" s="1947"/>
      <c r="D2" s="1947"/>
      <c r="E2" s="1947"/>
      <c r="F2" s="1947"/>
      <c r="G2" s="1947"/>
      <c r="H2" s="1947"/>
      <c r="I2" s="1947"/>
      <c r="J2" s="1947"/>
      <c r="K2" s="1947"/>
      <c r="L2" s="1947"/>
      <c r="M2" s="1947"/>
      <c r="N2" s="1947"/>
      <c r="O2" s="1947"/>
      <c r="P2" s="1947"/>
      <c r="Q2" s="1947"/>
      <c r="R2" s="1947"/>
      <c r="S2" s="1947"/>
      <c r="T2" s="1947"/>
      <c r="U2" s="1947"/>
      <c r="V2" s="1947"/>
      <c r="W2" s="2046"/>
      <c r="X2" s="1947"/>
      <c r="Y2" s="1947"/>
      <c r="AA2" s="1947"/>
    </row>
    <row r="3" spans="1:27">
      <c r="A3" s="1947"/>
      <c r="B3" s="1947"/>
      <c r="C3" s="1947"/>
      <c r="D3" s="1947"/>
      <c r="E3" s="1947"/>
      <c r="F3" s="1947"/>
      <c r="G3" s="1947"/>
      <c r="H3" s="1947"/>
      <c r="I3" s="1947"/>
      <c r="J3" s="1947"/>
      <c r="K3" s="1947"/>
      <c r="L3" s="1947"/>
      <c r="M3" s="1947"/>
      <c r="N3" s="1947"/>
      <c r="O3" s="1947"/>
      <c r="P3" s="1947"/>
      <c r="Q3" s="1947"/>
      <c r="R3" s="1947"/>
      <c r="S3" s="1947"/>
      <c r="T3" s="1947"/>
      <c r="U3" s="1947"/>
      <c r="V3" s="1947"/>
      <c r="W3" s="2046"/>
      <c r="X3" s="1947"/>
      <c r="Y3" s="1947"/>
      <c r="AA3" s="1947"/>
    </row>
    <row r="4" spans="1:27">
      <c r="A4" s="321" t="s">
        <v>3808</v>
      </c>
      <c r="B4" s="1947"/>
      <c r="C4" s="1947"/>
      <c r="D4" s="1947"/>
      <c r="E4" s="1947"/>
      <c r="F4" s="1947"/>
      <c r="G4" s="1947"/>
      <c r="H4" s="1947"/>
      <c r="I4" s="1947"/>
      <c r="J4" s="1947"/>
      <c r="K4" s="1947"/>
      <c r="L4" s="1947"/>
      <c r="M4" s="1947"/>
      <c r="N4" s="1947"/>
      <c r="O4" s="1947"/>
      <c r="P4" s="1947"/>
      <c r="Q4" s="1947"/>
      <c r="R4" s="1947"/>
      <c r="S4" s="1947"/>
      <c r="T4" s="1947"/>
      <c r="U4" s="1947"/>
      <c r="V4" s="1947"/>
      <c r="W4" s="2046"/>
      <c r="X4" s="1947"/>
      <c r="Y4" s="1947" t="s">
        <v>907</v>
      </c>
      <c r="AA4" s="1947"/>
    </row>
    <row r="5" spans="1:27">
      <c r="A5" s="321" t="s">
        <v>3807</v>
      </c>
      <c r="B5" s="1947"/>
      <c r="C5" s="1947"/>
      <c r="D5" s="1947"/>
      <c r="E5" s="1947"/>
      <c r="F5" s="1947"/>
      <c r="G5" s="1947"/>
      <c r="H5" s="1947"/>
      <c r="I5" s="1947"/>
      <c r="J5" s="1947"/>
      <c r="K5" s="1947"/>
      <c r="L5" s="1947"/>
      <c r="M5" s="1947"/>
      <c r="N5" s="1947"/>
      <c r="O5" s="1947"/>
      <c r="P5" s="1947"/>
      <c r="Q5" s="1947"/>
      <c r="R5" s="1947"/>
      <c r="S5" s="1947"/>
      <c r="T5" s="1947"/>
      <c r="U5" s="1947"/>
      <c r="V5" s="1947"/>
      <c r="W5" s="2046"/>
      <c r="X5" s="1947"/>
      <c r="Y5" s="1947" t="s">
        <v>1076</v>
      </c>
      <c r="AA5" s="1947"/>
    </row>
    <row r="6" spans="1:27">
      <c r="A6" s="321" t="s">
        <v>2632</v>
      </c>
      <c r="B6" s="1947"/>
      <c r="C6" s="1947"/>
      <c r="D6" s="1947"/>
      <c r="E6" s="1947"/>
      <c r="F6" s="1947"/>
      <c r="G6" s="1947"/>
      <c r="H6" s="1947"/>
      <c r="I6" s="1947"/>
      <c r="J6" s="1947"/>
      <c r="K6" s="1947"/>
      <c r="L6" s="1947"/>
      <c r="M6" s="1947"/>
      <c r="N6" s="1947"/>
      <c r="O6" s="1947"/>
      <c r="P6" s="1947"/>
      <c r="Q6" s="1947"/>
      <c r="R6" s="1947"/>
      <c r="S6" s="1947"/>
      <c r="T6" s="1947"/>
      <c r="U6" s="1947"/>
      <c r="V6" s="1947"/>
      <c r="W6" s="2047"/>
      <c r="X6" s="1947"/>
      <c r="Y6" s="1947"/>
      <c r="AA6" s="1947"/>
    </row>
    <row r="7" spans="1:27">
      <c r="A7" s="1947" t="s">
        <v>1570</v>
      </c>
      <c r="B7" s="1947"/>
      <c r="C7" s="1947"/>
      <c r="D7" s="1947"/>
      <c r="E7" s="1947"/>
      <c r="F7" s="1947"/>
      <c r="G7" s="1947"/>
      <c r="H7" s="1947"/>
      <c r="I7" s="1947"/>
      <c r="J7" s="1947"/>
      <c r="K7" s="1947"/>
      <c r="L7" s="1947"/>
      <c r="M7" s="1947"/>
      <c r="N7" s="1947"/>
      <c r="O7" s="1947"/>
      <c r="P7" s="1947"/>
      <c r="Q7" s="1947"/>
      <c r="R7" s="1947"/>
      <c r="S7" s="1947"/>
      <c r="T7" s="1947"/>
      <c r="U7" s="1947"/>
      <c r="V7" s="1947"/>
      <c r="W7" s="321"/>
      <c r="X7" s="1947"/>
      <c r="Y7" s="1947" t="s">
        <v>4011</v>
      </c>
      <c r="AA7" s="1947"/>
    </row>
    <row r="8" spans="1:27">
      <c r="A8" s="1947" t="s">
        <v>1930</v>
      </c>
      <c r="B8" s="1947"/>
      <c r="C8" s="1947"/>
      <c r="D8" s="1947"/>
      <c r="E8" s="1947"/>
      <c r="F8" s="1947"/>
      <c r="G8" s="1947"/>
      <c r="H8" s="1947"/>
      <c r="I8" s="1947"/>
      <c r="J8" s="1947"/>
      <c r="K8" s="1947"/>
      <c r="L8" s="1947"/>
      <c r="M8" s="1947"/>
      <c r="N8" s="1947"/>
      <c r="O8" s="1947"/>
      <c r="P8" s="1947"/>
      <c r="Q8" s="1947"/>
      <c r="R8" s="1947"/>
      <c r="S8" s="1947"/>
      <c r="T8" s="1947"/>
      <c r="U8" s="1947"/>
      <c r="V8" s="1947"/>
      <c r="W8" s="1947"/>
      <c r="X8" s="1947"/>
      <c r="Y8" s="1947"/>
      <c r="AA8" s="1947"/>
    </row>
    <row r="9" spans="1:27">
      <c r="A9" s="1947"/>
      <c r="B9" s="1947"/>
      <c r="C9" s="1947"/>
      <c r="D9" s="1947"/>
      <c r="E9" s="1947"/>
      <c r="F9" s="1947"/>
      <c r="G9" s="1947"/>
      <c r="H9" s="1947"/>
      <c r="I9" s="1947"/>
      <c r="J9" s="1947"/>
      <c r="K9" s="1947"/>
      <c r="L9" s="1947"/>
      <c r="M9" s="1947"/>
      <c r="N9" s="1947"/>
      <c r="O9" s="1947"/>
      <c r="P9" s="1947"/>
      <c r="Q9" s="1947"/>
      <c r="R9" s="1947"/>
      <c r="S9" s="1947"/>
      <c r="T9" s="1947"/>
      <c r="U9" s="1947"/>
      <c r="V9" s="1947"/>
      <c r="W9" s="1947"/>
      <c r="X9" s="1947"/>
      <c r="Y9" s="1947"/>
      <c r="AA9" s="1947"/>
    </row>
    <row r="10" spans="1:27" ht="12" customHeight="1">
      <c r="A10" s="2615" t="s">
        <v>2471</v>
      </c>
      <c r="B10" s="2615"/>
      <c r="C10" s="2615"/>
      <c r="D10" s="2615"/>
      <c r="E10" s="2615"/>
      <c r="F10" s="2615"/>
      <c r="G10" s="2615"/>
      <c r="H10" s="2615"/>
      <c r="I10" s="2615"/>
      <c r="J10" s="2615"/>
      <c r="K10" s="2615"/>
      <c r="L10" s="2615"/>
      <c r="M10" s="2615"/>
      <c r="N10" s="2615"/>
      <c r="O10" s="2615"/>
      <c r="P10" s="2615"/>
      <c r="Q10" s="2615"/>
      <c r="R10" s="2615"/>
      <c r="S10" s="2615"/>
      <c r="T10" s="2615"/>
      <c r="U10" s="2615"/>
      <c r="V10" s="1947"/>
      <c r="W10" s="1947"/>
      <c r="X10" s="1947"/>
      <c r="Y10" s="1947"/>
      <c r="AA10" s="1947"/>
    </row>
    <row r="11" spans="1:27">
      <c r="A11" s="1947"/>
      <c r="B11" s="1947"/>
      <c r="C11" s="1947"/>
      <c r="D11" s="1947"/>
      <c r="E11" s="1947"/>
      <c r="F11" s="1947"/>
      <c r="G11" s="1947"/>
      <c r="H11" s="1947"/>
      <c r="I11" s="1947"/>
      <c r="J11" s="1947"/>
      <c r="K11" s="1947"/>
      <c r="L11" s="1947"/>
      <c r="M11" s="1947"/>
      <c r="N11" s="1947"/>
      <c r="O11" s="1947"/>
      <c r="P11" s="1947"/>
      <c r="Q11" s="1947"/>
      <c r="R11" s="1947"/>
      <c r="S11" s="1947"/>
      <c r="T11" s="1947"/>
      <c r="U11" s="1947"/>
      <c r="V11" s="1947"/>
      <c r="W11" s="1947"/>
      <c r="X11" s="1947"/>
      <c r="Y11" s="1947"/>
      <c r="AA11" s="1947"/>
    </row>
    <row r="12" spans="1:27">
      <c r="A12" s="2048"/>
      <c r="B12" s="2048"/>
      <c r="C12" s="2049">
        <v>-1</v>
      </c>
      <c r="D12" s="2048"/>
      <c r="E12" s="2049">
        <v>-2</v>
      </c>
      <c r="F12" s="2048"/>
      <c r="G12" s="2049">
        <v>-3</v>
      </c>
      <c r="H12" s="2048"/>
      <c r="I12" s="2049">
        <v>-4</v>
      </c>
      <c r="J12" s="2048"/>
      <c r="K12" s="2049">
        <v>-5</v>
      </c>
      <c r="L12" s="2048"/>
      <c r="M12" s="2049">
        <v>-6</v>
      </c>
      <c r="N12" s="2048"/>
      <c r="O12" s="2049">
        <v>-7</v>
      </c>
      <c r="P12" s="2048"/>
      <c r="Q12" s="2049">
        <v>-8</v>
      </c>
      <c r="R12" s="2048"/>
      <c r="S12" s="2049">
        <v>-9</v>
      </c>
      <c r="T12" s="2048"/>
      <c r="U12" s="2049">
        <v>-10</v>
      </c>
      <c r="V12" s="2048"/>
      <c r="W12" s="2049">
        <v>-11</v>
      </c>
      <c r="X12" s="2048"/>
      <c r="Y12" s="2049">
        <v>-12</v>
      </c>
      <c r="AA12" s="2049">
        <v>-13</v>
      </c>
    </row>
    <row r="13" spans="1:27" s="1956" customFormat="1" ht="24">
      <c r="A13" s="2050"/>
      <c r="B13" s="2050"/>
      <c r="C13" s="2050"/>
      <c r="D13" s="2050"/>
      <c r="E13" s="2050"/>
      <c r="F13" s="2050"/>
      <c r="G13" s="2050"/>
      <c r="H13" s="2050"/>
      <c r="I13" s="2050" t="s">
        <v>2161</v>
      </c>
      <c r="J13" s="2050"/>
      <c r="K13" s="2050"/>
      <c r="L13" s="2050"/>
      <c r="M13" s="2050"/>
      <c r="N13" s="2050"/>
      <c r="O13" s="2050"/>
      <c r="P13" s="2050"/>
      <c r="Q13" s="2050" t="s">
        <v>789</v>
      </c>
      <c r="R13" s="2050"/>
      <c r="S13" s="2050" t="s">
        <v>789</v>
      </c>
      <c r="T13" s="2050"/>
      <c r="U13" s="2050"/>
      <c r="V13" s="2050"/>
      <c r="W13" s="2050"/>
      <c r="X13" s="2050"/>
      <c r="Y13" s="2050"/>
      <c r="AA13" s="2050"/>
    </row>
    <row r="14" spans="1:27" s="1956" customFormat="1" ht="36">
      <c r="A14" s="2050" t="s">
        <v>119</v>
      </c>
      <c r="B14" s="2050"/>
      <c r="C14" s="2050" t="s">
        <v>1427</v>
      </c>
      <c r="D14" s="2050"/>
      <c r="E14" s="2050" t="s">
        <v>790</v>
      </c>
      <c r="F14" s="2050"/>
      <c r="G14" s="2050" t="s">
        <v>1436</v>
      </c>
      <c r="H14" s="2050"/>
      <c r="I14" s="2050" t="s">
        <v>791</v>
      </c>
      <c r="J14" s="2050"/>
      <c r="K14" s="2050" t="s">
        <v>792</v>
      </c>
      <c r="L14" s="2050"/>
      <c r="M14" s="2050" t="s">
        <v>927</v>
      </c>
      <c r="N14" s="2050"/>
      <c r="O14" s="2050" t="s">
        <v>928</v>
      </c>
      <c r="P14" s="2050"/>
      <c r="Q14" s="2050" t="s">
        <v>1437</v>
      </c>
      <c r="R14" s="2050"/>
      <c r="S14" s="2050" t="s">
        <v>929</v>
      </c>
      <c r="T14" s="2050"/>
      <c r="U14" s="2050" t="s">
        <v>908</v>
      </c>
      <c r="V14" s="2050"/>
      <c r="W14" s="2050" t="s">
        <v>930</v>
      </c>
      <c r="X14" s="2050"/>
      <c r="Y14" s="2050" t="s">
        <v>931</v>
      </c>
      <c r="AA14" s="2050" t="s">
        <v>932</v>
      </c>
    </row>
    <row r="15" spans="1:27" s="1956" customFormat="1" ht="24">
      <c r="A15" s="2051" t="s">
        <v>1029</v>
      </c>
      <c r="B15" s="2051"/>
      <c r="C15" s="2051" t="s">
        <v>975</v>
      </c>
      <c r="D15" s="2051"/>
      <c r="E15" s="2051" t="s">
        <v>786</v>
      </c>
      <c r="F15" s="2051"/>
      <c r="G15" s="2051" t="s">
        <v>870</v>
      </c>
      <c r="H15" s="2051"/>
      <c r="I15" s="2051" t="s">
        <v>1715</v>
      </c>
      <c r="J15" s="2051"/>
      <c r="K15" s="2051" t="s">
        <v>933</v>
      </c>
      <c r="L15" s="2051"/>
      <c r="M15" s="2051" t="s">
        <v>2115</v>
      </c>
      <c r="N15" s="2051"/>
      <c r="O15" s="2051" t="s">
        <v>2115</v>
      </c>
      <c r="P15" s="2051"/>
      <c r="Q15" s="2051" t="s">
        <v>934</v>
      </c>
      <c r="R15" s="2051"/>
      <c r="S15" s="2051" t="s">
        <v>935</v>
      </c>
      <c r="T15" s="2051"/>
      <c r="U15" s="2051" t="s">
        <v>909</v>
      </c>
      <c r="V15" s="2051"/>
      <c r="W15" s="2051" t="s">
        <v>936</v>
      </c>
      <c r="X15" s="2051"/>
      <c r="Y15" s="2051" t="s">
        <v>1740</v>
      </c>
      <c r="AA15" s="2051" t="s">
        <v>1099</v>
      </c>
    </row>
    <row r="16" spans="1:27">
      <c r="A16" s="1956">
        <v>1</v>
      </c>
      <c r="C16" s="421" t="s">
        <v>590</v>
      </c>
      <c r="E16" s="1966"/>
      <c r="G16" s="425"/>
      <c r="I16" s="425"/>
      <c r="K16" s="1957"/>
      <c r="M16" s="2052"/>
      <c r="N16" s="2052"/>
      <c r="O16" s="2053"/>
      <c r="P16" s="2052"/>
      <c r="Q16" s="2052"/>
      <c r="S16" s="425"/>
      <c r="U16" s="425"/>
      <c r="W16" s="425"/>
      <c r="Y16" s="2054"/>
      <c r="AA16" s="2054"/>
    </row>
    <row r="17" spans="1:27">
      <c r="A17" s="1956">
        <v>2</v>
      </c>
      <c r="C17" s="1381"/>
      <c r="E17" s="1382"/>
      <c r="G17" s="425"/>
      <c r="I17" s="425"/>
      <c r="K17" s="1957"/>
      <c r="M17" s="2052"/>
      <c r="O17" s="2053"/>
      <c r="Q17" s="2052"/>
      <c r="S17" s="425"/>
      <c r="U17" s="425"/>
      <c r="W17" s="425"/>
      <c r="Y17" s="2054"/>
      <c r="AA17" s="2054"/>
    </row>
    <row r="18" spans="1:27">
      <c r="A18" s="1956">
        <v>3</v>
      </c>
      <c r="C18" s="421" t="s">
        <v>3805</v>
      </c>
      <c r="E18" s="1383"/>
      <c r="G18" s="2055"/>
      <c r="H18" s="2056"/>
      <c r="I18" s="2055"/>
      <c r="J18" s="2056"/>
      <c r="K18" s="2057"/>
      <c r="L18" s="2056"/>
      <c r="M18" s="2057"/>
      <c r="N18" s="2057"/>
      <c r="O18" s="2057"/>
      <c r="P18" s="2057"/>
      <c r="Q18" s="2057"/>
      <c r="R18" s="2056"/>
      <c r="S18" s="2055"/>
      <c r="T18" s="2056"/>
      <c r="U18" s="2055"/>
      <c r="V18" s="2056"/>
      <c r="W18" s="2055"/>
      <c r="X18" s="2056"/>
      <c r="Y18" s="2058"/>
      <c r="Z18" s="2056"/>
      <c r="AA18" s="2058"/>
    </row>
    <row r="19" spans="1:27">
      <c r="A19" s="1956"/>
      <c r="C19" s="654"/>
      <c r="G19" s="2055"/>
      <c r="H19" s="2056"/>
      <c r="I19" s="2055"/>
      <c r="J19" s="2056"/>
      <c r="K19" s="2056"/>
      <c r="L19" s="2056"/>
      <c r="M19" s="2056"/>
      <c r="N19" s="2056"/>
      <c r="O19" s="2056"/>
      <c r="P19" s="2056"/>
      <c r="Q19" s="2056"/>
      <c r="R19" s="2056"/>
      <c r="S19" s="2055"/>
      <c r="T19" s="2056"/>
      <c r="U19" s="2055"/>
      <c r="V19" s="2056"/>
      <c r="W19" s="2055"/>
      <c r="X19" s="2056"/>
      <c r="Y19" s="2055"/>
      <c r="Z19" s="2056"/>
      <c r="AA19" s="2055"/>
    </row>
    <row r="20" spans="1:27">
      <c r="A20" s="1956"/>
      <c r="G20" s="2055"/>
      <c r="H20" s="2056"/>
      <c r="I20" s="2055"/>
      <c r="J20" s="2056"/>
      <c r="K20" s="2055"/>
      <c r="L20" s="2056"/>
      <c r="M20" s="2055"/>
      <c r="N20" s="2056"/>
      <c r="O20" s="2055"/>
      <c r="P20" s="2056"/>
      <c r="Q20" s="2055"/>
      <c r="R20" s="2056"/>
      <c r="S20" s="2055"/>
      <c r="T20" s="2056"/>
      <c r="U20" s="2055"/>
      <c r="V20" s="2056"/>
      <c r="W20" s="2055"/>
      <c r="X20" s="2056"/>
      <c r="Y20" s="2058"/>
      <c r="Z20" s="2056"/>
      <c r="AA20" s="2058"/>
    </row>
    <row r="21" spans="1:27">
      <c r="A21" s="1956" t="s">
        <v>1320</v>
      </c>
      <c r="G21" s="2055"/>
      <c r="H21" s="2056"/>
      <c r="I21" s="2055"/>
      <c r="J21" s="2056"/>
      <c r="K21" s="2056"/>
      <c r="L21" s="2056"/>
      <c r="M21" s="2056"/>
      <c r="N21" s="2056"/>
      <c r="O21" s="2056"/>
      <c r="P21" s="2056"/>
      <c r="Q21" s="2056"/>
      <c r="R21" s="2056"/>
      <c r="S21" s="2055"/>
      <c r="T21" s="2056"/>
      <c r="U21" s="2055"/>
      <c r="V21" s="2056"/>
      <c r="W21" s="2055"/>
      <c r="X21" s="2056"/>
      <c r="Y21" s="2055"/>
      <c r="Z21" s="2056"/>
      <c r="AA21" s="2055"/>
    </row>
    <row r="22" spans="1:27">
      <c r="A22" s="1956" t="s">
        <v>1473</v>
      </c>
      <c r="G22" s="2055"/>
      <c r="H22" s="2056"/>
      <c r="I22" s="2055"/>
      <c r="J22" s="2056"/>
      <c r="K22" s="2056"/>
      <c r="L22" s="2056"/>
      <c r="M22" s="2056"/>
      <c r="N22" s="2056"/>
      <c r="O22" s="2056"/>
      <c r="P22" s="2056"/>
      <c r="Q22" s="2056"/>
      <c r="R22" s="2056"/>
      <c r="S22" s="2055"/>
      <c r="T22" s="2056"/>
      <c r="U22" s="2055"/>
      <c r="V22" s="2056"/>
      <c r="W22" s="2055"/>
      <c r="X22" s="2056"/>
      <c r="Y22" s="2055"/>
      <c r="Z22" s="2056"/>
      <c r="AA22" s="2055"/>
    </row>
    <row r="23" spans="1:27">
      <c r="A23" s="1956"/>
      <c r="C23" s="1966"/>
    </row>
    <row r="24" spans="1:27">
      <c r="G24" s="425"/>
      <c r="I24" s="425"/>
      <c r="S24" s="425"/>
      <c r="U24" s="425"/>
      <c r="W24" s="425"/>
    </row>
    <row r="25" spans="1:27">
      <c r="A25" s="1967"/>
      <c r="G25" s="425"/>
      <c r="I25" s="425"/>
      <c r="S25" s="425"/>
      <c r="U25" s="425"/>
      <c r="W25" s="425"/>
    </row>
    <row r="26" spans="1:27">
      <c r="A26" s="1967"/>
      <c r="G26" s="425"/>
      <c r="I26" s="425"/>
      <c r="S26" s="425"/>
      <c r="U26" s="425"/>
      <c r="W26" s="425"/>
    </row>
    <row r="27" spans="1:27">
      <c r="G27" s="425"/>
      <c r="I27" s="425"/>
      <c r="S27" s="425"/>
      <c r="U27" s="425"/>
      <c r="W27" s="425"/>
      <c r="Z27" s="2059"/>
    </row>
    <row r="28" spans="1:27">
      <c r="G28" s="425"/>
      <c r="I28" s="425"/>
      <c r="S28" s="425"/>
      <c r="U28" s="425"/>
      <c r="W28" s="425"/>
    </row>
    <row r="29" spans="1:27">
      <c r="A29" s="2060"/>
      <c r="B29" s="1956"/>
      <c r="C29" s="1956"/>
      <c r="D29" s="1956"/>
      <c r="E29" s="1956"/>
      <c r="F29" s="1956"/>
      <c r="G29" s="2061"/>
      <c r="H29" s="1956"/>
      <c r="I29" s="2061"/>
      <c r="J29" s="1956"/>
      <c r="K29" s="1956"/>
      <c r="L29" s="1956"/>
      <c r="M29" s="1956"/>
      <c r="N29" s="1956"/>
      <c r="O29" s="1956"/>
      <c r="P29" s="1956"/>
      <c r="Q29" s="1956"/>
      <c r="R29" s="1956"/>
      <c r="S29" s="2061"/>
      <c r="T29" s="1956"/>
      <c r="U29" s="2061"/>
      <c r="V29" s="1956"/>
      <c r="W29" s="2061"/>
      <c r="X29" s="1956"/>
      <c r="Y29" s="1956"/>
      <c r="AA29" s="1956"/>
    </row>
    <row r="30" spans="1:27">
      <c r="G30" s="425"/>
      <c r="I30" s="425"/>
      <c r="U30" s="425"/>
      <c r="W30" s="425"/>
    </row>
    <row r="31" spans="1:27">
      <c r="G31" s="425"/>
      <c r="I31" s="425"/>
      <c r="U31" s="425"/>
      <c r="W31" s="425"/>
    </row>
    <row r="32" spans="1:27">
      <c r="G32" s="425"/>
      <c r="I32" s="425"/>
      <c r="U32" s="425"/>
      <c r="W32" s="425"/>
    </row>
    <row r="33" spans="7:23">
      <c r="G33" s="425"/>
      <c r="U33" s="425"/>
      <c r="W33" s="425"/>
    </row>
    <row r="34" spans="7:23">
      <c r="G34" s="425"/>
      <c r="U34" s="425"/>
    </row>
    <row r="35" spans="7:23">
      <c r="G35" s="425"/>
    </row>
    <row r="36" spans="7:23">
      <c r="G36" s="425"/>
    </row>
    <row r="37" spans="7:23">
      <c r="G37" s="425"/>
    </row>
    <row r="38" spans="7:23">
      <c r="G38" s="425"/>
    </row>
    <row r="39" spans="7:23">
      <c r="G39" s="425"/>
    </row>
    <row r="40" spans="7:23">
      <c r="G40" s="425"/>
    </row>
    <row r="41" spans="7:23">
      <c r="G41" s="425"/>
    </row>
    <row r="42" spans="7:23">
      <c r="G42" s="425"/>
    </row>
    <row r="43" spans="7:23">
      <c r="G43" s="425"/>
    </row>
    <row r="44" spans="7:23">
      <c r="G44" s="425"/>
    </row>
    <row r="45" spans="7:23">
      <c r="G45" s="425"/>
    </row>
  </sheetData>
  <mergeCells count="1">
    <mergeCell ref="A10:U10"/>
  </mergeCells>
  <phoneticPr fontId="29" type="noConversion"/>
  <printOptions horizontalCentered="1"/>
  <pageMargins left="0.25" right="0.25" top="0.75" bottom="0.25" header="0.5" footer="0.5"/>
  <pageSetup scale="66" orientation="landscape" r:id="rId1"/>
  <headerFooter alignWithMargins="0"/>
</worksheet>
</file>

<file path=xl/worksheets/sheet66.xml><?xml version="1.0" encoding="utf-8"?>
<worksheet xmlns="http://schemas.openxmlformats.org/spreadsheetml/2006/main" xmlns:r="http://schemas.openxmlformats.org/officeDocument/2006/relationships">
  <sheetPr transitionEvaluation="1" transitionEntry="1" codeName="Sheet57">
    <pageSetUpPr fitToPage="1"/>
  </sheetPr>
  <dimension ref="A1:K284"/>
  <sheetViews>
    <sheetView view="pageBreakPreview" zoomScale="60" zoomScaleNormal="100" workbookViewId="0"/>
  </sheetViews>
  <sheetFormatPr defaultColWidth="10.85546875" defaultRowHeight="12.75"/>
  <cols>
    <col min="1" max="1" width="6.85546875" style="391" customWidth="1"/>
    <col min="2" max="2" width="26" style="391" customWidth="1"/>
    <col min="3" max="4" width="15.85546875" style="391" customWidth="1"/>
    <col min="5" max="6" width="16.85546875" style="391" customWidth="1"/>
    <col min="7" max="7" width="10.85546875" style="391"/>
    <col min="8" max="16384" width="10.85546875" style="978"/>
  </cols>
  <sheetData>
    <row r="1" spans="1:7" s="28" customFormat="1" ht="12">
      <c r="A1" s="1479" t="s">
        <v>1100</v>
      </c>
      <c r="B1" s="1479"/>
      <c r="C1" s="2033"/>
      <c r="E1" s="1479" t="s">
        <v>1741</v>
      </c>
      <c r="G1" s="391"/>
    </row>
    <row r="2" spans="1:7" s="28" customFormat="1" ht="12">
      <c r="A2" s="1479"/>
      <c r="B2" s="1479"/>
      <c r="C2" s="2033"/>
      <c r="E2" s="1479"/>
      <c r="G2" s="391"/>
    </row>
    <row r="3" spans="1:7" s="28" customFormat="1" ht="12">
      <c r="A3" s="1479" t="s">
        <v>3808</v>
      </c>
      <c r="B3" s="1479"/>
      <c r="C3" s="2033"/>
      <c r="E3" s="2034" t="s">
        <v>1579</v>
      </c>
      <c r="G3" s="391"/>
    </row>
    <row r="4" spans="1:7" s="28" customFormat="1" ht="12">
      <c r="A4" s="1479" t="s">
        <v>3807</v>
      </c>
      <c r="B4" s="1479"/>
      <c r="C4" s="2035"/>
      <c r="E4" s="1479" t="s">
        <v>1076</v>
      </c>
      <c r="G4" s="391"/>
    </row>
    <row r="5" spans="1:7" s="28" customFormat="1" ht="12">
      <c r="A5" s="321" t="s">
        <v>2632</v>
      </c>
      <c r="B5" s="1479"/>
      <c r="C5" s="1479"/>
      <c r="E5" s="321" t="s">
        <v>4011</v>
      </c>
      <c r="G5" s="391"/>
    </row>
    <row r="6" spans="1:7" s="28" customFormat="1" ht="12">
      <c r="A6" s="1479" t="s">
        <v>1267</v>
      </c>
      <c r="B6" s="1479"/>
      <c r="C6" s="1479"/>
      <c r="D6" s="1479"/>
      <c r="E6" s="1479"/>
      <c r="F6" s="1479"/>
      <c r="G6" s="391"/>
    </row>
    <row r="7" spans="1:7" s="28" customFormat="1" ht="12">
      <c r="A7" s="1479" t="s">
        <v>1471</v>
      </c>
      <c r="B7" s="1479"/>
      <c r="C7" s="1479"/>
      <c r="D7" s="1479"/>
      <c r="E7" s="1479"/>
      <c r="F7" s="1479"/>
      <c r="G7" s="391"/>
    </row>
    <row r="8" spans="1:7" s="28" customFormat="1" ht="12">
      <c r="A8" s="1479"/>
      <c r="B8" s="1479"/>
      <c r="C8" s="1479"/>
      <c r="D8" s="1479"/>
      <c r="E8" s="1479"/>
      <c r="F8" s="1479"/>
      <c r="G8" s="391"/>
    </row>
    <row r="9" spans="1:7" s="28" customFormat="1" ht="12">
      <c r="A9" s="1479" t="s">
        <v>2472</v>
      </c>
      <c r="B9" s="1479"/>
      <c r="C9" s="1479"/>
      <c r="D9" s="1479"/>
      <c r="E9" s="1479"/>
      <c r="F9" s="1479"/>
      <c r="G9" s="391"/>
    </row>
    <row r="10" spans="1:7" s="28" customFormat="1" thickBot="1">
      <c r="A10" s="366"/>
      <c r="B10" s="366"/>
      <c r="C10" s="366"/>
      <c r="D10" s="366"/>
      <c r="E10" s="366"/>
      <c r="F10" s="366"/>
      <c r="G10" s="391"/>
    </row>
    <row r="11" spans="1:7" s="28" customFormat="1" ht="12">
      <c r="A11" s="1479"/>
      <c r="B11" s="898" t="s">
        <v>1321</v>
      </c>
      <c r="C11" s="898" t="s">
        <v>1322</v>
      </c>
      <c r="D11" s="898" t="s">
        <v>1323</v>
      </c>
      <c r="E11" s="898" t="s">
        <v>1324</v>
      </c>
      <c r="F11" s="898" t="s">
        <v>715</v>
      </c>
      <c r="G11" s="391"/>
    </row>
    <row r="12" spans="1:7" s="28" customFormat="1" ht="12">
      <c r="A12" s="1479"/>
      <c r="B12" s="1479"/>
      <c r="C12" s="1479"/>
      <c r="D12" s="1479"/>
      <c r="E12" s="1479"/>
      <c r="F12" s="898" t="s">
        <v>1659</v>
      </c>
      <c r="G12" s="391"/>
    </row>
    <row r="13" spans="1:7" s="28" customFormat="1" ht="12">
      <c r="A13" s="898" t="s">
        <v>119</v>
      </c>
      <c r="B13" s="898" t="s">
        <v>1101</v>
      </c>
      <c r="C13" s="898" t="s">
        <v>1656</v>
      </c>
      <c r="D13" s="898" t="s">
        <v>1102</v>
      </c>
      <c r="E13" s="898" t="s">
        <v>1102</v>
      </c>
      <c r="F13" s="898" t="s">
        <v>716</v>
      </c>
      <c r="G13" s="391"/>
    </row>
    <row r="14" spans="1:7" s="28" customFormat="1" ht="12">
      <c r="A14" s="615" t="s">
        <v>1029</v>
      </c>
      <c r="B14" s="615" t="s">
        <v>1683</v>
      </c>
      <c r="C14" s="615" t="s">
        <v>716</v>
      </c>
      <c r="D14" s="615" t="s">
        <v>1468</v>
      </c>
      <c r="E14" s="615" t="s">
        <v>1469</v>
      </c>
      <c r="F14" s="615" t="s">
        <v>699</v>
      </c>
      <c r="G14" s="391"/>
    </row>
    <row r="15" spans="1:7" s="28" customFormat="1" ht="12">
      <c r="A15" s="391"/>
      <c r="B15" s="391"/>
      <c r="C15" s="391"/>
      <c r="D15" s="391"/>
      <c r="E15" s="391"/>
      <c r="F15" s="391"/>
      <c r="G15" s="391"/>
    </row>
    <row r="16" spans="1:7" s="28" customFormat="1" ht="12">
      <c r="A16" s="469">
        <v>1</v>
      </c>
      <c r="B16" s="2036" t="s">
        <v>2639</v>
      </c>
      <c r="C16" s="2037"/>
      <c r="D16" s="2037"/>
      <c r="E16" s="2037"/>
      <c r="F16" s="2037">
        <v>100149.66</v>
      </c>
      <c r="G16" s="391"/>
    </row>
    <row r="17" spans="1:11" s="28" customFormat="1" ht="12">
      <c r="A17" s="469">
        <v>2</v>
      </c>
      <c r="B17" s="2038" t="s">
        <v>2640</v>
      </c>
      <c r="C17" s="2039">
        <v>100149.66</v>
      </c>
      <c r="D17" s="2039">
        <v>265.6299999999901</v>
      </c>
      <c r="E17" s="2039"/>
      <c r="F17" s="2039">
        <v>100415.29</v>
      </c>
      <c r="G17" s="391"/>
      <c r="K17" s="2040"/>
    </row>
    <row r="18" spans="1:11">
      <c r="A18" s="469">
        <v>3</v>
      </c>
      <c r="B18" s="2038" t="s">
        <v>2641</v>
      </c>
      <c r="C18" s="2039">
        <v>100415.29</v>
      </c>
      <c r="D18" s="2039">
        <v>984.17000000001281</v>
      </c>
      <c r="E18" s="2039"/>
      <c r="F18" s="2039">
        <v>101399.46</v>
      </c>
    </row>
    <row r="19" spans="1:11">
      <c r="A19" s="469">
        <v>4</v>
      </c>
      <c r="B19" s="2038" t="s">
        <v>2642</v>
      </c>
      <c r="C19" s="2039">
        <v>101399.46</v>
      </c>
      <c r="D19" s="2039">
        <v>438.71999999998661</v>
      </c>
      <c r="E19" s="2039"/>
      <c r="F19" s="2039">
        <v>101838.18</v>
      </c>
    </row>
    <row r="20" spans="1:11">
      <c r="A20" s="469">
        <v>5</v>
      </c>
      <c r="B20" s="2038" t="s">
        <v>2643</v>
      </c>
      <c r="C20" s="2039">
        <v>101838.18</v>
      </c>
      <c r="E20" s="2039">
        <v>-1396.3199999999924</v>
      </c>
      <c r="F20" s="2039">
        <v>100441.86</v>
      </c>
    </row>
    <row r="21" spans="1:11">
      <c r="A21" s="469">
        <v>6</v>
      </c>
      <c r="B21" s="2038" t="s">
        <v>2644</v>
      </c>
      <c r="C21" s="2039">
        <v>100441.86</v>
      </c>
      <c r="D21" s="2039"/>
      <c r="E21" s="2039">
        <v>-436.13000000000466</v>
      </c>
      <c r="F21" s="2039">
        <v>100005.73</v>
      </c>
    </row>
    <row r="22" spans="1:11">
      <c r="A22" s="469">
        <v>7</v>
      </c>
      <c r="B22" s="2038" t="s">
        <v>2645</v>
      </c>
      <c r="C22" s="2039">
        <v>100005.73</v>
      </c>
      <c r="D22" s="2039"/>
      <c r="E22" s="2039">
        <v>-204.09999999999127</v>
      </c>
      <c r="F22" s="2039">
        <v>99801.63</v>
      </c>
    </row>
    <row r="23" spans="1:11">
      <c r="A23" s="469">
        <v>8</v>
      </c>
      <c r="B23" s="2038" t="s">
        <v>2646</v>
      </c>
      <c r="C23" s="2039">
        <v>99801.63</v>
      </c>
      <c r="D23" s="2039"/>
      <c r="E23" s="2039">
        <v>-161.55999999999767</v>
      </c>
      <c r="F23" s="2039">
        <v>99640.07</v>
      </c>
    </row>
    <row r="24" spans="1:11">
      <c r="A24" s="469">
        <v>9</v>
      </c>
      <c r="B24" s="2038" t="s">
        <v>2647</v>
      </c>
      <c r="C24" s="2039">
        <v>99640.07</v>
      </c>
      <c r="D24" s="2039"/>
      <c r="E24" s="2039">
        <v>-269.20000000001164</v>
      </c>
      <c r="F24" s="2039">
        <v>99370.87</v>
      </c>
    </row>
    <row r="25" spans="1:11">
      <c r="A25" s="469">
        <v>10</v>
      </c>
      <c r="B25" s="2038" t="s">
        <v>2648</v>
      </c>
      <c r="C25" s="2039">
        <v>99370.87</v>
      </c>
      <c r="D25" s="2039">
        <v>1069.4000000000087</v>
      </c>
      <c r="E25" s="2039"/>
      <c r="F25" s="2039">
        <v>100440.27</v>
      </c>
    </row>
    <row r="26" spans="1:11">
      <c r="A26" s="469">
        <v>11</v>
      </c>
      <c r="B26" s="2038" t="s">
        <v>2649</v>
      </c>
      <c r="C26" s="2039">
        <v>100440.27</v>
      </c>
      <c r="D26" s="2039">
        <v>2549.8300000000017</v>
      </c>
      <c r="E26" s="2039"/>
      <c r="F26" s="2039">
        <v>102990.1</v>
      </c>
    </row>
    <row r="27" spans="1:11">
      <c r="A27" s="469">
        <v>12</v>
      </c>
      <c r="B27" s="2038" t="s">
        <v>2650</v>
      </c>
      <c r="C27" s="2039">
        <v>102990.1</v>
      </c>
      <c r="E27" s="2039">
        <v>-853.58000000000175</v>
      </c>
      <c r="F27" s="2039">
        <v>102136.52</v>
      </c>
    </row>
    <row r="28" spans="1:11">
      <c r="A28" s="469">
        <v>13</v>
      </c>
      <c r="B28" s="2038" t="s">
        <v>2651</v>
      </c>
      <c r="C28" s="2039">
        <v>102136.52</v>
      </c>
      <c r="D28" s="2039"/>
      <c r="E28" s="2039">
        <v>-682.74000000000524</v>
      </c>
      <c r="F28" s="2039">
        <v>101453.78</v>
      </c>
    </row>
    <row r="29" spans="1:11">
      <c r="A29" s="469">
        <v>14</v>
      </c>
      <c r="B29" s="2041"/>
      <c r="C29" s="2039"/>
      <c r="D29" s="2039"/>
      <c r="E29" s="2039"/>
      <c r="F29" s="2039"/>
    </row>
    <row r="30" spans="1:11">
      <c r="A30" s="469">
        <v>15</v>
      </c>
      <c r="B30" s="2042"/>
      <c r="C30" s="2039"/>
      <c r="D30" s="2626" t="s">
        <v>589</v>
      </c>
      <c r="E30" s="2626"/>
      <c r="F30" s="2043">
        <v>100775.6476923077</v>
      </c>
    </row>
    <row r="31" spans="1:11">
      <c r="A31" s="897"/>
      <c r="B31" s="2044"/>
      <c r="C31" s="338"/>
      <c r="D31" s="338"/>
      <c r="E31" s="338"/>
      <c r="F31" s="338"/>
    </row>
    <row r="32" spans="1:11">
      <c r="A32" s="897"/>
      <c r="B32" s="2044"/>
      <c r="C32" s="338"/>
      <c r="D32" s="338"/>
      <c r="E32" s="338"/>
      <c r="F32" s="338"/>
    </row>
    <row r="33" spans="1:6">
      <c r="A33" s="897"/>
      <c r="B33" s="406"/>
      <c r="C33" s="338"/>
      <c r="D33" s="338"/>
      <c r="E33" s="338"/>
      <c r="F33" s="338"/>
    </row>
    <row r="34" spans="1:6">
      <c r="A34" s="897"/>
      <c r="B34" s="406"/>
      <c r="C34" s="338"/>
      <c r="D34" s="338"/>
      <c r="E34" s="338"/>
      <c r="F34" s="338"/>
    </row>
    <row r="35" spans="1:6">
      <c r="A35" s="897"/>
      <c r="B35" s="406"/>
      <c r="C35" s="338"/>
      <c r="D35" s="338"/>
      <c r="E35" s="338"/>
      <c r="F35" s="338"/>
    </row>
    <row r="36" spans="1:6">
      <c r="A36" s="897"/>
      <c r="B36" s="406"/>
      <c r="C36" s="338"/>
      <c r="D36" s="338"/>
      <c r="E36" s="338"/>
      <c r="F36" s="338"/>
    </row>
    <row r="37" spans="1:6">
      <c r="A37" s="897"/>
      <c r="B37" s="406"/>
      <c r="C37" s="338"/>
      <c r="D37" s="338"/>
      <c r="E37" s="338"/>
      <c r="F37" s="338"/>
    </row>
    <row r="38" spans="1:6">
      <c r="A38" s="897"/>
      <c r="B38" s="406"/>
      <c r="C38" s="338"/>
      <c r="D38" s="338"/>
      <c r="E38" s="338"/>
      <c r="F38" s="338"/>
    </row>
    <row r="39" spans="1:6">
      <c r="A39" s="897"/>
      <c r="B39" s="406"/>
      <c r="C39" s="338"/>
      <c r="D39" s="338"/>
      <c r="E39" s="338"/>
      <c r="F39" s="338"/>
    </row>
    <row r="40" spans="1:6">
      <c r="A40" s="897"/>
      <c r="B40" s="406"/>
      <c r="C40" s="338"/>
      <c r="D40" s="338"/>
      <c r="E40" s="338"/>
      <c r="F40" s="338"/>
    </row>
    <row r="41" spans="1:6">
      <c r="A41" s="897"/>
      <c r="B41" s="406"/>
      <c r="C41" s="338"/>
      <c r="D41" s="338"/>
      <c r="E41" s="338"/>
      <c r="F41" s="338"/>
    </row>
    <row r="42" spans="1:6">
      <c r="A42" s="406"/>
    </row>
    <row r="43" spans="1:6">
      <c r="A43" s="406"/>
      <c r="B43" s="1479" t="s">
        <v>1472</v>
      </c>
    </row>
    <row r="44" spans="1:6">
      <c r="A44" s="406"/>
    </row>
    <row r="45" spans="1:6">
      <c r="A45" s="406"/>
      <c r="B45" s="897"/>
      <c r="C45" s="897"/>
      <c r="D45" s="897"/>
      <c r="E45" s="897"/>
      <c r="F45" s="897"/>
    </row>
    <row r="50" spans="1:6">
      <c r="A50" s="2045"/>
      <c r="B50" s="406"/>
      <c r="C50" s="406"/>
      <c r="D50" s="406"/>
      <c r="E50" s="406"/>
      <c r="F50" s="406"/>
    </row>
    <row r="110" spans="1:2">
      <c r="A110" s="2349"/>
      <c r="B110" s="2349"/>
    </row>
    <row r="111" spans="1:2">
      <c r="A111" s="2349"/>
      <c r="B111" s="2349"/>
    </row>
    <row r="112" spans="1:2">
      <c r="A112" s="2349"/>
      <c r="B112" s="2349"/>
    </row>
    <row r="113" spans="1:2">
      <c r="A113" s="2349"/>
      <c r="B113" s="2349"/>
    </row>
    <row r="114" spans="1:2">
      <c r="A114" s="2349"/>
      <c r="B114" s="2349"/>
    </row>
    <row r="144" spans="1:2">
      <c r="A144" s="2349"/>
      <c r="B144" s="2349"/>
    </row>
    <row r="213" spans="1:1">
      <c r="A213" s="1479"/>
    </row>
    <row r="230" spans="1:1">
      <c r="A230" s="2349"/>
    </row>
    <row r="231" spans="1:1">
      <c r="A231" s="2349"/>
    </row>
    <row r="232" spans="1:1">
      <c r="A232" s="2349"/>
    </row>
    <row r="233" spans="1:1">
      <c r="A233" s="2349"/>
    </row>
    <row r="234" spans="1:1">
      <c r="A234" s="2349"/>
    </row>
    <row r="235" spans="1:1">
      <c r="A235" s="2349"/>
    </row>
    <row r="236" spans="1:1">
      <c r="A236" s="2349"/>
    </row>
    <row r="237" spans="1:1">
      <c r="A237" s="2349"/>
    </row>
    <row r="238" spans="1:1">
      <c r="A238" s="2349"/>
    </row>
    <row r="239" spans="1:1">
      <c r="A239" s="2349"/>
    </row>
    <row r="240" spans="1:1">
      <c r="A240" s="2349"/>
    </row>
    <row r="241" spans="1:1">
      <c r="A241" s="2349"/>
    </row>
    <row r="242" spans="1:1">
      <c r="A242" s="2349"/>
    </row>
    <row r="243" spans="1:1">
      <c r="A243" s="2349"/>
    </row>
    <row r="244" spans="1:1">
      <c r="A244" s="2349"/>
    </row>
    <row r="245" spans="1:1">
      <c r="A245" s="2349"/>
    </row>
    <row r="246" spans="1:1">
      <c r="A246" s="2349"/>
    </row>
    <row r="247" spans="1:1">
      <c r="A247" s="2349"/>
    </row>
    <row r="248" spans="1:1">
      <c r="A248" s="2349"/>
    </row>
    <row r="249" spans="1:1">
      <c r="A249" s="2349"/>
    </row>
    <row r="250" spans="1:1">
      <c r="A250" s="2349"/>
    </row>
    <row r="251" spans="1:1">
      <c r="A251" s="2349"/>
    </row>
    <row r="252" spans="1:1">
      <c r="A252" s="2349"/>
    </row>
    <row r="253" spans="1:1">
      <c r="A253" s="2349"/>
    </row>
    <row r="254" spans="1:1">
      <c r="A254" s="2349"/>
    </row>
    <row r="255" spans="1:1">
      <c r="A255" s="2349"/>
    </row>
    <row r="256" spans="1:1">
      <c r="A256" s="2349"/>
    </row>
    <row r="257" spans="1:1">
      <c r="A257" s="2349"/>
    </row>
    <row r="258" spans="1:1">
      <c r="A258" s="2349"/>
    </row>
    <row r="259" spans="1:1">
      <c r="A259" s="2349"/>
    </row>
    <row r="260" spans="1:1">
      <c r="A260" s="2349"/>
    </row>
    <row r="261" spans="1:1">
      <c r="A261" s="2349"/>
    </row>
    <row r="262" spans="1:1">
      <c r="A262" s="2349"/>
    </row>
    <row r="263" spans="1:1">
      <c r="A263" s="2349"/>
    </row>
    <row r="264" spans="1:1">
      <c r="A264" s="2349"/>
    </row>
    <row r="265" spans="1:1">
      <c r="A265" s="2349"/>
    </row>
    <row r="266" spans="1:1">
      <c r="A266" s="2349"/>
    </row>
    <row r="267" spans="1:1">
      <c r="A267" s="2349"/>
    </row>
    <row r="268" spans="1:1">
      <c r="A268" s="2349"/>
    </row>
    <row r="269" spans="1:1">
      <c r="A269" s="2349"/>
    </row>
    <row r="270" spans="1:1">
      <c r="A270" s="2349"/>
    </row>
    <row r="271" spans="1:1">
      <c r="A271" s="2349"/>
    </row>
    <row r="272" spans="1:1">
      <c r="A272" s="2349"/>
    </row>
    <row r="273" spans="1:1">
      <c r="A273" s="2349"/>
    </row>
    <row r="274" spans="1:1">
      <c r="A274" s="2349"/>
    </row>
    <row r="275" spans="1:1">
      <c r="A275" s="2349"/>
    </row>
    <row r="276" spans="1:1">
      <c r="A276" s="2349"/>
    </row>
    <row r="277" spans="1:1">
      <c r="A277" s="2349"/>
    </row>
    <row r="278" spans="1:1">
      <c r="A278" s="2349"/>
    </row>
    <row r="279" spans="1:1">
      <c r="A279" s="2349"/>
    </row>
    <row r="280" spans="1:1">
      <c r="A280" s="2349"/>
    </row>
    <row r="281" spans="1:1">
      <c r="A281" s="2349"/>
    </row>
    <row r="282" spans="1:1">
      <c r="A282" s="2349"/>
    </row>
    <row r="283" spans="1:1">
      <c r="A283" s="2349"/>
    </row>
    <row r="284" spans="1:1">
      <c r="A284" s="2349"/>
    </row>
  </sheetData>
  <mergeCells count="1">
    <mergeCell ref="D30:E30"/>
  </mergeCells>
  <phoneticPr fontId="29" type="noConversion"/>
  <printOptions horizontalCentered="1"/>
  <pageMargins left="0.75" right="0.25" top="0.5" bottom="0.25" header="0.27" footer="0.5"/>
  <pageSetup scale="99" orientation="portrait" r:id="rId1"/>
  <headerFooter alignWithMargins="0"/>
</worksheet>
</file>

<file path=xl/worksheets/sheet67.xml><?xml version="1.0" encoding="utf-8"?>
<worksheet xmlns="http://schemas.openxmlformats.org/spreadsheetml/2006/main" xmlns:r="http://schemas.openxmlformats.org/officeDocument/2006/relationships">
  <sheetPr transitionEvaluation="1" transitionEntry="1" codeName="Sheet58"/>
  <dimension ref="A1:L412"/>
  <sheetViews>
    <sheetView view="pageBreakPreview" zoomScale="60" zoomScaleNormal="100" workbookViewId="0"/>
  </sheetViews>
  <sheetFormatPr defaultColWidth="10.85546875" defaultRowHeight="12"/>
  <cols>
    <col min="1" max="1" width="6.85546875" style="327" customWidth="1"/>
    <col min="2" max="2" width="33" style="381" customWidth="1"/>
    <col min="3" max="3" width="1.7109375" style="327" customWidth="1"/>
    <col min="4" max="4" width="10.7109375" style="327" customWidth="1"/>
    <col min="5" max="5" width="1.7109375" style="327" customWidth="1"/>
    <col min="6" max="6" width="10.7109375" style="327" customWidth="1"/>
    <col min="7" max="7" width="1.7109375" style="327" customWidth="1"/>
    <col min="8" max="8" width="10.7109375" style="327" customWidth="1"/>
    <col min="9" max="9" width="1.7109375" style="327" customWidth="1"/>
    <col min="10" max="10" width="10.7109375" style="327" customWidth="1"/>
    <col min="11" max="11" width="1.7109375" style="327" customWidth="1"/>
    <col min="12" max="12" width="11.85546875" style="327" customWidth="1"/>
    <col min="13" max="16384" width="10.85546875" style="327"/>
  </cols>
  <sheetData>
    <row r="1" spans="1:12">
      <c r="A1" s="321" t="s">
        <v>1172</v>
      </c>
      <c r="B1" s="371"/>
      <c r="D1" s="321"/>
      <c r="F1" s="321"/>
      <c r="G1" s="321"/>
      <c r="H1" s="321"/>
      <c r="I1" s="321"/>
      <c r="J1" s="1924" t="s">
        <v>1741</v>
      </c>
      <c r="L1" s="1924"/>
    </row>
    <row r="2" spans="1:12">
      <c r="A2" s="321"/>
      <c r="B2" s="371"/>
      <c r="D2" s="321"/>
      <c r="F2" s="321"/>
      <c r="G2" s="321"/>
      <c r="H2" s="321"/>
      <c r="I2" s="321"/>
      <c r="J2" s="1924"/>
      <c r="L2" s="1924"/>
    </row>
    <row r="3" spans="1:12">
      <c r="A3" s="321" t="s">
        <v>3808</v>
      </c>
      <c r="B3" s="371"/>
      <c r="D3" s="321"/>
      <c r="F3" s="321"/>
      <c r="G3" s="321"/>
      <c r="H3" s="321"/>
      <c r="I3" s="321"/>
      <c r="J3" s="1924" t="s">
        <v>1581</v>
      </c>
      <c r="L3" s="1924"/>
    </row>
    <row r="4" spans="1:12">
      <c r="A4" s="321" t="s">
        <v>3807</v>
      </c>
      <c r="B4" s="371"/>
      <c r="D4" s="321"/>
      <c r="F4" s="321"/>
      <c r="G4" s="321"/>
      <c r="H4" s="321"/>
      <c r="I4" s="321"/>
      <c r="J4" s="317" t="s">
        <v>2051</v>
      </c>
      <c r="L4" s="1924"/>
    </row>
    <row r="5" spans="1:12">
      <c r="A5" s="321" t="s">
        <v>2632</v>
      </c>
      <c r="B5" s="371"/>
      <c r="D5" s="321"/>
      <c r="F5" s="321"/>
      <c r="G5" s="321"/>
      <c r="H5" s="321"/>
      <c r="I5" s="321"/>
      <c r="J5" s="1924" t="s">
        <v>4012</v>
      </c>
      <c r="L5" s="1924"/>
    </row>
    <row r="6" spans="1:12">
      <c r="A6" s="321" t="s">
        <v>1587</v>
      </c>
      <c r="B6" s="371"/>
      <c r="C6" s="321"/>
      <c r="D6" s="321"/>
      <c r="E6" s="321"/>
      <c r="F6" s="321"/>
      <c r="G6" s="321"/>
      <c r="H6" s="321"/>
      <c r="I6" s="321"/>
      <c r="J6" s="1924"/>
      <c r="K6" s="1924"/>
      <c r="L6" s="1924"/>
    </row>
    <row r="7" spans="1:12">
      <c r="A7" s="321" t="s">
        <v>1570</v>
      </c>
      <c r="B7" s="371"/>
      <c r="C7" s="321"/>
      <c r="D7" s="321"/>
      <c r="E7" s="321"/>
      <c r="F7" s="321"/>
      <c r="G7" s="321"/>
      <c r="H7" s="321"/>
      <c r="I7" s="321"/>
      <c r="J7" s="321"/>
      <c r="K7" s="321"/>
      <c r="L7" s="321"/>
    </row>
    <row r="8" spans="1:12">
      <c r="A8" s="317" t="s">
        <v>50</v>
      </c>
      <c r="B8" s="371"/>
      <c r="C8" s="321"/>
      <c r="D8" s="321"/>
      <c r="E8" s="321"/>
      <c r="F8" s="321"/>
      <c r="G8" s="321"/>
      <c r="H8" s="321"/>
      <c r="I8" s="321"/>
      <c r="J8" s="321"/>
      <c r="K8" s="321"/>
      <c r="L8" s="321"/>
    </row>
    <row r="9" spans="1:12" ht="12.75" thickBot="1">
      <c r="A9" s="366"/>
      <c r="B9" s="407"/>
      <c r="C9" s="366"/>
      <c r="D9" s="366"/>
      <c r="E9" s="366"/>
      <c r="F9" s="366"/>
      <c r="G9" s="366"/>
      <c r="H9" s="366"/>
      <c r="I9" s="366"/>
      <c r="J9" s="366"/>
      <c r="K9" s="366"/>
      <c r="L9" s="366"/>
    </row>
    <row r="10" spans="1:12">
      <c r="A10" s="885"/>
      <c r="B10" s="919">
        <v>-1</v>
      </c>
      <c r="C10" s="348"/>
      <c r="D10" s="919">
        <v>-2</v>
      </c>
      <c r="E10" s="919"/>
      <c r="F10" s="919">
        <v>-3</v>
      </c>
      <c r="H10" s="919">
        <v>-4</v>
      </c>
      <c r="I10" s="2030"/>
      <c r="J10" s="919">
        <v>-5</v>
      </c>
      <c r="L10" s="919">
        <v>-6</v>
      </c>
    </row>
    <row r="11" spans="1:12">
      <c r="B11" s="371"/>
      <c r="C11" s="321"/>
      <c r="D11" s="348" t="s">
        <v>146</v>
      </c>
      <c r="E11" s="321"/>
      <c r="F11" s="348" t="s">
        <v>146</v>
      </c>
      <c r="G11" s="321"/>
      <c r="H11" s="348" t="s">
        <v>146</v>
      </c>
      <c r="I11" s="321"/>
      <c r="J11" s="348" t="s">
        <v>2083</v>
      </c>
      <c r="K11" s="348"/>
      <c r="L11" s="348"/>
    </row>
    <row r="12" spans="1:12">
      <c r="A12" s="348" t="s">
        <v>119</v>
      </c>
      <c r="B12" s="371"/>
      <c r="C12" s="321"/>
      <c r="D12" s="348" t="s">
        <v>49</v>
      </c>
      <c r="E12" s="321"/>
      <c r="F12" s="348" t="s">
        <v>49</v>
      </c>
      <c r="G12" s="321"/>
      <c r="H12" s="348" t="s">
        <v>49</v>
      </c>
      <c r="I12" s="321"/>
      <c r="J12" s="348" t="s">
        <v>2091</v>
      </c>
      <c r="K12" s="348"/>
      <c r="L12" s="348" t="s">
        <v>2085</v>
      </c>
    </row>
    <row r="13" spans="1:12" ht="14.25">
      <c r="A13" s="567" t="s">
        <v>925</v>
      </c>
      <c r="B13" s="1926" t="s">
        <v>2087</v>
      </c>
      <c r="C13" s="1927"/>
      <c r="D13" s="730" t="s">
        <v>3792</v>
      </c>
      <c r="E13" s="1271"/>
      <c r="F13" s="730" t="s">
        <v>3790</v>
      </c>
      <c r="G13" s="730"/>
      <c r="H13" s="730" t="s">
        <v>3858</v>
      </c>
      <c r="I13" s="730"/>
      <c r="J13" s="1273" t="s">
        <v>3859</v>
      </c>
      <c r="K13" s="726"/>
      <c r="L13" s="567" t="s">
        <v>2091</v>
      </c>
    </row>
    <row r="14" spans="1:12">
      <c r="A14" s="350">
        <v>1</v>
      </c>
      <c r="B14" s="1928" t="s">
        <v>3860</v>
      </c>
      <c r="J14" s="729"/>
      <c r="K14" s="729"/>
      <c r="L14" s="729"/>
    </row>
    <row r="15" spans="1:12">
      <c r="A15" s="350">
        <v>2</v>
      </c>
      <c r="B15" s="312" t="s">
        <v>1588</v>
      </c>
      <c r="C15" s="587"/>
      <c r="D15" s="733">
        <v>9.58</v>
      </c>
      <c r="E15" s="733"/>
      <c r="F15" s="733">
        <v>9.69</v>
      </c>
      <c r="H15" s="733">
        <v>9.57</v>
      </c>
      <c r="I15" s="733"/>
      <c r="J15" s="733">
        <v>9.61</v>
      </c>
      <c r="K15" s="727"/>
      <c r="L15" s="733">
        <v>9.68</v>
      </c>
    </row>
    <row r="16" spans="1:12">
      <c r="A16" s="350">
        <v>3</v>
      </c>
      <c r="B16" s="531" t="s">
        <v>1589</v>
      </c>
      <c r="D16" s="367">
        <v>9.58</v>
      </c>
      <c r="E16" s="731"/>
      <c r="F16" s="367">
        <v>9.69</v>
      </c>
      <c r="H16" s="367">
        <v>9.57</v>
      </c>
      <c r="I16" s="731"/>
      <c r="J16" s="367">
        <v>9.61</v>
      </c>
      <c r="K16" s="727"/>
      <c r="L16" s="733">
        <v>9.68</v>
      </c>
    </row>
    <row r="17" spans="1:12">
      <c r="A17" s="350">
        <v>4</v>
      </c>
      <c r="B17" s="313" t="s">
        <v>1584</v>
      </c>
      <c r="C17" s="587"/>
      <c r="D17" s="367">
        <v>23.94</v>
      </c>
      <c r="E17" s="731"/>
      <c r="F17" s="367">
        <v>24.22</v>
      </c>
      <c r="H17" s="367">
        <v>23.92</v>
      </c>
      <c r="I17" s="731"/>
      <c r="J17" s="367">
        <v>24.02</v>
      </c>
      <c r="K17" s="1428"/>
      <c r="L17" s="733">
        <v>24.2</v>
      </c>
    </row>
    <row r="18" spans="1:12">
      <c r="A18" s="350">
        <v>5</v>
      </c>
      <c r="B18" s="313" t="s">
        <v>1590</v>
      </c>
      <c r="C18" s="1929"/>
      <c r="D18" s="367">
        <v>47.87</v>
      </c>
      <c r="E18" s="731"/>
      <c r="F18" s="367">
        <v>48.44</v>
      </c>
      <c r="H18" s="367">
        <v>47.85</v>
      </c>
      <c r="I18" s="731"/>
      <c r="J18" s="367">
        <v>48.05</v>
      </c>
      <c r="K18" s="727"/>
      <c r="L18" s="733">
        <v>48.42</v>
      </c>
    </row>
    <row r="19" spans="1:12">
      <c r="A19" s="350">
        <v>6</v>
      </c>
      <c r="B19" s="313" t="s">
        <v>1585</v>
      </c>
      <c r="C19" s="1929"/>
      <c r="D19" s="367">
        <v>76.59</v>
      </c>
      <c r="E19" s="731"/>
      <c r="F19" s="367">
        <v>77.5</v>
      </c>
      <c r="H19" s="367">
        <v>76.55</v>
      </c>
      <c r="I19" s="731"/>
      <c r="J19" s="367">
        <v>76.87</v>
      </c>
      <c r="K19" s="727"/>
      <c r="L19" s="733">
        <v>77.45</v>
      </c>
    </row>
    <row r="20" spans="1:12">
      <c r="A20" s="350">
        <v>7</v>
      </c>
      <c r="B20" s="313" t="s">
        <v>1586</v>
      </c>
      <c r="C20" s="1929"/>
      <c r="D20" s="367">
        <v>153.18</v>
      </c>
      <c r="E20" s="731"/>
      <c r="F20" s="367">
        <v>155</v>
      </c>
      <c r="H20" s="367">
        <v>153.11000000000001</v>
      </c>
      <c r="I20" s="731"/>
      <c r="J20" s="367">
        <v>153.75</v>
      </c>
      <c r="K20" s="727"/>
      <c r="L20" s="733">
        <v>154.91999999999999</v>
      </c>
    </row>
    <row r="21" spans="1:12">
      <c r="A21" s="350">
        <v>8</v>
      </c>
      <c r="B21" s="313" t="s">
        <v>1994</v>
      </c>
      <c r="C21" s="1929"/>
      <c r="D21" s="367">
        <v>239.35</v>
      </c>
      <c r="E21" s="731"/>
      <c r="F21" s="367">
        <v>242.2</v>
      </c>
      <c r="H21" s="367">
        <v>239.25</v>
      </c>
      <c r="I21" s="731"/>
      <c r="J21" s="367">
        <v>240.25</v>
      </c>
      <c r="K21" s="727"/>
      <c r="L21" s="733">
        <v>242.08</v>
      </c>
    </row>
    <row r="22" spans="1:12">
      <c r="A22" s="350">
        <v>9</v>
      </c>
      <c r="B22" s="313" t="s">
        <v>1995</v>
      </c>
      <c r="C22" s="1929"/>
      <c r="D22" s="367">
        <v>478.69</v>
      </c>
      <c r="E22" s="731"/>
      <c r="F22" s="367">
        <v>484.39</v>
      </c>
      <c r="H22" s="367">
        <v>478.48</v>
      </c>
      <c r="I22" s="731"/>
      <c r="J22" s="367">
        <v>480.47</v>
      </c>
      <c r="K22" s="727"/>
      <c r="L22" s="733">
        <v>484.12</v>
      </c>
    </row>
    <row r="23" spans="1:12">
      <c r="A23" s="350">
        <v>10</v>
      </c>
      <c r="B23" s="312" t="s">
        <v>164</v>
      </c>
      <c r="C23" s="1929"/>
      <c r="D23" s="367">
        <v>861.62</v>
      </c>
      <c r="E23" s="731"/>
      <c r="F23" s="367">
        <v>871.87</v>
      </c>
      <c r="H23" s="367">
        <v>861.24</v>
      </c>
      <c r="I23" s="731"/>
      <c r="J23" s="367">
        <v>864.83</v>
      </c>
      <c r="K23" s="727"/>
      <c r="L23" s="733">
        <v>871.4</v>
      </c>
    </row>
    <row r="24" spans="1:12">
      <c r="A24" s="350">
        <v>11</v>
      </c>
      <c r="B24" s="312" t="s">
        <v>3791</v>
      </c>
      <c r="C24" s="1929"/>
      <c r="D24" s="367">
        <v>1388.19</v>
      </c>
      <c r="E24" s="731"/>
      <c r="F24" s="367">
        <v>1404.71</v>
      </c>
      <c r="H24" s="367">
        <v>1387.58</v>
      </c>
      <c r="I24" s="731"/>
      <c r="J24" s="367">
        <v>1393.36</v>
      </c>
      <c r="K24" s="727"/>
      <c r="L24" s="733">
        <v>1403.95</v>
      </c>
    </row>
    <row r="25" spans="1:12">
      <c r="A25" s="350">
        <v>12</v>
      </c>
      <c r="B25" s="318" t="s">
        <v>1443</v>
      </c>
      <c r="C25" s="1929"/>
      <c r="D25" s="735"/>
      <c r="E25" s="736"/>
      <c r="F25" s="735"/>
      <c r="G25" s="735"/>
      <c r="H25" s="735"/>
      <c r="I25" s="735"/>
      <c r="J25" s="735"/>
      <c r="K25" s="1428"/>
      <c r="L25" s="1428"/>
    </row>
    <row r="26" spans="1:12">
      <c r="A26" s="350">
        <v>13</v>
      </c>
      <c r="B26" s="732" t="s">
        <v>3793</v>
      </c>
      <c r="C26" s="1929"/>
      <c r="D26" s="733">
        <v>2.35</v>
      </c>
      <c r="E26" s="728"/>
      <c r="F26" s="733">
        <v>2.38</v>
      </c>
      <c r="H26" s="733">
        <v>2.35</v>
      </c>
      <c r="I26" s="734"/>
      <c r="J26" s="733">
        <v>2.36</v>
      </c>
      <c r="K26" s="727"/>
      <c r="L26" s="733">
        <v>2.38</v>
      </c>
    </row>
    <row r="27" spans="1:12">
      <c r="A27" s="350">
        <v>14</v>
      </c>
      <c r="B27" s="732" t="s">
        <v>3794</v>
      </c>
      <c r="C27" s="1929"/>
      <c r="D27" s="367">
        <v>2.72</v>
      </c>
      <c r="E27" s="728"/>
      <c r="F27" s="367">
        <v>2.75</v>
      </c>
      <c r="H27" s="367">
        <v>2.72</v>
      </c>
      <c r="I27" s="734"/>
      <c r="J27" s="367">
        <v>2.73</v>
      </c>
      <c r="K27" s="727"/>
      <c r="L27" s="733">
        <v>2.75</v>
      </c>
    </row>
    <row r="28" spans="1:12">
      <c r="A28" s="350">
        <v>15</v>
      </c>
      <c r="B28" s="732" t="s">
        <v>3795</v>
      </c>
      <c r="C28" s="1929"/>
      <c r="D28" s="367">
        <v>4.0599999999999996</v>
      </c>
      <c r="E28" s="728"/>
      <c r="F28" s="367">
        <v>4.1100000000000003</v>
      </c>
      <c r="H28" s="367">
        <v>4.0599999999999996</v>
      </c>
      <c r="I28" s="734"/>
      <c r="J28" s="367">
        <v>4.08</v>
      </c>
      <c r="K28" s="727"/>
      <c r="L28" s="733">
        <v>4.1100000000000003</v>
      </c>
    </row>
    <row r="29" spans="1:12">
      <c r="A29" s="350">
        <v>16</v>
      </c>
      <c r="B29" s="327"/>
      <c r="D29" s="1430"/>
      <c r="E29" s="1430"/>
      <c r="F29" s="1430"/>
      <c r="I29" s="1430"/>
      <c r="J29" s="1430"/>
      <c r="K29" s="1428"/>
      <c r="L29" s="1428"/>
    </row>
    <row r="30" spans="1:12">
      <c r="A30" s="350">
        <v>17</v>
      </c>
      <c r="B30" s="316" t="s">
        <v>2414</v>
      </c>
      <c r="C30" s="1930"/>
      <c r="D30" s="1430"/>
      <c r="E30" s="1430"/>
      <c r="F30" s="1430"/>
      <c r="I30" s="1430"/>
      <c r="J30" s="1430"/>
      <c r="K30" s="727"/>
      <c r="L30" s="727"/>
    </row>
    <row r="31" spans="1:12">
      <c r="A31" s="350">
        <v>18</v>
      </c>
      <c r="B31" s="312" t="s">
        <v>163</v>
      </c>
      <c r="C31" s="587"/>
      <c r="D31" s="733">
        <v>9.58</v>
      </c>
      <c r="E31" s="733"/>
      <c r="F31" s="733">
        <v>9.69</v>
      </c>
      <c r="H31" s="733">
        <v>9.57</v>
      </c>
      <c r="I31" s="733"/>
      <c r="J31" s="733">
        <v>9.61</v>
      </c>
      <c r="K31" s="727"/>
      <c r="L31" s="733">
        <v>9.68</v>
      </c>
    </row>
    <row r="32" spans="1:12">
      <c r="A32" s="350">
        <v>19</v>
      </c>
      <c r="B32" s="531" t="s">
        <v>1589</v>
      </c>
      <c r="C32" s="1929"/>
      <c r="D32" s="367">
        <v>9.58</v>
      </c>
      <c r="E32" s="731"/>
      <c r="F32" s="367">
        <v>9.69</v>
      </c>
      <c r="H32" s="367">
        <v>9.57</v>
      </c>
      <c r="I32" s="731"/>
      <c r="J32" s="367">
        <v>9.61</v>
      </c>
      <c r="K32" s="727"/>
      <c r="L32" s="733">
        <v>9.68</v>
      </c>
    </row>
    <row r="33" spans="1:12">
      <c r="A33" s="350">
        <v>20</v>
      </c>
      <c r="B33" s="313" t="s">
        <v>1584</v>
      </c>
      <c r="C33" s="1929"/>
      <c r="D33" s="367">
        <v>23.94</v>
      </c>
      <c r="E33" s="731"/>
      <c r="F33" s="367">
        <v>24.22</v>
      </c>
      <c r="H33" s="367">
        <v>23.92</v>
      </c>
      <c r="I33" s="731"/>
      <c r="J33" s="367">
        <v>24.02</v>
      </c>
      <c r="K33" s="727"/>
      <c r="L33" s="733">
        <v>24.2</v>
      </c>
    </row>
    <row r="34" spans="1:12">
      <c r="A34" s="350">
        <v>21</v>
      </c>
      <c r="B34" s="313" t="s">
        <v>1590</v>
      </c>
      <c r="C34" s="1929"/>
      <c r="D34" s="367">
        <v>47.87</v>
      </c>
      <c r="E34" s="731"/>
      <c r="F34" s="367">
        <v>48.44</v>
      </c>
      <c r="H34" s="367">
        <v>47.85</v>
      </c>
      <c r="I34" s="731"/>
      <c r="J34" s="367">
        <v>48.05</v>
      </c>
      <c r="K34" s="727"/>
      <c r="L34" s="733">
        <v>48.42</v>
      </c>
    </row>
    <row r="35" spans="1:12">
      <c r="A35" s="350">
        <v>22</v>
      </c>
      <c r="B35" s="313" t="s">
        <v>1585</v>
      </c>
      <c r="C35" s="1929"/>
      <c r="D35" s="367">
        <v>76.59</v>
      </c>
      <c r="E35" s="731"/>
      <c r="F35" s="367">
        <v>77.5</v>
      </c>
      <c r="H35" s="367">
        <v>76.55</v>
      </c>
      <c r="I35" s="731"/>
      <c r="J35" s="367">
        <v>76.87</v>
      </c>
      <c r="K35" s="727"/>
      <c r="L35" s="733">
        <v>77.45</v>
      </c>
    </row>
    <row r="36" spans="1:12">
      <c r="A36" s="350">
        <v>23</v>
      </c>
      <c r="B36" s="313" t="s">
        <v>1586</v>
      </c>
      <c r="C36" s="1929"/>
      <c r="D36" s="367">
        <v>153.18</v>
      </c>
      <c r="E36" s="731"/>
      <c r="F36" s="367">
        <v>155</v>
      </c>
      <c r="H36" s="367">
        <v>153.11000000000001</v>
      </c>
      <c r="I36" s="731"/>
      <c r="J36" s="367">
        <v>153.75</v>
      </c>
      <c r="K36" s="727"/>
      <c r="L36" s="733">
        <v>154.91999999999999</v>
      </c>
    </row>
    <row r="37" spans="1:12">
      <c r="A37" s="350">
        <v>24</v>
      </c>
      <c r="B37" s="313" t="s">
        <v>1994</v>
      </c>
      <c r="C37" s="1929"/>
      <c r="D37" s="367">
        <v>239.35</v>
      </c>
      <c r="E37" s="731"/>
      <c r="F37" s="367">
        <v>242.2</v>
      </c>
      <c r="H37" s="367">
        <v>239.25</v>
      </c>
      <c r="I37" s="731"/>
      <c r="J37" s="367">
        <v>240.25</v>
      </c>
      <c r="K37" s="1428"/>
      <c r="L37" s="733">
        <v>242.08</v>
      </c>
    </row>
    <row r="38" spans="1:12">
      <c r="A38" s="350">
        <v>25</v>
      </c>
      <c r="B38" s="313" t="s">
        <v>1995</v>
      </c>
      <c r="C38" s="1929"/>
      <c r="D38" s="367">
        <v>478.69</v>
      </c>
      <c r="E38" s="731"/>
      <c r="F38" s="367">
        <v>484.39</v>
      </c>
      <c r="H38" s="367">
        <v>478.48</v>
      </c>
      <c r="I38" s="731"/>
      <c r="J38" s="367">
        <v>480.47</v>
      </c>
      <c r="K38" s="728"/>
      <c r="L38" s="733">
        <v>484.12</v>
      </c>
    </row>
    <row r="39" spans="1:12">
      <c r="A39" s="350">
        <v>26</v>
      </c>
      <c r="B39" s="312" t="s">
        <v>164</v>
      </c>
      <c r="C39" s="1929"/>
      <c r="D39" s="367">
        <v>861.62</v>
      </c>
      <c r="E39" s="731"/>
      <c r="F39" s="367">
        <v>871.87</v>
      </c>
      <c r="H39" s="367">
        <v>861.24</v>
      </c>
      <c r="I39" s="731"/>
      <c r="J39" s="367">
        <v>864.83</v>
      </c>
      <c r="K39" s="728"/>
      <c r="L39" s="733">
        <v>871.4</v>
      </c>
    </row>
    <row r="40" spans="1:12">
      <c r="A40" s="350">
        <v>27</v>
      </c>
      <c r="B40" s="312" t="s">
        <v>3791</v>
      </c>
      <c r="C40" s="1929"/>
      <c r="D40" s="367">
        <v>1388.19</v>
      </c>
      <c r="E40" s="731"/>
      <c r="F40" s="367">
        <v>1404.71</v>
      </c>
      <c r="H40" s="367">
        <v>1387.58</v>
      </c>
      <c r="I40" s="731"/>
      <c r="J40" s="367">
        <v>1393.36</v>
      </c>
      <c r="K40" s="728"/>
      <c r="L40" s="733">
        <v>1403.95</v>
      </c>
    </row>
    <row r="41" spans="1:12">
      <c r="A41" s="350">
        <v>28</v>
      </c>
      <c r="B41" s="318" t="s">
        <v>1443</v>
      </c>
      <c r="D41" s="733">
        <v>3.2</v>
      </c>
      <c r="E41" s="734"/>
      <c r="F41" s="733">
        <v>3.24</v>
      </c>
      <c r="H41" s="733">
        <v>3.2</v>
      </c>
      <c r="I41" s="734"/>
      <c r="J41" s="733">
        <v>3.21</v>
      </c>
      <c r="K41" s="727"/>
      <c r="L41" s="733">
        <v>3.23</v>
      </c>
    </row>
    <row r="42" spans="1:12">
      <c r="A42" s="350">
        <v>29</v>
      </c>
      <c r="B42" s="327"/>
      <c r="J42" s="733"/>
      <c r="K42" s="727"/>
      <c r="L42" s="727"/>
    </row>
    <row r="43" spans="1:12">
      <c r="A43" s="350">
        <v>30</v>
      </c>
      <c r="B43" s="1931" t="s">
        <v>197</v>
      </c>
      <c r="D43" s="1429"/>
      <c r="E43" s="1429"/>
      <c r="F43" s="1429"/>
      <c r="G43" s="1429"/>
      <c r="H43" s="1429"/>
      <c r="I43" s="1429"/>
      <c r="J43" s="1429"/>
      <c r="K43" s="727"/>
      <c r="L43" s="727"/>
    </row>
    <row r="44" spans="1:12">
      <c r="A44" s="350">
        <v>31</v>
      </c>
      <c r="B44" s="531" t="s">
        <v>11</v>
      </c>
      <c r="D44" s="735" t="s">
        <v>1575</v>
      </c>
      <c r="E44" s="736"/>
      <c r="F44" s="735" t="s">
        <v>1575</v>
      </c>
      <c r="G44" s="735"/>
      <c r="H44" s="735" t="s">
        <v>1575</v>
      </c>
      <c r="I44" s="735"/>
      <c r="J44" s="735" t="s">
        <v>1575</v>
      </c>
      <c r="K44" s="1428"/>
      <c r="L44" s="735" t="s">
        <v>1575</v>
      </c>
    </row>
    <row r="45" spans="1:12">
      <c r="A45" s="350">
        <v>32</v>
      </c>
      <c r="B45" s="531" t="s">
        <v>12</v>
      </c>
      <c r="D45" s="735" t="s">
        <v>1575</v>
      </c>
      <c r="E45" s="736"/>
      <c r="F45" s="735" t="s">
        <v>1575</v>
      </c>
      <c r="G45" s="735"/>
      <c r="H45" s="735" t="s">
        <v>1575</v>
      </c>
      <c r="I45" s="735"/>
      <c r="J45" s="735" t="s">
        <v>1575</v>
      </c>
      <c r="K45" s="727"/>
      <c r="L45" s="735" t="s">
        <v>1575</v>
      </c>
    </row>
    <row r="46" spans="1:12">
      <c r="A46" s="350">
        <v>33</v>
      </c>
      <c r="B46" s="531" t="s">
        <v>13</v>
      </c>
      <c r="D46" s="728">
        <v>1210</v>
      </c>
      <c r="E46" s="736"/>
      <c r="F46" s="728">
        <v>1210</v>
      </c>
      <c r="G46" s="735"/>
      <c r="H46" s="728">
        <v>1210</v>
      </c>
      <c r="I46" s="735"/>
      <c r="J46" s="728">
        <v>1210</v>
      </c>
      <c r="K46" s="727"/>
      <c r="L46" s="728">
        <v>1210</v>
      </c>
    </row>
    <row r="47" spans="1:12">
      <c r="A47" s="350">
        <v>34</v>
      </c>
      <c r="B47" s="531" t="s">
        <v>14</v>
      </c>
      <c r="D47" s="735">
        <v>2420</v>
      </c>
      <c r="E47" s="736"/>
      <c r="F47" s="735">
        <v>2420</v>
      </c>
      <c r="G47" s="735"/>
      <c r="H47" s="735">
        <v>2420</v>
      </c>
      <c r="I47" s="735"/>
      <c r="J47" s="735">
        <v>2420</v>
      </c>
      <c r="K47" s="727"/>
      <c r="L47" s="735">
        <v>2420</v>
      </c>
    </row>
    <row r="48" spans="1:12">
      <c r="A48" s="350">
        <v>35</v>
      </c>
      <c r="B48" s="531" t="s">
        <v>15</v>
      </c>
      <c r="D48" s="735">
        <v>3872</v>
      </c>
      <c r="E48" s="736"/>
      <c r="F48" s="735">
        <v>3872</v>
      </c>
      <c r="G48" s="735"/>
      <c r="H48" s="735">
        <v>3872</v>
      </c>
      <c r="I48" s="735"/>
      <c r="J48" s="735">
        <v>3872</v>
      </c>
      <c r="K48" s="727"/>
      <c r="L48" s="735">
        <v>3872</v>
      </c>
    </row>
    <row r="49" spans="1:12">
      <c r="A49" s="350">
        <v>36</v>
      </c>
      <c r="B49" s="531" t="s">
        <v>3861</v>
      </c>
      <c r="D49" s="735">
        <v>5565</v>
      </c>
      <c r="E49" s="728"/>
      <c r="F49" s="735">
        <v>5565</v>
      </c>
      <c r="G49" s="728"/>
      <c r="H49" s="735">
        <v>5565</v>
      </c>
      <c r="I49" s="728"/>
      <c r="J49" s="735">
        <v>5565</v>
      </c>
      <c r="K49" s="727"/>
      <c r="L49" s="735">
        <v>5565</v>
      </c>
    </row>
    <row r="50" spans="1:12">
      <c r="A50" s="350">
        <v>37</v>
      </c>
      <c r="B50" s="531" t="s">
        <v>3862</v>
      </c>
      <c r="C50" s="2031"/>
      <c r="D50" s="735">
        <v>10405</v>
      </c>
      <c r="F50" s="735">
        <v>10405</v>
      </c>
      <c r="H50" s="735">
        <v>10405</v>
      </c>
      <c r="J50" s="735">
        <v>10405</v>
      </c>
      <c r="K50" s="729"/>
      <c r="L50" s="735">
        <v>10405</v>
      </c>
    </row>
    <row r="51" spans="1:12">
      <c r="A51" s="348"/>
      <c r="B51" s="313"/>
      <c r="K51" s="729"/>
      <c r="L51" s="729"/>
    </row>
    <row r="52" spans="1:12">
      <c r="A52" s="348"/>
      <c r="B52" s="313"/>
      <c r="J52" s="2032"/>
      <c r="K52" s="729"/>
      <c r="L52" s="729"/>
    </row>
    <row r="53" spans="1:12">
      <c r="A53" s="348"/>
      <c r="B53" s="313"/>
      <c r="D53" s="364"/>
      <c r="E53" s="364"/>
      <c r="F53" s="364"/>
      <c r="G53" s="364"/>
      <c r="H53" s="364"/>
      <c r="I53" s="364"/>
      <c r="J53" s="1946"/>
      <c r="K53" s="1946"/>
      <c r="L53" s="1946"/>
    </row>
    <row r="54" spans="1:12">
      <c r="A54" s="348"/>
      <c r="B54" s="313"/>
      <c r="J54" s="729"/>
      <c r="K54" s="729"/>
      <c r="L54" s="729"/>
    </row>
    <row r="55" spans="1:12">
      <c r="A55" s="348"/>
      <c r="B55" s="314"/>
      <c r="J55" s="729"/>
      <c r="K55" s="729"/>
      <c r="L55" s="729"/>
    </row>
    <row r="56" spans="1:12">
      <c r="A56" s="348"/>
      <c r="B56" s="314"/>
      <c r="J56" s="729"/>
      <c r="K56" s="729"/>
      <c r="L56" s="729"/>
    </row>
    <row r="57" spans="1:12">
      <c r="A57" s="348"/>
      <c r="B57" s="315"/>
      <c r="J57" s="729"/>
      <c r="K57" s="729"/>
      <c r="L57" s="729"/>
    </row>
    <row r="58" spans="1:12">
      <c r="A58" s="348"/>
      <c r="B58" s="313"/>
      <c r="J58" s="729"/>
      <c r="K58" s="729"/>
      <c r="L58" s="729"/>
    </row>
    <row r="59" spans="1:12">
      <c r="A59" s="348"/>
      <c r="B59" s="313"/>
      <c r="J59" s="729"/>
      <c r="K59" s="729"/>
      <c r="L59" s="729"/>
    </row>
    <row r="60" spans="1:12">
      <c r="A60" s="348"/>
      <c r="B60" s="313"/>
      <c r="J60" s="729"/>
      <c r="K60" s="729"/>
      <c r="L60" s="729"/>
    </row>
    <row r="61" spans="1:12">
      <c r="A61" s="348"/>
      <c r="B61" s="313"/>
      <c r="J61" s="729"/>
      <c r="K61" s="729"/>
      <c r="L61" s="729"/>
    </row>
    <row r="62" spans="1:12">
      <c r="A62" s="348"/>
      <c r="B62" s="313"/>
      <c r="J62" s="729"/>
      <c r="K62" s="729"/>
      <c r="L62" s="729"/>
    </row>
    <row r="63" spans="1:12">
      <c r="A63" s="348"/>
      <c r="B63" s="313"/>
      <c r="J63" s="729"/>
      <c r="K63" s="729"/>
      <c r="L63" s="729"/>
    </row>
    <row r="64" spans="1:12">
      <c r="A64" s="348"/>
      <c r="B64" s="313"/>
      <c r="J64" s="729"/>
      <c r="K64" s="729"/>
      <c r="L64" s="729"/>
    </row>
    <row r="65" spans="1:12">
      <c r="A65" s="348"/>
      <c r="B65" s="316"/>
      <c r="J65" s="729"/>
      <c r="K65" s="729"/>
      <c r="L65" s="729"/>
    </row>
    <row r="66" spans="1:12">
      <c r="A66" s="348"/>
      <c r="B66" s="313"/>
      <c r="J66" s="729"/>
      <c r="K66" s="729"/>
      <c r="L66" s="729"/>
    </row>
    <row r="67" spans="1:12">
      <c r="A67" s="348"/>
      <c r="B67" s="313"/>
      <c r="J67" s="729"/>
      <c r="K67" s="729"/>
      <c r="L67" s="729"/>
    </row>
    <row r="68" spans="1:12">
      <c r="A68" s="348"/>
      <c r="B68" s="313"/>
      <c r="J68" s="729"/>
      <c r="K68" s="729"/>
      <c r="L68" s="729"/>
    </row>
    <row r="69" spans="1:12">
      <c r="A69" s="348"/>
      <c r="B69" s="313"/>
      <c r="J69" s="729"/>
      <c r="K69" s="729"/>
      <c r="L69" s="729"/>
    </row>
    <row r="70" spans="1:12">
      <c r="A70" s="348"/>
      <c r="B70" s="313"/>
      <c r="J70" s="729"/>
      <c r="K70" s="729"/>
      <c r="L70" s="729"/>
    </row>
    <row r="71" spans="1:12">
      <c r="A71" s="348"/>
      <c r="B71" s="313"/>
      <c r="J71" s="729"/>
      <c r="K71" s="729"/>
      <c r="L71" s="729"/>
    </row>
    <row r="72" spans="1:12">
      <c r="A72" s="348"/>
      <c r="B72" s="313"/>
    </row>
    <row r="109" spans="10:10">
      <c r="J109" s="410"/>
    </row>
    <row r="112" spans="10:10">
      <c r="J112" s="410"/>
    </row>
    <row r="235" spans="1:9">
      <c r="D235" s="2108"/>
      <c r="E235" s="2108"/>
      <c r="F235" s="2108"/>
      <c r="G235" s="2108"/>
      <c r="H235" s="2108"/>
      <c r="I235" s="2108"/>
    </row>
    <row r="236" spans="1:9">
      <c r="D236" s="2108"/>
      <c r="E236" s="2108"/>
      <c r="F236" s="2108"/>
      <c r="G236" s="2108"/>
      <c r="H236" s="2108"/>
      <c r="I236" s="2108"/>
    </row>
    <row r="237" spans="1:9">
      <c r="D237" s="2108"/>
      <c r="E237" s="2108"/>
      <c r="F237" s="2108"/>
      <c r="G237" s="2108"/>
      <c r="H237" s="2108"/>
      <c r="I237" s="2108"/>
    </row>
    <row r="238" spans="1:9">
      <c r="A238" s="2108"/>
      <c r="B238" s="2333"/>
      <c r="C238" s="2108"/>
      <c r="D238" s="2108"/>
      <c r="E238" s="2108"/>
      <c r="F238" s="2108"/>
      <c r="G238" s="2108"/>
      <c r="H238" s="2108"/>
      <c r="I238" s="2108"/>
    </row>
    <row r="239" spans="1:9">
      <c r="A239" s="2108"/>
      <c r="B239" s="2333"/>
      <c r="C239" s="2108"/>
      <c r="D239" s="2108"/>
      <c r="E239" s="2108"/>
      <c r="F239" s="2108"/>
      <c r="G239" s="2108"/>
      <c r="H239" s="2108"/>
      <c r="I239" s="2108"/>
    </row>
    <row r="240" spans="1:9">
      <c r="A240" s="2108"/>
      <c r="B240" s="2333"/>
      <c r="C240" s="2108"/>
    </row>
    <row r="241" spans="1:3">
      <c r="A241" s="2108"/>
      <c r="B241" s="2333"/>
      <c r="C241" s="2108"/>
    </row>
    <row r="242" spans="1:3">
      <c r="A242" s="2108"/>
      <c r="B242" s="2333"/>
      <c r="C242" s="2108"/>
    </row>
    <row r="269" spans="1:9">
      <c r="D269" s="2108"/>
      <c r="E269" s="2108"/>
      <c r="F269" s="2108"/>
      <c r="G269" s="2108"/>
      <c r="H269" s="2108"/>
      <c r="I269" s="2108"/>
    </row>
    <row r="272" spans="1:9">
      <c r="A272" s="2108"/>
      <c r="B272" s="2333"/>
      <c r="C272" s="2108"/>
    </row>
    <row r="341" spans="1:1">
      <c r="A341" s="321"/>
    </row>
    <row r="358" spans="1:1">
      <c r="A358" s="2108"/>
    </row>
    <row r="359" spans="1:1">
      <c r="A359" s="2108"/>
    </row>
    <row r="360" spans="1:1">
      <c r="A360" s="2108"/>
    </row>
    <row r="361" spans="1:1">
      <c r="A361" s="2108"/>
    </row>
    <row r="362" spans="1:1">
      <c r="A362" s="2108"/>
    </row>
    <row r="363" spans="1:1">
      <c r="A363" s="2108"/>
    </row>
    <row r="364" spans="1:1">
      <c r="A364" s="2108"/>
    </row>
    <row r="365" spans="1:1">
      <c r="A365" s="2108"/>
    </row>
    <row r="366" spans="1:1">
      <c r="A366" s="2108"/>
    </row>
    <row r="367" spans="1:1">
      <c r="A367" s="2108"/>
    </row>
    <row r="368" spans="1:1">
      <c r="A368" s="2108"/>
    </row>
    <row r="369" spans="1:1">
      <c r="A369" s="2108"/>
    </row>
    <row r="370" spans="1:1">
      <c r="A370" s="2108"/>
    </row>
    <row r="371" spans="1:1">
      <c r="A371" s="2108"/>
    </row>
    <row r="372" spans="1:1">
      <c r="A372" s="2108"/>
    </row>
    <row r="373" spans="1:1">
      <c r="A373" s="2108"/>
    </row>
    <row r="374" spans="1:1">
      <c r="A374" s="2108"/>
    </row>
    <row r="375" spans="1:1">
      <c r="A375" s="2108"/>
    </row>
    <row r="376" spans="1:1">
      <c r="A376" s="2108"/>
    </row>
    <row r="377" spans="1:1">
      <c r="A377" s="2108"/>
    </row>
    <row r="378" spans="1:1">
      <c r="A378" s="2108"/>
    </row>
    <row r="379" spans="1:1">
      <c r="A379" s="2108"/>
    </row>
    <row r="380" spans="1:1">
      <c r="A380" s="2108"/>
    </row>
    <row r="381" spans="1:1">
      <c r="A381" s="2108"/>
    </row>
    <row r="382" spans="1:1">
      <c r="A382" s="2108"/>
    </row>
    <row r="383" spans="1:1">
      <c r="A383" s="2108"/>
    </row>
    <row r="384" spans="1:1">
      <c r="A384" s="2108"/>
    </row>
    <row r="385" spans="1:1">
      <c r="A385" s="2108"/>
    </row>
    <row r="386" spans="1:1">
      <c r="A386" s="2108"/>
    </row>
    <row r="387" spans="1:1">
      <c r="A387" s="2108"/>
    </row>
    <row r="388" spans="1:1">
      <c r="A388" s="2108"/>
    </row>
    <row r="389" spans="1:1">
      <c r="A389" s="2108"/>
    </row>
    <row r="390" spans="1:1">
      <c r="A390" s="2108"/>
    </row>
    <row r="391" spans="1:1">
      <c r="A391" s="2108"/>
    </row>
    <row r="392" spans="1:1">
      <c r="A392" s="2108"/>
    </row>
    <row r="393" spans="1:1">
      <c r="A393" s="2108"/>
    </row>
    <row r="394" spans="1:1">
      <c r="A394" s="2108"/>
    </row>
    <row r="395" spans="1:1">
      <c r="A395" s="2108"/>
    </row>
    <row r="396" spans="1:1">
      <c r="A396" s="2108"/>
    </row>
    <row r="397" spans="1:1">
      <c r="A397" s="2108"/>
    </row>
    <row r="398" spans="1:1">
      <c r="A398" s="2108"/>
    </row>
    <row r="399" spans="1:1">
      <c r="A399" s="2108"/>
    </row>
    <row r="400" spans="1:1">
      <c r="A400" s="2108"/>
    </row>
    <row r="401" spans="1:1">
      <c r="A401" s="2108"/>
    </row>
    <row r="402" spans="1:1">
      <c r="A402" s="2108"/>
    </row>
    <row r="403" spans="1:1">
      <c r="A403" s="2108"/>
    </row>
    <row r="404" spans="1:1">
      <c r="A404" s="2108"/>
    </row>
    <row r="405" spans="1:1">
      <c r="A405" s="2108"/>
    </row>
    <row r="406" spans="1:1">
      <c r="A406" s="2108"/>
    </row>
    <row r="407" spans="1:1">
      <c r="A407" s="2108"/>
    </row>
    <row r="408" spans="1:1">
      <c r="A408" s="2108"/>
    </row>
    <row r="409" spans="1:1">
      <c r="A409" s="2108"/>
    </row>
    <row r="410" spans="1:1">
      <c r="A410" s="2108"/>
    </row>
    <row r="411" spans="1:1">
      <c r="A411" s="2108"/>
    </row>
    <row r="412" spans="1:1">
      <c r="A412" s="2108"/>
    </row>
  </sheetData>
  <phoneticPr fontId="0" type="noConversion"/>
  <printOptions horizontalCentered="1"/>
  <pageMargins left="0.75" right="0.25" top="0.5" bottom="0.25" header="0.5" footer="0.5"/>
  <pageSetup scale="90" pageOrder="overThenDown" orientation="portrait" r:id="rId1"/>
  <headerFooter alignWithMargins="0"/>
</worksheet>
</file>

<file path=xl/worksheets/sheet68.xml><?xml version="1.0" encoding="utf-8"?>
<worksheet xmlns="http://schemas.openxmlformats.org/spreadsheetml/2006/main" xmlns:r="http://schemas.openxmlformats.org/officeDocument/2006/relationships">
  <sheetPr transitionEvaluation="1" transitionEntry="1" codeName="Sheet59"/>
  <dimension ref="A1:K407"/>
  <sheetViews>
    <sheetView view="pageBreakPreview" zoomScale="60" zoomScaleNormal="100" workbookViewId="0"/>
  </sheetViews>
  <sheetFormatPr defaultColWidth="10.85546875" defaultRowHeight="12"/>
  <cols>
    <col min="1" max="1" width="6.85546875" style="327" customWidth="1"/>
    <col min="2" max="2" width="33" style="381" customWidth="1"/>
    <col min="3" max="3" width="10.7109375" style="327" customWidth="1"/>
    <col min="4" max="4" width="2.7109375" style="327" customWidth="1"/>
    <col min="5" max="5" width="10.7109375" style="327" customWidth="1"/>
    <col min="6" max="6" width="2.7109375" style="327" customWidth="1"/>
    <col min="7" max="7" width="10.7109375" style="327" customWidth="1"/>
    <col min="8" max="8" width="2.7109375" style="327" customWidth="1"/>
    <col min="9" max="9" width="10.7109375" style="327" customWidth="1"/>
    <col min="10" max="10" width="2.7109375" style="327" customWidth="1"/>
    <col min="11" max="11" width="10.7109375" style="327" customWidth="1"/>
    <col min="12" max="16384" width="10.85546875" style="327"/>
  </cols>
  <sheetData>
    <row r="1" spans="1:11">
      <c r="A1" s="321" t="s">
        <v>1173</v>
      </c>
      <c r="B1" s="371"/>
      <c r="D1" s="321"/>
      <c r="E1" s="321"/>
      <c r="F1" s="321"/>
      <c r="G1" s="321"/>
      <c r="H1" s="321"/>
      <c r="I1" s="1924" t="s">
        <v>1741</v>
      </c>
      <c r="K1" s="1924"/>
    </row>
    <row r="2" spans="1:11">
      <c r="A2" s="321"/>
      <c r="B2" s="371"/>
      <c r="D2" s="321"/>
      <c r="E2" s="321"/>
      <c r="F2" s="321"/>
      <c r="G2" s="321"/>
      <c r="H2" s="321"/>
      <c r="I2" s="1924"/>
      <c r="K2" s="1924"/>
    </row>
    <row r="3" spans="1:11">
      <c r="A3" s="321" t="s">
        <v>3808</v>
      </c>
      <c r="B3" s="371"/>
      <c r="D3" s="321"/>
      <c r="E3" s="321"/>
      <c r="F3" s="321"/>
      <c r="G3" s="321"/>
      <c r="H3" s="321"/>
      <c r="I3" s="1924" t="s">
        <v>1581</v>
      </c>
      <c r="K3" s="1924"/>
    </row>
    <row r="4" spans="1:11">
      <c r="A4" s="321" t="s">
        <v>3807</v>
      </c>
      <c r="B4" s="371"/>
      <c r="D4" s="321"/>
      <c r="E4" s="321"/>
      <c r="F4" s="321"/>
      <c r="G4" s="321"/>
      <c r="H4" s="321"/>
      <c r="I4" s="317" t="s">
        <v>2138</v>
      </c>
      <c r="K4" s="1924"/>
    </row>
    <row r="5" spans="1:11">
      <c r="A5" s="321" t="s">
        <v>2632</v>
      </c>
      <c r="B5" s="371"/>
      <c r="D5" s="321"/>
      <c r="E5" s="321"/>
      <c r="F5" s="321"/>
      <c r="G5" s="321"/>
      <c r="H5" s="321"/>
      <c r="I5" s="1924" t="s">
        <v>4012</v>
      </c>
      <c r="K5" s="1924"/>
    </row>
    <row r="6" spans="1:11">
      <c r="A6" s="321" t="s">
        <v>1582</v>
      </c>
      <c r="B6" s="371"/>
      <c r="C6" s="321"/>
      <c r="D6" s="321"/>
      <c r="E6" s="321"/>
      <c r="F6" s="321"/>
      <c r="G6" s="321"/>
      <c r="H6" s="321"/>
      <c r="I6" s="1924"/>
      <c r="J6" s="1924"/>
      <c r="K6" s="1924"/>
    </row>
    <row r="7" spans="1:11">
      <c r="A7" s="321" t="s">
        <v>1570</v>
      </c>
      <c r="B7" s="371"/>
      <c r="C7" s="321"/>
      <c r="D7" s="321"/>
      <c r="E7" s="321"/>
      <c r="F7" s="321"/>
      <c r="G7" s="321"/>
      <c r="H7" s="321"/>
      <c r="I7" s="321"/>
      <c r="J7" s="321"/>
      <c r="K7" s="321"/>
    </row>
    <row r="8" spans="1:11">
      <c r="A8" s="317" t="s">
        <v>1583</v>
      </c>
      <c r="B8" s="371"/>
      <c r="C8" s="321"/>
      <c r="D8" s="321"/>
      <c r="E8" s="321"/>
      <c r="F8" s="321"/>
      <c r="G8" s="321"/>
      <c r="H8" s="321"/>
      <c r="I8" s="321"/>
      <c r="J8" s="321"/>
      <c r="K8" s="321"/>
    </row>
    <row r="9" spans="1:11" ht="12.75" thickBot="1">
      <c r="A9" s="366"/>
      <c r="B9" s="407"/>
      <c r="C9" s="366"/>
      <c r="D9" s="366"/>
      <c r="E9" s="366"/>
      <c r="F9" s="366"/>
      <c r="G9" s="366"/>
      <c r="H9" s="366"/>
      <c r="I9" s="366"/>
      <c r="J9" s="366"/>
      <c r="K9" s="366"/>
    </row>
    <row r="10" spans="1:11">
      <c r="A10" s="885"/>
      <c r="B10" s="919">
        <v>-1</v>
      </c>
      <c r="C10" s="919">
        <v>-2</v>
      </c>
      <c r="D10" s="348"/>
      <c r="E10" s="1941">
        <v>-3</v>
      </c>
      <c r="F10" s="1941"/>
      <c r="G10" s="1941">
        <v>-4</v>
      </c>
      <c r="H10" s="348"/>
      <c r="I10" s="919">
        <v>-5</v>
      </c>
      <c r="K10" s="919">
        <v>-6</v>
      </c>
    </row>
    <row r="11" spans="1:11">
      <c r="B11" s="371"/>
      <c r="C11" s="348" t="s">
        <v>146</v>
      </c>
      <c r="D11" s="321"/>
      <c r="E11" s="348" t="s">
        <v>146</v>
      </c>
      <c r="F11" s="321"/>
      <c r="G11" s="348" t="s">
        <v>146</v>
      </c>
      <c r="H11" s="321"/>
      <c r="I11" s="348" t="s">
        <v>2083</v>
      </c>
      <c r="J11" s="348"/>
      <c r="K11" s="348"/>
    </row>
    <row r="12" spans="1:11">
      <c r="A12" s="348" t="s">
        <v>119</v>
      </c>
      <c r="B12" s="371"/>
      <c r="C12" s="348" t="s">
        <v>49</v>
      </c>
      <c r="D12" s="321"/>
      <c r="E12" s="348" t="s">
        <v>49</v>
      </c>
      <c r="F12" s="321"/>
      <c r="G12" s="348" t="s">
        <v>49</v>
      </c>
      <c r="H12" s="321"/>
      <c r="I12" s="348" t="s">
        <v>2091</v>
      </c>
      <c r="J12" s="348"/>
      <c r="K12" s="348" t="s">
        <v>2085</v>
      </c>
    </row>
    <row r="13" spans="1:11">
      <c r="A13" s="567" t="s">
        <v>925</v>
      </c>
      <c r="B13" s="1926" t="s">
        <v>2087</v>
      </c>
      <c r="C13" s="730" t="s">
        <v>3792</v>
      </c>
      <c r="D13" s="1271"/>
      <c r="E13" s="730" t="s">
        <v>3790</v>
      </c>
      <c r="F13" s="730"/>
      <c r="G13" s="730" t="s">
        <v>3858</v>
      </c>
      <c r="H13" s="730"/>
      <c r="I13" s="1273" t="s">
        <v>3859</v>
      </c>
      <c r="J13" s="726"/>
      <c r="K13" s="567" t="s">
        <v>2091</v>
      </c>
    </row>
    <row r="14" spans="1:11">
      <c r="A14" s="348">
        <v>1</v>
      </c>
      <c r="B14" s="1928" t="s">
        <v>1011</v>
      </c>
      <c r="I14" s="729"/>
      <c r="J14" s="729"/>
      <c r="K14" s="729"/>
    </row>
    <row r="15" spans="1:11">
      <c r="A15" s="348">
        <v>2</v>
      </c>
      <c r="B15" s="312" t="s">
        <v>1588</v>
      </c>
      <c r="C15" s="733">
        <v>23.25</v>
      </c>
      <c r="D15" s="733"/>
      <c r="E15" s="733">
        <v>23.45</v>
      </c>
      <c r="G15" s="733">
        <v>23.19</v>
      </c>
      <c r="H15" s="733"/>
      <c r="I15" s="733">
        <v>23.27</v>
      </c>
      <c r="J15" s="727"/>
      <c r="K15" s="727">
        <v>28.75</v>
      </c>
    </row>
    <row r="16" spans="1:11">
      <c r="A16" s="348">
        <v>3</v>
      </c>
      <c r="B16" s="381" t="s">
        <v>1589</v>
      </c>
      <c r="C16" s="367">
        <v>23.25</v>
      </c>
      <c r="D16" s="731"/>
      <c r="E16" s="367">
        <v>23.45</v>
      </c>
      <c r="G16" s="367">
        <v>23.19</v>
      </c>
      <c r="H16" s="731"/>
      <c r="I16" s="367">
        <v>23.27</v>
      </c>
      <c r="J16" s="727"/>
      <c r="K16" s="727">
        <v>28.75</v>
      </c>
    </row>
    <row r="17" spans="1:11">
      <c r="A17" s="348">
        <v>4</v>
      </c>
      <c r="B17" s="313" t="s">
        <v>1584</v>
      </c>
      <c r="C17" s="367">
        <v>23.25</v>
      </c>
      <c r="D17" s="731"/>
      <c r="E17" s="367">
        <v>23.45</v>
      </c>
      <c r="G17" s="367">
        <v>23.19</v>
      </c>
      <c r="H17" s="731"/>
      <c r="I17" s="367">
        <v>23.27</v>
      </c>
      <c r="J17" s="1428"/>
      <c r="K17" s="727">
        <v>28.75</v>
      </c>
    </row>
    <row r="18" spans="1:11">
      <c r="A18" s="348">
        <v>5</v>
      </c>
      <c r="B18" s="313" t="s">
        <v>1590</v>
      </c>
      <c r="C18" s="367">
        <v>23.25</v>
      </c>
      <c r="D18" s="731"/>
      <c r="E18" s="367">
        <v>23.45</v>
      </c>
      <c r="G18" s="367">
        <v>23.19</v>
      </c>
      <c r="H18" s="731"/>
      <c r="I18" s="367">
        <v>23.27</v>
      </c>
      <c r="J18" s="727"/>
      <c r="K18" s="727">
        <v>28.75</v>
      </c>
    </row>
    <row r="19" spans="1:11">
      <c r="A19" s="348">
        <v>6</v>
      </c>
      <c r="B19" s="313" t="s">
        <v>1585</v>
      </c>
      <c r="C19" s="367">
        <v>23.25</v>
      </c>
      <c r="D19" s="731"/>
      <c r="E19" s="367">
        <v>23.45</v>
      </c>
      <c r="G19" s="367">
        <v>23.19</v>
      </c>
      <c r="H19" s="731"/>
      <c r="I19" s="367">
        <v>23.27</v>
      </c>
      <c r="J19" s="1428"/>
      <c r="K19" s="727">
        <v>28.75</v>
      </c>
    </row>
    <row r="20" spans="1:11">
      <c r="A20" s="348">
        <v>7</v>
      </c>
      <c r="B20" s="313" t="s">
        <v>1586</v>
      </c>
      <c r="C20" s="367">
        <v>23.25</v>
      </c>
      <c r="D20" s="731"/>
      <c r="E20" s="367">
        <v>23.45</v>
      </c>
      <c r="G20" s="367">
        <v>23.19</v>
      </c>
      <c r="H20" s="731"/>
      <c r="I20" s="367">
        <v>23.27</v>
      </c>
      <c r="J20" s="1428"/>
      <c r="K20" s="727">
        <v>28.75</v>
      </c>
    </row>
    <row r="21" spans="1:11">
      <c r="A21" s="348">
        <v>8</v>
      </c>
      <c r="B21" s="313" t="s">
        <v>1994</v>
      </c>
      <c r="C21" s="367">
        <v>23.25</v>
      </c>
      <c r="D21" s="731"/>
      <c r="E21" s="367">
        <v>23.45</v>
      </c>
      <c r="G21" s="367">
        <v>23.19</v>
      </c>
      <c r="H21" s="731"/>
      <c r="I21" s="367">
        <v>23.27</v>
      </c>
      <c r="J21" s="1428"/>
      <c r="K21" s="727">
        <v>28.75</v>
      </c>
    </row>
    <row r="22" spans="1:11">
      <c r="A22" s="348">
        <v>9</v>
      </c>
      <c r="B22" s="313" t="s">
        <v>1995</v>
      </c>
      <c r="C22" s="367">
        <v>23.25</v>
      </c>
      <c r="D22" s="731"/>
      <c r="E22" s="367">
        <v>23.45</v>
      </c>
      <c r="G22" s="367">
        <v>23.19</v>
      </c>
      <c r="H22" s="731"/>
      <c r="I22" s="367">
        <v>23.27</v>
      </c>
      <c r="J22" s="1428"/>
      <c r="K22" s="727">
        <v>28.75</v>
      </c>
    </row>
    <row r="23" spans="1:11">
      <c r="A23" s="348">
        <v>10</v>
      </c>
      <c r="B23" s="312" t="s">
        <v>164</v>
      </c>
      <c r="C23" s="367">
        <v>23.25</v>
      </c>
      <c r="D23" s="731"/>
      <c r="E23" s="367">
        <v>23.45</v>
      </c>
      <c r="G23" s="367">
        <v>23.19</v>
      </c>
      <c r="H23" s="731"/>
      <c r="I23" s="367">
        <v>23.27</v>
      </c>
      <c r="J23" s="1428"/>
      <c r="K23" s="727">
        <v>28.75</v>
      </c>
    </row>
    <row r="24" spans="1:11">
      <c r="A24" s="348">
        <v>11</v>
      </c>
      <c r="B24" s="312" t="s">
        <v>3791</v>
      </c>
      <c r="C24" s="367">
        <v>23.25</v>
      </c>
      <c r="D24" s="731"/>
      <c r="E24" s="367">
        <v>23.45</v>
      </c>
      <c r="G24" s="367">
        <v>23.19</v>
      </c>
      <c r="H24" s="731"/>
      <c r="I24" s="367">
        <v>23.27</v>
      </c>
      <c r="J24" s="1428"/>
      <c r="K24" s="727">
        <v>28.75</v>
      </c>
    </row>
    <row r="25" spans="1:11">
      <c r="A25" s="348">
        <v>12</v>
      </c>
      <c r="B25" s="676" t="s">
        <v>2430</v>
      </c>
      <c r="C25" s="735" t="s">
        <v>1575</v>
      </c>
      <c r="D25" s="736"/>
      <c r="E25" s="735" t="s">
        <v>1575</v>
      </c>
      <c r="F25" s="735"/>
      <c r="G25" s="735" t="s">
        <v>1575</v>
      </c>
      <c r="H25" s="735"/>
      <c r="I25" s="735" t="s">
        <v>1575</v>
      </c>
      <c r="J25" s="727"/>
      <c r="K25" s="735" t="s">
        <v>1575</v>
      </c>
    </row>
    <row r="26" spans="1:11">
      <c r="A26" s="348">
        <v>13</v>
      </c>
      <c r="B26" s="327"/>
      <c r="C26" s="735"/>
      <c r="D26" s="736"/>
      <c r="E26" s="735"/>
      <c r="F26" s="735"/>
      <c r="G26" s="735"/>
      <c r="H26" s="735"/>
      <c r="I26" s="735"/>
      <c r="J26" s="727"/>
      <c r="K26" s="727"/>
    </row>
    <row r="27" spans="1:11">
      <c r="A27" s="348">
        <v>14</v>
      </c>
      <c r="B27" s="587" t="s">
        <v>2432</v>
      </c>
      <c r="C27" s="733">
        <v>4.2300000000000004</v>
      </c>
      <c r="D27" s="728"/>
      <c r="E27" s="733">
        <v>4.2699999999999996</v>
      </c>
      <c r="G27" s="733">
        <v>4.22</v>
      </c>
      <c r="H27" s="728"/>
      <c r="I27" s="733">
        <v>4.2300000000000004</v>
      </c>
      <c r="J27" s="727"/>
      <c r="K27" s="727">
        <v>5.23</v>
      </c>
    </row>
    <row r="28" spans="1:11">
      <c r="A28" s="348">
        <v>15</v>
      </c>
      <c r="B28" s="469"/>
      <c r="C28" s="728"/>
      <c r="D28" s="728"/>
      <c r="E28" s="728"/>
      <c r="H28" s="728"/>
      <c r="I28" s="728"/>
      <c r="J28" s="727"/>
      <c r="K28" s="727"/>
    </row>
    <row r="29" spans="1:11">
      <c r="A29" s="348">
        <v>16</v>
      </c>
      <c r="B29" s="316" t="s">
        <v>2414</v>
      </c>
      <c r="C29" s="1429"/>
      <c r="D29" s="1429"/>
      <c r="E29" s="727"/>
      <c r="H29" s="1429"/>
      <c r="I29" s="1429"/>
      <c r="J29" s="727"/>
      <c r="K29" s="727"/>
    </row>
    <row r="30" spans="1:11">
      <c r="A30" s="348">
        <v>17</v>
      </c>
      <c r="B30" s="312" t="s">
        <v>1588</v>
      </c>
      <c r="C30" s="733">
        <v>23.25</v>
      </c>
      <c r="D30" s="733"/>
      <c r="E30" s="733">
        <v>23.45</v>
      </c>
      <c r="G30" s="733">
        <v>23.19</v>
      </c>
      <c r="H30" s="728"/>
      <c r="I30" s="733">
        <v>23.27</v>
      </c>
      <c r="J30" s="727"/>
      <c r="K30" s="1428">
        <v>28.75</v>
      </c>
    </row>
    <row r="31" spans="1:11">
      <c r="A31" s="348">
        <v>18</v>
      </c>
      <c r="B31" s="381" t="s">
        <v>1589</v>
      </c>
      <c r="C31" s="367">
        <v>23.25</v>
      </c>
      <c r="D31" s="731"/>
      <c r="E31" s="367">
        <v>23.45</v>
      </c>
      <c r="G31" s="367">
        <v>23.19</v>
      </c>
      <c r="H31" s="728"/>
      <c r="I31" s="367">
        <v>23.27</v>
      </c>
      <c r="J31" s="727"/>
      <c r="K31" s="1428">
        <v>28.75</v>
      </c>
    </row>
    <row r="32" spans="1:11">
      <c r="A32" s="348">
        <v>19</v>
      </c>
      <c r="B32" s="313" t="s">
        <v>1584</v>
      </c>
      <c r="C32" s="367">
        <v>58.15</v>
      </c>
      <c r="D32" s="731"/>
      <c r="E32" s="367">
        <v>58.66</v>
      </c>
      <c r="G32" s="367">
        <v>58.01</v>
      </c>
      <c r="H32" s="728"/>
      <c r="I32" s="367">
        <v>58.21</v>
      </c>
      <c r="J32" s="727"/>
      <c r="K32" s="1428">
        <v>71.91</v>
      </c>
    </row>
    <row r="33" spans="1:11">
      <c r="A33" s="348">
        <v>20</v>
      </c>
      <c r="B33" s="313" t="s">
        <v>1590</v>
      </c>
      <c r="C33" s="367">
        <v>116.29</v>
      </c>
      <c r="D33" s="731"/>
      <c r="E33" s="367">
        <v>117.3</v>
      </c>
      <c r="G33" s="367">
        <v>116</v>
      </c>
      <c r="H33" s="728"/>
      <c r="I33" s="367">
        <v>116.4</v>
      </c>
      <c r="J33" s="1428"/>
      <c r="K33" s="1428">
        <v>143.79</v>
      </c>
    </row>
    <row r="34" spans="1:11">
      <c r="A34" s="348">
        <v>21</v>
      </c>
      <c r="B34" s="313" t="s">
        <v>1585</v>
      </c>
      <c r="C34" s="367">
        <v>186.09</v>
      </c>
      <c r="D34" s="731"/>
      <c r="E34" s="367">
        <v>187.71</v>
      </c>
      <c r="G34" s="367">
        <v>185.62</v>
      </c>
      <c r="H34" s="728"/>
      <c r="I34" s="367">
        <v>186.25</v>
      </c>
      <c r="J34" s="728"/>
      <c r="K34" s="1428">
        <v>230.07</v>
      </c>
    </row>
    <row r="35" spans="1:11">
      <c r="A35" s="348">
        <v>22</v>
      </c>
      <c r="B35" s="313" t="s">
        <v>1586</v>
      </c>
      <c r="C35" s="367">
        <v>372.16</v>
      </c>
      <c r="D35" s="731"/>
      <c r="E35" s="367">
        <v>375.4</v>
      </c>
      <c r="G35" s="367">
        <v>371.23</v>
      </c>
      <c r="H35" s="728"/>
      <c r="I35" s="367">
        <v>372.5</v>
      </c>
      <c r="J35" s="727"/>
      <c r="K35" s="1428">
        <v>460.15</v>
      </c>
    </row>
    <row r="36" spans="1:11">
      <c r="A36" s="348">
        <v>23</v>
      </c>
      <c r="B36" s="313" t="s">
        <v>1994</v>
      </c>
      <c r="C36" s="367">
        <v>581.51</v>
      </c>
      <c r="D36" s="731"/>
      <c r="E36" s="367">
        <v>586.57000000000005</v>
      </c>
      <c r="G36" s="367">
        <v>580.04999999999995</v>
      </c>
      <c r="H36" s="728"/>
      <c r="I36" s="367">
        <v>582.03</v>
      </c>
      <c r="J36" s="727"/>
      <c r="K36" s="1428">
        <v>718.98</v>
      </c>
    </row>
    <row r="37" spans="1:11">
      <c r="A37" s="348">
        <v>24</v>
      </c>
      <c r="B37" s="313" t="s">
        <v>1995</v>
      </c>
      <c r="C37" s="367">
        <v>1163.04</v>
      </c>
      <c r="D37" s="731"/>
      <c r="E37" s="367">
        <v>1173.1600000000001</v>
      </c>
      <c r="G37" s="367">
        <v>1160.1199999999999</v>
      </c>
      <c r="H37" s="1430"/>
      <c r="I37" s="367">
        <v>1164.08</v>
      </c>
      <c r="J37" s="727"/>
      <c r="K37" s="1428">
        <v>1437.99</v>
      </c>
    </row>
    <row r="38" spans="1:11">
      <c r="A38" s="348">
        <v>25</v>
      </c>
      <c r="B38" s="312" t="s">
        <v>164</v>
      </c>
      <c r="C38" s="367">
        <v>2093.4499999999998</v>
      </c>
      <c r="D38" s="731"/>
      <c r="E38" s="367">
        <v>2111.66</v>
      </c>
      <c r="G38" s="367">
        <v>2088.19</v>
      </c>
      <c r="H38" s="1430"/>
      <c r="I38" s="367">
        <v>2095.3200000000002</v>
      </c>
      <c r="J38" s="1428"/>
      <c r="K38" s="1428">
        <v>2588.35</v>
      </c>
    </row>
    <row r="39" spans="1:11">
      <c r="A39" s="348">
        <v>26</v>
      </c>
      <c r="B39" s="312" t="s">
        <v>3791</v>
      </c>
      <c r="C39" s="367">
        <v>3372.81</v>
      </c>
      <c r="D39" s="731"/>
      <c r="E39" s="367">
        <v>3402.15</v>
      </c>
      <c r="G39" s="367">
        <v>3364.34</v>
      </c>
      <c r="H39" s="1430"/>
      <c r="I39" s="367">
        <v>3373.83</v>
      </c>
      <c r="J39" s="1428"/>
      <c r="K39" s="1428">
        <v>4167.6899999999996</v>
      </c>
    </row>
    <row r="40" spans="1:11">
      <c r="A40" s="348">
        <v>27</v>
      </c>
      <c r="B40" s="676" t="s">
        <v>2431</v>
      </c>
      <c r="C40" s="735" t="s">
        <v>1575</v>
      </c>
      <c r="D40" s="736"/>
      <c r="E40" s="735" t="s">
        <v>1575</v>
      </c>
      <c r="F40" s="735"/>
      <c r="G40" s="735" t="s">
        <v>1575</v>
      </c>
      <c r="H40" s="735"/>
      <c r="I40" s="735" t="s">
        <v>1575</v>
      </c>
      <c r="J40" s="727"/>
      <c r="K40" s="735" t="s">
        <v>1575</v>
      </c>
    </row>
    <row r="41" spans="1:11">
      <c r="A41" s="348">
        <v>28</v>
      </c>
      <c r="B41" s="676"/>
      <c r="C41" s="728"/>
      <c r="D41" s="728"/>
      <c r="E41" s="727"/>
      <c r="H41" s="728"/>
      <c r="I41" s="728"/>
      <c r="J41" s="727"/>
      <c r="K41" s="727"/>
    </row>
    <row r="42" spans="1:11">
      <c r="A42" s="348">
        <v>29</v>
      </c>
      <c r="B42" s="318" t="s">
        <v>1443</v>
      </c>
      <c r="C42" s="733">
        <v>5.0999999999999996</v>
      </c>
      <c r="D42" s="1430"/>
      <c r="E42" s="733">
        <v>5.14</v>
      </c>
      <c r="G42" s="733">
        <v>5.08</v>
      </c>
      <c r="H42" s="1430"/>
      <c r="I42" s="733">
        <v>5.0999999999999996</v>
      </c>
      <c r="J42" s="727"/>
      <c r="K42" s="727">
        <v>6.3</v>
      </c>
    </row>
    <row r="43" spans="1:11">
      <c r="A43" s="348">
        <v>30</v>
      </c>
      <c r="B43" s="327"/>
      <c r="C43" s="1429"/>
      <c r="D43" s="1429"/>
      <c r="E43" s="727"/>
      <c r="H43" s="1429"/>
      <c r="I43" s="1429"/>
      <c r="J43" s="727"/>
      <c r="K43" s="727"/>
    </row>
    <row r="44" spans="1:11">
      <c r="A44" s="348">
        <v>31</v>
      </c>
      <c r="B44" s="316" t="s">
        <v>165</v>
      </c>
      <c r="C44" s="728"/>
      <c r="D44" s="728"/>
      <c r="E44" s="727"/>
      <c r="H44" s="728"/>
      <c r="I44" s="728"/>
      <c r="J44" s="727"/>
      <c r="K44" s="727"/>
    </row>
    <row r="45" spans="1:11">
      <c r="A45" s="348">
        <v>32</v>
      </c>
      <c r="B45" s="1272" t="s">
        <v>3796</v>
      </c>
      <c r="C45" s="733">
        <v>7.37</v>
      </c>
      <c r="D45" s="728"/>
      <c r="E45" s="733">
        <v>7.43</v>
      </c>
      <c r="G45" s="733">
        <v>7.35</v>
      </c>
      <c r="H45" s="728"/>
      <c r="I45" s="733">
        <v>7.38</v>
      </c>
      <c r="J45" s="727"/>
      <c r="K45" s="727">
        <v>9.1199999999999992</v>
      </c>
    </row>
    <row r="46" spans="1:11">
      <c r="A46" s="348">
        <v>33</v>
      </c>
      <c r="B46" s="318" t="s">
        <v>1443</v>
      </c>
      <c r="C46" s="733">
        <v>1.1000000000000001</v>
      </c>
      <c r="D46" s="728"/>
      <c r="E46" s="733">
        <v>1.1100000000000001</v>
      </c>
      <c r="G46" s="733">
        <v>1.1000000000000001</v>
      </c>
      <c r="H46" s="728"/>
      <c r="I46" s="733">
        <v>1.1000000000000001</v>
      </c>
      <c r="J46" s="727"/>
      <c r="K46" s="727">
        <v>1.36</v>
      </c>
    </row>
    <row r="47" spans="1:11">
      <c r="A47" s="348">
        <v>34</v>
      </c>
      <c r="B47" s="327"/>
      <c r="C47" s="1429"/>
      <c r="D47" s="1429"/>
      <c r="E47" s="727"/>
      <c r="G47" s="727"/>
      <c r="H47" s="1429"/>
      <c r="I47" s="727"/>
      <c r="J47" s="727"/>
      <c r="K47" s="727"/>
    </row>
    <row r="48" spans="1:11">
      <c r="A48" s="348">
        <v>35</v>
      </c>
      <c r="B48" s="316" t="s">
        <v>3797</v>
      </c>
      <c r="C48" s="728"/>
      <c r="D48" s="728"/>
      <c r="E48" s="727"/>
      <c r="G48" s="727"/>
      <c r="H48" s="728"/>
      <c r="I48" s="727"/>
      <c r="J48" s="727"/>
      <c r="K48" s="727"/>
    </row>
    <row r="49" spans="1:11">
      <c r="A49" s="348">
        <v>36</v>
      </c>
      <c r="B49" s="1272" t="s">
        <v>3796</v>
      </c>
      <c r="C49" s="733">
        <v>7.37</v>
      </c>
      <c r="D49" s="728"/>
      <c r="E49" s="733">
        <v>7.43</v>
      </c>
      <c r="G49" s="733">
        <v>7.35</v>
      </c>
      <c r="H49" s="728"/>
      <c r="I49" s="733">
        <v>7.38</v>
      </c>
      <c r="J49" s="727"/>
      <c r="K49" s="727">
        <v>9.1199999999999992</v>
      </c>
    </row>
    <row r="50" spans="1:11">
      <c r="A50" s="348">
        <v>37</v>
      </c>
      <c r="B50" s="318" t="s">
        <v>1443</v>
      </c>
      <c r="C50" s="733">
        <v>1.1000000000000001</v>
      </c>
      <c r="D50" s="728"/>
      <c r="E50" s="733">
        <v>1.1100000000000001</v>
      </c>
      <c r="G50" s="733">
        <v>1.1000000000000001</v>
      </c>
      <c r="H50" s="728"/>
      <c r="I50" s="733">
        <v>1.1000000000000001</v>
      </c>
      <c r="J50" s="727"/>
      <c r="K50" s="727">
        <v>1.36</v>
      </c>
    </row>
    <row r="51" spans="1:11">
      <c r="A51" s="346"/>
      <c r="B51" s="392"/>
      <c r="C51" s="364"/>
      <c r="D51" s="364"/>
      <c r="E51" s="364"/>
      <c r="F51" s="364"/>
      <c r="G51" s="364"/>
      <c r="H51" s="364"/>
      <c r="I51" s="364"/>
      <c r="J51" s="1946"/>
      <c r="K51" s="1946"/>
    </row>
    <row r="52" spans="1:11">
      <c r="A52" s="348"/>
      <c r="I52" s="729"/>
      <c r="J52" s="729"/>
      <c r="K52" s="729"/>
    </row>
    <row r="53" spans="1:11">
      <c r="I53" s="729"/>
      <c r="J53" s="729"/>
      <c r="K53" s="729"/>
    </row>
    <row r="54" spans="1:11">
      <c r="I54" s="729"/>
      <c r="J54" s="729"/>
      <c r="K54" s="729"/>
    </row>
    <row r="55" spans="1:11">
      <c r="I55" s="729"/>
      <c r="J55" s="729"/>
      <c r="K55" s="729"/>
    </row>
    <row r="56" spans="1:11">
      <c r="I56" s="729"/>
      <c r="J56" s="729"/>
      <c r="K56" s="729"/>
    </row>
    <row r="57" spans="1:11">
      <c r="I57" s="729"/>
      <c r="J57" s="729"/>
      <c r="K57" s="729"/>
    </row>
    <row r="58" spans="1:11">
      <c r="I58" s="729"/>
      <c r="J58" s="729"/>
      <c r="K58" s="729"/>
    </row>
    <row r="59" spans="1:11">
      <c r="I59" s="729"/>
      <c r="J59" s="729"/>
      <c r="K59" s="729"/>
    </row>
    <row r="60" spans="1:11">
      <c r="I60" s="729"/>
      <c r="J60" s="729"/>
      <c r="K60" s="729"/>
    </row>
    <row r="61" spans="1:11">
      <c r="I61" s="729"/>
      <c r="J61" s="729"/>
      <c r="K61" s="729"/>
    </row>
    <row r="62" spans="1:11">
      <c r="I62" s="729"/>
      <c r="J62" s="729"/>
      <c r="K62" s="729"/>
    </row>
    <row r="63" spans="1:11">
      <c r="I63" s="729"/>
      <c r="J63" s="729"/>
      <c r="K63" s="729"/>
    </row>
    <row r="64" spans="1:11">
      <c r="I64" s="729"/>
      <c r="J64" s="729"/>
      <c r="K64" s="729"/>
    </row>
    <row r="65" spans="9:11">
      <c r="I65" s="729"/>
      <c r="J65" s="729"/>
      <c r="K65" s="729"/>
    </row>
    <row r="66" spans="9:11">
      <c r="I66" s="729"/>
      <c r="J66" s="729"/>
      <c r="K66" s="729"/>
    </row>
    <row r="67" spans="9:11">
      <c r="I67" s="729"/>
      <c r="J67" s="729"/>
      <c r="K67" s="729"/>
    </row>
    <row r="68" spans="9:11">
      <c r="I68" s="729"/>
      <c r="J68" s="729"/>
      <c r="K68" s="729"/>
    </row>
    <row r="69" spans="9:11">
      <c r="I69" s="729"/>
      <c r="J69" s="729"/>
      <c r="K69" s="729"/>
    </row>
    <row r="107" spans="9:9">
      <c r="I107" s="410"/>
    </row>
    <row r="110" spans="9:9">
      <c r="I110" s="410"/>
    </row>
    <row r="233" spans="1:8">
      <c r="A233" s="2108"/>
      <c r="B233" s="2333"/>
      <c r="C233" s="2108"/>
      <c r="D233" s="2108"/>
      <c r="E233" s="2108"/>
      <c r="F233" s="2108"/>
      <c r="G233" s="2108"/>
      <c r="H233" s="2108"/>
    </row>
    <row r="234" spans="1:8">
      <c r="A234" s="2108"/>
      <c r="B234" s="2333"/>
      <c r="C234" s="2108"/>
      <c r="D234" s="2108"/>
      <c r="E234" s="2108"/>
      <c r="F234" s="2108"/>
      <c r="G234" s="2108"/>
      <c r="H234" s="2108"/>
    </row>
    <row r="235" spans="1:8">
      <c r="A235" s="2108"/>
      <c r="B235" s="2333"/>
      <c r="C235" s="2108"/>
      <c r="D235" s="2108"/>
      <c r="E235" s="2108"/>
      <c r="F235" s="2108"/>
      <c r="G235" s="2108"/>
      <c r="H235" s="2108"/>
    </row>
    <row r="236" spans="1:8">
      <c r="A236" s="2108"/>
      <c r="B236" s="2333"/>
      <c r="C236" s="2108"/>
      <c r="D236" s="2108"/>
      <c r="E236" s="2108"/>
      <c r="F236" s="2108"/>
      <c r="G236" s="2108"/>
      <c r="H236" s="2108"/>
    </row>
    <row r="237" spans="1:8">
      <c r="A237" s="2108"/>
      <c r="B237" s="2333"/>
      <c r="C237" s="2108"/>
      <c r="D237" s="2108"/>
      <c r="E237" s="2108"/>
      <c r="F237" s="2108"/>
      <c r="G237" s="2108"/>
      <c r="H237" s="2108"/>
    </row>
    <row r="267" spans="1:8">
      <c r="A267" s="2108"/>
      <c r="B267" s="2333"/>
      <c r="C267" s="2108"/>
      <c r="D267" s="2108"/>
      <c r="E267" s="2108"/>
      <c r="F267" s="2108"/>
      <c r="G267" s="2108"/>
      <c r="H267" s="2108"/>
    </row>
    <row r="336" spans="1:1">
      <c r="A336" s="321"/>
    </row>
    <row r="353" spans="1:1">
      <c r="A353" s="2108"/>
    </row>
    <row r="354" spans="1:1">
      <c r="A354" s="2108"/>
    </row>
    <row r="355" spans="1:1">
      <c r="A355" s="2108"/>
    </row>
    <row r="356" spans="1:1">
      <c r="A356" s="2108"/>
    </row>
    <row r="357" spans="1:1">
      <c r="A357" s="2108"/>
    </row>
    <row r="358" spans="1:1">
      <c r="A358" s="2108"/>
    </row>
    <row r="359" spans="1:1">
      <c r="A359" s="2108"/>
    </row>
    <row r="360" spans="1:1">
      <c r="A360" s="2108"/>
    </row>
    <row r="361" spans="1:1">
      <c r="A361" s="2108"/>
    </row>
    <row r="362" spans="1:1">
      <c r="A362" s="2108"/>
    </row>
    <row r="363" spans="1:1">
      <c r="A363" s="2108"/>
    </row>
    <row r="364" spans="1:1">
      <c r="A364" s="2108"/>
    </row>
    <row r="365" spans="1:1">
      <c r="A365" s="2108"/>
    </row>
    <row r="366" spans="1:1">
      <c r="A366" s="2108"/>
    </row>
    <row r="367" spans="1:1">
      <c r="A367" s="2108"/>
    </row>
    <row r="368" spans="1:1">
      <c r="A368" s="2108"/>
    </row>
    <row r="369" spans="1:1">
      <c r="A369" s="2108"/>
    </row>
    <row r="370" spans="1:1">
      <c r="A370" s="2108"/>
    </row>
    <row r="371" spans="1:1">
      <c r="A371" s="2108"/>
    </row>
    <row r="372" spans="1:1">
      <c r="A372" s="2108"/>
    </row>
    <row r="373" spans="1:1">
      <c r="A373" s="2108"/>
    </row>
    <row r="374" spans="1:1">
      <c r="A374" s="2108"/>
    </row>
    <row r="375" spans="1:1">
      <c r="A375" s="2108"/>
    </row>
    <row r="376" spans="1:1">
      <c r="A376" s="2108"/>
    </row>
    <row r="377" spans="1:1">
      <c r="A377" s="2108"/>
    </row>
    <row r="378" spans="1:1">
      <c r="A378" s="2108"/>
    </row>
    <row r="379" spans="1:1">
      <c r="A379" s="2108"/>
    </row>
    <row r="380" spans="1:1">
      <c r="A380" s="2108"/>
    </row>
    <row r="381" spans="1:1">
      <c r="A381" s="2108"/>
    </row>
    <row r="382" spans="1:1">
      <c r="A382" s="2108"/>
    </row>
    <row r="383" spans="1:1">
      <c r="A383" s="2108"/>
    </row>
    <row r="384" spans="1:1">
      <c r="A384" s="2108"/>
    </row>
    <row r="385" spans="1:1">
      <c r="A385" s="2108"/>
    </row>
    <row r="386" spans="1:1">
      <c r="A386" s="2108"/>
    </row>
    <row r="387" spans="1:1">
      <c r="A387" s="2108"/>
    </row>
    <row r="388" spans="1:1">
      <c r="A388" s="2108"/>
    </row>
    <row r="389" spans="1:1">
      <c r="A389" s="2108"/>
    </row>
    <row r="390" spans="1:1">
      <c r="A390" s="2108"/>
    </row>
    <row r="391" spans="1:1">
      <c r="A391" s="2108"/>
    </row>
    <row r="392" spans="1:1">
      <c r="A392" s="2108"/>
    </row>
    <row r="393" spans="1:1">
      <c r="A393" s="2108"/>
    </row>
    <row r="394" spans="1:1">
      <c r="A394" s="2108"/>
    </row>
    <row r="395" spans="1:1">
      <c r="A395" s="2108"/>
    </row>
    <row r="396" spans="1:1">
      <c r="A396" s="2108"/>
    </row>
    <row r="397" spans="1:1">
      <c r="A397" s="2108"/>
    </row>
    <row r="398" spans="1:1">
      <c r="A398" s="2108"/>
    </row>
    <row r="399" spans="1:1">
      <c r="A399" s="2108"/>
    </row>
    <row r="400" spans="1:1">
      <c r="A400" s="2108"/>
    </row>
    <row r="401" spans="1:1">
      <c r="A401" s="2108"/>
    </row>
    <row r="402" spans="1:1">
      <c r="A402" s="2108"/>
    </row>
    <row r="403" spans="1:1">
      <c r="A403" s="2108"/>
    </row>
    <row r="404" spans="1:1">
      <c r="A404" s="2108"/>
    </row>
    <row r="405" spans="1:1">
      <c r="A405" s="2108"/>
    </row>
    <row r="406" spans="1:1">
      <c r="A406" s="2108"/>
    </row>
    <row r="407" spans="1:1">
      <c r="A407" s="2108"/>
    </row>
  </sheetData>
  <phoneticPr fontId="0" type="noConversion"/>
  <printOptions horizontalCentered="1"/>
  <pageMargins left="0.75" right="0.25" top="0.5" bottom="0.25" header="0.5" footer="0.5"/>
  <pageSetup scale="90" pageOrder="overThenDown"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80"/>
  <dimension ref="A1:DL113"/>
  <sheetViews>
    <sheetView view="pageBreakPreview" zoomScale="60" zoomScaleNormal="100" workbookViewId="0">
      <selection sqref="A1:D1"/>
    </sheetView>
  </sheetViews>
  <sheetFormatPr defaultColWidth="9.140625" defaultRowHeight="12.75"/>
  <cols>
    <col min="1" max="1" width="4.7109375" style="549" customWidth="1"/>
    <col min="2" max="2" width="6.42578125" style="549" customWidth="1"/>
    <col min="3" max="3" width="30.5703125" style="549" customWidth="1"/>
    <col min="4" max="4" width="10.7109375" style="549" customWidth="1"/>
    <col min="5" max="5" width="11.42578125" style="549" customWidth="1"/>
    <col min="6" max="6" width="10.7109375" style="541" customWidth="1"/>
    <col min="7" max="7" width="11.28515625" style="549" customWidth="1"/>
    <col min="8" max="8" width="10.7109375" style="549" customWidth="1"/>
    <col min="9" max="9" width="11.7109375" style="549" customWidth="1"/>
    <col min="10" max="10" width="10.140625" style="541" bestFit="1" customWidth="1"/>
    <col min="11" max="11" width="11.28515625" style="553" customWidth="1"/>
    <col min="12" max="13" width="10.7109375" style="541" customWidth="1"/>
    <col min="14" max="14" width="10.7109375" style="541" bestFit="1" customWidth="1"/>
    <col min="15" max="15" width="11.28515625" style="549" customWidth="1"/>
    <col min="16" max="16" width="4.7109375" style="549" customWidth="1"/>
    <col min="17" max="17" width="8.42578125" style="549" customWidth="1"/>
    <col min="18" max="18" width="31.7109375" style="549" customWidth="1"/>
    <col min="19" max="19" width="10.7109375" style="541" customWidth="1"/>
    <col min="20" max="20" width="11.7109375" style="538" customWidth="1"/>
    <col min="21" max="21" width="11.28515625" style="538" customWidth="1"/>
    <col min="22" max="22" width="10.7109375" style="539" customWidth="1"/>
    <col min="23" max="23" width="3.42578125" style="539" customWidth="1"/>
    <col min="24" max="24" width="11.7109375" style="539" customWidth="1"/>
    <col min="25" max="25" width="10.7109375" style="539" customWidth="1"/>
    <col min="26" max="26" width="11.7109375" style="539" customWidth="1"/>
    <col min="27" max="16384" width="9.140625" style="539"/>
  </cols>
  <sheetData>
    <row r="1" spans="1:26" s="792" customFormat="1">
      <c r="A1" s="2627" t="s">
        <v>171</v>
      </c>
      <c r="B1" s="2628"/>
      <c r="C1" s="2628"/>
      <c r="D1" s="2628"/>
      <c r="E1" s="789"/>
      <c r="F1" s="790"/>
      <c r="G1" s="1571"/>
      <c r="H1" s="791"/>
      <c r="I1" s="791"/>
      <c r="J1" s="790"/>
      <c r="K1" s="1571"/>
      <c r="L1" s="790"/>
      <c r="M1" s="790"/>
      <c r="N1" s="790"/>
      <c r="O1" s="679" t="s">
        <v>1741</v>
      </c>
      <c r="P1" s="1568" t="s">
        <v>171</v>
      </c>
      <c r="Q1" s="1569"/>
      <c r="R1" s="1569"/>
      <c r="S1" s="1569"/>
      <c r="T1" s="1569"/>
      <c r="Z1" s="679" t="s">
        <v>1741</v>
      </c>
    </row>
    <row r="2" spans="1:26" s="792" customFormat="1" ht="12">
      <c r="A2" s="2627" t="s">
        <v>3808</v>
      </c>
      <c r="B2" s="2627"/>
      <c r="C2" s="2627"/>
      <c r="D2" s="793"/>
      <c r="E2" s="789"/>
      <c r="F2" s="790"/>
      <c r="G2" s="794"/>
      <c r="H2" s="793"/>
      <c r="I2" s="791"/>
      <c r="J2" s="790"/>
      <c r="K2" s="794"/>
      <c r="L2" s="790"/>
      <c r="M2" s="790"/>
      <c r="N2" s="790"/>
      <c r="O2" s="679" t="s">
        <v>1580</v>
      </c>
      <c r="P2" s="2627" t="s">
        <v>3808</v>
      </c>
      <c r="Q2" s="2627"/>
      <c r="R2" s="2627"/>
      <c r="S2" s="2627"/>
      <c r="T2" s="793"/>
      <c r="Z2" s="679" t="s">
        <v>1580</v>
      </c>
    </row>
    <row r="3" spans="1:26" s="792" customFormat="1">
      <c r="A3" s="2629" t="s">
        <v>3807</v>
      </c>
      <c r="B3" s="2629"/>
      <c r="C3" s="2629"/>
      <c r="D3" s="793"/>
      <c r="E3" s="789"/>
      <c r="F3" s="790"/>
      <c r="G3" s="794"/>
      <c r="H3" s="793"/>
      <c r="I3" s="791"/>
      <c r="J3" s="790"/>
      <c r="K3" s="794"/>
      <c r="L3" s="790"/>
      <c r="M3" s="790"/>
      <c r="N3" s="790"/>
      <c r="O3" s="679" t="s">
        <v>3992</v>
      </c>
      <c r="P3" s="1570" t="s">
        <v>3807</v>
      </c>
      <c r="Q3" s="1569"/>
      <c r="R3" s="1569"/>
      <c r="S3" s="1569"/>
      <c r="T3" s="793"/>
      <c r="Z3" s="679" t="s">
        <v>3993</v>
      </c>
    </row>
    <row r="4" spans="1:26" s="792" customFormat="1">
      <c r="A4" s="2630" t="s">
        <v>2632</v>
      </c>
      <c r="B4" s="2628"/>
      <c r="C4" s="2628"/>
      <c r="D4" s="793"/>
      <c r="E4" s="789"/>
      <c r="F4" s="790"/>
      <c r="G4" s="794"/>
      <c r="H4" s="793"/>
      <c r="I4" s="791"/>
      <c r="J4" s="790"/>
      <c r="K4" s="794"/>
      <c r="L4" s="790"/>
      <c r="M4" s="790"/>
      <c r="N4" s="790"/>
      <c r="O4" s="1431" t="s">
        <v>4012</v>
      </c>
      <c r="P4" s="1571" t="s">
        <v>2632</v>
      </c>
      <c r="Q4" s="1569"/>
      <c r="R4" s="1569"/>
      <c r="S4" s="1569"/>
      <c r="T4" s="793"/>
      <c r="Z4" s="1431" t="s">
        <v>4012</v>
      </c>
    </row>
    <row r="5" spans="1:26" s="792" customFormat="1">
      <c r="A5" s="2630" t="s">
        <v>1570</v>
      </c>
      <c r="B5" s="2628"/>
      <c r="C5" s="2628"/>
      <c r="D5" s="793"/>
      <c r="E5" s="789"/>
      <c r="F5" s="790"/>
      <c r="G5" s="794"/>
      <c r="H5" s="793"/>
      <c r="I5" s="791"/>
      <c r="J5" s="790"/>
      <c r="K5" s="794"/>
      <c r="L5" s="790"/>
      <c r="M5" s="790"/>
      <c r="N5" s="790"/>
      <c r="O5" s="791"/>
      <c r="P5" s="1571" t="s">
        <v>1570</v>
      </c>
      <c r="Q5" s="1569"/>
      <c r="R5" s="1569"/>
      <c r="S5" s="1569"/>
      <c r="T5" s="793"/>
    </row>
    <row r="6" spans="1:26" s="792" customFormat="1">
      <c r="A6" s="2627" t="s">
        <v>1110</v>
      </c>
      <c r="B6" s="2628"/>
      <c r="C6" s="2628"/>
      <c r="D6" s="1571"/>
      <c r="E6" s="1571"/>
      <c r="F6" s="790"/>
      <c r="G6" s="594"/>
      <c r="H6" s="1571"/>
      <c r="I6" s="1571"/>
      <c r="J6" s="790"/>
      <c r="K6" s="594"/>
      <c r="L6" s="790"/>
      <c r="M6" s="790"/>
      <c r="N6" s="790"/>
      <c r="O6" s="1571"/>
      <c r="P6" s="1568" t="s">
        <v>1110</v>
      </c>
      <c r="Q6" s="1569"/>
      <c r="R6" s="1569"/>
      <c r="S6" s="1569"/>
      <c r="T6" s="1571"/>
    </row>
    <row r="7" spans="1:26" s="792" customFormat="1" ht="27" customHeight="1">
      <c r="A7" s="2637" t="s">
        <v>172</v>
      </c>
      <c r="B7" s="2638"/>
      <c r="C7" s="2638"/>
      <c r="D7" s="2638"/>
      <c r="E7" s="2638"/>
      <c r="F7" s="2638"/>
      <c r="G7" s="2638"/>
      <c r="H7" s="2638"/>
      <c r="I7" s="2638"/>
      <c r="J7" s="2638"/>
      <c r="K7" s="2638"/>
      <c r="L7" s="2636"/>
      <c r="M7" s="2636"/>
      <c r="N7" s="2636"/>
      <c r="O7" s="2638"/>
      <c r="P7" s="2634" t="s">
        <v>172</v>
      </c>
      <c r="Q7" s="2635"/>
      <c r="R7" s="2635"/>
      <c r="S7" s="2635"/>
      <c r="T7" s="2635"/>
      <c r="U7" s="2635"/>
      <c r="V7" s="2635"/>
      <c r="W7" s="2635"/>
      <c r="X7" s="2635"/>
      <c r="Y7" s="2635"/>
      <c r="Z7" s="2635"/>
    </row>
    <row r="8" spans="1:26" s="792" customFormat="1" ht="12">
      <c r="A8" s="795"/>
      <c r="B8" s="795"/>
      <c r="C8" s="795">
        <v>-1</v>
      </c>
      <c r="D8" s="795">
        <v>-2</v>
      </c>
      <c r="E8" s="795">
        <v>-3</v>
      </c>
      <c r="F8" s="795">
        <v>-4</v>
      </c>
      <c r="G8" s="795">
        <v>-5</v>
      </c>
      <c r="H8" s="795">
        <v>-6</v>
      </c>
      <c r="I8" s="795">
        <v>-7</v>
      </c>
      <c r="J8" s="795">
        <v>-8</v>
      </c>
      <c r="K8" s="795">
        <v>-9</v>
      </c>
      <c r="L8" s="795">
        <v>-10</v>
      </c>
      <c r="M8" s="795">
        <v>-11</v>
      </c>
      <c r="N8" s="795">
        <v>-12</v>
      </c>
      <c r="O8" s="795">
        <v>-13</v>
      </c>
      <c r="P8" s="795"/>
      <c r="Q8" s="795"/>
      <c r="R8" s="795">
        <v>-1</v>
      </c>
      <c r="S8" s="795">
        <v>-2</v>
      </c>
      <c r="T8" s="795">
        <v>-3</v>
      </c>
      <c r="U8" s="795">
        <v>-4</v>
      </c>
      <c r="V8" s="795">
        <v>-5</v>
      </c>
      <c r="W8" s="795"/>
      <c r="X8" s="795">
        <v>-6</v>
      </c>
      <c r="Y8" s="795">
        <v>-7</v>
      </c>
      <c r="Z8" s="795">
        <v>-8</v>
      </c>
    </row>
    <row r="9" spans="1:26" s="792" customFormat="1" ht="15.75" customHeight="1">
      <c r="A9" s="796"/>
      <c r="B9" s="796"/>
      <c r="C9" s="796"/>
      <c r="D9" s="796"/>
      <c r="E9" s="796" t="s">
        <v>173</v>
      </c>
      <c r="F9" s="796" t="s">
        <v>146</v>
      </c>
      <c r="G9" s="796"/>
      <c r="H9" s="796"/>
      <c r="I9" s="796" t="s">
        <v>173</v>
      </c>
      <c r="J9" s="796" t="s">
        <v>146</v>
      </c>
      <c r="K9" s="796"/>
      <c r="L9" s="796"/>
      <c r="M9" s="796" t="s">
        <v>173</v>
      </c>
      <c r="N9" s="796" t="s">
        <v>146</v>
      </c>
      <c r="O9" s="796"/>
      <c r="P9" s="796"/>
      <c r="Q9" s="796"/>
      <c r="R9" s="796"/>
      <c r="S9" s="796"/>
      <c r="T9" s="796" t="s">
        <v>173</v>
      </c>
      <c r="U9" s="796"/>
      <c r="V9" s="796" t="s">
        <v>2415</v>
      </c>
      <c r="W9" s="796"/>
      <c r="X9" s="796"/>
      <c r="Y9" s="797"/>
      <c r="Z9" s="797"/>
    </row>
    <row r="10" spans="1:26" s="800" customFormat="1" ht="26.25" customHeight="1">
      <c r="A10" s="796"/>
      <c r="B10" s="796"/>
      <c r="C10" s="796"/>
      <c r="D10" s="796" t="s">
        <v>175</v>
      </c>
      <c r="E10" s="796" t="s">
        <v>2416</v>
      </c>
      <c r="F10" s="796" t="s">
        <v>174</v>
      </c>
      <c r="G10" s="798" t="s">
        <v>220</v>
      </c>
      <c r="H10" s="796" t="s">
        <v>175</v>
      </c>
      <c r="I10" s="796" t="s">
        <v>2416</v>
      </c>
      <c r="J10" s="796" t="s">
        <v>174</v>
      </c>
      <c r="K10" s="798" t="s">
        <v>220</v>
      </c>
      <c r="L10" s="796" t="s">
        <v>175</v>
      </c>
      <c r="M10" s="796" t="s">
        <v>2416</v>
      </c>
      <c r="N10" s="796" t="s">
        <v>174</v>
      </c>
      <c r="O10" s="798" t="s">
        <v>220</v>
      </c>
      <c r="P10" s="798"/>
      <c r="Q10" s="798"/>
      <c r="R10" s="798"/>
      <c r="S10" s="796" t="s">
        <v>175</v>
      </c>
      <c r="T10" s="796" t="s">
        <v>2416</v>
      </c>
      <c r="U10" s="798" t="s">
        <v>220</v>
      </c>
      <c r="V10" s="796" t="s">
        <v>2417</v>
      </c>
      <c r="W10" s="796"/>
      <c r="X10" s="796"/>
      <c r="Y10" s="799"/>
      <c r="Z10" s="799"/>
    </row>
    <row r="11" spans="1:26" s="792" customFormat="1" ht="27.75" customHeight="1">
      <c r="A11" s="801" t="s">
        <v>1122</v>
      </c>
      <c r="B11" s="801"/>
      <c r="C11" s="801" t="s">
        <v>2087</v>
      </c>
      <c r="D11" s="801" t="s">
        <v>3883</v>
      </c>
      <c r="E11" s="801" t="s">
        <v>3883</v>
      </c>
      <c r="F11" s="1047" t="s">
        <v>3885</v>
      </c>
      <c r="G11" s="801" t="s">
        <v>3883</v>
      </c>
      <c r="H11" s="801" t="s">
        <v>3884</v>
      </c>
      <c r="I11" s="801" t="s">
        <v>3884</v>
      </c>
      <c r="J11" s="1298" t="s">
        <v>3790</v>
      </c>
      <c r="K11" s="801" t="s">
        <v>3884</v>
      </c>
      <c r="L11" s="1047" t="s">
        <v>3886</v>
      </c>
      <c r="M11" s="1047" t="s">
        <v>3886</v>
      </c>
      <c r="N11" s="1299" t="s">
        <v>3858</v>
      </c>
      <c r="O11" s="1047" t="s">
        <v>3886</v>
      </c>
      <c r="P11" s="801" t="s">
        <v>1122</v>
      </c>
      <c r="Q11" s="801"/>
      <c r="R11" s="801" t="s">
        <v>2087</v>
      </c>
      <c r="S11" s="802" t="s">
        <v>3882</v>
      </c>
      <c r="T11" s="802" t="s">
        <v>3882</v>
      </c>
      <c r="U11" s="802" t="s">
        <v>3882</v>
      </c>
      <c r="V11" s="1299">
        <v>42545</v>
      </c>
      <c r="W11" s="802"/>
      <c r="X11" s="801" t="s">
        <v>2418</v>
      </c>
      <c r="Y11" s="803" t="s">
        <v>176</v>
      </c>
      <c r="Z11" s="803" t="s">
        <v>2419</v>
      </c>
    </row>
    <row r="12" spans="1:26">
      <c r="A12" s="543">
        <v>1</v>
      </c>
      <c r="B12" s="544" t="s">
        <v>177</v>
      </c>
      <c r="C12" s="543"/>
      <c r="D12" s="543"/>
      <c r="E12" s="658"/>
      <c r="F12" s="658"/>
      <c r="G12" s="658"/>
      <c r="H12" s="543"/>
      <c r="I12" s="658"/>
      <c r="J12" s="658"/>
      <c r="K12" s="658"/>
      <c r="L12" s="543"/>
      <c r="M12" s="658"/>
      <c r="N12" s="658"/>
      <c r="O12" s="658"/>
      <c r="P12" s="543">
        <v>1</v>
      </c>
      <c r="Q12" s="544" t="s">
        <v>177</v>
      </c>
      <c r="R12" s="543"/>
      <c r="S12" s="543"/>
      <c r="T12" s="658"/>
      <c r="U12" s="658"/>
      <c r="V12" s="658"/>
      <c r="W12" s="658"/>
      <c r="X12" s="658"/>
      <c r="Y12" s="659"/>
      <c r="Z12" s="659"/>
    </row>
    <row r="13" spans="1:26">
      <c r="A13" s="543">
        <v>2</v>
      </c>
      <c r="B13" s="556"/>
      <c r="C13" s="1316" t="s">
        <v>178</v>
      </c>
      <c r="D13" s="523">
        <v>69224</v>
      </c>
      <c r="E13" s="546"/>
      <c r="F13" s="562">
        <v>9.58</v>
      </c>
      <c r="G13" s="1048">
        <v>663165.92000000004</v>
      </c>
      <c r="H13" s="523">
        <v>44947</v>
      </c>
      <c r="I13" s="546"/>
      <c r="J13" s="562">
        <v>9.69</v>
      </c>
      <c r="K13" s="1048">
        <v>435536.43</v>
      </c>
      <c r="L13" s="523">
        <v>5031</v>
      </c>
      <c r="M13" s="546"/>
      <c r="N13" s="562">
        <v>9.57</v>
      </c>
      <c r="O13" s="1048">
        <v>48146.67</v>
      </c>
      <c r="P13" s="543">
        <v>2</v>
      </c>
      <c r="Q13" s="556"/>
      <c r="R13" s="1316" t="s">
        <v>178</v>
      </c>
      <c r="S13" s="523">
        <v>119202</v>
      </c>
      <c r="T13" s="684"/>
      <c r="U13" s="1048">
        <v>1146849.02</v>
      </c>
      <c r="V13" s="562">
        <v>9.61</v>
      </c>
      <c r="W13" s="546"/>
      <c r="X13" s="1088">
        <v>1145531.22</v>
      </c>
      <c r="Y13" s="661">
        <v>9.68</v>
      </c>
      <c r="Z13" s="1050">
        <v>1153875.3599999999</v>
      </c>
    </row>
    <row r="14" spans="1:26">
      <c r="A14" s="543">
        <v>3</v>
      </c>
      <c r="B14" s="556"/>
      <c r="C14" s="1316" t="s">
        <v>2420</v>
      </c>
      <c r="D14" s="523"/>
      <c r="E14" s="546"/>
      <c r="F14" s="562">
        <v>9.58</v>
      </c>
      <c r="G14" s="1048">
        <v>0</v>
      </c>
      <c r="H14" s="523"/>
      <c r="I14" s="546"/>
      <c r="J14" s="562">
        <v>9.69</v>
      </c>
      <c r="K14" s="1048">
        <v>0</v>
      </c>
      <c r="L14" s="523"/>
      <c r="M14" s="546"/>
      <c r="N14" s="562">
        <v>9.57</v>
      </c>
      <c r="O14" s="1048">
        <v>0</v>
      </c>
      <c r="P14" s="543">
        <v>3</v>
      </c>
      <c r="Q14" s="556"/>
      <c r="R14" s="1316" t="s">
        <v>2420</v>
      </c>
      <c r="S14" s="523">
        <v>0</v>
      </c>
      <c r="T14" s="684"/>
      <c r="U14" s="1048">
        <v>0</v>
      </c>
      <c r="V14" s="562">
        <v>9.61</v>
      </c>
      <c r="W14" s="546"/>
      <c r="X14" s="1088">
        <v>0</v>
      </c>
      <c r="Y14" s="661">
        <v>9.68</v>
      </c>
      <c r="Z14" s="1050">
        <v>0</v>
      </c>
    </row>
    <row r="15" spans="1:26">
      <c r="A15" s="543">
        <v>4</v>
      </c>
      <c r="B15" s="556"/>
      <c r="C15" s="1316" t="s">
        <v>179</v>
      </c>
      <c r="D15" s="523">
        <v>345</v>
      </c>
      <c r="E15" s="546"/>
      <c r="F15" s="562">
        <v>23.94</v>
      </c>
      <c r="G15" s="1048">
        <v>8259.3000000000011</v>
      </c>
      <c r="H15" s="523">
        <v>224</v>
      </c>
      <c r="I15" s="546"/>
      <c r="J15" s="562">
        <v>24.22</v>
      </c>
      <c r="K15" s="1048">
        <v>5425.28</v>
      </c>
      <c r="L15" s="523">
        <v>26</v>
      </c>
      <c r="M15" s="546"/>
      <c r="N15" s="562">
        <v>23.92</v>
      </c>
      <c r="O15" s="1048">
        <v>621.92000000000007</v>
      </c>
      <c r="P15" s="543">
        <v>4</v>
      </c>
      <c r="Q15" s="556"/>
      <c r="R15" s="1316" t="s">
        <v>179</v>
      </c>
      <c r="S15" s="523">
        <v>595</v>
      </c>
      <c r="T15" s="684"/>
      <c r="U15" s="1048">
        <v>14306.500000000002</v>
      </c>
      <c r="V15" s="562">
        <v>24.02</v>
      </c>
      <c r="W15" s="546"/>
      <c r="X15" s="1088">
        <v>14291.9</v>
      </c>
      <c r="Y15" s="661">
        <v>24.2</v>
      </c>
      <c r="Z15" s="1050">
        <v>14399</v>
      </c>
    </row>
    <row r="16" spans="1:26">
      <c r="A16" s="543">
        <v>5</v>
      </c>
      <c r="B16" s="556"/>
      <c r="C16" s="1316" t="s">
        <v>180</v>
      </c>
      <c r="D16" s="523">
        <v>21</v>
      </c>
      <c r="E16" s="546"/>
      <c r="F16" s="562">
        <v>47.87</v>
      </c>
      <c r="G16" s="1048">
        <v>1005.27</v>
      </c>
      <c r="H16" s="523">
        <v>14</v>
      </c>
      <c r="I16" s="546"/>
      <c r="J16" s="562">
        <v>48.44</v>
      </c>
      <c r="K16" s="1048">
        <v>678.16</v>
      </c>
      <c r="L16" s="523">
        <v>1</v>
      </c>
      <c r="M16" s="546"/>
      <c r="N16" s="562">
        <v>47.85</v>
      </c>
      <c r="O16" s="1048">
        <v>47.85</v>
      </c>
      <c r="P16" s="543">
        <v>5</v>
      </c>
      <c r="Q16" s="556"/>
      <c r="R16" s="1316" t="s">
        <v>180</v>
      </c>
      <c r="S16" s="523">
        <v>36</v>
      </c>
      <c r="T16" s="684"/>
      <c r="U16" s="1048">
        <v>1731.2799999999997</v>
      </c>
      <c r="V16" s="562">
        <v>48.05</v>
      </c>
      <c r="W16" s="546"/>
      <c r="X16" s="1088">
        <v>1729.8</v>
      </c>
      <c r="Y16" s="661">
        <v>48.42</v>
      </c>
      <c r="Z16" s="1050">
        <v>1743.1200000000001</v>
      </c>
    </row>
    <row r="17" spans="1:116">
      <c r="A17" s="543">
        <v>6</v>
      </c>
      <c r="B17" s="556"/>
      <c r="C17" s="1316" t="s">
        <v>2409</v>
      </c>
      <c r="D17" s="523">
        <v>7</v>
      </c>
      <c r="E17" s="546"/>
      <c r="F17" s="562">
        <v>76.59</v>
      </c>
      <c r="G17" s="1048">
        <v>536.13</v>
      </c>
      <c r="H17" s="523">
        <v>3.5</v>
      </c>
      <c r="I17" s="546"/>
      <c r="J17" s="562">
        <v>77.5</v>
      </c>
      <c r="K17" s="1048">
        <v>271.25</v>
      </c>
      <c r="L17" s="523">
        <v>1</v>
      </c>
      <c r="M17" s="546"/>
      <c r="N17" s="562">
        <v>76.55</v>
      </c>
      <c r="O17" s="1048">
        <v>76.55</v>
      </c>
      <c r="P17" s="543">
        <v>6</v>
      </c>
      <c r="Q17" s="556"/>
      <c r="R17" s="1316" t="s">
        <v>2409</v>
      </c>
      <c r="S17" s="523">
        <v>11.5</v>
      </c>
      <c r="T17" s="684"/>
      <c r="U17" s="1048">
        <v>883.93</v>
      </c>
      <c r="V17" s="562">
        <v>76.87</v>
      </c>
      <c r="W17" s="546"/>
      <c r="X17" s="1088">
        <v>884.00500000000011</v>
      </c>
      <c r="Y17" s="661">
        <v>77.45</v>
      </c>
      <c r="Z17" s="1050">
        <v>890.67500000000007</v>
      </c>
    </row>
    <row r="18" spans="1:116">
      <c r="A18" s="543">
        <v>7</v>
      </c>
      <c r="B18" s="556"/>
      <c r="C18" s="1316" t="s">
        <v>2410</v>
      </c>
      <c r="D18" s="660">
        <v>0</v>
      </c>
      <c r="E18" s="546"/>
      <c r="F18" s="562">
        <v>153.18</v>
      </c>
      <c r="G18" s="1048">
        <v>0</v>
      </c>
      <c r="H18" s="660"/>
      <c r="I18" s="546"/>
      <c r="J18" s="562">
        <v>155</v>
      </c>
      <c r="K18" s="1048">
        <v>0</v>
      </c>
      <c r="L18" s="660"/>
      <c r="M18" s="546"/>
      <c r="N18" s="562">
        <v>153.11000000000001</v>
      </c>
      <c r="O18" s="1048">
        <v>0</v>
      </c>
      <c r="P18" s="543">
        <v>7</v>
      </c>
      <c r="Q18" s="556"/>
      <c r="R18" s="1316" t="s">
        <v>2410</v>
      </c>
      <c r="S18" s="523">
        <v>0</v>
      </c>
      <c r="T18" s="684"/>
      <c r="U18" s="1048">
        <v>0</v>
      </c>
      <c r="V18" s="562">
        <v>153.75</v>
      </c>
      <c r="W18" s="546"/>
      <c r="X18" s="1088">
        <v>0</v>
      </c>
      <c r="Y18" s="661">
        <v>154.91999999999999</v>
      </c>
      <c r="Z18" s="1050">
        <v>0</v>
      </c>
    </row>
    <row r="19" spans="1:116">
      <c r="A19" s="543">
        <v>8</v>
      </c>
      <c r="B19" s="556"/>
      <c r="C19" s="1316" t="s">
        <v>2411</v>
      </c>
      <c r="D19" s="660">
        <v>0</v>
      </c>
      <c r="E19" s="546"/>
      <c r="F19" s="562">
        <v>239.35</v>
      </c>
      <c r="G19" s="1048">
        <v>0</v>
      </c>
      <c r="H19" s="660"/>
      <c r="I19" s="546"/>
      <c r="J19" s="562">
        <v>242.2</v>
      </c>
      <c r="K19" s="1048">
        <v>0</v>
      </c>
      <c r="L19" s="660"/>
      <c r="M19" s="546"/>
      <c r="N19" s="562">
        <v>239.25</v>
      </c>
      <c r="O19" s="1048">
        <v>0</v>
      </c>
      <c r="P19" s="543">
        <v>8</v>
      </c>
      <c r="Q19" s="556"/>
      <c r="R19" s="1316" t="s">
        <v>2411</v>
      </c>
      <c r="S19" s="523">
        <v>0</v>
      </c>
      <c r="T19" s="684"/>
      <c r="U19" s="1048">
        <v>0</v>
      </c>
      <c r="V19" s="562">
        <v>240.25</v>
      </c>
      <c r="W19" s="546"/>
      <c r="X19" s="1088">
        <v>0</v>
      </c>
      <c r="Y19" s="661">
        <v>242.08</v>
      </c>
      <c r="Z19" s="1050">
        <v>0</v>
      </c>
    </row>
    <row r="20" spans="1:116">
      <c r="A20" s="543">
        <v>9</v>
      </c>
      <c r="B20" s="556"/>
      <c r="C20" s="1316" t="s">
        <v>2412</v>
      </c>
      <c r="D20" s="660">
        <v>0</v>
      </c>
      <c r="E20" s="546"/>
      <c r="F20" s="562">
        <v>478.69</v>
      </c>
      <c r="G20" s="1048">
        <v>0</v>
      </c>
      <c r="H20" s="660"/>
      <c r="I20" s="546"/>
      <c r="J20" s="562">
        <v>484.39</v>
      </c>
      <c r="K20" s="1048">
        <v>0</v>
      </c>
      <c r="L20" s="660"/>
      <c r="M20" s="546"/>
      <c r="N20" s="562">
        <v>478.48</v>
      </c>
      <c r="O20" s="1048">
        <v>0</v>
      </c>
      <c r="P20" s="543">
        <v>9</v>
      </c>
      <c r="Q20" s="556"/>
      <c r="R20" s="1316" t="s">
        <v>2412</v>
      </c>
      <c r="S20" s="523">
        <v>0</v>
      </c>
      <c r="T20" s="684"/>
      <c r="U20" s="1048">
        <v>0</v>
      </c>
      <c r="V20" s="562">
        <v>480.47</v>
      </c>
      <c r="W20" s="546"/>
      <c r="X20" s="1088">
        <v>0</v>
      </c>
      <c r="Y20" s="661">
        <v>484.12</v>
      </c>
      <c r="Z20" s="1050">
        <v>0</v>
      </c>
    </row>
    <row r="21" spans="1:116">
      <c r="A21" s="543">
        <v>10</v>
      </c>
      <c r="B21" s="556"/>
      <c r="C21" s="1316" t="s">
        <v>2413</v>
      </c>
      <c r="D21" s="660">
        <v>0</v>
      </c>
      <c r="E21" s="546"/>
      <c r="F21" s="562">
        <v>861.62</v>
      </c>
      <c r="G21" s="1048">
        <v>0</v>
      </c>
      <c r="H21" s="660">
        <v>0</v>
      </c>
      <c r="I21" s="546"/>
      <c r="J21" s="562">
        <v>871.87</v>
      </c>
      <c r="K21" s="1048">
        <v>0</v>
      </c>
      <c r="L21" s="660">
        <v>0</v>
      </c>
      <c r="M21" s="546"/>
      <c r="N21" s="562">
        <v>861.24</v>
      </c>
      <c r="O21" s="1048">
        <v>0</v>
      </c>
      <c r="P21" s="543">
        <v>10</v>
      </c>
      <c r="Q21" s="556"/>
      <c r="R21" s="1316" t="s">
        <v>2413</v>
      </c>
      <c r="S21" s="523">
        <v>0</v>
      </c>
      <c r="T21" s="684"/>
      <c r="U21" s="1048">
        <v>0</v>
      </c>
      <c r="V21" s="562">
        <v>864.83</v>
      </c>
      <c r="W21" s="546"/>
      <c r="X21" s="1088">
        <v>0</v>
      </c>
      <c r="Y21" s="661">
        <v>871.4</v>
      </c>
      <c r="Z21" s="1050">
        <v>0</v>
      </c>
    </row>
    <row r="22" spans="1:116">
      <c r="A22" s="543">
        <v>11</v>
      </c>
      <c r="B22" s="556"/>
      <c r="C22" s="1316" t="s">
        <v>3881</v>
      </c>
      <c r="D22" s="523"/>
      <c r="E22" s="546"/>
      <c r="F22" s="562">
        <v>1388.19</v>
      </c>
      <c r="G22" s="1048">
        <v>0</v>
      </c>
      <c r="H22" s="523"/>
      <c r="I22" s="546"/>
      <c r="J22" s="562">
        <v>1404.71</v>
      </c>
      <c r="K22" s="1048">
        <v>0</v>
      </c>
      <c r="L22" s="523"/>
      <c r="M22" s="546"/>
      <c r="N22" s="562">
        <v>1387.58</v>
      </c>
      <c r="O22" s="1048">
        <v>0</v>
      </c>
      <c r="P22" s="543">
        <v>11</v>
      </c>
      <c r="Q22" s="556"/>
      <c r="R22" s="1316" t="s">
        <v>3881</v>
      </c>
      <c r="S22" s="523">
        <v>0</v>
      </c>
      <c r="T22" s="684"/>
      <c r="U22" s="1048">
        <v>0</v>
      </c>
      <c r="V22" s="562">
        <v>1393.36</v>
      </c>
      <c r="W22" s="546"/>
      <c r="X22" s="1088">
        <v>0</v>
      </c>
      <c r="Y22" s="661">
        <v>1403.95</v>
      </c>
      <c r="Z22" s="1050">
        <v>0</v>
      </c>
    </row>
    <row r="23" spans="1:116" ht="15" customHeight="1" thickBot="1">
      <c r="A23" s="543">
        <v>12</v>
      </c>
      <c r="B23" s="1316" t="s">
        <v>2425</v>
      </c>
      <c r="D23" s="663">
        <v>69597</v>
      </c>
      <c r="E23" s="664"/>
      <c r="F23" s="696"/>
      <c r="G23" s="1049">
        <v>672966.62000000011</v>
      </c>
      <c r="H23" s="663">
        <v>45188.5</v>
      </c>
      <c r="I23" s="664"/>
      <c r="J23" s="562"/>
      <c r="K23" s="1049">
        <v>441911.12</v>
      </c>
      <c r="L23" s="663">
        <v>5059</v>
      </c>
      <c r="M23" s="664"/>
      <c r="N23" s="696"/>
      <c r="O23" s="1049">
        <v>48892.99</v>
      </c>
      <c r="P23" s="543">
        <v>12</v>
      </c>
      <c r="Q23" s="1316" t="s">
        <v>2425</v>
      </c>
      <c r="S23" s="682">
        <v>119844.5</v>
      </c>
      <c r="T23" s="683"/>
      <c r="U23" s="1049">
        <v>1163770.73</v>
      </c>
      <c r="V23" s="696"/>
      <c r="W23" s="664"/>
      <c r="X23" s="1049">
        <v>1162436.9249999998</v>
      </c>
      <c r="Y23" s="661"/>
      <c r="Z23" s="1049">
        <v>1170908.155</v>
      </c>
    </row>
    <row r="24" spans="1:116" ht="13.5" thickTop="1">
      <c r="A24" s="543">
        <v>13</v>
      </c>
      <c r="B24" s="1568" t="s">
        <v>181</v>
      </c>
      <c r="C24" s="545"/>
      <c r="D24" s="545"/>
      <c r="E24" s="664"/>
      <c r="F24" s="696"/>
      <c r="G24" s="696"/>
      <c r="H24" s="545"/>
      <c r="I24" s="664"/>
      <c r="J24" s="696"/>
      <c r="K24" s="1082"/>
      <c r="L24" s="545"/>
      <c r="M24" s="664"/>
      <c r="N24" s="696"/>
      <c r="O24" s="1082"/>
      <c r="P24" s="543">
        <v>13</v>
      </c>
      <c r="Q24" s="1568" t="s">
        <v>181</v>
      </c>
      <c r="R24" s="545"/>
      <c r="S24" s="560"/>
      <c r="T24" s="683"/>
      <c r="U24" s="696"/>
      <c r="V24" s="696"/>
      <c r="W24" s="664"/>
      <c r="X24" s="1050"/>
      <c r="Y24" s="661"/>
      <c r="Z24" s="661"/>
    </row>
    <row r="25" spans="1:116">
      <c r="A25" s="543">
        <v>14</v>
      </c>
      <c r="B25" s="1295"/>
      <c r="C25" s="1296" t="s">
        <v>3793</v>
      </c>
      <c r="D25" s="1053"/>
      <c r="E25" s="1054">
        <v>287830.66666666663</v>
      </c>
      <c r="F25" s="1077">
        <v>2.35</v>
      </c>
      <c r="G25" s="1080">
        <v>676402.06666666665</v>
      </c>
      <c r="H25" s="1053"/>
      <c r="I25" s="1054">
        <v>185034</v>
      </c>
      <c r="J25" s="1077">
        <v>2.38</v>
      </c>
      <c r="K25" s="1087">
        <v>440380.92</v>
      </c>
      <c r="L25" s="1053"/>
      <c r="M25" s="1054">
        <v>20559.333333333372</v>
      </c>
      <c r="N25" s="1077">
        <v>2.35</v>
      </c>
      <c r="O25" s="1080">
        <v>48314.433333333429</v>
      </c>
      <c r="P25" s="543">
        <v>14</v>
      </c>
      <c r="Q25" s="1295"/>
      <c r="R25" s="1296" t="s">
        <v>3793</v>
      </c>
      <c r="S25" s="1055"/>
      <c r="T25" s="1056">
        <v>493424</v>
      </c>
      <c r="U25" s="1048">
        <v>1165097.42</v>
      </c>
      <c r="V25" s="1077">
        <v>2.36</v>
      </c>
      <c r="W25" s="1079"/>
      <c r="X25" s="1087">
        <v>1164480.6399999999</v>
      </c>
      <c r="Y25" s="1078">
        <v>2.38</v>
      </c>
      <c r="Z25" s="1080">
        <v>1174349.1199999999</v>
      </c>
      <c r="AA25" s="1052"/>
      <c r="AB25" s="1052"/>
      <c r="AC25" s="1052"/>
      <c r="AD25" s="1052"/>
      <c r="AE25" s="1052"/>
      <c r="AF25" s="1052"/>
      <c r="AG25" s="1052"/>
      <c r="AH25" s="1052"/>
      <c r="AI25" s="1052"/>
      <c r="AJ25" s="1052"/>
      <c r="AK25" s="1052"/>
      <c r="AL25" s="1052"/>
      <c r="AM25" s="1052"/>
      <c r="AN25" s="1052"/>
      <c r="AO25" s="1052"/>
      <c r="AP25" s="1052"/>
      <c r="AQ25" s="1052"/>
      <c r="AR25" s="1052"/>
      <c r="AS25" s="1052"/>
      <c r="AT25" s="1052"/>
      <c r="AU25" s="1052"/>
      <c r="AV25" s="1052"/>
      <c r="AW25" s="1052"/>
      <c r="AX25" s="1052"/>
      <c r="AY25" s="1052"/>
      <c r="AZ25" s="1052"/>
      <c r="BA25" s="1052"/>
      <c r="BB25" s="1052"/>
      <c r="BC25" s="1052"/>
      <c r="BD25" s="1052"/>
      <c r="BE25" s="1052"/>
      <c r="BF25" s="1052"/>
      <c r="BG25" s="1052"/>
      <c r="BH25" s="1052"/>
      <c r="BI25" s="1052"/>
      <c r="BJ25" s="1052"/>
      <c r="BK25" s="1052"/>
      <c r="BL25" s="1052"/>
      <c r="BM25" s="1052"/>
      <c r="BN25" s="1052"/>
      <c r="BO25" s="1052"/>
      <c r="BP25" s="1052"/>
      <c r="BQ25" s="1052"/>
      <c r="BR25" s="1052"/>
      <c r="BS25" s="1052"/>
      <c r="BT25" s="1052"/>
      <c r="BU25" s="1052"/>
      <c r="BV25" s="1052"/>
      <c r="BW25" s="1052"/>
      <c r="BX25" s="1052"/>
      <c r="BY25" s="1052"/>
      <c r="BZ25" s="1052"/>
      <c r="CA25" s="1052"/>
      <c r="CB25" s="1052"/>
      <c r="CC25" s="1052"/>
      <c r="CD25" s="1052"/>
      <c r="CE25" s="1052"/>
      <c r="CF25" s="1052"/>
      <c r="CG25" s="1052"/>
      <c r="CH25" s="1052"/>
      <c r="CI25" s="1052"/>
      <c r="CJ25" s="1052"/>
      <c r="CK25" s="1052"/>
      <c r="CL25" s="1052"/>
      <c r="CM25" s="1052"/>
      <c r="CN25" s="1052"/>
      <c r="CO25" s="1052"/>
      <c r="CP25" s="1052"/>
      <c r="CQ25" s="1052"/>
      <c r="CR25" s="1052"/>
      <c r="CS25" s="1052"/>
      <c r="CT25" s="1052"/>
      <c r="CU25" s="1052"/>
      <c r="CV25" s="1052"/>
      <c r="CW25" s="1052"/>
      <c r="CX25" s="1052"/>
      <c r="CY25" s="1052"/>
      <c r="CZ25" s="1052"/>
      <c r="DA25" s="1052"/>
      <c r="DB25" s="1052"/>
      <c r="DC25" s="1052"/>
      <c r="DD25" s="1052"/>
      <c r="DE25" s="1052"/>
      <c r="DF25" s="1052"/>
      <c r="DG25" s="1052"/>
      <c r="DH25" s="1052"/>
      <c r="DI25" s="1052"/>
      <c r="DJ25" s="1052"/>
      <c r="DK25" s="1052"/>
      <c r="DL25" s="1052"/>
    </row>
    <row r="26" spans="1:116">
      <c r="A26" s="543">
        <v>15</v>
      </c>
      <c r="B26" s="1295"/>
      <c r="C26" s="1297" t="s">
        <v>3794</v>
      </c>
      <c r="D26" s="1053"/>
      <c r="E26" s="1054">
        <v>159418</v>
      </c>
      <c r="F26" s="1077">
        <v>2.72</v>
      </c>
      <c r="G26" s="1080">
        <v>433616.96</v>
      </c>
      <c r="H26" s="1053"/>
      <c r="I26" s="1054">
        <v>102483</v>
      </c>
      <c r="J26" s="1077">
        <v>2.75</v>
      </c>
      <c r="K26" s="1087">
        <v>281828.25</v>
      </c>
      <c r="L26" s="1053"/>
      <c r="M26" s="1054">
        <v>11387</v>
      </c>
      <c r="N26" s="1077">
        <v>2.72</v>
      </c>
      <c r="O26" s="1080">
        <v>30972.640000000003</v>
      </c>
      <c r="P26" s="543">
        <v>15</v>
      </c>
      <c r="Q26" s="1295"/>
      <c r="R26" s="1297" t="s">
        <v>3794</v>
      </c>
      <c r="S26" s="1055"/>
      <c r="T26" s="1056">
        <v>273288</v>
      </c>
      <c r="U26" s="1048">
        <v>746417.85</v>
      </c>
      <c r="V26" s="1077">
        <v>2.73</v>
      </c>
      <c r="W26" s="1079"/>
      <c r="X26" s="1087">
        <v>746076.24</v>
      </c>
      <c r="Y26" s="1078">
        <v>2.75</v>
      </c>
      <c r="Z26" s="1080">
        <v>751542</v>
      </c>
      <c r="AA26" s="1052"/>
      <c r="AB26" s="1052"/>
      <c r="AC26" s="1052"/>
      <c r="AD26" s="1052"/>
      <c r="AE26" s="1052"/>
      <c r="AF26" s="1052"/>
      <c r="AG26" s="1052"/>
      <c r="AH26" s="1052"/>
      <c r="AI26" s="1052"/>
      <c r="AJ26" s="1052"/>
      <c r="AK26" s="1052"/>
      <c r="AL26" s="1052"/>
      <c r="AM26" s="1052"/>
      <c r="AN26" s="1052"/>
      <c r="AO26" s="1052"/>
      <c r="AP26" s="1052"/>
      <c r="AQ26" s="1052"/>
      <c r="AR26" s="1052"/>
      <c r="AS26" s="1052"/>
      <c r="AT26" s="1052"/>
      <c r="AU26" s="1052"/>
      <c r="AV26" s="1052"/>
      <c r="AW26" s="1052"/>
      <c r="AX26" s="1052"/>
      <c r="AY26" s="1052"/>
      <c r="AZ26" s="1052"/>
      <c r="BA26" s="1052"/>
      <c r="BB26" s="1052"/>
      <c r="BC26" s="1052"/>
      <c r="BD26" s="1052"/>
      <c r="BE26" s="1052"/>
      <c r="BF26" s="1052"/>
      <c r="BG26" s="1052"/>
      <c r="BH26" s="1052"/>
      <c r="BI26" s="1052"/>
      <c r="BJ26" s="1052"/>
      <c r="BK26" s="1052"/>
      <c r="BL26" s="1052"/>
      <c r="BM26" s="1052"/>
      <c r="BN26" s="1052"/>
      <c r="BO26" s="1052"/>
      <c r="BP26" s="1052"/>
      <c r="BQ26" s="1052"/>
      <c r="BR26" s="1052"/>
      <c r="BS26" s="1052"/>
      <c r="BT26" s="1052"/>
      <c r="BU26" s="1052"/>
      <c r="BV26" s="1052"/>
      <c r="BW26" s="1052"/>
      <c r="BX26" s="1052"/>
      <c r="BY26" s="1052"/>
      <c r="BZ26" s="1052"/>
      <c r="CA26" s="1052"/>
      <c r="CB26" s="1052"/>
      <c r="CC26" s="1052"/>
      <c r="CD26" s="1052"/>
      <c r="CE26" s="1052"/>
      <c r="CF26" s="1052"/>
      <c r="CG26" s="1052"/>
      <c r="CH26" s="1052"/>
      <c r="CI26" s="1052"/>
      <c r="CJ26" s="1052"/>
      <c r="CK26" s="1052"/>
      <c r="CL26" s="1052"/>
      <c r="CM26" s="1052"/>
      <c r="CN26" s="1052"/>
      <c r="CO26" s="1052"/>
      <c r="CP26" s="1052"/>
      <c r="CQ26" s="1052"/>
      <c r="CR26" s="1052"/>
      <c r="CS26" s="1052"/>
      <c r="CT26" s="1052"/>
      <c r="CU26" s="1052"/>
      <c r="CV26" s="1052"/>
      <c r="CW26" s="1052"/>
      <c r="CX26" s="1052"/>
      <c r="CY26" s="1052"/>
      <c r="CZ26" s="1052"/>
      <c r="DA26" s="1052"/>
      <c r="DB26" s="1052"/>
      <c r="DC26" s="1052"/>
      <c r="DD26" s="1052"/>
      <c r="DE26" s="1052"/>
      <c r="DF26" s="1052"/>
      <c r="DG26" s="1052"/>
      <c r="DH26" s="1052"/>
      <c r="DI26" s="1052"/>
      <c r="DJ26" s="1052"/>
      <c r="DK26" s="1052"/>
      <c r="DL26" s="1052"/>
    </row>
    <row r="27" spans="1:116">
      <c r="A27" s="543">
        <v>16</v>
      </c>
      <c r="B27" s="1295"/>
      <c r="C27" s="1297" t="s">
        <v>3795</v>
      </c>
      <c r="D27" s="1053"/>
      <c r="E27" s="1054">
        <v>275845.5</v>
      </c>
      <c r="F27" s="1077">
        <v>4.0599999999999996</v>
      </c>
      <c r="G27" s="1080">
        <v>1119932.73</v>
      </c>
      <c r="H27" s="1053"/>
      <c r="I27" s="1054">
        <v>177329.25</v>
      </c>
      <c r="J27" s="1077">
        <v>4.1100000000000003</v>
      </c>
      <c r="K27" s="1087">
        <v>728823.21750000003</v>
      </c>
      <c r="L27" s="1053"/>
      <c r="M27" s="1054">
        <v>19703.25</v>
      </c>
      <c r="N27" s="1077">
        <v>4.0599999999999996</v>
      </c>
      <c r="O27" s="1080">
        <v>79995.194999999992</v>
      </c>
      <c r="P27" s="543">
        <v>16</v>
      </c>
      <c r="Q27" s="1295"/>
      <c r="R27" s="1297" t="s">
        <v>3795</v>
      </c>
      <c r="S27" s="1055"/>
      <c r="T27" s="1056">
        <v>472878</v>
      </c>
      <c r="U27" s="1048">
        <v>1928751.1425000001</v>
      </c>
      <c r="V27" s="1077">
        <v>4.08</v>
      </c>
      <c r="W27" s="1079"/>
      <c r="X27" s="1087">
        <v>1929342.24</v>
      </c>
      <c r="Y27" s="1078">
        <v>4.1100000000000003</v>
      </c>
      <c r="Z27" s="1080">
        <v>1943528.58</v>
      </c>
      <c r="AA27" s="1052"/>
      <c r="AB27" s="1052"/>
      <c r="AC27" s="1052"/>
      <c r="AD27" s="1052"/>
      <c r="AE27" s="1052"/>
      <c r="AF27" s="1052"/>
      <c r="AG27" s="1052"/>
      <c r="AH27" s="1052"/>
      <c r="AI27" s="1052"/>
      <c r="AJ27" s="1052"/>
      <c r="AK27" s="1052"/>
      <c r="AL27" s="1052"/>
      <c r="AM27" s="1052"/>
      <c r="AN27" s="1052"/>
      <c r="AO27" s="1052"/>
      <c r="AP27" s="1052"/>
      <c r="AQ27" s="1052"/>
      <c r="AR27" s="1052"/>
      <c r="AS27" s="1052"/>
      <c r="AT27" s="1052"/>
      <c r="AU27" s="1052"/>
      <c r="AV27" s="1052"/>
      <c r="AW27" s="1052"/>
      <c r="AX27" s="1052"/>
      <c r="AY27" s="1052"/>
      <c r="AZ27" s="1052"/>
      <c r="BA27" s="1052"/>
      <c r="BB27" s="1052"/>
      <c r="BC27" s="1052"/>
      <c r="BD27" s="1052"/>
      <c r="BE27" s="1052"/>
      <c r="BF27" s="1052"/>
      <c r="BG27" s="1052"/>
      <c r="BH27" s="1052"/>
      <c r="BI27" s="1052"/>
      <c r="BJ27" s="1052"/>
      <c r="BK27" s="1052"/>
      <c r="BL27" s="1052"/>
      <c r="BM27" s="1052"/>
      <c r="BN27" s="1052"/>
      <c r="BO27" s="1052"/>
      <c r="BP27" s="1052"/>
      <c r="BQ27" s="1052"/>
      <c r="BR27" s="1052"/>
      <c r="BS27" s="1052"/>
      <c r="BT27" s="1052"/>
      <c r="BU27" s="1052"/>
      <c r="BV27" s="1052"/>
      <c r="BW27" s="1052"/>
      <c r="BX27" s="1052"/>
      <c r="BY27" s="1052"/>
      <c r="BZ27" s="1052"/>
      <c r="CA27" s="1052"/>
      <c r="CB27" s="1052"/>
      <c r="CC27" s="1052"/>
      <c r="CD27" s="1052"/>
      <c r="CE27" s="1052"/>
      <c r="CF27" s="1052"/>
      <c r="CG27" s="1052"/>
      <c r="CH27" s="1052"/>
      <c r="CI27" s="1052"/>
      <c r="CJ27" s="1052"/>
      <c r="CK27" s="1052"/>
      <c r="CL27" s="1052"/>
      <c r="CM27" s="1052"/>
      <c r="CN27" s="1052"/>
      <c r="CO27" s="1052"/>
      <c r="CP27" s="1052"/>
      <c r="CQ27" s="1052"/>
      <c r="CR27" s="1052"/>
      <c r="CS27" s="1052"/>
      <c r="CT27" s="1052"/>
      <c r="CU27" s="1052"/>
      <c r="CV27" s="1052"/>
      <c r="CW27" s="1052"/>
      <c r="CX27" s="1052"/>
      <c r="CY27" s="1052"/>
      <c r="CZ27" s="1052"/>
      <c r="DA27" s="1052"/>
      <c r="DB27" s="1052"/>
      <c r="DC27" s="1052"/>
      <c r="DD27" s="1052"/>
      <c r="DE27" s="1052"/>
      <c r="DF27" s="1052"/>
      <c r="DG27" s="1052"/>
      <c r="DH27" s="1052"/>
      <c r="DI27" s="1052"/>
      <c r="DJ27" s="1052"/>
      <c r="DK27" s="1052"/>
      <c r="DL27" s="1052"/>
    </row>
    <row r="28" spans="1:116">
      <c r="A28" s="543">
        <v>17</v>
      </c>
      <c r="B28" s="1316" t="s">
        <v>182</v>
      </c>
      <c r="D28" s="515"/>
      <c r="E28" s="681">
        <v>723094.16666666663</v>
      </c>
      <c r="F28" s="562"/>
      <c r="G28" s="1081">
        <v>2229951.7566666668</v>
      </c>
      <c r="H28" s="557"/>
      <c r="I28" s="681">
        <v>464846.25</v>
      </c>
      <c r="J28" s="705"/>
      <c r="K28" s="1081">
        <v>1451032.3875</v>
      </c>
      <c r="L28" s="557"/>
      <c r="M28" s="681">
        <v>51649.583333333372</v>
      </c>
      <c r="N28" s="705"/>
      <c r="O28" s="1081">
        <v>159282.26833333343</v>
      </c>
      <c r="P28" s="543">
        <v>17</v>
      </c>
      <c r="Q28" s="1316" t="s">
        <v>182</v>
      </c>
      <c r="S28" s="557"/>
      <c r="T28" s="681">
        <v>1239590</v>
      </c>
      <c r="U28" s="1081">
        <v>3840266.4125000001</v>
      </c>
      <c r="V28" s="1057"/>
      <c r="W28" s="680"/>
      <c r="X28" s="1081">
        <v>3839899.12</v>
      </c>
      <c r="Y28" s="661"/>
      <c r="Z28" s="1081">
        <v>3869419.7</v>
      </c>
    </row>
    <row r="29" spans="1:116" ht="13.5" thickBot="1">
      <c r="A29" s="543">
        <v>18</v>
      </c>
      <c r="B29" s="558"/>
      <c r="C29" s="548" t="s">
        <v>183</v>
      </c>
      <c r="D29" s="669">
        <v>69597</v>
      </c>
      <c r="E29" s="682">
        <v>723094.16666666663</v>
      </c>
      <c r="F29" s="550"/>
      <c r="G29" s="1049">
        <v>2902918.3766666669</v>
      </c>
      <c r="H29" s="669">
        <v>45188.5</v>
      </c>
      <c r="I29" s="682">
        <v>464846.25</v>
      </c>
      <c r="J29" s="550"/>
      <c r="K29" s="1049">
        <v>1892943.5074999998</v>
      </c>
      <c r="L29" s="669">
        <v>5059</v>
      </c>
      <c r="M29" s="682">
        <v>51649.583333333372</v>
      </c>
      <c r="N29" s="550"/>
      <c r="O29" s="1049">
        <v>208175.25833333342</v>
      </c>
      <c r="P29" s="543">
        <v>18</v>
      </c>
      <c r="Q29" s="558"/>
      <c r="R29" s="548" t="s">
        <v>183</v>
      </c>
      <c r="S29" s="669">
        <v>119844.5</v>
      </c>
      <c r="T29" s="682">
        <v>1239590</v>
      </c>
      <c r="U29" s="1049">
        <v>5004037.1425000001</v>
      </c>
      <c r="V29" s="550"/>
      <c r="W29" s="693"/>
      <c r="X29" s="1049">
        <v>5002336.0449999999</v>
      </c>
      <c r="Y29" s="698"/>
      <c r="Z29" s="1049">
        <v>5040327.8550000004</v>
      </c>
    </row>
    <row r="30" spans="1:116" ht="14.25" thickTop="1" thickBot="1">
      <c r="A30" s="543">
        <v>19</v>
      </c>
      <c r="B30" s="556"/>
      <c r="C30" s="548" t="s">
        <v>184</v>
      </c>
      <c r="D30" s="548"/>
      <c r="E30" s="664"/>
      <c r="F30" s="696"/>
      <c r="G30" s="695">
        <v>41.710395227763655</v>
      </c>
      <c r="H30" s="548"/>
      <c r="I30" s="664"/>
      <c r="J30" s="696"/>
      <c r="K30" s="695">
        <v>41.889938977837275</v>
      </c>
      <c r="L30" s="548"/>
      <c r="M30" s="664"/>
      <c r="N30" s="696"/>
      <c r="O30" s="695">
        <v>41.149487711668989</v>
      </c>
      <c r="P30" s="543">
        <v>19</v>
      </c>
      <c r="Q30" s="556"/>
      <c r="R30" s="548" t="s">
        <v>184</v>
      </c>
      <c r="S30" s="560"/>
      <c r="T30" s="683"/>
      <c r="U30" s="695">
        <v>41.754416285269663</v>
      </c>
      <c r="V30" s="696"/>
      <c r="W30" s="664"/>
      <c r="X30" s="694">
        <v>41.740222079444614</v>
      </c>
      <c r="Y30" s="661"/>
      <c r="Z30" s="697">
        <v>42.057231287209682</v>
      </c>
    </row>
    <row r="31" spans="1:116" ht="13.5" thickTop="1">
      <c r="A31" s="543">
        <v>20</v>
      </c>
      <c r="B31" s="556"/>
      <c r="C31" s="548"/>
      <c r="D31" s="548"/>
      <c r="E31" s="664"/>
      <c r="F31" s="696"/>
      <c r="G31" s="562"/>
      <c r="H31" s="548"/>
      <c r="I31" s="664"/>
      <c r="J31" s="696"/>
      <c r="K31" s="562"/>
      <c r="L31" s="548"/>
      <c r="M31" s="664"/>
      <c r="N31" s="696"/>
      <c r="O31" s="562"/>
      <c r="P31" s="543">
        <v>20</v>
      </c>
      <c r="Q31" s="556"/>
      <c r="R31" s="548"/>
      <c r="S31" s="560"/>
      <c r="T31" s="683"/>
      <c r="U31" s="562"/>
      <c r="V31" s="696"/>
      <c r="W31" s="664"/>
      <c r="X31" s="1326"/>
      <c r="Y31" s="661"/>
      <c r="Z31" s="696"/>
    </row>
    <row r="32" spans="1:116">
      <c r="A32" s="543">
        <v>21</v>
      </c>
      <c r="B32" s="544" t="s">
        <v>4102</v>
      </c>
      <c r="C32" s="543"/>
      <c r="D32" s="543"/>
      <c r="E32" s="658"/>
      <c r="F32" s="658"/>
      <c r="G32" s="658"/>
      <c r="H32" s="1423"/>
      <c r="I32" s="658"/>
      <c r="J32" s="658"/>
      <c r="K32" s="658"/>
      <c r="L32" s="1422"/>
      <c r="M32" s="658"/>
      <c r="N32" s="658"/>
      <c r="O32" s="658"/>
      <c r="P32" s="543">
        <v>21</v>
      </c>
      <c r="Q32" s="544" t="s">
        <v>4102</v>
      </c>
      <c r="R32" s="543"/>
      <c r="S32" s="543"/>
      <c r="T32" s="658"/>
      <c r="U32" s="658"/>
      <c r="V32" s="658"/>
      <c r="W32" s="658"/>
      <c r="X32" s="658"/>
      <c r="Y32" s="659"/>
      <c r="Z32" s="659"/>
    </row>
    <row r="33" spans="1:26">
      <c r="A33" s="543">
        <v>22</v>
      </c>
      <c r="B33" s="556"/>
      <c r="C33" s="1316" t="s">
        <v>4103</v>
      </c>
      <c r="D33" s="523">
        <v>64</v>
      </c>
      <c r="E33" s="546"/>
      <c r="F33" s="562">
        <v>9.58</v>
      </c>
      <c r="G33" s="1048">
        <v>613.12</v>
      </c>
      <c r="H33" s="523"/>
      <c r="I33" s="546"/>
      <c r="J33" s="562">
        <v>9.69</v>
      </c>
      <c r="K33" s="1048">
        <v>0</v>
      </c>
      <c r="L33" s="523"/>
      <c r="M33" s="546"/>
      <c r="N33" s="562">
        <v>9.57</v>
      </c>
      <c r="O33" s="1048">
        <v>0</v>
      </c>
      <c r="P33" s="543">
        <v>22</v>
      </c>
      <c r="Q33" s="556"/>
      <c r="R33" s="1316" t="s">
        <v>4103</v>
      </c>
      <c r="S33" s="523">
        <v>64</v>
      </c>
      <c r="T33" s="684">
        <v>64</v>
      </c>
      <c r="U33" s="1048">
        <v>613.12</v>
      </c>
      <c r="V33" s="562">
        <v>9.61</v>
      </c>
      <c r="W33" s="546"/>
      <c r="X33" s="1088">
        <v>615.04</v>
      </c>
      <c r="Y33" s="562">
        <v>9.68</v>
      </c>
      <c r="Z33" s="1050">
        <v>619.52</v>
      </c>
    </row>
    <row r="34" spans="1:26">
      <c r="A34" s="543">
        <v>23</v>
      </c>
      <c r="B34" s="556"/>
      <c r="C34" s="1316" t="s">
        <v>4104</v>
      </c>
      <c r="D34" s="523"/>
      <c r="E34" s="546"/>
      <c r="F34" s="562">
        <v>9.58</v>
      </c>
      <c r="G34" s="1048">
        <v>0</v>
      </c>
      <c r="H34" s="523"/>
      <c r="I34" s="546"/>
      <c r="J34" s="562">
        <v>9.69</v>
      </c>
      <c r="K34" s="1048">
        <v>0</v>
      </c>
      <c r="L34" s="523"/>
      <c r="M34" s="546"/>
      <c r="N34" s="562">
        <v>9.57</v>
      </c>
      <c r="O34" s="1048">
        <v>0</v>
      </c>
      <c r="P34" s="543">
        <v>23</v>
      </c>
      <c r="Q34" s="556"/>
      <c r="R34" s="1316" t="s">
        <v>4104</v>
      </c>
      <c r="S34" s="523">
        <v>0</v>
      </c>
      <c r="T34" s="684"/>
      <c r="U34" s="1048">
        <v>0</v>
      </c>
      <c r="V34" s="562">
        <v>9.61</v>
      </c>
      <c r="W34" s="546"/>
      <c r="X34" s="1088">
        <v>0</v>
      </c>
      <c r="Y34" s="562">
        <v>9.68</v>
      </c>
      <c r="Z34" s="1050">
        <v>0</v>
      </c>
    </row>
    <row r="35" spans="1:26">
      <c r="A35" s="543">
        <v>24</v>
      </c>
      <c r="B35" s="556"/>
      <c r="C35" s="1316" t="s">
        <v>4105</v>
      </c>
      <c r="D35" s="523"/>
      <c r="E35" s="546"/>
      <c r="F35" s="562">
        <v>23.94</v>
      </c>
      <c r="G35" s="1048">
        <v>0</v>
      </c>
      <c r="H35" s="523"/>
      <c r="I35" s="546"/>
      <c r="J35" s="562">
        <v>24.22</v>
      </c>
      <c r="K35" s="1048">
        <v>0</v>
      </c>
      <c r="L35" s="523"/>
      <c r="M35" s="546"/>
      <c r="N35" s="562">
        <v>23.92</v>
      </c>
      <c r="O35" s="1048">
        <v>0</v>
      </c>
      <c r="P35" s="543">
        <v>24</v>
      </c>
      <c r="Q35" s="556"/>
      <c r="R35" s="1316" t="s">
        <v>4105</v>
      </c>
      <c r="S35" s="523">
        <v>0</v>
      </c>
      <c r="T35" s="684"/>
      <c r="U35" s="1048">
        <v>0</v>
      </c>
      <c r="V35" s="562">
        <v>24.02</v>
      </c>
      <c r="W35" s="546"/>
      <c r="X35" s="1088">
        <v>0</v>
      </c>
      <c r="Y35" s="562">
        <v>24.2</v>
      </c>
      <c r="Z35" s="1050">
        <v>0</v>
      </c>
    </row>
    <row r="36" spans="1:26">
      <c r="A36" s="543">
        <v>25</v>
      </c>
      <c r="B36" s="556"/>
      <c r="C36" s="1316" t="s">
        <v>4106</v>
      </c>
      <c r="D36" s="523"/>
      <c r="E36" s="546"/>
      <c r="F36" s="562">
        <v>47.87</v>
      </c>
      <c r="G36" s="1048">
        <v>0</v>
      </c>
      <c r="H36" s="523"/>
      <c r="I36" s="546"/>
      <c r="J36" s="562">
        <v>48.44</v>
      </c>
      <c r="K36" s="1048">
        <v>0</v>
      </c>
      <c r="L36" s="523"/>
      <c r="M36" s="546"/>
      <c r="N36" s="562">
        <v>47.85</v>
      </c>
      <c r="O36" s="1048">
        <v>0</v>
      </c>
      <c r="P36" s="543">
        <v>25</v>
      </c>
      <c r="Q36" s="556"/>
      <c r="R36" s="1316" t="s">
        <v>4106</v>
      </c>
      <c r="S36" s="523">
        <v>0</v>
      </c>
      <c r="T36" s="684"/>
      <c r="U36" s="1048">
        <v>0</v>
      </c>
      <c r="V36" s="562">
        <v>48.05</v>
      </c>
      <c r="W36" s="546"/>
      <c r="X36" s="1088">
        <v>0</v>
      </c>
      <c r="Y36" s="562">
        <v>48.42</v>
      </c>
      <c r="Z36" s="1050">
        <v>0</v>
      </c>
    </row>
    <row r="37" spans="1:26">
      <c r="A37" s="543">
        <v>26</v>
      </c>
      <c r="B37" s="556"/>
      <c r="C37" s="1316" t="s">
        <v>4107</v>
      </c>
      <c r="D37" s="523"/>
      <c r="E37" s="546"/>
      <c r="F37" s="562">
        <v>76.59</v>
      </c>
      <c r="G37" s="1048">
        <v>0</v>
      </c>
      <c r="H37" s="523"/>
      <c r="I37" s="546"/>
      <c r="J37" s="562">
        <v>77.5</v>
      </c>
      <c r="K37" s="1048">
        <v>0</v>
      </c>
      <c r="L37" s="523"/>
      <c r="M37" s="546"/>
      <c r="N37" s="562">
        <v>76.55</v>
      </c>
      <c r="O37" s="1048">
        <v>0</v>
      </c>
      <c r="P37" s="543">
        <v>26</v>
      </c>
      <c r="Q37" s="556"/>
      <c r="R37" s="1316" t="s">
        <v>4107</v>
      </c>
      <c r="S37" s="523">
        <v>0</v>
      </c>
      <c r="T37" s="684"/>
      <c r="U37" s="1048">
        <v>0</v>
      </c>
      <c r="V37" s="562">
        <v>76.87</v>
      </c>
      <c r="W37" s="546"/>
      <c r="X37" s="1088">
        <v>0</v>
      </c>
      <c r="Y37" s="562">
        <v>77.45</v>
      </c>
      <c r="Z37" s="1050">
        <v>0</v>
      </c>
    </row>
    <row r="38" spans="1:26">
      <c r="A38" s="543">
        <v>27</v>
      </c>
      <c r="B38" s="556"/>
      <c r="C38" s="1316" t="s">
        <v>4108</v>
      </c>
      <c r="D38" s="660"/>
      <c r="E38" s="546"/>
      <c r="F38" s="562">
        <v>153.18</v>
      </c>
      <c r="G38" s="1048">
        <v>0</v>
      </c>
      <c r="H38" s="660"/>
      <c r="I38" s="546"/>
      <c r="J38" s="562">
        <v>155</v>
      </c>
      <c r="K38" s="1048">
        <v>0</v>
      </c>
      <c r="L38" s="660"/>
      <c r="M38" s="546"/>
      <c r="N38" s="562">
        <v>153.11000000000001</v>
      </c>
      <c r="O38" s="1048">
        <v>0</v>
      </c>
      <c r="P38" s="543">
        <v>27</v>
      </c>
      <c r="Q38" s="556"/>
      <c r="R38" s="1316" t="s">
        <v>4108</v>
      </c>
      <c r="S38" s="523">
        <v>0</v>
      </c>
      <c r="T38" s="684"/>
      <c r="U38" s="1048">
        <v>0</v>
      </c>
      <c r="V38" s="562">
        <v>153.75</v>
      </c>
      <c r="W38" s="546"/>
      <c r="X38" s="1088">
        <v>0</v>
      </c>
      <c r="Y38" s="562">
        <v>154.91999999999999</v>
      </c>
      <c r="Z38" s="1050">
        <v>0</v>
      </c>
    </row>
    <row r="39" spans="1:26">
      <c r="A39" s="543">
        <v>28</v>
      </c>
      <c r="B39" s="556"/>
      <c r="C39" s="1316" t="s">
        <v>4109</v>
      </c>
      <c r="D39" s="660"/>
      <c r="E39" s="546"/>
      <c r="F39" s="562">
        <v>239.35</v>
      </c>
      <c r="G39" s="1048">
        <v>0</v>
      </c>
      <c r="H39" s="660"/>
      <c r="I39" s="546"/>
      <c r="J39" s="562">
        <v>242.2</v>
      </c>
      <c r="K39" s="1048">
        <v>0</v>
      </c>
      <c r="L39" s="660"/>
      <c r="M39" s="546"/>
      <c r="N39" s="562">
        <v>239.25</v>
      </c>
      <c r="O39" s="1048">
        <v>0</v>
      </c>
      <c r="P39" s="543">
        <v>28</v>
      </c>
      <c r="Q39" s="556"/>
      <c r="R39" s="1316" t="s">
        <v>4109</v>
      </c>
      <c r="S39" s="523">
        <v>0</v>
      </c>
      <c r="T39" s="684"/>
      <c r="U39" s="1048">
        <v>0</v>
      </c>
      <c r="V39" s="562">
        <v>240.25</v>
      </c>
      <c r="W39" s="546"/>
      <c r="X39" s="1088">
        <v>0</v>
      </c>
      <c r="Y39" s="562">
        <v>242.08</v>
      </c>
      <c r="Z39" s="1050">
        <v>0</v>
      </c>
    </row>
    <row r="40" spans="1:26">
      <c r="A40" s="543">
        <v>29</v>
      </c>
      <c r="B40" s="556"/>
      <c r="C40" s="1316" t="s">
        <v>4110</v>
      </c>
      <c r="D40" s="660"/>
      <c r="E40" s="546"/>
      <c r="F40" s="562">
        <v>478.69</v>
      </c>
      <c r="G40" s="1048">
        <v>0</v>
      </c>
      <c r="H40" s="660"/>
      <c r="I40" s="546"/>
      <c r="J40" s="562">
        <v>484.39</v>
      </c>
      <c r="K40" s="1048">
        <v>0</v>
      </c>
      <c r="L40" s="660"/>
      <c r="M40" s="546"/>
      <c r="N40" s="562">
        <v>478.48</v>
      </c>
      <c r="O40" s="1048">
        <v>0</v>
      </c>
      <c r="P40" s="543">
        <v>29</v>
      </c>
      <c r="Q40" s="556"/>
      <c r="R40" s="1316" t="s">
        <v>4110</v>
      </c>
      <c r="S40" s="523">
        <v>0</v>
      </c>
      <c r="T40" s="684"/>
      <c r="U40" s="1048">
        <v>0</v>
      </c>
      <c r="V40" s="562">
        <v>480.47</v>
      </c>
      <c r="W40" s="546"/>
      <c r="X40" s="1088">
        <v>0</v>
      </c>
      <c r="Y40" s="562">
        <v>484.12</v>
      </c>
      <c r="Z40" s="1050">
        <v>0</v>
      </c>
    </row>
    <row r="41" spans="1:26">
      <c r="A41" s="543">
        <v>30</v>
      </c>
      <c r="B41" s="556"/>
      <c r="C41" s="1316" t="s">
        <v>4111</v>
      </c>
      <c r="D41" s="660"/>
      <c r="E41" s="546"/>
      <c r="F41" s="562">
        <v>861.62</v>
      </c>
      <c r="G41" s="1048">
        <v>0</v>
      </c>
      <c r="H41" s="660">
        <v>44</v>
      </c>
      <c r="I41" s="546" t="s">
        <v>4119</v>
      </c>
      <c r="J41" s="562">
        <v>871.87</v>
      </c>
      <c r="K41" s="1048">
        <v>38362.28</v>
      </c>
      <c r="L41" s="660">
        <v>2</v>
      </c>
      <c r="M41" s="546" t="s">
        <v>4119</v>
      </c>
      <c r="N41" s="562">
        <v>861.24</v>
      </c>
      <c r="O41" s="1048">
        <v>1722.48</v>
      </c>
      <c r="P41" s="543">
        <v>30</v>
      </c>
      <c r="Q41" s="556"/>
      <c r="R41" s="1316" t="s">
        <v>4111</v>
      </c>
      <c r="S41" s="523">
        <v>46</v>
      </c>
      <c r="T41" s="684">
        <v>46</v>
      </c>
      <c r="U41" s="1048">
        <v>40084.76</v>
      </c>
      <c r="V41" s="562">
        <v>864.83</v>
      </c>
      <c r="W41" s="546"/>
      <c r="X41" s="1088">
        <v>39782.18</v>
      </c>
      <c r="Y41" s="562">
        <v>871.4</v>
      </c>
      <c r="Z41" s="1050">
        <v>40084.400000000001</v>
      </c>
    </row>
    <row r="42" spans="1:26">
      <c r="A42" s="543">
        <v>31</v>
      </c>
      <c r="B42" s="556"/>
      <c r="C42" s="1316" t="s">
        <v>4112</v>
      </c>
      <c r="D42" s="523"/>
      <c r="E42" s="546"/>
      <c r="F42" s="562">
        <v>1388.19</v>
      </c>
      <c r="G42" s="1048">
        <v>0</v>
      </c>
      <c r="H42" s="523"/>
      <c r="I42" s="546"/>
      <c r="J42" s="562">
        <v>1404.71</v>
      </c>
      <c r="K42" s="1048">
        <v>0</v>
      </c>
      <c r="L42" s="523"/>
      <c r="M42" s="546"/>
      <c r="N42" s="562">
        <v>1387.58</v>
      </c>
      <c r="O42" s="1048">
        <v>0</v>
      </c>
      <c r="P42" s="543">
        <v>31</v>
      </c>
      <c r="Q42" s="556"/>
      <c r="R42" s="1316" t="s">
        <v>4112</v>
      </c>
      <c r="S42" s="523">
        <v>0</v>
      </c>
      <c r="T42" s="684"/>
      <c r="U42" s="1048">
        <v>0</v>
      </c>
      <c r="V42" s="562">
        <v>1393.36</v>
      </c>
      <c r="W42" s="546"/>
      <c r="X42" s="1088">
        <v>0</v>
      </c>
      <c r="Y42" s="562">
        <v>1403.95</v>
      </c>
      <c r="Z42" s="1050">
        <v>0</v>
      </c>
    </row>
    <row r="43" spans="1:26" ht="13.5" thickBot="1">
      <c r="A43" s="543">
        <v>32</v>
      </c>
      <c r="B43" s="1316" t="s">
        <v>2425</v>
      </c>
      <c r="D43" s="663">
        <v>64</v>
      </c>
      <c r="E43" s="664"/>
      <c r="F43" s="696"/>
      <c r="G43" s="1049">
        <v>613.12</v>
      </c>
      <c r="H43" s="663">
        <v>44</v>
      </c>
      <c r="I43" s="664"/>
      <c r="J43" s="562"/>
      <c r="K43" s="1049">
        <v>38362.28</v>
      </c>
      <c r="L43" s="663">
        <v>2</v>
      </c>
      <c r="M43" s="664"/>
      <c r="N43" s="696"/>
      <c r="O43" s="1049">
        <v>1722.48</v>
      </c>
      <c r="P43" s="543">
        <v>32</v>
      </c>
      <c r="Q43" s="1316" t="s">
        <v>2425</v>
      </c>
      <c r="S43" s="682">
        <v>110</v>
      </c>
      <c r="T43" s="683"/>
      <c r="U43" s="1049">
        <v>40697.880000000005</v>
      </c>
      <c r="V43" s="696"/>
      <c r="W43" s="664"/>
      <c r="X43" s="1049">
        <v>40397.22</v>
      </c>
      <c r="Y43" s="661"/>
      <c r="Z43" s="1049">
        <v>40703.919999999998</v>
      </c>
    </row>
    <row r="44" spans="1:26" ht="13.5" thickTop="1">
      <c r="A44" s="543">
        <v>33</v>
      </c>
      <c r="B44" s="1568" t="s">
        <v>181</v>
      </c>
      <c r="C44" s="545"/>
      <c r="D44" s="545"/>
      <c r="E44" s="664"/>
      <c r="F44" s="696"/>
      <c r="G44" s="696"/>
      <c r="H44" s="545"/>
      <c r="I44" s="664"/>
      <c r="J44" s="696"/>
      <c r="K44" s="1082"/>
      <c r="L44" s="545"/>
      <c r="M44" s="664"/>
      <c r="N44" s="696"/>
      <c r="O44" s="1082"/>
      <c r="P44" s="543">
        <v>33</v>
      </c>
      <c r="Q44" s="1568" t="s">
        <v>181</v>
      </c>
      <c r="R44" s="545"/>
      <c r="S44" s="560"/>
      <c r="T44" s="683"/>
      <c r="U44" s="696"/>
      <c r="V44" s="696"/>
      <c r="W44" s="664"/>
      <c r="X44" s="1050"/>
      <c r="Y44" s="661"/>
      <c r="Z44" s="661"/>
    </row>
    <row r="45" spans="1:26">
      <c r="A45" s="543">
        <v>34</v>
      </c>
      <c r="B45" s="1295"/>
      <c r="C45" s="1296" t="s">
        <v>4113</v>
      </c>
      <c r="D45" s="1053"/>
      <c r="E45" s="1054">
        <v>267</v>
      </c>
      <c r="F45" s="1077">
        <v>2.35</v>
      </c>
      <c r="G45" s="1080">
        <v>627.45000000000005</v>
      </c>
      <c r="H45" s="1053"/>
      <c r="I45" s="1054">
        <v>198.9</v>
      </c>
      <c r="J45" s="1077">
        <v>2.38</v>
      </c>
      <c r="K45" s="1087">
        <v>473.38200000000001</v>
      </c>
      <c r="L45" s="1053"/>
      <c r="M45" s="1054">
        <v>22.099999999999994</v>
      </c>
      <c r="N45" s="1077">
        <v>2.35</v>
      </c>
      <c r="O45" s="1080">
        <v>51.934999999999988</v>
      </c>
      <c r="P45" s="543">
        <v>34</v>
      </c>
      <c r="Q45" s="1295"/>
      <c r="R45" s="1296" t="s">
        <v>4113</v>
      </c>
      <c r="S45" s="1055"/>
      <c r="T45" s="1056">
        <v>488</v>
      </c>
      <c r="U45" s="1048">
        <v>1152.7670000000001</v>
      </c>
      <c r="V45" s="1077">
        <v>2.36</v>
      </c>
      <c r="W45" s="1079"/>
      <c r="X45" s="1087">
        <v>1151.6799999999998</v>
      </c>
      <c r="Y45" s="1078">
        <v>2.38</v>
      </c>
      <c r="Z45" s="1080">
        <v>1161.44</v>
      </c>
    </row>
    <row r="46" spans="1:26">
      <c r="A46" s="543">
        <v>35</v>
      </c>
      <c r="B46" s="1295"/>
      <c r="C46" s="1297" t="s">
        <v>4114</v>
      </c>
      <c r="D46" s="1053"/>
      <c r="E46" s="1054">
        <v>150</v>
      </c>
      <c r="F46" s="1077">
        <v>2.72</v>
      </c>
      <c r="G46" s="1080">
        <v>408.00000000000006</v>
      </c>
      <c r="H46" s="1053"/>
      <c r="I46" s="1054">
        <v>186.29999999999998</v>
      </c>
      <c r="J46" s="1077">
        <v>2.75</v>
      </c>
      <c r="K46" s="1087">
        <v>512.32499999999993</v>
      </c>
      <c r="L46" s="1053"/>
      <c r="M46" s="1054">
        <v>20.700000000000017</v>
      </c>
      <c r="N46" s="1077">
        <v>2.72</v>
      </c>
      <c r="O46" s="1080">
        <v>56.304000000000052</v>
      </c>
      <c r="P46" s="543">
        <v>35</v>
      </c>
      <c r="Q46" s="1295"/>
      <c r="R46" s="1297" t="s">
        <v>4114</v>
      </c>
      <c r="S46" s="1055"/>
      <c r="T46" s="1056">
        <v>357</v>
      </c>
      <c r="U46" s="1048">
        <v>976.62900000000013</v>
      </c>
      <c r="V46" s="1077">
        <v>2.73</v>
      </c>
      <c r="W46" s="1079"/>
      <c r="X46" s="1087">
        <v>974.61</v>
      </c>
      <c r="Y46" s="1078">
        <v>2.75</v>
      </c>
      <c r="Z46" s="1080">
        <v>981.75</v>
      </c>
    </row>
    <row r="47" spans="1:26">
      <c r="A47" s="543">
        <v>36</v>
      </c>
      <c r="B47" s="1295"/>
      <c r="C47" s="1297" t="s">
        <v>4115</v>
      </c>
      <c r="D47" s="1053"/>
      <c r="E47" s="1054">
        <v>108</v>
      </c>
      <c r="F47" s="1077">
        <v>4.0599999999999996</v>
      </c>
      <c r="G47" s="1080">
        <v>438.47999999999996</v>
      </c>
      <c r="H47" s="1053"/>
      <c r="I47" s="1054">
        <v>3059.1</v>
      </c>
      <c r="J47" s="1077">
        <v>4.1100000000000003</v>
      </c>
      <c r="K47" s="1087">
        <v>12572.901</v>
      </c>
      <c r="L47" s="1053"/>
      <c r="M47" s="1054">
        <v>339.90000000000009</v>
      </c>
      <c r="N47" s="1077">
        <v>4.0599999999999996</v>
      </c>
      <c r="O47" s="1080">
        <v>1379.9940000000001</v>
      </c>
      <c r="P47" s="543">
        <v>36</v>
      </c>
      <c r="Q47" s="1295"/>
      <c r="R47" s="1297" t="s">
        <v>4115</v>
      </c>
      <c r="S47" s="1055"/>
      <c r="T47" s="1056">
        <v>3507</v>
      </c>
      <c r="U47" s="1048">
        <v>14391.375</v>
      </c>
      <c r="V47" s="1077">
        <v>4.08</v>
      </c>
      <c r="W47" s="1079"/>
      <c r="X47" s="1087">
        <v>14308.56</v>
      </c>
      <c r="Y47" s="1078">
        <v>4.1100000000000003</v>
      </c>
      <c r="Z47" s="1080">
        <v>14413.77</v>
      </c>
    </row>
    <row r="48" spans="1:26">
      <c r="A48" s="543">
        <v>37</v>
      </c>
      <c r="B48" s="1316" t="s">
        <v>4116</v>
      </c>
      <c r="D48" s="515"/>
      <c r="E48" s="681">
        <v>525</v>
      </c>
      <c r="F48" s="562"/>
      <c r="G48" s="1081">
        <v>1473.93</v>
      </c>
      <c r="H48" s="557"/>
      <c r="I48" s="681">
        <v>3444.2999999999997</v>
      </c>
      <c r="J48" s="705"/>
      <c r="K48" s="1081">
        <v>13558.608</v>
      </c>
      <c r="L48" s="557"/>
      <c r="M48" s="681">
        <v>382.7000000000001</v>
      </c>
      <c r="N48" s="705"/>
      <c r="O48" s="1081">
        <v>1488.2330000000002</v>
      </c>
      <c r="P48" s="543">
        <v>37</v>
      </c>
      <c r="Q48" s="1316" t="s">
        <v>4116</v>
      </c>
      <c r="S48" s="557"/>
      <c r="T48" s="681">
        <v>4352</v>
      </c>
      <c r="U48" s="1081">
        <v>16520.771000000001</v>
      </c>
      <c r="V48" s="1057"/>
      <c r="W48" s="680"/>
      <c r="X48" s="1081">
        <v>16434.849999999999</v>
      </c>
      <c r="Y48" s="661"/>
      <c r="Z48" s="1081">
        <v>16556.96</v>
      </c>
    </row>
    <row r="49" spans="1:26" ht="13.5" thickBot="1">
      <c r="A49" s="543">
        <v>38</v>
      </c>
      <c r="B49" s="558"/>
      <c r="C49" s="548" t="s">
        <v>4117</v>
      </c>
      <c r="D49" s="669">
        <v>64</v>
      </c>
      <c r="E49" s="682">
        <v>525</v>
      </c>
      <c r="F49" s="550"/>
      <c r="G49" s="1049">
        <v>2087.0500000000002</v>
      </c>
      <c r="H49" s="669">
        <v>44</v>
      </c>
      <c r="I49" s="682">
        <v>3444.2999999999997</v>
      </c>
      <c r="J49" s="550"/>
      <c r="K49" s="1049">
        <v>51920.887999999999</v>
      </c>
      <c r="L49" s="669">
        <v>2</v>
      </c>
      <c r="M49" s="682">
        <v>382.7000000000001</v>
      </c>
      <c r="N49" s="550"/>
      <c r="O49" s="1049">
        <v>3210.7130000000002</v>
      </c>
      <c r="P49" s="543">
        <v>38</v>
      </c>
      <c r="Q49" s="558"/>
      <c r="R49" s="548" t="s">
        <v>4117</v>
      </c>
      <c r="S49" s="669">
        <v>110</v>
      </c>
      <c r="T49" s="682">
        <v>4352</v>
      </c>
      <c r="U49" s="1049">
        <v>57218.651000000005</v>
      </c>
      <c r="V49" s="550"/>
      <c r="W49" s="693"/>
      <c r="X49" s="1049">
        <v>56832.07</v>
      </c>
      <c r="Y49" s="698"/>
      <c r="Z49" s="1049">
        <v>57260.88</v>
      </c>
    </row>
    <row r="50" spans="1:26" ht="14.25" thickTop="1" thickBot="1">
      <c r="A50" s="543">
        <v>39</v>
      </c>
      <c r="B50" s="556"/>
      <c r="C50" s="548" t="s">
        <v>4118</v>
      </c>
      <c r="D50" s="548"/>
      <c r="E50" s="664"/>
      <c r="F50" s="696"/>
      <c r="G50" s="695">
        <v>32.610156250000003</v>
      </c>
      <c r="H50" s="548"/>
      <c r="I50" s="664"/>
      <c r="J50" s="696"/>
      <c r="K50" s="695">
        <v>1180.0201818181818</v>
      </c>
      <c r="L50" s="548"/>
      <c r="M50" s="664"/>
      <c r="N50" s="696"/>
      <c r="O50" s="695">
        <v>1605.3565000000001</v>
      </c>
      <c r="P50" s="543">
        <v>39</v>
      </c>
      <c r="Q50" s="556"/>
      <c r="R50" s="548" t="s">
        <v>4118</v>
      </c>
      <c r="S50" s="560"/>
      <c r="T50" s="683"/>
      <c r="U50" s="695">
        <v>520.16955454545462</v>
      </c>
      <c r="V50" s="696"/>
      <c r="W50" s="664"/>
      <c r="X50" s="694">
        <v>516.65518181818186</v>
      </c>
      <c r="Y50" s="661"/>
      <c r="Z50" s="697">
        <v>520.55345454545454</v>
      </c>
    </row>
    <row r="51" spans="1:26" ht="13.5" thickTop="1">
      <c r="A51" s="543"/>
      <c r="B51" s="556"/>
      <c r="C51" s="548"/>
      <c r="D51" s="548"/>
      <c r="E51" s="664"/>
      <c r="F51" s="696"/>
      <c r="G51" s="562"/>
      <c r="H51" s="548"/>
      <c r="I51" s="664"/>
      <c r="J51" s="696"/>
      <c r="K51" s="562"/>
      <c r="L51" s="548"/>
      <c r="M51" s="664"/>
      <c r="N51" s="696"/>
      <c r="O51" s="562"/>
      <c r="P51" s="543"/>
      <c r="Q51" s="556"/>
      <c r="R51" s="548"/>
      <c r="S51" s="560"/>
      <c r="T51" s="683"/>
      <c r="U51" s="562"/>
      <c r="V51" s="696"/>
      <c r="W51" s="664"/>
      <c r="X51" s="1326"/>
      <c r="Y51" s="661"/>
      <c r="Z51" s="696"/>
    </row>
    <row r="52" spans="1:26">
      <c r="A52" s="543"/>
      <c r="B52" s="556"/>
      <c r="C52" s="548"/>
      <c r="D52" s="548"/>
      <c r="E52" s="664"/>
      <c r="F52" s="696"/>
      <c r="G52" s="562"/>
      <c r="H52" s="548"/>
      <c r="I52" s="664"/>
      <c r="J52" s="696"/>
      <c r="K52" s="562"/>
      <c r="L52" s="548"/>
      <c r="M52" s="664"/>
      <c r="N52" s="696"/>
      <c r="O52" s="562"/>
      <c r="P52" s="543"/>
      <c r="Q52" s="556"/>
      <c r="R52" s="548"/>
      <c r="S52" s="560"/>
      <c r="T52" s="683"/>
      <c r="U52" s="562"/>
      <c r="V52" s="696"/>
      <c r="W52" s="664"/>
      <c r="X52" s="1326"/>
      <c r="Y52" s="661"/>
      <c r="Z52" s="696"/>
    </row>
    <row r="53" spans="1:26" s="792" customFormat="1" ht="12">
      <c r="A53" s="594" t="s">
        <v>171</v>
      </c>
      <c r="B53" s="1571"/>
      <c r="C53" s="789"/>
      <c r="D53" s="791"/>
      <c r="E53" s="789"/>
      <c r="F53" s="790"/>
      <c r="G53" s="1571"/>
      <c r="H53" s="791"/>
      <c r="I53" s="791"/>
      <c r="J53" s="790"/>
      <c r="K53" s="1571"/>
      <c r="L53" s="790"/>
      <c r="M53" s="790"/>
      <c r="N53" s="790"/>
      <c r="O53" s="679" t="s">
        <v>1741</v>
      </c>
      <c r="P53" s="594" t="s">
        <v>171</v>
      </c>
      <c r="Q53" s="594"/>
      <c r="R53" s="1571"/>
      <c r="S53" s="789"/>
      <c r="Z53" s="679" t="s">
        <v>1741</v>
      </c>
    </row>
    <row r="54" spans="1:26" s="792" customFormat="1" ht="12">
      <c r="A54" s="321" t="s">
        <v>3808</v>
      </c>
      <c r="B54" s="1571"/>
      <c r="C54" s="789"/>
      <c r="D54" s="793"/>
      <c r="E54" s="789"/>
      <c r="F54" s="790"/>
      <c r="G54" s="794"/>
      <c r="H54" s="793"/>
      <c r="I54" s="791"/>
      <c r="J54" s="790"/>
      <c r="K54" s="794"/>
      <c r="L54" s="790"/>
      <c r="M54" s="790"/>
      <c r="N54" s="790"/>
      <c r="O54" s="679" t="s">
        <v>1580</v>
      </c>
      <c r="P54" s="321" t="s">
        <v>3808</v>
      </c>
      <c r="Q54" s="594"/>
      <c r="R54" s="1571"/>
      <c r="S54" s="789"/>
      <c r="Z54" s="679" t="s">
        <v>1580</v>
      </c>
    </row>
    <row r="55" spans="1:26" s="792" customFormat="1" ht="12">
      <c r="A55" s="321" t="s">
        <v>3807</v>
      </c>
      <c r="B55" s="1571"/>
      <c r="C55" s="789"/>
      <c r="D55" s="793"/>
      <c r="E55" s="789"/>
      <c r="F55" s="790"/>
      <c r="G55" s="794"/>
      <c r="H55" s="793"/>
      <c r="I55" s="791"/>
      <c r="J55" s="790"/>
      <c r="K55" s="794"/>
      <c r="L55" s="790"/>
      <c r="M55" s="790"/>
      <c r="N55" s="790"/>
      <c r="O55" s="679" t="s">
        <v>3994</v>
      </c>
      <c r="P55" s="321" t="s">
        <v>3807</v>
      </c>
      <c r="Q55" s="594"/>
      <c r="R55" s="1571"/>
      <c r="S55" s="789"/>
      <c r="Z55" s="679" t="s">
        <v>3995</v>
      </c>
    </row>
    <row r="56" spans="1:26" s="792" customFormat="1" ht="12">
      <c r="A56" s="1571" t="s">
        <v>2632</v>
      </c>
      <c r="B56" s="1571"/>
      <c r="C56" s="789"/>
      <c r="D56" s="793"/>
      <c r="E56" s="789"/>
      <c r="F56" s="790"/>
      <c r="G56" s="794"/>
      <c r="H56" s="793"/>
      <c r="I56" s="791"/>
      <c r="J56" s="790"/>
      <c r="K56" s="794"/>
      <c r="L56" s="790"/>
      <c r="M56" s="790"/>
      <c r="N56" s="790"/>
      <c r="O56" s="1431" t="s">
        <v>4012</v>
      </c>
      <c r="P56" s="1571" t="s">
        <v>2632</v>
      </c>
      <c r="Q56" s="594"/>
      <c r="R56" s="1571"/>
      <c r="S56" s="789"/>
      <c r="Z56" s="1431" t="s">
        <v>4012</v>
      </c>
    </row>
    <row r="57" spans="1:26" s="792" customFormat="1" ht="12">
      <c r="A57" s="1571" t="s">
        <v>1570</v>
      </c>
      <c r="B57" s="1571"/>
      <c r="C57" s="789"/>
      <c r="D57" s="793"/>
      <c r="E57" s="789"/>
      <c r="F57" s="790"/>
      <c r="G57" s="794"/>
      <c r="H57" s="793"/>
      <c r="I57" s="791"/>
      <c r="J57" s="790"/>
      <c r="K57" s="794"/>
      <c r="L57" s="790"/>
      <c r="M57" s="790"/>
      <c r="N57" s="790"/>
      <c r="O57" s="791"/>
      <c r="P57" s="1571" t="s">
        <v>1570</v>
      </c>
      <c r="Q57" s="594"/>
      <c r="R57" s="1571"/>
      <c r="S57" s="789"/>
    </row>
    <row r="58" spans="1:26" s="792" customFormat="1" ht="12">
      <c r="A58" s="1568" t="s">
        <v>1110</v>
      </c>
      <c r="B58" s="594"/>
      <c r="C58" s="594"/>
      <c r="D58" s="1571"/>
      <c r="E58" s="1571"/>
      <c r="F58" s="790"/>
      <c r="G58" s="594"/>
      <c r="H58" s="1571"/>
      <c r="I58" s="1571"/>
      <c r="J58" s="790"/>
      <c r="K58" s="594"/>
      <c r="L58" s="790"/>
      <c r="M58" s="790"/>
      <c r="N58" s="790"/>
      <c r="O58" s="1571"/>
      <c r="P58" s="1568" t="s">
        <v>1110</v>
      </c>
      <c r="Q58" s="594"/>
      <c r="R58" s="594"/>
      <c r="S58" s="594"/>
    </row>
    <row r="59" spans="1:26" s="792" customFormat="1" ht="28.5" customHeight="1">
      <c r="A59" s="2631" t="s">
        <v>172</v>
      </c>
      <c r="B59" s="2632"/>
      <c r="C59" s="2632"/>
      <c r="D59" s="2632"/>
      <c r="E59" s="2632"/>
      <c r="F59" s="2632"/>
      <c r="G59" s="2632"/>
      <c r="H59" s="2632"/>
      <c r="I59" s="2632"/>
      <c r="J59" s="2632"/>
      <c r="K59" s="2632"/>
      <c r="L59" s="2633"/>
      <c r="M59" s="2633"/>
      <c r="N59" s="2633"/>
      <c r="O59" s="2632"/>
      <c r="P59" s="2636" t="s">
        <v>172</v>
      </c>
      <c r="Q59" s="2635"/>
      <c r="R59" s="2635"/>
      <c r="S59" s="2635"/>
      <c r="T59" s="2635"/>
      <c r="U59" s="2635"/>
      <c r="V59" s="2635"/>
      <c r="W59" s="2635"/>
      <c r="X59" s="2635"/>
      <c r="Y59" s="2635"/>
      <c r="Z59" s="2635"/>
    </row>
    <row r="60" spans="1:26" s="792" customFormat="1" ht="12">
      <c r="A60" s="795"/>
      <c r="B60" s="795"/>
      <c r="C60" s="795">
        <v>-1</v>
      </c>
      <c r="D60" s="795">
        <v>-2</v>
      </c>
      <c r="E60" s="795">
        <v>-3</v>
      </c>
      <c r="F60" s="795">
        <v>-4</v>
      </c>
      <c r="G60" s="795">
        <v>-5</v>
      </c>
      <c r="H60" s="795">
        <v>-6</v>
      </c>
      <c r="I60" s="795">
        <v>-7</v>
      </c>
      <c r="J60" s="795">
        <v>-8</v>
      </c>
      <c r="K60" s="795">
        <v>-9</v>
      </c>
      <c r="L60" s="795">
        <v>-14</v>
      </c>
      <c r="M60" s="795">
        <v>-15</v>
      </c>
      <c r="N60" s="795">
        <v>-16</v>
      </c>
      <c r="O60" s="795">
        <v>-17</v>
      </c>
      <c r="P60" s="795"/>
      <c r="Q60" s="795"/>
      <c r="R60" s="795">
        <v>-1</v>
      </c>
      <c r="S60" s="795">
        <v>-2</v>
      </c>
      <c r="T60" s="795">
        <v>-3</v>
      </c>
      <c r="U60" s="795">
        <v>-4</v>
      </c>
      <c r="V60" s="795">
        <v>-5</v>
      </c>
      <c r="W60" s="795"/>
      <c r="X60" s="795">
        <v>-6</v>
      </c>
      <c r="Y60" s="795">
        <v>-7</v>
      </c>
      <c r="Z60" s="795">
        <v>-8</v>
      </c>
    </row>
    <row r="61" spans="1:26" s="792" customFormat="1" ht="15.75" customHeight="1">
      <c r="A61" s="796"/>
      <c r="B61" s="796"/>
      <c r="C61" s="796"/>
      <c r="D61" s="796"/>
      <c r="E61" s="796" t="s">
        <v>173</v>
      </c>
      <c r="F61" s="796" t="s">
        <v>146</v>
      </c>
      <c r="G61" s="796"/>
      <c r="H61" s="796"/>
      <c r="I61" s="796" t="s">
        <v>173</v>
      </c>
      <c r="J61" s="796" t="s">
        <v>146</v>
      </c>
      <c r="K61" s="796"/>
      <c r="L61" s="796"/>
      <c r="M61" s="796"/>
      <c r="N61" s="796"/>
      <c r="O61" s="796"/>
      <c r="P61" s="796"/>
      <c r="Q61" s="796"/>
      <c r="R61" s="796"/>
      <c r="S61" s="796"/>
      <c r="T61" s="796" t="s">
        <v>173</v>
      </c>
      <c r="U61" s="796"/>
      <c r="V61" s="796" t="s">
        <v>2415</v>
      </c>
      <c r="W61" s="796"/>
      <c r="X61" s="796"/>
      <c r="Y61" s="797"/>
      <c r="Z61" s="797"/>
    </row>
    <row r="62" spans="1:26" s="800" customFormat="1" ht="26.25" customHeight="1">
      <c r="A62" s="796"/>
      <c r="B62" s="796"/>
      <c r="C62" s="796"/>
      <c r="D62" s="796" t="s">
        <v>1154</v>
      </c>
      <c r="E62" s="796" t="s">
        <v>2416</v>
      </c>
      <c r="F62" s="796" t="s">
        <v>174</v>
      </c>
      <c r="G62" s="798" t="s">
        <v>220</v>
      </c>
      <c r="H62" s="796" t="s">
        <v>175</v>
      </c>
      <c r="I62" s="796" t="s">
        <v>2416</v>
      </c>
      <c r="J62" s="796" t="s">
        <v>174</v>
      </c>
      <c r="K62" s="798" t="s">
        <v>220</v>
      </c>
      <c r="L62" s="796"/>
      <c r="M62" s="796"/>
      <c r="N62" s="796"/>
      <c r="O62" s="798" t="s">
        <v>220</v>
      </c>
      <c r="P62" s="798"/>
      <c r="Q62" s="798"/>
      <c r="R62" s="798"/>
      <c r="S62" s="796" t="s">
        <v>175</v>
      </c>
      <c r="T62" s="796" t="s">
        <v>2416</v>
      </c>
      <c r="U62" s="798" t="s">
        <v>220</v>
      </c>
      <c r="V62" s="796" t="s">
        <v>2417</v>
      </c>
      <c r="W62" s="796"/>
      <c r="X62" s="796"/>
      <c r="Y62" s="799"/>
      <c r="Z62" s="799"/>
    </row>
    <row r="63" spans="1:26" s="792" customFormat="1" ht="27.75" customHeight="1">
      <c r="A63" s="801" t="s">
        <v>1122</v>
      </c>
      <c r="B63" s="801"/>
      <c r="C63" s="801" t="s">
        <v>2087</v>
      </c>
      <c r="D63" s="801" t="s">
        <v>3883</v>
      </c>
      <c r="E63" s="801" t="s">
        <v>3883</v>
      </c>
      <c r="F63" s="1047" t="s">
        <v>3885</v>
      </c>
      <c r="G63" s="801" t="s">
        <v>3883</v>
      </c>
      <c r="H63" s="801" t="s">
        <v>3884</v>
      </c>
      <c r="I63" s="801" t="s">
        <v>3884</v>
      </c>
      <c r="J63" s="1298" t="s">
        <v>3790</v>
      </c>
      <c r="K63" s="801" t="s">
        <v>3884</v>
      </c>
      <c r="L63" s="1047" t="s">
        <v>3886</v>
      </c>
      <c r="M63" s="1047" t="s">
        <v>3886</v>
      </c>
      <c r="N63" s="1299" t="s">
        <v>3858</v>
      </c>
      <c r="O63" s="1047" t="s">
        <v>3886</v>
      </c>
      <c r="P63" s="801" t="s">
        <v>1122</v>
      </c>
      <c r="Q63" s="801"/>
      <c r="R63" s="801" t="s">
        <v>2087</v>
      </c>
      <c r="S63" s="802" t="s">
        <v>3882</v>
      </c>
      <c r="T63" s="802" t="s">
        <v>3882</v>
      </c>
      <c r="U63" s="802" t="s">
        <v>3882</v>
      </c>
      <c r="V63" s="1299">
        <v>42545</v>
      </c>
      <c r="W63" s="802"/>
      <c r="X63" s="801" t="s">
        <v>2418</v>
      </c>
      <c r="Y63" s="803" t="s">
        <v>176</v>
      </c>
      <c r="Z63" s="803" t="s">
        <v>2419</v>
      </c>
    </row>
    <row r="64" spans="1:26">
      <c r="A64" s="543">
        <v>1</v>
      </c>
      <c r="B64" s="672" t="s">
        <v>185</v>
      </c>
      <c r="C64" s="543"/>
      <c r="D64" s="561"/>
      <c r="E64" s="683"/>
      <c r="F64" s="696"/>
      <c r="G64" s="696"/>
      <c r="H64" s="561"/>
      <c r="I64" s="683"/>
      <c r="J64" s="696"/>
      <c r="K64" s="696"/>
      <c r="L64" s="696"/>
      <c r="M64" s="696"/>
      <c r="N64" s="696"/>
      <c r="O64" s="696"/>
      <c r="P64" s="543">
        <v>1</v>
      </c>
      <c r="Q64" s="672" t="s">
        <v>185</v>
      </c>
      <c r="R64" s="543"/>
      <c r="S64" s="561"/>
      <c r="T64" s="683"/>
      <c r="U64" s="696"/>
      <c r="V64" s="696"/>
      <c r="W64" s="664"/>
      <c r="X64" s="661"/>
      <c r="Y64" s="661"/>
      <c r="Z64" s="661"/>
    </row>
    <row r="65" spans="1:26">
      <c r="A65" s="543">
        <v>2</v>
      </c>
      <c r="B65" s="559"/>
      <c r="C65" s="1300" t="s">
        <v>186</v>
      </c>
      <c r="D65" s="523">
        <v>570</v>
      </c>
      <c r="E65" s="683"/>
      <c r="F65" s="562">
        <v>9.58</v>
      </c>
      <c r="G65" s="1048">
        <v>5460.6</v>
      </c>
      <c r="H65" s="523">
        <v>367</v>
      </c>
      <c r="I65" s="683"/>
      <c r="J65" s="562">
        <v>9.69</v>
      </c>
      <c r="K65" s="1048">
        <v>3556.23</v>
      </c>
      <c r="L65" s="523">
        <v>41</v>
      </c>
      <c r="M65" s="562"/>
      <c r="N65" s="562">
        <v>9.57</v>
      </c>
      <c r="O65" s="1048">
        <v>392.37</v>
      </c>
      <c r="P65" s="543">
        <v>2</v>
      </c>
      <c r="Q65" s="559"/>
      <c r="R65" s="1300" t="s">
        <v>186</v>
      </c>
      <c r="S65" s="523">
        <v>978</v>
      </c>
      <c r="T65" s="683"/>
      <c r="U65" s="1048">
        <v>9409.2000000000007</v>
      </c>
      <c r="V65" s="562">
        <v>9.61</v>
      </c>
      <c r="W65" s="664"/>
      <c r="X65" s="1082">
        <v>9398.58</v>
      </c>
      <c r="Y65" s="696">
        <v>9.68</v>
      </c>
      <c r="Z65" s="1082">
        <v>9467.0399999999991</v>
      </c>
    </row>
    <row r="66" spans="1:26">
      <c r="A66" s="543">
        <v>3</v>
      </c>
      <c r="B66" s="559"/>
      <c r="C66" s="1300" t="s">
        <v>2421</v>
      </c>
      <c r="D66" s="523"/>
      <c r="E66" s="683"/>
      <c r="F66" s="562">
        <v>9.58</v>
      </c>
      <c r="G66" s="1048">
        <v>0</v>
      </c>
      <c r="H66" s="523"/>
      <c r="I66" s="683"/>
      <c r="J66" s="562">
        <v>9.69</v>
      </c>
      <c r="K66" s="1048">
        <v>0</v>
      </c>
      <c r="L66" s="523"/>
      <c r="M66" s="683"/>
      <c r="N66" s="562">
        <v>9.57</v>
      </c>
      <c r="O66" s="1048">
        <v>0</v>
      </c>
      <c r="P66" s="543">
        <v>3</v>
      </c>
      <c r="Q66" s="559"/>
      <c r="R66" s="1300" t="s">
        <v>2421</v>
      </c>
      <c r="S66" s="523">
        <v>0</v>
      </c>
      <c r="T66" s="683"/>
      <c r="U66" s="1048">
        <v>0</v>
      </c>
      <c r="V66" s="562">
        <v>9.61</v>
      </c>
      <c r="W66" s="664"/>
      <c r="X66" s="1082">
        <v>0</v>
      </c>
      <c r="Y66" s="696">
        <v>9.68</v>
      </c>
      <c r="Z66" s="1082">
        <v>0</v>
      </c>
    </row>
    <row r="67" spans="1:26" s="554" customFormat="1">
      <c r="A67" s="543">
        <v>4</v>
      </c>
      <c r="B67" s="559"/>
      <c r="C67" s="1300" t="s">
        <v>187</v>
      </c>
      <c r="D67" s="523">
        <v>360</v>
      </c>
      <c r="E67" s="683"/>
      <c r="F67" s="562">
        <v>23.94</v>
      </c>
      <c r="G67" s="1048">
        <v>8618.4</v>
      </c>
      <c r="H67" s="523">
        <v>234</v>
      </c>
      <c r="I67" s="683"/>
      <c r="J67" s="562">
        <v>24.22</v>
      </c>
      <c r="K67" s="1048">
        <v>5667.48</v>
      </c>
      <c r="L67" s="523">
        <v>26</v>
      </c>
      <c r="M67" s="683"/>
      <c r="N67" s="562">
        <v>23.92</v>
      </c>
      <c r="O67" s="1048">
        <v>621.92000000000007</v>
      </c>
      <c r="P67" s="543">
        <v>4</v>
      </c>
      <c r="Q67" s="559"/>
      <c r="R67" s="1300" t="s">
        <v>187</v>
      </c>
      <c r="S67" s="523">
        <v>620</v>
      </c>
      <c r="T67" s="683"/>
      <c r="U67" s="1048">
        <v>14907.8</v>
      </c>
      <c r="V67" s="562">
        <v>24.02</v>
      </c>
      <c r="W67" s="664"/>
      <c r="X67" s="1082">
        <v>14892.4</v>
      </c>
      <c r="Y67" s="696">
        <v>24.2</v>
      </c>
      <c r="Z67" s="1082">
        <v>15004</v>
      </c>
    </row>
    <row r="68" spans="1:26" s="554" customFormat="1">
      <c r="A68" s="543">
        <v>5</v>
      </c>
      <c r="B68" s="559"/>
      <c r="C68" s="1300" t="s">
        <v>188</v>
      </c>
      <c r="D68" s="523">
        <v>311</v>
      </c>
      <c r="E68" s="683"/>
      <c r="F68" s="562">
        <v>47.87</v>
      </c>
      <c r="G68" s="1048">
        <v>14887.57</v>
      </c>
      <c r="H68" s="523">
        <v>68</v>
      </c>
      <c r="I68" s="683"/>
      <c r="J68" s="562">
        <v>48.44</v>
      </c>
      <c r="K68" s="1048">
        <v>3293.92</v>
      </c>
      <c r="L68" s="523">
        <v>7</v>
      </c>
      <c r="M68" s="683"/>
      <c r="N68" s="562">
        <v>47.85</v>
      </c>
      <c r="O68" s="1048">
        <v>334.95</v>
      </c>
      <c r="P68" s="543">
        <v>5</v>
      </c>
      <c r="Q68" s="559"/>
      <c r="R68" s="1300" t="s">
        <v>188</v>
      </c>
      <c r="S68" s="523">
        <v>386</v>
      </c>
      <c r="T68" s="683"/>
      <c r="U68" s="1048">
        <v>18516.439999999999</v>
      </c>
      <c r="V68" s="562">
        <v>48.05</v>
      </c>
      <c r="W68" s="664"/>
      <c r="X68" s="1082">
        <v>18547.3</v>
      </c>
      <c r="Y68" s="696">
        <v>48.42</v>
      </c>
      <c r="Z68" s="1082">
        <v>18690.12</v>
      </c>
    </row>
    <row r="69" spans="1:26">
      <c r="A69" s="543">
        <v>6</v>
      </c>
      <c r="B69" s="556"/>
      <c r="C69" s="1300" t="s">
        <v>189</v>
      </c>
      <c r="D69" s="523">
        <v>118</v>
      </c>
      <c r="E69" s="684"/>
      <c r="F69" s="562">
        <v>76.59</v>
      </c>
      <c r="G69" s="1048">
        <v>9037.6200000000008</v>
      </c>
      <c r="H69" s="523">
        <v>73</v>
      </c>
      <c r="I69" s="683"/>
      <c r="J69" s="562">
        <v>77.5</v>
      </c>
      <c r="K69" s="1048">
        <v>5657.5</v>
      </c>
      <c r="L69" s="523">
        <v>8</v>
      </c>
      <c r="M69" s="683"/>
      <c r="N69" s="562">
        <v>76.55</v>
      </c>
      <c r="O69" s="1048">
        <v>612.4</v>
      </c>
      <c r="P69" s="543">
        <v>6</v>
      </c>
      <c r="Q69" s="556"/>
      <c r="R69" s="1300" t="s">
        <v>189</v>
      </c>
      <c r="S69" s="523">
        <v>199</v>
      </c>
      <c r="T69" s="684"/>
      <c r="U69" s="1048">
        <v>15307.52</v>
      </c>
      <c r="V69" s="562">
        <v>76.87</v>
      </c>
      <c r="W69" s="546"/>
      <c r="X69" s="1082">
        <v>15297.130000000001</v>
      </c>
      <c r="Y69" s="696">
        <v>77.45</v>
      </c>
      <c r="Z69" s="1082">
        <v>15412.550000000001</v>
      </c>
    </row>
    <row r="70" spans="1:26">
      <c r="A70" s="543">
        <v>7</v>
      </c>
      <c r="B70" s="556"/>
      <c r="C70" s="1300" t="s">
        <v>190</v>
      </c>
      <c r="D70" s="523">
        <v>7</v>
      </c>
      <c r="E70" s="684"/>
      <c r="F70" s="562">
        <v>153.18</v>
      </c>
      <c r="G70" s="1048">
        <v>1072.26</v>
      </c>
      <c r="H70" s="523">
        <v>4</v>
      </c>
      <c r="I70" s="684"/>
      <c r="J70" s="562">
        <v>155</v>
      </c>
      <c r="K70" s="1048">
        <v>620</v>
      </c>
      <c r="L70" s="523">
        <v>1</v>
      </c>
      <c r="M70" s="684"/>
      <c r="N70" s="562">
        <v>153.11000000000001</v>
      </c>
      <c r="O70" s="1048">
        <v>153.11000000000001</v>
      </c>
      <c r="P70" s="543">
        <v>7</v>
      </c>
      <c r="Q70" s="556"/>
      <c r="R70" s="1300" t="s">
        <v>190</v>
      </c>
      <c r="S70" s="523">
        <v>12</v>
      </c>
      <c r="T70" s="684"/>
      <c r="U70" s="1048">
        <v>1845.37</v>
      </c>
      <c r="V70" s="562">
        <v>153.75</v>
      </c>
      <c r="W70" s="546"/>
      <c r="X70" s="1082">
        <v>1845</v>
      </c>
      <c r="Y70" s="696">
        <v>154.91999999999999</v>
      </c>
      <c r="Z70" s="1082">
        <v>1859.04</v>
      </c>
    </row>
    <row r="71" spans="1:26">
      <c r="A71" s="543">
        <v>8</v>
      </c>
      <c r="B71" s="556"/>
      <c r="C71" s="1300" t="s">
        <v>2422</v>
      </c>
      <c r="D71" s="523">
        <v>21</v>
      </c>
      <c r="E71" s="684"/>
      <c r="F71" s="562">
        <v>239.35</v>
      </c>
      <c r="G71" s="1048">
        <v>5026.3499999999995</v>
      </c>
      <c r="H71" s="523">
        <v>14</v>
      </c>
      <c r="I71" s="684"/>
      <c r="J71" s="562">
        <v>242.2</v>
      </c>
      <c r="K71" s="1048">
        <v>3390.7999999999997</v>
      </c>
      <c r="L71" s="523">
        <v>1</v>
      </c>
      <c r="M71" s="684"/>
      <c r="N71" s="562">
        <v>239.25</v>
      </c>
      <c r="O71" s="1048">
        <v>239.25</v>
      </c>
      <c r="P71" s="543">
        <v>8</v>
      </c>
      <c r="Q71" s="556"/>
      <c r="R71" s="1300" t="s">
        <v>2422</v>
      </c>
      <c r="S71" s="523">
        <v>36</v>
      </c>
      <c r="T71" s="684"/>
      <c r="U71" s="1048">
        <v>8656.4</v>
      </c>
      <c r="V71" s="562">
        <v>240.25</v>
      </c>
      <c r="W71" s="546"/>
      <c r="X71" s="1082">
        <v>8649</v>
      </c>
      <c r="Y71" s="696">
        <v>242.08</v>
      </c>
      <c r="Z71" s="1082">
        <v>8714.880000000001</v>
      </c>
    </row>
    <row r="72" spans="1:26">
      <c r="A72" s="543">
        <v>9</v>
      </c>
      <c r="B72" s="556"/>
      <c r="C72" s="721" t="s">
        <v>192</v>
      </c>
      <c r="D72" s="523"/>
      <c r="E72" s="684"/>
      <c r="F72" s="562">
        <v>478.69</v>
      </c>
      <c r="G72" s="1048">
        <v>0</v>
      </c>
      <c r="H72" s="523"/>
      <c r="I72" s="684"/>
      <c r="J72" s="562">
        <v>484.39</v>
      </c>
      <c r="K72" s="1048">
        <v>0</v>
      </c>
      <c r="L72" s="523"/>
      <c r="M72" s="684"/>
      <c r="N72" s="562">
        <v>478.48</v>
      </c>
      <c r="O72" s="1048">
        <v>0</v>
      </c>
      <c r="P72" s="543">
        <v>9</v>
      </c>
      <c r="Q72" s="556"/>
      <c r="R72" s="721" t="s">
        <v>192</v>
      </c>
      <c r="S72" s="523">
        <v>0</v>
      </c>
      <c r="T72" s="684"/>
      <c r="U72" s="1048">
        <v>0</v>
      </c>
      <c r="V72" s="562">
        <v>480.47</v>
      </c>
      <c r="W72" s="546"/>
      <c r="X72" s="1082">
        <v>0</v>
      </c>
      <c r="Y72" s="696">
        <v>484.12</v>
      </c>
      <c r="Z72" s="1082">
        <v>0</v>
      </c>
    </row>
    <row r="73" spans="1:26">
      <c r="A73" s="543">
        <v>10</v>
      </c>
      <c r="B73" s="556"/>
      <c r="C73" s="1300" t="s">
        <v>2423</v>
      </c>
      <c r="D73" s="523">
        <v>14</v>
      </c>
      <c r="E73" s="684"/>
      <c r="F73" s="562">
        <v>861.62</v>
      </c>
      <c r="G73" s="1048">
        <v>12062.68</v>
      </c>
      <c r="H73" s="523">
        <v>13</v>
      </c>
      <c r="I73" s="684"/>
      <c r="J73" s="562">
        <v>871.87</v>
      </c>
      <c r="K73" s="1048">
        <v>11334.31</v>
      </c>
      <c r="L73" s="523">
        <v>1</v>
      </c>
      <c r="M73" s="684"/>
      <c r="N73" s="562">
        <v>861.24</v>
      </c>
      <c r="O73" s="1048">
        <v>861.24</v>
      </c>
      <c r="P73" s="543">
        <v>10</v>
      </c>
      <c r="Q73" s="556"/>
      <c r="R73" s="1300" t="s">
        <v>2423</v>
      </c>
      <c r="S73" s="523">
        <v>28</v>
      </c>
      <c r="T73" s="684"/>
      <c r="U73" s="1048">
        <v>24258.23</v>
      </c>
      <c r="V73" s="562">
        <v>864.83</v>
      </c>
      <c r="W73" s="546"/>
      <c r="X73" s="1082">
        <v>24215.24</v>
      </c>
      <c r="Y73" s="696">
        <v>871.4</v>
      </c>
      <c r="Z73" s="1082">
        <v>24399.200000000001</v>
      </c>
    </row>
    <row r="74" spans="1:26">
      <c r="A74" s="543">
        <v>11</v>
      </c>
      <c r="B74" s="556"/>
      <c r="C74" s="1300" t="s">
        <v>3887</v>
      </c>
      <c r="D74" s="523">
        <v>7</v>
      </c>
      <c r="E74" s="684"/>
      <c r="F74" s="562">
        <v>1388.19</v>
      </c>
      <c r="G74" s="1048">
        <v>9717.33</v>
      </c>
      <c r="H74" s="523">
        <v>4</v>
      </c>
      <c r="I74" s="684"/>
      <c r="J74" s="562">
        <v>1404.71</v>
      </c>
      <c r="K74" s="1048">
        <v>5618.84</v>
      </c>
      <c r="L74" s="523">
        <v>1</v>
      </c>
      <c r="M74" s="684"/>
      <c r="N74" s="562">
        <v>1387.58</v>
      </c>
      <c r="O74" s="1048">
        <v>1387.58</v>
      </c>
      <c r="P74" s="543">
        <v>11</v>
      </c>
      <c r="Q74" s="556"/>
      <c r="R74" s="1300" t="s">
        <v>3887</v>
      </c>
      <c r="S74" s="523">
        <v>12</v>
      </c>
      <c r="T74" s="684"/>
      <c r="U74" s="1048">
        <v>16723.75</v>
      </c>
      <c r="V74" s="562">
        <v>1393.36</v>
      </c>
      <c r="W74" s="546"/>
      <c r="X74" s="1082">
        <v>16720.32</v>
      </c>
      <c r="Y74" s="696">
        <v>1403.95</v>
      </c>
      <c r="Z74" s="1082">
        <v>16847.400000000001</v>
      </c>
    </row>
    <row r="75" spans="1:26" ht="13.5" thickBot="1">
      <c r="A75" s="543">
        <v>12</v>
      </c>
      <c r="B75" s="763" t="s">
        <v>193</v>
      </c>
      <c r="D75" s="669">
        <v>1408</v>
      </c>
      <c r="E75" s="683"/>
      <c r="F75" s="562"/>
      <c r="G75" s="1049">
        <v>65882.81</v>
      </c>
      <c r="H75" s="669">
        <v>777</v>
      </c>
      <c r="I75" s="683"/>
      <c r="J75" s="696"/>
      <c r="K75" s="1049">
        <v>39139.08</v>
      </c>
      <c r="L75" s="669">
        <v>86</v>
      </c>
      <c r="M75" s="683"/>
      <c r="N75" s="696"/>
      <c r="O75" s="1049">
        <v>4602.82</v>
      </c>
      <c r="P75" s="543">
        <v>12</v>
      </c>
      <c r="Q75" s="556"/>
      <c r="R75" s="673" t="s">
        <v>193</v>
      </c>
      <c r="S75" s="669">
        <v>2271</v>
      </c>
      <c r="T75" s="683"/>
      <c r="U75" s="1049">
        <v>109624.71</v>
      </c>
      <c r="V75" s="696"/>
      <c r="W75" s="664"/>
      <c r="X75" s="1049">
        <v>109564.97</v>
      </c>
      <c r="Y75" s="696"/>
      <c r="Z75" s="1049">
        <v>110394.23000000001</v>
      </c>
    </row>
    <row r="76" spans="1:26" ht="13.5" thickTop="1">
      <c r="A76" s="543">
        <v>13</v>
      </c>
      <c r="B76" s="1568" t="s">
        <v>181</v>
      </c>
      <c r="C76" s="545"/>
      <c r="D76" s="560"/>
      <c r="E76" s="683"/>
      <c r="F76" s="696"/>
      <c r="G76" s="1082"/>
      <c r="H76" s="515"/>
      <c r="I76" s="683"/>
      <c r="J76" s="696"/>
      <c r="K76" s="1082"/>
      <c r="L76" s="515"/>
      <c r="M76" s="683"/>
      <c r="N76" s="696"/>
      <c r="O76" s="1082"/>
      <c r="P76" s="543">
        <v>13</v>
      </c>
      <c r="Q76" s="1568" t="s">
        <v>181</v>
      </c>
      <c r="R76" s="545"/>
      <c r="S76" s="560"/>
      <c r="T76" s="683"/>
      <c r="U76" s="1082"/>
      <c r="V76" s="696"/>
      <c r="W76" s="664"/>
      <c r="X76" s="1050"/>
      <c r="Y76" s="661"/>
      <c r="Z76" s="1050"/>
    </row>
    <row r="77" spans="1:26">
      <c r="A77" s="543">
        <v>14</v>
      </c>
      <c r="B77" s="556"/>
      <c r="C77" s="763" t="s">
        <v>3964</v>
      </c>
      <c r="D77" s="560"/>
      <c r="E77" s="683">
        <v>46093.25</v>
      </c>
      <c r="F77" s="562">
        <v>3.2</v>
      </c>
      <c r="G77" s="1048">
        <v>147498.4</v>
      </c>
      <c r="H77" s="560"/>
      <c r="I77" s="683">
        <v>29631.375</v>
      </c>
      <c r="J77" s="562">
        <v>3.24</v>
      </c>
      <c r="K77" s="1048">
        <v>96005.655000000013</v>
      </c>
      <c r="L77" s="560">
        <v>3292</v>
      </c>
      <c r="M77" s="683">
        <v>3292.375</v>
      </c>
      <c r="N77" s="562">
        <v>3.2</v>
      </c>
      <c r="O77" s="1048">
        <v>10535.6</v>
      </c>
      <c r="P77" s="543">
        <v>14</v>
      </c>
      <c r="Q77" s="556"/>
      <c r="R77" s="1300" t="s">
        <v>3964</v>
      </c>
      <c r="S77" s="560"/>
      <c r="T77" s="515">
        <v>79017</v>
      </c>
      <c r="U77" s="1048">
        <v>254039.655</v>
      </c>
      <c r="V77" s="562">
        <v>3.21</v>
      </c>
      <c r="W77" s="667"/>
      <c r="X77" s="1088">
        <v>253644.57</v>
      </c>
      <c r="Y77" s="562">
        <v>3.23</v>
      </c>
      <c r="Z77" s="1089">
        <v>255224.91</v>
      </c>
    </row>
    <row r="78" spans="1:26">
      <c r="A78" s="543">
        <v>15</v>
      </c>
      <c r="B78" s="556"/>
      <c r="C78" s="673" t="s">
        <v>194</v>
      </c>
      <c r="D78" s="523"/>
      <c r="E78" s="683"/>
      <c r="F78" s="562"/>
      <c r="G78" s="1085">
        <v>147498.4</v>
      </c>
      <c r="H78" s="560"/>
      <c r="I78" s="683"/>
      <c r="J78" s="562"/>
      <c r="K78" s="1432">
        <v>96005.655000000013</v>
      </c>
      <c r="L78" s="560"/>
      <c r="M78" s="683"/>
      <c r="N78" s="562"/>
      <c r="O78" s="1432">
        <v>10535.6</v>
      </c>
      <c r="P78" s="543">
        <v>15</v>
      </c>
      <c r="Q78" s="556"/>
      <c r="R78" s="673" t="s">
        <v>194</v>
      </c>
      <c r="S78" s="560"/>
      <c r="T78" s="681">
        <v>79017</v>
      </c>
      <c r="U78" s="1085">
        <v>254039.655</v>
      </c>
      <c r="V78" s="562"/>
      <c r="W78" s="668"/>
      <c r="X78" s="1083">
        <v>253644.57</v>
      </c>
      <c r="Y78" s="661"/>
      <c r="Z78" s="1083">
        <v>255224.91</v>
      </c>
    </row>
    <row r="79" spans="1:26" ht="13.5" thickBot="1">
      <c r="A79" s="543">
        <v>16</v>
      </c>
      <c r="B79" s="558"/>
      <c r="C79" s="673" t="s">
        <v>195</v>
      </c>
      <c r="D79" s="551">
        <v>1408</v>
      </c>
      <c r="E79" s="682">
        <v>46093.25</v>
      </c>
      <c r="F79" s="550"/>
      <c r="G79" s="1084">
        <v>213381.21</v>
      </c>
      <c r="H79" s="551">
        <v>777</v>
      </c>
      <c r="I79" s="682">
        <v>29631.375</v>
      </c>
      <c r="J79" s="700"/>
      <c r="K79" s="1433">
        <v>135144.73500000002</v>
      </c>
      <c r="L79" s="551">
        <v>86</v>
      </c>
      <c r="M79" s="682">
        <v>3292.375</v>
      </c>
      <c r="N79" s="700"/>
      <c r="O79" s="1433">
        <v>15138.42</v>
      </c>
      <c r="P79" s="543">
        <v>16</v>
      </c>
      <c r="Q79" s="558"/>
      <c r="R79" s="673" t="s">
        <v>195</v>
      </c>
      <c r="S79" s="551">
        <v>2271</v>
      </c>
      <c r="T79" s="682">
        <v>79017</v>
      </c>
      <c r="U79" s="1084">
        <v>363664.36499999999</v>
      </c>
      <c r="V79" s="700"/>
      <c r="W79" s="671"/>
      <c r="X79" s="1084">
        <v>363209.54000000004</v>
      </c>
      <c r="Y79" s="698"/>
      <c r="Z79" s="1084">
        <v>365619.14</v>
      </c>
    </row>
    <row r="80" spans="1:26" ht="14.25" thickTop="1" thickBot="1">
      <c r="A80" s="543">
        <v>17</v>
      </c>
      <c r="B80" s="658"/>
      <c r="C80" s="673" t="s">
        <v>196</v>
      </c>
      <c r="D80" s="560"/>
      <c r="E80" s="683"/>
      <c r="F80" s="696"/>
      <c r="G80" s="695">
        <v>151.54915482954544</v>
      </c>
      <c r="H80" s="689"/>
      <c r="I80" s="690"/>
      <c r="J80" s="696"/>
      <c r="K80" s="695">
        <v>173.93144787644789</v>
      </c>
      <c r="L80" s="696"/>
      <c r="M80" s="696"/>
      <c r="N80" s="696"/>
      <c r="O80" s="695">
        <v>176.02813953488373</v>
      </c>
      <c r="P80" s="543">
        <v>17</v>
      </c>
      <c r="Q80" s="658"/>
      <c r="R80" s="673" t="s">
        <v>196</v>
      </c>
      <c r="S80" s="689"/>
      <c r="T80" s="690"/>
      <c r="U80" s="695">
        <v>160.13402245706737</v>
      </c>
      <c r="V80" s="696"/>
      <c r="W80" s="691"/>
      <c r="X80" s="699">
        <v>159.93374724790843</v>
      </c>
      <c r="Y80" s="661"/>
      <c r="Z80" s="699">
        <v>160.99477763099958</v>
      </c>
    </row>
    <row r="81" spans="1:26" ht="13.5" thickTop="1">
      <c r="A81" s="543">
        <v>18</v>
      </c>
      <c r="B81" s="658"/>
      <c r="C81" s="673"/>
      <c r="D81" s="560"/>
      <c r="E81" s="683"/>
      <c r="F81" s="696"/>
      <c r="G81" s="562"/>
      <c r="H81" s="689"/>
      <c r="I81" s="690"/>
      <c r="J81" s="696"/>
      <c r="K81" s="562"/>
      <c r="L81" s="696"/>
      <c r="M81" s="696"/>
      <c r="N81" s="696"/>
      <c r="O81" s="562"/>
      <c r="P81" s="543">
        <v>18</v>
      </c>
      <c r="Q81" s="658"/>
      <c r="R81" s="673"/>
      <c r="S81" s="689"/>
      <c r="T81" s="690"/>
      <c r="U81" s="562"/>
      <c r="V81" s="696"/>
      <c r="W81" s="691"/>
      <c r="X81" s="702"/>
      <c r="Y81" s="661"/>
      <c r="Z81" s="702"/>
    </row>
    <row r="82" spans="1:26" s="538" customFormat="1" ht="12">
      <c r="A82" s="543">
        <v>19</v>
      </c>
      <c r="B82" s="672" t="s">
        <v>2619</v>
      </c>
      <c r="C82" s="540"/>
      <c r="D82" s="560"/>
      <c r="E82" s="683"/>
      <c r="F82" s="696"/>
      <c r="G82" s="562"/>
      <c r="H82" s="689"/>
      <c r="I82" s="690"/>
      <c r="J82" s="696"/>
      <c r="K82" s="562"/>
      <c r="L82" s="696"/>
      <c r="M82" s="696"/>
      <c r="N82" s="696"/>
      <c r="O82" s="562"/>
      <c r="P82" s="543">
        <v>19</v>
      </c>
      <c r="Q82" s="672" t="s">
        <v>2619</v>
      </c>
      <c r="R82" s="540"/>
      <c r="S82" s="689"/>
      <c r="T82" s="690"/>
      <c r="U82" s="562"/>
      <c r="V82" s="696"/>
      <c r="W82" s="691"/>
      <c r="X82" s="702"/>
      <c r="Y82" s="661"/>
      <c r="Z82" s="702"/>
    </row>
    <row r="83" spans="1:26" s="538" customFormat="1" ht="12">
      <c r="A83" s="543">
        <v>20</v>
      </c>
      <c r="B83" s="559"/>
      <c r="C83" s="545" t="s">
        <v>2620</v>
      </c>
      <c r="D83" s="560"/>
      <c r="E83" s="683"/>
      <c r="F83" s="562">
        <v>239.35</v>
      </c>
      <c r="G83" s="1048">
        <v>0</v>
      </c>
      <c r="H83" s="560"/>
      <c r="I83" s="683"/>
      <c r="J83" s="562">
        <v>242.2</v>
      </c>
      <c r="K83" s="1048">
        <v>0</v>
      </c>
      <c r="L83" s="560"/>
      <c r="M83" s="683"/>
      <c r="N83" s="562">
        <v>239.25</v>
      </c>
      <c r="O83" s="1048">
        <v>0</v>
      </c>
      <c r="P83" s="543">
        <v>20</v>
      </c>
      <c r="Q83" s="559"/>
      <c r="R83" s="545" t="s">
        <v>2620</v>
      </c>
      <c r="S83" s="523">
        <v>0</v>
      </c>
      <c r="T83" s="684"/>
      <c r="U83" s="1048">
        <v>0</v>
      </c>
      <c r="V83" s="562">
        <v>240.25</v>
      </c>
      <c r="W83" s="691"/>
      <c r="X83" s="1082">
        <v>0</v>
      </c>
      <c r="Y83" s="696">
        <v>242.08</v>
      </c>
      <c r="Z83" s="1082">
        <v>0</v>
      </c>
    </row>
    <row r="84" spans="1:26" s="538" customFormat="1" ht="12">
      <c r="A84" s="543">
        <v>21</v>
      </c>
      <c r="B84" s="559"/>
      <c r="C84" s="545" t="s">
        <v>2621</v>
      </c>
      <c r="D84" s="560"/>
      <c r="E84" s="683"/>
      <c r="F84" s="562">
        <v>861.62</v>
      </c>
      <c r="G84" s="1048">
        <v>0</v>
      </c>
      <c r="H84" s="560"/>
      <c r="I84" s="683"/>
      <c r="J84" s="562">
        <v>871.87</v>
      </c>
      <c r="K84" s="1048">
        <v>0</v>
      </c>
      <c r="L84" s="560"/>
      <c r="M84" s="683"/>
      <c r="N84" s="562">
        <v>861.24</v>
      </c>
      <c r="O84" s="1048">
        <v>0</v>
      </c>
      <c r="P84" s="543">
        <v>21</v>
      </c>
      <c r="Q84" s="559"/>
      <c r="R84" s="545" t="s">
        <v>2621</v>
      </c>
      <c r="S84" s="523">
        <v>0</v>
      </c>
      <c r="T84" s="684"/>
      <c r="U84" s="1048">
        <v>0</v>
      </c>
      <c r="V84" s="696">
        <v>864.83</v>
      </c>
      <c r="W84" s="691"/>
      <c r="X84" s="1082">
        <v>0</v>
      </c>
      <c r="Y84" s="696">
        <v>871.4</v>
      </c>
      <c r="Z84" s="1082">
        <v>0</v>
      </c>
    </row>
    <row r="85" spans="1:26" s="538" customFormat="1" thickBot="1">
      <c r="A85" s="543">
        <v>22</v>
      </c>
      <c r="B85" s="763" t="s">
        <v>2622</v>
      </c>
      <c r="C85" s="666"/>
      <c r="D85" s="669">
        <v>0</v>
      </c>
      <c r="E85" s="683"/>
      <c r="F85" s="696"/>
      <c r="G85" s="1049">
        <v>0</v>
      </c>
      <c r="H85" s="669">
        <v>0</v>
      </c>
      <c r="I85" s="683"/>
      <c r="J85" s="696"/>
      <c r="K85" s="1049">
        <v>0</v>
      </c>
      <c r="L85" s="669">
        <v>0</v>
      </c>
      <c r="M85" s="683"/>
      <c r="N85" s="696"/>
      <c r="O85" s="1049">
        <v>0</v>
      </c>
      <c r="P85" s="543">
        <v>22</v>
      </c>
      <c r="Q85" s="763" t="s">
        <v>2622</v>
      </c>
      <c r="R85" s="666"/>
      <c r="S85" s="669">
        <v>0</v>
      </c>
      <c r="T85" s="683"/>
      <c r="U85" s="1049">
        <v>0</v>
      </c>
      <c r="V85" s="696"/>
      <c r="W85" s="691"/>
      <c r="X85" s="1049">
        <v>0</v>
      </c>
      <c r="Y85" s="661"/>
      <c r="Z85" s="1049">
        <v>0</v>
      </c>
    </row>
    <row r="86" spans="1:26" s="538" customFormat="1" thickTop="1">
      <c r="A86" s="543">
        <v>23</v>
      </c>
      <c r="B86" s="658"/>
      <c r="C86" s="673"/>
      <c r="D86" s="560"/>
      <c r="E86" s="683"/>
      <c r="F86" s="696"/>
      <c r="G86" s="562"/>
      <c r="H86" s="560"/>
      <c r="I86" s="683"/>
      <c r="J86" s="696"/>
      <c r="K86" s="562"/>
      <c r="L86" s="560"/>
      <c r="M86" s="683"/>
      <c r="N86" s="696"/>
      <c r="O86" s="562"/>
      <c r="P86" s="543">
        <v>23</v>
      </c>
      <c r="Q86" s="658"/>
      <c r="R86" s="673"/>
      <c r="S86" s="689"/>
      <c r="T86" s="690"/>
      <c r="U86" s="562"/>
      <c r="V86" s="696"/>
      <c r="W86" s="691"/>
      <c r="X86" s="702"/>
      <c r="Y86" s="661"/>
      <c r="Z86" s="702"/>
    </row>
    <row r="87" spans="1:26" s="538" customFormat="1" ht="12">
      <c r="A87" s="543">
        <v>24</v>
      </c>
      <c r="B87" s="1571" t="s">
        <v>181</v>
      </c>
      <c r="C87" s="545"/>
      <c r="D87" s="560"/>
      <c r="E87" s="683"/>
      <c r="F87" s="696"/>
      <c r="G87" s="562"/>
      <c r="H87" s="560"/>
      <c r="I87" s="683"/>
      <c r="J87" s="696"/>
      <c r="K87" s="562"/>
      <c r="L87" s="560"/>
      <c r="M87" s="683"/>
      <c r="N87" s="696"/>
      <c r="O87" s="562"/>
      <c r="P87" s="543">
        <v>24</v>
      </c>
      <c r="Q87" s="1571" t="s">
        <v>181</v>
      </c>
      <c r="R87" s="545"/>
      <c r="S87" s="689"/>
      <c r="T87" s="690"/>
      <c r="U87" s="562"/>
      <c r="V87" s="696"/>
      <c r="W87" s="691"/>
      <c r="X87" s="702"/>
      <c r="Y87" s="661"/>
      <c r="Z87" s="702"/>
    </row>
    <row r="88" spans="1:26" s="538" customFormat="1" ht="12">
      <c r="A88" s="543">
        <v>25</v>
      </c>
      <c r="B88" s="559"/>
      <c r="C88" s="545" t="s">
        <v>2620</v>
      </c>
      <c r="D88" s="560"/>
      <c r="E88" s="560"/>
      <c r="F88" s="562">
        <v>3.2</v>
      </c>
      <c r="G88" s="1048">
        <v>0</v>
      </c>
      <c r="H88" s="560"/>
      <c r="I88" s="560"/>
      <c r="J88" s="562">
        <v>3.24</v>
      </c>
      <c r="K88" s="1048">
        <v>0</v>
      </c>
      <c r="L88" s="560"/>
      <c r="M88" s="560"/>
      <c r="N88" s="562">
        <v>3.2</v>
      </c>
      <c r="O88" s="1048">
        <v>0</v>
      </c>
      <c r="P88" s="543">
        <v>25</v>
      </c>
      <c r="Q88" s="559"/>
      <c r="R88" s="545" t="s">
        <v>2620</v>
      </c>
      <c r="S88" s="689"/>
      <c r="T88" s="523">
        <v>0</v>
      </c>
      <c r="U88" s="1048">
        <v>0</v>
      </c>
      <c r="V88" s="562">
        <v>3.21</v>
      </c>
      <c r="W88" s="691"/>
      <c r="X88" s="1088">
        <v>0</v>
      </c>
      <c r="Y88" s="562">
        <v>3.23</v>
      </c>
      <c r="Z88" s="1089">
        <v>0</v>
      </c>
    </row>
    <row r="89" spans="1:26" s="538" customFormat="1" ht="12">
      <c r="A89" s="543">
        <v>26</v>
      </c>
      <c r="B89" s="559"/>
      <c r="C89" s="545" t="s">
        <v>2621</v>
      </c>
      <c r="D89" s="560"/>
      <c r="E89" s="560"/>
      <c r="F89" s="562">
        <v>3.2</v>
      </c>
      <c r="G89" s="1048">
        <v>0</v>
      </c>
      <c r="H89" s="560"/>
      <c r="I89" s="560"/>
      <c r="J89" s="562">
        <v>3.24</v>
      </c>
      <c r="K89" s="1048">
        <v>0</v>
      </c>
      <c r="L89" s="560"/>
      <c r="M89" s="560"/>
      <c r="N89" s="562">
        <v>3.2</v>
      </c>
      <c r="O89" s="1048">
        <v>0</v>
      </c>
      <c r="P89" s="543">
        <v>26</v>
      </c>
      <c r="Q89" s="559"/>
      <c r="R89" s="545" t="s">
        <v>2621</v>
      </c>
      <c r="S89" s="689"/>
      <c r="T89" s="523">
        <v>0</v>
      </c>
      <c r="U89" s="1048">
        <v>0</v>
      </c>
      <c r="V89" s="562">
        <v>3.21</v>
      </c>
      <c r="W89" s="691"/>
      <c r="X89" s="1088">
        <v>0</v>
      </c>
      <c r="Y89" s="562">
        <v>3.23</v>
      </c>
      <c r="Z89" s="1089">
        <v>0</v>
      </c>
    </row>
    <row r="90" spans="1:26" s="538" customFormat="1" ht="12">
      <c r="A90" s="543">
        <v>27</v>
      </c>
      <c r="B90" s="763" t="s">
        <v>2623</v>
      </c>
      <c r="C90" s="666"/>
      <c r="D90" s="561"/>
      <c r="E90" s="685">
        <v>0</v>
      </c>
      <c r="F90" s="696"/>
      <c r="G90" s="1085">
        <v>0</v>
      </c>
      <c r="H90" s="561"/>
      <c r="I90" s="685">
        <v>0</v>
      </c>
      <c r="J90" s="696"/>
      <c r="K90" s="1085">
        <v>0</v>
      </c>
      <c r="L90" s="561"/>
      <c r="M90" s="685">
        <v>0</v>
      </c>
      <c r="N90" s="696"/>
      <c r="O90" s="1085">
        <v>0</v>
      </c>
      <c r="P90" s="543">
        <v>27</v>
      </c>
      <c r="Q90" s="763" t="s">
        <v>2623</v>
      </c>
      <c r="R90" s="666"/>
      <c r="S90" s="560"/>
      <c r="T90" s="681">
        <v>0</v>
      </c>
      <c r="U90" s="1085">
        <v>0</v>
      </c>
      <c r="V90" s="696"/>
      <c r="W90" s="691"/>
      <c r="X90" s="1085">
        <v>0</v>
      </c>
      <c r="Y90" s="661"/>
      <c r="Z90" s="1083">
        <v>0</v>
      </c>
    </row>
    <row r="91" spans="1:26" s="538" customFormat="1" thickBot="1">
      <c r="A91" s="543">
        <v>28</v>
      </c>
      <c r="C91" s="673" t="s">
        <v>2624</v>
      </c>
      <c r="D91" s="551">
        <v>0</v>
      </c>
      <c r="E91" s="682">
        <v>0</v>
      </c>
      <c r="F91" s="550"/>
      <c r="G91" s="1084">
        <v>0</v>
      </c>
      <c r="H91" s="551">
        <v>0</v>
      </c>
      <c r="I91" s="682">
        <v>0</v>
      </c>
      <c r="J91" s="550"/>
      <c r="K91" s="1084">
        <v>0</v>
      </c>
      <c r="L91" s="551">
        <v>0</v>
      </c>
      <c r="M91" s="682">
        <v>0</v>
      </c>
      <c r="N91" s="550"/>
      <c r="O91" s="1084">
        <v>0</v>
      </c>
      <c r="P91" s="543">
        <v>28</v>
      </c>
      <c r="Q91" s="666" t="s">
        <v>2624</v>
      </c>
      <c r="R91" s="666"/>
      <c r="S91" s="551">
        <v>0</v>
      </c>
      <c r="T91" s="682">
        <v>0</v>
      </c>
      <c r="U91" s="1084">
        <v>0</v>
      </c>
      <c r="V91" s="696"/>
      <c r="W91" s="691"/>
      <c r="X91" s="1084">
        <v>0</v>
      </c>
      <c r="Y91" s="661"/>
      <c r="Z91" s="1084">
        <v>0</v>
      </c>
    </row>
    <row r="92" spans="1:26" s="538" customFormat="1" ht="13.5" thickTop="1" thickBot="1">
      <c r="A92" s="543">
        <v>29</v>
      </c>
      <c r="B92" s="666" t="s">
        <v>2625</v>
      </c>
      <c r="C92" s="666"/>
      <c r="D92" s="560"/>
      <c r="E92" s="683"/>
      <c r="F92" s="696"/>
      <c r="G92" s="695"/>
      <c r="H92" s="560"/>
      <c r="I92" s="683"/>
      <c r="J92" s="696"/>
      <c r="K92" s="695"/>
      <c r="L92" s="560"/>
      <c r="M92" s="683"/>
      <c r="N92" s="696"/>
      <c r="O92" s="695"/>
      <c r="P92" s="543">
        <v>29</v>
      </c>
      <c r="Q92" s="666" t="s">
        <v>2625</v>
      </c>
      <c r="R92" s="666"/>
      <c r="S92" s="689"/>
      <c r="T92" s="690"/>
      <c r="U92" s="695">
        <v>0</v>
      </c>
      <c r="V92" s="696"/>
      <c r="W92" s="691"/>
      <c r="X92" s="699">
        <v>0</v>
      </c>
      <c r="Y92" s="661"/>
      <c r="Z92" s="699">
        <v>0</v>
      </c>
    </row>
    <row r="93" spans="1:26" ht="13.5" thickTop="1">
      <c r="A93" s="543">
        <v>30</v>
      </c>
      <c r="B93" s="658"/>
      <c r="C93" s="673"/>
      <c r="D93" s="560"/>
      <c r="E93" s="683"/>
      <c r="F93" s="696"/>
      <c r="G93" s="562"/>
      <c r="H93" s="689"/>
      <c r="I93" s="690"/>
      <c r="J93" s="696"/>
      <c r="K93" s="562"/>
      <c r="L93" s="696"/>
      <c r="M93" s="696"/>
      <c r="N93" s="696"/>
      <c r="O93" s="562"/>
      <c r="P93" s="543">
        <v>30</v>
      </c>
      <c r="Q93" s="658"/>
      <c r="R93" s="673"/>
      <c r="S93" s="689"/>
      <c r="T93" s="690"/>
      <c r="U93" s="562"/>
      <c r="V93" s="696"/>
      <c r="W93" s="691"/>
      <c r="X93" s="702"/>
      <c r="Y93" s="661"/>
      <c r="Z93" s="702"/>
    </row>
    <row r="94" spans="1:26">
      <c r="A94" s="543">
        <v>31</v>
      </c>
      <c r="B94" s="544" t="s">
        <v>197</v>
      </c>
      <c r="C94" s="659"/>
      <c r="D94" s="560"/>
      <c r="E94" s="686"/>
      <c r="F94" s="703"/>
      <c r="G94" s="696"/>
      <c r="H94" s="683"/>
      <c r="I94" s="686"/>
      <c r="J94" s="703"/>
      <c r="K94" s="696"/>
      <c r="L94" s="703"/>
      <c r="M94" s="703"/>
      <c r="N94" s="703"/>
      <c r="O94" s="696"/>
      <c r="P94" s="543">
        <v>31</v>
      </c>
      <c r="Q94" s="544" t="s">
        <v>197</v>
      </c>
      <c r="R94" s="659"/>
      <c r="S94" s="683"/>
      <c r="T94" s="686"/>
      <c r="U94" s="696"/>
      <c r="V94" s="703"/>
      <c r="W94" s="1102" t="s">
        <v>2629</v>
      </c>
      <c r="X94" s="661"/>
      <c r="Y94" s="661"/>
      <c r="Z94" s="661"/>
    </row>
    <row r="95" spans="1:26">
      <c r="A95" s="543">
        <v>32</v>
      </c>
      <c r="B95" s="559"/>
      <c r="C95" s="676" t="s">
        <v>2424</v>
      </c>
      <c r="D95" s="683"/>
      <c r="E95" s="686"/>
      <c r="F95" s="562" t="s">
        <v>1575</v>
      </c>
      <c r="G95" s="1082"/>
      <c r="H95" s="683"/>
      <c r="I95" s="686"/>
      <c r="J95" s="562" t="s">
        <v>1575</v>
      </c>
      <c r="K95" s="1082"/>
      <c r="L95" s="683"/>
      <c r="M95" s="562"/>
      <c r="N95" s="562" t="s">
        <v>1575</v>
      </c>
      <c r="O95" s="1082"/>
      <c r="P95" s="543">
        <v>32</v>
      </c>
      <c r="Q95" s="559"/>
      <c r="R95" s="676" t="s">
        <v>2424</v>
      </c>
      <c r="S95" s="523">
        <v>0</v>
      </c>
      <c r="T95" s="686"/>
      <c r="U95" s="1082">
        <v>0</v>
      </c>
      <c r="V95" s="562" t="s">
        <v>1575</v>
      </c>
      <c r="W95" s="675">
        <v>12</v>
      </c>
      <c r="X95" s="1082"/>
      <c r="Y95" s="696" t="s">
        <v>1575</v>
      </c>
      <c r="Z95" s="1082"/>
    </row>
    <row r="96" spans="1:26">
      <c r="A96" s="543">
        <v>33</v>
      </c>
      <c r="B96" s="559"/>
      <c r="C96" s="676" t="s">
        <v>12</v>
      </c>
      <c r="D96" s="683"/>
      <c r="E96" s="686"/>
      <c r="F96" s="562" t="s">
        <v>1575</v>
      </c>
      <c r="G96" s="1082"/>
      <c r="H96" s="683"/>
      <c r="I96" s="686"/>
      <c r="J96" s="562" t="s">
        <v>1575</v>
      </c>
      <c r="K96" s="1082"/>
      <c r="L96" s="683"/>
      <c r="M96" s="562"/>
      <c r="N96" s="562" t="s">
        <v>1575</v>
      </c>
      <c r="O96" s="1082"/>
      <c r="P96" s="543">
        <v>33</v>
      </c>
      <c r="Q96" s="559"/>
      <c r="R96" s="676" t="s">
        <v>12</v>
      </c>
      <c r="S96" s="523">
        <v>0</v>
      </c>
      <c r="T96" s="686"/>
      <c r="U96" s="1082">
        <v>0</v>
      </c>
      <c r="V96" s="562" t="s">
        <v>1575</v>
      </c>
      <c r="W96" s="675">
        <v>12</v>
      </c>
      <c r="X96" s="1082"/>
      <c r="Y96" s="696" t="s">
        <v>1575</v>
      </c>
      <c r="Z96" s="1082"/>
    </row>
    <row r="97" spans="1:26">
      <c r="A97" s="543">
        <v>34</v>
      </c>
      <c r="B97" s="559"/>
      <c r="C97" s="676" t="s">
        <v>13</v>
      </c>
      <c r="D97" s="683"/>
      <c r="E97" s="686"/>
      <c r="F97" s="562">
        <v>1210</v>
      </c>
      <c r="G97" s="1082">
        <v>0</v>
      </c>
      <c r="H97" s="683"/>
      <c r="I97" s="686"/>
      <c r="J97" s="562">
        <v>1210</v>
      </c>
      <c r="K97" s="1082">
        <v>0</v>
      </c>
      <c r="L97" s="683"/>
      <c r="M97" s="562"/>
      <c r="N97" s="562">
        <v>1210</v>
      </c>
      <c r="O97" s="1082">
        <v>0</v>
      </c>
      <c r="P97" s="543">
        <v>34</v>
      </c>
      <c r="Q97" s="559"/>
      <c r="R97" s="676" t="s">
        <v>13</v>
      </c>
      <c r="S97" s="523">
        <v>0</v>
      </c>
      <c r="T97" s="686"/>
      <c r="U97" s="1082">
        <v>0</v>
      </c>
      <c r="V97" s="562">
        <v>1210</v>
      </c>
      <c r="W97" s="675">
        <v>12</v>
      </c>
      <c r="X97" s="1082">
        <v>0</v>
      </c>
      <c r="Y97" s="696">
        <v>1210</v>
      </c>
      <c r="Z97" s="1082">
        <v>0</v>
      </c>
    </row>
    <row r="98" spans="1:26">
      <c r="A98" s="543">
        <v>35</v>
      </c>
      <c r="B98" s="556"/>
      <c r="C98" s="676" t="s">
        <v>14</v>
      </c>
      <c r="D98" s="683"/>
      <c r="E98" s="686"/>
      <c r="F98" s="562">
        <v>2420</v>
      </c>
      <c r="G98" s="1082">
        <v>0</v>
      </c>
      <c r="H98" s="683"/>
      <c r="I98" s="686"/>
      <c r="J98" s="562">
        <v>2420</v>
      </c>
      <c r="K98" s="1082">
        <v>0</v>
      </c>
      <c r="L98" s="683"/>
      <c r="M98" s="562"/>
      <c r="N98" s="562">
        <v>2420</v>
      </c>
      <c r="O98" s="1082">
        <v>0</v>
      </c>
      <c r="P98" s="543">
        <v>35</v>
      </c>
      <c r="Q98" s="556"/>
      <c r="R98" s="676" t="s">
        <v>14</v>
      </c>
      <c r="S98" s="523">
        <v>0</v>
      </c>
      <c r="T98" s="686"/>
      <c r="U98" s="1082">
        <v>0</v>
      </c>
      <c r="V98" s="562">
        <v>2420</v>
      </c>
      <c r="W98" s="675">
        <v>12</v>
      </c>
      <c r="X98" s="1082">
        <v>0</v>
      </c>
      <c r="Y98" s="696">
        <v>2420</v>
      </c>
      <c r="Z98" s="1082">
        <v>0</v>
      </c>
    </row>
    <row r="99" spans="1:26">
      <c r="A99" s="543">
        <v>36</v>
      </c>
      <c r="B99" s="556"/>
      <c r="C99" s="676" t="s">
        <v>15</v>
      </c>
      <c r="D99" s="683"/>
      <c r="E99" s="686"/>
      <c r="F99" s="562">
        <v>3872</v>
      </c>
      <c r="G99" s="1082">
        <v>0</v>
      </c>
      <c r="H99" s="683"/>
      <c r="I99" s="686"/>
      <c r="J99" s="562">
        <v>3872</v>
      </c>
      <c r="K99" s="1082">
        <v>0</v>
      </c>
      <c r="L99" s="683"/>
      <c r="M99" s="562"/>
      <c r="N99" s="562">
        <v>3872</v>
      </c>
      <c r="O99" s="1082">
        <v>0</v>
      </c>
      <c r="P99" s="543">
        <v>36</v>
      </c>
      <c r="Q99" s="556"/>
      <c r="R99" s="676" t="s">
        <v>15</v>
      </c>
      <c r="S99" s="523">
        <v>0</v>
      </c>
      <c r="T99" s="686"/>
      <c r="U99" s="1082">
        <v>0</v>
      </c>
      <c r="V99" s="562">
        <v>3872</v>
      </c>
      <c r="W99" s="675">
        <v>12</v>
      </c>
      <c r="X99" s="1082">
        <v>0</v>
      </c>
      <c r="Y99" s="696">
        <v>3872</v>
      </c>
      <c r="Z99" s="1082">
        <v>0</v>
      </c>
    </row>
    <row r="100" spans="1:26">
      <c r="A100" s="543">
        <v>37</v>
      </c>
      <c r="B100" s="556"/>
      <c r="C100" s="676" t="s">
        <v>3861</v>
      </c>
      <c r="D100" s="683"/>
      <c r="E100" s="686"/>
      <c r="F100" s="562">
        <v>5565</v>
      </c>
      <c r="G100" s="1082">
        <v>0</v>
      </c>
      <c r="H100" s="683"/>
      <c r="I100" s="686"/>
      <c r="J100" s="562">
        <v>5565</v>
      </c>
      <c r="K100" s="1082">
        <v>0</v>
      </c>
      <c r="L100" s="683"/>
      <c r="M100" s="562"/>
      <c r="N100" s="562">
        <v>5565</v>
      </c>
      <c r="O100" s="1082">
        <v>0</v>
      </c>
      <c r="P100" s="543">
        <v>37</v>
      </c>
      <c r="Q100" s="556"/>
      <c r="R100" s="676" t="s">
        <v>3861</v>
      </c>
      <c r="S100" s="523">
        <v>0</v>
      </c>
      <c r="T100" s="686"/>
      <c r="U100" s="1082">
        <v>0</v>
      </c>
      <c r="V100" s="562">
        <v>5565</v>
      </c>
      <c r="W100" s="675">
        <v>12</v>
      </c>
      <c r="X100" s="1082">
        <v>0</v>
      </c>
      <c r="Y100" s="696">
        <v>5565</v>
      </c>
      <c r="Z100" s="1082">
        <v>0</v>
      </c>
    </row>
    <row r="101" spans="1:26">
      <c r="A101" s="543">
        <v>38</v>
      </c>
      <c r="B101" s="556"/>
      <c r="C101" s="676" t="s">
        <v>3862</v>
      </c>
      <c r="D101" s="683"/>
      <c r="E101" s="686"/>
      <c r="F101" s="562">
        <v>10405</v>
      </c>
      <c r="G101" s="1082">
        <v>0</v>
      </c>
      <c r="H101" s="683"/>
      <c r="I101" s="686"/>
      <c r="J101" s="562">
        <v>10405</v>
      </c>
      <c r="K101" s="1082">
        <v>0</v>
      </c>
      <c r="L101" s="683"/>
      <c r="M101" s="562"/>
      <c r="N101" s="562">
        <v>10405</v>
      </c>
      <c r="O101" s="1082">
        <v>0</v>
      </c>
      <c r="P101" s="543">
        <v>38</v>
      </c>
      <c r="Q101" s="556"/>
      <c r="R101" s="676" t="s">
        <v>3862</v>
      </c>
      <c r="S101" s="523">
        <v>0</v>
      </c>
      <c r="T101" s="686"/>
      <c r="U101" s="1082">
        <v>0</v>
      </c>
      <c r="V101" s="562">
        <v>10405</v>
      </c>
      <c r="W101" s="675">
        <v>12</v>
      </c>
      <c r="X101" s="1082">
        <v>0</v>
      </c>
      <c r="Y101" s="696">
        <v>10405</v>
      </c>
      <c r="Z101" s="1082">
        <v>0</v>
      </c>
    </row>
    <row r="102" spans="1:26" ht="13.5" thickBot="1">
      <c r="A102" s="543">
        <v>39</v>
      </c>
      <c r="B102" s="556"/>
      <c r="C102" s="676"/>
      <c r="D102" s="710">
        <v>0</v>
      </c>
      <c r="E102" s="700"/>
      <c r="F102" s="550"/>
      <c r="G102" s="1084">
        <v>0</v>
      </c>
      <c r="H102" s="710">
        <v>0</v>
      </c>
      <c r="I102" s="550"/>
      <c r="J102" s="700"/>
      <c r="K102" s="1084">
        <v>0</v>
      </c>
      <c r="L102" s="700"/>
      <c r="M102" s="700"/>
      <c r="N102" s="700"/>
      <c r="O102" s="1084">
        <v>0</v>
      </c>
      <c r="P102" s="543">
        <v>39</v>
      </c>
      <c r="Q102" s="556"/>
      <c r="R102" s="676"/>
      <c r="S102" s="682">
        <v>0</v>
      </c>
      <c r="T102" s="550"/>
      <c r="U102" s="1084">
        <v>0</v>
      </c>
      <c r="V102" s="703"/>
      <c r="W102" s="675"/>
      <c r="X102" s="1084">
        <v>0</v>
      </c>
      <c r="Y102" s="696"/>
      <c r="Z102" s="1084">
        <v>0</v>
      </c>
    </row>
    <row r="103" spans="1:26" ht="13.5" thickTop="1">
      <c r="A103" s="543">
        <v>40</v>
      </c>
      <c r="B103" s="720" t="s">
        <v>198</v>
      </c>
      <c r="D103" s="677"/>
      <c r="E103" s="659"/>
      <c r="F103" s="703"/>
      <c r="G103" s="1082">
        <v>57498.618333333332</v>
      </c>
      <c r="H103" s="1082"/>
      <c r="I103" s="675"/>
      <c r="J103" s="703"/>
      <c r="K103" s="1082">
        <v>36963.397499999999</v>
      </c>
      <c r="L103" s="703"/>
      <c r="M103" s="703"/>
      <c r="N103" s="703"/>
      <c r="O103" s="1082">
        <v>4107.0441666666666</v>
      </c>
      <c r="P103" s="543">
        <v>40</v>
      </c>
      <c r="Q103" s="677" t="s">
        <v>198</v>
      </c>
      <c r="S103" s="659"/>
      <c r="T103" s="675"/>
      <c r="U103" s="1082">
        <v>98569.06</v>
      </c>
      <c r="V103" s="703"/>
      <c r="W103" s="675"/>
      <c r="X103" s="1082">
        <v>98569.06</v>
      </c>
      <c r="Y103" s="696"/>
      <c r="Z103" s="1082">
        <v>98569.06</v>
      </c>
    </row>
    <row r="104" spans="1:26">
      <c r="A104" s="543">
        <v>41</v>
      </c>
      <c r="B104" s="677" t="s">
        <v>2456</v>
      </c>
      <c r="D104" s="677"/>
      <c r="E104" s="659"/>
      <c r="F104" s="703"/>
      <c r="G104" s="1329"/>
      <c r="H104" s="659"/>
      <c r="I104" s="675"/>
      <c r="J104" s="703"/>
      <c r="K104" s="1082"/>
      <c r="L104" s="703"/>
      <c r="M104" s="703"/>
      <c r="N104" s="703"/>
      <c r="O104" s="1082"/>
      <c r="P104" s="543">
        <v>41</v>
      </c>
      <c r="Q104" s="677" t="s">
        <v>2456</v>
      </c>
      <c r="S104" s="677"/>
      <c r="T104" s="659"/>
      <c r="U104" s="1330">
        <v>-36335.06</v>
      </c>
      <c r="V104" s="703"/>
      <c r="W104" s="675"/>
      <c r="X104" s="1330">
        <v>-36335.06</v>
      </c>
      <c r="Y104" s="696"/>
      <c r="Z104" s="1082">
        <v>-36335.06</v>
      </c>
    </row>
    <row r="105" spans="1:26" ht="13.5" thickBot="1">
      <c r="A105" s="543">
        <v>42</v>
      </c>
      <c r="B105" s="674"/>
      <c r="D105" s="674"/>
      <c r="E105" s="678" t="s">
        <v>199</v>
      </c>
      <c r="F105" s="704"/>
      <c r="G105" s="1084">
        <v>57498.618333333332</v>
      </c>
      <c r="H105" s="552"/>
      <c r="I105" s="665"/>
      <c r="J105" s="703"/>
      <c r="K105" s="1084">
        <v>36963.397499999999</v>
      </c>
      <c r="L105" s="703"/>
      <c r="M105" s="703"/>
      <c r="N105" s="703"/>
      <c r="O105" s="1084">
        <v>4107.0441666666666</v>
      </c>
      <c r="P105" s="543">
        <v>42</v>
      </c>
      <c r="Q105" s="674"/>
      <c r="S105" s="674"/>
      <c r="T105" s="678" t="s">
        <v>199</v>
      </c>
      <c r="U105" s="1084">
        <v>62234</v>
      </c>
      <c r="V105" s="704"/>
      <c r="W105" s="665"/>
      <c r="X105" s="1084">
        <v>62234</v>
      </c>
      <c r="Y105" s="696"/>
      <c r="Z105" s="1084">
        <v>62234</v>
      </c>
    </row>
    <row r="106" spans="1:26" ht="14.25" thickTop="1" thickBot="1">
      <c r="A106" s="543">
        <v>43</v>
      </c>
      <c r="B106" s="674" t="s">
        <v>200</v>
      </c>
      <c r="D106" s="674"/>
      <c r="E106" s="677"/>
      <c r="F106" s="704"/>
      <c r="G106" s="1049">
        <v>3175885.2549999999</v>
      </c>
      <c r="H106" s="677"/>
      <c r="I106" s="677"/>
      <c r="J106" s="704"/>
      <c r="K106" s="1049">
        <v>2116972.5279999999</v>
      </c>
      <c r="L106" s="704"/>
      <c r="M106" s="704"/>
      <c r="N106" s="704"/>
      <c r="O106" s="1049">
        <v>230631.43550000008</v>
      </c>
      <c r="P106" s="543">
        <v>43</v>
      </c>
      <c r="Q106" s="674" t="s">
        <v>200</v>
      </c>
      <c r="S106" s="692"/>
      <c r="T106" s="692"/>
      <c r="U106" s="1049">
        <v>5487154.1584999999</v>
      </c>
      <c r="V106" s="563"/>
      <c r="W106" s="688"/>
      <c r="X106" s="1049">
        <v>5484611.6550000003</v>
      </c>
      <c r="Y106" s="696"/>
      <c r="Z106" s="1049">
        <v>5525441.875</v>
      </c>
    </row>
    <row r="107" spans="1:26" ht="13.5" thickTop="1">
      <c r="A107" s="543">
        <v>44</v>
      </c>
      <c r="B107" s="674"/>
      <c r="D107" s="674"/>
      <c r="E107" s="677"/>
      <c r="F107" s="704"/>
      <c r="G107" s="1048"/>
      <c r="H107" s="677"/>
      <c r="I107" s="677"/>
      <c r="J107" s="704"/>
      <c r="K107" s="1048"/>
      <c r="L107" s="704"/>
      <c r="M107" s="704"/>
      <c r="N107" s="704"/>
      <c r="O107" s="1048"/>
      <c r="P107" s="543">
        <v>44</v>
      </c>
      <c r="Q107" s="674"/>
      <c r="S107" s="692"/>
      <c r="T107" s="692"/>
      <c r="U107" s="1048"/>
      <c r="V107" s="563"/>
      <c r="W107" s="688"/>
      <c r="X107" s="1048"/>
      <c r="Y107" s="696"/>
      <c r="Z107" s="1048"/>
    </row>
    <row r="108" spans="1:26">
      <c r="A108" s="543">
        <v>45</v>
      </c>
      <c r="B108" s="674" t="s">
        <v>201</v>
      </c>
      <c r="D108" s="674"/>
      <c r="E108" s="665"/>
      <c r="F108" s="704"/>
      <c r="G108" s="1328">
        <v>3198840.9883333333</v>
      </c>
      <c r="H108" s="539"/>
      <c r="I108" s="688"/>
      <c r="J108" s="704"/>
      <c r="K108" s="1328">
        <v>2040175.2725000002</v>
      </c>
      <c r="L108" s="704"/>
      <c r="M108" s="704"/>
      <c r="N108" s="704"/>
      <c r="O108" s="1328">
        <v>224191.82916666649</v>
      </c>
      <c r="P108" s="543">
        <v>45</v>
      </c>
      <c r="Q108" s="674" t="s">
        <v>201</v>
      </c>
      <c r="S108" s="692"/>
      <c r="T108" s="692"/>
      <c r="U108" s="1082">
        <v>5463208.0899999999</v>
      </c>
      <c r="V108" s="704"/>
      <c r="W108" s="677"/>
      <c r="X108" s="659"/>
      <c r="Y108" s="659"/>
      <c r="Z108" s="659"/>
    </row>
    <row r="109" spans="1:26">
      <c r="A109" s="543">
        <v>46</v>
      </c>
      <c r="B109" s="674" t="s">
        <v>4005</v>
      </c>
      <c r="D109" s="674"/>
      <c r="E109" s="665"/>
      <c r="F109" s="704"/>
      <c r="G109" s="1328"/>
      <c r="H109" s="539"/>
      <c r="I109" s="688"/>
      <c r="J109" s="704"/>
      <c r="K109" s="1328"/>
      <c r="L109" s="704"/>
      <c r="M109" s="704"/>
      <c r="N109" s="704"/>
      <c r="O109" s="1328"/>
      <c r="P109" s="543">
        <v>46</v>
      </c>
      <c r="Q109" s="674" t="s">
        <v>4005</v>
      </c>
      <c r="S109" s="692"/>
      <c r="T109" s="692"/>
      <c r="U109" s="1330">
        <v>-36320</v>
      </c>
      <c r="V109" s="704"/>
      <c r="W109" s="677"/>
      <c r="X109" s="659"/>
      <c r="Y109" s="659"/>
      <c r="Z109" s="659"/>
    </row>
    <row r="110" spans="1:26">
      <c r="A110" s="543">
        <v>47</v>
      </c>
      <c r="B110" s="674" t="s">
        <v>4006</v>
      </c>
      <c r="D110" s="677"/>
      <c r="E110" s="659"/>
      <c r="F110" s="703"/>
      <c r="G110" s="1332">
        <v>-19825</v>
      </c>
      <c r="H110" s="659"/>
      <c r="I110" s="675"/>
      <c r="J110" s="703"/>
      <c r="K110" s="1332">
        <v>-38485.225806451614</v>
      </c>
      <c r="L110" s="703"/>
      <c r="M110" s="703"/>
      <c r="N110" s="703"/>
      <c r="O110" s="1332">
        <v>8843.2258064516118</v>
      </c>
      <c r="P110" s="543">
        <v>47</v>
      </c>
      <c r="Q110" s="674" t="s">
        <v>4006</v>
      </c>
      <c r="S110" s="659"/>
      <c r="T110" s="675"/>
      <c r="U110" s="1332">
        <v>-49467</v>
      </c>
      <c r="V110" s="703"/>
      <c r="W110" s="675"/>
      <c r="X110" s="696"/>
      <c r="Y110" s="696"/>
      <c r="Z110" s="1082"/>
    </row>
    <row r="111" spans="1:26">
      <c r="A111" s="543">
        <v>48</v>
      </c>
      <c r="B111" s="1434" t="s">
        <v>4007</v>
      </c>
      <c r="D111" s="677"/>
      <c r="E111" s="659"/>
      <c r="F111" s="703"/>
      <c r="G111" s="1082">
        <v>3179015.9883333333</v>
      </c>
      <c r="H111" s="659"/>
      <c r="I111" s="675"/>
      <c r="J111" s="703"/>
      <c r="K111" s="1082">
        <v>2001690.0466935486</v>
      </c>
      <c r="L111" s="703"/>
      <c r="M111" s="703"/>
      <c r="N111" s="703"/>
      <c r="O111" s="1082">
        <v>233035.05497311809</v>
      </c>
      <c r="P111" s="543">
        <v>48</v>
      </c>
      <c r="Q111" s="677" t="s">
        <v>3984</v>
      </c>
      <c r="S111" s="659"/>
      <c r="T111" s="675"/>
      <c r="U111" s="1082">
        <v>5377421.0899999999</v>
      </c>
      <c r="V111" s="703"/>
      <c r="W111" s="675"/>
      <c r="X111" s="696"/>
      <c r="Y111" s="696" t="s">
        <v>4010</v>
      </c>
      <c r="Z111" s="1333">
        <v>5526341.7569523146</v>
      </c>
    </row>
    <row r="112" spans="1:26" ht="13.5" thickBot="1">
      <c r="A112" s="543">
        <v>49</v>
      </c>
      <c r="B112" s="547" t="s">
        <v>864</v>
      </c>
      <c r="D112" s="547"/>
      <c r="E112" s="665"/>
      <c r="F112" s="704"/>
      <c r="G112" s="1331">
        <v>-3130.7333333333954</v>
      </c>
      <c r="H112" s="688"/>
      <c r="I112" s="688"/>
      <c r="J112" s="704"/>
      <c r="K112" s="1331">
        <v>115282.48130645137</v>
      </c>
      <c r="L112" s="704"/>
      <c r="M112" s="704"/>
      <c r="N112" s="704"/>
      <c r="O112" s="1331">
        <v>-2403.6194731180149</v>
      </c>
      <c r="P112" s="543">
        <v>49</v>
      </c>
      <c r="Q112" s="547" t="s">
        <v>864</v>
      </c>
      <c r="S112" s="692"/>
      <c r="T112" s="692"/>
      <c r="U112" s="1331">
        <v>109733.06850000005</v>
      </c>
      <c r="V112" s="704"/>
      <c r="W112" s="677"/>
      <c r="X112" s="659"/>
      <c r="Y112" s="1335" t="s">
        <v>864</v>
      </c>
      <c r="Z112" s="1331">
        <v>-899.8819523146376</v>
      </c>
    </row>
    <row r="113" spans="1:26" ht="13.5" thickTop="1">
      <c r="A113" s="543">
        <v>50</v>
      </c>
      <c r="B113" s="677" t="s">
        <v>1306</v>
      </c>
      <c r="D113" s="677"/>
      <c r="E113" s="677"/>
      <c r="F113" s="677"/>
      <c r="G113" s="420">
        <v>-9.7870864627271656E-4</v>
      </c>
      <c r="H113" s="677"/>
      <c r="I113" s="677"/>
      <c r="J113" s="677"/>
      <c r="K113" s="420">
        <v>5.6506165357639075E-2</v>
      </c>
      <c r="L113" s="677"/>
      <c r="M113" s="677"/>
      <c r="N113" s="677"/>
      <c r="O113" s="420">
        <v>-1.0721262599321315E-2</v>
      </c>
      <c r="P113" s="543">
        <v>50</v>
      </c>
      <c r="Q113" s="677" t="s">
        <v>1306</v>
      </c>
      <c r="S113" s="677"/>
      <c r="T113" s="677"/>
      <c r="U113" s="420">
        <v>2.0085829917564069E-2</v>
      </c>
      <c r="V113" s="677"/>
      <c r="W113" s="677"/>
      <c r="X113" s="659"/>
      <c r="Y113" s="659"/>
      <c r="Z113" s="420">
        <v>-1.6286153626666059E-4</v>
      </c>
    </row>
  </sheetData>
  <mergeCells count="11">
    <mergeCell ref="A59:O59"/>
    <mergeCell ref="P7:Z7"/>
    <mergeCell ref="P59:Z59"/>
    <mergeCell ref="P2:S2"/>
    <mergeCell ref="A6:C6"/>
    <mergeCell ref="A7:O7"/>
    <mergeCell ref="A1:D1"/>
    <mergeCell ref="A2:C2"/>
    <mergeCell ref="A3:C3"/>
    <mergeCell ref="A4:C4"/>
    <mergeCell ref="A5:C5"/>
  </mergeCells>
  <phoneticPr fontId="29" type="noConversion"/>
  <printOptions horizontalCentered="1"/>
  <pageMargins left="0.25" right="0.25" top="0.75" bottom="0.25" header="0.5" footer="0.5"/>
  <pageSetup scale="65" fitToHeight="3" pageOrder="overThenDown" orientation="landscape" r:id="rId1"/>
  <headerFooter alignWithMargins="0"/>
  <rowBreaks count="1" manualBreakCount="1">
    <brk id="52" max="16383" man="1"/>
  </rowBreaks>
  <colBreaks count="1" manualBreakCount="1">
    <brk id="15" max="1048575" man="1"/>
  </colBreaks>
</worksheet>
</file>

<file path=xl/worksheets/sheet7.xml><?xml version="1.0" encoding="utf-8"?>
<worksheet xmlns="http://schemas.openxmlformats.org/spreadsheetml/2006/main" xmlns:r="http://schemas.openxmlformats.org/officeDocument/2006/relationships">
  <sheetPr transitionEvaluation="1" transitionEntry="1" codeName="Sheet7"/>
  <dimension ref="A1:D173"/>
  <sheetViews>
    <sheetView view="pageBreakPreview" zoomScaleNormal="100" zoomScaleSheetLayoutView="100" workbookViewId="0"/>
  </sheetViews>
  <sheetFormatPr defaultColWidth="10.85546875" defaultRowHeight="12"/>
  <cols>
    <col min="1" max="1" width="6.42578125" style="327" customWidth="1"/>
    <col min="2" max="2" width="60" style="381" bestFit="1" customWidth="1"/>
    <col min="3" max="3" width="14.7109375" style="327" customWidth="1"/>
    <col min="4" max="4" width="14.7109375" style="344" customWidth="1"/>
    <col min="5" max="16384" width="10.85546875" style="327"/>
  </cols>
  <sheetData>
    <row r="1" spans="1:4">
      <c r="A1" s="321" t="s">
        <v>680</v>
      </c>
      <c r="B1" s="371"/>
      <c r="C1" s="365" t="s">
        <v>1741</v>
      </c>
      <c r="D1" s="768"/>
    </row>
    <row r="2" spans="1:4">
      <c r="A2" s="321" t="s">
        <v>3808</v>
      </c>
      <c r="B2" s="371"/>
      <c r="C2" s="321" t="s">
        <v>681</v>
      </c>
      <c r="D2" s="321"/>
    </row>
    <row r="3" spans="1:4">
      <c r="A3" s="321" t="s">
        <v>3807</v>
      </c>
      <c r="B3" s="371"/>
      <c r="C3" s="321" t="s">
        <v>1742</v>
      </c>
      <c r="D3" s="321"/>
    </row>
    <row r="4" spans="1:4">
      <c r="A4" s="321" t="s">
        <v>2631</v>
      </c>
      <c r="B4" s="371"/>
      <c r="C4" s="321" t="s">
        <v>4056</v>
      </c>
      <c r="D4" s="768"/>
    </row>
    <row r="5" spans="1:4">
      <c r="A5" s="321" t="s">
        <v>956</v>
      </c>
      <c r="B5" s="371"/>
      <c r="D5" s="768"/>
    </row>
    <row r="6" spans="1:4">
      <c r="A6" s="317" t="s">
        <v>1906</v>
      </c>
      <c r="B6" s="371"/>
      <c r="D6" s="768"/>
    </row>
    <row r="7" spans="1:4">
      <c r="A7" s="769" t="s">
        <v>830</v>
      </c>
      <c r="B7" s="564"/>
      <c r="C7" s="564"/>
      <c r="D7" s="564"/>
    </row>
    <row r="8" spans="1:4">
      <c r="A8" s="524" t="s">
        <v>119</v>
      </c>
      <c r="B8" s="527"/>
      <c r="C8" s="528"/>
      <c r="D8" s="770"/>
    </row>
    <row r="9" spans="1:4">
      <c r="A9" s="783" t="s">
        <v>1029</v>
      </c>
      <c r="B9" s="784" t="s">
        <v>1030</v>
      </c>
      <c r="C9" s="783" t="s">
        <v>682</v>
      </c>
      <c r="D9" s="785" t="s">
        <v>683</v>
      </c>
    </row>
    <row r="10" spans="1:4">
      <c r="A10" s="771">
        <v>1</v>
      </c>
      <c r="B10" s="530" t="s">
        <v>4055</v>
      </c>
      <c r="C10" s="344"/>
    </row>
    <row r="11" spans="1:4">
      <c r="A11" s="771">
        <v>2</v>
      </c>
      <c r="B11" s="1070" t="s">
        <v>4026</v>
      </c>
      <c r="C11" s="523"/>
      <c r="D11" s="523"/>
    </row>
    <row r="12" spans="1:4">
      <c r="A12" s="771">
        <v>3</v>
      </c>
      <c r="B12" s="1062" t="s">
        <v>2587</v>
      </c>
      <c r="C12" s="523">
        <v>-414990</v>
      </c>
      <c r="D12" s="523">
        <v>414990</v>
      </c>
    </row>
    <row r="13" spans="1:4">
      <c r="A13" s="771">
        <v>4</v>
      </c>
      <c r="B13" s="765" t="s">
        <v>2588</v>
      </c>
      <c r="C13" s="523">
        <v>-164146</v>
      </c>
      <c r="D13" s="523">
        <v>164146</v>
      </c>
    </row>
    <row r="14" spans="1:4">
      <c r="A14" s="771">
        <v>5</v>
      </c>
      <c r="B14" s="1064" t="s">
        <v>2626</v>
      </c>
      <c r="C14" s="395">
        <v>-579136</v>
      </c>
      <c r="D14" s="395">
        <v>579136</v>
      </c>
    </row>
    <row r="15" spans="1:4">
      <c r="A15" s="771">
        <v>6</v>
      </c>
      <c r="B15" s="765"/>
      <c r="C15" s="523"/>
      <c r="D15" s="523"/>
    </row>
    <row r="16" spans="1:4">
      <c r="A16" s="771">
        <v>7</v>
      </c>
      <c r="B16" s="1070" t="s">
        <v>4027</v>
      </c>
    </row>
    <row r="17" spans="1:4">
      <c r="A17" s="771">
        <v>8</v>
      </c>
      <c r="B17" s="390" t="s">
        <v>3911</v>
      </c>
      <c r="C17" s="320">
        <v>100000</v>
      </c>
      <c r="D17" s="320"/>
    </row>
    <row r="18" spans="1:4">
      <c r="A18" s="771">
        <v>9</v>
      </c>
      <c r="B18" s="390" t="s">
        <v>3981</v>
      </c>
      <c r="C18" s="320">
        <v>423000</v>
      </c>
      <c r="D18" s="320">
        <v>47000</v>
      </c>
    </row>
    <row r="19" spans="1:4">
      <c r="A19" s="771">
        <v>10</v>
      </c>
      <c r="B19" s="390" t="s">
        <v>3912</v>
      </c>
      <c r="C19" s="320">
        <v>67819</v>
      </c>
      <c r="D19" s="320"/>
    </row>
    <row r="20" spans="1:4">
      <c r="A20" s="771">
        <v>11</v>
      </c>
      <c r="B20" s="390" t="s">
        <v>3913</v>
      </c>
      <c r="C20" s="320">
        <v>1140122</v>
      </c>
      <c r="D20" s="320">
        <v>523335</v>
      </c>
    </row>
    <row r="21" spans="1:4">
      <c r="A21" s="771">
        <v>12</v>
      </c>
      <c r="B21" s="390" t="s">
        <v>3982</v>
      </c>
      <c r="D21" s="320">
        <v>205596</v>
      </c>
    </row>
    <row r="22" spans="1:4">
      <c r="A22" s="771">
        <v>13</v>
      </c>
      <c r="B22" s="390" t="s">
        <v>3961</v>
      </c>
      <c r="C22" s="320"/>
      <c r="D22" s="320">
        <v>245000</v>
      </c>
    </row>
    <row r="23" spans="1:4">
      <c r="A23" s="771">
        <v>14</v>
      </c>
      <c r="B23" s="390" t="s">
        <v>3983</v>
      </c>
      <c r="C23" s="320"/>
      <c r="D23" s="320">
        <v>84000</v>
      </c>
    </row>
    <row r="24" spans="1:4">
      <c r="A24" s="771">
        <v>15</v>
      </c>
      <c r="B24" s="390" t="s">
        <v>3914</v>
      </c>
      <c r="C24" s="320">
        <v>115137</v>
      </c>
      <c r="D24" s="320">
        <v>35609</v>
      </c>
    </row>
    <row r="25" spans="1:4">
      <c r="A25" s="771">
        <v>16</v>
      </c>
      <c r="B25" s="390" t="s">
        <v>3987</v>
      </c>
      <c r="C25" s="320">
        <v>111699</v>
      </c>
      <c r="D25" s="320">
        <v>34545</v>
      </c>
    </row>
    <row r="26" spans="1:4">
      <c r="A26" s="771">
        <v>17</v>
      </c>
      <c r="B26" s="390" t="s">
        <v>3915</v>
      </c>
      <c r="C26" s="320">
        <v>7358</v>
      </c>
      <c r="D26" s="320">
        <v>2275</v>
      </c>
    </row>
    <row r="27" spans="1:4">
      <c r="A27" s="771">
        <v>18</v>
      </c>
      <c r="B27" s="408" t="s">
        <v>47</v>
      </c>
      <c r="C27" s="395">
        <v>1965135</v>
      </c>
      <c r="D27" s="395">
        <v>1177360</v>
      </c>
    </row>
    <row r="28" spans="1:4">
      <c r="A28" s="771">
        <v>19</v>
      </c>
      <c r="B28" s="408"/>
      <c r="C28" s="402"/>
      <c r="D28" s="402"/>
    </row>
    <row r="29" spans="1:4">
      <c r="A29" s="771">
        <v>20</v>
      </c>
      <c r="B29" s="1070" t="s">
        <v>4028</v>
      </c>
      <c r="D29" s="320"/>
    </row>
    <row r="30" spans="1:4">
      <c r="A30" s="771">
        <v>21</v>
      </c>
      <c r="B30" s="390" t="s">
        <v>3911</v>
      </c>
      <c r="C30" s="320">
        <v>-75000</v>
      </c>
      <c r="D30" s="320">
        <v>0</v>
      </c>
    </row>
    <row r="31" spans="1:4">
      <c r="A31" s="771">
        <v>22</v>
      </c>
      <c r="B31" s="390" t="s">
        <v>3913</v>
      </c>
      <c r="C31" s="320">
        <v>-826269.15249995422</v>
      </c>
      <c r="D31" s="320">
        <v>-379271.32000002218</v>
      </c>
    </row>
    <row r="32" spans="1:4">
      <c r="A32" s="771">
        <v>23</v>
      </c>
      <c r="B32" s="390" t="s">
        <v>3982</v>
      </c>
      <c r="D32" s="320">
        <v>-148999.52750002354</v>
      </c>
    </row>
    <row r="33" spans="1:4">
      <c r="A33" s="771">
        <v>24</v>
      </c>
      <c r="B33" s="390" t="s">
        <v>3983</v>
      </c>
      <c r="C33" s="320"/>
      <c r="D33" s="320">
        <v>-63000</v>
      </c>
    </row>
    <row r="34" spans="1:4">
      <c r="A34" s="771">
        <v>25</v>
      </c>
      <c r="B34" s="390" t="s">
        <v>3987</v>
      </c>
      <c r="C34" s="320">
        <v>-83774.25</v>
      </c>
      <c r="D34" s="320">
        <v>-25908.75</v>
      </c>
    </row>
    <row r="35" spans="1:4">
      <c r="A35" s="771">
        <v>26</v>
      </c>
      <c r="B35" s="390"/>
      <c r="C35" s="395">
        <v>-985043.40249995422</v>
      </c>
      <c r="D35" s="395">
        <v>-617179.59750004578</v>
      </c>
    </row>
    <row r="36" spans="1:4">
      <c r="A36" s="771">
        <v>27</v>
      </c>
      <c r="B36" s="1070" t="s">
        <v>4215</v>
      </c>
      <c r="C36" s="402"/>
      <c r="D36" s="402"/>
    </row>
    <row r="37" spans="1:4">
      <c r="A37" s="771">
        <v>28</v>
      </c>
      <c r="B37" s="2570" t="s">
        <v>4227</v>
      </c>
      <c r="C37" s="1489"/>
      <c r="D37" s="1489"/>
    </row>
    <row r="38" spans="1:4">
      <c r="A38" s="771">
        <v>29</v>
      </c>
      <c r="B38" s="2570"/>
      <c r="C38" s="402"/>
      <c r="D38" s="402"/>
    </row>
    <row r="39" spans="1:4">
      <c r="A39" s="771">
        <v>30</v>
      </c>
      <c r="B39" s="537" t="s">
        <v>4274</v>
      </c>
      <c r="C39" s="402"/>
      <c r="D39" s="402"/>
    </row>
    <row r="40" spans="1:4">
      <c r="A40" s="771">
        <v>31</v>
      </c>
      <c r="B40" s="537" t="s">
        <v>4217</v>
      </c>
      <c r="C40" s="395">
        <v>-7781533.21</v>
      </c>
      <c r="D40" s="395">
        <v>7769860.6725444943</v>
      </c>
    </row>
    <row r="41" spans="1:4">
      <c r="A41" s="771">
        <v>32</v>
      </c>
      <c r="B41" s="765"/>
      <c r="C41" s="523"/>
      <c r="D41" s="523"/>
    </row>
    <row r="42" spans="1:4" ht="12.75" thickBot="1">
      <c r="A42" s="771">
        <v>33</v>
      </c>
      <c r="B42" s="772" t="s">
        <v>4024</v>
      </c>
      <c r="C42" s="1384">
        <v>-7380577.6124999542</v>
      </c>
      <c r="D42" s="1384">
        <v>8909177.0750444494</v>
      </c>
    </row>
    <row r="43" spans="1:4" ht="12.75" thickTop="1">
      <c r="A43" s="771">
        <v>34</v>
      </c>
      <c r="B43" s="772"/>
      <c r="C43" s="1489"/>
      <c r="D43" s="1489"/>
    </row>
    <row r="44" spans="1:4">
      <c r="A44" s="771">
        <v>35</v>
      </c>
      <c r="B44" s="530" t="s">
        <v>4025</v>
      </c>
      <c r="C44" s="401"/>
      <c r="D44" s="401"/>
    </row>
    <row r="45" spans="1:4">
      <c r="A45" s="771">
        <v>36</v>
      </c>
      <c r="B45" s="390" t="s">
        <v>4042</v>
      </c>
      <c r="C45" s="320"/>
      <c r="D45" s="320">
        <v>-3092632</v>
      </c>
    </row>
    <row r="46" spans="1:4">
      <c r="A46" s="771">
        <v>37</v>
      </c>
      <c r="B46" s="390" t="s">
        <v>4043</v>
      </c>
      <c r="C46" s="320"/>
      <c r="D46" s="320">
        <v>787590</v>
      </c>
    </row>
    <row r="47" spans="1:4">
      <c r="A47" s="771">
        <v>38</v>
      </c>
      <c r="B47" s="390" t="s">
        <v>4207</v>
      </c>
      <c r="C47" s="320"/>
      <c r="D47" s="320">
        <v>1656177</v>
      </c>
    </row>
    <row r="48" spans="1:4">
      <c r="A48" s="771">
        <v>39</v>
      </c>
      <c r="B48" s="390" t="s">
        <v>4208</v>
      </c>
      <c r="C48" s="320"/>
      <c r="D48" s="320">
        <v>-573138</v>
      </c>
    </row>
    <row r="49" spans="1:4">
      <c r="A49" s="771">
        <v>40</v>
      </c>
      <c r="B49" s="772" t="s">
        <v>4030</v>
      </c>
      <c r="C49" s="395">
        <v>0</v>
      </c>
      <c r="D49" s="395">
        <v>-1222003</v>
      </c>
    </row>
    <row r="50" spans="1:4">
      <c r="A50" s="771">
        <v>41</v>
      </c>
      <c r="B50" s="767"/>
      <c r="C50" s="391"/>
      <c r="D50" s="345"/>
    </row>
    <row r="51" spans="1:4">
      <c r="A51" s="771">
        <v>42</v>
      </c>
      <c r="B51" s="530" t="s">
        <v>4050</v>
      </c>
      <c r="C51" s="401"/>
      <c r="D51" s="401"/>
    </row>
    <row r="52" spans="1:4">
      <c r="A52" s="771">
        <v>43</v>
      </c>
      <c r="B52" s="390" t="s">
        <v>1875</v>
      </c>
      <c r="C52" s="1303">
        <v>-453699.72769230773</v>
      </c>
      <c r="D52" s="1303">
        <v>-259767.44230769275</v>
      </c>
    </row>
    <row r="53" spans="1:4" ht="12.75" thickBot="1">
      <c r="A53" s="771">
        <v>44</v>
      </c>
      <c r="B53" s="779" t="s">
        <v>4029</v>
      </c>
      <c r="C53" s="1304">
        <v>-453699.72769230773</v>
      </c>
      <c r="D53" s="1304">
        <v>-259767.44230769275</v>
      </c>
    </row>
    <row r="54" spans="1:4">
      <c r="A54" s="771"/>
      <c r="B54" s="772"/>
      <c r="C54" s="931"/>
      <c r="D54" s="931"/>
    </row>
    <row r="55" spans="1:4">
      <c r="A55" s="321" t="s">
        <v>680</v>
      </c>
      <c r="B55" s="371"/>
      <c r="C55" s="365" t="s">
        <v>1741</v>
      </c>
      <c r="D55" s="768"/>
    </row>
    <row r="56" spans="1:4">
      <c r="A56" s="321" t="s">
        <v>3808</v>
      </c>
      <c r="B56" s="371"/>
      <c r="C56" s="321" t="s">
        <v>681</v>
      </c>
      <c r="D56" s="321"/>
    </row>
    <row r="57" spans="1:4">
      <c r="A57" s="321" t="s">
        <v>3807</v>
      </c>
      <c r="B57" s="371"/>
      <c r="C57" s="321" t="s">
        <v>1169</v>
      </c>
      <c r="D57" s="321"/>
    </row>
    <row r="58" spans="1:4">
      <c r="A58" s="321" t="s">
        <v>2631</v>
      </c>
      <c r="B58" s="371"/>
      <c r="C58" s="321" t="s">
        <v>4056</v>
      </c>
      <c r="D58" s="768"/>
    </row>
    <row r="59" spans="1:4">
      <c r="A59" s="321" t="s">
        <v>956</v>
      </c>
      <c r="B59" s="371"/>
      <c r="C59" s="317"/>
      <c r="D59" s="768"/>
    </row>
    <row r="60" spans="1:4">
      <c r="A60" s="317" t="s">
        <v>1906</v>
      </c>
      <c r="B60" s="371"/>
      <c r="C60" s="317"/>
      <c r="D60" s="768"/>
    </row>
    <row r="61" spans="1:4">
      <c r="A61" s="769" t="s">
        <v>830</v>
      </c>
      <c r="B61" s="364"/>
      <c r="C61" s="364"/>
      <c r="D61" s="364"/>
    </row>
    <row r="62" spans="1:4">
      <c r="A62" s="774" t="s">
        <v>1122</v>
      </c>
      <c r="B62" s="775" t="s">
        <v>1030</v>
      </c>
      <c r="C62" s="774" t="s">
        <v>682</v>
      </c>
      <c r="D62" s="776" t="s">
        <v>683</v>
      </c>
    </row>
    <row r="63" spans="1:4">
      <c r="A63" s="777">
        <v>1</v>
      </c>
      <c r="B63" s="530" t="s">
        <v>3917</v>
      </c>
      <c r="C63" s="344"/>
    </row>
    <row r="64" spans="1:4">
      <c r="A64" s="777">
        <v>2</v>
      </c>
      <c r="B64" s="1070" t="s">
        <v>3921</v>
      </c>
      <c r="D64" s="327"/>
    </row>
    <row r="65" spans="1:4">
      <c r="A65" s="777">
        <v>3</v>
      </c>
      <c r="B65" s="390" t="s">
        <v>3956</v>
      </c>
      <c r="C65" s="320">
        <v>169541.4498</v>
      </c>
      <c r="D65" s="320">
        <v>52429.550199999998</v>
      </c>
    </row>
    <row r="66" spans="1:4">
      <c r="A66" s="777">
        <v>4</v>
      </c>
      <c r="B66" s="1064" t="s">
        <v>3916</v>
      </c>
      <c r="C66" s="395">
        <v>169541.4498</v>
      </c>
      <c r="D66" s="395">
        <v>52429.550199999998</v>
      </c>
    </row>
    <row r="67" spans="1:4">
      <c r="A67" s="777">
        <v>5</v>
      </c>
    </row>
    <row r="68" spans="1:4">
      <c r="A68" s="777">
        <v>6</v>
      </c>
      <c r="B68" s="1070" t="s">
        <v>2627</v>
      </c>
    </row>
    <row r="69" spans="1:4">
      <c r="A69" s="777">
        <v>7</v>
      </c>
      <c r="B69" s="1062" t="s">
        <v>2587</v>
      </c>
      <c r="C69" s="320">
        <v>357882</v>
      </c>
      <c r="D69" s="320">
        <v>-357882</v>
      </c>
    </row>
    <row r="70" spans="1:4">
      <c r="A70" s="777">
        <v>8</v>
      </c>
      <c r="B70" s="765" t="s">
        <v>2588</v>
      </c>
      <c r="C70" s="320">
        <v>130220</v>
      </c>
      <c r="D70" s="320">
        <v>-130220</v>
      </c>
    </row>
    <row r="71" spans="1:4">
      <c r="A71" s="777">
        <v>9</v>
      </c>
      <c r="B71" s="1046" t="s">
        <v>2628</v>
      </c>
      <c r="C71" s="395">
        <v>488102</v>
      </c>
      <c r="D71" s="395">
        <v>-488102</v>
      </c>
    </row>
    <row r="72" spans="1:4">
      <c r="A72" s="777">
        <v>10</v>
      </c>
    </row>
    <row r="73" spans="1:4">
      <c r="A73" s="777">
        <v>11</v>
      </c>
      <c r="B73" s="766" t="s">
        <v>4031</v>
      </c>
      <c r="D73" s="320"/>
    </row>
    <row r="74" spans="1:4">
      <c r="A74" s="777">
        <v>12</v>
      </c>
      <c r="B74" s="390" t="s">
        <v>3934</v>
      </c>
      <c r="C74" s="320">
        <v>-1986.13</v>
      </c>
      <c r="D74" s="320">
        <v>-203.82000000000002</v>
      </c>
    </row>
    <row r="75" spans="1:4">
      <c r="A75" s="777">
        <v>13</v>
      </c>
      <c r="B75" s="390" t="s">
        <v>3935</v>
      </c>
      <c r="C75" s="320">
        <v>-46.32</v>
      </c>
      <c r="D75" s="320"/>
    </row>
    <row r="76" spans="1:4">
      <c r="A76" s="777">
        <v>14</v>
      </c>
      <c r="B76" s="390" t="s">
        <v>3936</v>
      </c>
      <c r="C76" s="320">
        <v>-59.03</v>
      </c>
      <c r="D76" s="320"/>
    </row>
    <row r="77" spans="1:4">
      <c r="A77" s="777">
        <v>15</v>
      </c>
      <c r="B77" s="390" t="s">
        <v>3937</v>
      </c>
      <c r="C77" s="320">
        <v>-1615.22</v>
      </c>
      <c r="D77" s="320">
        <v>-1328.06</v>
      </c>
    </row>
    <row r="78" spans="1:4">
      <c r="A78" s="777">
        <v>16</v>
      </c>
      <c r="B78" s="390" t="s">
        <v>3941</v>
      </c>
      <c r="C78" s="320">
        <v>-568.69999999999993</v>
      </c>
      <c r="D78" s="320">
        <v>-20266.53</v>
      </c>
    </row>
    <row r="79" spans="1:4">
      <c r="A79" s="777">
        <v>17</v>
      </c>
      <c r="B79" s="390" t="s">
        <v>3938</v>
      </c>
      <c r="C79" s="320">
        <v>-155.56</v>
      </c>
      <c r="D79" s="320"/>
    </row>
    <row r="80" spans="1:4">
      <c r="A80" s="777">
        <v>18</v>
      </c>
      <c r="B80" s="390" t="s">
        <v>3940</v>
      </c>
      <c r="D80" s="320">
        <v>-29.15</v>
      </c>
    </row>
    <row r="81" spans="1:4">
      <c r="A81" s="777">
        <v>19</v>
      </c>
      <c r="B81" s="390" t="s">
        <v>3939</v>
      </c>
      <c r="C81" s="320">
        <v>-1479.8400000000001</v>
      </c>
      <c r="D81" s="320">
        <v>-508.29</v>
      </c>
    </row>
    <row r="82" spans="1:4">
      <c r="A82" s="777">
        <v>20</v>
      </c>
      <c r="B82" s="390" t="s">
        <v>3942</v>
      </c>
      <c r="C82" s="320">
        <v>-1062.79</v>
      </c>
      <c r="D82" s="320">
        <v>-80.959999999999994</v>
      </c>
    </row>
    <row r="83" spans="1:4">
      <c r="A83" s="777">
        <v>21</v>
      </c>
      <c r="B83" s="390" t="s">
        <v>3946</v>
      </c>
      <c r="C83" s="320"/>
      <c r="D83" s="320">
        <v>-511.79</v>
      </c>
    </row>
    <row r="84" spans="1:4">
      <c r="A84" s="777">
        <v>22</v>
      </c>
      <c r="B84" s="390" t="s">
        <v>3947</v>
      </c>
      <c r="C84" s="320">
        <v>-2876.05</v>
      </c>
      <c r="D84" s="320">
        <v>-512.54999999999995</v>
      </c>
    </row>
    <row r="85" spans="1:4">
      <c r="A85" s="777">
        <v>23</v>
      </c>
      <c r="B85" s="390" t="s">
        <v>3943</v>
      </c>
      <c r="C85" s="320">
        <v>-212.73000000000002</v>
      </c>
      <c r="D85" s="320"/>
    </row>
    <row r="86" spans="1:4">
      <c r="A86" s="777">
        <v>24</v>
      </c>
      <c r="B86" s="390" t="s">
        <v>3944</v>
      </c>
      <c r="C86" s="320">
        <v>-505.09</v>
      </c>
      <c r="D86" s="320"/>
    </row>
    <row r="87" spans="1:4">
      <c r="A87" s="777">
        <v>25</v>
      </c>
      <c r="B87" s="390" t="s">
        <v>3948</v>
      </c>
      <c r="C87" s="320"/>
      <c r="D87" s="320">
        <v>-140.53000000000003</v>
      </c>
    </row>
    <row r="88" spans="1:4">
      <c r="A88" s="777">
        <v>26</v>
      </c>
      <c r="B88" s="390" t="s">
        <v>3949</v>
      </c>
      <c r="D88" s="320">
        <v>-128.72999999999999</v>
      </c>
    </row>
    <row r="89" spans="1:4">
      <c r="A89" s="777">
        <v>27</v>
      </c>
      <c r="B89" s="390" t="s">
        <v>3945</v>
      </c>
      <c r="C89" s="320">
        <v>-2470.5300000000002</v>
      </c>
      <c r="D89" s="320">
        <v>-243.92</v>
      </c>
    </row>
    <row r="90" spans="1:4">
      <c r="A90" s="777">
        <v>28</v>
      </c>
      <c r="B90" s="390" t="s">
        <v>3950</v>
      </c>
      <c r="C90" s="320">
        <v>-7385.9</v>
      </c>
      <c r="D90" s="320">
        <v>-818.1</v>
      </c>
    </row>
    <row r="91" spans="1:4">
      <c r="A91" s="777">
        <v>29</v>
      </c>
      <c r="B91" s="390" t="s">
        <v>3951</v>
      </c>
      <c r="C91" s="320">
        <v>-75.23</v>
      </c>
      <c r="D91" s="320">
        <v>-29.959999999999997</v>
      </c>
    </row>
    <row r="92" spans="1:4">
      <c r="A92" s="777">
        <v>30</v>
      </c>
      <c r="B92" s="390" t="s">
        <v>3952</v>
      </c>
      <c r="C92" s="320">
        <v>-384.65999999999997</v>
      </c>
      <c r="D92" s="320">
        <v>-151.41</v>
      </c>
    </row>
    <row r="93" spans="1:4">
      <c r="A93" s="777">
        <v>31</v>
      </c>
      <c r="B93" s="390" t="s">
        <v>3953</v>
      </c>
      <c r="C93" s="320">
        <v>-11.47</v>
      </c>
      <c r="D93" s="320">
        <v>-48.76</v>
      </c>
    </row>
    <row r="94" spans="1:4">
      <c r="A94" s="777">
        <v>32</v>
      </c>
      <c r="B94" s="390" t="s">
        <v>3954</v>
      </c>
      <c r="C94" s="320">
        <v>-375.52</v>
      </c>
      <c r="D94" s="320">
        <v>-332.28</v>
      </c>
    </row>
    <row r="95" spans="1:4">
      <c r="A95" s="777">
        <v>33</v>
      </c>
      <c r="B95" s="390" t="s">
        <v>3955</v>
      </c>
      <c r="C95" s="320">
        <v>-22.2</v>
      </c>
      <c r="D95" s="320"/>
    </row>
    <row r="96" spans="1:4">
      <c r="A96" s="777">
        <v>34</v>
      </c>
      <c r="B96" s="1046" t="s">
        <v>4032</v>
      </c>
      <c r="C96" s="395">
        <v>-21292.97</v>
      </c>
      <c r="D96" s="395">
        <v>-25334.839999999993</v>
      </c>
    </row>
    <row r="97" spans="1:4">
      <c r="A97" s="777">
        <v>35</v>
      </c>
      <c r="B97" s="390"/>
      <c r="C97" s="320"/>
      <c r="D97" s="320"/>
    </row>
    <row r="98" spans="1:4">
      <c r="A98" s="777">
        <v>36</v>
      </c>
      <c r="B98" s="1070" t="s">
        <v>4034</v>
      </c>
    </row>
    <row r="99" spans="1:4">
      <c r="A99" s="777">
        <v>37</v>
      </c>
      <c r="B99" s="390" t="s">
        <v>3911</v>
      </c>
      <c r="C99" s="320">
        <v>-1162.79</v>
      </c>
      <c r="D99" s="320"/>
    </row>
    <row r="100" spans="1:4">
      <c r="A100" s="777">
        <v>38</v>
      </c>
      <c r="B100" s="390" t="s">
        <v>3981</v>
      </c>
      <c r="C100" s="320">
        <v>-21150</v>
      </c>
      <c r="D100" s="320">
        <v>-2350</v>
      </c>
    </row>
    <row r="101" spans="1:4">
      <c r="A101" s="777">
        <v>39</v>
      </c>
      <c r="B101" s="390" t="s">
        <v>3912</v>
      </c>
      <c r="C101" s="320">
        <v>-1541.34</v>
      </c>
      <c r="D101" s="320"/>
    </row>
    <row r="102" spans="1:4">
      <c r="A102" s="777">
        <v>40</v>
      </c>
      <c r="B102" s="390" t="s">
        <v>3913</v>
      </c>
      <c r="C102" s="320">
        <v>-13257.235000000001</v>
      </c>
      <c r="D102" s="320">
        <v>-5814.835</v>
      </c>
    </row>
    <row r="103" spans="1:4">
      <c r="A103" s="777">
        <v>41</v>
      </c>
      <c r="B103" s="390" t="s">
        <v>3982</v>
      </c>
      <c r="C103" s="320"/>
      <c r="D103" s="320">
        <v>-2390.65</v>
      </c>
    </row>
    <row r="104" spans="1:4">
      <c r="A104" s="777">
        <v>42</v>
      </c>
      <c r="B104" s="390" t="s">
        <v>3961</v>
      </c>
      <c r="C104" s="320"/>
      <c r="D104" s="320">
        <v>-6805.5550000000003</v>
      </c>
    </row>
    <row r="105" spans="1:4">
      <c r="A105" s="777">
        <v>43</v>
      </c>
      <c r="B105" s="390" t="s">
        <v>3983</v>
      </c>
      <c r="C105" s="320"/>
      <c r="D105" s="320">
        <v>-2333.335</v>
      </c>
    </row>
    <row r="106" spans="1:4">
      <c r="A106" s="777">
        <v>44</v>
      </c>
      <c r="B106" s="390" t="s">
        <v>3914</v>
      </c>
      <c r="C106" s="320">
        <v>-9594.75</v>
      </c>
      <c r="D106" s="320">
        <v>-2967.415</v>
      </c>
    </row>
    <row r="107" spans="1:4">
      <c r="A107" s="777">
        <v>45</v>
      </c>
      <c r="B107" s="390" t="s">
        <v>3987</v>
      </c>
      <c r="C107" s="320">
        <v>-11169.9</v>
      </c>
      <c r="D107" s="320">
        <v>-3454.5</v>
      </c>
    </row>
    <row r="108" spans="1:4">
      <c r="A108" s="777">
        <v>46</v>
      </c>
      <c r="B108" s="390" t="s">
        <v>3915</v>
      </c>
      <c r="C108" s="320">
        <v>-735.8</v>
      </c>
      <c r="D108" s="320">
        <v>-227.5</v>
      </c>
    </row>
    <row r="109" spans="1:4">
      <c r="A109" s="777">
        <v>47</v>
      </c>
      <c r="B109" s="408" t="s">
        <v>2586</v>
      </c>
      <c r="C109" s="395">
        <v>-58611.81500000001</v>
      </c>
      <c r="D109" s="395">
        <v>-26343.79</v>
      </c>
    </row>
    <row r="110" spans="1:4">
      <c r="A110" s="777">
        <v>48</v>
      </c>
      <c r="B110" s="534"/>
      <c r="C110" s="402"/>
      <c r="D110" s="402"/>
    </row>
    <row r="111" spans="1:4">
      <c r="A111" s="777">
        <v>49</v>
      </c>
      <c r="B111" s="1070" t="s">
        <v>4035</v>
      </c>
      <c r="D111" s="320"/>
    </row>
    <row r="112" spans="1:4">
      <c r="A112" s="777">
        <v>50</v>
      </c>
      <c r="B112" s="390" t="s">
        <v>3911</v>
      </c>
      <c r="C112" s="320">
        <v>75000</v>
      </c>
      <c r="D112" s="320"/>
    </row>
    <row r="113" spans="1:4">
      <c r="A113" s="777">
        <v>51</v>
      </c>
      <c r="B113" s="390" t="s">
        <v>3913</v>
      </c>
      <c r="C113" s="320">
        <v>826269.15249995422</v>
      </c>
      <c r="D113" s="320">
        <v>379271.32000002218</v>
      </c>
    </row>
    <row r="114" spans="1:4">
      <c r="A114" s="777">
        <v>52</v>
      </c>
      <c r="B114" s="390" t="s">
        <v>3982</v>
      </c>
      <c r="C114" s="320"/>
      <c r="D114" s="320">
        <v>148999.52750002354</v>
      </c>
    </row>
    <row r="115" spans="1:4">
      <c r="A115" s="777">
        <v>53</v>
      </c>
      <c r="B115" s="390" t="s">
        <v>3983</v>
      </c>
      <c r="C115" s="320"/>
      <c r="D115" s="320">
        <v>63000</v>
      </c>
    </row>
    <row r="116" spans="1:4">
      <c r="A116" s="777">
        <v>54</v>
      </c>
      <c r="B116" s="390" t="s">
        <v>3987</v>
      </c>
      <c r="C116" s="320">
        <v>83774.25</v>
      </c>
      <c r="D116" s="320">
        <v>25908.75</v>
      </c>
    </row>
    <row r="117" spans="1:4" ht="11.25" customHeight="1">
      <c r="A117" s="777">
        <v>55</v>
      </c>
      <c r="B117" s="408" t="s">
        <v>4051</v>
      </c>
      <c r="C117" s="395">
        <v>985043.40249995422</v>
      </c>
      <c r="D117" s="395">
        <v>617179.59750004578</v>
      </c>
    </row>
    <row r="118" spans="1:4">
      <c r="A118" s="777"/>
      <c r="B118" s="390"/>
      <c r="C118" s="523"/>
      <c r="D118" s="523"/>
    </row>
    <row r="119" spans="1:4">
      <c r="A119" s="321" t="s">
        <v>680</v>
      </c>
      <c r="B119" s="371"/>
      <c r="C119" s="365" t="s">
        <v>1741</v>
      </c>
      <c r="D119" s="768"/>
    </row>
    <row r="120" spans="1:4">
      <c r="A120" s="321" t="s">
        <v>3808</v>
      </c>
      <c r="B120" s="371"/>
      <c r="C120" s="321" t="s">
        <v>681</v>
      </c>
      <c r="D120" s="321"/>
    </row>
    <row r="121" spans="1:4">
      <c r="A121" s="321" t="s">
        <v>3807</v>
      </c>
      <c r="B121" s="371"/>
      <c r="C121" s="321" t="s">
        <v>678</v>
      </c>
      <c r="D121" s="321"/>
    </row>
    <row r="122" spans="1:4">
      <c r="A122" s="321" t="s">
        <v>2631</v>
      </c>
      <c r="B122" s="371"/>
      <c r="C122" s="321" t="s">
        <v>4056</v>
      </c>
      <c r="D122" s="768"/>
    </row>
    <row r="123" spans="1:4">
      <c r="A123" s="321" t="s">
        <v>956</v>
      </c>
      <c r="B123" s="371"/>
      <c r="C123" s="317"/>
      <c r="D123" s="768"/>
    </row>
    <row r="124" spans="1:4">
      <c r="A124" s="317" t="s">
        <v>1906</v>
      </c>
      <c r="B124" s="371"/>
      <c r="C124" s="317"/>
      <c r="D124" s="768"/>
    </row>
    <row r="125" spans="1:4">
      <c r="A125" s="769" t="s">
        <v>830</v>
      </c>
      <c r="B125" s="364"/>
      <c r="C125" s="364"/>
      <c r="D125" s="364"/>
    </row>
    <row r="126" spans="1:4">
      <c r="A126" s="774" t="s">
        <v>1122</v>
      </c>
      <c r="B126" s="775" t="s">
        <v>1030</v>
      </c>
      <c r="C126" s="774" t="s">
        <v>682</v>
      </c>
      <c r="D126" s="776" t="s">
        <v>683</v>
      </c>
    </row>
    <row r="127" spans="1:4">
      <c r="A127" s="771">
        <v>1</v>
      </c>
      <c r="B127" s="1070" t="s">
        <v>4218</v>
      </c>
      <c r="C127" s="1489"/>
      <c r="D127" s="1489"/>
    </row>
    <row r="128" spans="1:4">
      <c r="A128" s="771">
        <v>2</v>
      </c>
      <c r="B128" s="2570" t="s">
        <v>4227</v>
      </c>
      <c r="C128" s="1489"/>
      <c r="D128" s="1489"/>
    </row>
    <row r="129" spans="1:4">
      <c r="A129" s="771">
        <v>3</v>
      </c>
      <c r="B129" s="2570"/>
      <c r="C129" s="402"/>
      <c r="D129" s="402"/>
    </row>
    <row r="130" spans="1:4">
      <c r="A130" s="771">
        <v>4</v>
      </c>
      <c r="B130" s="537" t="s">
        <v>4274</v>
      </c>
      <c r="C130" s="402"/>
      <c r="D130" s="402"/>
    </row>
    <row r="131" spans="1:4">
      <c r="A131" s="771">
        <v>5</v>
      </c>
      <c r="B131" s="537" t="s">
        <v>4219</v>
      </c>
      <c r="C131" s="395">
        <v>1471091.2826857974</v>
      </c>
      <c r="D131" s="395">
        <v>-1005175.9096708478</v>
      </c>
    </row>
    <row r="132" spans="1:4">
      <c r="A132" s="771">
        <v>6</v>
      </c>
      <c r="B132" s="537"/>
      <c r="C132" s="402"/>
      <c r="D132" s="402"/>
    </row>
    <row r="133" spans="1:4" ht="12.75" thickBot="1">
      <c r="A133" s="771">
        <v>7</v>
      </c>
      <c r="B133" s="772" t="s">
        <v>4052</v>
      </c>
      <c r="C133" s="1101">
        <v>3033873.3499857513</v>
      </c>
      <c r="D133" s="1101">
        <v>-875347.39197080198</v>
      </c>
    </row>
    <row r="134" spans="1:4" ht="12.75" thickTop="1">
      <c r="A134" s="771">
        <v>8</v>
      </c>
    </row>
    <row r="135" spans="1:4">
      <c r="A135" s="771">
        <v>9</v>
      </c>
      <c r="B135" s="530" t="s">
        <v>3918</v>
      </c>
    </row>
    <row r="136" spans="1:4">
      <c r="A136" s="771">
        <v>10</v>
      </c>
      <c r="B136" s="411" t="s">
        <v>4053</v>
      </c>
    </row>
    <row r="137" spans="1:4">
      <c r="A137" s="771">
        <v>11</v>
      </c>
      <c r="B137" s="390" t="s">
        <v>2458</v>
      </c>
      <c r="C137" s="1033">
        <v>-36320</v>
      </c>
      <c r="D137" s="1033">
        <v>-12171</v>
      </c>
    </row>
    <row r="138" spans="1:4">
      <c r="A138" s="771">
        <v>12</v>
      </c>
      <c r="B138" s="530"/>
      <c r="C138" s="932"/>
      <c r="D138" s="933"/>
    </row>
    <row r="139" spans="1:4">
      <c r="A139" s="771">
        <v>13</v>
      </c>
      <c r="B139" s="1070" t="s">
        <v>4221</v>
      </c>
      <c r="C139" s="1489"/>
      <c r="D139" s="1489"/>
    </row>
    <row r="140" spans="1:4">
      <c r="A140" s="771">
        <v>14</v>
      </c>
      <c r="B140" s="2570" t="s">
        <v>4227</v>
      </c>
      <c r="C140" s="1489"/>
      <c r="D140" s="1489"/>
    </row>
    <row r="141" spans="1:4">
      <c r="A141" s="771">
        <v>15</v>
      </c>
      <c r="B141" s="2570"/>
      <c r="C141" s="402"/>
      <c r="D141" s="402"/>
    </row>
    <row r="142" spans="1:4">
      <c r="A142" s="771">
        <v>16</v>
      </c>
      <c r="B142" s="537" t="s">
        <v>4274</v>
      </c>
      <c r="C142" s="402"/>
      <c r="D142" s="402"/>
    </row>
    <row r="143" spans="1:4">
      <c r="A143" s="771">
        <v>17</v>
      </c>
      <c r="B143" s="537" t="s">
        <v>4222</v>
      </c>
      <c r="C143" s="1490">
        <v>8766.0899999997928</v>
      </c>
      <c r="D143" s="1490">
        <v>-33054.249999999767</v>
      </c>
    </row>
    <row r="144" spans="1:4">
      <c r="A144" s="771">
        <v>18</v>
      </c>
      <c r="B144" s="537"/>
      <c r="C144" s="402"/>
      <c r="D144" s="402"/>
    </row>
    <row r="145" spans="1:4" ht="12.75" thickBot="1">
      <c r="A145" s="771">
        <v>19</v>
      </c>
      <c r="B145" s="772" t="s">
        <v>4223</v>
      </c>
      <c r="C145" s="1470">
        <v>-27553.910000000207</v>
      </c>
      <c r="D145" s="1470">
        <v>-45225.249999999767</v>
      </c>
    </row>
    <row r="146" spans="1:4" ht="12.75" thickTop="1">
      <c r="A146" s="771">
        <v>20</v>
      </c>
      <c r="B146" s="772"/>
      <c r="C146" s="585"/>
      <c r="D146" s="585"/>
    </row>
    <row r="147" spans="1:4">
      <c r="A147" s="771">
        <v>21</v>
      </c>
      <c r="B147" s="530" t="s">
        <v>4224</v>
      </c>
    </row>
    <row r="148" spans="1:4">
      <c r="A148" s="771">
        <v>22</v>
      </c>
      <c r="B148" s="1070" t="s">
        <v>4226</v>
      </c>
      <c r="C148" s="1489"/>
      <c r="D148" s="1489"/>
    </row>
    <row r="149" spans="1:4">
      <c r="A149" s="771">
        <v>23</v>
      </c>
      <c r="B149" s="2570" t="s">
        <v>4227</v>
      </c>
      <c r="C149" s="402"/>
      <c r="D149" s="402"/>
    </row>
    <row r="150" spans="1:4">
      <c r="A150" s="771">
        <v>24</v>
      </c>
      <c r="B150" s="2570"/>
      <c r="C150" s="402"/>
      <c r="D150" s="402"/>
    </row>
    <row r="151" spans="1:4">
      <c r="A151" s="771">
        <v>25</v>
      </c>
      <c r="B151" s="537" t="s">
        <v>4274</v>
      </c>
      <c r="C151" s="402"/>
      <c r="D151" s="402"/>
    </row>
    <row r="152" spans="1:4" ht="12.75" thickBot="1">
      <c r="A152" s="771">
        <v>26</v>
      </c>
      <c r="B152" s="537" t="s">
        <v>4225</v>
      </c>
      <c r="C152" s="1470">
        <v>-963610.57277974219</v>
      </c>
      <c r="D152" s="1470">
        <v>137474.07836822452</v>
      </c>
    </row>
    <row r="153" spans="1:4" ht="12.75" thickTop="1">
      <c r="A153" s="771">
        <v>27</v>
      </c>
      <c r="B153" s="327"/>
      <c r="D153" s="327"/>
    </row>
    <row r="154" spans="1:4" ht="12.75" thickBot="1">
      <c r="A154" s="771">
        <v>28</v>
      </c>
      <c r="B154" s="530" t="s">
        <v>4179</v>
      </c>
      <c r="C154" s="401"/>
      <c r="D154" s="1098">
        <v>80978.420000000013</v>
      </c>
    </row>
    <row r="155" spans="1:4" ht="12.75" thickTop="1">
      <c r="A155" s="771">
        <v>29</v>
      </c>
    </row>
    <row r="156" spans="1:4" ht="12.75" thickBot="1">
      <c r="A156" s="771">
        <v>30</v>
      </c>
      <c r="B156" s="530" t="s">
        <v>4180</v>
      </c>
      <c r="C156" s="320"/>
      <c r="D156" s="1098">
        <v>-7960.47</v>
      </c>
    </row>
    <row r="157" spans="1:4" ht="12.75" thickTop="1">
      <c r="A157" s="771">
        <v>31</v>
      </c>
      <c r="B157" s="772"/>
      <c r="C157" s="402"/>
      <c r="D157" s="402"/>
    </row>
    <row r="158" spans="1:4">
      <c r="A158" s="771">
        <v>32</v>
      </c>
      <c r="B158" s="530" t="s">
        <v>4041</v>
      </c>
      <c r="C158" s="932"/>
      <c r="D158" s="933"/>
    </row>
    <row r="159" spans="1:4">
      <c r="A159" s="771">
        <v>33</v>
      </c>
      <c r="B159" s="411" t="s">
        <v>4054</v>
      </c>
      <c r="C159" s="1462">
        <v>370571.94847831182</v>
      </c>
      <c r="D159" s="1462">
        <v>49916.05152168846</v>
      </c>
    </row>
    <row r="160" spans="1:4" s="391" customFormat="1" ht="12.75" thickBot="1">
      <c r="A160" s="771">
        <v>34</v>
      </c>
      <c r="B160" s="772" t="s">
        <v>4040</v>
      </c>
      <c r="C160" s="1098">
        <v>370571.94847831182</v>
      </c>
      <c r="D160" s="1098">
        <v>49916.05152168846</v>
      </c>
    </row>
    <row r="161" spans="1:4" s="391" customFormat="1" ht="12.75" thickTop="1">
      <c r="A161" s="777"/>
      <c r="B161" s="572"/>
      <c r="C161" s="585"/>
      <c r="D161" s="585"/>
    </row>
    <row r="162" spans="1:4">
      <c r="A162" s="777"/>
      <c r="B162" s="765"/>
      <c r="C162" s="320"/>
      <c r="D162" s="320"/>
    </row>
    <row r="163" spans="1:4">
      <c r="A163" s="777"/>
      <c r="B163" s="765"/>
      <c r="C163" s="330"/>
      <c r="D163" s="330"/>
    </row>
    <row r="164" spans="1:4">
      <c r="A164" s="777"/>
      <c r="B164" s="765"/>
      <c r="C164" s="330"/>
      <c r="D164" s="330"/>
    </row>
    <row r="165" spans="1:4">
      <c r="A165" s="777"/>
      <c r="B165" s="765"/>
      <c r="C165" s="320"/>
      <c r="D165" s="320"/>
    </row>
    <row r="166" spans="1:4">
      <c r="A166" s="777"/>
    </row>
    <row r="167" spans="1:4">
      <c r="A167" s="777"/>
      <c r="B167" s="765"/>
      <c r="C167" s="320"/>
      <c r="D167" s="320"/>
    </row>
    <row r="168" spans="1:4">
      <c r="A168" s="777"/>
      <c r="B168" s="765"/>
      <c r="C168" s="320"/>
      <c r="D168" s="320"/>
    </row>
    <row r="169" spans="1:4">
      <c r="A169" s="777"/>
      <c r="B169" s="765"/>
      <c r="C169" s="320"/>
      <c r="D169" s="320"/>
    </row>
    <row r="170" spans="1:4">
      <c r="A170" s="777"/>
      <c r="B170" s="572"/>
      <c r="C170" s="1033"/>
      <c r="D170" s="1033"/>
    </row>
    <row r="171" spans="1:4">
      <c r="A171" s="2108"/>
    </row>
    <row r="172" spans="1:4">
      <c r="A172" s="2108"/>
    </row>
    <row r="173" spans="1:4">
      <c r="A173" s="2108"/>
    </row>
  </sheetData>
  <mergeCells count="4">
    <mergeCell ref="B37:B38"/>
    <mergeCell ref="B149:B150"/>
    <mergeCell ref="B140:B141"/>
    <mergeCell ref="B128:B129"/>
  </mergeCells>
  <phoneticPr fontId="29" type="noConversion"/>
  <printOptions horizontalCentered="1"/>
  <pageMargins left="0.75" right="0.25" top="0.5" bottom="0.25" header="0.5" footer="0.5"/>
  <pageSetup scale="95" fitToHeight="0" orientation="portrait" r:id="rId1"/>
  <headerFooter alignWithMargins="0"/>
  <rowBreaks count="2" manualBreakCount="2">
    <brk id="54" max="4" man="1"/>
    <brk id="118" max="3" man="1"/>
  </rowBreaks>
</worksheet>
</file>

<file path=xl/worksheets/sheet70.xml><?xml version="1.0" encoding="utf-8"?>
<worksheet xmlns="http://schemas.openxmlformats.org/spreadsheetml/2006/main" xmlns:r="http://schemas.openxmlformats.org/officeDocument/2006/relationships">
  <sheetPr codeName="Sheet81"/>
  <dimension ref="A1:Z148"/>
  <sheetViews>
    <sheetView view="pageBreakPreview" zoomScale="60" zoomScaleNormal="100" workbookViewId="0"/>
  </sheetViews>
  <sheetFormatPr defaultColWidth="9.140625" defaultRowHeight="12"/>
  <cols>
    <col min="1" max="1" width="4.7109375" style="549" customWidth="1"/>
    <col min="2" max="2" width="4" style="549" customWidth="1"/>
    <col min="3" max="3" width="43.7109375" style="549" bestFit="1" customWidth="1"/>
    <col min="4" max="4" width="10" style="549" customWidth="1"/>
    <col min="5" max="5" width="11.7109375" style="541" customWidth="1"/>
    <col min="6" max="6" width="10.7109375" style="541" customWidth="1"/>
    <col min="7" max="7" width="11.28515625" style="538" customWidth="1"/>
    <col min="8" max="8" width="9.42578125" style="538" customWidth="1"/>
    <col min="9" max="9" width="10.28515625" style="538" bestFit="1" customWidth="1"/>
    <col min="10" max="10" width="11.5703125" style="538" customWidth="1"/>
    <col min="11" max="11" width="11.140625" style="538" customWidth="1"/>
    <col min="12" max="12" width="11" style="538" customWidth="1"/>
    <col min="13" max="13" width="12.140625" style="538" customWidth="1"/>
    <col min="14" max="14" width="10.42578125" style="538" customWidth="1"/>
    <col min="15" max="15" width="12.28515625" style="538" customWidth="1"/>
    <col min="16" max="16" width="4.7109375" style="538" customWidth="1"/>
    <col min="17" max="17" width="4.5703125" style="538" customWidth="1"/>
    <col min="18" max="18" width="41.7109375" style="538" customWidth="1"/>
    <col min="19" max="19" width="9.7109375" style="538" bestFit="1" customWidth="1"/>
    <col min="20" max="20" width="9.28515625" style="538" bestFit="1" customWidth="1"/>
    <col min="21" max="21" width="12" style="538" customWidth="1"/>
    <col min="22" max="22" width="9.28515625" style="538" bestFit="1" customWidth="1"/>
    <col min="23" max="24" width="11.42578125" style="538" bestFit="1" customWidth="1"/>
    <col min="25" max="25" width="13.28515625" style="538" customWidth="1"/>
    <col min="26" max="16384" width="9.140625" style="538"/>
  </cols>
  <sheetData>
    <row r="1" spans="1:26" s="804" customFormat="1">
      <c r="A1" s="594" t="s">
        <v>171</v>
      </c>
      <c r="B1" s="594"/>
      <c r="C1" s="789"/>
      <c r="D1" s="1571"/>
      <c r="E1" s="790"/>
      <c r="G1" s="805"/>
      <c r="O1" s="679" t="s">
        <v>1741</v>
      </c>
      <c r="P1" s="594" t="s">
        <v>171</v>
      </c>
      <c r="Q1" s="594"/>
      <c r="R1" s="594"/>
      <c r="S1" s="789"/>
      <c r="T1" s="789"/>
      <c r="U1" s="790"/>
      <c r="V1" s="1571"/>
      <c r="Y1" s="679" t="s">
        <v>1741</v>
      </c>
    </row>
    <row r="2" spans="1:26" s="804" customFormat="1">
      <c r="A2" s="2627" t="s">
        <v>3808</v>
      </c>
      <c r="B2" s="2627"/>
      <c r="C2" s="2627"/>
      <c r="D2" s="794"/>
      <c r="E2" s="790"/>
      <c r="G2" s="805"/>
      <c r="O2" s="679" t="s">
        <v>1580</v>
      </c>
      <c r="P2" s="321" t="s">
        <v>3808</v>
      </c>
      <c r="Q2" s="594"/>
      <c r="R2" s="594"/>
      <c r="S2" s="789"/>
      <c r="T2" s="789"/>
      <c r="U2" s="790"/>
      <c r="V2" s="794"/>
      <c r="Y2" s="679" t="s">
        <v>1580</v>
      </c>
    </row>
    <row r="3" spans="1:26" s="804" customFormat="1">
      <c r="A3" s="321" t="s">
        <v>3807</v>
      </c>
      <c r="B3" s="594"/>
      <c r="C3" s="789"/>
      <c r="D3" s="794"/>
      <c r="E3" s="790"/>
      <c r="G3" s="805"/>
      <c r="O3" s="679" t="s">
        <v>3996</v>
      </c>
      <c r="P3" s="321" t="s">
        <v>3807</v>
      </c>
      <c r="Q3" s="594"/>
      <c r="R3" s="594"/>
      <c r="S3" s="789"/>
      <c r="T3" s="789"/>
      <c r="U3" s="790"/>
      <c r="V3" s="794"/>
      <c r="Y3" s="679" t="s">
        <v>3997</v>
      </c>
    </row>
    <row r="4" spans="1:26" s="804" customFormat="1">
      <c r="A4" s="321" t="s">
        <v>2632</v>
      </c>
      <c r="B4" s="594"/>
      <c r="C4" s="789"/>
      <c r="D4" s="794"/>
      <c r="E4" s="790"/>
      <c r="G4" s="805"/>
      <c r="O4" s="1431" t="s">
        <v>4012</v>
      </c>
      <c r="P4" s="1571" t="s">
        <v>2632</v>
      </c>
      <c r="Q4" s="594"/>
      <c r="R4" s="594"/>
      <c r="S4" s="789"/>
      <c r="T4" s="789"/>
      <c r="U4" s="790"/>
      <c r="V4" s="794"/>
      <c r="Y4" s="1431" t="s">
        <v>4012</v>
      </c>
    </row>
    <row r="5" spans="1:26" s="804" customFormat="1">
      <c r="A5" s="1571" t="s">
        <v>1570</v>
      </c>
      <c r="B5" s="594"/>
      <c r="C5" s="789"/>
      <c r="D5" s="794"/>
      <c r="E5" s="790"/>
      <c r="F5" s="806"/>
      <c r="P5" s="1571" t="s">
        <v>1570</v>
      </c>
      <c r="Q5" s="594"/>
      <c r="R5" s="594"/>
      <c r="S5" s="789"/>
      <c r="T5" s="789"/>
      <c r="U5" s="790"/>
      <c r="V5" s="794"/>
      <c r="W5" s="790"/>
    </row>
    <row r="6" spans="1:26" s="804" customFormat="1">
      <c r="A6" s="1568" t="s">
        <v>1026</v>
      </c>
      <c r="B6" s="594"/>
      <c r="C6" s="594"/>
      <c r="D6" s="594"/>
      <c r="E6" s="790"/>
      <c r="F6" s="790"/>
      <c r="P6" s="1568" t="s">
        <v>1026</v>
      </c>
      <c r="Q6" s="594"/>
      <c r="R6" s="594"/>
      <c r="S6" s="594"/>
      <c r="T6" s="1571"/>
      <c r="U6" s="790"/>
      <c r="V6" s="594"/>
      <c r="W6" s="790"/>
    </row>
    <row r="7" spans="1:26" s="804" customFormat="1" ht="24" customHeight="1">
      <c r="A7" s="789"/>
      <c r="B7" s="1569"/>
      <c r="C7" s="2639" t="s">
        <v>172</v>
      </c>
      <c r="D7" s="2640"/>
      <c r="E7" s="2640"/>
      <c r="F7" s="2640"/>
      <c r="G7" s="2640"/>
      <c r="H7" s="2640"/>
      <c r="I7" s="2640"/>
      <c r="J7" s="2640"/>
      <c r="K7" s="2640"/>
      <c r="L7" s="2640"/>
      <c r="M7" s="2640"/>
      <c r="N7" s="2640"/>
      <c r="O7" s="2640"/>
      <c r="P7" s="2639" t="s">
        <v>172</v>
      </c>
      <c r="Q7" s="2596"/>
      <c r="R7" s="2596"/>
      <c r="S7" s="2596"/>
      <c r="T7" s="2596"/>
      <c r="U7" s="2596"/>
      <c r="V7" s="2596"/>
      <c r="W7" s="2596"/>
      <c r="X7" s="2596"/>
      <c r="Y7" s="2596"/>
    </row>
    <row r="8" spans="1:26" s="804" customFormat="1">
      <c r="A8" s="794"/>
      <c r="B8" s="807"/>
      <c r="C8" s="2638"/>
      <c r="D8" s="2638"/>
      <c r="E8" s="2638"/>
      <c r="F8" s="2638"/>
      <c r="G8" s="2638"/>
      <c r="H8" s="2638"/>
      <c r="I8" s="2638"/>
      <c r="J8" s="2638"/>
      <c r="K8" s="2636"/>
      <c r="L8" s="2636"/>
      <c r="M8" s="2636"/>
      <c r="N8" s="2636"/>
      <c r="O8" s="2638"/>
      <c r="P8" s="2635"/>
      <c r="Q8" s="2635"/>
      <c r="R8" s="2635"/>
      <c r="S8" s="2635"/>
      <c r="T8" s="2635"/>
      <c r="U8" s="2635"/>
      <c r="V8" s="2635"/>
      <c r="W8" s="2635"/>
      <c r="X8" s="2635"/>
      <c r="Y8" s="2635"/>
    </row>
    <row r="9" spans="1:26" s="804" customFormat="1">
      <c r="A9" s="795"/>
      <c r="B9" s="795"/>
      <c r="C9" s="795">
        <v>-1</v>
      </c>
      <c r="D9" s="795">
        <v>-2</v>
      </c>
      <c r="E9" s="795">
        <v>-3</v>
      </c>
      <c r="F9" s="795">
        <v>-4</v>
      </c>
      <c r="G9" s="795">
        <v>-5</v>
      </c>
      <c r="H9" s="795">
        <v>-6</v>
      </c>
      <c r="I9" s="795">
        <v>-7</v>
      </c>
      <c r="J9" s="795">
        <v>-8</v>
      </c>
      <c r="K9" s="795">
        <v>-9</v>
      </c>
      <c r="L9" s="795">
        <v>-10</v>
      </c>
      <c r="M9" s="795">
        <v>-11</v>
      </c>
      <c r="N9" s="795">
        <v>-12</v>
      </c>
      <c r="O9" s="795">
        <v>-13</v>
      </c>
      <c r="P9" s="795"/>
      <c r="Q9" s="795"/>
      <c r="R9" s="795">
        <v>-1</v>
      </c>
      <c r="S9" s="795">
        <v>-2</v>
      </c>
      <c r="T9" s="795">
        <v>-3</v>
      </c>
      <c r="U9" s="795">
        <v>-4</v>
      </c>
      <c r="V9" s="795">
        <v>-5</v>
      </c>
      <c r="W9" s="795">
        <v>-6</v>
      </c>
      <c r="X9" s="795">
        <v>-7</v>
      </c>
      <c r="Y9" s="795">
        <v>-8</v>
      </c>
    </row>
    <row r="10" spans="1:26" s="804" customFormat="1" ht="15" customHeight="1">
      <c r="A10" s="808"/>
      <c r="B10" s="808"/>
      <c r="C10" s="808"/>
      <c r="D10" s="808"/>
      <c r="E10" s="796" t="s">
        <v>173</v>
      </c>
      <c r="F10" s="796" t="s">
        <v>146</v>
      </c>
      <c r="G10" s="796"/>
      <c r="H10" s="796"/>
      <c r="I10" s="796" t="s">
        <v>173</v>
      </c>
      <c r="J10" s="796" t="s">
        <v>146</v>
      </c>
      <c r="K10" s="796"/>
      <c r="L10" s="796"/>
      <c r="M10" s="796" t="s">
        <v>173</v>
      </c>
      <c r="N10" s="796" t="s">
        <v>146</v>
      </c>
      <c r="O10" s="796"/>
      <c r="P10" s="796"/>
      <c r="Q10" s="796"/>
      <c r="R10" s="796"/>
      <c r="S10" s="796"/>
      <c r="T10" s="796" t="s">
        <v>173</v>
      </c>
      <c r="U10" s="796"/>
      <c r="V10" s="796" t="s">
        <v>2415</v>
      </c>
      <c r="W10" s="796"/>
      <c r="X10" s="797"/>
      <c r="Y10" s="797"/>
    </row>
    <row r="11" spans="1:26" s="810" customFormat="1" ht="24.75" customHeight="1">
      <c r="A11" s="808" t="s">
        <v>119</v>
      </c>
      <c r="B11" s="808"/>
      <c r="C11" s="808"/>
      <c r="D11" s="796" t="s">
        <v>175</v>
      </c>
      <c r="E11" s="796" t="s">
        <v>2416</v>
      </c>
      <c r="F11" s="796" t="s">
        <v>174</v>
      </c>
      <c r="G11" s="798" t="s">
        <v>220</v>
      </c>
      <c r="H11" s="796" t="s">
        <v>175</v>
      </c>
      <c r="I11" s="796" t="s">
        <v>2416</v>
      </c>
      <c r="J11" s="796" t="s">
        <v>174</v>
      </c>
      <c r="K11" s="798" t="s">
        <v>220</v>
      </c>
      <c r="L11" s="796" t="s">
        <v>175</v>
      </c>
      <c r="M11" s="796" t="s">
        <v>2416</v>
      </c>
      <c r="N11" s="796" t="s">
        <v>174</v>
      </c>
      <c r="O11" s="798" t="s">
        <v>220</v>
      </c>
      <c r="P11" s="808" t="s">
        <v>119</v>
      </c>
      <c r="Q11" s="798"/>
      <c r="R11" s="798"/>
      <c r="S11" s="796" t="s">
        <v>175</v>
      </c>
      <c r="T11" s="796" t="s">
        <v>2416</v>
      </c>
      <c r="U11" s="798" t="s">
        <v>220</v>
      </c>
      <c r="V11" s="796" t="s">
        <v>2417</v>
      </c>
      <c r="W11" s="796"/>
      <c r="X11" s="799"/>
      <c r="Y11" s="799"/>
    </row>
    <row r="12" spans="1:26" s="804" customFormat="1" ht="25.5" customHeight="1">
      <c r="A12" s="811" t="s">
        <v>1029</v>
      </c>
      <c r="B12" s="811"/>
      <c r="C12" s="811" t="s">
        <v>2087</v>
      </c>
      <c r="D12" s="801" t="s">
        <v>3883</v>
      </c>
      <c r="E12" s="801" t="s">
        <v>3883</v>
      </c>
      <c r="F12" s="1047" t="s">
        <v>3885</v>
      </c>
      <c r="G12" s="801" t="s">
        <v>3883</v>
      </c>
      <c r="H12" s="801" t="s">
        <v>3884</v>
      </c>
      <c r="I12" s="801" t="s">
        <v>3884</v>
      </c>
      <c r="J12" s="1298" t="s">
        <v>3790</v>
      </c>
      <c r="K12" s="801" t="s">
        <v>3884</v>
      </c>
      <c r="L12" s="1047" t="s">
        <v>3886</v>
      </c>
      <c r="M12" s="1047" t="s">
        <v>3886</v>
      </c>
      <c r="N12" s="1299" t="s">
        <v>3858</v>
      </c>
      <c r="O12" s="1047" t="s">
        <v>3886</v>
      </c>
      <c r="P12" s="811" t="s">
        <v>1029</v>
      </c>
      <c r="Q12" s="811"/>
      <c r="R12" s="811" t="s">
        <v>2087</v>
      </c>
      <c r="S12" s="802" t="s">
        <v>3882</v>
      </c>
      <c r="T12" s="802" t="s">
        <v>3882</v>
      </c>
      <c r="U12" s="802" t="s">
        <v>3882</v>
      </c>
      <c r="V12" s="1299">
        <v>42545</v>
      </c>
      <c r="W12" s="801" t="s">
        <v>2418</v>
      </c>
      <c r="X12" s="803" t="s">
        <v>176</v>
      </c>
      <c r="Y12" s="803" t="s">
        <v>2419</v>
      </c>
    </row>
    <row r="13" spans="1:26">
      <c r="A13" s="543">
        <v>1</v>
      </c>
      <c r="B13" s="544" t="s">
        <v>177</v>
      </c>
      <c r="C13" s="543"/>
      <c r="D13" s="708"/>
      <c r="E13" s="707"/>
      <c r="F13" s="658"/>
      <c r="G13" s="658"/>
      <c r="H13" s="543"/>
      <c r="I13" s="658"/>
      <c r="J13" s="658"/>
      <c r="K13" s="658"/>
      <c r="L13" s="658"/>
      <c r="M13" s="658"/>
      <c r="N13" s="658"/>
      <c r="O13" s="658"/>
      <c r="P13" s="543">
        <v>1</v>
      </c>
      <c r="Q13" s="544" t="s">
        <v>177</v>
      </c>
      <c r="R13" s="543"/>
      <c r="S13" s="543"/>
      <c r="T13" s="658"/>
      <c r="U13" s="658"/>
      <c r="V13" s="658"/>
      <c r="W13" s="658"/>
      <c r="X13" s="659"/>
    </row>
    <row r="14" spans="1:26">
      <c r="A14" s="543">
        <v>2</v>
      </c>
      <c r="B14" s="556"/>
      <c r="C14" s="1316" t="s">
        <v>178</v>
      </c>
      <c r="D14" s="523">
        <v>22525</v>
      </c>
      <c r="E14" s="1311"/>
      <c r="F14" s="562">
        <v>23.25</v>
      </c>
      <c r="G14" s="1048">
        <v>523706.25</v>
      </c>
      <c r="H14" s="523">
        <v>14722</v>
      </c>
      <c r="I14" s="1311"/>
      <c r="J14" s="562">
        <v>23.45</v>
      </c>
      <c r="K14" s="1048">
        <v>345230.89999999997</v>
      </c>
      <c r="L14" s="523">
        <v>1664</v>
      </c>
      <c r="M14" s="562"/>
      <c r="N14" s="562">
        <v>23.19</v>
      </c>
      <c r="O14" s="1048">
        <v>38588.160000000003</v>
      </c>
      <c r="P14" s="543">
        <v>2</v>
      </c>
      <c r="Q14" s="556"/>
      <c r="R14" s="1316" t="s">
        <v>178</v>
      </c>
      <c r="S14" s="523">
        <v>38911</v>
      </c>
      <c r="T14" s="684">
        <v>38911</v>
      </c>
      <c r="U14" s="1048">
        <v>907525.31</v>
      </c>
      <c r="V14" s="562">
        <v>23.27</v>
      </c>
      <c r="W14" s="1048">
        <v>905458.97</v>
      </c>
      <c r="X14" s="696">
        <v>28.75</v>
      </c>
      <c r="Y14" s="1092">
        <v>1118691.25</v>
      </c>
      <c r="Z14" s="1435"/>
    </row>
    <row r="15" spans="1:26">
      <c r="A15" s="543">
        <v>3</v>
      </c>
      <c r="B15" s="556"/>
      <c r="C15" s="1316" t="s">
        <v>2420</v>
      </c>
      <c r="D15" s="523"/>
      <c r="E15" s="709"/>
      <c r="F15" s="562">
        <v>23.25</v>
      </c>
      <c r="G15" s="1048">
        <v>0</v>
      </c>
      <c r="H15" s="523"/>
      <c r="I15" s="709"/>
      <c r="J15" s="562">
        <v>23.45</v>
      </c>
      <c r="K15" s="1048">
        <v>0</v>
      </c>
      <c r="L15" s="523"/>
      <c r="M15" s="562"/>
      <c r="N15" s="562">
        <v>23.19</v>
      </c>
      <c r="O15" s="1048">
        <v>0</v>
      </c>
      <c r="P15" s="543">
        <v>3</v>
      </c>
      <c r="Q15" s="556"/>
      <c r="R15" s="1316" t="s">
        <v>2420</v>
      </c>
      <c r="S15" s="523">
        <v>0</v>
      </c>
      <c r="T15" s="684"/>
      <c r="U15" s="1048">
        <v>0</v>
      </c>
      <c r="V15" s="562">
        <v>23.27</v>
      </c>
      <c r="W15" s="1048">
        <v>0</v>
      </c>
      <c r="X15" s="696">
        <v>28.75</v>
      </c>
      <c r="Y15" s="1092">
        <v>0</v>
      </c>
      <c r="Z15" s="1435"/>
    </row>
    <row r="16" spans="1:26">
      <c r="A16" s="543">
        <v>4</v>
      </c>
      <c r="B16" s="556"/>
      <c r="C16" s="1316" t="s">
        <v>179</v>
      </c>
      <c r="D16" s="523"/>
      <c r="E16" s="709"/>
      <c r="F16" s="562">
        <v>23.25</v>
      </c>
      <c r="G16" s="1048">
        <v>0</v>
      </c>
      <c r="H16" s="523"/>
      <c r="I16" s="709"/>
      <c r="J16" s="562">
        <v>23.45</v>
      </c>
      <c r="K16" s="1048">
        <v>0</v>
      </c>
      <c r="L16" s="523"/>
      <c r="M16" s="562"/>
      <c r="N16" s="562">
        <v>23.19</v>
      </c>
      <c r="O16" s="1048">
        <v>0</v>
      </c>
      <c r="P16" s="543">
        <v>4</v>
      </c>
      <c r="Q16" s="556"/>
      <c r="R16" s="1316" t="s">
        <v>179</v>
      </c>
      <c r="S16" s="523">
        <v>0</v>
      </c>
      <c r="T16" s="684"/>
      <c r="U16" s="1048">
        <v>0</v>
      </c>
      <c r="V16" s="562">
        <v>23.27</v>
      </c>
      <c r="W16" s="1048">
        <v>0</v>
      </c>
      <c r="X16" s="696">
        <v>28.75</v>
      </c>
      <c r="Y16" s="1092">
        <v>0</v>
      </c>
      <c r="Z16" s="1435"/>
    </row>
    <row r="17" spans="1:26">
      <c r="A17" s="543">
        <v>5</v>
      </c>
      <c r="B17" s="556"/>
      <c r="C17" s="1316" t="s">
        <v>180</v>
      </c>
      <c r="D17" s="523"/>
      <c r="E17" s="709"/>
      <c r="F17" s="562">
        <v>23.25</v>
      </c>
      <c r="G17" s="1048">
        <v>0</v>
      </c>
      <c r="H17" s="523"/>
      <c r="I17" s="709"/>
      <c r="J17" s="562">
        <v>23.45</v>
      </c>
      <c r="K17" s="1048">
        <v>0</v>
      </c>
      <c r="L17" s="523"/>
      <c r="M17" s="562"/>
      <c r="N17" s="562">
        <v>23.19</v>
      </c>
      <c r="O17" s="1048">
        <v>0</v>
      </c>
      <c r="P17" s="543">
        <v>5</v>
      </c>
      <c r="Q17" s="556"/>
      <c r="R17" s="1316" t="s">
        <v>180</v>
      </c>
      <c r="S17" s="523">
        <v>0</v>
      </c>
      <c r="T17" s="684"/>
      <c r="U17" s="1048">
        <v>0</v>
      </c>
      <c r="V17" s="562">
        <v>23.27</v>
      </c>
      <c r="W17" s="1048">
        <v>0</v>
      </c>
      <c r="X17" s="696">
        <v>28.75</v>
      </c>
      <c r="Y17" s="1092">
        <v>0</v>
      </c>
      <c r="Z17" s="1435"/>
    </row>
    <row r="18" spans="1:26">
      <c r="A18" s="543">
        <v>6</v>
      </c>
      <c r="B18" s="556"/>
      <c r="C18" s="1316" t="s">
        <v>2409</v>
      </c>
      <c r="D18" s="523"/>
      <c r="E18" s="709"/>
      <c r="F18" s="562">
        <v>23.25</v>
      </c>
      <c r="G18" s="1048">
        <v>0</v>
      </c>
      <c r="H18" s="523"/>
      <c r="I18" s="709"/>
      <c r="J18" s="562">
        <v>23.45</v>
      </c>
      <c r="K18" s="1048">
        <v>0</v>
      </c>
      <c r="L18" s="523"/>
      <c r="M18" s="562"/>
      <c r="N18" s="562">
        <v>23.19</v>
      </c>
      <c r="O18" s="1048">
        <v>0</v>
      </c>
      <c r="P18" s="543">
        <v>6</v>
      </c>
      <c r="Q18" s="556"/>
      <c r="R18" s="1316" t="s">
        <v>2409</v>
      </c>
      <c r="S18" s="523">
        <v>0</v>
      </c>
      <c r="T18" s="684"/>
      <c r="U18" s="1048">
        <v>0</v>
      </c>
      <c r="V18" s="562">
        <v>23.27</v>
      </c>
      <c r="W18" s="1048">
        <v>0</v>
      </c>
      <c r="X18" s="696">
        <v>28.75</v>
      </c>
      <c r="Y18" s="1092">
        <v>0</v>
      </c>
      <c r="Z18" s="1435"/>
    </row>
    <row r="19" spans="1:26">
      <c r="A19" s="543">
        <v>7</v>
      </c>
      <c r="B19" s="556"/>
      <c r="C19" s="1316" t="s">
        <v>2410</v>
      </c>
      <c r="D19" s="523"/>
      <c r="E19" s="709"/>
      <c r="F19" s="562">
        <v>23.25</v>
      </c>
      <c r="G19" s="1048">
        <v>0</v>
      </c>
      <c r="H19" s="523"/>
      <c r="I19" s="709"/>
      <c r="J19" s="562">
        <v>23.45</v>
      </c>
      <c r="K19" s="1048">
        <v>0</v>
      </c>
      <c r="L19" s="523"/>
      <c r="M19" s="562"/>
      <c r="N19" s="562">
        <v>23.19</v>
      </c>
      <c r="O19" s="1048">
        <v>0</v>
      </c>
      <c r="P19" s="543">
        <v>7</v>
      </c>
      <c r="Q19" s="556"/>
      <c r="R19" s="1316" t="s">
        <v>2410</v>
      </c>
      <c r="S19" s="523">
        <v>0</v>
      </c>
      <c r="T19" s="684"/>
      <c r="U19" s="1048">
        <v>0</v>
      </c>
      <c r="V19" s="562">
        <v>23.27</v>
      </c>
      <c r="W19" s="1048">
        <v>0</v>
      </c>
      <c r="X19" s="696">
        <v>28.75</v>
      </c>
      <c r="Y19" s="1092">
        <v>0</v>
      </c>
      <c r="Z19" s="1435"/>
    </row>
    <row r="20" spans="1:26">
      <c r="A20" s="543">
        <v>8</v>
      </c>
      <c r="B20" s="556"/>
      <c r="C20" s="1316" t="s">
        <v>2411</v>
      </c>
      <c r="D20" s="523"/>
      <c r="E20" s="709"/>
      <c r="F20" s="562">
        <v>23.25</v>
      </c>
      <c r="G20" s="1048">
        <v>0</v>
      </c>
      <c r="H20" s="523"/>
      <c r="I20" s="709"/>
      <c r="J20" s="562">
        <v>23.45</v>
      </c>
      <c r="K20" s="1048">
        <v>0</v>
      </c>
      <c r="L20" s="523"/>
      <c r="M20" s="562"/>
      <c r="N20" s="562">
        <v>23.19</v>
      </c>
      <c r="O20" s="1048">
        <v>0</v>
      </c>
      <c r="P20" s="543">
        <v>8</v>
      </c>
      <c r="Q20" s="556"/>
      <c r="R20" s="1316" t="s">
        <v>2411</v>
      </c>
      <c r="S20" s="523">
        <v>0</v>
      </c>
      <c r="T20" s="684"/>
      <c r="U20" s="1048">
        <v>0</v>
      </c>
      <c r="V20" s="562">
        <v>23.27</v>
      </c>
      <c r="W20" s="1048">
        <v>0</v>
      </c>
      <c r="X20" s="696">
        <v>28.75</v>
      </c>
      <c r="Y20" s="1092">
        <v>0</v>
      </c>
      <c r="Z20" s="1435"/>
    </row>
    <row r="21" spans="1:26">
      <c r="A21" s="543">
        <v>9</v>
      </c>
      <c r="B21" s="556"/>
      <c r="C21" s="1316" t="s">
        <v>2412</v>
      </c>
      <c r="D21" s="523"/>
      <c r="E21" s="709"/>
      <c r="F21" s="562">
        <v>23.25</v>
      </c>
      <c r="G21" s="1048">
        <v>0</v>
      </c>
      <c r="H21" s="523"/>
      <c r="I21" s="709"/>
      <c r="J21" s="562">
        <v>23.45</v>
      </c>
      <c r="K21" s="1048">
        <v>0</v>
      </c>
      <c r="L21" s="523"/>
      <c r="M21" s="562"/>
      <c r="N21" s="562">
        <v>23.19</v>
      </c>
      <c r="O21" s="1048">
        <v>0</v>
      </c>
      <c r="P21" s="543">
        <v>9</v>
      </c>
      <c r="Q21" s="556"/>
      <c r="R21" s="1316" t="s">
        <v>2412</v>
      </c>
      <c r="S21" s="523">
        <v>0</v>
      </c>
      <c r="T21" s="684"/>
      <c r="U21" s="1048">
        <v>0</v>
      </c>
      <c r="V21" s="562">
        <v>23.27</v>
      </c>
      <c r="W21" s="1048">
        <v>0</v>
      </c>
      <c r="X21" s="696">
        <v>28.75</v>
      </c>
      <c r="Y21" s="1092">
        <v>0</v>
      </c>
      <c r="Z21" s="1435"/>
    </row>
    <row r="22" spans="1:26">
      <c r="A22" s="543">
        <v>10</v>
      </c>
      <c r="B22" s="556"/>
      <c r="C22" s="1316" t="s">
        <v>2413</v>
      </c>
      <c r="D22" s="523"/>
      <c r="E22" s="709"/>
      <c r="F22" s="562">
        <v>23.25</v>
      </c>
      <c r="G22" s="1048">
        <v>0</v>
      </c>
      <c r="H22" s="523"/>
      <c r="I22" s="709"/>
      <c r="J22" s="562">
        <v>23.45</v>
      </c>
      <c r="K22" s="1048">
        <v>0</v>
      </c>
      <c r="L22" s="523"/>
      <c r="M22" s="562"/>
      <c r="N22" s="562">
        <v>23.19</v>
      </c>
      <c r="O22" s="1048">
        <v>0</v>
      </c>
      <c r="P22" s="543">
        <v>10</v>
      </c>
      <c r="Q22" s="556"/>
      <c r="R22" s="1316" t="s">
        <v>2413</v>
      </c>
      <c r="S22" s="523">
        <v>0</v>
      </c>
      <c r="T22" s="684"/>
      <c r="U22" s="1048">
        <v>0</v>
      </c>
      <c r="V22" s="562">
        <v>23.27</v>
      </c>
      <c r="W22" s="1048">
        <v>0</v>
      </c>
      <c r="X22" s="696">
        <v>28.75</v>
      </c>
      <c r="Y22" s="1092">
        <v>0</v>
      </c>
      <c r="Z22" s="1435"/>
    </row>
    <row r="23" spans="1:26">
      <c r="A23" s="543">
        <v>11</v>
      </c>
      <c r="B23" s="556"/>
      <c r="C23" s="1316" t="s">
        <v>3881</v>
      </c>
      <c r="D23" s="523"/>
      <c r="E23" s="709"/>
      <c r="F23" s="562">
        <v>23.25</v>
      </c>
      <c r="G23" s="1048">
        <v>0</v>
      </c>
      <c r="H23" s="523"/>
      <c r="I23" s="709"/>
      <c r="J23" s="562">
        <v>23.45</v>
      </c>
      <c r="K23" s="1048">
        <v>0</v>
      </c>
      <c r="L23" s="523"/>
      <c r="M23" s="562"/>
      <c r="N23" s="562">
        <v>23.19</v>
      </c>
      <c r="O23" s="1048">
        <v>0</v>
      </c>
      <c r="P23" s="543">
        <v>11</v>
      </c>
      <c r="Q23" s="556"/>
      <c r="R23" s="1316" t="s">
        <v>3881</v>
      </c>
      <c r="S23" s="523">
        <v>0</v>
      </c>
      <c r="T23" s="684"/>
      <c r="U23" s="1048">
        <v>0</v>
      </c>
      <c r="V23" s="562">
        <v>23.27</v>
      </c>
      <c r="W23" s="1048">
        <v>0</v>
      </c>
      <c r="X23" s="696">
        <v>28.75</v>
      </c>
      <c r="Y23" s="1092">
        <v>0</v>
      </c>
      <c r="Z23" s="1435"/>
    </row>
    <row r="24" spans="1:26" ht="12.75" customHeight="1">
      <c r="A24" s="543">
        <v>12</v>
      </c>
      <c r="B24" s="556"/>
      <c r="C24" s="725" t="s">
        <v>202</v>
      </c>
      <c r="D24" s="523"/>
      <c r="E24" s="709"/>
      <c r="F24" s="562" t="s">
        <v>1575</v>
      </c>
      <c r="G24" s="1048"/>
      <c r="H24" s="523"/>
      <c r="I24" s="709"/>
      <c r="J24" s="562" t="s">
        <v>1575</v>
      </c>
      <c r="K24" s="1048">
        <v>0</v>
      </c>
      <c r="L24" s="523"/>
      <c r="M24" s="709"/>
      <c r="N24" s="562" t="s">
        <v>1575</v>
      </c>
      <c r="O24" s="1048">
        <v>0</v>
      </c>
      <c r="P24" s="543">
        <v>12</v>
      </c>
      <c r="Q24" s="556"/>
      <c r="R24" s="725" t="s">
        <v>202</v>
      </c>
      <c r="S24" s="523">
        <v>0</v>
      </c>
      <c r="T24" s="684"/>
      <c r="U24" s="1048">
        <v>0</v>
      </c>
      <c r="V24" s="562" t="s">
        <v>1575</v>
      </c>
      <c r="W24" s="1048">
        <v>0</v>
      </c>
      <c r="X24" s="696" t="s">
        <v>1575</v>
      </c>
      <c r="Y24" s="1092">
        <v>0</v>
      </c>
      <c r="Z24" s="1435"/>
    </row>
    <row r="25" spans="1:26" ht="12.75" thickBot="1">
      <c r="A25" s="543">
        <v>13</v>
      </c>
      <c r="B25" s="556"/>
      <c r="C25" s="718" t="s">
        <v>2426</v>
      </c>
      <c r="D25" s="682">
        <v>22525</v>
      </c>
      <c r="E25" s="707"/>
      <c r="F25" s="562"/>
      <c r="G25" s="1049">
        <v>523706.25</v>
      </c>
      <c r="H25" s="682">
        <v>14722</v>
      </c>
      <c r="I25" s="707"/>
      <c r="J25" s="696"/>
      <c r="K25" s="1049">
        <v>345230.89999999997</v>
      </c>
      <c r="L25" s="682">
        <v>1664</v>
      </c>
      <c r="M25" s="696"/>
      <c r="N25" s="696"/>
      <c r="O25" s="1049">
        <v>38588.160000000003</v>
      </c>
      <c r="P25" s="543">
        <v>13</v>
      </c>
      <c r="Q25" s="556"/>
      <c r="R25" s="718" t="s">
        <v>2426</v>
      </c>
      <c r="S25" s="682">
        <v>38911</v>
      </c>
      <c r="T25" s="683"/>
      <c r="U25" s="1049">
        <v>907525.31</v>
      </c>
      <c r="V25" s="696"/>
      <c r="W25" s="1049">
        <v>905458.97</v>
      </c>
      <c r="X25" s="562"/>
      <c r="Y25" s="1049">
        <v>1118691.25</v>
      </c>
      <c r="Z25" s="1435"/>
    </row>
    <row r="26" spans="1:26" ht="12.75" thickTop="1">
      <c r="A26" s="543">
        <v>14</v>
      </c>
      <c r="B26" s="1568" t="s">
        <v>181</v>
      </c>
      <c r="C26" s="545"/>
      <c r="D26" s="560"/>
      <c r="E26" s="707"/>
      <c r="F26" s="696"/>
      <c r="G26" s="1082"/>
      <c r="H26" s="560"/>
      <c r="I26" s="707"/>
      <c r="J26" s="696"/>
      <c r="K26" s="1082"/>
      <c r="L26" s="696"/>
      <c r="M26" s="696"/>
      <c r="N26" s="696"/>
      <c r="O26" s="1082"/>
      <c r="P26" s="543">
        <v>14</v>
      </c>
      <c r="Q26" s="1568" t="s">
        <v>181</v>
      </c>
      <c r="R26" s="545"/>
      <c r="S26" s="560"/>
      <c r="T26" s="683"/>
      <c r="U26" s="1082"/>
      <c r="V26" s="696"/>
      <c r="W26" s="1082"/>
      <c r="X26" s="696"/>
      <c r="Y26" s="1092"/>
      <c r="Z26" s="1435"/>
    </row>
    <row r="27" spans="1:26">
      <c r="A27" s="543">
        <v>15</v>
      </c>
      <c r="B27" s="542"/>
      <c r="C27" s="1316" t="s">
        <v>3965</v>
      </c>
      <c r="D27" s="557"/>
      <c r="E27" s="1054">
        <v>139353.08333333331</v>
      </c>
      <c r="F27" s="562">
        <v>4.2300000000000004</v>
      </c>
      <c r="G27" s="1082">
        <v>589463.54249999998</v>
      </c>
      <c r="H27" s="557"/>
      <c r="I27" s="1054">
        <v>89584.125</v>
      </c>
      <c r="J27" s="562">
        <v>4.2699999999999996</v>
      </c>
      <c r="K27" s="1082">
        <v>382524.21374999994</v>
      </c>
      <c r="L27" s="562"/>
      <c r="M27" s="1054">
        <v>9953.7916666666661</v>
      </c>
      <c r="N27" s="562">
        <v>4.22</v>
      </c>
      <c r="O27" s="1082">
        <v>42005.000833333332</v>
      </c>
      <c r="P27" s="543">
        <v>15</v>
      </c>
      <c r="Q27" s="542"/>
      <c r="R27" s="1316" t="s">
        <v>3965</v>
      </c>
      <c r="S27" s="557"/>
      <c r="T27" s="515">
        <v>238890.99999999997</v>
      </c>
      <c r="U27" s="1048">
        <v>1013992.7570833333</v>
      </c>
      <c r="V27" s="562">
        <v>4.2300000000000004</v>
      </c>
      <c r="W27" s="1048">
        <v>1010508.9299999999</v>
      </c>
      <c r="X27" s="696">
        <v>5.23</v>
      </c>
      <c r="Y27" s="1092">
        <v>1249399.93</v>
      </c>
      <c r="Z27" s="1435"/>
    </row>
    <row r="28" spans="1:26" ht="12.75" thickBot="1">
      <c r="A28" s="543">
        <v>16</v>
      </c>
      <c r="B28" s="542"/>
      <c r="C28" s="1316" t="s">
        <v>2608</v>
      </c>
      <c r="D28" s="557"/>
      <c r="E28" s="680">
        <v>139353.08333333331</v>
      </c>
      <c r="F28" s="705"/>
      <c r="G28" s="1081">
        <v>589463.54249999998</v>
      </c>
      <c r="H28" s="557"/>
      <c r="I28" s="680">
        <v>89584.125</v>
      </c>
      <c r="J28" s="705"/>
      <c r="K28" s="1081">
        <v>382524.21374999994</v>
      </c>
      <c r="L28" s="557"/>
      <c r="M28" s="680">
        <v>9953.7916666666661</v>
      </c>
      <c r="N28" s="705"/>
      <c r="O28" s="1081">
        <v>42005.000833333332</v>
      </c>
      <c r="P28" s="543">
        <v>16</v>
      </c>
      <c r="Q28" s="542"/>
      <c r="R28" s="545" t="s">
        <v>204</v>
      </c>
      <c r="S28" s="557"/>
      <c r="T28" s="681">
        <v>238890.99999999997</v>
      </c>
      <c r="U28" s="1049">
        <v>1013992.7570833333</v>
      </c>
      <c r="V28" s="562"/>
      <c r="W28" s="1049">
        <v>1010508.9299999999</v>
      </c>
      <c r="X28" s="705"/>
      <c r="Y28" s="1049">
        <v>1249399.93</v>
      </c>
      <c r="Z28" s="1435"/>
    </row>
    <row r="29" spans="1:26" ht="13.5" thickTop="1" thickBot="1">
      <c r="A29" s="543">
        <v>17</v>
      </c>
      <c r="B29" s="558"/>
      <c r="C29" s="548" t="s">
        <v>183</v>
      </c>
      <c r="D29" s="669">
        <v>22525</v>
      </c>
      <c r="E29" s="710">
        <v>139353.08333333331</v>
      </c>
      <c r="F29" s="562"/>
      <c r="G29" s="1049">
        <v>1113169.7925</v>
      </c>
      <c r="H29" s="669">
        <v>14722</v>
      </c>
      <c r="I29" s="710">
        <v>89584.125</v>
      </c>
      <c r="J29" s="562"/>
      <c r="K29" s="1049">
        <v>727755.1137499999</v>
      </c>
      <c r="L29" s="669">
        <v>1664</v>
      </c>
      <c r="M29" s="710">
        <v>9953.7916666666661</v>
      </c>
      <c r="N29" s="562"/>
      <c r="O29" s="1049">
        <v>80593.160833333328</v>
      </c>
      <c r="P29" s="543">
        <v>17</v>
      </c>
      <c r="Q29" s="558"/>
      <c r="R29" s="548" t="s">
        <v>183</v>
      </c>
      <c r="S29" s="669">
        <v>38911</v>
      </c>
      <c r="T29" s="682">
        <v>238890.99999999997</v>
      </c>
      <c r="U29" s="1049">
        <v>1921518.0670833334</v>
      </c>
      <c r="V29" s="562"/>
      <c r="W29" s="1049">
        <v>1915967.9</v>
      </c>
      <c r="X29" s="562"/>
      <c r="Y29" s="1049">
        <v>2368091.1799999997</v>
      </c>
      <c r="Z29" s="1435"/>
    </row>
    <row r="30" spans="1:26" ht="13.5" thickTop="1" thickBot="1">
      <c r="A30" s="543">
        <v>18</v>
      </c>
      <c r="B30" s="556"/>
      <c r="C30" s="548" t="s">
        <v>184</v>
      </c>
      <c r="D30" s="560"/>
      <c r="E30" s="707"/>
      <c r="F30" s="696"/>
      <c r="G30" s="695">
        <v>49.419302663706993</v>
      </c>
      <c r="H30" s="560"/>
      <c r="I30" s="707"/>
      <c r="J30" s="696"/>
      <c r="K30" s="695">
        <v>49.433168981795944</v>
      </c>
      <c r="L30" s="696"/>
      <c r="M30" s="696"/>
      <c r="N30" s="696"/>
      <c r="O30" s="695">
        <v>48.433389923878202</v>
      </c>
      <c r="P30" s="543">
        <v>18</v>
      </c>
      <c r="Q30" s="556"/>
      <c r="R30" s="548" t="s">
        <v>184</v>
      </c>
      <c r="S30" s="560"/>
      <c r="T30" s="683"/>
      <c r="U30" s="695">
        <v>49.382387167724637</v>
      </c>
      <c r="V30" s="696"/>
      <c r="W30" s="695">
        <v>49.239749685178992</v>
      </c>
      <c r="X30" s="696"/>
      <c r="Y30" s="695">
        <v>60.859170414535726</v>
      </c>
      <c r="Z30" s="1435"/>
    </row>
    <row r="31" spans="1:26" ht="13.5" thickTop="1">
      <c r="A31" s="543"/>
      <c r="B31" s="2249"/>
      <c r="C31" s="2249"/>
      <c r="D31" s="2249"/>
      <c r="E31" s="2249"/>
      <c r="F31" s="2249"/>
      <c r="G31" s="2249"/>
      <c r="H31" s="2249"/>
      <c r="I31" s="2249"/>
      <c r="J31" s="2249"/>
      <c r="K31" s="2249"/>
      <c r="L31" s="2249"/>
      <c r="M31" s="2249"/>
      <c r="N31" s="2249"/>
      <c r="O31" s="2249"/>
      <c r="P31" s="2249"/>
      <c r="Q31" s="2249"/>
      <c r="R31" s="2249"/>
      <c r="S31" s="2249"/>
      <c r="T31" s="2249"/>
      <c r="U31" s="2249"/>
      <c r="V31" s="2249"/>
      <c r="W31" s="2249"/>
      <c r="X31" s="2249"/>
      <c r="Y31" s="2249"/>
      <c r="Z31" s="1435"/>
    </row>
    <row r="32" spans="1:26" s="804" customFormat="1">
      <c r="A32" s="594" t="s">
        <v>171</v>
      </c>
      <c r="B32" s="594"/>
      <c r="C32" s="789"/>
      <c r="D32" s="1571"/>
      <c r="E32" s="790"/>
      <c r="G32" s="805"/>
      <c r="O32" s="679" t="s">
        <v>1741</v>
      </c>
      <c r="P32" s="594" t="s">
        <v>171</v>
      </c>
      <c r="Q32" s="594"/>
      <c r="R32" s="594"/>
      <c r="S32" s="789"/>
      <c r="T32" s="789"/>
      <c r="U32" s="790"/>
      <c r="V32" s="1571"/>
      <c r="Y32" s="679" t="s">
        <v>1741</v>
      </c>
      <c r="Z32" s="1435"/>
    </row>
    <row r="33" spans="1:26" s="804" customFormat="1">
      <c r="A33" s="321" t="s">
        <v>3808</v>
      </c>
      <c r="B33" s="594"/>
      <c r="C33" s="789"/>
      <c r="D33" s="794"/>
      <c r="E33" s="790"/>
      <c r="G33" s="805"/>
      <c r="O33" s="679" t="s">
        <v>1580</v>
      </c>
      <c r="P33" s="321" t="s">
        <v>3808</v>
      </c>
      <c r="Q33" s="594"/>
      <c r="R33" s="594"/>
      <c r="S33" s="789"/>
      <c r="T33" s="789"/>
      <c r="U33" s="790"/>
      <c r="V33" s="794"/>
      <c r="Y33" s="679" t="s">
        <v>1580</v>
      </c>
      <c r="Z33" s="1435"/>
    </row>
    <row r="34" spans="1:26" s="804" customFormat="1">
      <c r="A34" s="321" t="s">
        <v>3807</v>
      </c>
      <c r="B34" s="594"/>
      <c r="C34" s="789"/>
      <c r="D34" s="794"/>
      <c r="E34" s="790"/>
      <c r="G34" s="805"/>
      <c r="O34" s="679" t="s">
        <v>3998</v>
      </c>
      <c r="P34" s="321" t="s">
        <v>3807</v>
      </c>
      <c r="Q34" s="594"/>
      <c r="R34" s="594"/>
      <c r="S34" s="789"/>
      <c r="T34" s="789"/>
      <c r="U34" s="790"/>
      <c r="V34" s="794"/>
      <c r="Y34" s="679" t="s">
        <v>3999</v>
      </c>
      <c r="Z34" s="1435"/>
    </row>
    <row r="35" spans="1:26" s="804" customFormat="1">
      <c r="A35" s="1571" t="s">
        <v>2632</v>
      </c>
      <c r="B35" s="594"/>
      <c r="C35" s="789"/>
      <c r="D35" s="794"/>
      <c r="E35" s="790"/>
      <c r="G35" s="805"/>
      <c r="O35" s="1431" t="s">
        <v>4012</v>
      </c>
      <c r="P35" s="1571" t="s">
        <v>2632</v>
      </c>
      <c r="Q35" s="594"/>
      <c r="R35" s="594"/>
      <c r="S35" s="789"/>
      <c r="T35" s="789"/>
      <c r="U35" s="790"/>
      <c r="V35" s="794"/>
      <c r="Y35" s="1431" t="s">
        <v>4012</v>
      </c>
      <c r="Z35" s="1435"/>
    </row>
    <row r="36" spans="1:26" s="804" customFormat="1">
      <c r="A36" s="1571" t="s">
        <v>1570</v>
      </c>
      <c r="B36" s="594"/>
      <c r="C36" s="789"/>
      <c r="D36" s="794"/>
      <c r="E36" s="790"/>
      <c r="F36" s="806"/>
      <c r="P36" s="1571" t="s">
        <v>1570</v>
      </c>
      <c r="Q36" s="594"/>
      <c r="R36" s="594"/>
      <c r="S36" s="789"/>
      <c r="T36" s="789"/>
      <c r="U36" s="790"/>
      <c r="V36" s="794"/>
      <c r="W36" s="790"/>
      <c r="Z36" s="1435"/>
    </row>
    <row r="37" spans="1:26" s="804" customFormat="1">
      <c r="A37" s="1568" t="s">
        <v>1026</v>
      </c>
      <c r="B37" s="594"/>
      <c r="C37" s="594"/>
      <c r="D37" s="594"/>
      <c r="E37" s="790"/>
      <c r="F37" s="790"/>
      <c r="P37" s="1568" t="s">
        <v>1026</v>
      </c>
      <c r="Q37" s="594"/>
      <c r="R37" s="594"/>
      <c r="S37" s="594"/>
      <c r="T37" s="1571"/>
      <c r="U37" s="790"/>
      <c r="V37" s="594"/>
      <c r="W37" s="790"/>
      <c r="Z37" s="1435"/>
    </row>
    <row r="38" spans="1:26" s="804" customFormat="1" ht="12.75" customHeight="1">
      <c r="A38" s="2639" t="s">
        <v>172</v>
      </c>
      <c r="B38" s="2640"/>
      <c r="C38" s="2640"/>
      <c r="D38" s="2640"/>
      <c r="E38" s="2640"/>
      <c r="F38" s="2640"/>
      <c r="G38" s="2640"/>
      <c r="H38" s="2640"/>
      <c r="I38" s="2640"/>
      <c r="J38" s="2640"/>
      <c r="K38" s="2640"/>
      <c r="L38" s="2640"/>
      <c r="M38" s="2640"/>
      <c r="N38" s="2640"/>
      <c r="O38" s="2640"/>
      <c r="P38" s="2639" t="s">
        <v>172</v>
      </c>
      <c r="Q38" s="2596"/>
      <c r="R38" s="2596"/>
      <c r="S38" s="2596"/>
      <c r="T38" s="2596"/>
      <c r="U38" s="2596"/>
      <c r="V38" s="2596"/>
      <c r="W38" s="2596"/>
      <c r="X38" s="2596"/>
      <c r="Y38" s="2596"/>
      <c r="Z38" s="1435"/>
    </row>
    <row r="39" spans="1:26" s="804" customFormat="1">
      <c r="A39" s="2638"/>
      <c r="B39" s="2638"/>
      <c r="C39" s="2638"/>
      <c r="D39" s="2638"/>
      <c r="E39" s="2638"/>
      <c r="F39" s="2638"/>
      <c r="G39" s="2638"/>
      <c r="H39" s="2638"/>
      <c r="I39" s="2638"/>
      <c r="J39" s="2638"/>
      <c r="K39" s="2636"/>
      <c r="L39" s="2636"/>
      <c r="M39" s="2636"/>
      <c r="N39" s="2636"/>
      <c r="O39" s="2638"/>
      <c r="P39" s="2635"/>
      <c r="Q39" s="2635"/>
      <c r="R39" s="2635"/>
      <c r="S39" s="2635"/>
      <c r="T39" s="2635"/>
      <c r="U39" s="2635"/>
      <c r="V39" s="2635"/>
      <c r="W39" s="2635"/>
      <c r="X39" s="2635"/>
      <c r="Y39" s="2635"/>
      <c r="Z39" s="1435"/>
    </row>
    <row r="40" spans="1:26" s="804" customFormat="1">
      <c r="A40" s="795"/>
      <c r="B40" s="795"/>
      <c r="C40" s="795">
        <v>-1</v>
      </c>
      <c r="D40" s="795">
        <v>-2</v>
      </c>
      <c r="E40" s="795">
        <v>-3</v>
      </c>
      <c r="F40" s="795">
        <v>-4</v>
      </c>
      <c r="G40" s="795">
        <v>-5</v>
      </c>
      <c r="H40" s="795">
        <v>-6</v>
      </c>
      <c r="I40" s="795">
        <v>-7</v>
      </c>
      <c r="J40" s="795">
        <v>-8</v>
      </c>
      <c r="K40" s="795">
        <v>-9</v>
      </c>
      <c r="L40" s="795">
        <v>-10</v>
      </c>
      <c r="M40" s="795">
        <v>-11</v>
      </c>
      <c r="N40" s="795">
        <v>-12</v>
      </c>
      <c r="O40" s="795">
        <v>-13</v>
      </c>
      <c r="P40" s="795"/>
      <c r="Q40" s="795"/>
      <c r="R40" s="795">
        <v>-1</v>
      </c>
      <c r="S40" s="795">
        <v>-2</v>
      </c>
      <c r="T40" s="795">
        <v>-3</v>
      </c>
      <c r="U40" s="795">
        <v>-4</v>
      </c>
      <c r="V40" s="795">
        <v>-5</v>
      </c>
      <c r="W40" s="795">
        <v>-6</v>
      </c>
      <c r="X40" s="795">
        <v>-7</v>
      </c>
      <c r="Y40" s="795">
        <v>-8</v>
      </c>
      <c r="Z40" s="1435"/>
    </row>
    <row r="41" spans="1:26" s="804" customFormat="1" ht="15" customHeight="1">
      <c r="A41" s="808"/>
      <c r="B41" s="808"/>
      <c r="C41" s="808"/>
      <c r="D41" s="808"/>
      <c r="E41" s="796" t="s">
        <v>173</v>
      </c>
      <c r="F41" s="796" t="s">
        <v>146</v>
      </c>
      <c r="G41" s="796"/>
      <c r="H41" s="796"/>
      <c r="I41" s="796" t="s">
        <v>173</v>
      </c>
      <c r="J41" s="796" t="s">
        <v>146</v>
      </c>
      <c r="K41" s="796"/>
      <c r="L41" s="796"/>
      <c r="M41" s="796" t="s">
        <v>173</v>
      </c>
      <c r="N41" s="796" t="s">
        <v>146</v>
      </c>
      <c r="O41" s="796"/>
      <c r="P41" s="796"/>
      <c r="Q41" s="796"/>
      <c r="R41" s="796"/>
      <c r="S41" s="796"/>
      <c r="T41" s="796" t="s">
        <v>173</v>
      </c>
      <c r="U41" s="796"/>
      <c r="V41" s="796" t="s">
        <v>2415</v>
      </c>
      <c r="W41" s="796"/>
      <c r="X41" s="797"/>
      <c r="Y41" s="797"/>
      <c r="Z41" s="1435"/>
    </row>
    <row r="42" spans="1:26" s="810" customFormat="1" ht="24.75" customHeight="1">
      <c r="A42" s="808" t="s">
        <v>119</v>
      </c>
      <c r="B42" s="808"/>
      <c r="C42" s="808"/>
      <c r="D42" s="796" t="s">
        <v>175</v>
      </c>
      <c r="E42" s="796" t="s">
        <v>2416</v>
      </c>
      <c r="F42" s="796" t="s">
        <v>174</v>
      </c>
      <c r="G42" s="798" t="s">
        <v>220</v>
      </c>
      <c r="H42" s="796" t="s">
        <v>175</v>
      </c>
      <c r="I42" s="796" t="s">
        <v>2416</v>
      </c>
      <c r="J42" s="796" t="s">
        <v>174</v>
      </c>
      <c r="K42" s="798" t="s">
        <v>220</v>
      </c>
      <c r="L42" s="796" t="s">
        <v>175</v>
      </c>
      <c r="M42" s="796" t="s">
        <v>2416</v>
      </c>
      <c r="N42" s="796" t="s">
        <v>174</v>
      </c>
      <c r="O42" s="798" t="s">
        <v>220</v>
      </c>
      <c r="P42" s="808" t="s">
        <v>119</v>
      </c>
      <c r="Q42" s="798"/>
      <c r="R42" s="798"/>
      <c r="S42" s="796" t="s">
        <v>175</v>
      </c>
      <c r="T42" s="796" t="s">
        <v>2416</v>
      </c>
      <c r="U42" s="798" t="s">
        <v>220</v>
      </c>
      <c r="V42" s="796" t="s">
        <v>2417</v>
      </c>
      <c r="W42" s="796"/>
      <c r="X42" s="799"/>
      <c r="Y42" s="799"/>
      <c r="Z42" s="1435"/>
    </row>
    <row r="43" spans="1:26" s="804" customFormat="1" ht="25.5" customHeight="1">
      <c r="A43" s="811" t="s">
        <v>1029</v>
      </c>
      <c r="B43" s="811"/>
      <c r="C43" s="811" t="s">
        <v>2087</v>
      </c>
      <c r="D43" s="801" t="s">
        <v>3883</v>
      </c>
      <c r="E43" s="801" t="s">
        <v>3883</v>
      </c>
      <c r="F43" s="1047" t="s">
        <v>3885</v>
      </c>
      <c r="G43" s="801" t="s">
        <v>3883</v>
      </c>
      <c r="H43" s="801" t="s">
        <v>3884</v>
      </c>
      <c r="I43" s="801" t="s">
        <v>3884</v>
      </c>
      <c r="J43" s="1298" t="s">
        <v>3790</v>
      </c>
      <c r="K43" s="801" t="s">
        <v>3884</v>
      </c>
      <c r="L43" s="1047" t="s">
        <v>3886</v>
      </c>
      <c r="M43" s="1047" t="s">
        <v>3886</v>
      </c>
      <c r="N43" s="1299" t="s">
        <v>3858</v>
      </c>
      <c r="O43" s="1047" t="s">
        <v>3886</v>
      </c>
      <c r="P43" s="811" t="s">
        <v>1029</v>
      </c>
      <c r="Q43" s="811"/>
      <c r="R43" s="811" t="s">
        <v>2087</v>
      </c>
      <c r="S43" s="802" t="s">
        <v>3882</v>
      </c>
      <c r="T43" s="802" t="s">
        <v>3882</v>
      </c>
      <c r="U43" s="802" t="s">
        <v>3882</v>
      </c>
      <c r="V43" s="1299">
        <v>42545</v>
      </c>
      <c r="W43" s="801" t="s">
        <v>2418</v>
      </c>
      <c r="X43" s="803" t="s">
        <v>176</v>
      </c>
      <c r="Y43" s="803" t="s">
        <v>2419</v>
      </c>
      <c r="Z43" s="1435"/>
    </row>
    <row r="44" spans="1:26">
      <c r="A44" s="543">
        <v>1</v>
      </c>
      <c r="B44" s="672" t="s">
        <v>185</v>
      </c>
      <c r="C44" s="543"/>
      <c r="D44" s="561"/>
      <c r="E44" s="707"/>
      <c r="F44" s="696"/>
      <c r="G44" s="696"/>
      <c r="H44" s="561"/>
      <c r="I44" s="707"/>
      <c r="J44" s="696"/>
      <c r="K44" s="696"/>
      <c r="L44" s="696"/>
      <c r="M44" s="696"/>
      <c r="N44" s="696"/>
      <c r="O44" s="696"/>
      <c r="P44" s="543">
        <v>1</v>
      </c>
      <c r="Q44" s="672" t="s">
        <v>185</v>
      </c>
      <c r="R44" s="543"/>
      <c r="S44" s="561"/>
      <c r="T44" s="683"/>
      <c r="U44" s="696"/>
      <c r="V44" s="696"/>
      <c r="W44" s="696"/>
      <c r="X44" s="696"/>
      <c r="Z44" s="1435"/>
    </row>
    <row r="45" spans="1:26">
      <c r="A45" s="543">
        <v>2</v>
      </c>
      <c r="B45" s="559"/>
      <c r="C45" s="1300" t="s">
        <v>186</v>
      </c>
      <c r="D45" s="523">
        <v>168</v>
      </c>
      <c r="E45" s="707"/>
      <c r="F45" s="562">
        <v>23.25</v>
      </c>
      <c r="G45" s="1048">
        <v>3906</v>
      </c>
      <c r="H45" s="523">
        <v>67</v>
      </c>
      <c r="I45" s="707"/>
      <c r="J45" s="562">
        <v>23.45</v>
      </c>
      <c r="K45" s="1048">
        <v>1571.1499999999999</v>
      </c>
      <c r="L45" s="523">
        <v>8</v>
      </c>
      <c r="M45" s="709"/>
      <c r="N45" s="562">
        <v>23.19</v>
      </c>
      <c r="O45" s="1048">
        <v>185.52</v>
      </c>
      <c r="P45" s="543">
        <v>2</v>
      </c>
      <c r="Q45" s="559"/>
      <c r="R45" s="1300" t="s">
        <v>186</v>
      </c>
      <c r="S45" s="523">
        <v>243</v>
      </c>
      <c r="T45" s="683"/>
      <c r="U45" s="1048">
        <v>5662.67</v>
      </c>
      <c r="V45" s="562">
        <v>23.27</v>
      </c>
      <c r="W45" s="1082">
        <v>5654.61</v>
      </c>
      <c r="X45" s="696">
        <v>28.75</v>
      </c>
      <c r="Y45" s="1092">
        <v>6986.25</v>
      </c>
      <c r="Z45" s="1435"/>
    </row>
    <row r="46" spans="1:26" s="555" customFormat="1">
      <c r="A46" s="543">
        <v>3</v>
      </c>
      <c r="B46" s="559"/>
      <c r="C46" s="1300" t="s">
        <v>2421</v>
      </c>
      <c r="D46" s="523"/>
      <c r="E46" s="707"/>
      <c r="F46" s="562">
        <v>23.25</v>
      </c>
      <c r="G46" s="1048">
        <v>0</v>
      </c>
      <c r="H46" s="523"/>
      <c r="I46" s="707"/>
      <c r="J46" s="562">
        <v>23.45</v>
      </c>
      <c r="K46" s="1048">
        <v>0</v>
      </c>
      <c r="L46" s="523"/>
      <c r="M46" s="709"/>
      <c r="N46" s="562">
        <v>23.19</v>
      </c>
      <c r="O46" s="1048">
        <v>0</v>
      </c>
      <c r="P46" s="543">
        <v>3</v>
      </c>
      <c r="Q46" s="559"/>
      <c r="R46" s="1300" t="s">
        <v>2421</v>
      </c>
      <c r="S46" s="523">
        <v>0</v>
      </c>
      <c r="T46" s="683"/>
      <c r="U46" s="1048">
        <v>0</v>
      </c>
      <c r="V46" s="562">
        <v>23.27</v>
      </c>
      <c r="W46" s="1082">
        <v>0</v>
      </c>
      <c r="X46" s="696">
        <v>28.75</v>
      </c>
      <c r="Y46" s="1092">
        <v>0</v>
      </c>
      <c r="Z46" s="1435"/>
    </row>
    <row r="47" spans="1:26">
      <c r="A47" s="543">
        <v>4</v>
      </c>
      <c r="B47" s="559"/>
      <c r="C47" s="1300" t="s">
        <v>187</v>
      </c>
      <c r="D47" s="523">
        <v>78</v>
      </c>
      <c r="E47" s="707"/>
      <c r="F47" s="562">
        <v>58.15</v>
      </c>
      <c r="G47" s="1048">
        <v>4535.7</v>
      </c>
      <c r="H47" s="523">
        <v>54</v>
      </c>
      <c r="I47" s="707"/>
      <c r="J47" s="562">
        <v>58.66</v>
      </c>
      <c r="K47" s="1048">
        <v>3167.64</v>
      </c>
      <c r="L47" s="523">
        <v>5.75</v>
      </c>
      <c r="M47" s="709"/>
      <c r="N47" s="562">
        <v>58.01</v>
      </c>
      <c r="O47" s="1048">
        <v>333.5575</v>
      </c>
      <c r="P47" s="543">
        <v>4</v>
      </c>
      <c r="Q47" s="559"/>
      <c r="R47" s="1300" t="s">
        <v>187</v>
      </c>
      <c r="S47" s="523">
        <v>137.75</v>
      </c>
      <c r="T47" s="683"/>
      <c r="U47" s="1048">
        <v>8036.8974999999991</v>
      </c>
      <c r="V47" s="562">
        <v>58.21</v>
      </c>
      <c r="W47" s="1082">
        <v>8018.4274999999998</v>
      </c>
      <c r="X47" s="696">
        <v>71.91</v>
      </c>
      <c r="Y47" s="1092">
        <v>9905.6024999999991</v>
      </c>
      <c r="Z47" s="1435"/>
    </row>
    <row r="48" spans="1:26">
      <c r="A48" s="543">
        <v>5</v>
      </c>
      <c r="B48" s="559"/>
      <c r="C48" s="1300" t="s">
        <v>188</v>
      </c>
      <c r="D48" s="523">
        <v>14</v>
      </c>
      <c r="E48" s="707"/>
      <c r="F48" s="562">
        <v>116.29</v>
      </c>
      <c r="G48" s="1048">
        <v>1628.0600000000002</v>
      </c>
      <c r="H48" s="523">
        <v>8</v>
      </c>
      <c r="I48" s="707"/>
      <c r="J48" s="562">
        <v>117.3</v>
      </c>
      <c r="K48" s="1048">
        <v>938.4</v>
      </c>
      <c r="L48" s="523">
        <v>2</v>
      </c>
      <c r="M48" s="709"/>
      <c r="N48" s="562">
        <v>116</v>
      </c>
      <c r="O48" s="1048">
        <v>232</v>
      </c>
      <c r="P48" s="543">
        <v>5</v>
      </c>
      <c r="Q48" s="559"/>
      <c r="R48" s="1300" t="s">
        <v>188</v>
      </c>
      <c r="S48" s="523">
        <v>24</v>
      </c>
      <c r="T48" s="683"/>
      <c r="U48" s="1048">
        <v>2798.46</v>
      </c>
      <c r="V48" s="562">
        <v>116.4</v>
      </c>
      <c r="W48" s="1082">
        <v>2793.6000000000004</v>
      </c>
      <c r="X48" s="696">
        <v>143.79</v>
      </c>
      <c r="Y48" s="1092">
        <v>3450.96</v>
      </c>
      <c r="Z48" s="1435"/>
    </row>
    <row r="49" spans="1:26">
      <c r="A49" s="543">
        <v>6</v>
      </c>
      <c r="B49" s="556"/>
      <c r="C49" s="1300" t="s">
        <v>189</v>
      </c>
      <c r="D49" s="523">
        <v>7</v>
      </c>
      <c r="E49" s="709"/>
      <c r="F49" s="562">
        <v>186.09</v>
      </c>
      <c r="G49" s="1048">
        <v>1302.6300000000001</v>
      </c>
      <c r="H49" s="523">
        <v>4</v>
      </c>
      <c r="I49" s="709"/>
      <c r="J49" s="562">
        <v>187.71</v>
      </c>
      <c r="K49" s="1048">
        <v>750.84</v>
      </c>
      <c r="L49" s="523">
        <v>1</v>
      </c>
      <c r="M49" s="709"/>
      <c r="N49" s="562">
        <v>185.62</v>
      </c>
      <c r="O49" s="1048">
        <v>185.62</v>
      </c>
      <c r="P49" s="543">
        <v>6</v>
      </c>
      <c r="Q49" s="556"/>
      <c r="R49" s="1300" t="s">
        <v>189</v>
      </c>
      <c r="S49" s="523">
        <v>12</v>
      </c>
      <c r="T49" s="684"/>
      <c r="U49" s="1048">
        <v>2239.09</v>
      </c>
      <c r="V49" s="562">
        <v>186.25</v>
      </c>
      <c r="W49" s="1082">
        <v>2235</v>
      </c>
      <c r="X49" s="696">
        <v>230.07</v>
      </c>
      <c r="Y49" s="1092">
        <v>2760.84</v>
      </c>
      <c r="Z49" s="1435"/>
    </row>
    <row r="50" spans="1:26">
      <c r="A50" s="543">
        <v>7</v>
      </c>
      <c r="B50" s="556"/>
      <c r="C50" s="1300" t="s">
        <v>190</v>
      </c>
      <c r="D50" s="523"/>
      <c r="E50" s="709"/>
      <c r="F50" s="562">
        <v>372.16</v>
      </c>
      <c r="G50" s="1048">
        <v>0</v>
      </c>
      <c r="H50" s="523"/>
      <c r="I50" s="709"/>
      <c r="J50" s="562">
        <v>375.4</v>
      </c>
      <c r="K50" s="1048">
        <v>0</v>
      </c>
      <c r="L50" s="523"/>
      <c r="M50" s="709"/>
      <c r="N50" s="562">
        <v>371.23</v>
      </c>
      <c r="O50" s="1048">
        <v>0</v>
      </c>
      <c r="P50" s="543">
        <v>7</v>
      </c>
      <c r="Q50" s="556"/>
      <c r="R50" s="1300" t="s">
        <v>190</v>
      </c>
      <c r="S50" s="523">
        <v>0</v>
      </c>
      <c r="T50" s="684"/>
      <c r="U50" s="1048">
        <v>0</v>
      </c>
      <c r="V50" s="562">
        <v>372.5</v>
      </c>
      <c r="W50" s="1082">
        <v>0</v>
      </c>
      <c r="X50" s="696">
        <v>460.15</v>
      </c>
      <c r="Y50" s="1092">
        <v>0</v>
      </c>
      <c r="Z50" s="1435"/>
    </row>
    <row r="51" spans="1:26">
      <c r="A51" s="543">
        <v>8</v>
      </c>
      <c r="B51" s="556"/>
      <c r="C51" s="1300" t="s">
        <v>191</v>
      </c>
      <c r="D51" s="523"/>
      <c r="E51" s="709"/>
      <c r="F51" s="562">
        <v>581.51</v>
      </c>
      <c r="G51" s="1048">
        <v>0</v>
      </c>
      <c r="H51" s="523"/>
      <c r="I51" s="709"/>
      <c r="J51" s="562">
        <v>586.57000000000005</v>
      </c>
      <c r="K51" s="1048">
        <v>0</v>
      </c>
      <c r="L51" s="523"/>
      <c r="M51" s="709"/>
      <c r="N51" s="562">
        <v>580.04999999999995</v>
      </c>
      <c r="O51" s="1048">
        <v>0</v>
      </c>
      <c r="P51" s="543">
        <v>8</v>
      </c>
      <c r="Q51" s="556"/>
      <c r="R51" s="1300" t="s">
        <v>191</v>
      </c>
      <c r="S51" s="523">
        <v>0</v>
      </c>
      <c r="T51" s="684"/>
      <c r="U51" s="1048">
        <v>0</v>
      </c>
      <c r="V51" s="562">
        <v>582.03</v>
      </c>
      <c r="W51" s="1082">
        <v>0</v>
      </c>
      <c r="X51" s="696">
        <v>718.98</v>
      </c>
      <c r="Y51" s="1092">
        <v>0</v>
      </c>
      <c r="Z51" s="1435"/>
    </row>
    <row r="52" spans="1:26">
      <c r="A52" s="543">
        <v>9</v>
      </c>
      <c r="B52" s="556"/>
      <c r="C52" s="1300" t="s">
        <v>192</v>
      </c>
      <c r="D52" s="523"/>
      <c r="E52" s="709"/>
      <c r="F52" s="562">
        <v>1163.04</v>
      </c>
      <c r="G52" s="1048">
        <v>0</v>
      </c>
      <c r="H52" s="523"/>
      <c r="I52" s="709"/>
      <c r="J52" s="562">
        <v>1173.1600000000001</v>
      </c>
      <c r="K52" s="1048">
        <v>0</v>
      </c>
      <c r="L52" s="523"/>
      <c r="M52" s="709"/>
      <c r="N52" s="562">
        <v>1160.1199999999999</v>
      </c>
      <c r="O52" s="1048">
        <v>0</v>
      </c>
      <c r="P52" s="543">
        <v>9</v>
      </c>
      <c r="Q52" s="556"/>
      <c r="R52" s="1300" t="s">
        <v>192</v>
      </c>
      <c r="S52" s="523">
        <v>0</v>
      </c>
      <c r="T52" s="684"/>
      <c r="U52" s="1048">
        <v>0</v>
      </c>
      <c r="V52" s="562">
        <v>1164.08</v>
      </c>
      <c r="W52" s="1082">
        <v>0</v>
      </c>
      <c r="X52" s="696">
        <v>1437.99</v>
      </c>
      <c r="Y52" s="1092">
        <v>0</v>
      </c>
      <c r="Z52" s="1435"/>
    </row>
    <row r="53" spans="1:26">
      <c r="A53" s="543">
        <v>10</v>
      </c>
      <c r="B53" s="556"/>
      <c r="C53" s="1300" t="s">
        <v>2423</v>
      </c>
      <c r="D53" s="523">
        <v>14</v>
      </c>
      <c r="E53" s="709"/>
      <c r="F53" s="562">
        <v>2093.4499999999998</v>
      </c>
      <c r="G53" s="1048">
        <v>29308.299999999996</v>
      </c>
      <c r="H53" s="523">
        <v>9</v>
      </c>
      <c r="I53" s="709"/>
      <c r="J53" s="562">
        <v>2111.66</v>
      </c>
      <c r="K53" s="1048">
        <v>19004.939999999999</v>
      </c>
      <c r="L53" s="523">
        <v>1</v>
      </c>
      <c r="M53" s="709"/>
      <c r="N53" s="562">
        <v>2088.19</v>
      </c>
      <c r="O53" s="1048">
        <v>2088.19</v>
      </c>
      <c r="P53" s="543">
        <v>10</v>
      </c>
      <c r="Q53" s="556"/>
      <c r="R53" s="1300" t="s">
        <v>2423</v>
      </c>
      <c r="S53" s="523">
        <v>24</v>
      </c>
      <c r="T53" s="684"/>
      <c r="U53" s="1048">
        <v>50401.429999999993</v>
      </c>
      <c r="V53" s="562">
        <v>2095.3200000000002</v>
      </c>
      <c r="W53" s="1082">
        <v>50287.680000000008</v>
      </c>
      <c r="X53" s="696">
        <v>2588.35</v>
      </c>
      <c r="Y53" s="1092">
        <v>62120.399999999994</v>
      </c>
      <c r="Z53" s="1435"/>
    </row>
    <row r="54" spans="1:26">
      <c r="A54" s="543">
        <v>11</v>
      </c>
      <c r="B54" s="556"/>
      <c r="C54" s="1300" t="s">
        <v>3887</v>
      </c>
      <c r="D54" s="523">
        <v>7</v>
      </c>
      <c r="E54" s="709"/>
      <c r="F54" s="562">
        <v>3372.81</v>
      </c>
      <c r="G54" s="1048">
        <v>23609.67</v>
      </c>
      <c r="H54" s="523">
        <v>4</v>
      </c>
      <c r="I54" s="709"/>
      <c r="J54" s="562">
        <v>3402.15</v>
      </c>
      <c r="K54" s="1048">
        <v>13608.6</v>
      </c>
      <c r="L54" s="523">
        <v>1</v>
      </c>
      <c r="M54" s="709"/>
      <c r="N54" s="562">
        <v>3364.34</v>
      </c>
      <c r="O54" s="1048">
        <v>3364.34</v>
      </c>
      <c r="P54" s="543">
        <v>11</v>
      </c>
      <c r="Q54" s="556"/>
      <c r="R54" s="1300" t="s">
        <v>3887</v>
      </c>
      <c r="S54" s="523">
        <v>12</v>
      </c>
      <c r="T54" s="684"/>
      <c r="U54" s="1048">
        <v>40582.61</v>
      </c>
      <c r="V54" s="562">
        <v>3373.83</v>
      </c>
      <c r="W54" s="1082">
        <v>40485.96</v>
      </c>
      <c r="X54" s="696">
        <v>4167.6899999999996</v>
      </c>
      <c r="Y54" s="1092">
        <v>50012.28</v>
      </c>
      <c r="Z54" s="1435"/>
    </row>
    <row r="55" spans="1:26" ht="12.75" customHeight="1">
      <c r="A55" s="543">
        <v>12</v>
      </c>
      <c r="B55" s="556"/>
      <c r="C55" s="722" t="s">
        <v>205</v>
      </c>
      <c r="D55" s="523"/>
      <c r="E55" s="709"/>
      <c r="F55" s="562" t="s">
        <v>1575</v>
      </c>
      <c r="G55" s="1048">
        <v>0</v>
      </c>
      <c r="H55" s="523"/>
      <c r="I55" s="709"/>
      <c r="J55" s="562" t="s">
        <v>1575</v>
      </c>
      <c r="K55" s="1048">
        <v>0</v>
      </c>
      <c r="L55" s="523"/>
      <c r="M55" s="709"/>
      <c r="N55" s="562" t="s">
        <v>1575</v>
      </c>
      <c r="O55" s="1048">
        <v>0</v>
      </c>
      <c r="P55" s="543">
        <v>12</v>
      </c>
      <c r="Q55" s="556"/>
      <c r="R55" s="722" t="s">
        <v>205</v>
      </c>
      <c r="S55" s="523">
        <v>0</v>
      </c>
      <c r="T55" s="684"/>
      <c r="U55" s="1048">
        <v>0</v>
      </c>
      <c r="V55" s="562" t="s">
        <v>1575</v>
      </c>
      <c r="W55" s="1082">
        <v>0</v>
      </c>
      <c r="X55" s="696" t="s">
        <v>1575</v>
      </c>
      <c r="Y55" s="1092">
        <v>0</v>
      </c>
      <c r="Z55" s="1435"/>
    </row>
    <row r="56" spans="1:26" ht="12.75" thickBot="1">
      <c r="A56" s="543">
        <v>13</v>
      </c>
      <c r="B56" s="556"/>
      <c r="C56" s="666" t="s">
        <v>193</v>
      </c>
      <c r="D56" s="669">
        <v>288</v>
      </c>
      <c r="E56" s="707"/>
      <c r="F56" s="696"/>
      <c r="G56" s="1049">
        <v>64290.359999999993</v>
      </c>
      <c r="H56" s="669">
        <v>146</v>
      </c>
      <c r="I56" s="707"/>
      <c r="J56" s="696"/>
      <c r="K56" s="1049">
        <v>39041.57</v>
      </c>
      <c r="L56" s="669">
        <v>18.75</v>
      </c>
      <c r="M56" s="707"/>
      <c r="N56" s="696"/>
      <c r="O56" s="1049">
        <v>6389.2275</v>
      </c>
      <c r="P56" s="543">
        <v>13</v>
      </c>
      <c r="Q56" s="556"/>
      <c r="R56" s="666" t="s">
        <v>193</v>
      </c>
      <c r="S56" s="669">
        <v>452.75</v>
      </c>
      <c r="T56" s="683"/>
      <c r="U56" s="1049">
        <v>109721.15749999999</v>
      </c>
      <c r="V56" s="696"/>
      <c r="W56" s="1049">
        <v>109475.2775</v>
      </c>
      <c r="X56" s="562"/>
      <c r="Y56" s="1049">
        <v>135236.33249999999</v>
      </c>
      <c r="Z56" s="1435"/>
    </row>
    <row r="57" spans="1:26" ht="12.75" thickTop="1">
      <c r="A57" s="543">
        <v>14</v>
      </c>
      <c r="B57" s="1568" t="s">
        <v>181</v>
      </c>
      <c r="C57" s="545"/>
      <c r="D57" s="560"/>
      <c r="E57" s="707"/>
      <c r="F57" s="696"/>
      <c r="G57" s="1082"/>
      <c r="H57" s="560"/>
      <c r="I57" s="707"/>
      <c r="J57" s="696"/>
      <c r="K57" s="1082"/>
      <c r="L57" s="707"/>
      <c r="M57" s="707"/>
      <c r="N57" s="696"/>
      <c r="O57" s="1082"/>
      <c r="P57" s="543">
        <v>14</v>
      </c>
      <c r="Q57" s="1568" t="s">
        <v>181</v>
      </c>
      <c r="R57" s="545"/>
      <c r="S57" s="560"/>
      <c r="T57" s="683"/>
      <c r="U57" s="1082"/>
      <c r="V57" s="696"/>
      <c r="W57" s="1082"/>
      <c r="X57" s="696"/>
      <c r="Y57" s="1092"/>
      <c r="Z57" s="1435"/>
    </row>
    <row r="58" spans="1:26">
      <c r="A58" s="543">
        <v>15</v>
      </c>
      <c r="B58" s="556"/>
      <c r="C58" s="1300" t="s">
        <v>3964</v>
      </c>
      <c r="D58" s="560"/>
      <c r="E58" s="683">
        <v>11800.25</v>
      </c>
      <c r="F58" s="562">
        <v>5.0999999999999996</v>
      </c>
      <c r="G58" s="1048">
        <v>60181.274999999994</v>
      </c>
      <c r="H58" s="560"/>
      <c r="I58" s="683">
        <v>7585.875</v>
      </c>
      <c r="J58" s="562">
        <v>5.14</v>
      </c>
      <c r="K58" s="1048">
        <v>38991.397499999999</v>
      </c>
      <c r="L58" s="709"/>
      <c r="M58" s="683">
        <v>842.875</v>
      </c>
      <c r="N58" s="562">
        <v>5.08</v>
      </c>
      <c r="O58" s="1048">
        <v>4281.8050000000003</v>
      </c>
      <c r="P58" s="543">
        <v>15</v>
      </c>
      <c r="Q58" s="556"/>
      <c r="R58" s="1300" t="s">
        <v>3964</v>
      </c>
      <c r="S58" s="560"/>
      <c r="T58" s="515">
        <v>20229</v>
      </c>
      <c r="U58" s="1048">
        <v>103454.47749999999</v>
      </c>
      <c r="V58" s="562">
        <v>5.0999999999999996</v>
      </c>
      <c r="W58" s="1082">
        <v>103167.9</v>
      </c>
      <c r="X58" s="706">
        <v>6.3</v>
      </c>
      <c r="Y58" s="1092">
        <v>127442.7</v>
      </c>
      <c r="Z58" s="1435"/>
    </row>
    <row r="59" spans="1:26" ht="12.75" thickBot="1">
      <c r="A59" s="543">
        <v>16</v>
      </c>
      <c r="B59" s="556"/>
      <c r="C59" s="666" t="s">
        <v>194</v>
      </c>
      <c r="D59" s="560"/>
      <c r="E59" s="710">
        <v>11800.25</v>
      </c>
      <c r="F59" s="562"/>
      <c r="G59" s="1049">
        <v>60181.274999999994</v>
      </c>
      <c r="H59" s="560"/>
      <c r="I59" s="710">
        <v>7585.875</v>
      </c>
      <c r="J59" s="562"/>
      <c r="K59" s="1049">
        <v>38991.397499999999</v>
      </c>
      <c r="L59" s="560"/>
      <c r="M59" s="710">
        <v>842.875</v>
      </c>
      <c r="N59" s="562"/>
      <c r="O59" s="1049">
        <v>4281.8050000000003</v>
      </c>
      <c r="P59" s="543">
        <v>16</v>
      </c>
      <c r="Q59" s="556"/>
      <c r="R59" s="666" t="s">
        <v>194</v>
      </c>
      <c r="S59" s="560"/>
      <c r="T59" s="669">
        <v>20229</v>
      </c>
      <c r="U59" s="1049">
        <v>103454.47749999999</v>
      </c>
      <c r="V59" s="562"/>
      <c r="W59" s="1084">
        <v>103167.9</v>
      </c>
      <c r="X59" s="696"/>
      <c r="Y59" s="1084">
        <v>127442.7</v>
      </c>
      <c r="Z59" s="1435"/>
    </row>
    <row r="60" spans="1:26" ht="13.5" thickTop="1" thickBot="1">
      <c r="A60" s="543">
        <v>17</v>
      </c>
      <c r="B60" s="558"/>
      <c r="C60" s="673" t="s">
        <v>195</v>
      </c>
      <c r="D60" s="551">
        <v>288</v>
      </c>
      <c r="E60" s="710">
        <v>11800.25</v>
      </c>
      <c r="F60" s="696"/>
      <c r="G60" s="1084">
        <v>124471.63499999998</v>
      </c>
      <c r="H60" s="551">
        <v>146</v>
      </c>
      <c r="I60" s="710">
        <v>7585.875</v>
      </c>
      <c r="J60" s="696"/>
      <c r="K60" s="1084">
        <v>78032.967499999999</v>
      </c>
      <c r="L60" s="551">
        <v>18.75</v>
      </c>
      <c r="M60" s="710">
        <v>842.875</v>
      </c>
      <c r="N60" s="696"/>
      <c r="O60" s="1084">
        <v>10671.032500000001</v>
      </c>
      <c r="P60" s="543">
        <v>17</v>
      </c>
      <c r="Q60" s="558"/>
      <c r="R60" s="673" t="s">
        <v>195</v>
      </c>
      <c r="S60" s="551">
        <v>452.75</v>
      </c>
      <c r="T60" s="682">
        <v>20229</v>
      </c>
      <c r="U60" s="1084">
        <v>213175.63499999998</v>
      </c>
      <c r="V60" s="696"/>
      <c r="W60" s="1084">
        <v>212643.17749999999</v>
      </c>
      <c r="X60" s="696"/>
      <c r="Y60" s="1084">
        <v>262679.03249999997</v>
      </c>
      <c r="Z60" s="1435"/>
    </row>
    <row r="61" spans="1:26" ht="13.5" thickTop="1" thickBot="1">
      <c r="A61" s="543">
        <v>18</v>
      </c>
      <c r="B61" s="658"/>
      <c r="C61" s="548" t="s">
        <v>196</v>
      </c>
      <c r="D61" s="560"/>
      <c r="E61" s="707"/>
      <c r="F61" s="696"/>
      <c r="G61" s="695">
        <v>432.19317708333324</v>
      </c>
      <c r="H61" s="560"/>
      <c r="I61" s="707"/>
      <c r="J61" s="696"/>
      <c r="K61" s="695">
        <v>534.47238013698632</v>
      </c>
      <c r="L61" s="707"/>
      <c r="M61" s="707"/>
      <c r="N61" s="696"/>
      <c r="O61" s="695">
        <v>569.1217333333334</v>
      </c>
      <c r="P61" s="543">
        <v>18</v>
      </c>
      <c r="Q61" s="658"/>
      <c r="R61" s="548" t="s">
        <v>196</v>
      </c>
      <c r="S61" s="560"/>
      <c r="T61" s="683"/>
      <c r="U61" s="695">
        <v>470.84623964660403</v>
      </c>
      <c r="V61" s="696"/>
      <c r="W61" s="701">
        <v>469.67018774157924</v>
      </c>
      <c r="X61" s="706"/>
      <c r="Y61" s="701">
        <v>580.18560463832125</v>
      </c>
      <c r="Z61" s="1435"/>
    </row>
    <row r="62" spans="1:26" ht="12.75" thickTop="1">
      <c r="A62" s="543">
        <v>19</v>
      </c>
      <c r="B62" s="674"/>
      <c r="C62" s="659"/>
      <c r="D62" s="683"/>
      <c r="E62" s="678"/>
      <c r="F62" s="703"/>
      <c r="G62" s="696"/>
      <c r="H62" s="683"/>
      <c r="I62" s="678"/>
      <c r="J62" s="703"/>
      <c r="K62" s="696"/>
      <c r="L62" s="678"/>
      <c r="M62" s="678"/>
      <c r="N62" s="703"/>
      <c r="O62" s="696"/>
      <c r="P62" s="543">
        <v>19</v>
      </c>
      <c r="Q62" s="674"/>
      <c r="R62" s="659"/>
      <c r="S62" s="683"/>
      <c r="T62" s="686"/>
      <c r="U62" s="696"/>
      <c r="V62" s="703"/>
      <c r="W62" s="696"/>
      <c r="X62" s="696"/>
      <c r="Z62" s="1435"/>
    </row>
    <row r="63" spans="1:26">
      <c r="A63" s="543">
        <v>20</v>
      </c>
      <c r="B63" s="544" t="s">
        <v>4167</v>
      </c>
      <c r="C63" s="543"/>
      <c r="D63" s="561"/>
      <c r="E63" s="707"/>
      <c r="F63" s="696"/>
      <c r="G63" s="696"/>
      <c r="H63" s="561"/>
      <c r="I63" s="707"/>
      <c r="J63" s="696"/>
      <c r="K63" s="696"/>
      <c r="L63" s="707"/>
      <c r="M63" s="707"/>
      <c r="N63" s="696"/>
      <c r="O63" s="696"/>
      <c r="P63" s="543">
        <v>20</v>
      </c>
      <c r="Q63" s="544" t="s">
        <v>4167</v>
      </c>
      <c r="R63" s="543"/>
      <c r="S63" s="561"/>
      <c r="T63" s="683"/>
      <c r="U63" s="696"/>
      <c r="V63" s="696"/>
      <c r="W63" s="696"/>
      <c r="X63" s="696"/>
      <c r="Z63" s="1435"/>
    </row>
    <row r="64" spans="1:26">
      <c r="A64" s="543">
        <v>21</v>
      </c>
      <c r="B64" s="559"/>
      <c r="C64" s="545" t="s">
        <v>207</v>
      </c>
      <c r="D64" s="523">
        <v>3847</v>
      </c>
      <c r="E64" s="683"/>
      <c r="F64" s="562">
        <v>7.37</v>
      </c>
      <c r="G64" s="1048">
        <v>28352.39</v>
      </c>
      <c r="H64" s="523">
        <v>2799</v>
      </c>
      <c r="I64" s="707"/>
      <c r="J64" s="562">
        <v>7.43</v>
      </c>
      <c r="K64" s="1048">
        <v>20796.57</v>
      </c>
      <c r="L64" s="523">
        <v>333</v>
      </c>
      <c r="M64" s="709"/>
      <c r="N64" s="562">
        <v>7.35</v>
      </c>
      <c r="O64" s="1048">
        <v>2447.5499999999997</v>
      </c>
      <c r="P64" s="543">
        <v>21</v>
      </c>
      <c r="Q64" s="559"/>
      <c r="R64" s="545" t="s">
        <v>207</v>
      </c>
      <c r="S64" s="523">
        <v>6979</v>
      </c>
      <c r="T64" s="683"/>
      <c r="U64" s="1048">
        <v>51596.509999999995</v>
      </c>
      <c r="V64" s="562">
        <v>7.38</v>
      </c>
      <c r="W64" s="1082">
        <v>51505.02</v>
      </c>
      <c r="X64" s="696">
        <v>9.1199999999999992</v>
      </c>
      <c r="Y64" s="1092">
        <v>63648.479999999996</v>
      </c>
      <c r="Z64" s="1435"/>
    </row>
    <row r="65" spans="1:26" ht="12.75" thickBot="1">
      <c r="A65" s="543">
        <v>22</v>
      </c>
      <c r="B65" s="556"/>
      <c r="C65" s="1316" t="s">
        <v>208</v>
      </c>
      <c r="D65" s="669">
        <v>3847</v>
      </c>
      <c r="E65" s="669">
        <v>0</v>
      </c>
      <c r="F65" s="696"/>
      <c r="G65" s="1049">
        <v>28352.39</v>
      </c>
      <c r="H65" s="669">
        <v>2799</v>
      </c>
      <c r="I65" s="707"/>
      <c r="J65" s="562"/>
      <c r="K65" s="1049">
        <v>20796.57</v>
      </c>
      <c r="L65" s="669">
        <v>333</v>
      </c>
      <c r="M65" s="709"/>
      <c r="N65" s="562"/>
      <c r="O65" s="1049">
        <v>2447.5499999999997</v>
      </c>
      <c r="P65" s="543">
        <v>22</v>
      </c>
      <c r="Q65" s="556"/>
      <c r="R65" s="545" t="s">
        <v>208</v>
      </c>
      <c r="S65" s="669">
        <v>6979</v>
      </c>
      <c r="T65" s="683"/>
      <c r="U65" s="1049">
        <v>51596.509999999995</v>
      </c>
      <c r="V65" s="696"/>
      <c r="W65" s="1049">
        <v>51505.02</v>
      </c>
      <c r="X65" s="562"/>
      <c r="Y65" s="1049">
        <v>63648.479999999996</v>
      </c>
      <c r="Z65" s="1435"/>
    </row>
    <row r="66" spans="1:26" ht="12.75" thickTop="1">
      <c r="A66" s="543">
        <v>23</v>
      </c>
      <c r="B66" s="556"/>
      <c r="C66" s="548"/>
      <c r="D66" s="560"/>
      <c r="E66" s="683"/>
      <c r="F66" s="696"/>
      <c r="G66" s="1048"/>
      <c r="H66" s="515"/>
      <c r="I66" s="707"/>
      <c r="J66" s="562"/>
      <c r="K66" s="1048"/>
      <c r="L66" s="709"/>
      <c r="M66" s="709"/>
      <c r="N66" s="562"/>
      <c r="O66" s="1048"/>
      <c r="P66" s="543">
        <v>23</v>
      </c>
      <c r="Q66" s="556"/>
      <c r="R66" s="548"/>
      <c r="S66" s="515"/>
      <c r="T66" s="683"/>
      <c r="U66" s="1048"/>
      <c r="V66" s="696"/>
      <c r="W66" s="1048"/>
      <c r="X66" s="562"/>
      <c r="Y66" s="1092"/>
      <c r="Z66" s="1435"/>
    </row>
    <row r="67" spans="1:26">
      <c r="A67" s="543">
        <v>24</v>
      </c>
      <c r="B67" s="1568" t="s">
        <v>181</v>
      </c>
      <c r="C67" s="545"/>
      <c r="D67" s="560"/>
      <c r="E67" s="683"/>
      <c r="F67" s="696"/>
      <c r="G67" s="1082"/>
      <c r="H67" s="560"/>
      <c r="I67" s="707"/>
      <c r="J67" s="562"/>
      <c r="K67" s="1082"/>
      <c r="L67" s="709"/>
      <c r="M67" s="709"/>
      <c r="N67" s="562"/>
      <c r="O67" s="1082"/>
      <c r="P67" s="543">
        <v>24</v>
      </c>
      <c r="Q67" s="1568" t="s">
        <v>181</v>
      </c>
      <c r="R67" s="545"/>
      <c r="S67" s="560"/>
      <c r="T67" s="683"/>
      <c r="U67" s="1082"/>
      <c r="V67" s="696"/>
      <c r="W67" s="1082"/>
      <c r="X67" s="696"/>
      <c r="Y67" s="1092"/>
      <c r="Z67" s="1435"/>
    </row>
    <row r="68" spans="1:26">
      <c r="A68" s="543">
        <v>25</v>
      </c>
      <c r="B68" s="559"/>
      <c r="C68" s="1316" t="s">
        <v>209</v>
      </c>
      <c r="D68" s="560"/>
      <c r="E68" s="683">
        <v>61779.666666666664</v>
      </c>
      <c r="F68" s="562">
        <v>1.1000000000000001</v>
      </c>
      <c r="G68" s="1048">
        <v>67957.633333333331</v>
      </c>
      <c r="H68" s="560"/>
      <c r="I68" s="683">
        <v>39715.5</v>
      </c>
      <c r="J68" s="562">
        <v>1.1100000000000001</v>
      </c>
      <c r="K68" s="1048">
        <v>44084.205000000002</v>
      </c>
      <c r="L68" s="709"/>
      <c r="M68" s="683">
        <v>4412.833333333333</v>
      </c>
      <c r="N68" s="562">
        <v>1.1000000000000001</v>
      </c>
      <c r="O68" s="1048">
        <v>4854.1166666666668</v>
      </c>
      <c r="P68" s="543">
        <v>25</v>
      </c>
      <c r="Q68" s="559"/>
      <c r="R68" s="1316" t="s">
        <v>209</v>
      </c>
      <c r="S68" s="560"/>
      <c r="T68" s="515">
        <v>105907.99999999999</v>
      </c>
      <c r="U68" s="1048">
        <v>116895.955</v>
      </c>
      <c r="V68" s="562">
        <v>1.1000000000000001</v>
      </c>
      <c r="W68" s="1082">
        <v>116498.79999999999</v>
      </c>
      <c r="X68" s="706">
        <v>1.36</v>
      </c>
      <c r="Y68" s="1092">
        <v>144034.88</v>
      </c>
      <c r="Z68" s="1435"/>
    </row>
    <row r="69" spans="1:26" ht="12.75" thickBot="1">
      <c r="A69" s="543">
        <v>26</v>
      </c>
      <c r="B69" s="556"/>
      <c r="C69" s="1316" t="s">
        <v>210</v>
      </c>
      <c r="D69" s="560"/>
      <c r="E69" s="710">
        <v>61779.666666666664</v>
      </c>
      <c r="F69" s="562"/>
      <c r="G69" s="1049">
        <v>67957.633333333331</v>
      </c>
      <c r="H69" s="560"/>
      <c r="I69" s="710">
        <v>39715.5</v>
      </c>
      <c r="J69" s="562"/>
      <c r="K69" s="1049">
        <v>44084.205000000002</v>
      </c>
      <c r="L69" s="709"/>
      <c r="M69" s="710">
        <v>4412.833333333333</v>
      </c>
      <c r="N69" s="562"/>
      <c r="O69" s="1049">
        <v>4854.1166666666668</v>
      </c>
      <c r="P69" s="543">
        <v>26</v>
      </c>
      <c r="Q69" s="556"/>
      <c r="R69" s="1316" t="s">
        <v>210</v>
      </c>
      <c r="S69" s="560"/>
      <c r="T69" s="669">
        <v>105907.99999999999</v>
      </c>
      <c r="U69" s="1049">
        <v>116895.955</v>
      </c>
      <c r="V69" s="562"/>
      <c r="W69" s="1084">
        <v>116498.79999999999</v>
      </c>
      <c r="X69" s="696"/>
      <c r="Y69" s="1084">
        <v>144034.88</v>
      </c>
      <c r="Z69" s="1435"/>
    </row>
    <row r="70" spans="1:26" ht="13.5" thickTop="1" thickBot="1">
      <c r="A70" s="543">
        <v>27</v>
      </c>
      <c r="B70" s="556"/>
      <c r="C70" s="1316"/>
      <c r="D70" s="560"/>
      <c r="E70" s="707"/>
      <c r="F70" s="562"/>
      <c r="G70" s="1048"/>
      <c r="H70" s="560"/>
      <c r="I70" s="707"/>
      <c r="J70" s="562"/>
      <c r="K70" s="1048"/>
      <c r="L70" s="709"/>
      <c r="M70" s="710"/>
      <c r="N70" s="562"/>
      <c r="O70" s="1048"/>
      <c r="P70" s="543">
        <v>27</v>
      </c>
      <c r="Q70" s="556"/>
      <c r="R70" s="1316"/>
      <c r="S70" s="560"/>
      <c r="T70" s="515"/>
      <c r="U70" s="1048"/>
      <c r="V70" s="562"/>
      <c r="W70" s="1082"/>
      <c r="X70" s="706"/>
      <c r="Y70" s="1092"/>
      <c r="Z70" s="1435"/>
    </row>
    <row r="71" spans="1:26" ht="13.5" thickTop="1" thickBot="1">
      <c r="A71" s="543">
        <v>28</v>
      </c>
      <c r="B71" s="558"/>
      <c r="C71" s="1316" t="s">
        <v>211</v>
      </c>
      <c r="D71" s="551">
        <v>3847</v>
      </c>
      <c r="E71" s="710">
        <v>61779.666666666664</v>
      </c>
      <c r="F71" s="696"/>
      <c r="G71" s="1084">
        <v>96310.023333333331</v>
      </c>
      <c r="H71" s="551">
        <v>2799</v>
      </c>
      <c r="I71" s="710">
        <v>39715.5</v>
      </c>
      <c r="J71" s="696"/>
      <c r="K71" s="1084">
        <v>64880.775000000001</v>
      </c>
      <c r="L71" s="551">
        <v>333</v>
      </c>
      <c r="M71" s="710">
        <v>4412.833333333333</v>
      </c>
      <c r="N71" s="696"/>
      <c r="O71" s="1084">
        <v>7301.6666666666661</v>
      </c>
      <c r="P71" s="543">
        <v>28</v>
      </c>
      <c r="Q71" s="558"/>
      <c r="R71" s="1316" t="s">
        <v>211</v>
      </c>
      <c r="S71" s="551">
        <v>6979</v>
      </c>
      <c r="T71" s="682">
        <v>105907.99999999999</v>
      </c>
      <c r="U71" s="1084">
        <v>168492.465</v>
      </c>
      <c r="V71" s="696"/>
      <c r="W71" s="1084">
        <v>168003.81999999998</v>
      </c>
      <c r="X71" s="696"/>
      <c r="Y71" s="1084">
        <v>207683.36</v>
      </c>
      <c r="Z71" s="1435"/>
    </row>
    <row r="72" spans="1:26" ht="12.75" thickTop="1">
      <c r="A72" s="543">
        <v>29</v>
      </c>
      <c r="B72" s="558"/>
      <c r="C72" s="662"/>
      <c r="D72" s="560"/>
      <c r="E72" s="707"/>
      <c r="F72" s="696"/>
      <c r="G72" s="562"/>
      <c r="H72" s="560"/>
      <c r="I72" s="707"/>
      <c r="J72" s="696"/>
      <c r="K72" s="562"/>
      <c r="L72" s="707"/>
      <c r="M72" s="707"/>
      <c r="N72" s="696"/>
      <c r="O72" s="562"/>
      <c r="P72" s="543">
        <v>29</v>
      </c>
      <c r="Q72" s="558"/>
      <c r="R72" s="662"/>
      <c r="S72" s="548"/>
      <c r="T72" s="670"/>
      <c r="U72" s="562"/>
      <c r="V72" s="696"/>
      <c r="W72" s="562"/>
      <c r="X72" s="696"/>
      <c r="Z72" s="1435"/>
    </row>
    <row r="73" spans="1:26" ht="12.75" thickBot="1">
      <c r="A73" s="543">
        <v>30</v>
      </c>
      <c r="B73" s="658"/>
      <c r="C73" s="1316" t="s">
        <v>212</v>
      </c>
      <c r="D73" s="560"/>
      <c r="E73" s="707"/>
      <c r="F73" s="696"/>
      <c r="G73" s="695">
        <v>25.035098345030761</v>
      </c>
      <c r="H73" s="560"/>
      <c r="I73" s="707"/>
      <c r="J73" s="696"/>
      <c r="K73" s="695">
        <v>23.179983922829582</v>
      </c>
      <c r="L73" s="707"/>
      <c r="M73" s="707"/>
      <c r="N73" s="696"/>
      <c r="O73" s="695">
        <v>21.926926926926924</v>
      </c>
      <c r="P73" s="543">
        <v>30</v>
      </c>
      <c r="Q73" s="658"/>
      <c r="R73" s="1316" t="s">
        <v>212</v>
      </c>
      <c r="S73" s="548"/>
      <c r="T73" s="670"/>
      <c r="U73" s="695">
        <v>24.142780484310073</v>
      </c>
      <c r="V73" s="696"/>
      <c r="W73" s="701">
        <v>24.072764006304624</v>
      </c>
      <c r="X73" s="706"/>
      <c r="Y73" s="701">
        <v>29.758326407794812</v>
      </c>
      <c r="Z73" s="1435"/>
    </row>
    <row r="74" spans="1:26" ht="12.75" thickTop="1">
      <c r="A74" s="543">
        <v>31</v>
      </c>
      <c r="B74" s="658"/>
      <c r="C74" s="548"/>
      <c r="D74" s="560"/>
      <c r="E74" s="707"/>
      <c r="F74" s="696"/>
      <c r="G74" s="562"/>
      <c r="H74" s="560"/>
      <c r="I74" s="707"/>
      <c r="J74" s="696"/>
      <c r="K74" s="562"/>
      <c r="L74" s="696"/>
      <c r="M74" s="696"/>
      <c r="N74" s="696"/>
      <c r="O74" s="562"/>
      <c r="P74" s="543">
        <v>31</v>
      </c>
      <c r="Q74" s="658"/>
      <c r="R74" s="548"/>
      <c r="S74" s="548"/>
      <c r="T74" s="670"/>
      <c r="U74" s="562"/>
      <c r="V74" s="696"/>
      <c r="W74" s="706"/>
      <c r="X74" s="706"/>
      <c r="Z74" s="1435"/>
    </row>
    <row r="75" spans="1:26">
      <c r="A75" s="543">
        <v>32</v>
      </c>
      <c r="B75" s="720" t="s">
        <v>198</v>
      </c>
      <c r="D75" s="561"/>
      <c r="E75" s="711"/>
      <c r="F75" s="704"/>
      <c r="G75" s="1090">
        <v>12393</v>
      </c>
      <c r="H75" s="714"/>
      <c r="I75" s="659"/>
      <c r="J75" s="696"/>
      <c r="K75" s="1090">
        <v>7967</v>
      </c>
      <c r="L75" s="696"/>
      <c r="M75" s="696"/>
      <c r="N75" s="696"/>
      <c r="O75" s="1090">
        <v>885</v>
      </c>
      <c r="P75" s="543">
        <v>32</v>
      </c>
      <c r="Q75" s="720" t="s">
        <v>198</v>
      </c>
      <c r="S75" s="552"/>
      <c r="T75" s="659"/>
      <c r="U75" s="1048">
        <v>21245</v>
      </c>
      <c r="V75" s="762"/>
      <c r="W75" s="1090">
        <v>21245</v>
      </c>
      <c r="X75" s="744"/>
      <c r="Y75" s="1090">
        <v>21245</v>
      </c>
      <c r="Z75" s="1435"/>
    </row>
    <row r="76" spans="1:26">
      <c r="A76" s="543">
        <v>33</v>
      </c>
      <c r="B76" s="677" t="s">
        <v>2456</v>
      </c>
      <c r="D76" s="683"/>
      <c r="E76" s="678"/>
      <c r="F76" s="703"/>
      <c r="G76" s="1082"/>
      <c r="H76" s="713"/>
      <c r="I76" s="675"/>
      <c r="J76" s="703"/>
      <c r="K76" s="1082">
        <v>0</v>
      </c>
      <c r="L76" s="703"/>
      <c r="M76" s="703"/>
      <c r="N76" s="703"/>
      <c r="O76" s="1082">
        <v>0</v>
      </c>
      <c r="P76" s="543">
        <v>33</v>
      </c>
      <c r="Q76" s="677" t="s">
        <v>2456</v>
      </c>
      <c r="S76" s="659"/>
      <c r="T76" s="675"/>
      <c r="U76" s="1334">
        <v>-12171</v>
      </c>
      <c r="V76" s="703"/>
      <c r="W76" s="1082">
        <v>-12171</v>
      </c>
      <c r="X76" s="696"/>
      <c r="Y76" s="1082">
        <v>-12171</v>
      </c>
      <c r="Z76" s="1435"/>
    </row>
    <row r="77" spans="1:26">
      <c r="A77" s="543">
        <v>34</v>
      </c>
      <c r="B77" s="674"/>
      <c r="C77" s="678" t="s">
        <v>199</v>
      </c>
      <c r="D77" s="561"/>
      <c r="E77" s="711"/>
      <c r="F77" s="704"/>
      <c r="G77" s="1091">
        <v>12393</v>
      </c>
      <c r="H77" s="714"/>
      <c r="I77" s="665"/>
      <c r="J77" s="704"/>
      <c r="K77" s="1091">
        <v>7967</v>
      </c>
      <c r="L77" s="704"/>
      <c r="M77" s="704"/>
      <c r="N77" s="704"/>
      <c r="O77" s="1091">
        <v>885</v>
      </c>
      <c r="P77" s="543">
        <v>34</v>
      </c>
      <c r="Q77" s="674"/>
      <c r="S77" s="552"/>
      <c r="T77" s="665"/>
      <c r="U77" s="1091">
        <v>9074</v>
      </c>
      <c r="V77" s="704"/>
      <c r="W77" s="1091">
        <v>9074</v>
      </c>
      <c r="X77" s="696"/>
      <c r="Y77" s="1091">
        <v>9074</v>
      </c>
      <c r="Z77" s="1435"/>
    </row>
    <row r="78" spans="1:26" ht="12.75" thickBot="1">
      <c r="A78" s="543">
        <v>35</v>
      </c>
      <c r="B78" s="674" t="s">
        <v>200</v>
      </c>
      <c r="D78" s="687"/>
      <c r="E78" s="711"/>
      <c r="F78" s="704"/>
      <c r="G78" s="1049">
        <v>1346344.4508333334</v>
      </c>
      <c r="H78" s="715"/>
      <c r="I78" s="677"/>
      <c r="J78" s="704"/>
      <c r="K78" s="1049">
        <v>878635.85624999995</v>
      </c>
      <c r="L78" s="704"/>
      <c r="M78" s="704"/>
      <c r="N78" s="704"/>
      <c r="O78" s="1049">
        <v>99450.86</v>
      </c>
      <c r="P78" s="543">
        <v>35</v>
      </c>
      <c r="Q78" s="674" t="s">
        <v>200</v>
      </c>
      <c r="S78" s="677"/>
      <c r="T78" s="677"/>
      <c r="U78" s="1049">
        <v>2312260.1670833332</v>
      </c>
      <c r="V78" s="563"/>
      <c r="W78" s="1049">
        <v>2305688.8974999995</v>
      </c>
      <c r="X78" s="562"/>
      <c r="Y78" s="1049">
        <v>2847527.5724999993</v>
      </c>
      <c r="Z78" s="1435"/>
    </row>
    <row r="79" spans="1:26" ht="12.75" thickTop="1">
      <c r="A79" s="543">
        <v>36</v>
      </c>
      <c r="B79" s="674"/>
      <c r="C79" s="678"/>
      <c r="D79" s="687"/>
      <c r="E79" s="711"/>
      <c r="F79" s="704"/>
      <c r="G79" s="1048"/>
      <c r="H79" s="715"/>
      <c r="I79" s="677"/>
      <c r="J79" s="704"/>
      <c r="K79" s="1048"/>
      <c r="L79" s="704"/>
      <c r="M79" s="704"/>
      <c r="N79" s="704"/>
      <c r="O79" s="1048"/>
      <c r="P79" s="543">
        <v>36</v>
      </c>
      <c r="Q79" s="674"/>
      <c r="S79" s="677"/>
      <c r="T79" s="677"/>
      <c r="U79" s="1048"/>
      <c r="V79" s="563"/>
      <c r="W79" s="1048"/>
      <c r="X79" s="562"/>
      <c r="Y79" s="1048"/>
      <c r="Z79" s="1435"/>
    </row>
    <row r="80" spans="1:26">
      <c r="A80" s="543">
        <v>37</v>
      </c>
      <c r="B80" s="674" t="s">
        <v>201</v>
      </c>
      <c r="D80" s="687"/>
      <c r="E80" s="711"/>
      <c r="F80" s="704"/>
      <c r="G80" s="1086">
        <v>1346623</v>
      </c>
      <c r="H80" s="716"/>
      <c r="I80" s="677"/>
      <c r="J80" s="704"/>
      <c r="K80" s="1086">
        <v>873039</v>
      </c>
      <c r="L80" s="704"/>
      <c r="M80" s="704"/>
      <c r="N80" s="704"/>
      <c r="O80" s="1086">
        <v>100435</v>
      </c>
      <c r="P80" s="543">
        <v>37</v>
      </c>
      <c r="Q80" s="674" t="s">
        <v>201</v>
      </c>
      <c r="S80" s="665"/>
      <c r="T80" s="677"/>
      <c r="U80" s="1048">
        <v>2320097</v>
      </c>
      <c r="V80" s="704"/>
      <c r="W80" s="659"/>
      <c r="X80" s="659"/>
      <c r="Y80" s="963"/>
      <c r="Z80" s="1435"/>
    </row>
    <row r="81" spans="1:26">
      <c r="A81" s="543">
        <v>38</v>
      </c>
      <c r="B81" s="674" t="s">
        <v>4005</v>
      </c>
      <c r="D81" s="561"/>
      <c r="E81" s="711"/>
      <c r="F81" s="704"/>
      <c r="G81" s="1090"/>
      <c r="H81" s="714"/>
      <c r="I81" s="677"/>
      <c r="J81" s="704"/>
      <c r="K81" s="1090"/>
      <c r="L81" s="704"/>
      <c r="M81" s="704"/>
      <c r="N81" s="704"/>
      <c r="O81" s="1090"/>
      <c r="P81" s="543">
        <v>38</v>
      </c>
      <c r="Q81" s="674" t="s">
        <v>4005</v>
      </c>
      <c r="S81" s="552"/>
      <c r="T81" s="677"/>
      <c r="U81" s="1330">
        <v>-12171</v>
      </c>
      <c r="V81" s="563"/>
      <c r="W81" s="659"/>
      <c r="X81" s="659"/>
      <c r="Y81" s="1090"/>
      <c r="Z81" s="1435"/>
    </row>
    <row r="82" spans="1:26">
      <c r="A82" s="543">
        <v>39</v>
      </c>
      <c r="B82" s="674" t="s">
        <v>4006</v>
      </c>
      <c r="D82" s="561"/>
      <c r="E82" s="711"/>
      <c r="F82" s="704"/>
      <c r="G82" s="1082"/>
      <c r="H82" s="714"/>
      <c r="I82" s="677"/>
      <c r="J82" s="704"/>
      <c r="K82" s="1082"/>
      <c r="L82" s="704"/>
      <c r="M82" s="704"/>
      <c r="N82" s="704"/>
      <c r="O82" s="1082"/>
      <c r="P82" s="543">
        <v>39</v>
      </c>
      <c r="Q82" s="674" t="s">
        <v>4006</v>
      </c>
      <c r="S82" s="547"/>
      <c r="T82" s="677"/>
      <c r="U82" s="1330">
        <v>-10524</v>
      </c>
      <c r="V82" s="563"/>
      <c r="W82" s="696"/>
      <c r="X82" s="696"/>
      <c r="Y82" s="1082"/>
      <c r="Z82" s="1435"/>
    </row>
    <row r="83" spans="1:26">
      <c r="A83" s="543">
        <v>40</v>
      </c>
      <c r="B83" s="1434" t="s">
        <v>4007</v>
      </c>
      <c r="D83" s="561"/>
      <c r="E83" s="711"/>
      <c r="F83" s="704"/>
      <c r="G83" s="1082">
        <v>1346623</v>
      </c>
      <c r="H83" s="714"/>
      <c r="I83" s="677"/>
      <c r="J83" s="704"/>
      <c r="K83" s="1082">
        <v>873039</v>
      </c>
      <c r="L83" s="704"/>
      <c r="M83" s="704"/>
      <c r="N83" s="704"/>
      <c r="O83" s="1082">
        <v>100435</v>
      </c>
      <c r="P83" s="543">
        <v>40</v>
      </c>
      <c r="Q83" s="1434" t="s">
        <v>4007</v>
      </c>
      <c r="S83" s="552"/>
      <c r="T83" s="677"/>
      <c r="U83" s="1082">
        <v>2297402</v>
      </c>
      <c r="V83" s="563"/>
      <c r="W83" s="696"/>
      <c r="X83" s="696" t="s">
        <v>4010</v>
      </c>
      <c r="Y83" s="1333">
        <v>2848232.4259156836</v>
      </c>
      <c r="Z83" s="1435"/>
    </row>
    <row r="84" spans="1:26" ht="12.75" thickBot="1">
      <c r="A84" s="543">
        <v>41</v>
      </c>
      <c r="B84" s="547" t="s">
        <v>864</v>
      </c>
      <c r="D84" s="687"/>
      <c r="E84" s="711"/>
      <c r="F84" s="704"/>
      <c r="G84" s="1331">
        <v>-278.54916666657664</v>
      </c>
      <c r="H84" s="716"/>
      <c r="I84" s="677"/>
      <c r="J84" s="704"/>
      <c r="K84" s="1331">
        <v>5596.8562499999534</v>
      </c>
      <c r="L84" s="704"/>
      <c r="M84" s="704"/>
      <c r="N84" s="704"/>
      <c r="O84" s="1331">
        <v>-984.13999999999942</v>
      </c>
      <c r="P84" s="543">
        <v>41</v>
      </c>
      <c r="Q84" s="547" t="s">
        <v>864</v>
      </c>
      <c r="S84" s="665"/>
      <c r="T84" s="677"/>
      <c r="U84" s="1331">
        <v>14858.167083333246</v>
      </c>
      <c r="V84" s="704"/>
      <c r="W84" s="659"/>
      <c r="X84" s="1335" t="s">
        <v>864</v>
      </c>
      <c r="Y84" s="1331">
        <v>-704.85341568430886</v>
      </c>
      <c r="Z84" s="1435"/>
    </row>
    <row r="85" spans="1:26" ht="12.75" thickTop="1">
      <c r="A85" s="543">
        <v>42</v>
      </c>
      <c r="B85" s="677" t="s">
        <v>1306</v>
      </c>
      <c r="D85" s="687"/>
      <c r="E85" s="711"/>
      <c r="F85" s="677"/>
      <c r="G85" s="420">
        <v>-2.0685014786363864E-4</v>
      </c>
      <c r="H85" s="715"/>
      <c r="I85" s="677"/>
      <c r="J85" s="677"/>
      <c r="K85" s="420">
        <v>6.4107746045708762E-3</v>
      </c>
      <c r="L85" s="677"/>
      <c r="M85" s="677"/>
      <c r="N85" s="677"/>
      <c r="O85" s="420">
        <v>-9.7987753273261254E-3</v>
      </c>
      <c r="P85" s="543">
        <v>42</v>
      </c>
      <c r="Q85" s="677" t="s">
        <v>1306</v>
      </c>
      <c r="S85" s="677"/>
      <c r="T85" s="677"/>
      <c r="U85" s="420">
        <v>6.4041146052657479E-3</v>
      </c>
      <c r="V85" s="677"/>
      <c r="W85" s="659"/>
      <c r="X85" s="659"/>
      <c r="Y85" s="420">
        <v>-2.4753172629175975E-4</v>
      </c>
      <c r="Z85" s="1435"/>
    </row>
    <row r="86" spans="1:26" s="549" customFormat="1">
      <c r="D86" s="712"/>
      <c r="E86" s="541"/>
      <c r="F86" s="541"/>
      <c r="G86" s="538"/>
      <c r="H86" s="717"/>
      <c r="I86" s="538"/>
      <c r="J86" s="538"/>
      <c r="K86" s="538"/>
      <c r="L86" s="538"/>
      <c r="M86" s="538"/>
      <c r="N86" s="538"/>
      <c r="O86" s="538"/>
      <c r="P86" s="538"/>
      <c r="Q86" s="538"/>
      <c r="R86" s="538"/>
      <c r="S86" s="538"/>
      <c r="T86" s="538"/>
      <c r="U86" s="538"/>
    </row>
    <row r="87" spans="1:26" s="549" customFormat="1">
      <c r="D87" s="712"/>
      <c r="E87" s="541"/>
      <c r="F87" s="541"/>
      <c r="G87" s="538"/>
      <c r="H87" s="538"/>
      <c r="I87" s="538"/>
      <c r="J87" s="538"/>
      <c r="K87" s="538"/>
      <c r="L87" s="538"/>
      <c r="M87" s="538"/>
      <c r="N87" s="538"/>
      <c r="O87" s="538"/>
      <c r="P87" s="538"/>
      <c r="Q87" s="538"/>
      <c r="R87" s="538"/>
      <c r="S87" s="538"/>
      <c r="T87" s="538"/>
      <c r="U87" s="538"/>
    </row>
    <row r="88" spans="1:26">
      <c r="D88" s="712"/>
    </row>
    <row r="89" spans="1:26">
      <c r="D89" s="712"/>
    </row>
    <row r="90" spans="1:26">
      <c r="D90" s="712"/>
    </row>
    <row r="91" spans="1:26">
      <c r="D91" s="712"/>
    </row>
    <row r="92" spans="1:26">
      <c r="D92" s="712"/>
    </row>
    <row r="93" spans="1:26">
      <c r="D93" s="712"/>
    </row>
    <row r="94" spans="1:26">
      <c r="D94" s="712"/>
    </row>
    <row r="95" spans="1:26">
      <c r="D95" s="712"/>
    </row>
    <row r="96" spans="1:26">
      <c r="D96" s="712"/>
    </row>
    <row r="97" spans="4:4">
      <c r="D97" s="712"/>
    </row>
    <row r="98" spans="4:4">
      <c r="D98" s="712"/>
    </row>
    <row r="99" spans="4:4">
      <c r="D99" s="712"/>
    </row>
    <row r="100" spans="4:4">
      <c r="D100" s="712"/>
    </row>
    <row r="101" spans="4:4">
      <c r="D101" s="712"/>
    </row>
    <row r="102" spans="4:4">
      <c r="D102" s="712"/>
    </row>
    <row r="103" spans="4:4">
      <c r="D103" s="712"/>
    </row>
    <row r="104" spans="4:4">
      <c r="D104" s="712"/>
    </row>
    <row r="105" spans="4:4">
      <c r="D105" s="712"/>
    </row>
    <row r="106" spans="4:4">
      <c r="D106" s="712"/>
    </row>
    <row r="107" spans="4:4">
      <c r="D107" s="712"/>
    </row>
    <row r="108" spans="4:4">
      <c r="D108" s="712"/>
    </row>
    <row r="109" spans="4:4">
      <c r="D109" s="712"/>
    </row>
    <row r="110" spans="4:4">
      <c r="D110" s="712"/>
    </row>
    <row r="111" spans="4:4">
      <c r="D111" s="712"/>
    </row>
    <row r="112" spans="4:4">
      <c r="D112" s="712"/>
    </row>
    <row r="113" spans="4:4">
      <c r="D113" s="712"/>
    </row>
    <row r="114" spans="4:4">
      <c r="D114" s="712"/>
    </row>
    <row r="115" spans="4:4">
      <c r="D115" s="712"/>
    </row>
    <row r="116" spans="4:4">
      <c r="D116" s="712"/>
    </row>
    <row r="117" spans="4:4">
      <c r="D117" s="712"/>
    </row>
    <row r="118" spans="4:4">
      <c r="D118" s="712"/>
    </row>
    <row r="119" spans="4:4">
      <c r="D119" s="712"/>
    </row>
    <row r="120" spans="4:4">
      <c r="D120" s="712"/>
    </row>
    <row r="121" spans="4:4">
      <c r="D121" s="712"/>
    </row>
    <row r="122" spans="4:4">
      <c r="D122" s="712"/>
    </row>
    <row r="123" spans="4:4">
      <c r="D123" s="712"/>
    </row>
    <row r="124" spans="4:4">
      <c r="D124" s="712"/>
    </row>
    <row r="125" spans="4:4">
      <c r="D125" s="712"/>
    </row>
    <row r="126" spans="4:4">
      <c r="D126" s="712"/>
    </row>
    <row r="127" spans="4:4">
      <c r="D127" s="712"/>
    </row>
    <row r="128" spans="4:4">
      <c r="D128" s="712"/>
    </row>
    <row r="129" spans="4:4">
      <c r="D129" s="712"/>
    </row>
    <row r="130" spans="4:4">
      <c r="D130" s="712"/>
    </row>
    <row r="131" spans="4:4">
      <c r="D131" s="712"/>
    </row>
    <row r="132" spans="4:4">
      <c r="D132" s="712"/>
    </row>
    <row r="133" spans="4:4">
      <c r="D133" s="712"/>
    </row>
    <row r="134" spans="4:4">
      <c r="D134" s="712"/>
    </row>
    <row r="135" spans="4:4">
      <c r="D135" s="712"/>
    </row>
    <row r="136" spans="4:4">
      <c r="D136" s="712"/>
    </row>
    <row r="137" spans="4:4">
      <c r="D137" s="712"/>
    </row>
    <row r="138" spans="4:4">
      <c r="D138" s="712"/>
    </row>
    <row r="139" spans="4:4">
      <c r="D139" s="712"/>
    </row>
    <row r="140" spans="4:4">
      <c r="D140" s="712"/>
    </row>
    <row r="141" spans="4:4">
      <c r="D141" s="712"/>
    </row>
    <row r="142" spans="4:4">
      <c r="D142" s="712"/>
    </row>
    <row r="143" spans="4:4">
      <c r="D143" s="712"/>
    </row>
    <row r="144" spans="4:4">
      <c r="D144" s="712"/>
    </row>
    <row r="145" spans="4:4">
      <c r="D145" s="712"/>
    </row>
    <row r="146" spans="4:4">
      <c r="D146" s="712"/>
    </row>
    <row r="147" spans="4:4">
      <c r="D147" s="712"/>
    </row>
    <row r="148" spans="4:4">
      <c r="D148" s="712"/>
    </row>
  </sheetData>
  <mergeCells count="5">
    <mergeCell ref="A38:O39"/>
    <mergeCell ref="C7:O8"/>
    <mergeCell ref="P7:Y8"/>
    <mergeCell ref="P38:Y39"/>
    <mergeCell ref="A2:C2"/>
  </mergeCells>
  <phoneticPr fontId="29" type="noConversion"/>
  <printOptions horizontalCentered="1"/>
  <pageMargins left="0.25" right="0.25" top="0.75" bottom="0.25" header="0.5" footer="0.5"/>
  <pageSetup scale="70" fitToHeight="3" pageOrder="overThenDown" orientation="landscape" r:id="rId1"/>
  <headerFooter alignWithMargins="0"/>
  <rowBreaks count="1" manualBreakCount="1">
    <brk id="31" max="16383" man="1"/>
  </rowBreaks>
  <colBreaks count="1" manualBreakCount="1">
    <brk id="15" max="1048575" man="1"/>
  </colBreaks>
</worksheet>
</file>

<file path=xl/worksheets/sheet71.xml><?xml version="1.0" encoding="utf-8"?>
<worksheet xmlns="http://schemas.openxmlformats.org/spreadsheetml/2006/main" xmlns:r="http://schemas.openxmlformats.org/officeDocument/2006/relationships">
  <sheetPr codeName="Sheet82"/>
  <dimension ref="A1:Q46"/>
  <sheetViews>
    <sheetView view="pageBreakPreview" zoomScale="60" zoomScaleNormal="100" workbookViewId="0"/>
  </sheetViews>
  <sheetFormatPr defaultColWidth="9.140625" defaultRowHeight="15"/>
  <cols>
    <col min="1" max="1" width="9.28515625" style="2015" bestFit="1" customWidth="1"/>
    <col min="2" max="2" width="2.42578125" style="2015" customWidth="1"/>
    <col min="3" max="3" width="14.28515625" style="2015" customWidth="1"/>
    <col min="4" max="4" width="1.42578125" style="2015" customWidth="1"/>
    <col min="5" max="5" width="15.7109375" style="2015" customWidth="1"/>
    <col min="6" max="6" width="1.5703125" style="2015" customWidth="1"/>
    <col min="7" max="7" width="15.7109375" style="2015" customWidth="1"/>
    <col min="8" max="8" width="1.5703125" style="2015" customWidth="1"/>
    <col min="9" max="9" width="15.7109375" style="2015" customWidth="1"/>
    <col min="10" max="10" width="1.5703125" style="2015" customWidth="1"/>
    <col min="11" max="11" width="15.7109375" style="2015" customWidth="1"/>
    <col min="12" max="12" width="1.5703125" style="2015" customWidth="1"/>
    <col min="13" max="13" width="15.7109375" style="2015" customWidth="1"/>
    <col min="14" max="14" width="1.5703125" style="2015" customWidth="1"/>
    <col min="15" max="15" width="15.7109375" style="2015" customWidth="1"/>
    <col min="16" max="16" width="1.5703125" style="2015" customWidth="1"/>
    <col min="17" max="17" width="12.42578125" style="2015" customWidth="1"/>
    <col min="18" max="16384" width="9.140625" style="2348"/>
  </cols>
  <sheetData>
    <row r="1" spans="1:17">
      <c r="A1" s="2014" t="s">
        <v>1269</v>
      </c>
      <c r="B1" s="2014"/>
      <c r="C1" s="2014"/>
      <c r="E1" s="2014"/>
      <c r="G1" s="2014"/>
      <c r="H1" s="2014"/>
      <c r="I1" s="2014"/>
      <c r="O1" s="2016" t="s">
        <v>1741</v>
      </c>
      <c r="P1" s="2017"/>
      <c r="Q1" s="2017"/>
    </row>
    <row r="2" spans="1:17">
      <c r="A2" s="2014" t="s">
        <v>3808</v>
      </c>
      <c r="B2" s="2014"/>
      <c r="C2" s="2014"/>
      <c r="E2" s="2014"/>
      <c r="G2" s="2014"/>
      <c r="H2" s="2014"/>
      <c r="I2" s="2014"/>
      <c r="O2" s="2016" t="s">
        <v>1129</v>
      </c>
      <c r="P2" s="2017"/>
      <c r="Q2" s="2017"/>
    </row>
    <row r="3" spans="1:17">
      <c r="A3" s="321" t="s">
        <v>3807</v>
      </c>
      <c r="B3" s="2014"/>
      <c r="C3" s="2014"/>
      <c r="E3" s="2014"/>
      <c r="G3" s="2014"/>
      <c r="H3" s="2014"/>
      <c r="I3" s="2014"/>
      <c r="O3" s="2016" t="s">
        <v>1076</v>
      </c>
      <c r="P3" s="2017"/>
      <c r="Q3" s="2017"/>
    </row>
    <row r="4" spans="1:17">
      <c r="A4" s="2014" t="s">
        <v>2632</v>
      </c>
      <c r="B4" s="2014"/>
      <c r="C4" s="2014"/>
      <c r="E4" s="2014"/>
      <c r="G4" s="2014"/>
      <c r="H4" s="2014"/>
      <c r="I4" s="2014"/>
      <c r="O4" s="1431" t="s">
        <v>4012</v>
      </c>
      <c r="P4" s="2017"/>
      <c r="Q4" s="2017"/>
    </row>
    <row r="5" spans="1:17">
      <c r="A5" s="2014" t="s">
        <v>882</v>
      </c>
      <c r="B5" s="2014"/>
      <c r="C5" s="2014"/>
      <c r="E5" s="2014"/>
      <c r="G5" s="2014"/>
      <c r="H5" s="2014"/>
      <c r="I5" s="2014"/>
    </row>
    <row r="6" spans="1:17">
      <c r="A6" s="2014" t="s">
        <v>1130</v>
      </c>
      <c r="B6" s="2014"/>
      <c r="C6" s="2014"/>
      <c r="D6" s="2014"/>
      <c r="E6" s="2014"/>
      <c r="F6" s="2014"/>
      <c r="G6" s="2014"/>
      <c r="H6" s="2014"/>
      <c r="I6" s="2014"/>
    </row>
    <row r="7" spans="1:17" ht="9" customHeight="1" thickBot="1">
      <c r="A7" s="2018"/>
      <c r="B7" s="2018"/>
      <c r="C7" s="2018"/>
      <c r="D7" s="2018"/>
      <c r="E7" s="2018"/>
      <c r="F7" s="2018"/>
      <c r="G7" s="2018"/>
      <c r="H7" s="2018"/>
      <c r="I7" s="2018"/>
      <c r="J7" s="2018"/>
      <c r="K7" s="2019"/>
    </row>
    <row r="8" spans="1:17">
      <c r="A8" s="2020" t="s">
        <v>1830</v>
      </c>
      <c r="B8" s="2021"/>
      <c r="C8" s="2022" t="s">
        <v>1321</v>
      </c>
      <c r="D8" s="2021"/>
      <c r="E8" s="2022" t="s">
        <v>1322</v>
      </c>
      <c r="F8" s="2021"/>
      <c r="G8" s="2022" t="s">
        <v>1323</v>
      </c>
      <c r="H8" s="2021"/>
      <c r="I8" s="2022" t="s">
        <v>1324</v>
      </c>
      <c r="J8" s="2021"/>
      <c r="K8" s="2022" t="s">
        <v>715</v>
      </c>
      <c r="L8" s="2021"/>
      <c r="M8" s="2022" t="s">
        <v>147</v>
      </c>
      <c r="N8" s="2021"/>
      <c r="O8" s="2022" t="s">
        <v>1149</v>
      </c>
      <c r="P8" s="2019"/>
      <c r="Q8" s="2019"/>
    </row>
    <row r="9" spans="1:17">
      <c r="A9" s="812" t="s">
        <v>119</v>
      </c>
      <c r="B9" s="812"/>
      <c r="C9" s="812" t="s">
        <v>1131</v>
      </c>
      <c r="D9" s="2023"/>
      <c r="E9" s="812"/>
      <c r="F9" s="2023"/>
      <c r="G9" s="812" t="s">
        <v>1132</v>
      </c>
      <c r="H9" s="2023"/>
      <c r="I9" s="812" t="s">
        <v>1009</v>
      </c>
      <c r="J9" s="2023"/>
      <c r="K9" s="812" t="s">
        <v>169</v>
      </c>
      <c r="L9" s="2023"/>
      <c r="M9" s="812"/>
      <c r="N9" s="2023"/>
      <c r="O9" s="812"/>
    </row>
    <row r="10" spans="1:17">
      <c r="A10" s="813" t="s">
        <v>1029</v>
      </c>
      <c r="B10" s="813"/>
      <c r="C10" s="813" t="s">
        <v>1658</v>
      </c>
      <c r="D10" s="2024"/>
      <c r="E10" s="813" t="s">
        <v>1011</v>
      </c>
      <c r="F10" s="2024"/>
      <c r="G10" s="813" t="s">
        <v>2428</v>
      </c>
      <c r="H10" s="2024"/>
      <c r="I10" s="813" t="s">
        <v>1012</v>
      </c>
      <c r="J10" s="2024"/>
      <c r="K10" s="813" t="s">
        <v>170</v>
      </c>
      <c r="L10" s="2024"/>
      <c r="M10" s="813" t="s">
        <v>1666</v>
      </c>
      <c r="N10" s="2024"/>
      <c r="O10" s="813" t="s">
        <v>152</v>
      </c>
    </row>
    <row r="11" spans="1:17">
      <c r="A11" s="1673">
        <v>1</v>
      </c>
      <c r="B11" s="1592"/>
      <c r="C11" s="1592" t="s">
        <v>1424</v>
      </c>
      <c r="D11" s="1592"/>
      <c r="E11" s="723">
        <v>9824</v>
      </c>
      <c r="F11" s="1420"/>
      <c r="G11" s="723">
        <v>9</v>
      </c>
      <c r="H11" s="723"/>
      <c r="I11" s="723">
        <v>163</v>
      </c>
      <c r="J11" s="723"/>
      <c r="K11" s="723">
        <v>0</v>
      </c>
      <c r="L11" s="723"/>
      <c r="M11" s="723">
        <v>0</v>
      </c>
      <c r="N11" s="723"/>
      <c r="O11" s="723">
        <v>9996</v>
      </c>
    </row>
    <row r="12" spans="1:17">
      <c r="A12" s="1673">
        <v>2</v>
      </c>
      <c r="B12" s="1592"/>
      <c r="C12" s="1592" t="s">
        <v>1425</v>
      </c>
      <c r="D12" s="1592"/>
      <c r="E12" s="723">
        <v>9881</v>
      </c>
      <c r="F12" s="1420"/>
      <c r="G12" s="723">
        <v>9</v>
      </c>
      <c r="H12" s="723"/>
      <c r="I12" s="723">
        <v>157</v>
      </c>
      <c r="J12" s="723"/>
      <c r="K12" s="723">
        <v>0</v>
      </c>
      <c r="L12" s="723"/>
      <c r="M12" s="723">
        <v>0</v>
      </c>
      <c r="N12" s="723"/>
      <c r="O12" s="723">
        <v>10047</v>
      </c>
    </row>
    <row r="13" spans="1:17">
      <c r="A13" s="1673">
        <v>3</v>
      </c>
      <c r="B13" s="1592"/>
      <c r="C13" s="1592" t="s">
        <v>1503</v>
      </c>
      <c r="D13" s="1592"/>
      <c r="E13" s="723">
        <v>9901</v>
      </c>
      <c r="F13" s="1420"/>
      <c r="G13" s="723">
        <v>9</v>
      </c>
      <c r="H13" s="723"/>
      <c r="I13" s="723">
        <v>169</v>
      </c>
      <c r="J13" s="723"/>
      <c r="K13" s="723">
        <v>0</v>
      </c>
      <c r="L13" s="723"/>
      <c r="M13" s="723">
        <v>0</v>
      </c>
      <c r="N13" s="723"/>
      <c r="O13" s="723">
        <v>10079</v>
      </c>
    </row>
    <row r="14" spans="1:17">
      <c r="A14" s="1673">
        <v>4</v>
      </c>
      <c r="B14" s="1592"/>
      <c r="C14" s="1592" t="s">
        <v>1504</v>
      </c>
      <c r="D14" s="1592"/>
      <c r="E14" s="723">
        <v>9963</v>
      </c>
      <c r="F14" s="1420"/>
      <c r="G14" s="723">
        <v>9</v>
      </c>
      <c r="H14" s="723"/>
      <c r="I14" s="723">
        <v>167</v>
      </c>
      <c r="J14" s="723"/>
      <c r="K14" s="723">
        <v>0</v>
      </c>
      <c r="L14" s="723"/>
      <c r="M14" s="723">
        <v>0</v>
      </c>
      <c r="N14" s="723"/>
      <c r="O14" s="723">
        <v>10139</v>
      </c>
    </row>
    <row r="15" spans="1:17">
      <c r="A15" s="1673">
        <v>5</v>
      </c>
      <c r="B15" s="1592"/>
      <c r="C15" s="1592" t="s">
        <v>1505</v>
      </c>
      <c r="D15" s="1592"/>
      <c r="E15" s="723">
        <v>9962</v>
      </c>
      <c r="F15" s="1420"/>
      <c r="G15" s="723">
        <v>10</v>
      </c>
      <c r="H15" s="723"/>
      <c r="I15" s="723">
        <v>398</v>
      </c>
      <c r="J15" s="723"/>
      <c r="K15" s="723">
        <v>0</v>
      </c>
      <c r="L15" s="723"/>
      <c r="M15" s="723">
        <v>0</v>
      </c>
      <c r="N15" s="723"/>
      <c r="O15" s="723">
        <v>10370</v>
      </c>
    </row>
    <row r="16" spans="1:17">
      <c r="A16" s="1673">
        <v>6</v>
      </c>
      <c r="B16" s="1592"/>
      <c r="C16" s="1592" t="s">
        <v>1506</v>
      </c>
      <c r="D16" s="1592"/>
      <c r="E16" s="723">
        <v>10031</v>
      </c>
      <c r="F16" s="1421"/>
      <c r="G16" s="723">
        <v>9</v>
      </c>
      <c r="H16" s="723"/>
      <c r="I16" s="723">
        <v>172</v>
      </c>
      <c r="J16" s="723"/>
      <c r="K16" s="723">
        <v>0</v>
      </c>
      <c r="L16" s="723"/>
      <c r="M16" s="723">
        <v>0</v>
      </c>
      <c r="N16" s="2025"/>
      <c r="O16" s="2025">
        <v>10212</v>
      </c>
    </row>
    <row r="17" spans="1:15">
      <c r="A17" s="1673">
        <v>7</v>
      </c>
      <c r="B17" s="1592"/>
      <c r="C17" s="1592" t="s">
        <v>1507</v>
      </c>
      <c r="D17" s="1592"/>
      <c r="E17" s="723">
        <v>10035</v>
      </c>
      <c r="F17" s="1420"/>
      <c r="G17" s="723">
        <v>9</v>
      </c>
      <c r="H17" s="723"/>
      <c r="I17" s="723">
        <v>175</v>
      </c>
      <c r="J17" s="723"/>
      <c r="K17" s="723">
        <v>0</v>
      </c>
      <c r="L17" s="723"/>
      <c r="M17" s="723">
        <v>0</v>
      </c>
      <c r="N17" s="723"/>
      <c r="O17" s="723">
        <v>10219</v>
      </c>
    </row>
    <row r="18" spans="1:15">
      <c r="A18" s="1673">
        <v>8</v>
      </c>
      <c r="B18" s="1592"/>
      <c r="C18" s="1592" t="s">
        <v>1508</v>
      </c>
      <c r="D18" s="1592"/>
      <c r="E18" s="723">
        <v>10036</v>
      </c>
      <c r="F18" s="1420"/>
      <c r="G18" s="723">
        <v>0</v>
      </c>
      <c r="H18" s="723"/>
      <c r="I18" s="723">
        <v>173</v>
      </c>
      <c r="J18" s="723"/>
      <c r="K18" s="723">
        <v>0</v>
      </c>
      <c r="L18" s="723"/>
      <c r="M18" s="723">
        <v>0</v>
      </c>
      <c r="N18" s="723"/>
      <c r="O18" s="723">
        <v>10209</v>
      </c>
    </row>
    <row r="19" spans="1:15">
      <c r="A19" s="1673">
        <v>9</v>
      </c>
      <c r="B19" s="1592"/>
      <c r="C19" s="1592" t="s">
        <v>1422</v>
      </c>
      <c r="D19" s="1592"/>
      <c r="E19" s="723">
        <v>10042</v>
      </c>
      <c r="F19" s="1420"/>
      <c r="G19" s="723">
        <v>34</v>
      </c>
      <c r="H19" s="723"/>
      <c r="I19" s="723">
        <v>177</v>
      </c>
      <c r="J19" s="723"/>
      <c r="K19" s="723">
        <v>0</v>
      </c>
      <c r="L19" s="723"/>
      <c r="M19" s="723">
        <v>0</v>
      </c>
      <c r="N19" s="723"/>
      <c r="O19" s="723">
        <v>10253</v>
      </c>
    </row>
    <row r="20" spans="1:15">
      <c r="A20" s="1673">
        <v>10</v>
      </c>
      <c r="B20" s="1592"/>
      <c r="C20" s="1592" t="s">
        <v>1862</v>
      </c>
      <c r="D20" s="1592"/>
      <c r="E20" s="723">
        <v>10052</v>
      </c>
      <c r="F20" s="1420"/>
      <c r="G20" s="723">
        <v>4</v>
      </c>
      <c r="H20" s="723"/>
      <c r="I20" s="723">
        <v>173</v>
      </c>
      <c r="J20" s="723"/>
      <c r="K20" s="723">
        <v>0</v>
      </c>
      <c r="L20" s="723"/>
      <c r="M20" s="723">
        <v>0</v>
      </c>
      <c r="N20" s="723"/>
      <c r="O20" s="723">
        <v>10229</v>
      </c>
    </row>
    <row r="21" spans="1:15">
      <c r="A21" s="1673">
        <v>11</v>
      </c>
      <c r="B21" s="1592"/>
      <c r="C21" s="1592" t="s">
        <v>1423</v>
      </c>
      <c r="D21" s="1592"/>
      <c r="E21" s="723">
        <v>10000</v>
      </c>
      <c r="F21" s="1420"/>
      <c r="G21" s="723">
        <v>4</v>
      </c>
      <c r="H21" s="723"/>
      <c r="I21" s="723">
        <v>171</v>
      </c>
      <c r="J21" s="723"/>
      <c r="K21" s="723">
        <v>0</v>
      </c>
      <c r="L21" s="723"/>
      <c r="M21" s="723">
        <v>0</v>
      </c>
      <c r="N21" s="723"/>
      <c r="O21" s="723">
        <v>10175</v>
      </c>
    </row>
    <row r="22" spans="1:15">
      <c r="A22" s="1673">
        <v>12</v>
      </c>
      <c r="B22" s="1592"/>
      <c r="C22" s="1592" t="s">
        <v>1253</v>
      </c>
      <c r="D22" s="1592"/>
      <c r="E22" s="723">
        <v>10118</v>
      </c>
      <c r="F22" s="1420"/>
      <c r="G22" s="723">
        <v>4</v>
      </c>
      <c r="H22" s="723"/>
      <c r="I22" s="723">
        <v>176</v>
      </c>
      <c r="J22" s="723"/>
      <c r="K22" s="723">
        <v>0</v>
      </c>
      <c r="L22" s="723"/>
      <c r="M22" s="723">
        <v>0</v>
      </c>
      <c r="N22" s="723"/>
      <c r="O22" s="2026">
        <v>10298</v>
      </c>
    </row>
    <row r="23" spans="1:15">
      <c r="A23" s="1673">
        <v>13</v>
      </c>
      <c r="B23" s="1592"/>
      <c r="C23" s="1592"/>
      <c r="D23" s="1592"/>
      <c r="E23" s="2027"/>
      <c r="F23" s="723"/>
      <c r="G23" s="2027"/>
      <c r="H23" s="723"/>
      <c r="I23" s="2027"/>
      <c r="J23" s="723"/>
      <c r="K23" s="2027"/>
      <c r="L23" s="723"/>
      <c r="M23" s="2027"/>
      <c r="N23" s="723"/>
      <c r="O23" s="723"/>
    </row>
    <row r="24" spans="1:15" ht="15.75" thickBot="1">
      <c r="A24" s="1673">
        <v>14</v>
      </c>
      <c r="B24" s="1592"/>
      <c r="C24" s="1592" t="s">
        <v>152</v>
      </c>
      <c r="D24" s="1592"/>
      <c r="E24" s="724">
        <v>119845</v>
      </c>
      <c r="F24" s="723"/>
      <c r="G24" s="724">
        <v>110</v>
      </c>
      <c r="H24" s="723"/>
      <c r="I24" s="724">
        <v>2271</v>
      </c>
      <c r="J24" s="723"/>
      <c r="K24" s="724">
        <v>0</v>
      </c>
      <c r="L24" s="723"/>
      <c r="M24" s="724">
        <v>0</v>
      </c>
      <c r="N24" s="723"/>
      <c r="O24" s="724">
        <v>122226</v>
      </c>
    </row>
    <row r="25" spans="1:15" ht="9" customHeight="1">
      <c r="A25" s="1592"/>
      <c r="B25" s="1592"/>
      <c r="C25" s="1592"/>
      <c r="D25" s="1592"/>
      <c r="E25" s="1592"/>
      <c r="F25" s="1592"/>
      <c r="G25" s="1592"/>
      <c r="H25" s="1592"/>
      <c r="I25" s="1592"/>
      <c r="J25" s="1592"/>
      <c r="K25" s="1592"/>
      <c r="L25" s="1592"/>
      <c r="M25" s="1592"/>
      <c r="N25" s="1592"/>
      <c r="O25" s="1592"/>
    </row>
    <row r="26" spans="1:15" ht="15.75" thickBot="1">
      <c r="A26" s="2028"/>
      <c r="B26" s="2028"/>
      <c r="C26" s="2028"/>
      <c r="D26" s="2028"/>
      <c r="E26" s="2028"/>
      <c r="F26" s="2028"/>
      <c r="G26" s="2028"/>
      <c r="H26" s="2028"/>
      <c r="I26" s="2028"/>
      <c r="J26" s="2028"/>
      <c r="K26" s="2028"/>
      <c r="L26" s="2028"/>
      <c r="M26" s="2028"/>
      <c r="N26" s="2028"/>
      <c r="O26" s="2028"/>
    </row>
    <row r="27" spans="1:15">
      <c r="A27" s="2029" t="s">
        <v>1835</v>
      </c>
      <c r="B27" s="2021"/>
      <c r="C27" s="2022" t="s">
        <v>1321</v>
      </c>
      <c r="D27" s="2021"/>
      <c r="E27" s="2022" t="s">
        <v>1322</v>
      </c>
      <c r="F27" s="2021"/>
      <c r="G27" s="2022" t="s">
        <v>1323</v>
      </c>
      <c r="H27" s="2021"/>
      <c r="I27" s="2022" t="s">
        <v>1324</v>
      </c>
      <c r="J27" s="2021"/>
      <c r="K27" s="2022" t="s">
        <v>715</v>
      </c>
      <c r="L27" s="2021"/>
      <c r="M27" s="2022" t="s">
        <v>147</v>
      </c>
      <c r="N27" s="2021"/>
      <c r="O27" s="2022" t="s">
        <v>1149</v>
      </c>
    </row>
    <row r="28" spans="1:15">
      <c r="A28" s="812" t="s">
        <v>119</v>
      </c>
      <c r="B28" s="812"/>
      <c r="C28" s="812" t="s">
        <v>1131</v>
      </c>
      <c r="D28" s="2023"/>
      <c r="E28" s="812"/>
      <c r="F28" s="2023"/>
      <c r="G28" s="812" t="s">
        <v>1132</v>
      </c>
      <c r="H28" s="2023"/>
      <c r="I28" s="812" t="s">
        <v>1009</v>
      </c>
      <c r="J28" s="2023"/>
      <c r="K28" s="812" t="s">
        <v>3980</v>
      </c>
      <c r="L28" s="2023"/>
      <c r="M28" s="812" t="s">
        <v>3980</v>
      </c>
      <c r="N28" s="2023"/>
      <c r="O28" s="812"/>
    </row>
    <row r="29" spans="1:15">
      <c r="A29" s="813" t="s">
        <v>1029</v>
      </c>
      <c r="B29" s="813"/>
      <c r="C29" s="813" t="s">
        <v>1658</v>
      </c>
      <c r="D29" s="2024"/>
      <c r="E29" s="813" t="s">
        <v>1011</v>
      </c>
      <c r="F29" s="2024"/>
      <c r="G29" s="813" t="s">
        <v>2428</v>
      </c>
      <c r="H29" s="2024"/>
      <c r="I29" s="813" t="s">
        <v>1012</v>
      </c>
      <c r="J29" s="2024"/>
      <c r="K29" s="813" t="s">
        <v>1011</v>
      </c>
      <c r="L29" s="2024"/>
      <c r="M29" s="813" t="s">
        <v>3964</v>
      </c>
      <c r="N29" s="2024"/>
      <c r="O29" s="813" t="s">
        <v>152</v>
      </c>
    </row>
    <row r="30" spans="1:15">
      <c r="A30" s="1673">
        <v>1</v>
      </c>
      <c r="B30" s="1592"/>
      <c r="C30" s="1592" t="s">
        <v>1424</v>
      </c>
      <c r="D30" s="1592"/>
      <c r="E30" s="723">
        <v>3165</v>
      </c>
      <c r="F30" s="723"/>
      <c r="G30" s="723"/>
      <c r="H30" s="723"/>
      <c r="I30" s="723">
        <v>41</v>
      </c>
      <c r="J30" s="723"/>
      <c r="K30" s="723">
        <v>485</v>
      </c>
      <c r="L30" s="723"/>
      <c r="M30" s="723">
        <v>1</v>
      </c>
      <c r="N30" s="723"/>
      <c r="O30" s="723">
        <v>3692</v>
      </c>
    </row>
    <row r="31" spans="1:15">
      <c r="A31" s="1673">
        <v>2</v>
      </c>
      <c r="B31" s="1592"/>
      <c r="C31" s="1592" t="s">
        <v>1425</v>
      </c>
      <c r="D31" s="1592"/>
      <c r="E31" s="723">
        <v>3191</v>
      </c>
      <c r="F31" s="723"/>
      <c r="G31" s="723"/>
      <c r="H31" s="723"/>
      <c r="I31" s="723">
        <v>41</v>
      </c>
      <c r="J31" s="723"/>
      <c r="K31" s="723">
        <v>521</v>
      </c>
      <c r="L31" s="723"/>
      <c r="M31" s="723">
        <v>1</v>
      </c>
      <c r="N31" s="723"/>
      <c r="O31" s="723">
        <v>3754</v>
      </c>
    </row>
    <row r="32" spans="1:15">
      <c r="A32" s="1673">
        <v>3</v>
      </c>
      <c r="B32" s="1592"/>
      <c r="C32" s="1592" t="s">
        <v>1503</v>
      </c>
      <c r="D32" s="1592"/>
      <c r="E32" s="723">
        <v>3202</v>
      </c>
      <c r="F32" s="723"/>
      <c r="G32" s="723"/>
      <c r="H32" s="723"/>
      <c r="I32" s="723">
        <v>41</v>
      </c>
      <c r="J32" s="723"/>
      <c r="K32" s="723">
        <v>524</v>
      </c>
      <c r="L32" s="723"/>
      <c r="M32" s="723">
        <v>4</v>
      </c>
      <c r="N32" s="723"/>
      <c r="O32" s="723">
        <v>3771</v>
      </c>
    </row>
    <row r="33" spans="1:15">
      <c r="A33" s="1673">
        <v>4</v>
      </c>
      <c r="B33" s="1592"/>
      <c r="C33" s="1592" t="s">
        <v>1504</v>
      </c>
      <c r="D33" s="1592"/>
      <c r="E33" s="723">
        <v>3229</v>
      </c>
      <c r="F33" s="723"/>
      <c r="G33" s="723"/>
      <c r="H33" s="723"/>
      <c r="I33" s="723">
        <v>41</v>
      </c>
      <c r="J33" s="723"/>
      <c r="K33" s="723">
        <v>554</v>
      </c>
      <c r="L33" s="723"/>
      <c r="M33" s="723">
        <v>4</v>
      </c>
      <c r="N33" s="723"/>
      <c r="O33" s="723">
        <v>3828</v>
      </c>
    </row>
    <row r="34" spans="1:15">
      <c r="A34" s="1673">
        <v>5</v>
      </c>
      <c r="B34" s="1592"/>
      <c r="C34" s="1592" t="s">
        <v>1505</v>
      </c>
      <c r="D34" s="1592"/>
      <c r="E34" s="723">
        <v>3229</v>
      </c>
      <c r="F34" s="723"/>
      <c r="G34" s="723"/>
      <c r="H34" s="723"/>
      <c r="I34" s="723">
        <v>42</v>
      </c>
      <c r="J34" s="723"/>
      <c r="K34" s="723">
        <v>562</v>
      </c>
      <c r="L34" s="723"/>
      <c r="M34" s="723">
        <v>4</v>
      </c>
      <c r="N34" s="723"/>
      <c r="O34" s="723">
        <v>3837</v>
      </c>
    </row>
    <row r="35" spans="1:15">
      <c r="A35" s="1673">
        <v>6</v>
      </c>
      <c r="B35" s="1592"/>
      <c r="C35" s="1592" t="s">
        <v>1506</v>
      </c>
      <c r="D35" s="1592"/>
      <c r="E35" s="723">
        <v>3253</v>
      </c>
      <c r="F35" s="723"/>
      <c r="G35" s="723"/>
      <c r="H35" s="723"/>
      <c r="I35" s="723">
        <v>41</v>
      </c>
      <c r="J35" s="723"/>
      <c r="K35" s="723">
        <v>584</v>
      </c>
      <c r="L35" s="723"/>
      <c r="M35" s="723">
        <v>4</v>
      </c>
      <c r="N35" s="2025"/>
      <c r="O35" s="2025">
        <v>3882</v>
      </c>
    </row>
    <row r="36" spans="1:15">
      <c r="A36" s="1673">
        <v>7</v>
      </c>
      <c r="B36" s="1592"/>
      <c r="C36" s="1592" t="s">
        <v>1507</v>
      </c>
      <c r="D36" s="1592"/>
      <c r="E36" s="723">
        <v>3256</v>
      </c>
      <c r="F36" s="723"/>
      <c r="G36" s="723"/>
      <c r="H36" s="723"/>
      <c r="I36" s="723">
        <v>41</v>
      </c>
      <c r="J36" s="723"/>
      <c r="K36" s="723">
        <v>595</v>
      </c>
      <c r="L36" s="723"/>
      <c r="M36" s="723">
        <v>4</v>
      </c>
      <c r="N36" s="723"/>
      <c r="O36" s="723">
        <v>3896</v>
      </c>
    </row>
    <row r="37" spans="1:15">
      <c r="A37" s="1673">
        <v>8</v>
      </c>
      <c r="B37" s="1592"/>
      <c r="C37" s="1592" t="s">
        <v>1508</v>
      </c>
      <c r="D37" s="1592"/>
      <c r="E37" s="723">
        <v>3264</v>
      </c>
      <c r="F37" s="723"/>
      <c r="G37" s="723"/>
      <c r="H37" s="723"/>
      <c r="I37" s="723">
        <v>33</v>
      </c>
      <c r="J37" s="723"/>
      <c r="K37" s="723">
        <v>601</v>
      </c>
      <c r="L37" s="723"/>
      <c r="M37" s="723">
        <v>5</v>
      </c>
      <c r="N37" s="723"/>
      <c r="O37" s="723">
        <v>3903</v>
      </c>
    </row>
    <row r="38" spans="1:15">
      <c r="A38" s="1673">
        <v>9</v>
      </c>
      <c r="B38" s="1592"/>
      <c r="C38" s="1592" t="s">
        <v>1422</v>
      </c>
      <c r="D38" s="1592"/>
      <c r="E38" s="723">
        <v>3281</v>
      </c>
      <c r="F38" s="723"/>
      <c r="G38" s="723"/>
      <c r="H38" s="723"/>
      <c r="I38" s="723">
        <v>33</v>
      </c>
      <c r="J38" s="723"/>
      <c r="K38" s="723">
        <v>607</v>
      </c>
      <c r="L38" s="723"/>
      <c r="M38" s="723">
        <v>5</v>
      </c>
      <c r="N38" s="723"/>
      <c r="O38" s="723">
        <v>3926</v>
      </c>
    </row>
    <row r="39" spans="1:15">
      <c r="A39" s="1673">
        <v>10</v>
      </c>
      <c r="B39" s="1592"/>
      <c r="C39" s="1592" t="s">
        <v>1862</v>
      </c>
      <c r="D39" s="1592"/>
      <c r="E39" s="723">
        <v>3284</v>
      </c>
      <c r="F39" s="723"/>
      <c r="G39" s="723"/>
      <c r="H39" s="723"/>
      <c r="I39" s="723">
        <v>33</v>
      </c>
      <c r="J39" s="723"/>
      <c r="K39" s="723">
        <v>620</v>
      </c>
      <c r="L39" s="723"/>
      <c r="M39" s="723">
        <v>5</v>
      </c>
      <c r="N39" s="723"/>
      <c r="O39" s="723">
        <v>3942</v>
      </c>
    </row>
    <row r="40" spans="1:15">
      <c r="A40" s="1673">
        <v>11</v>
      </c>
      <c r="B40" s="1592"/>
      <c r="C40" s="1592" t="s">
        <v>1423</v>
      </c>
      <c r="D40" s="1592"/>
      <c r="E40" s="723">
        <v>3230</v>
      </c>
      <c r="F40" s="723"/>
      <c r="G40" s="723"/>
      <c r="H40" s="723"/>
      <c r="I40" s="723">
        <v>32</v>
      </c>
      <c r="J40" s="723"/>
      <c r="K40" s="723">
        <v>620</v>
      </c>
      <c r="L40" s="723"/>
      <c r="M40" s="723">
        <v>4</v>
      </c>
      <c r="N40" s="723"/>
      <c r="O40" s="723">
        <v>3886</v>
      </c>
    </row>
    <row r="41" spans="1:15">
      <c r="A41" s="1673">
        <v>12</v>
      </c>
      <c r="B41" s="1592"/>
      <c r="C41" s="1592" t="s">
        <v>1253</v>
      </c>
      <c r="D41" s="1592"/>
      <c r="E41" s="723">
        <v>3327</v>
      </c>
      <c r="F41" s="723"/>
      <c r="G41" s="723"/>
      <c r="H41" s="723"/>
      <c r="I41" s="723">
        <v>34</v>
      </c>
      <c r="J41" s="723"/>
      <c r="K41" s="723">
        <v>659</v>
      </c>
      <c r="L41" s="723"/>
      <c r="M41" s="723">
        <v>6</v>
      </c>
      <c r="N41" s="723"/>
      <c r="O41" s="2026">
        <v>4026</v>
      </c>
    </row>
    <row r="42" spans="1:15">
      <c r="A42" s="1673">
        <v>13</v>
      </c>
      <c r="B42" s="1592"/>
      <c r="C42" s="1592"/>
      <c r="D42" s="1592"/>
      <c r="E42" s="2027"/>
      <c r="F42" s="723"/>
      <c r="G42" s="2027"/>
      <c r="H42" s="723"/>
      <c r="I42" s="2027"/>
      <c r="J42" s="723"/>
      <c r="K42" s="2027"/>
      <c r="L42" s="723"/>
      <c r="M42" s="2027"/>
      <c r="N42" s="723"/>
      <c r="O42" s="723"/>
    </row>
    <row r="43" spans="1:15" ht="15.75" thickBot="1">
      <c r="A43" s="1673">
        <v>14</v>
      </c>
      <c r="B43" s="1592"/>
      <c r="C43" s="1592" t="s">
        <v>152</v>
      </c>
      <c r="D43" s="1592"/>
      <c r="E43" s="724">
        <v>38911</v>
      </c>
      <c r="F43" s="723"/>
      <c r="G43" s="724">
        <v>0</v>
      </c>
      <c r="H43" s="723"/>
      <c r="I43" s="724">
        <v>453</v>
      </c>
      <c r="J43" s="723"/>
      <c r="K43" s="724">
        <v>6932</v>
      </c>
      <c r="L43" s="723"/>
      <c r="M43" s="724">
        <v>47</v>
      </c>
      <c r="N43" s="723"/>
      <c r="O43" s="724">
        <v>46343</v>
      </c>
    </row>
    <row r="44" spans="1:15">
      <c r="A44" s="1592"/>
      <c r="B44" s="1592"/>
      <c r="C44" s="1592"/>
      <c r="D44" s="1592"/>
      <c r="E44" s="1592"/>
      <c r="F44" s="1592"/>
      <c r="G44" s="1592"/>
      <c r="H44" s="1592"/>
      <c r="I44" s="1592"/>
      <c r="J44" s="1592"/>
      <c r="K44" s="1592"/>
      <c r="L44" s="1592"/>
      <c r="M44" s="1592"/>
      <c r="N44" s="1592"/>
      <c r="O44" s="1592"/>
    </row>
    <row r="45" spans="1:15">
      <c r="A45" s="1592"/>
      <c r="B45" s="1592"/>
      <c r="C45" s="1592"/>
      <c r="D45" s="1592"/>
      <c r="E45" s="1592"/>
      <c r="F45" s="1592"/>
      <c r="G45" s="1592"/>
      <c r="H45" s="1592"/>
      <c r="I45" s="1592"/>
      <c r="J45" s="1592"/>
      <c r="K45" s="1592"/>
      <c r="L45" s="1592"/>
      <c r="M45" s="1592"/>
      <c r="N45" s="1592"/>
      <c r="O45" s="1592"/>
    </row>
    <row r="46" spans="1:15">
      <c r="A46" s="1592"/>
      <c r="B46" s="1592"/>
      <c r="C46" s="1592"/>
      <c r="D46" s="1592"/>
      <c r="E46" s="1592"/>
      <c r="F46" s="1592"/>
      <c r="G46" s="1592"/>
      <c r="H46" s="1592"/>
      <c r="I46" s="1592"/>
      <c r="J46" s="1592"/>
      <c r="K46" s="1592"/>
      <c r="L46" s="1592"/>
      <c r="M46" s="1592"/>
      <c r="N46" s="1592"/>
      <c r="O46" s="1592"/>
    </row>
  </sheetData>
  <phoneticPr fontId="29" type="noConversion"/>
  <printOptions horizontalCentered="1"/>
  <pageMargins left="0.25" right="0.5" top="0.75" bottom="0.25" header="0" footer="0"/>
  <pageSetup scale="84"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83"/>
  <dimension ref="A1:N42"/>
  <sheetViews>
    <sheetView view="pageBreakPreview" zoomScale="60" zoomScaleNormal="100" workbookViewId="0"/>
  </sheetViews>
  <sheetFormatPr defaultColWidth="10.7109375" defaultRowHeight="15"/>
  <cols>
    <col min="1" max="1" width="5.140625" style="428" customWidth="1"/>
    <col min="2" max="2" width="12.85546875" style="428" customWidth="1"/>
    <col min="3" max="3" width="8.7109375" style="428" customWidth="1"/>
    <col min="4" max="4" width="15.7109375" style="428" customWidth="1"/>
    <col min="5" max="5" width="1.85546875" style="428" customWidth="1"/>
    <col min="6" max="6" width="10.140625" style="428" customWidth="1"/>
    <col min="7" max="7" width="1.7109375" style="428" customWidth="1"/>
    <col min="8" max="8" width="10.140625" style="428" customWidth="1"/>
    <col min="9" max="9" width="1.7109375" style="428" customWidth="1"/>
    <col min="10" max="10" width="10.140625" style="428" customWidth="1"/>
    <col min="11" max="11" width="1.7109375" style="428" customWidth="1"/>
    <col min="12" max="12" width="12.42578125" style="428" customWidth="1"/>
    <col min="13" max="13" width="14.42578125" style="428" customWidth="1"/>
    <col min="14" max="14" width="5.42578125" style="430" customWidth="1"/>
    <col min="15" max="16384" width="10.7109375" style="235"/>
  </cols>
  <sheetData>
    <row r="1" spans="1:14">
      <c r="A1" s="595" t="s">
        <v>1270</v>
      </c>
      <c r="B1" s="596"/>
      <c r="C1" s="596"/>
      <c r="D1" s="596"/>
      <c r="E1" s="595"/>
      <c r="F1" s="596"/>
      <c r="G1" s="596"/>
      <c r="H1" s="596"/>
      <c r="I1" s="596"/>
      <c r="J1" s="600"/>
      <c r="K1" s="597"/>
      <c r="L1" s="598" t="s">
        <v>1741</v>
      </c>
      <c r="M1" s="429"/>
    </row>
    <row r="2" spans="1:14">
      <c r="A2" s="595"/>
      <c r="B2" s="596"/>
      <c r="C2" s="596"/>
      <c r="D2" s="596"/>
      <c r="E2" s="595"/>
      <c r="F2" s="596"/>
      <c r="G2" s="596"/>
      <c r="H2" s="596"/>
      <c r="I2" s="596"/>
      <c r="J2" s="600"/>
      <c r="K2" s="597"/>
      <c r="L2" s="598"/>
      <c r="M2" s="429"/>
    </row>
    <row r="3" spans="1:14">
      <c r="A3" s="321" t="s">
        <v>3808</v>
      </c>
      <c r="B3" s="596"/>
      <c r="C3" s="595"/>
      <c r="D3" s="596"/>
      <c r="E3" s="596"/>
      <c r="F3" s="596"/>
      <c r="G3" s="596"/>
      <c r="H3" s="596"/>
      <c r="I3" s="596"/>
      <c r="J3" s="595" t="s">
        <v>1109</v>
      </c>
      <c r="K3" s="597"/>
      <c r="L3" s="596"/>
      <c r="M3" s="429"/>
    </row>
    <row r="4" spans="1:14">
      <c r="A4" s="321" t="s">
        <v>3807</v>
      </c>
      <c r="B4" s="596"/>
      <c r="C4" s="596"/>
      <c r="D4" s="596"/>
      <c r="E4" s="595"/>
      <c r="F4" s="596"/>
      <c r="G4" s="596"/>
      <c r="H4" s="595"/>
      <c r="I4" s="596"/>
      <c r="J4" s="595" t="s">
        <v>2051</v>
      </c>
      <c r="K4" s="597"/>
      <c r="L4" s="596"/>
      <c r="M4" s="429"/>
    </row>
    <row r="5" spans="1:14">
      <c r="A5" s="595" t="s">
        <v>2632</v>
      </c>
      <c r="B5" s="596"/>
      <c r="C5" s="596"/>
      <c r="D5" s="596"/>
      <c r="E5" s="595"/>
      <c r="F5" s="596"/>
      <c r="G5" s="596"/>
      <c r="H5" s="595"/>
      <c r="I5" s="596"/>
      <c r="J5" s="595"/>
      <c r="K5" s="597"/>
      <c r="L5" s="596"/>
      <c r="M5" s="429"/>
    </row>
    <row r="6" spans="1:14">
      <c r="A6" s="595" t="s">
        <v>1570</v>
      </c>
      <c r="B6" s="596"/>
      <c r="C6" s="596"/>
      <c r="D6" s="595"/>
      <c r="E6" s="595"/>
      <c r="F6" s="596"/>
      <c r="G6" s="596"/>
      <c r="H6" s="595"/>
      <c r="I6" s="596"/>
      <c r="J6" s="1978" t="s">
        <v>4012</v>
      </c>
      <c r="K6" s="597"/>
      <c r="L6" s="596"/>
      <c r="M6" s="429"/>
    </row>
    <row r="7" spans="1:14">
      <c r="A7" s="595" t="s">
        <v>1014</v>
      </c>
      <c r="B7" s="596"/>
      <c r="C7" s="596"/>
      <c r="D7" s="595"/>
      <c r="E7" s="595"/>
      <c r="F7" s="596"/>
      <c r="G7" s="596"/>
      <c r="H7" s="595"/>
      <c r="I7" s="596"/>
      <c r="J7" s="597"/>
      <c r="K7" s="597"/>
      <c r="L7" s="597"/>
      <c r="M7" s="429"/>
    </row>
    <row r="8" spans="1:14">
      <c r="A8" s="599" t="s">
        <v>1110</v>
      </c>
      <c r="B8" s="596"/>
      <c r="C8" s="596"/>
      <c r="D8" s="596"/>
      <c r="E8" s="596"/>
      <c r="F8" s="596"/>
      <c r="G8" s="596"/>
      <c r="H8" s="596"/>
      <c r="I8" s="596"/>
      <c r="J8" s="599"/>
      <c r="K8" s="596"/>
      <c r="L8" s="596"/>
    </row>
    <row r="9" spans="1:14" s="815" customFormat="1" ht="25.5" customHeight="1">
      <c r="A9" s="596"/>
      <c r="B9" s="2641" t="s">
        <v>2473</v>
      </c>
      <c r="C9" s="2596"/>
      <c r="D9" s="2596"/>
      <c r="E9" s="2596"/>
      <c r="F9" s="2596"/>
      <c r="G9" s="2596"/>
      <c r="H9" s="2596"/>
      <c r="I9" s="2596"/>
      <c r="J9" s="2596"/>
      <c r="K9" s="2596"/>
      <c r="L9" s="2596"/>
      <c r="M9" s="596"/>
      <c r="N9" s="814"/>
    </row>
    <row r="10" spans="1:14" s="819" customFormat="1" ht="12.75">
      <c r="A10" s="816"/>
      <c r="B10" s="816"/>
      <c r="C10" s="816"/>
      <c r="D10" s="816"/>
      <c r="E10" s="816"/>
      <c r="F10" s="816"/>
      <c r="G10" s="816"/>
      <c r="H10" s="816"/>
      <c r="I10" s="816"/>
      <c r="J10" s="816"/>
      <c r="K10" s="816"/>
      <c r="L10" s="816"/>
      <c r="M10" s="817"/>
      <c r="N10" s="818"/>
    </row>
    <row r="11" spans="1:14" s="819" customFormat="1" ht="12.75">
      <c r="A11" s="820"/>
      <c r="B11" s="820" t="s">
        <v>1321</v>
      </c>
      <c r="C11" s="817"/>
      <c r="D11" s="817"/>
      <c r="E11" s="817"/>
      <c r="F11" s="817"/>
      <c r="G11" s="820" t="s">
        <v>1322</v>
      </c>
      <c r="H11" s="817"/>
      <c r="I11" s="817"/>
      <c r="J11" s="817"/>
      <c r="K11" s="820" t="s">
        <v>1323</v>
      </c>
      <c r="L11" s="817"/>
      <c r="M11" s="817"/>
      <c r="N11" s="818"/>
    </row>
    <row r="12" spans="1:14" s="815" customFormat="1" ht="12.75">
      <c r="A12" s="821" t="s">
        <v>119</v>
      </c>
      <c r="B12" s="821"/>
      <c r="C12" s="596"/>
      <c r="D12" s="596"/>
      <c r="E12" s="596"/>
      <c r="F12" s="822"/>
      <c r="G12" s="823" t="s">
        <v>2083</v>
      </c>
      <c r="H12" s="822"/>
      <c r="I12" s="596"/>
      <c r="J12" s="822"/>
      <c r="K12" s="823" t="s">
        <v>2085</v>
      </c>
      <c r="L12" s="822"/>
      <c r="M12" s="596"/>
      <c r="N12" s="814"/>
    </row>
    <row r="13" spans="1:14" s="815" customFormat="1" ht="12.75">
      <c r="A13" s="823" t="s">
        <v>1029</v>
      </c>
      <c r="B13" s="823" t="s">
        <v>823</v>
      </c>
      <c r="C13" s="822"/>
      <c r="D13" s="822"/>
      <c r="E13" s="822"/>
      <c r="F13" s="823" t="s">
        <v>1645</v>
      </c>
      <c r="G13" s="823"/>
      <c r="H13" s="823" t="s">
        <v>1646</v>
      </c>
      <c r="I13" s="822"/>
      <c r="J13" s="823" t="s">
        <v>1645</v>
      </c>
      <c r="K13" s="823"/>
      <c r="L13" s="823" t="s">
        <v>1646</v>
      </c>
      <c r="M13" s="596"/>
      <c r="N13" s="814"/>
    </row>
    <row r="14" spans="1:14">
      <c r="C14" s="427"/>
      <c r="E14" s="431"/>
      <c r="G14" s="434"/>
      <c r="K14" s="434"/>
    </row>
    <row r="15" spans="1:14">
      <c r="A15" s="433">
        <v>1</v>
      </c>
      <c r="B15" s="428" t="s">
        <v>1647</v>
      </c>
      <c r="C15" s="427"/>
      <c r="F15" s="435">
        <v>21</v>
      </c>
      <c r="G15" s="435"/>
      <c r="H15" s="435">
        <v>42</v>
      </c>
      <c r="I15" s="435"/>
      <c r="J15" s="435">
        <v>36.71</v>
      </c>
      <c r="K15" s="435"/>
      <c r="L15" s="435">
        <v>45.03</v>
      </c>
      <c r="M15" s="437"/>
    </row>
    <row r="16" spans="1:14">
      <c r="A16" s="433"/>
      <c r="C16" s="427"/>
      <c r="F16" s="435"/>
      <c r="G16" s="435"/>
      <c r="H16" s="435"/>
      <c r="I16" s="435"/>
      <c r="J16" s="435"/>
      <c r="K16" s="435"/>
      <c r="L16" s="435"/>
      <c r="M16" s="427"/>
    </row>
    <row r="17" spans="1:13">
      <c r="A17" s="433">
        <v>2</v>
      </c>
      <c r="B17" s="428" t="s">
        <v>1648</v>
      </c>
      <c r="C17" s="427"/>
      <c r="F17" s="435">
        <v>21</v>
      </c>
      <c r="G17" s="435"/>
      <c r="H17" s="435">
        <v>42</v>
      </c>
      <c r="I17" s="435"/>
      <c r="J17" s="435">
        <v>36.71</v>
      </c>
      <c r="K17" s="435"/>
      <c r="L17" s="435">
        <v>45.03</v>
      </c>
      <c r="M17" s="437"/>
    </row>
    <row r="18" spans="1:13">
      <c r="A18" s="433"/>
      <c r="C18" s="427"/>
      <c r="F18" s="435"/>
      <c r="G18" s="435"/>
      <c r="H18" s="435"/>
      <c r="I18" s="435"/>
      <c r="J18" s="435"/>
      <c r="K18" s="435"/>
      <c r="L18" s="435"/>
      <c r="M18" s="427"/>
    </row>
    <row r="19" spans="1:13">
      <c r="A19" s="433">
        <v>3</v>
      </c>
      <c r="B19" s="428" t="s">
        <v>1025</v>
      </c>
      <c r="C19" s="427"/>
      <c r="F19" s="435">
        <v>21</v>
      </c>
      <c r="G19" s="435"/>
      <c r="H19" s="435">
        <v>42</v>
      </c>
      <c r="I19" s="438"/>
      <c r="J19" s="435">
        <v>36.71</v>
      </c>
      <c r="K19" s="435"/>
      <c r="L19" s="435">
        <v>45.03</v>
      </c>
      <c r="M19" s="437"/>
    </row>
    <row r="20" spans="1:13">
      <c r="A20" s="433"/>
      <c r="C20" s="427"/>
      <c r="F20" s="435"/>
      <c r="G20" s="435"/>
      <c r="H20" s="435"/>
      <c r="I20" s="435"/>
      <c r="J20" s="435"/>
      <c r="K20" s="435"/>
      <c r="L20" s="435"/>
      <c r="M20" s="427"/>
    </row>
    <row r="21" spans="1:13">
      <c r="A21" s="433">
        <v>4</v>
      </c>
      <c r="B21" s="428" t="s">
        <v>2168</v>
      </c>
      <c r="C21" s="427"/>
      <c r="F21" s="435">
        <v>21</v>
      </c>
      <c r="G21" s="435"/>
      <c r="H21" s="435">
        <v>42</v>
      </c>
      <c r="I21" s="435"/>
      <c r="J21" s="435">
        <v>36.71</v>
      </c>
      <c r="K21" s="435"/>
      <c r="L21" s="435">
        <v>45.03</v>
      </c>
      <c r="M21" s="437"/>
    </row>
    <row r="22" spans="1:13">
      <c r="A22" s="433"/>
      <c r="C22" s="427"/>
      <c r="F22" s="435"/>
      <c r="G22" s="435"/>
      <c r="H22" s="435"/>
      <c r="I22" s="435"/>
      <c r="J22" s="435"/>
      <c r="K22" s="435"/>
      <c r="L22" s="435"/>
    </row>
    <row r="23" spans="1:13">
      <c r="A23" s="433">
        <v>5</v>
      </c>
      <c r="B23" s="428" t="s">
        <v>2169</v>
      </c>
      <c r="F23" s="435">
        <v>21</v>
      </c>
      <c r="H23" s="435">
        <v>42</v>
      </c>
      <c r="J23" s="435">
        <v>36.71</v>
      </c>
      <c r="L23" s="435">
        <v>45.03</v>
      </c>
    </row>
    <row r="24" spans="1:13">
      <c r="A24" s="433"/>
      <c r="C24" s="427"/>
    </row>
    <row r="25" spans="1:13">
      <c r="A25" s="433">
        <v>6</v>
      </c>
      <c r="B25" s="431" t="s">
        <v>3863</v>
      </c>
      <c r="C25" s="439"/>
      <c r="D25" s="431"/>
      <c r="E25" s="431"/>
      <c r="F25" s="435">
        <v>5.25</v>
      </c>
      <c r="G25" s="431"/>
      <c r="H25" s="436" t="s">
        <v>1259</v>
      </c>
      <c r="J25" s="435">
        <v>8.84</v>
      </c>
      <c r="K25" s="431"/>
      <c r="L25" s="436" t="s">
        <v>1259</v>
      </c>
    </row>
    <row r="26" spans="1:13">
      <c r="A26" s="432"/>
      <c r="B26" s="431"/>
      <c r="C26" s="440"/>
      <c r="D26" s="431"/>
      <c r="E26" s="431"/>
      <c r="F26" s="440"/>
      <c r="G26" s="431"/>
      <c r="H26" s="431"/>
      <c r="J26" s="440"/>
      <c r="K26" s="431"/>
      <c r="L26" s="431"/>
    </row>
    <row r="27" spans="1:13">
      <c r="A27" s="433">
        <v>7</v>
      </c>
      <c r="B27" s="431" t="s">
        <v>3864</v>
      </c>
      <c r="C27" s="441"/>
      <c r="D27" s="431"/>
      <c r="E27" s="431"/>
      <c r="F27" s="432" t="s">
        <v>1317</v>
      </c>
      <c r="G27" s="431"/>
      <c r="H27" s="436" t="s">
        <v>1259</v>
      </c>
      <c r="J27" s="432" t="s">
        <v>1317</v>
      </c>
      <c r="K27" s="431"/>
      <c r="L27" s="436" t="s">
        <v>1259</v>
      </c>
    </row>
    <row r="28" spans="1:13">
      <c r="A28" s="432"/>
      <c r="B28" s="431"/>
      <c r="C28" s="442"/>
      <c r="D28" s="431"/>
      <c r="E28" s="431"/>
      <c r="F28" s="442"/>
      <c r="G28" s="431"/>
      <c r="H28" s="431"/>
    </row>
    <row r="29" spans="1:13">
      <c r="A29" s="433">
        <v>8</v>
      </c>
      <c r="B29" s="431" t="s">
        <v>3865</v>
      </c>
      <c r="C29" s="441"/>
      <c r="D29" s="431"/>
      <c r="E29" s="431"/>
      <c r="F29" s="441"/>
      <c r="G29" s="431"/>
      <c r="H29" s="431"/>
    </row>
    <row r="30" spans="1:13">
      <c r="A30" s="432"/>
      <c r="B30" s="431"/>
      <c r="C30" s="442"/>
      <c r="D30" s="431"/>
      <c r="E30" s="431"/>
      <c r="F30" s="442"/>
      <c r="G30" s="431"/>
      <c r="H30" s="431"/>
    </row>
    <row r="42" spans="1:14">
      <c r="A42" s="446"/>
      <c r="B42" s="443"/>
      <c r="C42" s="443"/>
      <c r="D42" s="443"/>
      <c r="E42" s="443"/>
      <c r="F42" s="443"/>
      <c r="G42" s="447"/>
      <c r="H42" s="443"/>
      <c r="I42" s="443"/>
      <c r="J42" s="443"/>
      <c r="K42" s="443"/>
      <c r="L42" s="443"/>
      <c r="M42" s="443"/>
      <c r="N42" s="448"/>
    </row>
  </sheetData>
  <mergeCells count="1">
    <mergeCell ref="B9:L9"/>
  </mergeCells>
  <phoneticPr fontId="29" type="noConversion"/>
  <printOptions horizontalCentered="1"/>
  <pageMargins left="0.75" right="0.25" top="0.5" bottom="0.25" header="0.5" footer="0.5"/>
  <pageSetup orientation="portrait" r:id="rId1"/>
  <headerFooter alignWithMargins="0"/>
</worksheet>
</file>

<file path=xl/worksheets/sheet73.xml><?xml version="1.0" encoding="utf-8"?>
<worksheet xmlns="http://schemas.openxmlformats.org/spreadsheetml/2006/main" xmlns:r="http://schemas.openxmlformats.org/officeDocument/2006/relationships">
  <sheetPr codeName="Sheet84"/>
  <dimension ref="A1:Y52"/>
  <sheetViews>
    <sheetView view="pageBreakPreview" zoomScale="60" zoomScaleNormal="100" workbookViewId="0"/>
  </sheetViews>
  <sheetFormatPr defaultColWidth="10.7109375" defaultRowHeight="15"/>
  <cols>
    <col min="1" max="1" width="5.28515625" style="428" customWidth="1"/>
    <col min="2" max="2" width="12.85546875" style="428" customWidth="1"/>
    <col min="3" max="3" width="5.7109375" style="428" customWidth="1"/>
    <col min="4" max="4" width="15.7109375" style="428" customWidth="1"/>
    <col min="5" max="5" width="1.7109375" style="428" customWidth="1"/>
    <col min="6" max="6" width="12.85546875" style="428" bestFit="1" customWidth="1"/>
    <col min="7" max="7" width="1.7109375" style="428" customWidth="1"/>
    <col min="8" max="8" width="12.85546875" style="428" bestFit="1" customWidth="1"/>
    <col min="9" max="9" width="1.7109375" style="428" customWidth="1"/>
    <col min="10" max="10" width="12.85546875" style="428" bestFit="1" customWidth="1"/>
    <col min="11" max="11" width="1.7109375" style="428" customWidth="1"/>
    <col min="12" max="12" width="12.42578125" style="428" customWidth="1"/>
    <col min="13" max="13" width="3.7109375" style="235" bestFit="1" customWidth="1"/>
    <col min="14" max="16384" width="10.7109375" style="235"/>
  </cols>
  <sheetData>
    <row r="1" spans="1:25">
      <c r="A1" s="595" t="s">
        <v>1270</v>
      </c>
      <c r="B1" s="596"/>
      <c r="C1" s="596"/>
      <c r="D1" s="596"/>
      <c r="E1" s="595"/>
      <c r="F1" s="596"/>
      <c r="G1" s="596"/>
      <c r="H1" s="596"/>
      <c r="I1" s="596"/>
      <c r="J1" s="595" t="s">
        <v>1741</v>
      </c>
      <c r="K1" s="597"/>
      <c r="L1" s="596"/>
      <c r="M1" s="236"/>
    </row>
    <row r="2" spans="1:25">
      <c r="A2" s="595"/>
      <c r="B2" s="596"/>
      <c r="C2" s="596"/>
      <c r="D2" s="596"/>
      <c r="E2" s="595"/>
      <c r="F2" s="596"/>
      <c r="G2" s="596"/>
      <c r="H2" s="596"/>
      <c r="I2" s="596"/>
      <c r="J2" s="600"/>
      <c r="K2" s="597"/>
      <c r="L2" s="598"/>
      <c r="M2" s="236"/>
    </row>
    <row r="3" spans="1:25">
      <c r="A3" s="321" t="s">
        <v>3808</v>
      </c>
      <c r="B3" s="596"/>
      <c r="C3" s="595"/>
      <c r="D3" s="596"/>
      <c r="E3" s="596"/>
      <c r="F3" s="596"/>
      <c r="G3" s="596"/>
      <c r="H3" s="596"/>
      <c r="I3" s="596"/>
      <c r="J3" s="595" t="s">
        <v>1109</v>
      </c>
      <c r="K3" s="597"/>
      <c r="L3" s="596"/>
      <c r="M3" s="236"/>
    </row>
    <row r="4" spans="1:25">
      <c r="A4" s="321" t="s">
        <v>3807</v>
      </c>
      <c r="B4" s="596"/>
      <c r="C4" s="596"/>
      <c r="D4" s="596"/>
      <c r="E4" s="595"/>
      <c r="F4" s="596"/>
      <c r="G4" s="596"/>
      <c r="H4" s="595"/>
      <c r="I4" s="596"/>
      <c r="J4" s="595" t="s">
        <v>2138</v>
      </c>
      <c r="K4" s="597"/>
      <c r="L4" s="596"/>
      <c r="M4" s="236"/>
    </row>
    <row r="5" spans="1:25">
      <c r="A5" s="595" t="s">
        <v>2632</v>
      </c>
      <c r="B5" s="596"/>
      <c r="C5" s="596"/>
      <c r="D5" s="596"/>
      <c r="E5" s="595"/>
      <c r="F5" s="596"/>
      <c r="G5" s="596"/>
      <c r="H5" s="595"/>
      <c r="I5" s="596"/>
      <c r="J5" s="595"/>
      <c r="K5" s="597"/>
      <c r="L5" s="596"/>
      <c r="M5" s="236"/>
    </row>
    <row r="6" spans="1:25">
      <c r="A6" s="595" t="s">
        <v>1570</v>
      </c>
      <c r="B6" s="596"/>
      <c r="C6" s="596"/>
      <c r="D6" s="595"/>
      <c r="E6" s="595"/>
      <c r="F6" s="596"/>
      <c r="G6" s="596"/>
      <c r="H6" s="595"/>
      <c r="I6" s="596"/>
      <c r="J6" s="1978" t="s">
        <v>4012</v>
      </c>
      <c r="K6" s="597"/>
      <c r="L6" s="596"/>
      <c r="M6" s="236"/>
    </row>
    <row r="7" spans="1:25">
      <c r="A7" s="595" t="s">
        <v>1014</v>
      </c>
      <c r="B7" s="596"/>
      <c r="C7" s="596"/>
      <c r="D7" s="595"/>
      <c r="E7" s="595"/>
      <c r="F7" s="596"/>
      <c r="G7" s="596"/>
      <c r="H7" s="595"/>
      <c r="I7" s="596"/>
      <c r="J7" s="597"/>
      <c r="K7" s="597"/>
      <c r="L7" s="597"/>
      <c r="M7" s="236"/>
    </row>
    <row r="8" spans="1:25">
      <c r="A8" s="599" t="s">
        <v>1026</v>
      </c>
      <c r="B8" s="596"/>
      <c r="C8" s="596"/>
      <c r="D8" s="596"/>
      <c r="E8" s="596"/>
      <c r="F8" s="596"/>
      <c r="G8" s="596"/>
      <c r="H8" s="596"/>
      <c r="I8" s="596"/>
      <c r="J8" s="599"/>
      <c r="K8" s="596"/>
      <c r="L8" s="596"/>
    </row>
    <row r="9" spans="1:25" ht="26.25" customHeight="1">
      <c r="B9" s="2641" t="s">
        <v>2473</v>
      </c>
      <c r="C9" s="2596"/>
      <c r="D9" s="2596"/>
      <c r="E9" s="2596"/>
      <c r="F9" s="2596"/>
      <c r="G9" s="2596"/>
      <c r="H9" s="2596"/>
      <c r="I9" s="2596"/>
      <c r="J9" s="2596"/>
      <c r="K9" s="2596"/>
      <c r="L9" s="2596"/>
    </row>
    <row r="10" spans="1:25" s="819" customFormat="1" ht="12.75">
      <c r="A10" s="816"/>
      <c r="B10" s="816"/>
      <c r="C10" s="816"/>
      <c r="D10" s="816"/>
      <c r="E10" s="816"/>
      <c r="F10" s="816"/>
      <c r="G10" s="816"/>
      <c r="H10" s="816"/>
      <c r="I10" s="816"/>
      <c r="J10" s="816"/>
      <c r="K10" s="816"/>
      <c r="L10" s="816"/>
    </row>
    <row r="11" spans="1:25" s="819" customFormat="1" ht="12.75">
      <c r="A11" s="820"/>
      <c r="B11" s="820" t="s">
        <v>1321</v>
      </c>
      <c r="C11" s="817"/>
      <c r="D11" s="817"/>
      <c r="E11" s="817"/>
      <c r="F11" s="817"/>
      <c r="G11" s="820" t="s">
        <v>1322</v>
      </c>
      <c r="H11" s="817"/>
      <c r="I11" s="817"/>
      <c r="J11" s="817"/>
      <c r="K11" s="820" t="s">
        <v>1323</v>
      </c>
      <c r="L11" s="817"/>
    </row>
    <row r="12" spans="1:25" s="819" customFormat="1" ht="12.75">
      <c r="A12" s="820" t="s">
        <v>119</v>
      </c>
      <c r="B12" s="820"/>
      <c r="C12" s="817"/>
      <c r="D12" s="817"/>
      <c r="E12" s="817"/>
      <c r="F12" s="817"/>
      <c r="G12" s="820" t="s">
        <v>2083</v>
      </c>
      <c r="H12" s="817"/>
      <c r="I12" s="817"/>
      <c r="J12" s="817"/>
      <c r="K12" s="820" t="s">
        <v>2085</v>
      </c>
      <c r="L12" s="817"/>
      <c r="Y12" s="2249"/>
    </row>
    <row r="13" spans="1:25" s="819" customFormat="1" ht="12.75">
      <c r="A13" s="1425" t="s">
        <v>1029</v>
      </c>
      <c r="B13" s="1425" t="s">
        <v>823</v>
      </c>
      <c r="C13" s="1426"/>
      <c r="D13" s="1426"/>
      <c r="E13" s="1426"/>
      <c r="F13" s="1425" t="s">
        <v>1645</v>
      </c>
      <c r="G13" s="1425"/>
      <c r="H13" s="1425" t="s">
        <v>1646</v>
      </c>
      <c r="I13" s="1426"/>
      <c r="J13" s="1425" t="s">
        <v>1645</v>
      </c>
      <c r="K13" s="1425"/>
      <c r="L13" s="1425" t="s">
        <v>1646</v>
      </c>
      <c r="Y13" s="2347"/>
    </row>
    <row r="14" spans="1:25" s="237" customFormat="1">
      <c r="A14" s="431"/>
      <c r="B14" s="431"/>
      <c r="C14" s="439"/>
      <c r="D14" s="431"/>
      <c r="E14" s="431"/>
      <c r="F14" s="431"/>
      <c r="G14" s="1424"/>
      <c r="H14" s="431"/>
      <c r="I14" s="431"/>
      <c r="J14" s="431"/>
      <c r="K14" s="1424"/>
      <c r="L14" s="431"/>
      <c r="Y14" s="2347"/>
    </row>
    <row r="15" spans="1:25">
      <c r="A15" s="433">
        <v>1</v>
      </c>
      <c r="B15" s="428" t="s">
        <v>1647</v>
      </c>
      <c r="C15" s="427"/>
      <c r="F15" s="435">
        <v>21</v>
      </c>
      <c r="G15" s="435"/>
      <c r="H15" s="435">
        <v>42</v>
      </c>
      <c r="I15" s="435"/>
      <c r="J15" s="435">
        <v>36.71</v>
      </c>
      <c r="K15" s="435"/>
      <c r="L15" s="435">
        <v>45.03</v>
      </c>
      <c r="M15" s="238"/>
      <c r="Y15" s="2249"/>
    </row>
    <row r="16" spans="1:25">
      <c r="A16" s="433"/>
      <c r="C16" s="427"/>
      <c r="F16" s="435"/>
      <c r="G16" s="435"/>
      <c r="H16" s="435"/>
      <c r="I16" s="435"/>
      <c r="J16" s="473"/>
      <c r="K16" s="435"/>
      <c r="L16" s="435"/>
      <c r="M16" s="234"/>
      <c r="Y16" s="2249"/>
    </row>
    <row r="17" spans="1:13">
      <c r="A17" s="433">
        <v>2</v>
      </c>
      <c r="B17" s="428" t="s">
        <v>1648</v>
      </c>
      <c r="C17" s="427"/>
      <c r="F17" s="435">
        <v>21</v>
      </c>
      <c r="G17" s="435"/>
      <c r="H17" s="435">
        <v>42</v>
      </c>
      <c r="I17" s="435"/>
      <c r="J17" s="435">
        <v>36.71</v>
      </c>
      <c r="K17" s="435"/>
      <c r="L17" s="435">
        <v>45.03</v>
      </c>
      <c r="M17" s="238"/>
    </row>
    <row r="18" spans="1:13">
      <c r="A18" s="433"/>
      <c r="C18" s="427"/>
      <c r="F18" s="435"/>
      <c r="G18" s="435"/>
      <c r="H18" s="435"/>
      <c r="I18" s="435"/>
      <c r="J18" s="435"/>
      <c r="K18" s="435"/>
      <c r="L18" s="435"/>
      <c r="M18" s="234"/>
    </row>
    <row r="19" spans="1:13">
      <c r="A19" s="433">
        <v>3</v>
      </c>
      <c r="B19" s="428" t="s">
        <v>1025</v>
      </c>
      <c r="C19" s="427"/>
      <c r="F19" s="438" t="s">
        <v>3866</v>
      </c>
      <c r="G19" s="438"/>
      <c r="H19" s="438" t="s">
        <v>3866</v>
      </c>
      <c r="I19" s="438"/>
      <c r="J19" s="438" t="s">
        <v>3866</v>
      </c>
      <c r="K19" s="438"/>
      <c r="L19" s="438" t="s">
        <v>3866</v>
      </c>
      <c r="M19" s="238"/>
    </row>
    <row r="20" spans="1:13">
      <c r="A20" s="433"/>
      <c r="C20" s="427"/>
      <c r="F20" s="435"/>
      <c r="G20" s="435"/>
      <c r="H20" s="435"/>
      <c r="I20" s="435"/>
      <c r="J20" s="435"/>
      <c r="K20" s="435"/>
      <c r="L20" s="435"/>
      <c r="M20" s="234"/>
    </row>
    <row r="21" spans="1:13">
      <c r="A21" s="433">
        <v>4</v>
      </c>
      <c r="B21" s="428" t="s">
        <v>2168</v>
      </c>
      <c r="C21" s="427"/>
      <c r="F21" s="435">
        <v>21</v>
      </c>
      <c r="G21" s="435"/>
      <c r="H21" s="435">
        <v>42</v>
      </c>
      <c r="I21" s="435"/>
      <c r="J21" s="435">
        <v>36.71</v>
      </c>
      <c r="K21" s="435"/>
      <c r="L21" s="435">
        <v>45.03</v>
      </c>
      <c r="M21" s="238"/>
    </row>
    <row r="22" spans="1:13">
      <c r="A22" s="433"/>
      <c r="C22" s="427"/>
      <c r="F22" s="435"/>
      <c r="G22" s="435"/>
      <c r="H22" s="435"/>
      <c r="I22" s="435"/>
      <c r="J22" s="435"/>
      <c r="K22" s="435"/>
      <c r="L22" s="435"/>
    </row>
    <row r="23" spans="1:13">
      <c r="A23" s="433">
        <v>5</v>
      </c>
      <c r="B23" s="428" t="s">
        <v>2169</v>
      </c>
      <c r="F23" s="435">
        <v>21</v>
      </c>
      <c r="H23" s="435">
        <v>42</v>
      </c>
      <c r="J23" s="435">
        <v>36.71</v>
      </c>
      <c r="K23" s="435"/>
      <c r="L23" s="435">
        <v>45.03</v>
      </c>
    </row>
    <row r="24" spans="1:13">
      <c r="A24" s="433"/>
      <c r="C24" s="427"/>
    </row>
    <row r="25" spans="1:13" s="237" customFormat="1">
      <c r="A25" s="433">
        <v>6</v>
      </c>
      <c r="B25" s="431" t="s">
        <v>3863</v>
      </c>
      <c r="C25" s="439"/>
      <c r="D25" s="431"/>
      <c r="E25" s="431"/>
      <c r="F25" s="435">
        <v>5.25</v>
      </c>
      <c r="G25" s="435"/>
      <c r="H25" s="436" t="s">
        <v>1259</v>
      </c>
      <c r="I25" s="428"/>
      <c r="J25" s="435">
        <v>8.84</v>
      </c>
      <c r="K25" s="431"/>
      <c r="L25" s="436" t="s">
        <v>1259</v>
      </c>
    </row>
    <row r="26" spans="1:13" s="237" customFormat="1">
      <c r="A26" s="432"/>
      <c r="B26" s="431"/>
      <c r="C26" s="440"/>
      <c r="D26" s="431"/>
      <c r="E26" s="431"/>
      <c r="F26" s="440"/>
      <c r="G26" s="431"/>
      <c r="H26" s="431"/>
      <c r="I26" s="428"/>
      <c r="J26" s="440"/>
      <c r="K26" s="431"/>
      <c r="L26" s="431"/>
    </row>
    <row r="27" spans="1:13" s="237" customFormat="1">
      <c r="A27" s="433">
        <v>7</v>
      </c>
      <c r="B27" s="431" t="s">
        <v>3864</v>
      </c>
      <c r="C27" s="441"/>
      <c r="D27" s="431"/>
      <c r="E27" s="431"/>
      <c r="F27" s="432" t="s">
        <v>1317</v>
      </c>
      <c r="G27" s="431"/>
      <c r="H27" s="436" t="s">
        <v>1259</v>
      </c>
      <c r="I27" s="428"/>
      <c r="J27" s="432" t="s">
        <v>1317</v>
      </c>
      <c r="K27" s="431"/>
      <c r="L27" s="436" t="s">
        <v>1259</v>
      </c>
    </row>
    <row r="28" spans="1:13" s="237" customFormat="1">
      <c r="A28" s="432"/>
      <c r="B28" s="431"/>
      <c r="C28" s="442"/>
      <c r="D28" s="431"/>
      <c r="E28" s="431"/>
      <c r="F28" s="442"/>
      <c r="G28" s="431"/>
      <c r="H28" s="431"/>
      <c r="I28" s="431"/>
      <c r="J28" s="431"/>
      <c r="K28" s="431"/>
      <c r="L28" s="431"/>
    </row>
    <row r="29" spans="1:13" s="237" customFormat="1">
      <c r="A29" s="433">
        <v>8</v>
      </c>
      <c r="B29" s="431" t="s">
        <v>3865</v>
      </c>
      <c r="C29" s="441"/>
      <c r="D29" s="431"/>
      <c r="E29" s="431"/>
      <c r="F29" s="441"/>
      <c r="G29" s="431"/>
      <c r="H29" s="431"/>
      <c r="I29" s="431"/>
      <c r="J29" s="431"/>
      <c r="K29" s="431"/>
      <c r="L29" s="431"/>
    </row>
    <row r="30" spans="1:13" s="237" customFormat="1">
      <c r="A30" s="432"/>
      <c r="B30" s="431"/>
      <c r="C30" s="442"/>
      <c r="D30" s="431"/>
      <c r="E30" s="431"/>
      <c r="F30" s="442"/>
      <c r="G30" s="431"/>
      <c r="H30" s="431"/>
      <c r="I30" s="431"/>
      <c r="J30" s="431"/>
      <c r="K30" s="431"/>
      <c r="L30" s="431"/>
    </row>
    <row r="31" spans="1:13">
      <c r="A31" s="433"/>
    </row>
    <row r="32" spans="1:13">
      <c r="A32" s="433"/>
    </row>
    <row r="33" spans="1:12">
      <c r="A33" s="433"/>
    </row>
    <row r="34" spans="1:12">
      <c r="A34" s="433"/>
    </row>
    <row r="35" spans="1:12">
      <c r="A35" s="433"/>
    </row>
    <row r="36" spans="1:12">
      <c r="A36" s="433"/>
    </row>
    <row r="37" spans="1:12">
      <c r="A37" s="433"/>
    </row>
    <row r="38" spans="1:12">
      <c r="A38" s="433"/>
    </row>
    <row r="39" spans="1:12">
      <c r="A39" s="433"/>
    </row>
    <row r="40" spans="1:12">
      <c r="A40" s="433"/>
    </row>
    <row r="41" spans="1:12">
      <c r="A41" s="433"/>
    </row>
    <row r="42" spans="1:12">
      <c r="A42" s="433"/>
    </row>
    <row r="43" spans="1:12">
      <c r="A43" s="433"/>
    </row>
    <row r="44" spans="1:12">
      <c r="A44" s="433"/>
    </row>
    <row r="45" spans="1:12">
      <c r="A45" s="433"/>
    </row>
    <row r="46" spans="1:12">
      <c r="A46" s="433"/>
    </row>
    <row r="47" spans="1:12">
      <c r="A47" s="433"/>
    </row>
    <row r="48" spans="1:12">
      <c r="A48" s="446"/>
      <c r="B48" s="443"/>
      <c r="C48" s="443"/>
      <c r="D48" s="443"/>
      <c r="E48" s="443"/>
      <c r="F48" s="443"/>
      <c r="G48" s="443"/>
      <c r="H48" s="443"/>
      <c r="I48" s="443"/>
      <c r="J48" s="443"/>
      <c r="K48" s="443"/>
      <c r="L48" s="443"/>
    </row>
    <row r="49" spans="3:12">
      <c r="C49" s="443"/>
      <c r="D49" s="443"/>
      <c r="E49" s="443"/>
      <c r="F49" s="443"/>
      <c r="G49" s="444"/>
      <c r="H49" s="443"/>
      <c r="I49" s="443"/>
      <c r="J49" s="443"/>
      <c r="K49" s="443"/>
      <c r="L49" s="443"/>
    </row>
    <row r="52" spans="3:12">
      <c r="G52" s="445"/>
    </row>
  </sheetData>
  <mergeCells count="1">
    <mergeCell ref="B9:L9"/>
  </mergeCells>
  <phoneticPr fontId="29" type="noConversion"/>
  <printOptions horizontalCentered="1"/>
  <pageMargins left="0.75" right="0.25" top="0.5" bottom="0.25" header="0.5" footer="0.5"/>
  <pageSetup orientation="portrait" r:id="rId1"/>
  <headerFooter alignWithMargins="0"/>
</worksheet>
</file>

<file path=xl/worksheets/sheet74.xml><?xml version="1.0" encoding="utf-8"?>
<worksheet xmlns="http://schemas.openxmlformats.org/spreadsheetml/2006/main" xmlns:r="http://schemas.openxmlformats.org/officeDocument/2006/relationships">
  <sheetPr codeName="Sheet85">
    <pageSetUpPr fitToPage="1"/>
  </sheetPr>
  <dimension ref="A1:R42"/>
  <sheetViews>
    <sheetView view="pageBreakPreview" zoomScale="60" zoomScaleNormal="100" workbookViewId="0"/>
  </sheetViews>
  <sheetFormatPr defaultColWidth="9.140625" defaultRowHeight="12"/>
  <cols>
    <col min="1" max="1" width="8.42578125" style="752" customWidth="1"/>
    <col min="2" max="2" width="1.5703125" style="752" customWidth="1"/>
    <col min="3" max="3" width="14.7109375" style="752" customWidth="1"/>
    <col min="4" max="4" width="1.7109375" style="752" customWidth="1"/>
    <col min="5" max="5" width="12.5703125" style="752" customWidth="1"/>
    <col min="6" max="6" width="1.85546875" style="752" customWidth="1"/>
    <col min="7" max="7" width="13.28515625" style="752" bestFit="1" customWidth="1"/>
    <col min="8" max="8" width="1.5703125" style="752" customWidth="1"/>
    <col min="9" max="9" width="10.140625" style="752" bestFit="1" customWidth="1"/>
    <col min="10" max="10" width="1.7109375" style="752" customWidth="1"/>
    <col min="11" max="11" width="12.28515625" style="752" bestFit="1" customWidth="1"/>
    <col min="12" max="12" width="1.7109375" style="752" customWidth="1"/>
    <col min="13" max="13" width="11.140625" style="752" customWidth="1"/>
    <col min="14" max="15" width="9.140625" style="752"/>
    <col min="16" max="16" width="10.42578125" style="752" bestFit="1" customWidth="1"/>
    <col min="17" max="16384" width="9.140625" style="752"/>
  </cols>
  <sheetData>
    <row r="1" spans="1:18">
      <c r="A1" s="745" t="s">
        <v>1750</v>
      </c>
      <c r="B1" s="745"/>
      <c r="C1" s="745"/>
      <c r="D1" s="746"/>
      <c r="E1" s="746"/>
      <c r="F1" s="746"/>
      <c r="G1" s="746"/>
      <c r="H1" s="746"/>
      <c r="I1" s="746"/>
      <c r="J1" s="746" t="s">
        <v>1741</v>
      </c>
      <c r="K1" s="747"/>
      <c r="L1" s="747"/>
      <c r="M1" s="748"/>
      <c r="O1" s="758"/>
    </row>
    <row r="2" spans="1:18">
      <c r="A2" s="745"/>
      <c r="B2" s="745"/>
      <c r="C2" s="745"/>
      <c r="D2" s="746"/>
      <c r="E2" s="746"/>
      <c r="F2" s="746"/>
      <c r="G2" s="746"/>
      <c r="H2" s="746"/>
      <c r="I2" s="746"/>
      <c r="J2" s="746"/>
      <c r="K2" s="747"/>
      <c r="L2" s="747"/>
      <c r="M2" s="747"/>
      <c r="O2" s="758"/>
    </row>
    <row r="3" spans="1:18">
      <c r="A3" s="648" t="s">
        <v>3808</v>
      </c>
      <c r="B3" s="745"/>
      <c r="C3" s="746"/>
      <c r="D3" s="746"/>
      <c r="E3" s="745"/>
      <c r="F3" s="746"/>
      <c r="G3" s="746"/>
      <c r="H3" s="746"/>
      <c r="I3" s="746"/>
      <c r="J3" s="746" t="s">
        <v>959</v>
      </c>
      <c r="K3" s="747"/>
      <c r="L3" s="747"/>
      <c r="M3" s="747"/>
      <c r="O3" s="758"/>
    </row>
    <row r="4" spans="1:18">
      <c r="A4" s="648" t="s">
        <v>3807</v>
      </c>
      <c r="B4" s="745"/>
      <c r="C4" s="745"/>
      <c r="D4" s="746"/>
      <c r="E4" s="745"/>
      <c r="F4" s="746"/>
      <c r="G4" s="746"/>
      <c r="H4" s="746"/>
      <c r="I4" s="745"/>
      <c r="J4" s="746" t="s">
        <v>2051</v>
      </c>
      <c r="K4" s="747"/>
      <c r="L4" s="747"/>
      <c r="M4" s="748"/>
      <c r="O4" s="758"/>
    </row>
    <row r="5" spans="1:18">
      <c r="A5" s="749" t="s">
        <v>2632</v>
      </c>
      <c r="L5" s="747"/>
      <c r="M5" s="748"/>
      <c r="O5" s="758"/>
    </row>
    <row r="6" spans="1:18">
      <c r="A6" s="745" t="s">
        <v>1570</v>
      </c>
      <c r="B6" s="745"/>
      <c r="C6" s="745"/>
      <c r="D6" s="745"/>
      <c r="E6" s="746"/>
      <c r="F6" s="745"/>
      <c r="G6" s="746"/>
      <c r="H6" s="746"/>
      <c r="I6" s="745"/>
      <c r="J6" s="1978" t="s">
        <v>4012</v>
      </c>
      <c r="L6" s="747"/>
      <c r="M6" s="748"/>
      <c r="O6" s="758"/>
    </row>
    <row r="7" spans="1:18">
      <c r="A7" s="745" t="s">
        <v>1014</v>
      </c>
      <c r="B7" s="745"/>
      <c r="C7" s="745"/>
      <c r="D7" s="745"/>
      <c r="E7" s="746"/>
      <c r="F7" s="745"/>
      <c r="G7" s="746"/>
      <c r="H7" s="746"/>
      <c r="I7" s="745"/>
      <c r="J7" s="746"/>
      <c r="K7" s="747"/>
      <c r="L7" s="747"/>
      <c r="M7" s="747"/>
      <c r="N7" s="750"/>
      <c r="O7" s="758"/>
    </row>
    <row r="8" spans="1:18">
      <c r="A8" s="751" t="s">
        <v>57</v>
      </c>
      <c r="B8" s="751"/>
      <c r="C8" s="751"/>
      <c r="D8" s="751"/>
      <c r="E8" s="746"/>
      <c r="F8" s="746"/>
      <c r="G8" s="746"/>
      <c r="H8" s="751"/>
      <c r="I8" s="746"/>
      <c r="J8" s="746"/>
      <c r="K8" s="746"/>
      <c r="L8" s="746"/>
      <c r="M8" s="746"/>
    </row>
    <row r="9" spans="1:18" s="746" customFormat="1" ht="24" customHeight="1">
      <c r="A9" s="2642" t="s">
        <v>2474</v>
      </c>
      <c r="B9" s="2596"/>
      <c r="C9" s="2596"/>
      <c r="D9" s="2596"/>
      <c r="E9" s="2596"/>
      <c r="F9" s="2596"/>
      <c r="G9" s="2596"/>
      <c r="H9" s="2596"/>
      <c r="I9" s="2596"/>
      <c r="J9" s="2596"/>
      <c r="K9" s="2596"/>
      <c r="L9" s="2596"/>
      <c r="M9" s="2596"/>
    </row>
    <row r="10" spans="1:18" s="754" customFormat="1">
      <c r="A10" s="753"/>
      <c r="B10" s="753"/>
      <c r="C10" s="753"/>
      <c r="D10" s="753"/>
      <c r="E10" s="753"/>
      <c r="F10" s="753"/>
      <c r="G10" s="753"/>
      <c r="H10" s="753"/>
      <c r="I10" s="753"/>
      <c r="J10" s="753"/>
      <c r="K10" s="753"/>
      <c r="L10" s="753"/>
      <c r="M10" s="753"/>
    </row>
    <row r="11" spans="1:18" s="754" customFormat="1">
      <c r="C11" s="1096">
        <v>-1</v>
      </c>
      <c r="D11" s="1096"/>
      <c r="E11" s="1096">
        <v>-2</v>
      </c>
      <c r="F11" s="1097"/>
      <c r="G11" s="1096">
        <v>-3</v>
      </c>
      <c r="H11" s="1097"/>
      <c r="I11" s="1096">
        <v>-4</v>
      </c>
      <c r="J11" s="1097"/>
      <c r="K11" s="1096">
        <v>-5</v>
      </c>
      <c r="L11" s="1096"/>
      <c r="M11" s="1096">
        <v>-6</v>
      </c>
    </row>
    <row r="12" spans="1:18">
      <c r="A12" s="755" t="s">
        <v>879</v>
      </c>
      <c r="B12" s="755"/>
      <c r="C12" s="755" t="s">
        <v>961</v>
      </c>
      <c r="D12" s="755"/>
      <c r="E12" s="755" t="s">
        <v>962</v>
      </c>
      <c r="G12" s="755" t="s">
        <v>963</v>
      </c>
      <c r="H12" s="755"/>
      <c r="I12" s="755" t="s">
        <v>964</v>
      </c>
      <c r="J12" s="755"/>
      <c r="K12" s="755" t="s">
        <v>1666</v>
      </c>
    </row>
    <row r="13" spans="1:18">
      <c r="A13" s="756" t="s">
        <v>887</v>
      </c>
      <c r="B13" s="757"/>
      <c r="C13" s="756" t="s">
        <v>1996</v>
      </c>
      <c r="D13" s="756"/>
      <c r="E13" s="756" t="s">
        <v>58</v>
      </c>
      <c r="G13" s="756" t="s">
        <v>1997</v>
      </c>
      <c r="H13" s="755"/>
      <c r="I13" s="756" t="s">
        <v>1103</v>
      </c>
      <c r="J13" s="755"/>
      <c r="K13" s="756" t="s">
        <v>824</v>
      </c>
      <c r="M13" s="756" t="s">
        <v>152</v>
      </c>
    </row>
    <row r="14" spans="1:18" ht="15">
      <c r="A14" s="755">
        <v>1</v>
      </c>
      <c r="B14" s="755"/>
      <c r="C14" s="759">
        <v>35833</v>
      </c>
      <c r="D14" s="1285"/>
      <c r="E14" s="759">
        <v>22596</v>
      </c>
      <c r="F14" s="1285"/>
      <c r="G14" s="759">
        <v>0</v>
      </c>
      <c r="H14" s="1285"/>
      <c r="I14" s="759">
        <v>0</v>
      </c>
      <c r="J14" s="1286"/>
      <c r="K14" s="759">
        <v>40140.06</v>
      </c>
      <c r="L14" s="760"/>
      <c r="M14" s="759">
        <v>98569.06</v>
      </c>
      <c r="P14" s="1306"/>
      <c r="R14" s="760"/>
    </row>
    <row r="15" spans="1:18" ht="15">
      <c r="A15" s="755">
        <v>2</v>
      </c>
      <c r="C15" s="1286"/>
      <c r="D15" s="1286"/>
      <c r="E15" s="1286"/>
      <c r="F15" s="1286"/>
      <c r="G15" s="1286"/>
      <c r="H15" s="1287"/>
      <c r="I15" s="1286"/>
      <c r="J15" s="1286"/>
      <c r="K15" s="1286"/>
    </row>
    <row r="16" spans="1:18" ht="15">
      <c r="A16" s="755">
        <v>3</v>
      </c>
      <c r="B16" s="752" t="s">
        <v>967</v>
      </c>
      <c r="C16" s="1286"/>
      <c r="D16" s="1288"/>
      <c r="E16" s="1286"/>
      <c r="F16" s="1286"/>
      <c r="G16" s="1286"/>
      <c r="H16" s="1286"/>
      <c r="I16" s="1286"/>
      <c r="J16" s="1286"/>
      <c r="K16" s="1286"/>
    </row>
    <row r="17" spans="1:18" ht="15">
      <c r="A17" s="755">
        <v>4</v>
      </c>
      <c r="C17" s="752" t="s">
        <v>2458</v>
      </c>
      <c r="D17" s="1288"/>
      <c r="E17" s="1286"/>
      <c r="F17" s="1286"/>
      <c r="G17" s="1286"/>
      <c r="H17" s="1286"/>
      <c r="J17" s="1286"/>
      <c r="K17" s="1436">
        <v>36320</v>
      </c>
      <c r="P17" s="1305"/>
      <c r="R17" s="760"/>
    </row>
    <row r="18" spans="1:18" ht="15">
      <c r="A18" s="755">
        <v>5</v>
      </c>
      <c r="C18" s="752" t="s">
        <v>968</v>
      </c>
      <c r="D18" s="1288"/>
      <c r="E18" s="1286"/>
      <c r="F18" s="1286"/>
      <c r="G18" s="1286"/>
      <c r="H18" s="1286"/>
      <c r="J18" s="1286"/>
      <c r="K18" s="1436">
        <v>2735</v>
      </c>
    </row>
    <row r="19" spans="1:18" ht="15">
      <c r="A19" s="755">
        <v>6</v>
      </c>
      <c r="C19" s="752" t="s">
        <v>2427</v>
      </c>
      <c r="D19" s="1288"/>
      <c r="E19" s="1286"/>
      <c r="F19" s="1286"/>
      <c r="G19" s="1286"/>
      <c r="H19" s="1286"/>
      <c r="J19" s="1286"/>
      <c r="K19" s="1436">
        <v>170</v>
      </c>
      <c r="M19" s="754"/>
    </row>
    <row r="20" spans="1:18" ht="12.75">
      <c r="A20" s="755">
        <v>7</v>
      </c>
      <c r="C20" s="752" t="s">
        <v>3919</v>
      </c>
      <c r="K20" s="1437">
        <v>900</v>
      </c>
      <c r="M20" s="754"/>
      <c r="N20" s="2249"/>
      <c r="O20" s="2249"/>
      <c r="P20" s="2249"/>
      <c r="Q20" s="2249"/>
    </row>
    <row r="21" spans="1:18" ht="12.75">
      <c r="A21" s="755">
        <v>8</v>
      </c>
      <c r="C21" s="752" t="s">
        <v>3920</v>
      </c>
      <c r="K21" s="1438">
        <v>15.06</v>
      </c>
      <c r="M21" s="754"/>
      <c r="N21" s="2249"/>
      <c r="O21" s="2249"/>
      <c r="P21" s="2249"/>
      <c r="Q21" s="2249"/>
    </row>
    <row r="22" spans="1:18">
      <c r="A22" s="755">
        <v>9</v>
      </c>
      <c r="C22" s="752" t="s">
        <v>2020</v>
      </c>
      <c r="K22" s="2010">
        <v>40140.06</v>
      </c>
      <c r="M22" s="2011"/>
    </row>
    <row r="23" spans="1:18">
      <c r="A23" s="755">
        <v>10</v>
      </c>
      <c r="K23" s="1306"/>
    </row>
    <row r="24" spans="1:18">
      <c r="A24" s="755">
        <v>11</v>
      </c>
      <c r="C24" s="752" t="s">
        <v>2021</v>
      </c>
    </row>
    <row r="42" spans="1:13">
      <c r="A42" s="2012"/>
      <c r="B42" s="2013"/>
      <c r="C42" s="2013"/>
      <c r="D42" s="2013"/>
      <c r="E42" s="2013"/>
      <c r="F42" s="2013"/>
      <c r="G42" s="2013"/>
      <c r="H42" s="2013"/>
      <c r="I42" s="2013"/>
      <c r="J42" s="2013"/>
      <c r="K42" s="2013"/>
      <c r="L42" s="2013"/>
      <c r="M42" s="2013"/>
    </row>
  </sheetData>
  <mergeCells count="1">
    <mergeCell ref="A9:M9"/>
  </mergeCells>
  <phoneticPr fontId="29" type="noConversion"/>
  <printOptions horizontalCentered="1"/>
  <pageMargins left="0.75" right="0.25" top="0.5" bottom="0.25" header="0.5" footer="0.5"/>
  <pageSetup orientation="portrait" r:id="rId1"/>
  <headerFooter alignWithMargins="0"/>
</worksheet>
</file>

<file path=xl/worksheets/sheet75.xml><?xml version="1.0" encoding="utf-8"?>
<worksheet xmlns="http://schemas.openxmlformats.org/spreadsheetml/2006/main" xmlns:r="http://schemas.openxmlformats.org/officeDocument/2006/relationships">
  <sheetPr codeName="Sheet86"/>
  <dimension ref="A1:O41"/>
  <sheetViews>
    <sheetView view="pageBreakPreview" zoomScale="60" zoomScaleNormal="100" workbookViewId="0"/>
  </sheetViews>
  <sheetFormatPr defaultColWidth="9.140625" defaultRowHeight="12.75"/>
  <cols>
    <col min="1" max="1" width="8.42578125" style="449" customWidth="1"/>
    <col min="2" max="2" width="1.5703125" style="449" customWidth="1"/>
    <col min="3" max="3" width="15" style="449" customWidth="1"/>
    <col min="4" max="4" width="1.7109375" style="449" customWidth="1"/>
    <col min="5" max="5" width="12.5703125" style="449" customWidth="1"/>
    <col min="6" max="6" width="1.85546875" style="449" customWidth="1"/>
    <col min="7" max="7" width="13.28515625" style="449" bestFit="1" customWidth="1"/>
    <col min="8" max="8" width="1.5703125" style="449" customWidth="1"/>
    <col min="9" max="9" width="10.140625" style="449" bestFit="1" customWidth="1"/>
    <col min="10" max="10" width="1.7109375" style="449" customWidth="1"/>
    <col min="11" max="11" width="12.28515625" style="449" bestFit="1" customWidth="1"/>
    <col min="12" max="12" width="1.7109375" style="449" customWidth="1"/>
    <col min="13" max="13" width="12.7109375" style="449" bestFit="1" customWidth="1"/>
    <col min="14" max="14" width="9.140625" style="449"/>
    <col min="15" max="16384" width="9.140625" style="2005"/>
  </cols>
  <sheetData>
    <row r="1" spans="1:15" s="240" customFormat="1" ht="15">
      <c r="A1" s="601" t="s">
        <v>1750</v>
      </c>
      <c r="B1" s="601"/>
      <c r="C1" s="601"/>
      <c r="D1" s="602"/>
      <c r="E1" s="603"/>
      <c r="F1" s="602"/>
      <c r="G1" s="603"/>
      <c r="H1" s="603"/>
      <c r="I1" s="603"/>
      <c r="J1" s="603" t="s">
        <v>1741</v>
      </c>
      <c r="K1" s="604"/>
      <c r="L1" s="450"/>
      <c r="M1" s="451"/>
      <c r="O1" s="241"/>
    </row>
    <row r="2" spans="1:15" s="240" customFormat="1" ht="15">
      <c r="A2" s="601"/>
      <c r="B2" s="601"/>
      <c r="C2" s="601"/>
      <c r="D2" s="602"/>
      <c r="E2" s="603"/>
      <c r="F2" s="602"/>
      <c r="G2" s="603"/>
      <c r="H2" s="603"/>
      <c r="I2" s="603"/>
      <c r="J2" s="603"/>
      <c r="K2" s="604"/>
      <c r="L2" s="450"/>
      <c r="M2" s="450"/>
      <c r="O2" s="241"/>
    </row>
    <row r="3" spans="1:15" s="240" customFormat="1" ht="15">
      <c r="A3" s="321" t="s">
        <v>3808</v>
      </c>
      <c r="B3" s="601"/>
      <c r="C3" s="603"/>
      <c r="D3" s="602"/>
      <c r="E3" s="601"/>
      <c r="F3" s="602"/>
      <c r="G3" s="603"/>
      <c r="H3" s="603"/>
      <c r="I3" s="603"/>
      <c r="J3" s="603" t="s">
        <v>959</v>
      </c>
      <c r="K3" s="604"/>
      <c r="L3" s="450"/>
      <c r="M3" s="451"/>
      <c r="O3" s="241"/>
    </row>
    <row r="4" spans="1:15" s="240" customFormat="1" ht="15">
      <c r="A4" s="321" t="s">
        <v>3807</v>
      </c>
      <c r="B4" s="601"/>
      <c r="C4" s="601"/>
      <c r="D4" s="602"/>
      <c r="E4" s="601"/>
      <c r="F4" s="602"/>
      <c r="G4" s="603"/>
      <c r="H4" s="603"/>
      <c r="I4" s="601"/>
      <c r="J4" s="603" t="s">
        <v>2138</v>
      </c>
      <c r="K4" s="604"/>
      <c r="L4" s="450"/>
      <c r="M4" s="451"/>
      <c r="O4" s="241"/>
    </row>
    <row r="5" spans="1:15" s="240" customFormat="1" ht="15">
      <c r="A5" s="321" t="s">
        <v>2632</v>
      </c>
      <c r="B5" s="601"/>
      <c r="C5" s="601"/>
      <c r="D5" s="602"/>
      <c r="E5" s="601"/>
      <c r="F5" s="602"/>
      <c r="G5" s="603"/>
      <c r="H5" s="603"/>
      <c r="I5" s="601"/>
      <c r="J5" s="603"/>
      <c r="K5" s="604"/>
      <c r="L5" s="450"/>
      <c r="M5" s="451"/>
      <c r="O5" s="241"/>
    </row>
    <row r="6" spans="1:15" s="240" customFormat="1" ht="15">
      <c r="A6" s="601" t="s">
        <v>1570</v>
      </c>
      <c r="B6" s="601"/>
      <c r="C6" s="601"/>
      <c r="D6" s="601"/>
      <c r="E6" s="603"/>
      <c r="F6" s="601"/>
      <c r="G6" s="603"/>
      <c r="H6" s="603"/>
      <c r="I6" s="601"/>
      <c r="J6" s="1978" t="s">
        <v>4012</v>
      </c>
      <c r="K6" s="604"/>
      <c r="L6" s="604"/>
      <c r="M6" s="605"/>
      <c r="O6" s="241"/>
    </row>
    <row r="7" spans="1:15" s="240" customFormat="1" ht="15">
      <c r="A7" s="601" t="s">
        <v>1014</v>
      </c>
      <c r="B7" s="601"/>
      <c r="C7" s="601"/>
      <c r="D7" s="601"/>
      <c r="E7" s="603"/>
      <c r="F7" s="601"/>
      <c r="G7" s="603"/>
      <c r="H7" s="603"/>
      <c r="I7" s="601"/>
      <c r="J7" s="603"/>
      <c r="K7" s="604"/>
      <c r="L7" s="604"/>
      <c r="M7" s="604"/>
      <c r="N7" s="451"/>
      <c r="O7" s="241"/>
    </row>
    <row r="8" spans="1:15" s="240" customFormat="1" ht="15">
      <c r="A8" s="606" t="s">
        <v>960</v>
      </c>
      <c r="B8" s="606"/>
      <c r="C8" s="606"/>
      <c r="D8" s="606"/>
      <c r="E8" s="603"/>
      <c r="F8" s="603"/>
      <c r="G8" s="603"/>
      <c r="H8" s="606"/>
      <c r="I8" s="603"/>
      <c r="J8" s="603"/>
      <c r="K8" s="603"/>
      <c r="L8" s="603"/>
      <c r="M8" s="603"/>
      <c r="N8" s="449"/>
    </row>
    <row r="9" spans="1:15" s="240" customFormat="1" ht="28.5" customHeight="1">
      <c r="A9" s="2642" t="s">
        <v>2474</v>
      </c>
      <c r="B9" s="2596"/>
      <c r="C9" s="2596"/>
      <c r="D9" s="2596"/>
      <c r="E9" s="2596"/>
      <c r="F9" s="2596"/>
      <c r="G9" s="2596"/>
      <c r="H9" s="2596"/>
      <c r="I9" s="2596"/>
      <c r="J9" s="2596"/>
      <c r="K9" s="2596"/>
      <c r="L9" s="2596"/>
      <c r="M9" s="2596"/>
      <c r="N9" s="449"/>
    </row>
    <row r="10" spans="1:15" s="826" customFormat="1">
      <c r="A10" s="824"/>
      <c r="B10" s="824"/>
      <c r="C10" s="824"/>
      <c r="D10" s="824"/>
      <c r="E10" s="824"/>
      <c r="F10" s="824"/>
      <c r="G10" s="824"/>
      <c r="H10" s="824"/>
      <c r="I10" s="824"/>
      <c r="J10" s="824"/>
      <c r="K10" s="824"/>
      <c r="L10" s="824"/>
      <c r="M10" s="824"/>
      <c r="N10" s="825"/>
    </row>
    <row r="11" spans="1:15" s="826" customFormat="1">
      <c r="A11" s="825"/>
      <c r="B11" s="825"/>
      <c r="C11" s="1094">
        <v>-1</v>
      </c>
      <c r="D11" s="1093"/>
      <c r="E11" s="1094">
        <v>-2</v>
      </c>
      <c r="F11" s="1095"/>
      <c r="G11" s="1094">
        <v>-3</v>
      </c>
      <c r="H11" s="1095"/>
      <c r="I11" s="1094">
        <v>-4</v>
      </c>
      <c r="J11" s="1095"/>
      <c r="K11" s="1094">
        <v>-5</v>
      </c>
      <c r="L11" s="1094"/>
      <c r="M11" s="1094">
        <v>-6</v>
      </c>
      <c r="N11" s="825"/>
    </row>
    <row r="12" spans="1:15" s="826" customFormat="1">
      <c r="A12" s="828" t="s">
        <v>879</v>
      </c>
      <c r="B12" s="828"/>
      <c r="C12" s="828" t="s">
        <v>961</v>
      </c>
      <c r="D12" s="828"/>
      <c r="E12" s="828" t="s">
        <v>962</v>
      </c>
      <c r="F12" s="825"/>
      <c r="G12" s="828" t="s">
        <v>963</v>
      </c>
      <c r="H12" s="828"/>
      <c r="I12" s="828" t="s">
        <v>964</v>
      </c>
      <c r="J12" s="828"/>
      <c r="K12" s="828" t="s">
        <v>1666</v>
      </c>
      <c r="L12" s="825"/>
      <c r="M12" s="825"/>
    </row>
    <row r="13" spans="1:15" s="826" customFormat="1">
      <c r="A13" s="827" t="s">
        <v>887</v>
      </c>
      <c r="B13" s="827"/>
      <c r="C13" s="827" t="s">
        <v>1996</v>
      </c>
      <c r="D13" s="827"/>
      <c r="E13" s="827" t="s">
        <v>58</v>
      </c>
      <c r="F13" s="829"/>
      <c r="G13" s="827" t="s">
        <v>1997</v>
      </c>
      <c r="H13" s="827"/>
      <c r="I13" s="827" t="s">
        <v>1103</v>
      </c>
      <c r="J13" s="827"/>
      <c r="K13" s="827" t="s">
        <v>824</v>
      </c>
      <c r="L13" s="829"/>
      <c r="M13" s="827" t="s">
        <v>152</v>
      </c>
    </row>
    <row r="14" spans="1:15" s="2386" customFormat="1" ht="15">
      <c r="A14" s="453">
        <v>1</v>
      </c>
      <c r="B14" s="453"/>
      <c r="C14" s="1276">
        <v>8956</v>
      </c>
      <c r="D14" s="988"/>
      <c r="E14" s="1276">
        <v>42</v>
      </c>
      <c r="F14" s="988"/>
      <c r="G14" s="1276">
        <v>0</v>
      </c>
      <c r="H14" s="988"/>
      <c r="I14" s="1276">
        <v>0</v>
      </c>
      <c r="J14" s="980"/>
      <c r="K14" s="1276">
        <v>12246</v>
      </c>
      <c r="L14" s="1277"/>
      <c r="M14" s="1276">
        <v>21244</v>
      </c>
    </row>
    <row r="15" spans="1:15" s="2386" customFormat="1" ht="15">
      <c r="A15" s="453">
        <v>2</v>
      </c>
      <c r="B15" s="449"/>
      <c r="C15" s="449"/>
      <c r="D15" s="449"/>
      <c r="E15" s="449"/>
      <c r="F15" s="449"/>
      <c r="G15" s="450"/>
      <c r="H15" s="449"/>
      <c r="I15" s="449"/>
      <c r="J15" s="449"/>
      <c r="K15" s="449"/>
      <c r="L15" s="449"/>
      <c r="M15" s="449"/>
    </row>
    <row r="16" spans="1:15" s="240" customFormat="1" ht="15">
      <c r="A16" s="453">
        <v>3</v>
      </c>
      <c r="B16" s="449" t="s">
        <v>967</v>
      </c>
      <c r="C16" s="449"/>
      <c r="D16" s="449"/>
      <c r="E16" s="449"/>
      <c r="F16" s="449"/>
      <c r="G16" s="450"/>
      <c r="H16" s="449"/>
      <c r="I16" s="449"/>
      <c r="J16" s="449"/>
      <c r="K16" s="449"/>
      <c r="L16" s="449"/>
      <c r="M16" s="449"/>
      <c r="N16" s="449"/>
    </row>
    <row r="17" spans="1:14" s="240" customFormat="1" ht="15">
      <c r="A17" s="453">
        <v>4</v>
      </c>
      <c r="B17" s="449"/>
      <c r="C17" s="449" t="s">
        <v>3798</v>
      </c>
      <c r="D17" s="449"/>
      <c r="E17" s="449"/>
      <c r="F17" s="449"/>
      <c r="G17" s="450"/>
      <c r="H17" s="449"/>
      <c r="I17" s="449"/>
      <c r="J17" s="449"/>
      <c r="K17" s="1436">
        <v>12171</v>
      </c>
      <c r="L17" s="449"/>
      <c r="M17" s="449"/>
      <c r="N17" s="449"/>
    </row>
    <row r="18" spans="1:14" s="240" customFormat="1" ht="15">
      <c r="A18" s="453">
        <v>5</v>
      </c>
      <c r="B18" s="449"/>
      <c r="C18" s="449" t="s">
        <v>968</v>
      </c>
      <c r="D18" s="449"/>
      <c r="E18" s="449"/>
      <c r="F18" s="449"/>
      <c r="G18" s="449"/>
      <c r="H18" s="449"/>
      <c r="I18" s="449"/>
      <c r="J18" s="449"/>
      <c r="K18" s="1436">
        <v>75</v>
      </c>
      <c r="L18" s="449"/>
      <c r="M18" s="452"/>
      <c r="N18" s="449"/>
    </row>
    <row r="19" spans="1:14" s="240" customFormat="1" ht="15">
      <c r="A19" s="453">
        <v>6</v>
      </c>
      <c r="B19" s="449"/>
      <c r="C19" s="449" t="s">
        <v>2427</v>
      </c>
      <c r="D19" s="449"/>
      <c r="E19" s="449"/>
      <c r="F19" s="449"/>
      <c r="G19" s="449"/>
      <c r="H19" s="449"/>
      <c r="I19" s="449"/>
      <c r="J19" s="449"/>
      <c r="K19" s="1436">
        <v>0</v>
      </c>
      <c r="L19" s="449"/>
      <c r="M19" s="452"/>
      <c r="N19" s="449"/>
    </row>
    <row r="20" spans="1:14">
      <c r="A20" s="453">
        <v>7</v>
      </c>
      <c r="C20" s="449" t="s">
        <v>969</v>
      </c>
      <c r="K20" s="1289"/>
      <c r="M20" s="452"/>
    </row>
    <row r="21" spans="1:14">
      <c r="A21" s="453">
        <v>8</v>
      </c>
      <c r="C21" s="449" t="s">
        <v>2020</v>
      </c>
      <c r="K21" s="2006">
        <v>12246</v>
      </c>
      <c r="M21" s="2007"/>
    </row>
    <row r="22" spans="1:14">
      <c r="A22" s="453">
        <v>9</v>
      </c>
    </row>
    <row r="23" spans="1:14">
      <c r="A23" s="453">
        <v>10</v>
      </c>
      <c r="C23" s="449" t="s">
        <v>2021</v>
      </c>
    </row>
    <row r="41" spans="1:13">
      <c r="A41" s="2008"/>
      <c r="B41" s="2009"/>
      <c r="C41" s="2009"/>
      <c r="D41" s="2009"/>
      <c r="E41" s="2009"/>
      <c r="F41" s="2009"/>
      <c r="G41" s="2009"/>
      <c r="H41" s="2009"/>
      <c r="I41" s="2009"/>
      <c r="J41" s="2009"/>
      <c r="K41" s="2009"/>
      <c r="L41" s="2009"/>
      <c r="M41" s="2009"/>
    </row>
  </sheetData>
  <mergeCells count="1">
    <mergeCell ref="A9:M9"/>
  </mergeCells>
  <phoneticPr fontId="29" type="noConversion"/>
  <printOptions horizontalCentered="1"/>
  <pageMargins left="0.75" right="0.25" top="0.5" bottom="0.25" header="0.5" footer="0.5"/>
  <pageSetup orientation="portrait" r:id="rId1"/>
  <headerFooter alignWithMargins="0"/>
</worksheet>
</file>

<file path=xl/worksheets/sheet76.xml><?xml version="1.0" encoding="utf-8"?>
<worksheet xmlns="http://schemas.openxmlformats.org/spreadsheetml/2006/main" xmlns:r="http://schemas.openxmlformats.org/officeDocument/2006/relationships">
  <sheetPr transitionEvaluation="1" transitionEntry="1" codeName="Sheet63"/>
  <dimension ref="A1:E47"/>
  <sheetViews>
    <sheetView view="pageBreakPreview" zoomScale="60" zoomScaleNormal="100" workbookViewId="0"/>
  </sheetViews>
  <sheetFormatPr defaultColWidth="10.85546875" defaultRowHeight="12.75"/>
  <cols>
    <col min="1" max="1" width="7" style="327" customWidth="1"/>
    <col min="2" max="2" width="14.85546875" style="327" customWidth="1"/>
    <col min="3" max="3" width="23.28515625" style="327" customWidth="1"/>
    <col min="4" max="4" width="23.42578125" style="327" customWidth="1"/>
    <col min="5" max="5" width="11.140625" style="327" customWidth="1"/>
    <col min="6" max="16384" width="10.85546875" style="978"/>
  </cols>
  <sheetData>
    <row r="1" spans="1:5" s="28" customFormat="1" ht="12">
      <c r="A1" s="321" t="s">
        <v>1861</v>
      </c>
      <c r="B1" s="321"/>
      <c r="C1" s="365"/>
      <c r="D1" s="595" t="s">
        <v>1741</v>
      </c>
      <c r="E1" s="327"/>
    </row>
    <row r="2" spans="1:5" s="28" customFormat="1" ht="12">
      <c r="A2" s="321"/>
      <c r="B2" s="321"/>
      <c r="C2" s="365"/>
      <c r="D2" s="600"/>
      <c r="E2" s="327"/>
    </row>
    <row r="3" spans="1:5" s="28" customFormat="1" ht="12">
      <c r="A3" s="321" t="s">
        <v>3808</v>
      </c>
      <c r="B3" s="321"/>
      <c r="C3" s="365"/>
      <c r="D3" s="595" t="s">
        <v>2152</v>
      </c>
      <c r="E3" s="327"/>
    </row>
    <row r="4" spans="1:5" s="28" customFormat="1" ht="12">
      <c r="A4" s="321" t="s">
        <v>3807</v>
      </c>
      <c r="B4" s="317"/>
      <c r="C4" s="417"/>
      <c r="D4" s="595" t="s">
        <v>1076</v>
      </c>
      <c r="E4" s="327"/>
    </row>
    <row r="5" spans="1:5" s="28" customFormat="1" ht="12">
      <c r="A5" s="321" t="s">
        <v>2632</v>
      </c>
      <c r="B5" s="321"/>
      <c r="C5" s="321"/>
      <c r="D5" s="1978" t="s">
        <v>4012</v>
      </c>
      <c r="E5" s="327"/>
    </row>
    <row r="6" spans="1:5" s="28" customFormat="1" ht="12">
      <c r="A6" s="321"/>
      <c r="B6" s="321"/>
      <c r="C6" s="321"/>
      <c r="E6" s="327"/>
    </row>
    <row r="7" spans="1:5" s="28" customFormat="1" ht="11.25">
      <c r="A7" s="2582" t="s">
        <v>831</v>
      </c>
      <c r="B7" s="2582"/>
      <c r="C7" s="2582"/>
      <c r="D7" s="2582"/>
      <c r="E7" s="2596"/>
    </row>
    <row r="8" spans="1:5" s="28" customFormat="1" ht="11.25">
      <c r="A8" s="2582"/>
      <c r="B8" s="2582"/>
      <c r="C8" s="2582"/>
      <c r="D8" s="2582"/>
      <c r="E8" s="2596"/>
    </row>
    <row r="9" spans="1:5" s="28" customFormat="1" thickBot="1">
      <c r="A9" s="1999"/>
      <c r="B9" s="1999"/>
      <c r="C9" s="1999"/>
      <c r="D9" s="1999"/>
      <c r="E9" s="327"/>
    </row>
    <row r="10" spans="1:5" s="25" customFormat="1" ht="12">
      <c r="A10" s="830"/>
      <c r="B10" s="1072">
        <v>-1</v>
      </c>
      <c r="C10" s="1072">
        <v>-2</v>
      </c>
      <c r="D10" s="1072">
        <v>-3</v>
      </c>
      <c r="E10" s="1073">
        <v>-4</v>
      </c>
    </row>
    <row r="11" spans="1:5" s="25" customFormat="1" ht="12">
      <c r="A11" s="348" t="s">
        <v>879</v>
      </c>
      <c r="B11" s="348"/>
      <c r="C11" s="348"/>
      <c r="D11" s="348"/>
      <c r="E11" s="348"/>
    </row>
    <row r="12" spans="1:5" s="25" customFormat="1" ht="13.5" customHeight="1">
      <c r="A12" s="1273" t="s">
        <v>1029</v>
      </c>
      <c r="B12" s="1273" t="s">
        <v>1982</v>
      </c>
      <c r="C12" s="1273" t="s">
        <v>168</v>
      </c>
      <c r="D12" s="1273" t="s">
        <v>1983</v>
      </c>
      <c r="E12" s="1273" t="s">
        <v>1984</v>
      </c>
    </row>
    <row r="13" spans="1:5" s="25" customFormat="1" ht="13.5" customHeight="1">
      <c r="A13" s="470">
        <v>1</v>
      </c>
      <c r="B13" s="2000">
        <v>5.25</v>
      </c>
      <c r="C13" s="1281" t="s">
        <v>3811</v>
      </c>
      <c r="D13" s="2001" t="s">
        <v>3817</v>
      </c>
      <c r="E13" s="2002">
        <v>89</v>
      </c>
    </row>
    <row r="14" spans="1:5" s="25" customFormat="1" ht="13.5" customHeight="1">
      <c r="A14" s="470">
        <v>2</v>
      </c>
      <c r="B14" s="2000">
        <v>6</v>
      </c>
      <c r="C14" s="1281" t="s">
        <v>3811</v>
      </c>
      <c r="D14" s="2001" t="s">
        <v>3817</v>
      </c>
      <c r="E14" s="2002">
        <v>1</v>
      </c>
    </row>
    <row r="15" spans="1:5" s="28" customFormat="1" ht="13.5" customHeight="1">
      <c r="A15" s="470">
        <v>3</v>
      </c>
      <c r="B15" s="2000">
        <v>5.25</v>
      </c>
      <c r="C15" s="1280" t="s">
        <v>3811</v>
      </c>
      <c r="D15" s="1280" t="s">
        <v>3818</v>
      </c>
      <c r="E15" s="2003">
        <v>240</v>
      </c>
    </row>
    <row r="16" spans="1:5" s="28" customFormat="1" ht="12">
      <c r="A16" s="470">
        <v>4</v>
      </c>
      <c r="B16" s="2000">
        <v>6</v>
      </c>
      <c r="C16" s="1280" t="s">
        <v>3811</v>
      </c>
      <c r="D16" s="1280" t="s">
        <v>3818</v>
      </c>
      <c r="E16" s="2003">
        <v>10</v>
      </c>
    </row>
    <row r="17" spans="1:5" s="28" customFormat="1" ht="12">
      <c r="A17" s="470">
        <v>5</v>
      </c>
      <c r="B17" s="2000">
        <v>5.25</v>
      </c>
      <c r="C17" s="1281" t="s">
        <v>3812</v>
      </c>
      <c r="D17" s="2001" t="s">
        <v>3819</v>
      </c>
      <c r="E17" s="2002">
        <v>29</v>
      </c>
    </row>
    <row r="18" spans="1:5" s="28" customFormat="1" ht="12">
      <c r="A18" s="470">
        <v>6</v>
      </c>
      <c r="B18" s="2000">
        <v>5.25</v>
      </c>
      <c r="C18" s="1280" t="s">
        <v>3813</v>
      </c>
      <c r="D18" s="1280" t="s">
        <v>3820</v>
      </c>
      <c r="E18" s="2003">
        <v>4</v>
      </c>
    </row>
    <row r="19" spans="1:5" s="28" customFormat="1" ht="12">
      <c r="A19" s="470">
        <v>7</v>
      </c>
      <c r="B19" s="2000">
        <v>5.25</v>
      </c>
      <c r="C19" s="1280" t="s">
        <v>3813</v>
      </c>
      <c r="D19" s="1281" t="s">
        <v>3821</v>
      </c>
      <c r="E19" s="2003">
        <v>1</v>
      </c>
    </row>
    <row r="20" spans="1:5" s="28" customFormat="1" ht="12">
      <c r="A20" s="470">
        <v>8</v>
      </c>
      <c r="B20" s="2000">
        <v>5.25</v>
      </c>
      <c r="C20" s="1280" t="s">
        <v>3814</v>
      </c>
      <c r="D20" s="1280" t="s">
        <v>3822</v>
      </c>
      <c r="E20" s="2003">
        <v>1</v>
      </c>
    </row>
    <row r="21" spans="1:5" s="28" customFormat="1" ht="12">
      <c r="A21" s="470">
        <v>9</v>
      </c>
      <c r="B21" s="2000">
        <v>4.5</v>
      </c>
      <c r="C21" s="1280" t="s">
        <v>3815</v>
      </c>
      <c r="D21" s="1281" t="s">
        <v>3823</v>
      </c>
      <c r="E21" s="2003">
        <v>2</v>
      </c>
    </row>
    <row r="22" spans="1:5" s="28" customFormat="1" ht="12">
      <c r="A22" s="470">
        <v>10</v>
      </c>
      <c r="B22" s="2000">
        <v>5.25</v>
      </c>
      <c r="C22" s="1281" t="s">
        <v>3815</v>
      </c>
      <c r="D22" s="1281" t="s">
        <v>3823</v>
      </c>
      <c r="E22" s="2002">
        <v>207</v>
      </c>
    </row>
    <row r="23" spans="1:5" s="28" customFormat="1" ht="12">
      <c r="A23" s="470">
        <v>11</v>
      </c>
      <c r="B23" s="2000">
        <v>5.25</v>
      </c>
      <c r="C23" s="1280" t="s">
        <v>3816</v>
      </c>
      <c r="D23" s="1280" t="s">
        <v>3824</v>
      </c>
      <c r="E23" s="2003">
        <v>6</v>
      </c>
    </row>
    <row r="24" spans="1:5" s="28" customFormat="1" ht="12">
      <c r="A24" s="470">
        <v>12</v>
      </c>
      <c r="B24" s="469"/>
      <c r="C24" s="391"/>
      <c r="D24" s="469"/>
      <c r="E24" s="470"/>
    </row>
    <row r="25" spans="1:5" ht="13.5" thickBot="1">
      <c r="A25" s="470">
        <v>13</v>
      </c>
      <c r="B25" s="391"/>
      <c r="C25" s="391"/>
      <c r="D25" s="391"/>
      <c r="E25" s="2004">
        <v>590</v>
      </c>
    </row>
    <row r="26" spans="1:5" ht="13.5" thickTop="1">
      <c r="A26" s="470"/>
      <c r="B26" s="978"/>
      <c r="C26" s="978"/>
      <c r="D26" s="978"/>
      <c r="E26" s="978"/>
    </row>
    <row r="47" spans="1:5">
      <c r="A47" s="346"/>
      <c r="B47" s="326"/>
      <c r="C47" s="326"/>
      <c r="D47" s="326"/>
      <c r="E47" s="326"/>
    </row>
  </sheetData>
  <mergeCells count="1">
    <mergeCell ref="A7:E8"/>
  </mergeCells>
  <phoneticPr fontId="29" type="noConversion"/>
  <printOptions horizontalCentered="1"/>
  <pageMargins left="0.75" right="0.25" top="0.5" bottom="0.25" header="0.25" footer="0.21"/>
  <pageSetup orientation="portrait" r:id="rId1"/>
  <headerFooter alignWithMargins="0"/>
</worksheet>
</file>

<file path=xl/worksheets/sheet77.xml><?xml version="1.0" encoding="utf-8"?>
<worksheet xmlns="http://schemas.openxmlformats.org/spreadsheetml/2006/main" xmlns:r="http://schemas.openxmlformats.org/officeDocument/2006/relationships">
  <sheetPr transitionEvaluation="1" transitionEntry="1" codeName="Sheet64"/>
  <dimension ref="A1:J463"/>
  <sheetViews>
    <sheetView view="pageBreakPreview" zoomScale="60" zoomScaleNormal="100" workbookViewId="0"/>
  </sheetViews>
  <sheetFormatPr defaultColWidth="10.85546875" defaultRowHeight="12.75"/>
  <cols>
    <col min="1" max="1" width="8.28515625" style="327" customWidth="1"/>
    <col min="2" max="2" width="2.7109375" style="327" customWidth="1"/>
    <col min="3" max="3" width="11.7109375" style="327" customWidth="1"/>
    <col min="4" max="4" width="2.7109375" style="327" customWidth="1"/>
    <col min="5" max="5" width="29" style="327" customWidth="1"/>
    <col min="6" max="6" width="14.140625" style="327" customWidth="1"/>
    <col min="7" max="7" width="6.42578125" style="327" customWidth="1"/>
    <col min="8" max="8" width="7.7109375" style="327" customWidth="1"/>
    <col min="9" max="10" width="10.85546875" style="327"/>
    <col min="11" max="16384" width="10.85546875" style="978"/>
  </cols>
  <sheetData>
    <row r="1" spans="1:10" s="28" customFormat="1" ht="12">
      <c r="A1" s="321" t="s">
        <v>1314</v>
      </c>
      <c r="B1" s="321"/>
      <c r="C1" s="321"/>
      <c r="E1" s="365"/>
      <c r="F1" s="595" t="s">
        <v>1741</v>
      </c>
      <c r="G1" s="327"/>
      <c r="H1" s="321"/>
      <c r="I1" s="327"/>
      <c r="J1" s="327"/>
    </row>
    <row r="2" spans="1:10" s="28" customFormat="1" ht="12">
      <c r="A2" s="321"/>
      <c r="B2" s="321"/>
      <c r="C2" s="321"/>
      <c r="E2" s="365"/>
      <c r="F2" s="600"/>
      <c r="G2" s="327"/>
      <c r="H2" s="321"/>
      <c r="I2" s="327"/>
      <c r="J2" s="327"/>
    </row>
    <row r="3" spans="1:10" s="28" customFormat="1" ht="12">
      <c r="A3" s="321" t="s">
        <v>3808</v>
      </c>
      <c r="B3" s="321"/>
      <c r="C3" s="321"/>
      <c r="E3" s="365"/>
      <c r="F3" s="595" t="s">
        <v>2153</v>
      </c>
      <c r="G3" s="327"/>
      <c r="H3" s="321"/>
      <c r="I3" s="327"/>
      <c r="J3" s="327"/>
    </row>
    <row r="4" spans="1:10" s="28" customFormat="1" ht="12">
      <c r="A4" s="321" t="s">
        <v>3807</v>
      </c>
      <c r="B4" s="2335"/>
      <c r="C4" s="317"/>
      <c r="E4" s="417"/>
      <c r="F4" s="595" t="s">
        <v>1076</v>
      </c>
      <c r="G4" s="327"/>
      <c r="H4" s="321"/>
      <c r="I4" s="327"/>
      <c r="J4" s="327"/>
    </row>
    <row r="5" spans="1:10" s="28" customFormat="1" ht="12">
      <c r="A5" s="321" t="s">
        <v>2632</v>
      </c>
      <c r="B5" s="2335"/>
      <c r="C5" s="321"/>
      <c r="E5" s="321"/>
      <c r="F5" s="1978" t="s">
        <v>4012</v>
      </c>
      <c r="G5" s="327"/>
      <c r="H5" s="321"/>
      <c r="I5" s="327"/>
      <c r="J5" s="327"/>
    </row>
    <row r="6" spans="1:10" s="28" customFormat="1" ht="12">
      <c r="A6" s="471" t="s">
        <v>1570</v>
      </c>
      <c r="B6" s="471"/>
      <c r="C6" s="472"/>
      <c r="D6" s="321"/>
      <c r="E6" s="321"/>
      <c r="F6" s="321"/>
      <c r="G6" s="327"/>
      <c r="H6" s="321"/>
      <c r="I6" s="327"/>
      <c r="J6" s="327"/>
    </row>
    <row r="7" spans="1:10" s="28" customFormat="1" ht="12">
      <c r="A7" s="471" t="s">
        <v>1014</v>
      </c>
      <c r="B7" s="471"/>
      <c r="C7" s="472"/>
      <c r="D7" s="321"/>
      <c r="E7" s="321"/>
      <c r="F7" s="321"/>
      <c r="G7" s="327"/>
      <c r="H7" s="321"/>
      <c r="I7" s="327"/>
      <c r="J7" s="327"/>
    </row>
    <row r="8" spans="1:10" s="28" customFormat="1" ht="12">
      <c r="A8" s="321"/>
      <c r="B8" s="321"/>
      <c r="C8" s="321"/>
      <c r="D8" s="321"/>
      <c r="E8" s="321"/>
      <c r="F8" s="321"/>
      <c r="G8" s="321"/>
      <c r="H8" s="321"/>
      <c r="I8" s="327"/>
      <c r="J8" s="327"/>
    </row>
    <row r="9" spans="1:10" s="28" customFormat="1" ht="12">
      <c r="A9" s="2582" t="s">
        <v>1981</v>
      </c>
      <c r="B9" s="2583"/>
      <c r="C9" s="2583"/>
      <c r="D9" s="2583"/>
      <c r="E9" s="2583"/>
      <c r="F9" s="2583"/>
      <c r="G9" s="2583"/>
      <c r="H9" s="2583"/>
      <c r="I9" s="327"/>
      <c r="J9" s="327"/>
    </row>
    <row r="10" spans="1:10" s="28" customFormat="1" ht="14.25" customHeight="1">
      <c r="A10" s="2583"/>
      <c r="B10" s="2583"/>
      <c r="C10" s="2583"/>
      <c r="D10" s="2583"/>
      <c r="E10" s="2583"/>
      <c r="F10" s="2583"/>
      <c r="G10" s="2583"/>
      <c r="H10" s="2583"/>
      <c r="I10" s="327"/>
      <c r="J10" s="327"/>
    </row>
    <row r="11" spans="1:10" s="28" customFormat="1" thickBot="1">
      <c r="A11" s="366"/>
      <c r="B11" s="366"/>
      <c r="C11" s="366"/>
      <c r="D11" s="366"/>
      <c r="E11" s="366"/>
      <c r="F11" s="366"/>
      <c r="G11" s="366"/>
      <c r="H11" s="366"/>
      <c r="I11" s="327"/>
      <c r="J11" s="327"/>
    </row>
    <row r="12" spans="1:10" s="28" customFormat="1" ht="12">
      <c r="A12" s="348"/>
      <c r="B12" s="327"/>
      <c r="C12" s="919">
        <v>-1</v>
      </c>
      <c r="D12" s="885"/>
      <c r="E12" s="886">
        <v>-2</v>
      </c>
      <c r="F12" s="886"/>
      <c r="G12" s="885"/>
      <c r="H12" s="919">
        <v>-3</v>
      </c>
      <c r="I12" s="327"/>
      <c r="J12" s="327"/>
    </row>
    <row r="13" spans="1:10" s="28" customFormat="1" ht="12">
      <c r="A13" s="615" t="s">
        <v>1122</v>
      </c>
      <c r="B13" s="328"/>
      <c r="C13" s="615" t="s">
        <v>1982</v>
      </c>
      <c r="D13" s="1992"/>
      <c r="E13" s="616" t="s">
        <v>1983</v>
      </c>
      <c r="F13" s="1993"/>
      <c r="G13" s="1994"/>
      <c r="H13" s="615" t="s">
        <v>1984</v>
      </c>
      <c r="I13" s="327"/>
      <c r="J13" s="327"/>
    </row>
    <row r="14" spans="1:10" s="28" customFormat="1" ht="12">
      <c r="A14" s="364">
        <v>1</v>
      </c>
      <c r="B14" s="327"/>
      <c r="C14" s="352"/>
      <c r="D14" s="327"/>
      <c r="E14" s="475"/>
      <c r="F14" s="327"/>
      <c r="G14" s="327"/>
      <c r="H14" s="1995"/>
      <c r="I14" s="327"/>
      <c r="J14" s="327"/>
    </row>
    <row r="15" spans="1:10" s="28" customFormat="1" ht="12">
      <c r="A15" s="364">
        <v>2</v>
      </c>
      <c r="B15" s="375"/>
      <c r="C15" s="1996"/>
      <c r="E15" s="475"/>
      <c r="H15" s="1995"/>
      <c r="I15" s="327"/>
      <c r="J15" s="327"/>
    </row>
    <row r="16" spans="1:10" s="28" customFormat="1" ht="12">
      <c r="A16" s="364">
        <v>3</v>
      </c>
      <c r="B16" s="375"/>
      <c r="C16" s="352"/>
      <c r="E16" s="475"/>
      <c r="H16" s="1995"/>
      <c r="I16" s="327"/>
      <c r="J16" s="327"/>
    </row>
    <row r="17" spans="1:10" s="28" customFormat="1" ht="12">
      <c r="A17" s="364">
        <v>4</v>
      </c>
      <c r="B17" s="327"/>
      <c r="C17" s="469"/>
      <c r="D17" s="327"/>
      <c r="E17" s="475"/>
      <c r="F17" s="327"/>
      <c r="G17" s="469"/>
      <c r="H17" s="1058"/>
      <c r="I17" s="327"/>
      <c r="J17" s="327"/>
    </row>
    <row r="18" spans="1:10" s="28" customFormat="1" ht="12">
      <c r="A18" s="364">
        <v>5</v>
      </c>
      <c r="B18" s="327"/>
      <c r="C18" s="469"/>
      <c r="D18" s="327"/>
      <c r="E18" s="475"/>
      <c r="F18" s="327"/>
      <c r="G18" s="391"/>
      <c r="H18" s="1058"/>
      <c r="I18" s="327"/>
      <c r="J18" s="327"/>
    </row>
    <row r="19" spans="1:10" s="28" customFormat="1" ht="12">
      <c r="A19" s="364">
        <v>6</v>
      </c>
      <c r="B19" s="327"/>
      <c r="C19" s="468"/>
      <c r="D19" s="327"/>
      <c r="E19" s="475"/>
      <c r="F19" s="327"/>
      <c r="G19" s="391"/>
      <c r="H19" s="1058"/>
      <c r="I19" s="327"/>
      <c r="J19" s="327"/>
    </row>
    <row r="20" spans="1:10" s="28" customFormat="1" ht="12">
      <c r="A20" s="364">
        <v>7</v>
      </c>
      <c r="B20" s="327"/>
      <c r="C20" s="468"/>
      <c r="D20" s="327"/>
      <c r="E20" s="475"/>
      <c r="F20" s="327"/>
      <c r="G20" s="391"/>
      <c r="H20" s="1058"/>
      <c r="I20" s="327"/>
      <c r="J20" s="327"/>
    </row>
    <row r="21" spans="1:10" s="28" customFormat="1" ht="12">
      <c r="A21" s="364">
        <v>8</v>
      </c>
      <c r="B21" s="327"/>
      <c r="C21" s="468"/>
      <c r="D21" s="327"/>
      <c r="E21" s="475"/>
      <c r="F21" s="327"/>
      <c r="G21" s="391"/>
      <c r="H21" s="1058"/>
      <c r="I21" s="327"/>
      <c r="J21" s="327"/>
    </row>
    <row r="22" spans="1:10" s="28" customFormat="1" ht="12">
      <c r="A22" s="364">
        <v>9</v>
      </c>
      <c r="B22" s="375"/>
      <c r="C22" s="468"/>
      <c r="D22" s="327"/>
      <c r="E22" s="475"/>
      <c r="F22" s="327"/>
      <c r="G22" s="391"/>
      <c r="H22" s="1058"/>
      <c r="I22" s="327"/>
      <c r="J22" s="327"/>
    </row>
    <row r="23" spans="1:10" s="28" customFormat="1" ht="12">
      <c r="A23" s="364">
        <v>10</v>
      </c>
      <c r="B23" s="781" t="s">
        <v>809</v>
      </c>
      <c r="C23" s="364"/>
      <c r="D23" s="327"/>
      <c r="E23" s="1997" t="s">
        <v>152</v>
      </c>
      <c r="F23" s="327"/>
      <c r="G23" s="327"/>
      <c r="H23" s="1998">
        <v>0</v>
      </c>
      <c r="I23" s="327"/>
      <c r="J23" s="327"/>
    </row>
    <row r="24" spans="1:10" s="28" customFormat="1" ht="12">
      <c r="A24" s="327"/>
      <c r="B24" s="326"/>
      <c r="C24" s="364"/>
      <c r="D24" s="327"/>
      <c r="E24" s="327"/>
      <c r="F24" s="327"/>
      <c r="G24" s="327"/>
      <c r="H24" s="328"/>
      <c r="I24" s="327"/>
      <c r="J24" s="327"/>
    </row>
    <row r="25" spans="1:10" s="28" customFormat="1" ht="12">
      <c r="A25" s="327"/>
      <c r="B25" s="326"/>
      <c r="C25" s="364"/>
      <c r="D25" s="327"/>
      <c r="E25" s="327"/>
      <c r="F25" s="327"/>
      <c r="G25" s="327"/>
      <c r="H25" s="328"/>
      <c r="I25" s="327"/>
      <c r="J25" s="327"/>
    </row>
    <row r="26" spans="1:10" s="28" customFormat="1" ht="12">
      <c r="A26" s="327"/>
      <c r="B26" s="326"/>
      <c r="C26" s="364"/>
      <c r="D26" s="327"/>
      <c r="E26" s="327"/>
      <c r="F26" s="327"/>
      <c r="G26" s="327"/>
      <c r="H26" s="328"/>
      <c r="I26" s="327"/>
      <c r="J26" s="327"/>
    </row>
    <row r="27" spans="1:10" s="28" customFormat="1" ht="12">
      <c r="A27" s="327"/>
      <c r="B27" s="326"/>
      <c r="C27" s="364"/>
      <c r="D27" s="327"/>
      <c r="E27" s="327"/>
      <c r="F27" s="327"/>
      <c r="G27" s="327"/>
      <c r="H27" s="328"/>
      <c r="I27" s="327"/>
      <c r="J27" s="327"/>
    </row>
    <row r="28" spans="1:10" s="28" customFormat="1" ht="12">
      <c r="A28" s="327"/>
      <c r="B28" s="326"/>
      <c r="C28" s="364"/>
      <c r="D28" s="327"/>
      <c r="E28" s="327"/>
      <c r="F28" s="327"/>
      <c r="G28" s="327"/>
      <c r="H28" s="328"/>
      <c r="I28" s="327"/>
      <c r="J28" s="327"/>
    </row>
    <row r="29" spans="1:10" s="28" customFormat="1" ht="12">
      <c r="A29" s="327"/>
      <c r="B29" s="326"/>
      <c r="C29" s="364"/>
      <c r="D29" s="327"/>
      <c r="E29" s="327"/>
      <c r="F29" s="327"/>
      <c r="G29" s="327"/>
      <c r="H29" s="328"/>
      <c r="I29" s="327"/>
      <c r="J29" s="327"/>
    </row>
    <row r="30" spans="1:10" s="28" customFormat="1" ht="12">
      <c r="A30" s="327"/>
      <c r="B30" s="326"/>
      <c r="C30" s="364"/>
      <c r="D30" s="327"/>
      <c r="E30" s="327"/>
      <c r="F30" s="327"/>
      <c r="G30" s="327"/>
      <c r="H30" s="328"/>
      <c r="I30" s="327"/>
      <c r="J30" s="327"/>
    </row>
    <row r="31" spans="1:10" s="28" customFormat="1" ht="12">
      <c r="A31" s="327"/>
      <c r="B31" s="326"/>
      <c r="C31" s="364"/>
      <c r="D31" s="327"/>
      <c r="E31" s="327"/>
      <c r="F31" s="327"/>
      <c r="G31" s="327"/>
      <c r="H31" s="328"/>
      <c r="I31" s="327"/>
      <c r="J31" s="327"/>
    </row>
    <row r="32" spans="1:10" s="28" customFormat="1" ht="12">
      <c r="A32" s="327"/>
      <c r="B32" s="326"/>
      <c r="C32" s="364"/>
      <c r="D32" s="327"/>
      <c r="E32" s="327"/>
      <c r="F32" s="327"/>
      <c r="G32" s="327"/>
      <c r="H32" s="328"/>
      <c r="I32" s="327"/>
      <c r="J32" s="327"/>
    </row>
    <row r="33" spans="1:10" s="28" customFormat="1" ht="12">
      <c r="A33" s="327"/>
      <c r="B33" s="326"/>
      <c r="C33" s="364"/>
      <c r="D33" s="327"/>
      <c r="E33" s="327"/>
      <c r="F33" s="327"/>
      <c r="G33" s="327"/>
      <c r="H33" s="328"/>
      <c r="I33" s="327"/>
      <c r="J33" s="327"/>
    </row>
    <row r="34" spans="1:10" s="28" customFormat="1" ht="12">
      <c r="A34" s="327"/>
      <c r="B34" s="326"/>
      <c r="C34" s="364"/>
      <c r="D34" s="327"/>
      <c r="E34" s="327"/>
      <c r="F34" s="327"/>
      <c r="G34" s="327"/>
      <c r="H34" s="328"/>
      <c r="I34" s="327"/>
      <c r="J34" s="327"/>
    </row>
    <row r="35" spans="1:10" s="28" customFormat="1" ht="12">
      <c r="A35" s="327"/>
      <c r="B35" s="326"/>
      <c r="C35" s="364"/>
      <c r="D35" s="327"/>
      <c r="E35" s="327"/>
      <c r="F35" s="327"/>
      <c r="G35" s="327"/>
      <c r="H35" s="328"/>
      <c r="I35" s="327"/>
      <c r="J35" s="327"/>
    </row>
    <row r="36" spans="1:10" s="28" customFormat="1" ht="12">
      <c r="A36" s="327"/>
      <c r="B36" s="326"/>
      <c r="C36" s="364"/>
      <c r="D36" s="327"/>
      <c r="E36" s="327"/>
      <c r="F36" s="327"/>
      <c r="G36" s="327"/>
      <c r="H36" s="328"/>
      <c r="I36" s="327"/>
      <c r="J36" s="327"/>
    </row>
    <row r="37" spans="1:10" s="28" customFormat="1" ht="12">
      <c r="A37" s="327"/>
      <c r="B37" s="326"/>
      <c r="C37" s="364"/>
      <c r="D37" s="327"/>
      <c r="E37" s="327"/>
      <c r="F37" s="327"/>
      <c r="G37" s="327"/>
      <c r="H37" s="328"/>
      <c r="I37" s="327"/>
      <c r="J37" s="327"/>
    </row>
    <row r="38" spans="1:10" s="28" customFormat="1" ht="12">
      <c r="A38" s="327"/>
      <c r="B38" s="326"/>
      <c r="C38" s="364"/>
      <c r="D38" s="327"/>
      <c r="E38" s="327"/>
      <c r="F38" s="327"/>
      <c r="G38" s="327"/>
      <c r="H38" s="328"/>
      <c r="I38" s="327"/>
      <c r="J38" s="327"/>
    </row>
    <row r="39" spans="1:10" s="28" customFormat="1" ht="12">
      <c r="A39" s="327"/>
      <c r="B39" s="326"/>
      <c r="C39" s="364"/>
      <c r="D39" s="327"/>
      <c r="E39" s="327"/>
      <c r="F39" s="327"/>
      <c r="G39" s="327"/>
      <c r="H39" s="328"/>
      <c r="I39" s="327"/>
      <c r="J39" s="327"/>
    </row>
    <row r="40" spans="1:10" s="28" customFormat="1" ht="12">
      <c r="A40" s="327"/>
      <c r="B40" s="326"/>
      <c r="C40" s="364"/>
      <c r="D40" s="327"/>
      <c r="E40" s="327"/>
      <c r="F40" s="327"/>
      <c r="G40" s="327"/>
      <c r="H40" s="328"/>
      <c r="I40" s="327"/>
      <c r="J40" s="327"/>
    </row>
    <row r="41" spans="1:10" s="28" customFormat="1" ht="12">
      <c r="A41" s="327"/>
      <c r="B41" s="326"/>
      <c r="C41" s="364"/>
      <c r="D41" s="327"/>
      <c r="E41" s="327"/>
      <c r="F41" s="327"/>
      <c r="G41" s="327"/>
      <c r="H41" s="328"/>
      <c r="I41" s="327"/>
      <c r="J41" s="327"/>
    </row>
    <row r="42" spans="1:10" s="28" customFormat="1" ht="12">
      <c r="A42" s="327"/>
      <c r="B42" s="326"/>
      <c r="C42" s="364"/>
      <c r="D42" s="327"/>
      <c r="E42" s="327"/>
      <c r="F42" s="327"/>
      <c r="G42" s="327"/>
      <c r="H42" s="328"/>
      <c r="I42" s="327"/>
      <c r="J42" s="327"/>
    </row>
    <row r="43" spans="1:10" s="28" customFormat="1" ht="12">
      <c r="A43" s="327"/>
      <c r="B43" s="326"/>
      <c r="C43" s="364"/>
      <c r="D43" s="327"/>
      <c r="E43" s="327"/>
      <c r="F43" s="327"/>
      <c r="G43" s="327"/>
      <c r="H43" s="328"/>
      <c r="I43" s="327"/>
      <c r="J43" s="327"/>
    </row>
    <row r="44" spans="1:10" s="28" customFormat="1" ht="12">
      <c r="A44" s="327"/>
      <c r="B44" s="326"/>
      <c r="C44" s="364"/>
      <c r="D44" s="327"/>
      <c r="E44" s="327"/>
      <c r="F44" s="327"/>
      <c r="G44" s="327"/>
      <c r="H44" s="328"/>
      <c r="I44" s="327"/>
      <c r="J44" s="327"/>
    </row>
    <row r="45" spans="1:10" s="28" customFormat="1" ht="12">
      <c r="A45" s="327"/>
      <c r="B45" s="326"/>
      <c r="C45" s="364"/>
      <c r="D45" s="327"/>
      <c r="E45" s="327"/>
      <c r="F45" s="327"/>
      <c r="G45" s="327"/>
      <c r="H45" s="328"/>
      <c r="I45" s="327"/>
      <c r="J45" s="327"/>
    </row>
    <row r="46" spans="1:10" s="28" customFormat="1" ht="12">
      <c r="A46" s="327"/>
      <c r="B46" s="326"/>
      <c r="C46" s="364"/>
      <c r="D46" s="327"/>
      <c r="E46" s="327"/>
      <c r="F46" s="327"/>
      <c r="G46" s="327"/>
      <c r="H46" s="328"/>
      <c r="I46" s="327"/>
      <c r="J46" s="327"/>
    </row>
    <row r="47" spans="1:10" s="28" customFormat="1" ht="12">
      <c r="A47" s="327"/>
      <c r="B47" s="326"/>
      <c r="C47" s="364"/>
      <c r="D47" s="327"/>
      <c r="E47" s="327"/>
      <c r="F47" s="327"/>
      <c r="G47" s="327"/>
      <c r="H47" s="328"/>
      <c r="I47" s="327"/>
      <c r="J47" s="327"/>
    </row>
    <row r="48" spans="1:10" s="28" customFormat="1" ht="12">
      <c r="A48" s="327"/>
      <c r="B48" s="326"/>
      <c r="C48" s="364"/>
      <c r="D48" s="327"/>
      <c r="E48" s="327"/>
      <c r="F48" s="327"/>
      <c r="G48" s="327"/>
      <c r="H48" s="328"/>
      <c r="I48" s="327"/>
      <c r="J48" s="327"/>
    </row>
    <row r="49" spans="1:10" s="28" customFormat="1" ht="12">
      <c r="A49" s="327"/>
      <c r="B49" s="326"/>
      <c r="C49" s="364"/>
      <c r="D49" s="327"/>
      <c r="E49" s="327"/>
      <c r="F49" s="327"/>
      <c r="G49" s="327"/>
      <c r="H49" s="328"/>
      <c r="I49" s="327"/>
      <c r="J49" s="327"/>
    </row>
    <row r="50" spans="1:10" s="28" customFormat="1" ht="12">
      <c r="A50" s="327"/>
      <c r="B50" s="326"/>
      <c r="C50" s="364"/>
      <c r="D50" s="327"/>
      <c r="E50" s="327"/>
      <c r="F50" s="327"/>
      <c r="G50" s="327"/>
      <c r="H50" s="328"/>
      <c r="I50" s="327"/>
      <c r="J50" s="327"/>
    </row>
    <row r="51" spans="1:10" s="28" customFormat="1" ht="12">
      <c r="A51" s="327"/>
      <c r="B51" s="326"/>
      <c r="C51" s="364"/>
      <c r="D51" s="327"/>
      <c r="E51" s="327"/>
      <c r="F51" s="327"/>
      <c r="G51" s="327"/>
      <c r="H51" s="328"/>
      <c r="I51" s="327"/>
      <c r="J51" s="327"/>
    </row>
    <row r="52" spans="1:10" s="28" customFormat="1" ht="12">
      <c r="A52" s="346"/>
      <c r="B52" s="326"/>
      <c r="C52" s="326"/>
      <c r="D52" s="326"/>
      <c r="E52" s="326"/>
      <c r="F52" s="326"/>
      <c r="G52" s="326"/>
      <c r="H52" s="761"/>
      <c r="I52" s="327"/>
      <c r="J52" s="327"/>
    </row>
    <row r="53" spans="1:10" s="28" customFormat="1" ht="12">
      <c r="A53" s="327"/>
      <c r="B53" s="326"/>
      <c r="C53" s="364"/>
      <c r="D53" s="327"/>
      <c r="E53" s="327"/>
      <c r="F53" s="327"/>
      <c r="G53" s="327"/>
      <c r="H53" s="328"/>
      <c r="I53" s="327"/>
      <c r="J53" s="327"/>
    </row>
    <row r="54" spans="1:10" s="28" customFormat="1" ht="12">
      <c r="A54" s="327"/>
      <c r="B54" s="326"/>
      <c r="C54" s="364"/>
      <c r="D54" s="327"/>
      <c r="E54" s="327"/>
      <c r="F54" s="327"/>
      <c r="G54" s="327"/>
      <c r="H54" s="328"/>
      <c r="I54" s="327"/>
      <c r="J54" s="327"/>
    </row>
    <row r="55" spans="1:10" s="28" customFormat="1" ht="12">
      <c r="A55" s="327"/>
      <c r="B55" s="326"/>
      <c r="C55" s="364"/>
      <c r="D55" s="327"/>
      <c r="E55" s="327"/>
      <c r="F55" s="327"/>
      <c r="G55" s="327"/>
      <c r="H55" s="328"/>
      <c r="I55" s="327"/>
      <c r="J55" s="327"/>
    </row>
    <row r="56" spans="1:10" s="28" customFormat="1" ht="12">
      <c r="A56" s="327"/>
      <c r="B56" s="326"/>
      <c r="C56" s="364"/>
      <c r="D56" s="327"/>
      <c r="E56" s="327"/>
      <c r="F56" s="327"/>
      <c r="G56" s="327"/>
      <c r="H56" s="328"/>
      <c r="I56" s="327"/>
      <c r="J56" s="327"/>
    </row>
    <row r="57" spans="1:10" s="28" customFormat="1" ht="12">
      <c r="A57" s="327"/>
      <c r="B57" s="326"/>
      <c r="C57" s="364"/>
      <c r="D57" s="327"/>
      <c r="E57" s="327"/>
      <c r="F57" s="327"/>
      <c r="G57" s="327"/>
      <c r="H57" s="328"/>
      <c r="I57" s="327"/>
      <c r="J57" s="327"/>
    </row>
    <row r="58" spans="1:10" s="28" customFormat="1" ht="12">
      <c r="A58" s="327"/>
      <c r="B58" s="326"/>
      <c r="C58" s="364"/>
      <c r="D58" s="327"/>
      <c r="E58" s="327"/>
      <c r="F58" s="327"/>
      <c r="G58" s="327"/>
      <c r="H58" s="328"/>
      <c r="I58" s="327"/>
      <c r="J58" s="327"/>
    </row>
    <row r="59" spans="1:10" s="28" customFormat="1" ht="12">
      <c r="A59" s="327"/>
      <c r="B59" s="326"/>
      <c r="C59" s="364"/>
      <c r="D59" s="327"/>
      <c r="E59" s="327"/>
      <c r="F59" s="327"/>
      <c r="G59" s="327"/>
      <c r="H59" s="328"/>
      <c r="I59" s="327"/>
      <c r="J59" s="327"/>
    </row>
    <row r="60" spans="1:10" s="28" customFormat="1" ht="12">
      <c r="A60" s="327"/>
      <c r="B60" s="326"/>
      <c r="C60" s="364"/>
      <c r="D60" s="327"/>
      <c r="E60" s="327"/>
      <c r="F60" s="327"/>
      <c r="G60" s="327"/>
      <c r="H60" s="328"/>
      <c r="I60" s="327"/>
      <c r="J60" s="327"/>
    </row>
    <row r="61" spans="1:10" s="28" customFormat="1" ht="12">
      <c r="A61" s="327"/>
      <c r="B61" s="326"/>
      <c r="C61" s="364"/>
      <c r="D61" s="327"/>
      <c r="E61" s="327"/>
      <c r="F61" s="327"/>
      <c r="G61" s="327"/>
      <c r="H61" s="328"/>
      <c r="I61" s="327"/>
      <c r="J61" s="327"/>
    </row>
    <row r="62" spans="1:10" s="28" customFormat="1" ht="12">
      <c r="A62" s="327"/>
      <c r="B62" s="326"/>
      <c r="C62" s="364"/>
      <c r="D62" s="327"/>
      <c r="E62" s="327"/>
      <c r="F62" s="327"/>
      <c r="G62" s="327"/>
      <c r="H62" s="328"/>
      <c r="I62" s="327"/>
      <c r="J62" s="327"/>
    </row>
    <row r="63" spans="1:10" s="28" customFormat="1" ht="12">
      <c r="A63" s="327"/>
      <c r="B63" s="326"/>
      <c r="C63" s="364"/>
      <c r="D63" s="327"/>
      <c r="E63" s="327"/>
      <c r="F63" s="327"/>
      <c r="G63" s="327"/>
      <c r="H63" s="328"/>
      <c r="I63" s="327"/>
      <c r="J63" s="327"/>
    </row>
    <row r="64" spans="1:10" s="28" customFormat="1" ht="12">
      <c r="A64" s="327"/>
      <c r="B64" s="326"/>
      <c r="C64" s="364"/>
      <c r="D64" s="327"/>
      <c r="E64" s="327"/>
      <c r="F64" s="327"/>
      <c r="G64" s="327"/>
      <c r="H64" s="328"/>
      <c r="I64" s="327"/>
      <c r="J64" s="327"/>
    </row>
    <row r="65" spans="1:10" s="28" customFormat="1" ht="12">
      <c r="A65" s="327"/>
      <c r="B65" s="326"/>
      <c r="C65" s="364"/>
      <c r="D65" s="327"/>
      <c r="E65" s="327"/>
      <c r="F65" s="327"/>
      <c r="G65" s="327"/>
      <c r="H65" s="328"/>
      <c r="I65" s="327"/>
      <c r="J65" s="327"/>
    </row>
    <row r="66" spans="1:10" s="28" customFormat="1" ht="12">
      <c r="A66" s="327"/>
      <c r="B66" s="326"/>
      <c r="C66" s="364"/>
      <c r="D66" s="327"/>
      <c r="E66" s="327"/>
      <c r="F66" s="327"/>
      <c r="G66" s="327"/>
      <c r="H66" s="328"/>
      <c r="I66" s="327"/>
      <c r="J66" s="327"/>
    </row>
    <row r="67" spans="1:10" s="28" customFormat="1" ht="12">
      <c r="A67" s="327"/>
      <c r="B67" s="326"/>
      <c r="C67" s="364"/>
      <c r="D67" s="327"/>
      <c r="E67" s="327"/>
      <c r="F67" s="327"/>
      <c r="G67" s="327"/>
      <c r="H67" s="328"/>
      <c r="I67" s="327"/>
      <c r="J67" s="327"/>
    </row>
    <row r="68" spans="1:10" s="28" customFormat="1" ht="12">
      <c r="A68" s="327"/>
      <c r="B68" s="326"/>
      <c r="C68" s="364"/>
      <c r="D68" s="327"/>
      <c r="E68" s="327"/>
      <c r="F68" s="327"/>
      <c r="G68" s="327"/>
      <c r="H68" s="328"/>
      <c r="I68" s="327"/>
      <c r="J68" s="327"/>
    </row>
    <row r="69" spans="1:10" s="28" customFormat="1" ht="12">
      <c r="A69" s="327"/>
      <c r="B69" s="326"/>
      <c r="C69" s="364"/>
      <c r="D69" s="327"/>
      <c r="E69" s="327"/>
      <c r="F69" s="327"/>
      <c r="G69" s="327"/>
      <c r="H69" s="328"/>
      <c r="I69" s="327"/>
      <c r="J69" s="327"/>
    </row>
    <row r="70" spans="1:10" s="28" customFormat="1" ht="12">
      <c r="A70" s="327"/>
      <c r="B70" s="326"/>
      <c r="C70" s="364"/>
      <c r="D70" s="327"/>
      <c r="E70" s="327"/>
      <c r="F70" s="327"/>
      <c r="G70" s="327"/>
      <c r="H70" s="328"/>
      <c r="I70" s="327"/>
      <c r="J70" s="327"/>
    </row>
    <row r="71" spans="1:10" s="28" customFormat="1" ht="12">
      <c r="A71" s="327"/>
      <c r="B71" s="326"/>
      <c r="C71" s="364"/>
      <c r="D71" s="327"/>
      <c r="E71" s="327"/>
      <c r="F71" s="327"/>
      <c r="G71" s="327"/>
      <c r="H71" s="328"/>
      <c r="I71" s="327"/>
      <c r="J71" s="327"/>
    </row>
    <row r="72" spans="1:10" s="28" customFormat="1" ht="12">
      <c r="A72" s="327"/>
      <c r="B72" s="326"/>
      <c r="C72" s="364"/>
      <c r="D72" s="327"/>
      <c r="E72" s="327"/>
      <c r="F72" s="327"/>
      <c r="G72" s="327"/>
      <c r="H72" s="328"/>
      <c r="I72" s="327"/>
      <c r="J72" s="327"/>
    </row>
    <row r="73" spans="1:10" s="28" customFormat="1" ht="12">
      <c r="A73" s="327"/>
      <c r="B73" s="326"/>
      <c r="C73" s="364"/>
      <c r="D73" s="327"/>
      <c r="E73" s="327"/>
      <c r="F73" s="327"/>
      <c r="G73" s="327"/>
      <c r="H73" s="328"/>
      <c r="I73" s="327"/>
      <c r="J73" s="327"/>
    </row>
    <row r="74" spans="1:10" s="28" customFormat="1" ht="12">
      <c r="A74" s="327"/>
      <c r="B74" s="326"/>
      <c r="C74" s="364"/>
      <c r="D74" s="327"/>
      <c r="E74" s="327"/>
      <c r="F74" s="327"/>
      <c r="G74" s="327"/>
      <c r="H74" s="328"/>
      <c r="I74" s="327"/>
      <c r="J74" s="327"/>
    </row>
    <row r="75" spans="1:10" s="28" customFormat="1" ht="12">
      <c r="A75" s="327"/>
      <c r="B75" s="326"/>
      <c r="C75" s="364"/>
      <c r="D75" s="327"/>
      <c r="E75" s="327"/>
      <c r="F75" s="327"/>
      <c r="G75" s="327"/>
      <c r="H75" s="328"/>
      <c r="I75" s="327"/>
      <c r="J75" s="327"/>
    </row>
    <row r="76" spans="1:10" s="28" customFormat="1" ht="12">
      <c r="A76" s="327"/>
      <c r="B76" s="364"/>
      <c r="C76" s="364"/>
      <c r="D76" s="327"/>
      <c r="E76" s="327"/>
      <c r="F76" s="327"/>
      <c r="G76" s="327"/>
      <c r="H76" s="328"/>
      <c r="I76" s="327"/>
      <c r="J76" s="327"/>
    </row>
    <row r="77" spans="1:10" s="28" customFormat="1" ht="12">
      <c r="A77" s="327"/>
      <c r="B77" s="364"/>
      <c r="C77" s="364"/>
      <c r="D77" s="327"/>
      <c r="E77" s="327"/>
      <c r="F77" s="327"/>
      <c r="G77" s="327"/>
      <c r="H77" s="328"/>
      <c r="I77" s="327"/>
      <c r="J77" s="327"/>
    </row>
    <row r="78" spans="1:10" s="28" customFormat="1" ht="12">
      <c r="A78" s="326"/>
      <c r="B78" s="326"/>
      <c r="C78" s="364"/>
      <c r="D78" s="326"/>
      <c r="E78" s="326"/>
      <c r="F78" s="326"/>
      <c r="G78" s="326"/>
      <c r="H78" s="326"/>
      <c r="I78" s="327"/>
      <c r="J78" s="327"/>
    </row>
    <row r="79" spans="1:10" s="28" customFormat="1" ht="12">
      <c r="A79" s="327"/>
      <c r="B79" s="364"/>
      <c r="C79" s="364"/>
      <c r="D79" s="327"/>
      <c r="E79" s="327"/>
      <c r="F79" s="327"/>
      <c r="G79" s="327"/>
      <c r="H79" s="327"/>
      <c r="I79" s="327"/>
      <c r="J79" s="327"/>
    </row>
    <row r="80" spans="1:10" s="28" customFormat="1" ht="12">
      <c r="A80" s="327"/>
      <c r="B80" s="364"/>
      <c r="C80" s="364"/>
      <c r="D80" s="327"/>
      <c r="E80" s="327"/>
      <c r="F80" s="327"/>
      <c r="G80" s="327"/>
      <c r="H80" s="327"/>
      <c r="I80" s="327"/>
      <c r="J80" s="327"/>
    </row>
    <row r="81" spans="1:10" s="28" customFormat="1" ht="12">
      <c r="A81" s="327"/>
      <c r="B81" s="364"/>
      <c r="C81" s="364"/>
      <c r="D81" s="327"/>
      <c r="E81" s="327"/>
      <c r="F81" s="327"/>
      <c r="G81" s="327"/>
      <c r="H81" s="327"/>
      <c r="I81" s="327"/>
      <c r="J81" s="327"/>
    </row>
    <row r="82" spans="1:10" s="28" customFormat="1" ht="12">
      <c r="A82" s="327"/>
      <c r="B82" s="327"/>
      <c r="C82" s="327"/>
      <c r="D82" s="327"/>
      <c r="E82" s="327"/>
      <c r="F82" s="327"/>
      <c r="G82" s="327"/>
      <c r="H82" s="327"/>
      <c r="I82" s="327"/>
      <c r="J82" s="327"/>
    </row>
    <row r="83" spans="1:10" s="28" customFormat="1" ht="12">
      <c r="A83" s="327"/>
      <c r="B83" s="327"/>
      <c r="C83" s="327"/>
      <c r="D83" s="327"/>
      <c r="E83" s="327"/>
      <c r="F83" s="327"/>
      <c r="G83" s="327"/>
      <c r="H83" s="327"/>
      <c r="I83" s="327"/>
      <c r="J83" s="327"/>
    </row>
    <row r="84" spans="1:10" s="28" customFormat="1" ht="12">
      <c r="A84" s="327"/>
      <c r="B84" s="327"/>
      <c r="C84" s="327"/>
      <c r="D84" s="327"/>
      <c r="E84" s="327"/>
      <c r="F84" s="327"/>
      <c r="G84" s="327"/>
      <c r="H84" s="327"/>
      <c r="I84" s="327"/>
      <c r="J84" s="327"/>
    </row>
    <row r="85" spans="1:10" s="28" customFormat="1" ht="12">
      <c r="A85" s="327"/>
      <c r="B85" s="327"/>
      <c r="C85" s="327"/>
      <c r="D85" s="327"/>
      <c r="E85" s="327"/>
      <c r="F85" s="327"/>
      <c r="G85" s="327"/>
      <c r="H85" s="327"/>
      <c r="I85" s="327"/>
      <c r="J85" s="327"/>
    </row>
    <row r="205" spans="4:4">
      <c r="D205" s="2108"/>
    </row>
    <row r="207" spans="4:4">
      <c r="D207" s="2108"/>
    </row>
    <row r="208" spans="4:4">
      <c r="D208" s="2108"/>
    </row>
    <row r="209" spans="4:4">
      <c r="D209" s="2108"/>
    </row>
    <row r="210" spans="4:4">
      <c r="D210" s="2108"/>
    </row>
    <row r="211" spans="4:4">
      <c r="D211" s="2108"/>
    </row>
    <row r="212" spans="4:4">
      <c r="D212" s="2108"/>
    </row>
    <row r="213" spans="4:4">
      <c r="D213" s="2108"/>
    </row>
    <row r="214" spans="4:4">
      <c r="D214" s="2108"/>
    </row>
    <row r="289" spans="1:3">
      <c r="A289" s="2108"/>
      <c r="B289" s="2108"/>
      <c r="C289" s="2108"/>
    </row>
    <row r="290" spans="1:3">
      <c r="A290" s="2108"/>
      <c r="B290" s="2108"/>
      <c r="C290" s="2108"/>
    </row>
    <row r="291" spans="1:3">
      <c r="A291" s="2108"/>
      <c r="B291" s="2108"/>
      <c r="C291" s="2108"/>
    </row>
    <row r="292" spans="1:3">
      <c r="A292" s="2108"/>
      <c r="B292" s="2108"/>
      <c r="C292" s="2108"/>
    </row>
    <row r="293" spans="1:3">
      <c r="A293" s="2108"/>
      <c r="B293" s="2108"/>
      <c r="C293" s="2108"/>
    </row>
    <row r="323" spans="1:2">
      <c r="A323" s="2108"/>
      <c r="B323" s="2108"/>
    </row>
    <row r="392" spans="1:1">
      <c r="A392" s="321"/>
    </row>
    <row r="409" spans="1:1">
      <c r="A409" s="2108"/>
    </row>
    <row r="410" spans="1:1">
      <c r="A410" s="2108"/>
    </row>
    <row r="411" spans="1:1">
      <c r="A411" s="2108"/>
    </row>
    <row r="412" spans="1:1">
      <c r="A412" s="2108"/>
    </row>
    <row r="413" spans="1:1">
      <c r="A413" s="2108"/>
    </row>
    <row r="414" spans="1:1">
      <c r="A414" s="2108"/>
    </row>
    <row r="415" spans="1:1">
      <c r="A415" s="2108"/>
    </row>
    <row r="416" spans="1:1">
      <c r="A416" s="2108"/>
    </row>
    <row r="417" spans="1:1">
      <c r="A417" s="2108"/>
    </row>
    <row r="418" spans="1:1">
      <c r="A418" s="2108"/>
    </row>
    <row r="419" spans="1:1">
      <c r="A419" s="2108"/>
    </row>
    <row r="420" spans="1:1">
      <c r="A420" s="2108"/>
    </row>
    <row r="421" spans="1:1">
      <c r="A421" s="2108"/>
    </row>
    <row r="422" spans="1:1">
      <c r="A422" s="2108"/>
    </row>
    <row r="423" spans="1:1">
      <c r="A423" s="2108"/>
    </row>
    <row r="424" spans="1:1">
      <c r="A424" s="2108"/>
    </row>
    <row r="425" spans="1:1">
      <c r="A425" s="2108"/>
    </row>
    <row r="426" spans="1:1">
      <c r="A426" s="2108"/>
    </row>
    <row r="427" spans="1:1">
      <c r="A427" s="2108"/>
    </row>
    <row r="428" spans="1:1">
      <c r="A428" s="2108"/>
    </row>
    <row r="429" spans="1:1">
      <c r="A429" s="2108"/>
    </row>
    <row r="430" spans="1:1">
      <c r="A430" s="2108"/>
    </row>
    <row r="431" spans="1:1">
      <c r="A431" s="2108"/>
    </row>
    <row r="432" spans="1:1">
      <c r="A432" s="2108"/>
    </row>
    <row r="433" spans="1:1">
      <c r="A433" s="2108"/>
    </row>
    <row r="434" spans="1:1">
      <c r="A434" s="2108"/>
    </row>
    <row r="435" spans="1:1">
      <c r="A435" s="2108"/>
    </row>
    <row r="436" spans="1:1">
      <c r="A436" s="2108"/>
    </row>
    <row r="437" spans="1:1">
      <c r="A437" s="2108"/>
    </row>
    <row r="438" spans="1:1">
      <c r="A438" s="2108"/>
    </row>
    <row r="439" spans="1:1">
      <c r="A439" s="2108"/>
    </row>
    <row r="440" spans="1:1">
      <c r="A440" s="2108"/>
    </row>
    <row r="441" spans="1:1">
      <c r="A441" s="2108"/>
    </row>
    <row r="442" spans="1:1">
      <c r="A442" s="2108"/>
    </row>
    <row r="443" spans="1:1">
      <c r="A443" s="2108"/>
    </row>
    <row r="444" spans="1:1">
      <c r="A444" s="2108"/>
    </row>
    <row r="445" spans="1:1">
      <c r="A445" s="2108"/>
    </row>
    <row r="446" spans="1:1">
      <c r="A446" s="2108"/>
    </row>
    <row r="447" spans="1:1">
      <c r="A447" s="2108"/>
    </row>
    <row r="448" spans="1:1">
      <c r="A448" s="2108"/>
    </row>
    <row r="449" spans="1:1">
      <c r="A449" s="2108"/>
    </row>
    <row r="450" spans="1:1">
      <c r="A450" s="2108"/>
    </row>
    <row r="451" spans="1:1">
      <c r="A451" s="2108"/>
    </row>
    <row r="452" spans="1:1">
      <c r="A452" s="2108"/>
    </row>
    <row r="453" spans="1:1">
      <c r="A453" s="2108"/>
    </row>
    <row r="454" spans="1:1">
      <c r="A454" s="2108"/>
    </row>
    <row r="455" spans="1:1">
      <c r="A455" s="2108"/>
    </row>
    <row r="456" spans="1:1">
      <c r="A456" s="2108"/>
    </row>
    <row r="457" spans="1:1">
      <c r="A457" s="2108"/>
    </row>
    <row r="458" spans="1:1">
      <c r="A458" s="2108"/>
    </row>
    <row r="459" spans="1:1">
      <c r="A459" s="2108"/>
    </row>
    <row r="460" spans="1:1">
      <c r="A460" s="2108"/>
    </row>
    <row r="461" spans="1:1">
      <c r="A461" s="2108"/>
    </row>
    <row r="462" spans="1:1">
      <c r="A462" s="2108"/>
    </row>
    <row r="463" spans="1:1">
      <c r="A463" s="2108"/>
    </row>
  </sheetData>
  <mergeCells count="1">
    <mergeCell ref="A9:H10"/>
  </mergeCells>
  <phoneticPr fontId="29" type="noConversion"/>
  <printOptions horizontalCentered="1"/>
  <pageMargins left="0.75" right="0.25" top="0.5" bottom="0.25" header="0.5" footer="0.5"/>
  <pageSetup orientation="portrait" r:id="rId1"/>
  <headerFooter alignWithMargins="0"/>
</worksheet>
</file>

<file path=xl/worksheets/sheet78.xml><?xml version="1.0" encoding="utf-8"?>
<worksheet xmlns="http://schemas.openxmlformats.org/spreadsheetml/2006/main" xmlns:r="http://schemas.openxmlformats.org/officeDocument/2006/relationships">
  <sheetPr transitionEvaluation="1" transitionEntry="1" codeName="Sheet65"/>
  <dimension ref="A1:N356"/>
  <sheetViews>
    <sheetView view="pageBreakPreview" zoomScale="60" zoomScaleNormal="100" workbookViewId="0"/>
  </sheetViews>
  <sheetFormatPr defaultColWidth="10.85546875" defaultRowHeight="12.75"/>
  <cols>
    <col min="1" max="1" width="10.85546875" style="327"/>
    <col min="2" max="2" width="1.5703125" style="327" customWidth="1"/>
    <col min="3" max="3" width="26.7109375" style="327" customWidth="1"/>
    <col min="4" max="4" width="3.5703125" style="327" customWidth="1"/>
    <col min="5" max="5" width="15" style="327" customWidth="1"/>
    <col min="6" max="6" width="14" style="327" customWidth="1"/>
    <col min="7" max="7" width="24" style="327" customWidth="1"/>
    <col min="8" max="16384" width="10.85546875" style="978"/>
  </cols>
  <sheetData>
    <row r="1" spans="1:7">
      <c r="A1" s="321" t="s">
        <v>1271</v>
      </c>
      <c r="B1" s="321"/>
      <c r="C1" s="321"/>
      <c r="E1" s="365"/>
      <c r="F1" s="595" t="s">
        <v>1741</v>
      </c>
      <c r="G1" s="321"/>
    </row>
    <row r="2" spans="1:7">
      <c r="A2" s="321"/>
      <c r="B2" s="321"/>
      <c r="C2" s="321"/>
      <c r="E2" s="365"/>
      <c r="F2" s="600"/>
      <c r="G2" s="321"/>
    </row>
    <row r="3" spans="1:7">
      <c r="A3" s="321" t="s">
        <v>3808</v>
      </c>
      <c r="B3" s="321"/>
      <c r="C3" s="321"/>
      <c r="E3" s="365"/>
      <c r="F3" s="595" t="s">
        <v>2154</v>
      </c>
      <c r="G3" s="321"/>
    </row>
    <row r="4" spans="1:7">
      <c r="A4" s="321" t="s">
        <v>3807</v>
      </c>
      <c r="B4" s="2335"/>
      <c r="C4" s="317"/>
      <c r="E4" s="417"/>
      <c r="F4" s="595" t="s">
        <v>1076</v>
      </c>
      <c r="G4" s="321"/>
    </row>
    <row r="5" spans="1:7">
      <c r="A5" s="321" t="s">
        <v>2632</v>
      </c>
      <c r="B5" s="2335"/>
      <c r="C5" s="321"/>
      <c r="E5" s="321"/>
      <c r="F5" s="1978" t="s">
        <v>4012</v>
      </c>
      <c r="G5" s="321"/>
    </row>
    <row r="6" spans="1:7">
      <c r="A6" s="321"/>
      <c r="B6" s="321"/>
      <c r="C6" s="321"/>
      <c r="D6" s="321"/>
      <c r="E6" s="321"/>
      <c r="F6" s="321"/>
      <c r="G6" s="321"/>
    </row>
    <row r="7" spans="1:7">
      <c r="A7" s="2585" t="s">
        <v>1985</v>
      </c>
      <c r="B7" s="2583"/>
      <c r="C7" s="2583"/>
      <c r="D7" s="2583"/>
      <c r="E7" s="2583"/>
      <c r="F7" s="2583"/>
      <c r="G7" s="2583"/>
    </row>
    <row r="8" spans="1:7">
      <c r="A8" s="2583"/>
      <c r="B8" s="2583"/>
      <c r="C8" s="2583"/>
      <c r="D8" s="2583"/>
      <c r="E8" s="2583"/>
      <c r="F8" s="2583"/>
      <c r="G8" s="2583"/>
    </row>
    <row r="9" spans="1:7" ht="13.5" thickBot="1">
      <c r="A9" s="366"/>
      <c r="B9" s="366"/>
      <c r="C9" s="366"/>
      <c r="D9" s="366"/>
      <c r="E9" s="366"/>
      <c r="F9" s="366"/>
      <c r="G9" s="366"/>
    </row>
    <row r="10" spans="1:7">
      <c r="A10" s="348"/>
      <c r="B10" s="321"/>
      <c r="C10" s="919">
        <v>-1</v>
      </c>
      <c r="D10" s="885"/>
      <c r="E10" s="886">
        <v>-2</v>
      </c>
      <c r="F10" s="886"/>
      <c r="G10" s="886"/>
    </row>
    <row r="11" spans="1:7">
      <c r="A11" s="1943" t="s">
        <v>1122</v>
      </c>
      <c r="B11" s="321"/>
      <c r="C11" s="1943" t="s">
        <v>1983</v>
      </c>
      <c r="D11" s="321"/>
      <c r="E11" s="1990" t="s">
        <v>1986</v>
      </c>
      <c r="F11" s="1990"/>
      <c r="G11" s="1990"/>
    </row>
    <row r="12" spans="1:7">
      <c r="A12" s="326"/>
    </row>
    <row r="13" spans="1:7">
      <c r="A13" s="928">
        <v>1</v>
      </c>
      <c r="B13" s="1991"/>
      <c r="C13" s="2622" t="s">
        <v>3831</v>
      </c>
      <c r="D13" s="2622"/>
      <c r="E13" s="2622"/>
      <c r="F13" s="2622"/>
      <c r="G13" s="2622"/>
    </row>
    <row r="14" spans="1:7">
      <c r="A14" s="326">
        <v>2</v>
      </c>
      <c r="C14" s="2622"/>
      <c r="D14" s="2622"/>
      <c r="E14" s="2622"/>
      <c r="F14" s="2622"/>
      <c r="G14" s="2622"/>
    </row>
    <row r="15" spans="1:7">
      <c r="A15" s="326"/>
    </row>
    <row r="16" spans="1:7">
      <c r="A16" s="326"/>
    </row>
    <row r="17" spans="1:1">
      <c r="A17" s="326"/>
    </row>
    <row r="18" spans="1:1">
      <c r="A18" s="326"/>
    </row>
    <row r="19" spans="1:1">
      <c r="A19" s="326"/>
    </row>
    <row r="20" spans="1:1">
      <c r="A20" s="326"/>
    </row>
    <row r="21" spans="1:1">
      <c r="A21" s="326"/>
    </row>
    <row r="22" spans="1:1">
      <c r="A22" s="326"/>
    </row>
    <row r="23" spans="1:1">
      <c r="A23" s="326"/>
    </row>
    <row r="24" spans="1:1">
      <c r="A24" s="326"/>
    </row>
    <row r="25" spans="1:1">
      <c r="A25" s="326"/>
    </row>
    <row r="26" spans="1:1">
      <c r="A26" s="326"/>
    </row>
    <row r="27" spans="1:1">
      <c r="A27" s="326"/>
    </row>
    <row r="28" spans="1:1">
      <c r="A28" s="326"/>
    </row>
    <row r="29" spans="1:1">
      <c r="A29" s="326"/>
    </row>
    <row r="30" spans="1:1">
      <c r="A30" s="326"/>
    </row>
    <row r="31" spans="1:1">
      <c r="A31" s="326"/>
    </row>
    <row r="32" spans="1:1">
      <c r="A32" s="326"/>
    </row>
    <row r="33" spans="1:1">
      <c r="A33" s="326"/>
    </row>
    <row r="34" spans="1:1">
      <c r="A34" s="326"/>
    </row>
    <row r="35" spans="1:1">
      <c r="A35" s="326"/>
    </row>
    <row r="36" spans="1:1">
      <c r="A36" s="326"/>
    </row>
    <row r="37" spans="1:1">
      <c r="A37" s="326"/>
    </row>
    <row r="38" spans="1:1">
      <c r="A38" s="326"/>
    </row>
    <row r="39" spans="1:1">
      <c r="A39" s="326"/>
    </row>
    <row r="40" spans="1:1">
      <c r="A40" s="326"/>
    </row>
    <row r="41" spans="1:1">
      <c r="A41" s="326"/>
    </row>
    <row r="42" spans="1:1">
      <c r="A42" s="326"/>
    </row>
    <row r="43" spans="1:1">
      <c r="A43" s="326"/>
    </row>
    <row r="44" spans="1:1">
      <c r="A44" s="326"/>
    </row>
    <row r="45" spans="1:1">
      <c r="A45" s="326"/>
    </row>
    <row r="46" spans="1:1">
      <c r="A46" s="326"/>
    </row>
    <row r="47" spans="1:1">
      <c r="A47" s="326"/>
    </row>
    <row r="48" spans="1:1">
      <c r="A48" s="326"/>
    </row>
    <row r="49" spans="1:7">
      <c r="A49" s="346"/>
      <c r="B49" s="364"/>
      <c r="C49" s="364"/>
      <c r="D49" s="364"/>
      <c r="E49" s="364"/>
      <c r="F49" s="364"/>
      <c r="G49" s="364"/>
    </row>
    <row r="50" spans="1:7">
      <c r="A50" s="326"/>
    </row>
    <row r="51" spans="1:7">
      <c r="A51" s="326"/>
    </row>
    <row r="52" spans="1:7">
      <c r="A52" s="326"/>
    </row>
    <row r="53" spans="1:7">
      <c r="A53" s="326"/>
    </row>
    <row r="54" spans="1:7">
      <c r="A54" s="326"/>
    </row>
    <row r="55" spans="1:7">
      <c r="A55" s="326"/>
    </row>
    <row r="56" spans="1:7">
      <c r="A56" s="326"/>
    </row>
    <row r="57" spans="1:7">
      <c r="A57" s="326"/>
    </row>
    <row r="58" spans="1:7">
      <c r="A58" s="326"/>
    </row>
    <row r="59" spans="1:7">
      <c r="A59" s="326"/>
    </row>
    <row r="60" spans="1:7">
      <c r="A60" s="326"/>
    </row>
    <row r="61" spans="1:7">
      <c r="A61" s="326"/>
    </row>
    <row r="62" spans="1:7">
      <c r="A62" s="326"/>
    </row>
    <row r="63" spans="1:7">
      <c r="A63" s="326"/>
    </row>
    <row r="64" spans="1:7">
      <c r="A64" s="326"/>
    </row>
    <row r="65" spans="1:7">
      <c r="A65" s="326"/>
    </row>
    <row r="66" spans="1:7">
      <c r="A66" s="326"/>
    </row>
    <row r="67" spans="1:7">
      <c r="A67" s="326"/>
    </row>
    <row r="68" spans="1:7">
      <c r="A68" s="326"/>
    </row>
    <row r="69" spans="1:7">
      <c r="A69" s="326"/>
    </row>
    <row r="70" spans="1:7">
      <c r="A70" s="326"/>
    </row>
    <row r="71" spans="1:7">
      <c r="A71" s="326"/>
    </row>
    <row r="72" spans="1:7">
      <c r="A72" s="326"/>
    </row>
    <row r="73" spans="1:7">
      <c r="A73" s="326"/>
    </row>
    <row r="74" spans="1:7">
      <c r="A74" s="326"/>
    </row>
    <row r="75" spans="1:7">
      <c r="A75" s="326"/>
    </row>
    <row r="76" spans="1:7">
      <c r="A76" s="326"/>
    </row>
    <row r="77" spans="1:7">
      <c r="A77" s="326"/>
    </row>
    <row r="78" spans="1:7">
      <c r="A78" s="364"/>
      <c r="B78" s="326"/>
      <c r="C78" s="326"/>
      <c r="D78" s="326"/>
      <c r="E78" s="326"/>
      <c r="F78" s="326"/>
      <c r="G78" s="326"/>
    </row>
    <row r="79" spans="1:7">
      <c r="A79" s="364"/>
    </row>
    <row r="87" spans="7:7">
      <c r="G87" s="410"/>
    </row>
    <row r="88" spans="7:7">
      <c r="G88" s="337"/>
    </row>
    <row r="89" spans="7:7">
      <c r="G89" s="337"/>
    </row>
    <row r="90" spans="7:7">
      <c r="G90" s="337"/>
    </row>
    <row r="91" spans="7:7">
      <c r="G91" s="337"/>
    </row>
    <row r="92" spans="7:7">
      <c r="G92" s="337"/>
    </row>
    <row r="93" spans="7:7">
      <c r="G93" s="337"/>
    </row>
    <row r="94" spans="7:7">
      <c r="G94" s="337"/>
    </row>
    <row r="95" spans="7:7">
      <c r="G95" s="337"/>
    </row>
    <row r="96" spans="7:7">
      <c r="G96" s="337"/>
    </row>
    <row r="97" spans="7:7">
      <c r="G97" s="337"/>
    </row>
    <row r="98" spans="7:7">
      <c r="G98" s="337"/>
    </row>
    <row r="99" spans="7:7">
      <c r="G99" s="337"/>
    </row>
    <row r="100" spans="7:7">
      <c r="G100" s="337"/>
    </row>
    <row r="101" spans="7:7">
      <c r="G101" s="337"/>
    </row>
    <row r="102" spans="7:7">
      <c r="G102" s="337"/>
    </row>
    <row r="103" spans="7:7">
      <c r="G103" s="337"/>
    </row>
    <row r="104" spans="7:7">
      <c r="G104" s="337"/>
    </row>
    <row r="105" spans="7:7">
      <c r="G105" s="337"/>
    </row>
    <row r="106" spans="7:7">
      <c r="G106" s="337"/>
    </row>
    <row r="107" spans="7:7">
      <c r="G107" s="337"/>
    </row>
    <row r="108" spans="7:7">
      <c r="G108" s="337"/>
    </row>
    <row r="109" spans="7:7">
      <c r="G109" s="337"/>
    </row>
    <row r="110" spans="7:7">
      <c r="G110" s="337"/>
    </row>
    <row r="111" spans="7:7">
      <c r="G111" s="337"/>
    </row>
    <row r="112" spans="7:7">
      <c r="G112" s="337"/>
    </row>
    <row r="113" spans="7:7">
      <c r="G113" s="337"/>
    </row>
    <row r="114" spans="7:7">
      <c r="G114" s="337"/>
    </row>
    <row r="115" spans="7:7">
      <c r="G115" s="337"/>
    </row>
    <row r="116" spans="7:7">
      <c r="G116" s="337"/>
    </row>
    <row r="118" spans="7:7">
      <c r="G118" s="410"/>
    </row>
    <row r="158" spans="7:7">
      <c r="G158" s="410"/>
    </row>
    <row r="159" spans="7:7">
      <c r="G159" s="337"/>
    </row>
    <row r="160" spans="7:7">
      <c r="G160" s="337"/>
    </row>
    <row r="161" spans="7:14">
      <c r="G161" s="337"/>
      <c r="J161" s="2246"/>
      <c r="N161" s="2246"/>
    </row>
    <row r="162" spans="7:14">
      <c r="G162" s="337"/>
    </row>
    <row r="163" spans="7:14">
      <c r="G163" s="337"/>
    </row>
    <row r="164" spans="7:14">
      <c r="G164" s="337"/>
      <c r="J164" s="2246"/>
      <c r="N164" s="2246"/>
    </row>
    <row r="165" spans="7:14">
      <c r="G165" s="337"/>
    </row>
    <row r="166" spans="7:14">
      <c r="G166" s="337"/>
    </row>
    <row r="167" spans="7:14">
      <c r="G167" s="337"/>
    </row>
    <row r="168" spans="7:14">
      <c r="G168" s="337"/>
    </row>
    <row r="169" spans="7:14">
      <c r="G169" s="337"/>
    </row>
    <row r="170" spans="7:14">
      <c r="G170" s="337"/>
    </row>
    <row r="171" spans="7:14">
      <c r="G171" s="337"/>
    </row>
    <row r="172" spans="7:14">
      <c r="G172" s="337"/>
    </row>
    <row r="173" spans="7:14">
      <c r="G173" s="337"/>
    </row>
    <row r="174" spans="7:14">
      <c r="G174" s="337"/>
    </row>
    <row r="175" spans="7:14">
      <c r="G175" s="337"/>
    </row>
    <row r="176" spans="7:14">
      <c r="G176" s="337"/>
    </row>
    <row r="177" spans="7:7">
      <c r="G177" s="337"/>
    </row>
    <row r="178" spans="7:7">
      <c r="G178" s="337"/>
    </row>
    <row r="179" spans="7:7">
      <c r="G179" s="337"/>
    </row>
    <row r="180" spans="7:7">
      <c r="G180" s="337"/>
    </row>
    <row r="181" spans="7:7">
      <c r="G181" s="337"/>
    </row>
    <row r="182" spans="7:7">
      <c r="G182" s="337"/>
    </row>
    <row r="183" spans="7:7">
      <c r="G183" s="337"/>
    </row>
    <row r="184" spans="7:7">
      <c r="G184" s="337"/>
    </row>
    <row r="185" spans="7:7">
      <c r="G185" s="337"/>
    </row>
    <row r="186" spans="7:7">
      <c r="G186" s="337"/>
    </row>
    <row r="187" spans="7:7">
      <c r="G187" s="337"/>
    </row>
    <row r="189" spans="7:7">
      <c r="G189" s="410"/>
    </row>
    <row r="203" spans="4:4">
      <c r="D203" s="2108"/>
    </row>
    <row r="205" spans="4:4">
      <c r="D205" s="2108"/>
    </row>
    <row r="206" spans="4:4">
      <c r="D206" s="2108"/>
    </row>
    <row r="207" spans="4:4">
      <c r="D207" s="2108"/>
    </row>
    <row r="208" spans="4:4">
      <c r="D208" s="2108"/>
    </row>
    <row r="209" spans="4:7">
      <c r="D209" s="2108"/>
    </row>
    <row r="210" spans="4:7">
      <c r="D210" s="2108"/>
    </row>
    <row r="211" spans="4:7">
      <c r="D211" s="2108"/>
    </row>
    <row r="212" spans="4:7">
      <c r="D212" s="2108"/>
    </row>
    <row r="218" spans="4:7">
      <c r="G218" s="410"/>
    </row>
    <row r="219" spans="4:7">
      <c r="G219" s="337"/>
    </row>
    <row r="220" spans="4:7">
      <c r="G220" s="337"/>
    </row>
    <row r="221" spans="4:7">
      <c r="G221" s="337"/>
    </row>
    <row r="222" spans="4:7">
      <c r="G222" s="337"/>
    </row>
    <row r="223" spans="4:7">
      <c r="G223" s="337"/>
    </row>
    <row r="224" spans="4:7">
      <c r="G224" s="337"/>
    </row>
    <row r="225" spans="7:7">
      <c r="G225" s="337"/>
    </row>
    <row r="226" spans="7:7">
      <c r="G226" s="337"/>
    </row>
    <row r="227" spans="7:7">
      <c r="G227" s="337"/>
    </row>
    <row r="228" spans="7:7">
      <c r="G228" s="337"/>
    </row>
    <row r="229" spans="7:7">
      <c r="G229" s="337"/>
    </row>
    <row r="230" spans="7:7">
      <c r="G230" s="337"/>
    </row>
    <row r="231" spans="7:7">
      <c r="G231" s="337"/>
    </row>
    <row r="232" spans="7:7">
      <c r="G232" s="337"/>
    </row>
    <row r="233" spans="7:7">
      <c r="G233" s="337"/>
    </row>
    <row r="234" spans="7:7">
      <c r="G234" s="337"/>
    </row>
    <row r="235" spans="7:7">
      <c r="G235" s="337"/>
    </row>
    <row r="236" spans="7:7">
      <c r="G236" s="337"/>
    </row>
    <row r="237" spans="7:7">
      <c r="G237" s="337"/>
    </row>
    <row r="256" spans="7:7">
      <c r="G256" s="410"/>
    </row>
    <row r="257" spans="7:7">
      <c r="G257" s="337"/>
    </row>
    <row r="258" spans="7:7">
      <c r="G258" s="337"/>
    </row>
    <row r="259" spans="7:7">
      <c r="G259" s="337"/>
    </row>
    <row r="260" spans="7:7">
      <c r="G260" s="337"/>
    </row>
    <row r="261" spans="7:7">
      <c r="G261" s="337"/>
    </row>
    <row r="262" spans="7:7">
      <c r="G262" s="337"/>
    </row>
    <row r="263" spans="7:7">
      <c r="G263" s="337"/>
    </row>
    <row r="264" spans="7:7">
      <c r="G264" s="337"/>
    </row>
    <row r="265" spans="7:7">
      <c r="G265" s="337"/>
    </row>
    <row r="266" spans="7:7">
      <c r="G266" s="337"/>
    </row>
    <row r="267" spans="7:7">
      <c r="G267" s="337"/>
    </row>
    <row r="268" spans="7:7">
      <c r="G268" s="337"/>
    </row>
    <row r="269" spans="7:7">
      <c r="G269" s="337"/>
    </row>
    <row r="270" spans="7:7">
      <c r="G270" s="337"/>
    </row>
    <row r="271" spans="7:7">
      <c r="G271" s="337"/>
    </row>
    <row r="272" spans="7:7">
      <c r="G272" s="337"/>
    </row>
    <row r="273" spans="1:7">
      <c r="G273" s="337"/>
    </row>
    <row r="274" spans="1:7">
      <c r="G274" s="337"/>
    </row>
    <row r="275" spans="1:7">
      <c r="G275" s="337"/>
    </row>
    <row r="276" spans="1:7">
      <c r="G276" s="337"/>
    </row>
    <row r="277" spans="1:7">
      <c r="G277" s="337"/>
    </row>
    <row r="278" spans="1:7">
      <c r="G278" s="337"/>
    </row>
    <row r="279" spans="1:7">
      <c r="G279" s="337"/>
    </row>
    <row r="280" spans="1:7">
      <c r="G280" s="337"/>
    </row>
    <row r="281" spans="1:7">
      <c r="G281" s="337"/>
    </row>
    <row r="282" spans="1:7">
      <c r="G282" s="337"/>
    </row>
    <row r="283" spans="1:7">
      <c r="G283" s="337"/>
    </row>
    <row r="284" spans="1:7">
      <c r="G284" s="337"/>
    </row>
    <row r="285" spans="1:7">
      <c r="G285" s="337"/>
    </row>
    <row r="286" spans="1:7">
      <c r="G286" s="337"/>
    </row>
    <row r="287" spans="1:7">
      <c r="A287" s="2108"/>
      <c r="B287" s="2108"/>
      <c r="C287" s="2108"/>
      <c r="G287" s="337"/>
    </row>
    <row r="288" spans="1:7">
      <c r="A288" s="2108"/>
      <c r="B288" s="2108"/>
      <c r="C288" s="2108"/>
      <c r="G288" s="337"/>
    </row>
    <row r="289" spans="1:7">
      <c r="A289" s="2108"/>
      <c r="B289" s="2108"/>
      <c r="C289" s="2108"/>
      <c r="G289" s="337"/>
    </row>
    <row r="290" spans="1:7">
      <c r="A290" s="2108"/>
      <c r="B290" s="2108"/>
      <c r="C290" s="2108"/>
      <c r="G290" s="337"/>
    </row>
    <row r="291" spans="1:7">
      <c r="A291" s="2108"/>
      <c r="B291" s="2108"/>
      <c r="C291" s="2108"/>
      <c r="G291" s="337"/>
    </row>
    <row r="292" spans="1:7">
      <c r="G292" s="337"/>
    </row>
    <row r="294" spans="1:7">
      <c r="G294" s="410"/>
    </row>
    <row r="296" spans="1:7">
      <c r="G296" s="2108"/>
    </row>
    <row r="316" spans="7:7">
      <c r="G316" s="410"/>
    </row>
    <row r="317" spans="7:7">
      <c r="G317" s="337"/>
    </row>
    <row r="318" spans="7:7">
      <c r="G318" s="337"/>
    </row>
    <row r="319" spans="7:7">
      <c r="G319" s="337"/>
    </row>
    <row r="320" spans="7:7">
      <c r="G320" s="337"/>
    </row>
    <row r="321" spans="1:7">
      <c r="A321" s="2108"/>
      <c r="B321" s="2108"/>
      <c r="G321" s="337"/>
    </row>
    <row r="322" spans="1:7">
      <c r="G322" s="337"/>
    </row>
    <row r="323" spans="1:7">
      <c r="G323" s="337"/>
    </row>
    <row r="324" spans="1:7">
      <c r="G324" s="337"/>
    </row>
    <row r="325" spans="1:7">
      <c r="G325" s="337"/>
    </row>
    <row r="326" spans="1:7">
      <c r="G326" s="337"/>
    </row>
    <row r="327" spans="1:7">
      <c r="G327" s="337"/>
    </row>
    <row r="328" spans="1:7">
      <c r="G328" s="337"/>
    </row>
    <row r="329" spans="1:7">
      <c r="G329" s="337"/>
    </row>
    <row r="330" spans="1:7">
      <c r="G330" s="337"/>
    </row>
    <row r="331" spans="1:7">
      <c r="G331" s="337"/>
    </row>
    <row r="332" spans="1:7">
      <c r="G332" s="337"/>
    </row>
    <row r="333" spans="1:7">
      <c r="G333" s="337"/>
    </row>
    <row r="334" spans="1:7">
      <c r="G334" s="337"/>
    </row>
    <row r="335" spans="1:7">
      <c r="G335" s="337"/>
    </row>
    <row r="336" spans="1:7">
      <c r="G336" s="337"/>
    </row>
    <row r="337" spans="7:7">
      <c r="G337" s="337"/>
    </row>
    <row r="338" spans="7:7">
      <c r="G338" s="337"/>
    </row>
    <row r="339" spans="7:7">
      <c r="G339" s="337"/>
    </row>
    <row r="340" spans="7:7">
      <c r="G340" s="337"/>
    </row>
    <row r="341" spans="7:7">
      <c r="G341" s="337"/>
    </row>
    <row r="342" spans="7:7">
      <c r="G342" s="337"/>
    </row>
    <row r="343" spans="7:7">
      <c r="G343" s="337"/>
    </row>
    <row r="344" spans="7:7">
      <c r="G344" s="337"/>
    </row>
    <row r="345" spans="7:7">
      <c r="G345" s="337"/>
    </row>
    <row r="346" spans="7:7">
      <c r="G346" s="337"/>
    </row>
    <row r="347" spans="7:7">
      <c r="G347" s="337"/>
    </row>
    <row r="348" spans="7:7">
      <c r="G348" s="337"/>
    </row>
    <row r="349" spans="7:7">
      <c r="G349" s="337"/>
    </row>
    <row r="350" spans="7:7">
      <c r="G350" s="337"/>
    </row>
    <row r="351" spans="7:7">
      <c r="G351" s="337"/>
    </row>
    <row r="352" spans="7:7">
      <c r="G352" s="337"/>
    </row>
    <row r="354" spans="7:7">
      <c r="G354" s="410"/>
    </row>
    <row r="356" spans="7:7">
      <c r="G356" s="2108"/>
    </row>
  </sheetData>
  <mergeCells count="2">
    <mergeCell ref="A7:G8"/>
    <mergeCell ref="C13:G14"/>
  </mergeCells>
  <phoneticPr fontId="29" type="noConversion"/>
  <printOptions horizontalCentered="1"/>
  <pageMargins left="0.75" right="0.25" top="0.5" bottom="0.25" header="0.5" footer="0.5"/>
  <pageSetup orientation="portrait" r:id="rId1"/>
  <headerFooter alignWithMargins="0"/>
</worksheet>
</file>

<file path=xl/worksheets/sheet79.xml><?xml version="1.0" encoding="utf-8"?>
<worksheet xmlns="http://schemas.openxmlformats.org/spreadsheetml/2006/main" xmlns:r="http://schemas.openxmlformats.org/officeDocument/2006/relationships">
  <sheetPr transitionEvaluation="1" transitionEntry="1" codeName="Sheet67">
    <pageSetUpPr fitToPage="1"/>
  </sheetPr>
  <dimension ref="A1:L465"/>
  <sheetViews>
    <sheetView view="pageBreakPreview" zoomScale="60" zoomScaleNormal="100" workbookViewId="0"/>
  </sheetViews>
  <sheetFormatPr defaultColWidth="10.85546875" defaultRowHeight="12"/>
  <cols>
    <col min="1" max="1" width="7" style="327" customWidth="1"/>
    <col min="2" max="2" width="14.42578125" style="327" customWidth="1"/>
    <col min="3" max="3" width="26.140625" style="327" customWidth="1"/>
    <col min="4" max="4" width="18.28515625" style="327" customWidth="1"/>
    <col min="5" max="5" width="19.42578125" style="327" customWidth="1"/>
    <col min="6" max="6" width="15.85546875" style="327" customWidth="1"/>
    <col min="7" max="16384" width="10.85546875" style="327"/>
  </cols>
  <sheetData>
    <row r="1" spans="1:12">
      <c r="A1" s="321" t="s">
        <v>868</v>
      </c>
      <c r="B1" s="321"/>
      <c r="C1" s="365"/>
      <c r="E1" s="321" t="s">
        <v>1741</v>
      </c>
    </row>
    <row r="2" spans="1:12">
      <c r="A2" s="321"/>
      <c r="B2" s="321"/>
      <c r="C2" s="365"/>
      <c r="E2" s="321"/>
    </row>
    <row r="3" spans="1:12">
      <c r="A3" s="321" t="s">
        <v>3808</v>
      </c>
      <c r="B3" s="321"/>
      <c r="C3" s="365"/>
      <c r="E3" s="321" t="s">
        <v>1987</v>
      </c>
    </row>
    <row r="4" spans="1:12">
      <c r="A4" s="321" t="s">
        <v>3807</v>
      </c>
      <c r="B4" s="321"/>
      <c r="C4" s="417"/>
      <c r="E4" s="321" t="s">
        <v>1076</v>
      </c>
    </row>
    <row r="5" spans="1:12">
      <c r="A5" s="321" t="s">
        <v>2632</v>
      </c>
      <c r="B5" s="321"/>
      <c r="C5" s="321"/>
      <c r="E5" s="1978" t="s">
        <v>4012</v>
      </c>
    </row>
    <row r="6" spans="1:12">
      <c r="A6" s="321"/>
      <c r="B6" s="321"/>
      <c r="C6" s="321"/>
      <c r="D6" s="321"/>
      <c r="E6" s="321"/>
      <c r="F6" s="321"/>
    </row>
    <row r="7" spans="1:12">
      <c r="A7" s="2582" t="s">
        <v>2065</v>
      </c>
      <c r="B7" s="2582"/>
      <c r="C7" s="2582"/>
      <c r="D7" s="2582"/>
      <c r="E7" s="2582"/>
      <c r="F7" s="2582"/>
    </row>
    <row r="8" spans="1:12">
      <c r="A8" s="2582"/>
      <c r="B8" s="2582"/>
      <c r="C8" s="2582"/>
      <c r="D8" s="2582"/>
      <c r="E8" s="2582"/>
      <c r="F8" s="2582"/>
    </row>
    <row r="9" spans="1:12" ht="12.75" thickBot="1">
      <c r="A9" s="366"/>
      <c r="B9" s="366"/>
      <c r="C9" s="366"/>
      <c r="D9" s="366"/>
      <c r="E9" s="366"/>
      <c r="F9" s="366"/>
      <c r="G9" s="364"/>
      <c r="H9" s="364"/>
      <c r="I9" s="364"/>
      <c r="J9" s="364"/>
      <c r="K9" s="364"/>
      <c r="L9" s="364"/>
    </row>
    <row r="10" spans="1:12">
      <c r="B10" s="348" t="s">
        <v>1321</v>
      </c>
      <c r="C10" s="348" t="s">
        <v>1322</v>
      </c>
      <c r="D10" s="348" t="s">
        <v>1323</v>
      </c>
      <c r="E10" s="348" t="s">
        <v>1324</v>
      </c>
      <c r="F10" s="348" t="s">
        <v>2066</v>
      </c>
      <c r="G10" s="364"/>
      <c r="H10" s="364"/>
      <c r="I10" s="364"/>
      <c r="J10" s="364"/>
      <c r="K10" s="364"/>
      <c r="L10" s="364"/>
    </row>
    <row r="11" spans="1:12">
      <c r="A11" s="348" t="s">
        <v>119</v>
      </c>
      <c r="B11" s="348" t="s">
        <v>2067</v>
      </c>
      <c r="C11" s="348" t="s">
        <v>2068</v>
      </c>
      <c r="D11" s="321"/>
      <c r="E11" s="348" t="s">
        <v>2069</v>
      </c>
      <c r="F11" s="348" t="s">
        <v>1983</v>
      </c>
      <c r="G11" s="364"/>
      <c r="H11" s="364"/>
      <c r="I11" s="364"/>
      <c r="J11" s="364"/>
      <c r="K11" s="364"/>
      <c r="L11" s="364"/>
    </row>
    <row r="12" spans="1:12">
      <c r="A12" s="615" t="s">
        <v>1029</v>
      </c>
      <c r="B12" s="615" t="s">
        <v>2070</v>
      </c>
      <c r="C12" s="615" t="s">
        <v>2071</v>
      </c>
      <c r="D12" s="615" t="s">
        <v>1393</v>
      </c>
      <c r="E12" s="615" t="s">
        <v>2072</v>
      </c>
      <c r="F12" s="615" t="s">
        <v>2073</v>
      </c>
    </row>
    <row r="13" spans="1:12">
      <c r="A13" s="321"/>
      <c r="L13" s="364"/>
    </row>
    <row r="14" spans="1:12" s="1989" customFormat="1">
      <c r="A14" s="928">
        <v>1</v>
      </c>
      <c r="B14" s="2622" t="s">
        <v>3832</v>
      </c>
      <c r="C14" s="2622"/>
      <c r="D14" s="2622"/>
      <c r="E14" s="2622"/>
      <c r="F14" s="2622"/>
      <c r="L14" s="900"/>
    </row>
    <row r="15" spans="1:12">
      <c r="A15" s="350">
        <v>2</v>
      </c>
      <c r="B15" s="2622"/>
      <c r="C15" s="2622"/>
      <c r="D15" s="2622"/>
      <c r="E15" s="2622"/>
      <c r="F15" s="2622"/>
      <c r="L15" s="364"/>
    </row>
    <row r="16" spans="1:12">
      <c r="A16" s="912"/>
    </row>
    <row r="17" spans="1:1">
      <c r="A17" s="326"/>
    </row>
    <row r="18" spans="1:1">
      <c r="A18" s="326"/>
    </row>
    <row r="19" spans="1:1">
      <c r="A19" s="326"/>
    </row>
    <row r="20" spans="1:1">
      <c r="A20" s="326"/>
    </row>
    <row r="21" spans="1:1">
      <c r="A21" s="326"/>
    </row>
    <row r="22" spans="1:1">
      <c r="A22" s="326"/>
    </row>
    <row r="23" spans="1:1">
      <c r="A23" s="326"/>
    </row>
    <row r="24" spans="1:1">
      <c r="A24" s="326"/>
    </row>
    <row r="25" spans="1:1">
      <c r="A25" s="326"/>
    </row>
    <row r="26" spans="1:1">
      <c r="A26" s="326"/>
    </row>
    <row r="27" spans="1:1">
      <c r="A27" s="326"/>
    </row>
    <row r="28" spans="1:1">
      <c r="A28" s="326"/>
    </row>
    <row r="29" spans="1:1">
      <c r="A29" s="326"/>
    </row>
    <row r="30" spans="1:1">
      <c r="A30" s="326"/>
    </row>
    <row r="31" spans="1:1">
      <c r="A31" s="326"/>
    </row>
    <row r="32" spans="1:1">
      <c r="A32" s="326"/>
    </row>
    <row r="33" spans="1:1">
      <c r="A33" s="326"/>
    </row>
    <row r="34" spans="1:1">
      <c r="A34" s="326"/>
    </row>
    <row r="35" spans="1:1">
      <c r="A35" s="326"/>
    </row>
    <row r="36" spans="1:1">
      <c r="A36" s="326"/>
    </row>
    <row r="37" spans="1:1">
      <c r="A37" s="326"/>
    </row>
    <row r="38" spans="1:1">
      <c r="A38" s="326"/>
    </row>
    <row r="39" spans="1:1">
      <c r="A39" s="326"/>
    </row>
    <row r="40" spans="1:1">
      <c r="A40" s="326"/>
    </row>
    <row r="41" spans="1:1">
      <c r="A41" s="326"/>
    </row>
    <row r="42" spans="1:1">
      <c r="A42" s="326"/>
    </row>
    <row r="43" spans="1:1">
      <c r="A43" s="326"/>
    </row>
    <row r="44" spans="1:1">
      <c r="A44" s="326"/>
    </row>
    <row r="45" spans="1:1">
      <c r="A45" s="326"/>
    </row>
    <row r="46" spans="1:1">
      <c r="A46" s="326"/>
    </row>
    <row r="47" spans="1:1">
      <c r="A47" s="326"/>
    </row>
    <row r="48" spans="1:1">
      <c r="A48" s="326"/>
    </row>
    <row r="49" spans="1:1">
      <c r="A49" s="326"/>
    </row>
    <row r="50" spans="1:1">
      <c r="A50" s="326"/>
    </row>
    <row r="51" spans="1:1">
      <c r="A51" s="326"/>
    </row>
    <row r="52" spans="1:1">
      <c r="A52" s="326"/>
    </row>
    <row r="53" spans="1:1">
      <c r="A53" s="326"/>
    </row>
    <row r="54" spans="1:1">
      <c r="A54" s="326"/>
    </row>
    <row r="55" spans="1:1">
      <c r="A55" s="326"/>
    </row>
    <row r="56" spans="1:1">
      <c r="A56" s="326"/>
    </row>
    <row r="57" spans="1:1">
      <c r="A57" s="326"/>
    </row>
    <row r="58" spans="1:1">
      <c r="A58" s="326"/>
    </row>
    <row r="59" spans="1:1">
      <c r="A59" s="326"/>
    </row>
    <row r="60" spans="1:1">
      <c r="A60" s="326"/>
    </row>
    <row r="61" spans="1:1">
      <c r="A61" s="326"/>
    </row>
    <row r="62" spans="1:1">
      <c r="A62" s="326"/>
    </row>
    <row r="63" spans="1:1">
      <c r="A63" s="326"/>
    </row>
    <row r="64" spans="1:1">
      <c r="A64" s="326"/>
    </row>
    <row r="65" spans="1:6">
      <c r="A65" s="346"/>
      <c r="B65" s="364"/>
      <c r="C65" s="364"/>
      <c r="D65" s="364"/>
      <c r="E65" s="364"/>
      <c r="F65" s="364"/>
    </row>
    <row r="66" spans="1:6">
      <c r="A66" s="326"/>
    </row>
    <row r="67" spans="1:6">
      <c r="A67" s="326"/>
    </row>
    <row r="68" spans="1:6">
      <c r="A68" s="326"/>
    </row>
    <row r="69" spans="1:6">
      <c r="A69" s="326"/>
    </row>
    <row r="70" spans="1:6">
      <c r="A70" s="326"/>
    </row>
    <row r="71" spans="1:6">
      <c r="A71" s="326"/>
    </row>
    <row r="72" spans="1:6">
      <c r="A72" s="326"/>
    </row>
    <row r="73" spans="1:6">
      <c r="A73" s="326"/>
    </row>
    <row r="74" spans="1:6">
      <c r="A74" s="326"/>
    </row>
    <row r="75" spans="1:6">
      <c r="A75" s="326"/>
    </row>
    <row r="76" spans="1:6">
      <c r="A76" s="326"/>
    </row>
    <row r="77" spans="1:6">
      <c r="A77" s="326"/>
    </row>
    <row r="78" spans="1:6">
      <c r="A78" s="326"/>
    </row>
    <row r="79" spans="1:6">
      <c r="A79" s="326"/>
    </row>
    <row r="80" spans="1:6">
      <c r="A80" s="326"/>
    </row>
    <row r="81" spans="1:6">
      <c r="A81" s="364"/>
      <c r="B81" s="326"/>
      <c r="C81" s="326"/>
      <c r="D81" s="326"/>
      <c r="E81" s="326"/>
      <c r="F81" s="326"/>
    </row>
    <row r="82" spans="1:6">
      <c r="A82" s="326"/>
    </row>
    <row r="83" spans="1:6">
      <c r="A83" s="326"/>
    </row>
    <row r="165" spans="8:8">
      <c r="H165" s="410"/>
    </row>
    <row r="168" spans="8:8">
      <c r="H168" s="410"/>
    </row>
    <row r="291" spans="1:2">
      <c r="A291" s="2108"/>
      <c r="B291" s="2108"/>
    </row>
    <row r="292" spans="1:2">
      <c r="A292" s="2108"/>
      <c r="B292" s="2108"/>
    </row>
    <row r="293" spans="1:2">
      <c r="A293" s="2108"/>
      <c r="B293" s="2108"/>
    </row>
    <row r="294" spans="1:2">
      <c r="A294" s="2108"/>
      <c r="B294" s="2108"/>
    </row>
    <row r="295" spans="1:2">
      <c r="A295" s="2108"/>
      <c r="B295" s="2108"/>
    </row>
    <row r="325" spans="1:1">
      <c r="A325" s="2108"/>
    </row>
    <row r="394" spans="1:1">
      <c r="A394" s="321"/>
    </row>
    <row r="411" spans="1:1">
      <c r="A411" s="2108"/>
    </row>
    <row r="412" spans="1:1">
      <c r="A412" s="2108"/>
    </row>
    <row r="413" spans="1:1">
      <c r="A413" s="2108"/>
    </row>
    <row r="414" spans="1:1">
      <c r="A414" s="2108"/>
    </row>
    <row r="415" spans="1:1">
      <c r="A415" s="2108"/>
    </row>
    <row r="416" spans="1:1">
      <c r="A416" s="2108"/>
    </row>
    <row r="417" spans="1:1">
      <c r="A417" s="2108"/>
    </row>
    <row r="418" spans="1:1">
      <c r="A418" s="2108"/>
    </row>
    <row r="419" spans="1:1">
      <c r="A419" s="2108"/>
    </row>
    <row r="420" spans="1:1">
      <c r="A420" s="2108"/>
    </row>
    <row r="421" spans="1:1">
      <c r="A421" s="2108"/>
    </row>
    <row r="422" spans="1:1">
      <c r="A422" s="2108"/>
    </row>
    <row r="423" spans="1:1">
      <c r="A423" s="2108"/>
    </row>
    <row r="424" spans="1:1">
      <c r="A424" s="2108"/>
    </row>
    <row r="425" spans="1:1">
      <c r="A425" s="2108"/>
    </row>
    <row r="426" spans="1:1">
      <c r="A426" s="2108"/>
    </row>
    <row r="427" spans="1:1">
      <c r="A427" s="2108"/>
    </row>
    <row r="428" spans="1:1">
      <c r="A428" s="2108"/>
    </row>
    <row r="429" spans="1:1">
      <c r="A429" s="2108"/>
    </row>
    <row r="430" spans="1:1">
      <c r="A430" s="2108"/>
    </row>
    <row r="431" spans="1:1">
      <c r="A431" s="2108"/>
    </row>
    <row r="432" spans="1:1">
      <c r="A432" s="2108"/>
    </row>
    <row r="433" spans="1:1">
      <c r="A433" s="2108"/>
    </row>
    <row r="434" spans="1:1">
      <c r="A434" s="2108"/>
    </row>
    <row r="435" spans="1:1">
      <c r="A435" s="2108"/>
    </row>
    <row r="436" spans="1:1">
      <c r="A436" s="2108"/>
    </row>
    <row r="437" spans="1:1">
      <c r="A437" s="2108"/>
    </row>
    <row r="438" spans="1:1">
      <c r="A438" s="2108"/>
    </row>
    <row r="439" spans="1:1">
      <c r="A439" s="2108"/>
    </row>
    <row r="440" spans="1:1">
      <c r="A440" s="2108"/>
    </row>
    <row r="441" spans="1:1">
      <c r="A441" s="2108"/>
    </row>
    <row r="442" spans="1:1">
      <c r="A442" s="2108"/>
    </row>
    <row r="443" spans="1:1">
      <c r="A443" s="2108"/>
    </row>
    <row r="444" spans="1:1">
      <c r="A444" s="2108"/>
    </row>
    <row r="445" spans="1:1">
      <c r="A445" s="2108"/>
    </row>
    <row r="446" spans="1:1">
      <c r="A446" s="2108"/>
    </row>
    <row r="447" spans="1:1">
      <c r="A447" s="2108"/>
    </row>
    <row r="448" spans="1:1">
      <c r="A448" s="2108"/>
    </row>
    <row r="449" spans="1:1">
      <c r="A449" s="2108"/>
    </row>
    <row r="450" spans="1:1">
      <c r="A450" s="2108"/>
    </row>
    <row r="451" spans="1:1">
      <c r="A451" s="2108"/>
    </row>
    <row r="452" spans="1:1">
      <c r="A452" s="2108"/>
    </row>
    <row r="453" spans="1:1">
      <c r="A453" s="2108"/>
    </row>
    <row r="454" spans="1:1">
      <c r="A454" s="2108"/>
    </row>
    <row r="455" spans="1:1">
      <c r="A455" s="2108"/>
    </row>
    <row r="456" spans="1:1">
      <c r="A456" s="2108"/>
    </row>
    <row r="457" spans="1:1">
      <c r="A457" s="2108"/>
    </row>
    <row r="458" spans="1:1">
      <c r="A458" s="2108"/>
    </row>
    <row r="459" spans="1:1">
      <c r="A459" s="2108"/>
    </row>
    <row r="460" spans="1:1">
      <c r="A460" s="2108"/>
    </row>
    <row r="461" spans="1:1">
      <c r="A461" s="2108"/>
    </row>
    <row r="462" spans="1:1">
      <c r="A462" s="2108"/>
    </row>
    <row r="463" spans="1:1">
      <c r="A463" s="2108"/>
    </row>
    <row r="464" spans="1:1">
      <c r="A464" s="2108"/>
    </row>
    <row r="465" spans="1:1">
      <c r="A465" s="2108"/>
    </row>
  </sheetData>
  <mergeCells count="2">
    <mergeCell ref="A7:F8"/>
    <mergeCell ref="B14:F15"/>
  </mergeCells>
  <phoneticPr fontId="29" type="noConversion"/>
  <printOptions horizontalCentered="1"/>
  <pageMargins left="0.75" right="0.25" top="0.5" bottom="0.25" header="0.5" footer="0.5"/>
  <pageSetup scale="96" orientation="portrait" r:id="rId1"/>
  <headerFooter alignWithMargins="0"/>
</worksheet>
</file>

<file path=xl/worksheets/sheet8.xml><?xml version="1.0" encoding="utf-8"?>
<worksheet xmlns="http://schemas.openxmlformats.org/spreadsheetml/2006/main" xmlns:r="http://schemas.openxmlformats.org/officeDocument/2006/relationships">
  <sheetPr transitionEvaluation="1" transitionEntry="1" codeName="Sheet8">
    <pageSetUpPr fitToPage="1"/>
  </sheetPr>
  <dimension ref="A1:D48"/>
  <sheetViews>
    <sheetView view="pageBreakPreview" zoomScale="60" zoomScaleNormal="100" workbookViewId="0"/>
  </sheetViews>
  <sheetFormatPr defaultColWidth="10.85546875" defaultRowHeight="12"/>
  <cols>
    <col min="1" max="1" width="7.85546875" style="327" customWidth="1"/>
    <col min="2" max="2" width="53" style="381" customWidth="1"/>
    <col min="3" max="3" width="12.7109375" style="327" customWidth="1"/>
    <col min="4" max="4" width="15.140625" style="327" customWidth="1"/>
    <col min="5" max="16384" width="10.85546875" style="220"/>
  </cols>
  <sheetData>
    <row r="1" spans="1:4">
      <c r="A1" s="1213" t="s">
        <v>687</v>
      </c>
      <c r="B1" s="2219"/>
      <c r="C1" s="1213" t="s">
        <v>1741</v>
      </c>
      <c r="D1" s="1213"/>
    </row>
    <row r="2" spans="1:4">
      <c r="A2" s="1213" t="s">
        <v>875</v>
      </c>
      <c r="B2" s="2204"/>
      <c r="C2" s="1213"/>
      <c r="D2" s="1213"/>
    </row>
    <row r="3" spans="1:4" ht="9" customHeight="1">
      <c r="A3" s="1213"/>
      <c r="B3" s="2204"/>
      <c r="C3" s="1213"/>
      <c r="D3" s="1213"/>
    </row>
    <row r="4" spans="1:4">
      <c r="A4" s="321" t="s">
        <v>3808</v>
      </c>
      <c r="B4" s="2204"/>
      <c r="C4" s="2198" t="s">
        <v>876</v>
      </c>
      <c r="D4" s="1213"/>
    </row>
    <row r="5" spans="1:4">
      <c r="A5" s="1213" t="s">
        <v>2630</v>
      </c>
      <c r="B5" s="2204"/>
      <c r="C5" s="2201" t="s">
        <v>1076</v>
      </c>
      <c r="D5" s="1213"/>
    </row>
    <row r="6" spans="1:4">
      <c r="A6" s="1213" t="s">
        <v>2632</v>
      </c>
      <c r="B6" s="2204"/>
      <c r="C6" s="321" t="s">
        <v>4056</v>
      </c>
      <c r="D6" s="1213"/>
    </row>
    <row r="7" spans="1:4" ht="10.5" customHeight="1">
      <c r="A7" s="1213"/>
      <c r="B7" s="2204"/>
      <c r="C7" s="1213"/>
      <c r="D7" s="1213"/>
    </row>
    <row r="8" spans="1:4" ht="12" customHeight="1">
      <c r="A8" s="2571" t="s">
        <v>829</v>
      </c>
      <c r="B8" s="2572"/>
      <c r="C8" s="2572"/>
      <c r="D8" s="2572"/>
    </row>
    <row r="9" spans="1:4">
      <c r="A9" s="2572"/>
      <c r="B9" s="2572"/>
      <c r="C9" s="2572"/>
      <c r="D9" s="2572"/>
    </row>
    <row r="10" spans="1:4">
      <c r="A10" s="2572"/>
      <c r="B10" s="2572"/>
      <c r="C10" s="2572"/>
      <c r="D10" s="2572"/>
    </row>
    <row r="11" spans="1:4">
      <c r="A11" s="2572"/>
      <c r="B11" s="2572"/>
      <c r="C11" s="2572"/>
      <c r="D11" s="2572"/>
    </row>
    <row r="12" spans="1:4">
      <c r="A12" s="2572"/>
      <c r="B12" s="2572"/>
      <c r="C12" s="2572"/>
      <c r="D12" s="2572"/>
    </row>
    <row r="13" spans="1:4" ht="1.5" customHeight="1">
      <c r="A13" s="2572"/>
      <c r="B13" s="2572"/>
      <c r="C13" s="2572"/>
      <c r="D13" s="2572"/>
    </row>
    <row r="14" spans="1:4" ht="12" hidden="1" customHeight="1">
      <c r="A14" s="2572"/>
      <c r="B14" s="2572"/>
      <c r="C14" s="2572"/>
      <c r="D14" s="2572"/>
    </row>
    <row r="15" spans="1:4" ht="12.75" thickBot="1">
      <c r="A15" s="2203"/>
      <c r="B15" s="2220"/>
      <c r="C15" s="2203"/>
      <c r="D15" s="2203"/>
    </row>
    <row r="16" spans="1:4" ht="14.25">
      <c r="A16" s="1205" t="s">
        <v>119</v>
      </c>
      <c r="B16" s="2204"/>
      <c r="C16" s="2573" t="s">
        <v>877</v>
      </c>
      <c r="D16" s="2573"/>
    </row>
    <row r="17" spans="1:4">
      <c r="A17" s="1214" t="s">
        <v>1029</v>
      </c>
      <c r="B17" s="2221" t="s">
        <v>1030</v>
      </c>
      <c r="C17" s="1214" t="s">
        <v>682</v>
      </c>
      <c r="D17" s="1214" t="s">
        <v>683</v>
      </c>
    </row>
    <row r="18" spans="1:4">
      <c r="A18" s="1439">
        <v>1</v>
      </c>
      <c r="B18" s="2186" t="s">
        <v>3668</v>
      </c>
      <c r="C18" s="1196">
        <v>43884895</v>
      </c>
      <c r="D18" s="1196">
        <v>13631567</v>
      </c>
    </row>
    <row r="19" spans="1:4">
      <c r="A19" s="1439">
        <v>2</v>
      </c>
      <c r="B19" s="2186" t="s">
        <v>2185</v>
      </c>
      <c r="C19" s="1197">
        <v>155877</v>
      </c>
      <c r="D19" s="1197">
        <v>755156</v>
      </c>
    </row>
    <row r="20" spans="1:4">
      <c r="A20" s="1439">
        <v>3</v>
      </c>
      <c r="B20" s="2186" t="s">
        <v>2184</v>
      </c>
      <c r="C20" s="1197">
        <v>-39325</v>
      </c>
      <c r="D20" s="1197">
        <v>-9099</v>
      </c>
    </row>
    <row r="21" spans="1:4">
      <c r="A21" s="1439">
        <v>4</v>
      </c>
      <c r="B21" s="2186" t="s">
        <v>2361</v>
      </c>
      <c r="C21" s="1197"/>
      <c r="D21" s="1197"/>
    </row>
    <row r="22" spans="1:4">
      <c r="A22" s="1439">
        <v>5</v>
      </c>
      <c r="B22" s="2207" t="s">
        <v>3669</v>
      </c>
      <c r="C22" s="1427">
        <v>44001447</v>
      </c>
      <c r="D22" s="1427">
        <v>14377624</v>
      </c>
    </row>
    <row r="23" spans="1:4">
      <c r="A23" s="1439">
        <v>6</v>
      </c>
      <c r="B23" s="2186" t="s">
        <v>2185</v>
      </c>
      <c r="C23" s="1197">
        <v>1612354</v>
      </c>
      <c r="D23" s="1197">
        <v>589070</v>
      </c>
    </row>
    <row r="24" spans="1:4">
      <c r="A24" s="1439">
        <v>7</v>
      </c>
      <c r="B24" s="2186" t="s">
        <v>2184</v>
      </c>
      <c r="C24" s="1197">
        <v>-85514</v>
      </c>
      <c r="D24" s="1197">
        <v>-47515</v>
      </c>
    </row>
    <row r="25" spans="1:4">
      <c r="A25" s="1439">
        <v>8</v>
      </c>
      <c r="B25" s="2186" t="s">
        <v>2361</v>
      </c>
      <c r="C25" s="1197"/>
      <c r="D25" s="1197">
        <v>-1</v>
      </c>
    </row>
    <row r="26" spans="1:4">
      <c r="A26" s="1439">
        <v>9</v>
      </c>
      <c r="B26" s="2207" t="s">
        <v>3670</v>
      </c>
      <c r="C26" s="1427">
        <v>45528287</v>
      </c>
      <c r="D26" s="1427">
        <v>14919178</v>
      </c>
    </row>
    <row r="27" spans="1:4">
      <c r="A27" s="1439">
        <v>10</v>
      </c>
      <c r="B27" s="2186" t="s">
        <v>2185</v>
      </c>
      <c r="C27" s="1198">
        <v>699386</v>
      </c>
      <c r="D27" s="1446">
        <v>436670</v>
      </c>
    </row>
    <row r="28" spans="1:4">
      <c r="A28" s="1439">
        <v>11</v>
      </c>
      <c r="B28" s="2186" t="s">
        <v>2184</v>
      </c>
      <c r="C28" s="1198">
        <v>-88701</v>
      </c>
      <c r="D28" s="1446">
        <v>-82067</v>
      </c>
    </row>
    <row r="29" spans="1:4">
      <c r="A29" s="1439">
        <v>12</v>
      </c>
      <c r="B29" s="2186" t="s">
        <v>2361</v>
      </c>
      <c r="C29" s="1198"/>
      <c r="D29" s="1198"/>
    </row>
    <row r="30" spans="1:4">
      <c r="A30" s="1439">
        <v>13</v>
      </c>
      <c r="B30" s="2207" t="s">
        <v>3671</v>
      </c>
      <c r="C30" s="1427">
        <v>46138972</v>
      </c>
      <c r="D30" s="1427">
        <v>15273781</v>
      </c>
    </row>
    <row r="31" spans="1:4">
      <c r="A31" s="1439">
        <v>14</v>
      </c>
      <c r="B31" s="2186" t="s">
        <v>2185</v>
      </c>
      <c r="C31" s="1446">
        <v>1628337</v>
      </c>
      <c r="D31" s="1446">
        <v>509641</v>
      </c>
    </row>
    <row r="32" spans="1:4">
      <c r="A32" s="1439">
        <v>15</v>
      </c>
      <c r="B32" s="2186" t="s">
        <v>2184</v>
      </c>
      <c r="C32" s="1446">
        <v>-125502</v>
      </c>
      <c r="D32" s="1446">
        <v>-85554</v>
      </c>
    </row>
    <row r="33" spans="1:4">
      <c r="A33" s="1439">
        <v>16</v>
      </c>
      <c r="B33" s="2186" t="s">
        <v>2361</v>
      </c>
      <c r="C33" s="1198"/>
      <c r="D33" s="1198"/>
    </row>
    <row r="34" spans="1:4">
      <c r="A34" s="1439">
        <v>17</v>
      </c>
      <c r="B34" s="2207" t="s">
        <v>3672</v>
      </c>
      <c r="C34" s="1427">
        <v>47641807</v>
      </c>
      <c r="D34" s="1427">
        <v>15697868</v>
      </c>
    </row>
    <row r="35" spans="1:4">
      <c r="A35" s="1439">
        <v>18</v>
      </c>
      <c r="B35" s="2186" t="s">
        <v>2185</v>
      </c>
      <c r="C35" s="2222">
        <v>1149908</v>
      </c>
      <c r="D35" s="2222">
        <v>562253</v>
      </c>
    </row>
    <row r="36" spans="1:4">
      <c r="A36" s="1439">
        <v>19</v>
      </c>
      <c r="B36" s="2186" t="s">
        <v>4181</v>
      </c>
      <c r="C36" s="2222">
        <v>-125784</v>
      </c>
      <c r="D36" s="2223">
        <v>-51288</v>
      </c>
    </row>
    <row r="37" spans="1:4">
      <c r="A37" s="1439">
        <v>20</v>
      </c>
      <c r="B37" s="2186" t="s">
        <v>2361</v>
      </c>
      <c r="C37" s="1198">
        <v>0</v>
      </c>
      <c r="D37" s="1198"/>
    </row>
    <row r="38" spans="1:4">
      <c r="A38" s="1439">
        <v>21</v>
      </c>
      <c r="B38" s="2207" t="s">
        <v>3673</v>
      </c>
      <c r="C38" s="1427">
        <v>48665931</v>
      </c>
      <c r="D38" s="1427">
        <v>16208833</v>
      </c>
    </row>
    <row r="39" spans="1:4" ht="12.75" customHeight="1">
      <c r="A39" s="1439">
        <v>22</v>
      </c>
      <c r="B39" s="2186" t="s">
        <v>2185</v>
      </c>
      <c r="C39" s="2222">
        <v>865550</v>
      </c>
      <c r="D39" s="2222">
        <v>1069406</v>
      </c>
    </row>
    <row r="40" spans="1:4">
      <c r="A40" s="1439">
        <v>23</v>
      </c>
      <c r="B40" s="2186" t="s">
        <v>2184</v>
      </c>
      <c r="C40" s="2222">
        <v>-122077</v>
      </c>
      <c r="D40" s="2222">
        <v>-112572</v>
      </c>
    </row>
    <row r="41" spans="1:4">
      <c r="A41" s="1439">
        <v>24</v>
      </c>
      <c r="B41" s="2186" t="s">
        <v>2361</v>
      </c>
      <c r="C41" s="1198"/>
      <c r="D41" s="1198">
        <v>22</v>
      </c>
    </row>
    <row r="42" spans="1:4">
      <c r="A42" s="1439">
        <v>25</v>
      </c>
      <c r="B42" s="2207" t="s">
        <v>3674</v>
      </c>
      <c r="C42" s="1427">
        <v>49409404</v>
      </c>
      <c r="D42" s="1427">
        <v>17165689</v>
      </c>
    </row>
    <row r="43" spans="1:4">
      <c r="A43" s="1439">
        <v>26</v>
      </c>
      <c r="B43" s="2224"/>
      <c r="C43" s="2222"/>
      <c r="D43" s="2222"/>
    </row>
    <row r="44" spans="1:4">
      <c r="A44" s="1439">
        <v>27</v>
      </c>
      <c r="B44" s="2225" t="s">
        <v>4182</v>
      </c>
      <c r="C44" s="2187"/>
      <c r="D44" s="2187"/>
    </row>
    <row r="45" spans="1:4">
      <c r="A45" s="2226"/>
      <c r="B45" s="2227"/>
      <c r="C45" s="2187"/>
      <c r="D45" s="2187"/>
    </row>
    <row r="46" spans="1:4">
      <c r="A46" s="1207"/>
      <c r="C46" s="1284"/>
      <c r="D46" s="1284"/>
    </row>
    <row r="47" spans="1:4">
      <c r="A47" s="1207"/>
      <c r="B47" s="1284"/>
      <c r="C47" s="1284"/>
      <c r="D47" s="1284"/>
    </row>
    <row r="48" spans="1:4">
      <c r="A48" s="1207"/>
      <c r="B48" s="1210"/>
      <c r="C48" s="1207"/>
      <c r="D48" s="1207"/>
    </row>
  </sheetData>
  <mergeCells count="2">
    <mergeCell ref="A8:D14"/>
    <mergeCell ref="C16:D16"/>
  </mergeCells>
  <phoneticPr fontId="29" type="noConversion"/>
  <printOptions horizontalCentered="1"/>
  <pageMargins left="0.75" right="0.25" top="0.5" bottom="0.25" header="0.5" footer="0.5"/>
  <pageSetup fitToHeight="0" orientation="portrait" r:id="rId1"/>
  <headerFooter alignWithMargins="0"/>
</worksheet>
</file>

<file path=xl/worksheets/sheet80.xml><?xml version="1.0" encoding="utf-8"?>
<worksheet xmlns="http://schemas.openxmlformats.org/spreadsheetml/2006/main" xmlns:r="http://schemas.openxmlformats.org/officeDocument/2006/relationships">
  <sheetPr codeName="Sheet87">
    <pageSetUpPr fitToPage="1"/>
  </sheetPr>
  <dimension ref="A1:X64"/>
  <sheetViews>
    <sheetView view="pageBreakPreview" zoomScale="60" zoomScaleNormal="100" workbookViewId="0"/>
  </sheetViews>
  <sheetFormatPr defaultColWidth="9.140625" defaultRowHeight="12.75"/>
  <cols>
    <col min="1" max="1" width="6.7109375" style="455" customWidth="1"/>
    <col min="2" max="2" width="2" style="455" customWidth="1"/>
    <col min="3" max="3" width="9.140625" style="455"/>
    <col min="4" max="4" width="13" style="455" customWidth="1"/>
    <col min="5" max="5" width="2.7109375" style="455" customWidth="1"/>
    <col min="6" max="6" width="13.42578125" style="455" customWidth="1"/>
    <col min="7" max="7" width="2.42578125" style="455" customWidth="1"/>
    <col min="8" max="8" width="12.5703125" style="455" customWidth="1"/>
    <col min="9" max="9" width="2" style="455" customWidth="1"/>
    <col min="10" max="10" width="12.42578125" style="455" customWidth="1"/>
    <col min="11" max="11" width="2" style="455" customWidth="1"/>
    <col min="12" max="12" width="14.5703125" style="455" customWidth="1"/>
    <col min="13" max="13" width="7.28515625" style="455" bestFit="1" customWidth="1"/>
    <col min="14" max="16384" width="9.140625" style="2346"/>
  </cols>
  <sheetData>
    <row r="1" spans="1:24" s="221" customFormat="1" ht="15">
      <c r="A1" s="607" t="s">
        <v>713</v>
      </c>
      <c r="B1" s="608"/>
      <c r="C1" s="607"/>
      <c r="D1" s="609"/>
      <c r="E1" s="608"/>
      <c r="F1" s="609"/>
      <c r="G1" s="610"/>
      <c r="H1" s="610"/>
      <c r="I1" s="610"/>
      <c r="J1" s="607" t="s">
        <v>1741</v>
      </c>
      <c r="K1" s="611"/>
      <c r="L1" s="609"/>
    </row>
    <row r="2" spans="1:24" s="221" customFormat="1" ht="15">
      <c r="A2" s="321" t="s">
        <v>3808</v>
      </c>
      <c r="B2" s="607"/>
      <c r="C2" s="608"/>
      <c r="D2" s="609"/>
      <c r="E2" s="608"/>
      <c r="F2" s="609"/>
      <c r="G2" s="610"/>
      <c r="H2" s="610"/>
      <c r="I2" s="610"/>
      <c r="J2" s="607" t="s">
        <v>1013</v>
      </c>
      <c r="K2" s="611"/>
      <c r="L2" s="609"/>
    </row>
    <row r="3" spans="1:24" s="221" customFormat="1" ht="15">
      <c r="A3" s="321" t="s">
        <v>3807</v>
      </c>
      <c r="B3" s="607"/>
      <c r="C3" s="608"/>
      <c r="D3" s="609"/>
      <c r="E3" s="608"/>
      <c r="F3" s="609"/>
      <c r="G3" s="610"/>
      <c r="H3" s="610"/>
      <c r="I3" s="610"/>
      <c r="J3" s="607" t="s">
        <v>1076</v>
      </c>
      <c r="K3" s="611"/>
      <c r="L3" s="609"/>
    </row>
    <row r="4" spans="1:24" s="221" customFormat="1" ht="15">
      <c r="A4" s="321" t="s">
        <v>2632</v>
      </c>
      <c r="B4" s="608"/>
      <c r="C4" s="607"/>
      <c r="D4" s="609"/>
      <c r="E4" s="608"/>
      <c r="F4" s="609"/>
      <c r="G4" s="610"/>
      <c r="H4" s="610"/>
      <c r="I4" s="610"/>
      <c r="J4" s="612"/>
      <c r="K4" s="611"/>
      <c r="L4" s="613"/>
    </row>
    <row r="5" spans="1:24" s="221" customFormat="1" ht="15">
      <c r="A5" s="607" t="s">
        <v>1570</v>
      </c>
      <c r="B5" s="608"/>
      <c r="C5" s="607"/>
      <c r="D5" s="609"/>
      <c r="E5" s="608"/>
      <c r="F5" s="609"/>
      <c r="G5" s="610"/>
      <c r="H5" s="610"/>
      <c r="I5" s="610"/>
      <c r="J5" s="1978" t="s">
        <v>4012</v>
      </c>
      <c r="K5" s="611"/>
      <c r="L5" s="613"/>
    </row>
    <row r="6" spans="1:24" s="221" customFormat="1" ht="15">
      <c r="A6" s="607" t="s">
        <v>1014</v>
      </c>
      <c r="B6" s="608"/>
      <c r="C6" s="607"/>
      <c r="D6" s="607"/>
      <c r="E6" s="608"/>
      <c r="F6" s="608"/>
      <c r="G6" s="610"/>
      <c r="H6" s="610"/>
      <c r="I6" s="610"/>
      <c r="J6" s="612"/>
      <c r="K6" s="611"/>
      <c r="L6" s="613"/>
    </row>
    <row r="7" spans="1:24" s="221" customFormat="1" ht="15" customHeight="1">
      <c r="A7" s="614" t="s">
        <v>1015</v>
      </c>
      <c r="C7" s="455"/>
      <c r="D7" s="455"/>
      <c r="E7" s="455"/>
      <c r="F7" s="457"/>
      <c r="G7" s="455"/>
      <c r="H7" s="458"/>
      <c r="I7" s="454"/>
      <c r="J7" s="455"/>
      <c r="K7" s="455"/>
      <c r="L7" s="455"/>
    </row>
    <row r="8" spans="1:24" s="609" customFormat="1" ht="26.25" customHeight="1">
      <c r="A8" s="608"/>
      <c r="B8" s="2644" t="s">
        <v>2475</v>
      </c>
      <c r="C8" s="2596"/>
      <c r="D8" s="2596"/>
      <c r="E8" s="2596"/>
      <c r="F8" s="2596"/>
      <c r="G8" s="2596"/>
      <c r="H8" s="2596"/>
      <c r="I8" s="2596"/>
      <c r="J8" s="2596"/>
      <c r="K8" s="2596"/>
      <c r="L8" s="2596"/>
      <c r="M8" s="608"/>
    </row>
    <row r="9" spans="1:24" s="609" customFormat="1">
      <c r="A9" s="833"/>
      <c r="B9" s="833"/>
      <c r="C9" s="833"/>
      <c r="D9" s="833"/>
      <c r="E9" s="833"/>
      <c r="F9" s="834"/>
      <c r="G9" s="833"/>
      <c r="H9" s="835"/>
      <c r="I9" s="833"/>
      <c r="J9" s="833"/>
      <c r="K9" s="833"/>
      <c r="L9" s="833"/>
      <c r="M9" s="608"/>
    </row>
    <row r="10" spans="1:24" s="609" customFormat="1">
      <c r="A10" s="608"/>
      <c r="B10" s="608"/>
      <c r="C10" s="836" t="s">
        <v>1321</v>
      </c>
      <c r="D10" s="608"/>
      <c r="E10" s="608"/>
      <c r="F10" s="831" t="s">
        <v>1322</v>
      </c>
      <c r="G10" s="608"/>
      <c r="H10" s="832" t="s">
        <v>1323</v>
      </c>
      <c r="I10" s="608"/>
      <c r="J10" s="837">
        <v>-4</v>
      </c>
      <c r="K10" s="610"/>
      <c r="L10" s="837">
        <v>-5</v>
      </c>
      <c r="M10" s="608"/>
    </row>
    <row r="11" spans="1:24" s="609" customFormat="1" ht="12.75" customHeight="1">
      <c r="A11" s="608"/>
      <c r="B11" s="608"/>
      <c r="C11" s="836"/>
      <c r="D11" s="608"/>
      <c r="E11" s="608"/>
      <c r="F11" s="2643" t="s">
        <v>682</v>
      </c>
      <c r="G11" s="2643"/>
      <c r="H11" s="2643"/>
      <c r="I11" s="608"/>
      <c r="J11" s="2643" t="s">
        <v>926</v>
      </c>
      <c r="K11" s="2643"/>
      <c r="L11" s="2643"/>
      <c r="M11" s="838"/>
      <c r="N11" s="839"/>
      <c r="O11" s="840"/>
      <c r="P11" s="841"/>
      <c r="R11" s="839"/>
      <c r="T11" s="839"/>
      <c r="U11" s="840"/>
      <c r="V11" s="841"/>
      <c r="X11" s="839"/>
    </row>
    <row r="12" spans="1:24" s="609" customFormat="1">
      <c r="A12" s="836" t="s">
        <v>119</v>
      </c>
      <c r="B12" s="608"/>
      <c r="C12" s="608"/>
      <c r="D12" s="608"/>
      <c r="E12" s="608"/>
      <c r="F12" s="831" t="s">
        <v>2083</v>
      </c>
      <c r="G12" s="608"/>
      <c r="H12" s="832" t="s">
        <v>2085</v>
      </c>
      <c r="I12" s="608"/>
      <c r="J12" s="831" t="s">
        <v>2083</v>
      </c>
      <c r="K12" s="608"/>
      <c r="L12" s="832" t="s">
        <v>2085</v>
      </c>
      <c r="M12" s="832"/>
      <c r="N12" s="842"/>
      <c r="P12" s="843"/>
      <c r="R12" s="842"/>
      <c r="T12" s="842"/>
      <c r="V12" s="843"/>
      <c r="X12" s="842"/>
    </row>
    <row r="13" spans="1:24" s="609" customFormat="1">
      <c r="A13" s="844" t="s">
        <v>1029</v>
      </c>
      <c r="B13" s="845" t="s">
        <v>823</v>
      </c>
      <c r="C13" s="846"/>
      <c r="D13" s="846"/>
      <c r="E13" s="846"/>
      <c r="F13" s="834" t="s">
        <v>824</v>
      </c>
      <c r="G13" s="846"/>
      <c r="H13" s="835" t="s">
        <v>824</v>
      </c>
      <c r="I13" s="835"/>
      <c r="J13" s="834" t="s">
        <v>824</v>
      </c>
      <c r="K13" s="846"/>
      <c r="L13" s="835" t="s">
        <v>824</v>
      </c>
      <c r="M13" s="838"/>
      <c r="N13" s="839"/>
      <c r="O13" s="847"/>
      <c r="P13" s="841"/>
      <c r="Q13" s="847"/>
      <c r="R13" s="839"/>
      <c r="S13" s="847"/>
      <c r="T13" s="839"/>
      <c r="U13" s="847"/>
      <c r="V13" s="841"/>
      <c r="W13" s="847"/>
      <c r="X13" s="839"/>
    </row>
    <row r="14" spans="1:24" s="221" customFormat="1" ht="15">
      <c r="A14" s="1984">
        <v>1</v>
      </c>
      <c r="B14" s="1059"/>
      <c r="C14" s="2645" t="s">
        <v>3833</v>
      </c>
      <c r="D14" s="2645"/>
      <c r="E14" s="2645"/>
      <c r="F14" s="2645"/>
      <c r="G14" s="2645"/>
      <c r="H14" s="2645"/>
      <c r="I14" s="2645"/>
      <c r="J14" s="2645"/>
      <c r="K14" s="2645"/>
      <c r="L14" s="2645"/>
      <c r="M14" s="460"/>
      <c r="N14" s="224"/>
      <c r="O14" s="226"/>
      <c r="P14" s="225"/>
      <c r="Q14" s="226"/>
      <c r="R14" s="224"/>
      <c r="S14" s="226"/>
      <c r="T14" s="224"/>
      <c r="U14" s="226"/>
      <c r="V14" s="225"/>
      <c r="W14" s="226"/>
      <c r="X14" s="224"/>
    </row>
    <row r="15" spans="1:24" s="221" customFormat="1" ht="12.75" customHeight="1">
      <c r="A15" s="1059">
        <v>2</v>
      </c>
      <c r="B15" s="1059"/>
      <c r="C15" s="2646"/>
      <c r="D15" s="2646"/>
      <c r="E15" s="2646"/>
      <c r="F15" s="2646"/>
      <c r="G15" s="2646"/>
      <c r="H15" s="2646"/>
      <c r="I15" s="2646"/>
      <c r="J15" s="2646"/>
      <c r="K15" s="2646"/>
      <c r="L15" s="2646"/>
      <c r="M15" s="460"/>
      <c r="N15" s="224"/>
      <c r="O15" s="226"/>
      <c r="P15" s="225"/>
      <c r="Q15" s="226"/>
      <c r="R15" s="224"/>
      <c r="S15" s="226"/>
      <c r="T15" s="224"/>
      <c r="U15" s="226"/>
      <c r="V15" s="225"/>
      <c r="W15" s="226"/>
      <c r="X15" s="224"/>
    </row>
    <row r="16" spans="1:24" s="221" customFormat="1" ht="12.75" customHeight="1">
      <c r="A16" s="1059"/>
      <c r="B16" s="1059"/>
      <c r="C16" s="1060"/>
      <c r="D16" s="1061"/>
      <c r="E16" s="455"/>
      <c r="F16" s="467"/>
      <c r="G16" s="474"/>
      <c r="H16" s="460"/>
      <c r="I16" s="455"/>
      <c r="J16" s="467"/>
      <c r="K16" s="474"/>
      <c r="L16" s="460"/>
      <c r="M16" s="460"/>
      <c r="N16" s="224"/>
      <c r="O16" s="226"/>
      <c r="P16" s="225"/>
      <c r="Q16" s="226"/>
      <c r="R16" s="224"/>
      <c r="S16" s="226"/>
      <c r="T16" s="224"/>
      <c r="U16" s="226"/>
      <c r="V16" s="225"/>
      <c r="W16" s="226"/>
      <c r="X16" s="224"/>
    </row>
    <row r="17" spans="1:24" s="221" customFormat="1" ht="12.75" customHeight="1">
      <c r="A17" s="1059"/>
      <c r="B17" s="1059"/>
      <c r="C17" s="1060"/>
      <c r="D17" s="1061"/>
      <c r="E17" s="455"/>
      <c r="F17" s="457"/>
      <c r="G17" s="455"/>
      <c r="H17" s="459"/>
      <c r="I17" s="455"/>
      <c r="J17" s="457"/>
      <c r="K17" s="455"/>
      <c r="L17" s="459"/>
      <c r="M17" s="460"/>
      <c r="N17" s="224"/>
      <c r="O17" s="226"/>
      <c r="P17" s="225"/>
      <c r="Q17" s="226"/>
      <c r="R17" s="224"/>
      <c r="S17" s="226"/>
      <c r="T17" s="224"/>
      <c r="U17" s="226"/>
      <c r="V17" s="225"/>
      <c r="W17" s="226"/>
      <c r="X17" s="224"/>
    </row>
    <row r="18" spans="1:24" s="221" customFormat="1" ht="12.75" customHeight="1">
      <c r="A18" s="1059"/>
      <c r="B18" s="1059"/>
      <c r="C18" s="1060"/>
      <c r="D18" s="1061"/>
      <c r="E18" s="455"/>
      <c r="F18" s="457"/>
      <c r="G18" s="456"/>
      <c r="H18" s="461"/>
      <c r="I18" s="456"/>
      <c r="J18" s="457"/>
      <c r="K18" s="456"/>
      <c r="L18" s="461"/>
      <c r="M18" s="462"/>
      <c r="N18" s="229"/>
      <c r="O18" s="230"/>
      <c r="P18" s="228"/>
      <c r="Q18" s="230"/>
      <c r="R18" s="229"/>
      <c r="S18" s="226"/>
      <c r="T18" s="229"/>
      <c r="U18" s="230"/>
      <c r="V18" s="228"/>
      <c r="W18" s="230"/>
      <c r="X18" s="229"/>
    </row>
    <row r="19" spans="1:24" s="221" customFormat="1" ht="12.75" customHeight="1">
      <c r="A19" s="1059"/>
      <c r="B19" s="1059"/>
      <c r="C19" s="1060"/>
      <c r="D19" s="1061"/>
      <c r="E19" s="455"/>
      <c r="F19" s="457"/>
      <c r="G19" s="463"/>
      <c r="H19" s="461"/>
      <c r="I19" s="463"/>
      <c r="J19" s="457"/>
      <c r="K19" s="463"/>
      <c r="L19" s="461"/>
      <c r="M19" s="464"/>
      <c r="N19" s="227"/>
      <c r="O19" s="231"/>
      <c r="P19" s="232"/>
      <c r="Q19" s="231"/>
      <c r="R19" s="227"/>
      <c r="T19" s="227"/>
      <c r="U19" s="231"/>
      <c r="V19" s="232"/>
      <c r="W19" s="231"/>
      <c r="X19" s="227"/>
    </row>
    <row r="20" spans="1:24" s="221" customFormat="1" ht="12.75" customHeight="1">
      <c r="A20" s="1059"/>
      <c r="B20" s="1059"/>
      <c r="C20" s="1060"/>
      <c r="D20" s="1061"/>
      <c r="E20" s="455"/>
      <c r="F20" s="457"/>
      <c r="G20" s="455"/>
      <c r="H20" s="464"/>
      <c r="I20" s="455"/>
      <c r="J20" s="457"/>
      <c r="K20" s="455"/>
      <c r="L20" s="464"/>
      <c r="M20" s="459"/>
      <c r="N20" s="222"/>
      <c r="P20" s="223"/>
      <c r="R20" s="222"/>
      <c r="T20" s="222"/>
      <c r="V20" s="223"/>
      <c r="X20" s="222"/>
    </row>
    <row r="21" spans="1:24" s="221" customFormat="1" ht="12.75" customHeight="1">
      <c r="A21" s="1059"/>
      <c r="B21" s="1059"/>
      <c r="C21" s="1060"/>
      <c r="D21" s="1061"/>
      <c r="E21" s="455"/>
      <c r="F21" s="457"/>
      <c r="G21" s="465"/>
      <c r="H21" s="461"/>
      <c r="I21" s="465"/>
      <c r="J21" s="457"/>
      <c r="K21" s="465"/>
      <c r="L21" s="461"/>
      <c r="M21" s="457"/>
      <c r="N21" s="222"/>
      <c r="O21" s="233"/>
      <c r="P21" s="222"/>
      <c r="Q21" s="233"/>
      <c r="R21" s="222"/>
      <c r="T21" s="222"/>
      <c r="U21" s="233"/>
      <c r="V21" s="222"/>
      <c r="W21" s="233"/>
      <c r="X21" s="222"/>
    </row>
    <row r="22" spans="1:24" s="221" customFormat="1" ht="12.75" customHeight="1">
      <c r="A22" s="1059"/>
      <c r="B22" s="1059"/>
      <c r="C22" s="1060"/>
      <c r="D22" s="1987"/>
      <c r="E22" s="455"/>
      <c r="F22" s="457"/>
      <c r="G22" s="465"/>
      <c r="H22" s="461"/>
      <c r="I22" s="465"/>
      <c r="J22" s="457"/>
      <c r="K22" s="465"/>
      <c r="L22" s="461"/>
      <c r="M22" s="457"/>
      <c r="N22" s="222"/>
      <c r="O22" s="233"/>
      <c r="P22" s="222"/>
      <c r="Q22" s="233"/>
      <c r="R22" s="222"/>
      <c r="T22" s="222"/>
      <c r="U22" s="233"/>
      <c r="V22" s="222"/>
      <c r="W22" s="233"/>
      <c r="X22" s="222"/>
    </row>
    <row r="23" spans="1:24" s="221" customFormat="1" ht="12.75" customHeight="1">
      <c r="A23" s="1059"/>
      <c r="B23" s="1059"/>
      <c r="C23" s="1060"/>
      <c r="D23" s="1987"/>
      <c r="E23" s="455"/>
      <c r="F23" s="457"/>
      <c r="G23" s="465"/>
      <c r="H23" s="461"/>
      <c r="I23" s="465"/>
      <c r="J23" s="457"/>
      <c r="K23" s="465"/>
      <c r="L23" s="461"/>
      <c r="M23" s="459"/>
      <c r="N23" s="222"/>
      <c r="O23" s="233"/>
      <c r="P23" s="223"/>
      <c r="Q23" s="233"/>
      <c r="R23" s="222"/>
      <c r="T23" s="222"/>
      <c r="U23" s="233"/>
      <c r="V23" s="223"/>
      <c r="W23" s="233"/>
      <c r="X23" s="222"/>
    </row>
    <row r="24" spans="1:24" s="221" customFormat="1" ht="12.75" customHeight="1">
      <c r="A24" s="1059"/>
      <c r="B24" s="1059"/>
      <c r="C24" s="1060"/>
      <c r="D24" s="1987"/>
      <c r="E24" s="455"/>
      <c r="F24" s="457"/>
      <c r="G24" s="465"/>
      <c r="H24" s="461"/>
      <c r="I24" s="465"/>
      <c r="J24" s="457"/>
      <c r="K24" s="465"/>
      <c r="L24" s="461"/>
      <c r="M24" s="457"/>
      <c r="N24" s="222"/>
      <c r="O24" s="233"/>
      <c r="P24" s="222"/>
      <c r="Q24" s="233"/>
      <c r="R24" s="222"/>
      <c r="T24" s="222"/>
      <c r="U24" s="233"/>
      <c r="V24" s="222"/>
      <c r="W24" s="233"/>
      <c r="X24" s="222"/>
    </row>
    <row r="25" spans="1:24" s="221" customFormat="1" ht="12.75" customHeight="1">
      <c r="A25" s="1059"/>
      <c r="B25" s="1059"/>
      <c r="C25" s="1060"/>
      <c r="D25" s="1987"/>
      <c r="E25" s="455"/>
      <c r="F25" s="457"/>
      <c r="G25" s="465"/>
      <c r="H25" s="461"/>
      <c r="I25" s="465"/>
      <c r="J25" s="457"/>
      <c r="K25" s="465"/>
      <c r="L25" s="461"/>
      <c r="M25" s="457"/>
      <c r="N25" s="222"/>
      <c r="O25" s="233"/>
      <c r="P25" s="222"/>
      <c r="Q25" s="233"/>
      <c r="R25" s="222"/>
      <c r="T25" s="222"/>
      <c r="U25" s="233"/>
      <c r="V25" s="222"/>
      <c r="W25" s="233"/>
      <c r="X25" s="222"/>
    </row>
    <row r="26" spans="1:24" s="221" customFormat="1" ht="12.75" customHeight="1">
      <c r="A26" s="1059"/>
      <c r="B26" s="1059"/>
      <c r="C26" s="1060"/>
      <c r="D26" s="1987"/>
      <c r="E26" s="455"/>
      <c r="F26" s="457"/>
      <c r="G26" s="465"/>
      <c r="H26" s="461"/>
      <c r="I26" s="465"/>
      <c r="J26" s="457"/>
      <c r="K26" s="465"/>
      <c r="L26" s="461"/>
      <c r="M26" s="457"/>
      <c r="N26" s="222"/>
      <c r="O26" s="233"/>
      <c r="P26" s="222"/>
      <c r="Q26" s="233"/>
      <c r="R26" s="222"/>
      <c r="T26" s="222"/>
      <c r="U26" s="233"/>
      <c r="V26" s="222"/>
      <c r="W26" s="233"/>
      <c r="X26" s="222"/>
    </row>
    <row r="27" spans="1:24" s="221" customFormat="1" ht="12.75" customHeight="1">
      <c r="A27" s="1059"/>
      <c r="B27" s="1059"/>
      <c r="C27" s="1060"/>
      <c r="D27" s="1987"/>
      <c r="E27" s="455"/>
      <c r="F27" s="457"/>
      <c r="G27" s="465"/>
      <c r="H27" s="461"/>
      <c r="I27" s="465"/>
      <c r="J27" s="457"/>
      <c r="K27" s="465"/>
      <c r="L27" s="461"/>
      <c r="M27" s="457"/>
      <c r="N27" s="222"/>
      <c r="O27" s="233"/>
      <c r="P27" s="222"/>
      <c r="Q27" s="233"/>
      <c r="R27" s="222"/>
      <c r="T27" s="222"/>
      <c r="U27" s="233"/>
      <c r="V27" s="222"/>
      <c r="W27" s="233"/>
      <c r="X27" s="222"/>
    </row>
    <row r="28" spans="1:24" s="221" customFormat="1" ht="12.75" customHeight="1">
      <c r="A28" s="1059"/>
      <c r="B28" s="1059"/>
      <c r="C28" s="1060"/>
      <c r="D28" s="1987"/>
      <c r="E28" s="455"/>
      <c r="F28" s="457"/>
      <c r="G28" s="455"/>
      <c r="H28" s="461"/>
      <c r="I28" s="455"/>
      <c r="J28" s="457"/>
      <c r="K28" s="455"/>
      <c r="L28" s="461"/>
      <c r="M28" s="459"/>
      <c r="N28" s="222"/>
      <c r="P28" s="223"/>
      <c r="R28" s="222"/>
      <c r="T28" s="222"/>
      <c r="V28" s="223"/>
      <c r="X28" s="222"/>
    </row>
    <row r="29" spans="1:24" s="221" customFormat="1" ht="12.75" customHeight="1">
      <c r="A29" s="1059"/>
      <c r="B29" s="1059"/>
      <c r="C29" s="1060"/>
      <c r="D29" s="1987"/>
      <c r="E29" s="455"/>
      <c r="F29" s="457"/>
      <c r="G29" s="455"/>
      <c r="H29" s="461"/>
      <c r="I29" s="455"/>
      <c r="J29" s="457"/>
      <c r="K29" s="465"/>
      <c r="L29" s="461"/>
      <c r="M29" s="457"/>
      <c r="N29" s="222"/>
      <c r="P29" s="222"/>
      <c r="R29" s="222"/>
      <c r="T29" s="222"/>
      <c r="V29" s="222"/>
      <c r="X29" s="222"/>
    </row>
    <row r="30" spans="1:24" s="221" customFormat="1" ht="12.75" customHeight="1">
      <c r="A30" s="1059"/>
      <c r="B30" s="1059"/>
      <c r="C30" s="1060"/>
      <c r="D30" s="1987"/>
      <c r="E30" s="455"/>
      <c r="F30" s="457"/>
      <c r="G30" s="455"/>
      <c r="H30" s="461"/>
      <c r="I30" s="455"/>
      <c r="J30" s="457"/>
      <c r="K30" s="465"/>
      <c r="L30" s="461"/>
      <c r="M30" s="457"/>
      <c r="N30" s="222"/>
      <c r="P30" s="222"/>
      <c r="R30" s="222"/>
      <c r="T30" s="222"/>
      <c r="V30" s="222"/>
      <c r="X30" s="222"/>
    </row>
    <row r="31" spans="1:24" s="221" customFormat="1" ht="12.75" customHeight="1">
      <c r="A31" s="1059"/>
      <c r="B31" s="1059"/>
      <c r="C31" s="1060"/>
      <c r="D31" s="1987"/>
      <c r="E31" s="455"/>
      <c r="F31" s="457"/>
      <c r="G31" s="455"/>
      <c r="H31" s="461"/>
      <c r="I31" s="455"/>
      <c r="J31" s="457"/>
      <c r="K31" s="465"/>
      <c r="L31" s="461"/>
      <c r="M31" s="457"/>
      <c r="N31" s="222"/>
      <c r="P31" s="222"/>
      <c r="R31" s="222"/>
      <c r="T31" s="222"/>
      <c r="V31" s="222"/>
      <c r="X31" s="222"/>
    </row>
    <row r="32" spans="1:24" s="221" customFormat="1" ht="12.75" customHeight="1">
      <c r="A32" s="1059"/>
      <c r="B32" s="1059"/>
      <c r="C32" s="1060"/>
      <c r="D32" s="1987"/>
      <c r="E32" s="455"/>
      <c r="F32" s="457"/>
      <c r="G32" s="455"/>
      <c r="H32" s="461"/>
      <c r="I32" s="455"/>
      <c r="J32" s="457"/>
      <c r="K32" s="465"/>
      <c r="L32" s="461"/>
      <c r="M32" s="457"/>
      <c r="N32" s="222"/>
      <c r="P32" s="222"/>
      <c r="R32" s="222"/>
      <c r="T32" s="222"/>
      <c r="V32" s="222"/>
      <c r="X32" s="222"/>
    </row>
    <row r="33" spans="1:24" s="221" customFormat="1" ht="12.75" customHeight="1">
      <c r="A33" s="1059"/>
      <c r="B33" s="1059"/>
      <c r="C33" s="1060"/>
      <c r="D33" s="1987"/>
      <c r="E33" s="455"/>
      <c r="F33" s="457"/>
      <c r="G33" s="455"/>
      <c r="H33" s="461"/>
      <c r="I33" s="455"/>
      <c r="J33" s="457"/>
      <c r="K33" s="465"/>
      <c r="L33" s="461"/>
      <c r="M33" s="457"/>
      <c r="N33" s="222"/>
      <c r="P33" s="222"/>
      <c r="R33" s="222"/>
      <c r="T33" s="222"/>
      <c r="V33" s="222"/>
      <c r="X33" s="222"/>
    </row>
    <row r="34" spans="1:24" s="221" customFormat="1" ht="12.75" customHeight="1">
      <c r="A34" s="1059"/>
      <c r="B34" s="1059"/>
      <c r="C34" s="1060"/>
      <c r="D34" s="1987"/>
      <c r="E34" s="455"/>
      <c r="F34" s="457"/>
      <c r="G34" s="455"/>
      <c r="H34" s="461"/>
      <c r="I34" s="455"/>
      <c r="J34" s="457"/>
      <c r="K34" s="455"/>
      <c r="L34" s="461"/>
      <c r="M34" s="459"/>
      <c r="N34" s="222"/>
      <c r="P34" s="223"/>
      <c r="R34" s="222"/>
      <c r="T34" s="222"/>
      <c r="V34" s="223"/>
      <c r="X34" s="222"/>
    </row>
    <row r="35" spans="1:24" s="221" customFormat="1" ht="12.75" customHeight="1">
      <c r="A35" s="1059"/>
      <c r="B35" s="1059"/>
      <c r="C35" s="1060"/>
      <c r="D35" s="1987"/>
      <c r="E35" s="455"/>
      <c r="F35" s="457"/>
      <c r="G35" s="466"/>
      <c r="H35" s="461"/>
      <c r="I35" s="455"/>
      <c r="J35" s="457"/>
      <c r="K35" s="466"/>
      <c r="L35" s="461"/>
      <c r="M35" s="457"/>
      <c r="N35" s="222"/>
      <c r="P35" s="222"/>
      <c r="R35" s="222"/>
      <c r="T35" s="222"/>
      <c r="V35" s="222"/>
      <c r="X35" s="222"/>
    </row>
    <row r="36" spans="1:24" s="221" customFormat="1" ht="12.75" customHeight="1">
      <c r="A36" s="1059"/>
      <c r="B36" s="1059"/>
      <c r="C36" s="1060"/>
      <c r="D36" s="1987"/>
      <c r="E36" s="455"/>
      <c r="F36" s="457"/>
      <c r="G36" s="466"/>
      <c r="H36" s="457"/>
      <c r="I36" s="457"/>
      <c r="J36" s="457"/>
      <c r="K36" s="455"/>
      <c r="L36" s="461"/>
      <c r="M36" s="457"/>
      <c r="N36" s="222"/>
      <c r="P36" s="222"/>
      <c r="R36" s="222"/>
      <c r="T36" s="222"/>
      <c r="V36" s="222"/>
      <c r="X36" s="222"/>
    </row>
    <row r="37" spans="1:24" s="221" customFormat="1" ht="12.75" customHeight="1">
      <c r="A37" s="1059"/>
      <c r="B37" s="1059"/>
      <c r="C37" s="1060"/>
      <c r="D37" s="1987"/>
      <c r="E37" s="455"/>
      <c r="F37" s="457"/>
      <c r="G37" s="455"/>
      <c r="H37" s="461"/>
      <c r="I37" s="455"/>
      <c r="J37" s="457"/>
      <c r="K37" s="455"/>
      <c r="L37" s="461"/>
      <c r="M37" s="457"/>
      <c r="N37" s="222"/>
      <c r="P37" s="222"/>
      <c r="R37" s="222"/>
      <c r="T37" s="222"/>
      <c r="V37" s="222"/>
      <c r="X37" s="222"/>
    </row>
    <row r="38" spans="1:24" s="221" customFormat="1" ht="12.75" customHeight="1">
      <c r="A38" s="1059"/>
      <c r="B38" s="1059"/>
      <c r="C38" s="1060"/>
      <c r="D38" s="1987"/>
      <c r="E38" s="455"/>
      <c r="F38" s="457"/>
      <c r="G38" s="455"/>
      <c r="H38" s="461"/>
      <c r="I38" s="455"/>
      <c r="J38" s="457"/>
      <c r="K38" s="455"/>
      <c r="L38" s="461"/>
      <c r="M38" s="457"/>
      <c r="N38" s="222"/>
      <c r="P38" s="222"/>
      <c r="R38" s="222"/>
      <c r="T38" s="222"/>
      <c r="V38" s="222"/>
      <c r="X38" s="222"/>
    </row>
    <row r="39" spans="1:24" s="221" customFormat="1" ht="12.75" customHeight="1">
      <c r="A39" s="1059"/>
      <c r="B39" s="1059"/>
      <c r="C39" s="1060"/>
      <c r="D39" s="1987"/>
      <c r="E39" s="455"/>
      <c r="F39" s="457"/>
      <c r="G39" s="455"/>
      <c r="H39" s="461"/>
      <c r="I39" s="455"/>
      <c r="J39" s="457"/>
      <c r="K39" s="466"/>
      <c r="L39" s="457"/>
      <c r="M39" s="457"/>
      <c r="N39" s="222"/>
      <c r="P39" s="222"/>
      <c r="R39" s="222"/>
      <c r="T39" s="222"/>
      <c r="V39" s="222"/>
      <c r="X39" s="222"/>
    </row>
    <row r="40" spans="1:24" s="221" customFormat="1" ht="12.75" customHeight="1">
      <c r="A40" s="1059"/>
      <c r="B40" s="1059"/>
      <c r="C40" s="1060"/>
      <c r="D40" s="1987"/>
      <c r="E40" s="455"/>
      <c r="F40" s="457"/>
      <c r="G40" s="455"/>
      <c r="H40" s="461"/>
      <c r="I40" s="455"/>
      <c r="J40" s="457"/>
      <c r="K40" s="455"/>
      <c r="L40" s="461"/>
      <c r="M40" s="459"/>
      <c r="N40" s="222"/>
      <c r="P40" s="223"/>
      <c r="R40" s="222"/>
      <c r="T40" s="222"/>
      <c r="V40" s="223"/>
      <c r="X40" s="222"/>
    </row>
    <row r="41" spans="1:24" s="221" customFormat="1" ht="12.75" customHeight="1">
      <c r="A41" s="1059"/>
      <c r="B41" s="1059"/>
      <c r="C41" s="1060"/>
      <c r="D41" s="1987"/>
      <c r="E41" s="455"/>
      <c r="F41" s="457"/>
      <c r="G41" s="455"/>
      <c r="H41" s="461"/>
      <c r="I41" s="455"/>
      <c r="J41" s="457"/>
      <c r="K41" s="455"/>
      <c r="L41" s="461"/>
      <c r="M41" s="457"/>
      <c r="N41" s="222"/>
      <c r="P41" s="222"/>
      <c r="R41" s="222"/>
      <c r="T41" s="222"/>
      <c r="V41" s="222"/>
      <c r="X41" s="222"/>
    </row>
    <row r="42" spans="1:24" s="221" customFormat="1" ht="12.75" customHeight="1">
      <c r="A42" s="1059"/>
      <c r="B42" s="1059"/>
      <c r="C42" s="1060"/>
      <c r="D42" s="1987"/>
      <c r="E42" s="455"/>
      <c r="F42" s="457"/>
      <c r="G42" s="455"/>
      <c r="H42" s="461"/>
      <c r="I42" s="455"/>
      <c r="J42" s="457"/>
      <c r="K42" s="455"/>
      <c r="L42" s="461"/>
      <c r="M42" s="457"/>
      <c r="N42" s="222"/>
      <c r="P42" s="222"/>
      <c r="R42" s="222"/>
      <c r="T42" s="222"/>
      <c r="V42" s="222"/>
      <c r="X42" s="222"/>
    </row>
    <row r="43" spans="1:24" s="221" customFormat="1" ht="12.75" customHeight="1">
      <c r="A43" s="1059"/>
      <c r="B43" s="1059"/>
      <c r="C43" s="1060"/>
      <c r="D43" s="1987"/>
      <c r="E43" s="455"/>
      <c r="F43" s="457"/>
      <c r="G43" s="455"/>
      <c r="H43" s="461"/>
      <c r="I43" s="455"/>
      <c r="J43" s="457"/>
      <c r="K43" s="455"/>
      <c r="L43" s="461"/>
      <c r="M43" s="457"/>
      <c r="N43" s="222"/>
      <c r="P43" s="222"/>
      <c r="R43" s="222"/>
      <c r="T43" s="222"/>
      <c r="V43" s="222"/>
      <c r="X43" s="222"/>
    </row>
    <row r="44" spans="1:24" s="221" customFormat="1" ht="12.75" customHeight="1">
      <c r="A44" s="1059"/>
      <c r="B44" s="1059"/>
      <c r="C44" s="1060"/>
      <c r="D44" s="1987"/>
      <c r="E44" s="455"/>
      <c r="F44" s="457"/>
      <c r="G44" s="455"/>
      <c r="H44" s="461"/>
      <c r="I44" s="455"/>
      <c r="J44" s="457"/>
      <c r="K44" s="455"/>
      <c r="L44" s="461"/>
      <c r="M44" s="457"/>
      <c r="N44" s="222"/>
      <c r="P44" s="222"/>
      <c r="R44" s="222"/>
      <c r="T44" s="222"/>
      <c r="V44" s="222"/>
      <c r="X44" s="222"/>
    </row>
    <row r="45" spans="1:24" s="221" customFormat="1" ht="12.75" customHeight="1">
      <c r="A45" s="1059"/>
      <c r="B45" s="1059"/>
      <c r="C45" s="1060"/>
      <c r="D45" s="1987"/>
      <c r="E45" s="455"/>
      <c r="F45" s="457"/>
      <c r="G45" s="455"/>
      <c r="H45" s="461"/>
      <c r="I45" s="455"/>
      <c r="J45" s="457"/>
      <c r="K45" s="455"/>
      <c r="L45" s="461"/>
      <c r="M45" s="457"/>
      <c r="N45" s="222"/>
      <c r="P45" s="222"/>
      <c r="R45" s="222"/>
      <c r="T45" s="222"/>
      <c r="V45" s="222"/>
      <c r="X45" s="222"/>
    </row>
    <row r="46" spans="1:24" s="221" customFormat="1" ht="12.75" customHeight="1">
      <c r="A46" s="1059"/>
      <c r="B46" s="1059"/>
      <c r="C46" s="1060"/>
      <c r="D46" s="1987"/>
      <c r="E46" s="455"/>
      <c r="F46" s="457"/>
      <c r="G46" s="455"/>
      <c r="H46" s="457"/>
      <c r="I46" s="457"/>
      <c r="J46" s="457"/>
      <c r="K46" s="466"/>
      <c r="L46" s="461"/>
      <c r="M46" s="457"/>
      <c r="N46" s="222"/>
      <c r="P46" s="222"/>
      <c r="R46" s="222"/>
      <c r="T46" s="222"/>
      <c r="V46" s="222"/>
      <c r="X46" s="222"/>
    </row>
    <row r="47" spans="1:24" s="221" customFormat="1" ht="12.75" customHeight="1">
      <c r="A47" s="1059"/>
      <c r="B47" s="1059"/>
      <c r="C47" s="1060"/>
      <c r="D47" s="1987"/>
      <c r="E47" s="455"/>
      <c r="F47" s="457"/>
      <c r="G47" s="455"/>
      <c r="H47" s="457"/>
      <c r="I47" s="457"/>
      <c r="J47" s="457"/>
      <c r="K47" s="466"/>
      <c r="L47" s="461"/>
      <c r="M47" s="457"/>
      <c r="N47" s="222"/>
      <c r="P47" s="222"/>
      <c r="R47" s="222"/>
      <c r="T47" s="222"/>
      <c r="V47" s="222"/>
      <c r="X47" s="222"/>
    </row>
    <row r="48" spans="1:24" s="221" customFormat="1" ht="12.75" customHeight="1">
      <c r="A48" s="1059"/>
      <c r="B48" s="1059"/>
      <c r="C48" s="1060"/>
      <c r="D48" s="1987"/>
      <c r="E48" s="455"/>
      <c r="F48" s="457"/>
      <c r="G48" s="455"/>
      <c r="H48" s="461"/>
      <c r="I48" s="455"/>
      <c r="J48" s="457"/>
      <c r="K48" s="455"/>
      <c r="L48" s="461"/>
      <c r="M48" s="459"/>
      <c r="N48" s="222"/>
      <c r="P48" s="223"/>
      <c r="R48" s="222"/>
      <c r="T48" s="222"/>
      <c r="V48" s="223"/>
      <c r="X48" s="222"/>
    </row>
    <row r="49" spans="1:24" s="221" customFormat="1" ht="12.75" customHeight="1">
      <c r="A49" s="1059"/>
      <c r="B49" s="1059"/>
      <c r="C49" s="1060"/>
      <c r="D49" s="1987"/>
      <c r="E49" s="455"/>
      <c r="F49" s="457"/>
      <c r="G49" s="455"/>
      <c r="H49" s="461"/>
      <c r="I49" s="455"/>
      <c r="J49" s="457"/>
      <c r="K49" s="455"/>
      <c r="L49" s="461"/>
      <c r="M49" s="459"/>
      <c r="N49" s="222"/>
      <c r="P49" s="223"/>
      <c r="R49" s="222"/>
      <c r="T49" s="222"/>
      <c r="V49" s="223"/>
      <c r="X49" s="222"/>
    </row>
    <row r="50" spans="1:24" s="221" customFormat="1" ht="12.75" customHeight="1">
      <c r="A50" s="1059"/>
      <c r="B50" s="1059"/>
      <c r="C50" s="1060"/>
      <c r="D50" s="1987"/>
      <c r="E50" s="455"/>
      <c r="F50" s="457"/>
      <c r="G50" s="455"/>
      <c r="H50" s="461"/>
      <c r="I50" s="455"/>
      <c r="J50" s="457"/>
      <c r="K50" s="455"/>
      <c r="L50" s="461"/>
      <c r="M50" s="457"/>
      <c r="N50" s="222"/>
      <c r="P50" s="222"/>
      <c r="R50" s="222"/>
      <c r="T50" s="222"/>
      <c r="V50" s="222"/>
      <c r="X50" s="222"/>
    </row>
    <row r="51" spans="1:24" s="221" customFormat="1" ht="12.75" customHeight="1">
      <c r="A51" s="1059"/>
      <c r="B51" s="1059"/>
      <c r="C51" s="1060"/>
      <c r="D51" s="1987"/>
      <c r="E51" s="455"/>
      <c r="F51" s="457"/>
      <c r="G51" s="455"/>
      <c r="H51" s="461"/>
      <c r="I51" s="455"/>
      <c r="J51" s="457"/>
      <c r="K51" s="455"/>
      <c r="L51" s="461"/>
      <c r="M51" s="457"/>
      <c r="N51" s="222"/>
      <c r="P51" s="222"/>
      <c r="R51" s="222"/>
      <c r="T51" s="222"/>
      <c r="V51" s="222"/>
      <c r="X51" s="222"/>
    </row>
    <row r="52" spans="1:24" s="221" customFormat="1" ht="12.75" customHeight="1">
      <c r="A52" s="1059"/>
      <c r="B52" s="1059"/>
      <c r="C52" s="1060"/>
      <c r="D52" s="1987"/>
      <c r="E52" s="455"/>
      <c r="F52" s="457"/>
      <c r="G52" s="455"/>
      <c r="H52" s="461"/>
      <c r="I52" s="455"/>
      <c r="J52" s="457"/>
      <c r="K52" s="455"/>
      <c r="L52" s="461"/>
      <c r="M52" s="459"/>
      <c r="N52" s="222"/>
      <c r="P52" s="223"/>
      <c r="R52" s="222"/>
      <c r="T52" s="222"/>
      <c r="V52" s="223"/>
      <c r="X52" s="222"/>
    </row>
    <row r="53" spans="1:24" s="221" customFormat="1" ht="12.75" customHeight="1">
      <c r="A53" s="1059"/>
      <c r="B53" s="1059"/>
      <c r="C53" s="1060"/>
      <c r="D53" s="1987"/>
      <c r="E53" s="455"/>
      <c r="F53" s="457"/>
      <c r="G53" s="455"/>
      <c r="H53" s="461"/>
      <c r="I53" s="455"/>
      <c r="J53" s="457"/>
      <c r="K53" s="455"/>
      <c r="L53" s="461"/>
      <c r="M53" s="457"/>
      <c r="N53" s="222"/>
      <c r="P53" s="222"/>
      <c r="R53" s="222"/>
      <c r="T53" s="222"/>
      <c r="V53" s="222"/>
      <c r="X53" s="222"/>
    </row>
    <row r="54" spans="1:24" s="221" customFormat="1" ht="12.75" customHeight="1">
      <c r="A54" s="1059"/>
      <c r="B54" s="1059"/>
      <c r="C54" s="1060"/>
      <c r="D54" s="1987"/>
      <c r="E54" s="455"/>
      <c r="F54" s="457"/>
      <c r="G54" s="455"/>
      <c r="H54" s="459"/>
      <c r="I54" s="455"/>
      <c r="J54" s="455"/>
      <c r="K54" s="455"/>
      <c r="L54" s="455"/>
      <c r="M54" s="455"/>
    </row>
    <row r="55" spans="1:24" s="221" customFormat="1" ht="12.75" customHeight="1">
      <c r="A55" s="1059"/>
      <c r="B55" s="1059"/>
      <c r="C55" s="1060"/>
      <c r="D55" s="1987"/>
      <c r="E55" s="455"/>
      <c r="F55" s="457"/>
      <c r="G55" s="455"/>
      <c r="H55" s="459"/>
      <c r="I55" s="455"/>
      <c r="J55" s="455"/>
      <c r="K55" s="455"/>
      <c r="L55" s="455"/>
      <c r="M55" s="455"/>
    </row>
    <row r="56" spans="1:24" s="221" customFormat="1" ht="12.75" customHeight="1">
      <c r="A56" s="1059"/>
      <c r="B56" s="1059"/>
      <c r="C56" s="1060"/>
      <c r="D56" s="1987"/>
      <c r="E56" s="455"/>
      <c r="F56" s="457"/>
      <c r="G56" s="455"/>
      <c r="H56" s="459"/>
      <c r="I56" s="455"/>
      <c r="J56" s="455"/>
      <c r="K56" s="455"/>
      <c r="L56" s="455"/>
      <c r="M56" s="455"/>
    </row>
    <row r="57" spans="1:24" ht="12.75" customHeight="1">
      <c r="A57" s="1059"/>
      <c r="B57" s="1059"/>
      <c r="C57" s="1060"/>
      <c r="D57" s="1987"/>
      <c r="E57" s="1988"/>
      <c r="F57" s="1988"/>
      <c r="G57" s="1988"/>
      <c r="H57" s="1988"/>
      <c r="I57" s="1988"/>
      <c r="J57" s="1988"/>
      <c r="K57" s="1988"/>
      <c r="L57" s="1988"/>
    </row>
    <row r="58" spans="1:24" ht="12.75" customHeight="1">
      <c r="A58" s="1059"/>
      <c r="B58" s="1059"/>
      <c r="C58" s="1060"/>
      <c r="D58" s="1987"/>
    </row>
    <row r="59" spans="1:24" ht="12.75" customHeight="1">
      <c r="A59" s="1059"/>
      <c r="B59" s="1059"/>
      <c r="C59" s="1060"/>
      <c r="D59" s="1987"/>
    </row>
    <row r="60" spans="1:24" ht="12.75" customHeight="1">
      <c r="A60" s="1059"/>
      <c r="B60" s="1059"/>
      <c r="C60" s="1060"/>
      <c r="D60" s="1987"/>
    </row>
    <row r="61" spans="1:24" ht="12.75" customHeight="1">
      <c r="A61" s="1059"/>
      <c r="B61" s="1059"/>
      <c r="C61" s="1060"/>
      <c r="D61" s="1987"/>
    </row>
    <row r="62" spans="1:24" ht="12.75" customHeight="1">
      <c r="A62" s="1059"/>
      <c r="B62" s="1059"/>
      <c r="C62" s="1060"/>
      <c r="D62" s="1987"/>
    </row>
    <row r="63" spans="1:24" ht="12.75" customHeight="1">
      <c r="A63" s="1059"/>
      <c r="B63" s="1059"/>
      <c r="C63" s="1060"/>
      <c r="D63" s="1987"/>
    </row>
    <row r="64" spans="1:24" ht="12.75" customHeight="1">
      <c r="A64" s="1059"/>
      <c r="B64" s="1059"/>
      <c r="C64" s="1060"/>
      <c r="D64" s="1987"/>
    </row>
  </sheetData>
  <mergeCells count="4">
    <mergeCell ref="F11:H11"/>
    <mergeCell ref="J11:L11"/>
    <mergeCell ref="B8:L8"/>
    <mergeCell ref="C14:L15"/>
  </mergeCells>
  <phoneticPr fontId="29" type="noConversion"/>
  <printOptions horizontalCentered="1"/>
  <pageMargins left="0.75" right="0.25" top="0.5" bottom="0.25" header="0.5" footer="0.5"/>
  <pageSetup orientation="portrait" r:id="rId1"/>
  <headerFooter alignWithMargins="0"/>
</worksheet>
</file>

<file path=xl/worksheets/sheet81.xml><?xml version="1.0" encoding="utf-8"?>
<worksheet xmlns="http://schemas.openxmlformats.org/spreadsheetml/2006/main" xmlns:r="http://schemas.openxmlformats.org/officeDocument/2006/relationships">
  <sheetPr transitionEvaluation="1" transitionEntry="1" codeName="Sheet68"/>
  <dimension ref="A1:J292"/>
  <sheetViews>
    <sheetView view="pageBreakPreview" zoomScale="60" zoomScaleNormal="100" workbookViewId="0"/>
  </sheetViews>
  <sheetFormatPr defaultColWidth="10.85546875" defaultRowHeight="12.75"/>
  <cols>
    <col min="1" max="1" width="5" style="327" customWidth="1"/>
    <col min="2" max="2" width="31.42578125" style="327" customWidth="1"/>
    <col min="3" max="3" width="14.42578125" style="327" customWidth="1"/>
    <col min="4" max="4" width="14.7109375" style="327" customWidth="1"/>
    <col min="5" max="5" width="17.140625" style="327" customWidth="1"/>
    <col min="6" max="6" width="11.140625" style="327" customWidth="1"/>
    <col min="7" max="7" width="10.85546875" style="340"/>
    <col min="8" max="16384" width="10.85546875" style="978"/>
  </cols>
  <sheetData>
    <row r="1" spans="1:6">
      <c r="A1" s="321" t="s">
        <v>1006</v>
      </c>
      <c r="B1" s="321"/>
      <c r="C1" s="365"/>
      <c r="E1" s="321" t="s">
        <v>1741</v>
      </c>
    </row>
    <row r="2" spans="1:6">
      <c r="A2" s="321"/>
      <c r="B2" s="321"/>
      <c r="C2" s="365"/>
      <c r="E2" s="321"/>
    </row>
    <row r="3" spans="1:6">
      <c r="A3" s="321" t="s">
        <v>3808</v>
      </c>
      <c r="B3" s="321"/>
      <c r="C3" s="365"/>
      <c r="E3" s="321" t="s">
        <v>1007</v>
      </c>
    </row>
    <row r="4" spans="1:6">
      <c r="A4" s="321" t="s">
        <v>3807</v>
      </c>
      <c r="B4" s="317"/>
      <c r="C4" s="417"/>
      <c r="E4" s="321" t="s">
        <v>1076</v>
      </c>
    </row>
    <row r="5" spans="1:6">
      <c r="A5" s="321" t="s">
        <v>2632</v>
      </c>
      <c r="B5" s="321"/>
      <c r="C5" s="321"/>
      <c r="E5" s="1978" t="s">
        <v>4012</v>
      </c>
    </row>
    <row r="6" spans="1:6">
      <c r="A6" s="321" t="s">
        <v>2074</v>
      </c>
      <c r="B6" s="321"/>
      <c r="C6" s="321"/>
      <c r="D6" s="321"/>
      <c r="E6" s="321"/>
      <c r="F6" s="321"/>
    </row>
    <row r="7" spans="1:6">
      <c r="A7" s="317" t="s">
        <v>1916</v>
      </c>
      <c r="B7" s="321"/>
      <c r="C7" s="321"/>
      <c r="D7" s="321"/>
      <c r="E7" s="321"/>
      <c r="F7" s="321"/>
    </row>
    <row r="8" spans="1:6">
      <c r="A8" s="321"/>
      <c r="B8" s="321"/>
      <c r="C8" s="321"/>
      <c r="D8" s="321"/>
      <c r="E8" s="321"/>
      <c r="F8" s="321"/>
    </row>
    <row r="9" spans="1:6">
      <c r="A9" s="2582" t="s">
        <v>1008</v>
      </c>
      <c r="B9" s="2582"/>
      <c r="C9" s="2582"/>
      <c r="D9" s="2582"/>
      <c r="E9" s="2582"/>
      <c r="F9" s="2582"/>
    </row>
    <row r="10" spans="1:6" ht="1.5" customHeight="1">
      <c r="A10" s="2582"/>
      <c r="B10" s="2582"/>
      <c r="C10" s="2582"/>
      <c r="D10" s="2582"/>
      <c r="E10" s="2582"/>
      <c r="F10" s="2582"/>
    </row>
    <row r="11" spans="1:6" ht="13.5" thickBot="1">
      <c r="A11" s="366"/>
      <c r="B11" s="366"/>
      <c r="C11" s="366"/>
      <c r="D11" s="366"/>
      <c r="E11" s="366"/>
      <c r="F11" s="366"/>
    </row>
    <row r="12" spans="1:6">
      <c r="A12" s="321"/>
      <c r="B12" s="348" t="s">
        <v>1321</v>
      </c>
      <c r="C12" s="348" t="s">
        <v>1322</v>
      </c>
      <c r="D12" s="348" t="s">
        <v>1323</v>
      </c>
      <c r="E12" s="348" t="s">
        <v>1324</v>
      </c>
      <c r="F12" s="348" t="s">
        <v>715</v>
      </c>
    </row>
    <row r="13" spans="1:6">
      <c r="A13" s="898" t="s">
        <v>119</v>
      </c>
      <c r="B13" s="898" t="s">
        <v>1101</v>
      </c>
      <c r="C13" s="1479"/>
      <c r="D13" s="898" t="s">
        <v>1009</v>
      </c>
      <c r="E13" s="1479"/>
      <c r="F13" s="1479"/>
    </row>
    <row r="14" spans="1:6">
      <c r="A14" s="615" t="s">
        <v>1029</v>
      </c>
      <c r="B14" s="615" t="s">
        <v>1010</v>
      </c>
      <c r="C14" s="615" t="s">
        <v>1011</v>
      </c>
      <c r="D14" s="615" t="s">
        <v>1012</v>
      </c>
      <c r="E14" s="615" t="s">
        <v>1666</v>
      </c>
      <c r="F14" s="615" t="s">
        <v>152</v>
      </c>
    </row>
    <row r="15" spans="1:6">
      <c r="A15" s="364"/>
    </row>
    <row r="16" spans="1:6">
      <c r="A16" s="326"/>
    </row>
    <row r="17" spans="1:7" s="2343" customFormat="1">
      <c r="A17" s="1984">
        <v>1</v>
      </c>
      <c r="B17" s="2647" t="s">
        <v>3834</v>
      </c>
      <c r="C17" s="2648"/>
      <c r="D17" s="2648"/>
      <c r="E17" s="2648"/>
      <c r="F17" s="2648"/>
      <c r="G17" s="1985"/>
    </row>
    <row r="18" spans="1:7">
      <c r="A18" s="326"/>
    </row>
    <row r="19" spans="1:7">
      <c r="A19" s="1986" t="s">
        <v>809</v>
      </c>
    </row>
    <row r="20" spans="1:7">
      <c r="A20" s="326"/>
    </row>
    <row r="21" spans="1:7">
      <c r="A21" s="326"/>
    </row>
    <row r="22" spans="1:7">
      <c r="A22" s="326"/>
    </row>
    <row r="23" spans="1:7">
      <c r="A23" s="326"/>
    </row>
    <row r="24" spans="1:7">
      <c r="A24" s="326"/>
    </row>
    <row r="25" spans="1:7">
      <c r="A25" s="326"/>
    </row>
    <row r="26" spans="1:7">
      <c r="A26" s="326"/>
    </row>
    <row r="27" spans="1:7">
      <c r="A27" s="326"/>
    </row>
    <row r="28" spans="1:7">
      <c r="A28" s="326"/>
    </row>
    <row r="29" spans="1:7">
      <c r="A29" s="326"/>
    </row>
    <row r="30" spans="1:7">
      <c r="A30" s="326"/>
    </row>
    <row r="31" spans="1:7">
      <c r="A31" s="326"/>
    </row>
    <row r="32" spans="1:7">
      <c r="A32" s="326"/>
    </row>
    <row r="33" spans="1:6">
      <c r="A33" s="326"/>
    </row>
    <row r="34" spans="1:6">
      <c r="A34" s="326"/>
    </row>
    <row r="35" spans="1:6">
      <c r="A35" s="326"/>
    </row>
    <row r="36" spans="1:6">
      <c r="A36" s="326"/>
    </row>
    <row r="37" spans="1:6">
      <c r="A37" s="326"/>
    </row>
    <row r="38" spans="1:6">
      <c r="A38" s="326"/>
    </row>
    <row r="39" spans="1:6">
      <c r="A39" s="326"/>
    </row>
    <row r="40" spans="1:6">
      <c r="A40" s="326"/>
    </row>
    <row r="41" spans="1:6">
      <c r="A41" s="326"/>
    </row>
    <row r="42" spans="1:6">
      <c r="A42" s="326"/>
    </row>
    <row r="43" spans="1:6">
      <c r="A43" s="326"/>
    </row>
    <row r="44" spans="1:6">
      <c r="A44" s="326"/>
    </row>
    <row r="45" spans="1:6">
      <c r="A45" s="326"/>
    </row>
    <row r="46" spans="1:6">
      <c r="A46" s="326"/>
    </row>
    <row r="47" spans="1:6">
      <c r="A47" s="326"/>
    </row>
    <row r="48" spans="1:6">
      <c r="A48" s="346"/>
      <c r="B48" s="326"/>
      <c r="C48" s="326"/>
      <c r="D48" s="326"/>
      <c r="E48" s="326"/>
      <c r="F48" s="326"/>
    </row>
    <row r="49" spans="1:1">
      <c r="A49" s="326"/>
    </row>
    <row r="50" spans="1:1">
      <c r="A50" s="326"/>
    </row>
    <row r="132" spans="10:10">
      <c r="J132" s="2246"/>
    </row>
    <row r="135" spans="10:10">
      <c r="J135" s="2246"/>
    </row>
    <row r="258" spans="1:2">
      <c r="A258" s="2108"/>
      <c r="B258" s="2108"/>
    </row>
    <row r="259" spans="1:2">
      <c r="A259" s="2108"/>
      <c r="B259" s="2108"/>
    </row>
    <row r="260" spans="1:2">
      <c r="A260" s="2108"/>
      <c r="B260" s="2108"/>
    </row>
    <row r="261" spans="1:2">
      <c r="A261" s="2108"/>
      <c r="B261" s="2108"/>
    </row>
    <row r="262" spans="1:2">
      <c r="A262" s="2108"/>
      <c r="B262" s="2108"/>
    </row>
    <row r="292" spans="1:1">
      <c r="A292" s="2108"/>
    </row>
  </sheetData>
  <mergeCells count="2">
    <mergeCell ref="A9:F10"/>
    <mergeCell ref="B17:F17"/>
  </mergeCells>
  <phoneticPr fontId="29" type="noConversion"/>
  <printOptions horizontalCentered="1"/>
  <pageMargins left="0.75" right="0.25" top="0.5" bottom="0.25" header="0.5" footer="0.5"/>
  <pageSetup orientation="portrait" r:id="rId1"/>
  <headerFooter alignWithMargins="0"/>
</worksheet>
</file>

<file path=xl/worksheets/sheet82.xml><?xml version="1.0" encoding="utf-8"?>
<worksheet xmlns="http://schemas.openxmlformats.org/spreadsheetml/2006/main" xmlns:r="http://schemas.openxmlformats.org/officeDocument/2006/relationships">
  <sheetPr transitionEvaluation="1" transitionEntry="1" codeName="Sheet69">
    <pageSetUpPr fitToPage="1"/>
  </sheetPr>
  <dimension ref="A1:Y465"/>
  <sheetViews>
    <sheetView view="pageBreakPreview" zoomScale="60" zoomScaleNormal="100" workbookViewId="0"/>
  </sheetViews>
  <sheetFormatPr defaultColWidth="10.85546875" defaultRowHeight="12.75"/>
  <cols>
    <col min="1" max="1" width="9.42578125" style="327" customWidth="1"/>
    <col min="2" max="2" width="12.85546875" style="327" customWidth="1"/>
    <col min="3" max="5" width="9.85546875" style="327" customWidth="1"/>
    <col min="6" max="6" width="8" style="327" customWidth="1"/>
    <col min="7" max="7" width="15.42578125" style="327" customWidth="1"/>
    <col min="8" max="8" width="9.85546875" style="327" customWidth="1"/>
    <col min="9" max="9" width="9.140625" style="327" customWidth="1"/>
    <col min="10" max="16384" width="10.85546875" style="978"/>
  </cols>
  <sheetData>
    <row r="1" spans="1:25">
      <c r="A1" s="321" t="s">
        <v>143</v>
      </c>
      <c r="B1" s="321"/>
      <c r="C1" s="321"/>
      <c r="E1" s="321"/>
      <c r="G1" s="321" t="s">
        <v>1741</v>
      </c>
      <c r="H1" s="321"/>
      <c r="I1" s="321"/>
      <c r="J1" s="2338"/>
      <c r="K1" s="2338"/>
    </row>
    <row r="2" spans="1:25">
      <c r="A2" s="321"/>
      <c r="B2" s="321"/>
      <c r="C2" s="321"/>
      <c r="E2" s="321"/>
      <c r="G2" s="321"/>
      <c r="H2" s="321"/>
      <c r="I2" s="321"/>
      <c r="J2" s="2338"/>
      <c r="K2" s="2338"/>
    </row>
    <row r="3" spans="1:25">
      <c r="A3" s="321" t="s">
        <v>3808</v>
      </c>
      <c r="B3" s="321"/>
      <c r="C3" s="321"/>
      <c r="E3" s="321"/>
      <c r="G3" s="321" t="s">
        <v>2075</v>
      </c>
      <c r="H3" s="321"/>
      <c r="I3" s="321"/>
      <c r="J3" s="2338"/>
      <c r="K3" s="2338"/>
    </row>
    <row r="4" spans="1:25">
      <c r="A4" s="321" t="s">
        <v>3807</v>
      </c>
      <c r="B4" s="321"/>
      <c r="C4" s="321"/>
      <c r="E4" s="321"/>
      <c r="G4" s="321" t="s">
        <v>1076</v>
      </c>
      <c r="H4" s="321"/>
      <c r="I4" s="321"/>
      <c r="J4" s="2339"/>
    </row>
    <row r="5" spans="1:25">
      <c r="A5" s="321" t="s">
        <v>2632</v>
      </c>
      <c r="B5" s="321"/>
      <c r="C5" s="321"/>
      <c r="E5" s="321"/>
      <c r="G5" s="1978" t="s">
        <v>4012</v>
      </c>
      <c r="H5" s="321"/>
      <c r="I5" s="321"/>
    </row>
    <row r="6" spans="1:25">
      <c r="A6" s="321" t="s">
        <v>2074</v>
      </c>
      <c r="B6" s="321"/>
      <c r="C6" s="321"/>
      <c r="D6" s="321"/>
      <c r="E6" s="321"/>
      <c r="F6" s="321"/>
      <c r="G6" s="321"/>
      <c r="H6" s="321"/>
      <c r="I6" s="321"/>
    </row>
    <row r="7" spans="1:25">
      <c r="A7" s="321"/>
      <c r="B7" s="321"/>
      <c r="C7" s="321"/>
      <c r="D7" s="321"/>
      <c r="E7" s="321"/>
      <c r="F7" s="321"/>
      <c r="G7" s="2335"/>
      <c r="H7" s="321"/>
      <c r="I7" s="321"/>
    </row>
    <row r="8" spans="1:25">
      <c r="A8" s="2568" t="s">
        <v>2076</v>
      </c>
      <c r="B8" s="2569"/>
      <c r="C8" s="2569"/>
      <c r="D8" s="2569"/>
      <c r="E8" s="2569"/>
      <c r="F8" s="2569"/>
      <c r="G8" s="2569"/>
      <c r="H8" s="2569"/>
      <c r="I8" s="2569"/>
    </row>
    <row r="9" spans="1:25">
      <c r="A9" s="2569"/>
      <c r="B9" s="2569"/>
      <c r="C9" s="2569"/>
      <c r="D9" s="2569"/>
      <c r="E9" s="2569"/>
      <c r="F9" s="2569"/>
      <c r="G9" s="2569"/>
      <c r="H9" s="2569"/>
      <c r="I9" s="2569"/>
    </row>
    <row r="10" spans="1:25" ht="8.25" customHeight="1">
      <c r="A10" s="2569"/>
      <c r="B10" s="2569"/>
      <c r="C10" s="2569"/>
      <c r="D10" s="2569"/>
      <c r="E10" s="2569"/>
      <c r="F10" s="2569"/>
      <c r="G10" s="2569"/>
      <c r="H10" s="2569"/>
      <c r="I10" s="2569"/>
      <c r="S10" s="2244"/>
      <c r="T10" s="2244"/>
      <c r="U10" s="2244"/>
      <c r="V10" s="2244"/>
      <c r="W10" s="2244"/>
      <c r="X10" s="2244"/>
      <c r="Y10" s="2244"/>
    </row>
    <row r="11" spans="1:25" hidden="1">
      <c r="A11" s="2569"/>
      <c r="B11" s="2569"/>
      <c r="C11" s="2569"/>
      <c r="D11" s="2569"/>
      <c r="E11" s="2569"/>
      <c r="F11" s="2569"/>
      <c r="G11" s="2569"/>
      <c r="H11" s="2569"/>
      <c r="I11" s="2569"/>
      <c r="S11" s="2244"/>
      <c r="T11" s="2244"/>
      <c r="U11" s="2244"/>
      <c r="V11" s="2244"/>
      <c r="W11" s="2244"/>
      <c r="X11" s="2244"/>
      <c r="Y11" s="2244"/>
    </row>
    <row r="12" spans="1:25" hidden="1">
      <c r="A12" s="2569"/>
      <c r="B12" s="2569"/>
      <c r="C12" s="2569"/>
      <c r="D12" s="2569"/>
      <c r="E12" s="2569"/>
      <c r="F12" s="2569"/>
      <c r="G12" s="2569"/>
      <c r="H12" s="2569"/>
      <c r="I12" s="2569"/>
      <c r="S12" s="2244"/>
      <c r="T12" s="2244"/>
      <c r="U12" s="2244"/>
      <c r="V12" s="2244"/>
      <c r="W12" s="2244"/>
      <c r="X12" s="2244"/>
      <c r="Y12" s="2244"/>
    </row>
    <row r="13" spans="1:25" hidden="1">
      <c r="A13" s="2569"/>
      <c r="B13" s="2569"/>
      <c r="C13" s="2569"/>
      <c r="D13" s="2569"/>
      <c r="E13" s="2569"/>
      <c r="F13" s="2569"/>
      <c r="G13" s="2569"/>
      <c r="H13" s="2569"/>
      <c r="I13" s="2569"/>
    </row>
    <row r="14" spans="1:25" ht="13.5" thickBot="1">
      <c r="A14" s="366"/>
      <c r="B14" s="366"/>
      <c r="C14" s="366"/>
      <c r="D14" s="366"/>
      <c r="E14" s="366"/>
      <c r="F14" s="366"/>
      <c r="G14" s="376"/>
      <c r="H14" s="366"/>
      <c r="I14" s="366"/>
      <c r="J14" s="2244"/>
      <c r="K14" s="2244"/>
      <c r="L14" s="2340"/>
      <c r="M14" s="2244"/>
      <c r="N14" s="2244"/>
      <c r="O14" s="2244"/>
      <c r="P14" s="2244"/>
      <c r="Q14" s="2244"/>
    </row>
    <row r="15" spans="1:25">
      <c r="A15" s="1386" t="s">
        <v>221</v>
      </c>
      <c r="B15" s="342"/>
      <c r="G15" s="364"/>
      <c r="J15" s="2244"/>
      <c r="K15" s="2244"/>
      <c r="L15" s="2244"/>
      <c r="M15" s="2244"/>
      <c r="N15" s="2244"/>
      <c r="O15" s="2244"/>
      <c r="P15" s="2244"/>
      <c r="Y15" s="2244"/>
    </row>
    <row r="16" spans="1:25" s="2343" customFormat="1">
      <c r="A16" s="1984">
        <v>1</v>
      </c>
      <c r="B16" s="2649" t="s">
        <v>3835</v>
      </c>
      <c r="C16" s="2649"/>
      <c r="D16" s="2649"/>
      <c r="E16" s="2649"/>
      <c r="F16" s="2649"/>
      <c r="G16" s="2649"/>
      <c r="H16" s="2649"/>
      <c r="I16" s="2649"/>
      <c r="J16" s="2341" t="s">
        <v>809</v>
      </c>
      <c r="K16" s="2342"/>
      <c r="L16" s="2342"/>
      <c r="M16" s="2342"/>
      <c r="N16" s="2342"/>
      <c r="O16" s="2342"/>
      <c r="P16" s="2342"/>
      <c r="Y16" s="2342"/>
    </row>
    <row r="17" spans="1:25">
      <c r="A17" s="350">
        <v>2</v>
      </c>
      <c r="B17" s="2649"/>
      <c r="C17" s="2649"/>
      <c r="D17" s="2649"/>
      <c r="E17" s="2649"/>
      <c r="F17" s="2649"/>
      <c r="G17" s="2649"/>
      <c r="H17" s="2649"/>
      <c r="I17" s="2649"/>
      <c r="J17" s="2244"/>
      <c r="K17" s="2244"/>
      <c r="L17" s="2244"/>
      <c r="M17" s="2244"/>
      <c r="N17" s="2244"/>
      <c r="O17" s="2244"/>
      <c r="P17" s="2244"/>
      <c r="Y17" s="2244"/>
    </row>
    <row r="18" spans="1:25">
      <c r="A18" s="912"/>
    </row>
    <row r="19" spans="1:25">
      <c r="A19" s="364"/>
    </row>
    <row r="20" spans="1:25">
      <c r="A20" s="364"/>
    </row>
    <row r="21" spans="1:25">
      <c r="A21" s="364"/>
    </row>
    <row r="22" spans="1:25">
      <c r="A22" s="364"/>
    </row>
    <row r="23" spans="1:25">
      <c r="A23" s="364"/>
    </row>
    <row r="24" spans="1:25">
      <c r="A24" s="364"/>
    </row>
    <row r="25" spans="1:25">
      <c r="A25" s="364"/>
    </row>
    <row r="26" spans="1:25">
      <c r="A26" s="364"/>
    </row>
    <row r="27" spans="1:25">
      <c r="A27" s="364"/>
    </row>
    <row r="28" spans="1:25">
      <c r="A28" s="364"/>
    </row>
    <row r="29" spans="1:25">
      <c r="A29" s="364"/>
    </row>
    <row r="30" spans="1:25">
      <c r="A30" s="364"/>
    </row>
    <row r="31" spans="1:25">
      <c r="A31" s="364"/>
    </row>
    <row r="32" spans="1:25">
      <c r="A32" s="364"/>
    </row>
    <row r="33" spans="1:1">
      <c r="A33" s="364"/>
    </row>
    <row r="34" spans="1:1">
      <c r="A34" s="364"/>
    </row>
    <row r="35" spans="1:1">
      <c r="A35" s="364"/>
    </row>
    <row r="36" spans="1:1">
      <c r="A36" s="364"/>
    </row>
    <row r="37" spans="1:1">
      <c r="A37" s="364"/>
    </row>
    <row r="38" spans="1:1">
      <c r="A38" s="364"/>
    </row>
    <row r="39" spans="1:1">
      <c r="A39" s="364"/>
    </row>
    <row r="40" spans="1:1">
      <c r="A40" s="364"/>
    </row>
    <row r="41" spans="1:1">
      <c r="A41" s="364"/>
    </row>
    <row r="42" spans="1:1">
      <c r="A42" s="364"/>
    </row>
    <row r="43" spans="1:1">
      <c r="A43" s="364"/>
    </row>
    <row r="44" spans="1:1">
      <c r="A44" s="364"/>
    </row>
    <row r="45" spans="1:1">
      <c r="A45" s="364"/>
    </row>
    <row r="46" spans="1:1">
      <c r="A46" s="364"/>
    </row>
    <row r="47" spans="1:1">
      <c r="A47" s="364"/>
    </row>
    <row r="48" spans="1:1">
      <c r="A48" s="364"/>
    </row>
    <row r="49" spans="1:10">
      <c r="A49" s="364"/>
    </row>
    <row r="50" spans="1:10">
      <c r="A50" s="364"/>
    </row>
    <row r="51" spans="1:10">
      <c r="A51" s="364"/>
    </row>
    <row r="52" spans="1:10">
      <c r="A52" s="364"/>
    </row>
    <row r="53" spans="1:10">
      <c r="A53" s="364"/>
    </row>
    <row r="54" spans="1:10">
      <c r="A54" s="364"/>
    </row>
    <row r="55" spans="1:10">
      <c r="A55" s="364"/>
    </row>
    <row r="56" spans="1:10">
      <c r="A56" s="364"/>
    </row>
    <row r="57" spans="1:10">
      <c r="A57" s="364"/>
    </row>
    <row r="58" spans="1:10">
      <c r="A58" s="364"/>
    </row>
    <row r="59" spans="1:10">
      <c r="A59" s="364"/>
    </row>
    <row r="60" spans="1:10">
      <c r="A60" s="346"/>
      <c r="B60" s="364"/>
      <c r="C60" s="364"/>
      <c r="D60" s="364"/>
      <c r="E60" s="364"/>
      <c r="F60" s="364"/>
      <c r="G60" s="364"/>
      <c r="H60" s="364"/>
      <c r="I60" s="364"/>
      <c r="J60" s="2344"/>
    </row>
    <row r="61" spans="1:10">
      <c r="A61" s="364"/>
    </row>
    <row r="62" spans="1:10">
      <c r="A62" s="364"/>
    </row>
    <row r="63" spans="1:10">
      <c r="A63" s="364"/>
    </row>
    <row r="64" spans="1:10">
      <c r="A64" s="364"/>
    </row>
    <row r="65" spans="1:9">
      <c r="A65" s="364"/>
    </row>
    <row r="66" spans="1:9">
      <c r="A66" s="364"/>
      <c r="B66" s="326"/>
      <c r="C66" s="326"/>
      <c r="D66" s="326"/>
      <c r="E66" s="326"/>
      <c r="F66" s="326"/>
      <c r="G66" s="326"/>
      <c r="H66" s="326"/>
      <c r="I66" s="326"/>
    </row>
    <row r="91" spans="13:13">
      <c r="M91" s="2246"/>
    </row>
    <row r="92" spans="13:13">
      <c r="M92" s="2345"/>
    </row>
    <row r="93" spans="13:13">
      <c r="M93" s="2345"/>
    </row>
    <row r="94" spans="13:13">
      <c r="M94" s="2345"/>
    </row>
    <row r="95" spans="13:13">
      <c r="M95" s="2345"/>
    </row>
    <row r="96" spans="13:13">
      <c r="M96" s="2345"/>
    </row>
    <row r="97" spans="13:13">
      <c r="M97" s="2345"/>
    </row>
    <row r="98" spans="13:13">
      <c r="M98" s="2345"/>
    </row>
    <row r="99" spans="13:13">
      <c r="M99" s="2345"/>
    </row>
    <row r="100" spans="13:13">
      <c r="M100" s="2345"/>
    </row>
    <row r="101" spans="13:13">
      <c r="M101" s="2345"/>
    </row>
    <row r="102" spans="13:13">
      <c r="M102" s="2345"/>
    </row>
    <row r="103" spans="13:13">
      <c r="M103" s="2345"/>
    </row>
    <row r="104" spans="13:13">
      <c r="M104" s="2345"/>
    </row>
    <row r="105" spans="13:13">
      <c r="M105" s="2345"/>
    </row>
    <row r="106" spans="13:13">
      <c r="M106" s="2345"/>
    </row>
    <row r="107" spans="13:13">
      <c r="M107" s="2345"/>
    </row>
    <row r="108" spans="13:13">
      <c r="M108" s="2345"/>
    </row>
    <row r="109" spans="13:13">
      <c r="M109" s="2345"/>
    </row>
    <row r="110" spans="13:13">
      <c r="M110" s="2345"/>
    </row>
    <row r="111" spans="13:13">
      <c r="M111" s="2345"/>
    </row>
    <row r="112" spans="13:13">
      <c r="M112" s="2345"/>
    </row>
    <row r="113" spans="13:13">
      <c r="M113" s="2345"/>
    </row>
    <row r="114" spans="13:13">
      <c r="M114" s="2345"/>
    </row>
    <row r="115" spans="13:13">
      <c r="M115" s="2345"/>
    </row>
    <row r="116" spans="13:13">
      <c r="M116" s="2345"/>
    </row>
    <row r="117" spans="13:13">
      <c r="M117" s="2345"/>
    </row>
    <row r="118" spans="13:13">
      <c r="M118" s="2345"/>
    </row>
    <row r="119" spans="13:13">
      <c r="M119" s="2345"/>
    </row>
    <row r="120" spans="13:13">
      <c r="M120" s="2345"/>
    </row>
    <row r="122" spans="13:13">
      <c r="M122" s="2246"/>
    </row>
    <row r="162" spans="13:21">
      <c r="M162" s="2246"/>
    </row>
    <row r="163" spans="13:21">
      <c r="M163" s="2345"/>
    </row>
    <row r="164" spans="13:21">
      <c r="M164" s="2345"/>
    </row>
    <row r="165" spans="13:21">
      <c r="M165" s="2345"/>
      <c r="Q165" s="2246"/>
      <c r="U165" s="2246"/>
    </row>
    <row r="166" spans="13:21">
      <c r="M166" s="2345"/>
    </row>
    <row r="167" spans="13:21">
      <c r="M167" s="2345"/>
    </row>
    <row r="168" spans="13:21">
      <c r="M168" s="2345"/>
      <c r="Q168" s="2246"/>
      <c r="U168" s="2246"/>
    </row>
    <row r="169" spans="13:21">
      <c r="M169" s="2345"/>
    </row>
    <row r="170" spans="13:21">
      <c r="M170" s="2345"/>
    </row>
    <row r="171" spans="13:21">
      <c r="M171" s="2345"/>
    </row>
    <row r="172" spans="13:21">
      <c r="M172" s="2345"/>
    </row>
    <row r="173" spans="13:21">
      <c r="M173" s="2345"/>
    </row>
    <row r="174" spans="13:21">
      <c r="M174" s="2345"/>
    </row>
    <row r="175" spans="13:21">
      <c r="M175" s="2345"/>
    </row>
    <row r="176" spans="13:21">
      <c r="M176" s="2345"/>
    </row>
    <row r="177" spans="13:13">
      <c r="M177" s="2345"/>
    </row>
    <row r="178" spans="13:13">
      <c r="M178" s="2345"/>
    </row>
    <row r="179" spans="13:13">
      <c r="M179" s="2345"/>
    </row>
    <row r="180" spans="13:13">
      <c r="M180" s="2345"/>
    </row>
    <row r="181" spans="13:13">
      <c r="M181" s="2345"/>
    </row>
    <row r="182" spans="13:13">
      <c r="M182" s="2345"/>
    </row>
    <row r="183" spans="13:13">
      <c r="M183" s="2345"/>
    </row>
    <row r="184" spans="13:13">
      <c r="M184" s="2345"/>
    </row>
    <row r="185" spans="13:13">
      <c r="M185" s="2345"/>
    </row>
    <row r="186" spans="13:13">
      <c r="M186" s="2345"/>
    </row>
    <row r="187" spans="13:13">
      <c r="M187" s="2345"/>
    </row>
    <row r="188" spans="13:13">
      <c r="M188" s="2345"/>
    </row>
    <row r="189" spans="13:13">
      <c r="M189" s="2345"/>
    </row>
    <row r="190" spans="13:13">
      <c r="M190" s="2345"/>
    </row>
    <row r="191" spans="13:13">
      <c r="M191" s="2345"/>
    </row>
    <row r="193" spans="9:13">
      <c r="M193" s="2246"/>
    </row>
    <row r="207" spans="9:13">
      <c r="I207" s="2108"/>
    </row>
    <row r="209" spans="9:13">
      <c r="I209" s="2108"/>
    </row>
    <row r="210" spans="9:13">
      <c r="I210" s="2108"/>
    </row>
    <row r="211" spans="9:13">
      <c r="I211" s="2108"/>
    </row>
    <row r="212" spans="9:13">
      <c r="I212" s="2108"/>
    </row>
    <row r="213" spans="9:13">
      <c r="I213" s="2108"/>
    </row>
    <row r="214" spans="9:13">
      <c r="I214" s="2108"/>
    </row>
    <row r="215" spans="9:13">
      <c r="I215" s="2108"/>
    </row>
    <row r="216" spans="9:13">
      <c r="I216" s="2108"/>
    </row>
    <row r="222" spans="9:13">
      <c r="M222" s="2246"/>
    </row>
    <row r="223" spans="9:13">
      <c r="M223" s="2345"/>
    </row>
    <row r="224" spans="9:13">
      <c r="M224" s="2345"/>
    </row>
    <row r="225" spans="13:13">
      <c r="M225" s="2345"/>
    </row>
    <row r="226" spans="13:13">
      <c r="M226" s="2345"/>
    </row>
    <row r="227" spans="13:13">
      <c r="M227" s="2345"/>
    </row>
    <row r="228" spans="13:13">
      <c r="M228" s="2345"/>
    </row>
    <row r="229" spans="13:13">
      <c r="M229" s="2345"/>
    </row>
    <row r="230" spans="13:13">
      <c r="M230" s="2345"/>
    </row>
    <row r="231" spans="13:13">
      <c r="M231" s="2345"/>
    </row>
    <row r="232" spans="13:13">
      <c r="M232" s="2345"/>
    </row>
    <row r="233" spans="13:13">
      <c r="M233" s="2345"/>
    </row>
    <row r="234" spans="13:13">
      <c r="M234" s="2345"/>
    </row>
    <row r="235" spans="13:13">
      <c r="M235" s="2345"/>
    </row>
    <row r="236" spans="13:13">
      <c r="M236" s="2345"/>
    </row>
    <row r="237" spans="13:13">
      <c r="M237" s="2345"/>
    </row>
    <row r="238" spans="13:13">
      <c r="M238" s="2345"/>
    </row>
    <row r="239" spans="13:13">
      <c r="M239" s="2345"/>
    </row>
    <row r="240" spans="13:13">
      <c r="M240" s="2345"/>
    </row>
    <row r="241" spans="13:13">
      <c r="M241" s="2345"/>
    </row>
    <row r="260" spans="13:13">
      <c r="M260" s="2246"/>
    </row>
    <row r="261" spans="13:13">
      <c r="M261" s="2345"/>
    </row>
    <row r="262" spans="13:13">
      <c r="M262" s="2345"/>
    </row>
    <row r="263" spans="13:13">
      <c r="M263" s="2345"/>
    </row>
    <row r="264" spans="13:13">
      <c r="M264" s="2345"/>
    </row>
    <row r="265" spans="13:13">
      <c r="M265" s="2345"/>
    </row>
    <row r="266" spans="13:13">
      <c r="M266" s="2345"/>
    </row>
    <row r="267" spans="13:13">
      <c r="M267" s="2345"/>
    </row>
    <row r="268" spans="13:13">
      <c r="M268" s="2345"/>
    </row>
    <row r="269" spans="13:13">
      <c r="M269" s="2345"/>
    </row>
    <row r="270" spans="13:13">
      <c r="M270" s="2345"/>
    </row>
    <row r="271" spans="13:13">
      <c r="M271" s="2345"/>
    </row>
    <row r="272" spans="13:13">
      <c r="M272" s="2345"/>
    </row>
    <row r="273" spans="13:13">
      <c r="M273" s="2345"/>
    </row>
    <row r="274" spans="13:13">
      <c r="M274" s="2345"/>
    </row>
    <row r="275" spans="13:13">
      <c r="M275" s="2345"/>
    </row>
    <row r="276" spans="13:13">
      <c r="M276" s="2345"/>
    </row>
    <row r="277" spans="13:13">
      <c r="M277" s="2345"/>
    </row>
    <row r="278" spans="13:13">
      <c r="M278" s="2345"/>
    </row>
    <row r="279" spans="13:13">
      <c r="M279" s="2345"/>
    </row>
    <row r="280" spans="13:13">
      <c r="M280" s="2345"/>
    </row>
    <row r="281" spans="13:13">
      <c r="M281" s="2345"/>
    </row>
    <row r="282" spans="13:13">
      <c r="M282" s="2345"/>
    </row>
    <row r="283" spans="13:13">
      <c r="M283" s="2345"/>
    </row>
    <row r="284" spans="13:13">
      <c r="M284" s="2345"/>
    </row>
    <row r="285" spans="13:13">
      <c r="M285" s="2345"/>
    </row>
    <row r="286" spans="13:13">
      <c r="M286" s="2345"/>
    </row>
    <row r="287" spans="13:13">
      <c r="M287" s="2345"/>
    </row>
    <row r="288" spans="13:13">
      <c r="M288" s="2345"/>
    </row>
    <row r="289" spans="1:13">
      <c r="M289" s="2345"/>
    </row>
    <row r="290" spans="1:13">
      <c r="M290" s="2345"/>
    </row>
    <row r="291" spans="1:13">
      <c r="A291" s="2108"/>
      <c r="B291" s="2108"/>
      <c r="C291" s="2108"/>
      <c r="D291" s="2108"/>
      <c r="E291" s="2108"/>
      <c r="F291" s="2108"/>
      <c r="G291" s="2108"/>
      <c r="H291" s="2108"/>
      <c r="M291" s="2345"/>
    </row>
    <row r="292" spans="1:13">
      <c r="A292" s="2108"/>
      <c r="B292" s="2108"/>
      <c r="C292" s="2108"/>
      <c r="D292" s="2108"/>
      <c r="E292" s="2108"/>
      <c r="F292" s="2108"/>
      <c r="G292" s="2108"/>
      <c r="H292" s="2108"/>
      <c r="M292" s="2345"/>
    </row>
    <row r="293" spans="1:13">
      <c r="A293" s="2108"/>
      <c r="B293" s="2108"/>
      <c r="C293" s="2108"/>
      <c r="D293" s="2108"/>
      <c r="E293" s="2108"/>
      <c r="F293" s="2108"/>
      <c r="G293" s="2108"/>
      <c r="H293" s="2108"/>
      <c r="M293" s="2345"/>
    </row>
    <row r="294" spans="1:13">
      <c r="A294" s="2108"/>
      <c r="B294" s="2108"/>
      <c r="C294" s="2108"/>
      <c r="D294" s="2108"/>
      <c r="E294" s="2108"/>
      <c r="F294" s="2108"/>
      <c r="G294" s="2108"/>
      <c r="H294" s="2108"/>
      <c r="M294" s="2345"/>
    </row>
    <row r="295" spans="1:13">
      <c r="A295" s="2108"/>
      <c r="B295" s="2108"/>
      <c r="C295" s="2108"/>
      <c r="D295" s="2108"/>
      <c r="E295" s="2108"/>
      <c r="F295" s="2108"/>
      <c r="G295" s="2108"/>
      <c r="H295" s="2108"/>
      <c r="M295" s="2345"/>
    </row>
    <row r="296" spans="1:13">
      <c r="M296" s="2345"/>
    </row>
    <row r="298" spans="1:13">
      <c r="M298" s="2246"/>
    </row>
    <row r="300" spans="1:13">
      <c r="M300" s="2247"/>
    </row>
    <row r="320" spans="13:13">
      <c r="M320" s="2246"/>
    </row>
    <row r="321" spans="1:13">
      <c r="M321" s="2345"/>
    </row>
    <row r="322" spans="1:13">
      <c r="M322" s="2345"/>
    </row>
    <row r="323" spans="1:13">
      <c r="M323" s="2345"/>
    </row>
    <row r="324" spans="1:13">
      <c r="M324" s="2345"/>
    </row>
    <row r="325" spans="1:13">
      <c r="A325" s="2108"/>
      <c r="B325" s="2108"/>
      <c r="C325" s="2108"/>
      <c r="D325" s="2108"/>
      <c r="E325" s="2108"/>
      <c r="F325" s="2108"/>
      <c r="G325" s="2108"/>
      <c r="M325" s="2345"/>
    </row>
    <row r="326" spans="1:13">
      <c r="M326" s="2345"/>
    </row>
    <row r="327" spans="1:13">
      <c r="M327" s="2345"/>
    </row>
    <row r="328" spans="1:13">
      <c r="M328" s="2345"/>
    </row>
    <row r="329" spans="1:13">
      <c r="M329" s="2345"/>
    </row>
    <row r="330" spans="1:13">
      <c r="M330" s="2345"/>
    </row>
    <row r="331" spans="1:13">
      <c r="M331" s="2345"/>
    </row>
    <row r="332" spans="1:13">
      <c r="M332" s="2345"/>
    </row>
    <row r="333" spans="1:13">
      <c r="M333" s="2345"/>
    </row>
    <row r="334" spans="1:13">
      <c r="M334" s="2345"/>
    </row>
    <row r="335" spans="1:13">
      <c r="M335" s="2345"/>
    </row>
    <row r="336" spans="1:13">
      <c r="M336" s="2345"/>
    </row>
    <row r="337" spans="13:13">
      <c r="M337" s="2345"/>
    </row>
    <row r="338" spans="13:13">
      <c r="M338" s="2345"/>
    </row>
    <row r="339" spans="13:13">
      <c r="M339" s="2345"/>
    </row>
    <row r="340" spans="13:13">
      <c r="M340" s="2345"/>
    </row>
    <row r="341" spans="13:13">
      <c r="M341" s="2345"/>
    </row>
    <row r="342" spans="13:13">
      <c r="M342" s="2345"/>
    </row>
    <row r="343" spans="13:13">
      <c r="M343" s="2345"/>
    </row>
    <row r="344" spans="13:13">
      <c r="M344" s="2345"/>
    </row>
    <row r="345" spans="13:13">
      <c r="M345" s="2345"/>
    </row>
    <row r="346" spans="13:13">
      <c r="M346" s="2345"/>
    </row>
    <row r="347" spans="13:13">
      <c r="M347" s="2345"/>
    </row>
    <row r="348" spans="13:13">
      <c r="M348" s="2345"/>
    </row>
    <row r="349" spans="13:13">
      <c r="M349" s="2345"/>
    </row>
    <row r="350" spans="13:13">
      <c r="M350" s="2345"/>
    </row>
    <row r="351" spans="13:13">
      <c r="M351" s="2345"/>
    </row>
    <row r="352" spans="13:13">
      <c r="M352" s="2345"/>
    </row>
    <row r="353" spans="13:13">
      <c r="M353" s="2345"/>
    </row>
    <row r="354" spans="13:13">
      <c r="M354" s="2345"/>
    </row>
    <row r="355" spans="13:13">
      <c r="M355" s="2345"/>
    </row>
    <row r="356" spans="13:13">
      <c r="M356" s="2345"/>
    </row>
    <row r="358" spans="13:13">
      <c r="M358" s="2246"/>
    </row>
    <row r="360" spans="13:13">
      <c r="M360" s="2247"/>
    </row>
    <row r="394" spans="1:1">
      <c r="A394" s="321"/>
    </row>
    <row r="411" spans="1:1">
      <c r="A411" s="2108"/>
    </row>
    <row r="412" spans="1:1">
      <c r="A412" s="2108"/>
    </row>
    <row r="413" spans="1:1">
      <c r="A413" s="2108"/>
    </row>
    <row r="414" spans="1:1">
      <c r="A414" s="2108"/>
    </row>
    <row r="415" spans="1:1">
      <c r="A415" s="2108"/>
    </row>
    <row r="416" spans="1:1">
      <c r="A416" s="2108"/>
    </row>
    <row r="417" spans="1:1">
      <c r="A417" s="2108"/>
    </row>
    <row r="418" spans="1:1">
      <c r="A418" s="2108"/>
    </row>
    <row r="419" spans="1:1">
      <c r="A419" s="2108"/>
    </row>
    <row r="420" spans="1:1">
      <c r="A420" s="2108"/>
    </row>
    <row r="421" spans="1:1">
      <c r="A421" s="2108"/>
    </row>
    <row r="422" spans="1:1">
      <c r="A422" s="2108"/>
    </row>
    <row r="423" spans="1:1">
      <c r="A423" s="2108"/>
    </row>
    <row r="424" spans="1:1">
      <c r="A424" s="2108"/>
    </row>
    <row r="425" spans="1:1">
      <c r="A425" s="2108"/>
    </row>
    <row r="426" spans="1:1">
      <c r="A426" s="2108"/>
    </row>
    <row r="427" spans="1:1">
      <c r="A427" s="2108"/>
    </row>
    <row r="428" spans="1:1">
      <c r="A428" s="2108"/>
    </row>
    <row r="429" spans="1:1">
      <c r="A429" s="2108"/>
    </row>
    <row r="430" spans="1:1">
      <c r="A430" s="2108"/>
    </row>
    <row r="431" spans="1:1">
      <c r="A431" s="2108"/>
    </row>
    <row r="432" spans="1:1">
      <c r="A432" s="2108"/>
    </row>
    <row r="433" spans="1:1">
      <c r="A433" s="2108"/>
    </row>
    <row r="434" spans="1:1">
      <c r="A434" s="2108"/>
    </row>
    <row r="435" spans="1:1">
      <c r="A435" s="2108"/>
    </row>
    <row r="436" spans="1:1">
      <c r="A436" s="2108"/>
    </row>
    <row r="437" spans="1:1">
      <c r="A437" s="2108"/>
    </row>
    <row r="438" spans="1:1">
      <c r="A438" s="2108"/>
    </row>
    <row r="439" spans="1:1">
      <c r="A439" s="2108"/>
    </row>
    <row r="440" spans="1:1">
      <c r="A440" s="2108"/>
    </row>
    <row r="441" spans="1:1">
      <c r="A441" s="2108"/>
    </row>
    <row r="442" spans="1:1">
      <c r="A442" s="2108"/>
    </row>
    <row r="443" spans="1:1">
      <c r="A443" s="2108"/>
    </row>
    <row r="444" spans="1:1">
      <c r="A444" s="2108"/>
    </row>
    <row r="445" spans="1:1">
      <c r="A445" s="2108"/>
    </row>
    <row r="446" spans="1:1">
      <c r="A446" s="2108"/>
    </row>
    <row r="447" spans="1:1">
      <c r="A447" s="2108"/>
    </row>
    <row r="448" spans="1:1">
      <c r="A448" s="2108"/>
    </row>
    <row r="449" spans="1:1">
      <c r="A449" s="2108"/>
    </row>
    <row r="450" spans="1:1">
      <c r="A450" s="2108"/>
    </row>
    <row r="451" spans="1:1">
      <c r="A451" s="2108"/>
    </row>
    <row r="452" spans="1:1">
      <c r="A452" s="2108"/>
    </row>
    <row r="453" spans="1:1">
      <c r="A453" s="2108"/>
    </row>
    <row r="454" spans="1:1">
      <c r="A454" s="2108"/>
    </row>
    <row r="455" spans="1:1">
      <c r="A455" s="2108"/>
    </row>
    <row r="456" spans="1:1">
      <c r="A456" s="2108"/>
    </row>
    <row r="457" spans="1:1">
      <c r="A457" s="2108"/>
    </row>
    <row r="458" spans="1:1">
      <c r="A458" s="2108"/>
    </row>
    <row r="459" spans="1:1">
      <c r="A459" s="2108"/>
    </row>
    <row r="460" spans="1:1">
      <c r="A460" s="2108"/>
    </row>
    <row r="461" spans="1:1">
      <c r="A461" s="2108"/>
    </row>
    <row r="462" spans="1:1">
      <c r="A462" s="2108"/>
    </row>
    <row r="463" spans="1:1">
      <c r="A463" s="2108"/>
    </row>
    <row r="464" spans="1:1">
      <c r="A464" s="2108"/>
    </row>
    <row r="465" spans="1:1">
      <c r="A465" s="2108"/>
    </row>
  </sheetData>
  <mergeCells count="2">
    <mergeCell ref="A8:I13"/>
    <mergeCell ref="B16:I17"/>
  </mergeCells>
  <phoneticPr fontId="29" type="noConversion"/>
  <printOptions horizontalCentered="1"/>
  <pageMargins left="0.75" right="0.25" top="0.5" bottom="0.25" header="0.5" footer="0.5"/>
  <pageSetup orientation="portrait" r:id="rId1"/>
  <headerFooter alignWithMargins="0"/>
</worksheet>
</file>

<file path=xl/worksheets/sheet83.xml><?xml version="1.0" encoding="utf-8"?>
<worksheet xmlns="http://schemas.openxmlformats.org/spreadsheetml/2006/main" xmlns:r="http://schemas.openxmlformats.org/officeDocument/2006/relationships">
  <sheetPr transitionEvaluation="1" transitionEntry="1" codeName="Sheet70">
    <pageSetUpPr fitToPage="1"/>
  </sheetPr>
  <dimension ref="A1:M61"/>
  <sheetViews>
    <sheetView view="pageBreakPreview" zoomScale="60" zoomScaleNormal="100" workbookViewId="0"/>
  </sheetViews>
  <sheetFormatPr defaultColWidth="10.85546875" defaultRowHeight="12"/>
  <cols>
    <col min="1" max="1" width="4.42578125" style="327" customWidth="1"/>
    <col min="2" max="2" width="15" style="327" customWidth="1"/>
    <col min="3" max="3" width="10.85546875" style="327" customWidth="1"/>
    <col min="4" max="4" width="9" style="327" customWidth="1"/>
    <col min="5" max="6" width="10.85546875" style="327" customWidth="1"/>
    <col min="7" max="7" width="8.85546875" style="327" customWidth="1"/>
    <col min="8" max="8" width="11.28515625" style="327" customWidth="1"/>
    <col min="9" max="9" width="9" style="327" customWidth="1"/>
    <col min="10" max="10" width="12.85546875" style="327" customWidth="1"/>
    <col min="11" max="11" width="8.42578125" style="327" customWidth="1"/>
    <col min="12" max="12" width="12.85546875" style="327" customWidth="1"/>
    <col min="13" max="13" width="10.85546875" style="327"/>
    <col min="14" max="16384" width="10.85546875" style="220"/>
  </cols>
  <sheetData>
    <row r="1" spans="1:13">
      <c r="A1" s="321" t="s">
        <v>144</v>
      </c>
      <c r="B1" s="321"/>
      <c r="C1" s="321"/>
      <c r="E1" s="321"/>
      <c r="G1" s="321"/>
      <c r="H1" s="321"/>
      <c r="I1" s="321"/>
      <c r="J1" s="321" t="s">
        <v>1741</v>
      </c>
      <c r="K1" s="321"/>
      <c r="L1" s="321"/>
      <c r="M1" s="220"/>
    </row>
    <row r="2" spans="1:13">
      <c r="A2" s="321"/>
      <c r="B2" s="321"/>
      <c r="C2" s="321"/>
      <c r="E2" s="321"/>
      <c r="G2" s="321"/>
      <c r="H2" s="321"/>
      <c r="I2" s="321"/>
      <c r="J2" s="321"/>
      <c r="K2" s="321"/>
      <c r="L2" s="321"/>
      <c r="M2" s="220"/>
    </row>
    <row r="3" spans="1:13">
      <c r="A3" s="321" t="s">
        <v>3808</v>
      </c>
      <c r="B3" s="321"/>
      <c r="C3" s="321"/>
      <c r="E3" s="321"/>
      <c r="G3" s="321"/>
      <c r="H3" s="321"/>
      <c r="I3" s="321"/>
      <c r="J3" s="321" t="s">
        <v>2077</v>
      </c>
      <c r="K3" s="321"/>
      <c r="L3" s="321"/>
      <c r="M3" s="220"/>
    </row>
    <row r="4" spans="1:13">
      <c r="A4" s="321" t="s">
        <v>3807</v>
      </c>
      <c r="B4" s="321"/>
      <c r="C4" s="321"/>
      <c r="E4" s="321"/>
      <c r="G4" s="321"/>
      <c r="H4" s="321"/>
      <c r="I4" s="321"/>
      <c r="J4" s="317" t="s">
        <v>1076</v>
      </c>
      <c r="K4" s="321"/>
      <c r="L4" s="321"/>
      <c r="M4" s="220"/>
    </row>
    <row r="5" spans="1:13">
      <c r="A5" s="321" t="s">
        <v>2632</v>
      </c>
      <c r="B5" s="321"/>
      <c r="C5" s="321"/>
      <c r="E5" s="321"/>
      <c r="G5" s="321"/>
      <c r="H5" s="321"/>
      <c r="I5" s="321"/>
      <c r="J5" s="1978" t="s">
        <v>4012</v>
      </c>
      <c r="K5" s="321"/>
      <c r="L5" s="321"/>
      <c r="M5" s="220"/>
    </row>
    <row r="6" spans="1:13">
      <c r="A6" s="317" t="s">
        <v>2074</v>
      </c>
      <c r="B6" s="317"/>
      <c r="C6" s="321"/>
      <c r="D6" s="321"/>
      <c r="E6" s="321"/>
      <c r="F6" s="321"/>
      <c r="G6" s="321"/>
      <c r="H6" s="321"/>
      <c r="I6" s="321"/>
      <c r="J6" s="321"/>
      <c r="K6" s="321"/>
      <c r="L6" s="321"/>
      <c r="M6" s="220"/>
    </row>
    <row r="7" spans="1:13">
      <c r="A7" s="321"/>
      <c r="B7" s="321"/>
      <c r="C7" s="321"/>
      <c r="D7" s="321"/>
      <c r="E7" s="321"/>
      <c r="F7" s="321"/>
      <c r="G7" s="321"/>
      <c r="H7" s="321"/>
      <c r="I7" s="321"/>
      <c r="J7" s="321"/>
      <c r="K7" s="321"/>
      <c r="L7" s="321"/>
      <c r="M7" s="220"/>
    </row>
    <row r="8" spans="1:13" ht="12" customHeight="1">
      <c r="A8" s="2584" t="s">
        <v>2094</v>
      </c>
      <c r="B8" s="2584"/>
      <c r="C8" s="2569"/>
      <c r="D8" s="2569"/>
      <c r="E8" s="2569"/>
      <c r="F8" s="2569"/>
      <c r="G8" s="2569"/>
      <c r="H8" s="2569"/>
      <c r="I8" s="2569"/>
      <c r="J8" s="2569"/>
      <c r="K8" s="2569"/>
      <c r="L8" s="2569"/>
    </row>
    <row r="9" spans="1:13" ht="12" customHeight="1">
      <c r="A9" s="2569"/>
      <c r="B9" s="2569"/>
      <c r="C9" s="2569"/>
      <c r="D9" s="2569"/>
      <c r="E9" s="2569"/>
      <c r="F9" s="2569"/>
      <c r="G9" s="2569"/>
      <c r="H9" s="2569"/>
      <c r="I9" s="2569"/>
      <c r="J9" s="2569"/>
      <c r="K9" s="2569"/>
      <c r="L9" s="2569"/>
    </row>
    <row r="10" spans="1:13" ht="12" customHeight="1">
      <c r="A10" s="2569"/>
      <c r="B10" s="2569"/>
      <c r="C10" s="2569"/>
      <c r="D10" s="2569"/>
      <c r="E10" s="2569"/>
      <c r="F10" s="2569"/>
      <c r="G10" s="2569"/>
      <c r="H10" s="2569"/>
      <c r="I10" s="2569"/>
      <c r="J10" s="2569"/>
      <c r="K10" s="2569"/>
      <c r="L10" s="2569"/>
    </row>
    <row r="11" spans="1:13" ht="12" customHeight="1">
      <c r="A11" s="2569"/>
      <c r="B11" s="2569"/>
      <c r="C11" s="2569"/>
      <c r="D11" s="2569"/>
      <c r="E11" s="2569"/>
      <c r="F11" s="2569"/>
      <c r="G11" s="2569"/>
      <c r="H11" s="2569"/>
      <c r="I11" s="2569"/>
      <c r="J11" s="2569"/>
      <c r="K11" s="2569"/>
      <c r="L11" s="2569"/>
    </row>
    <row r="12" spans="1:13" ht="12.75" thickBot="1">
      <c r="A12" s="366"/>
      <c r="B12" s="366"/>
      <c r="C12" s="366"/>
      <c r="D12" s="366"/>
      <c r="E12" s="366"/>
      <c r="F12" s="366"/>
      <c r="G12" s="366"/>
      <c r="H12" s="366"/>
      <c r="I12" s="366"/>
      <c r="J12" s="366"/>
      <c r="K12" s="366"/>
      <c r="L12" s="366"/>
    </row>
    <row r="13" spans="1:13">
      <c r="A13" s="348"/>
      <c r="B13" s="348" t="s">
        <v>1321</v>
      </c>
      <c r="C13" s="348" t="s">
        <v>1322</v>
      </c>
      <c r="D13" s="348" t="s">
        <v>1323</v>
      </c>
      <c r="E13" s="348" t="s">
        <v>1324</v>
      </c>
      <c r="F13" s="348" t="s">
        <v>715</v>
      </c>
      <c r="G13" s="348" t="s">
        <v>147</v>
      </c>
      <c r="H13" s="348" t="s">
        <v>1149</v>
      </c>
      <c r="I13" s="348" t="s">
        <v>1385</v>
      </c>
      <c r="J13" s="348" t="s">
        <v>1386</v>
      </c>
      <c r="K13" s="348" t="s">
        <v>1387</v>
      </c>
      <c r="L13" s="348" t="s">
        <v>1388</v>
      </c>
    </row>
    <row r="14" spans="1:13">
      <c r="A14" s="321"/>
      <c r="B14" s="321"/>
      <c r="C14" s="321"/>
      <c r="D14" s="321"/>
      <c r="E14" s="321"/>
      <c r="F14" s="348" t="s">
        <v>146</v>
      </c>
      <c r="G14" s="321"/>
      <c r="H14" s="348" t="s">
        <v>2078</v>
      </c>
      <c r="I14" s="321"/>
      <c r="J14" s="321"/>
      <c r="K14" s="321"/>
      <c r="L14" s="321"/>
    </row>
    <row r="15" spans="1:13">
      <c r="A15" s="348" t="s">
        <v>119</v>
      </c>
      <c r="B15" s="321"/>
      <c r="C15" s="348" t="s">
        <v>2079</v>
      </c>
      <c r="D15" s="348" t="s">
        <v>2080</v>
      </c>
      <c r="E15" s="348" t="s">
        <v>2081</v>
      </c>
      <c r="F15" s="348" t="s">
        <v>2082</v>
      </c>
      <c r="G15" s="348" t="s">
        <v>2080</v>
      </c>
      <c r="H15" s="348" t="s">
        <v>2082</v>
      </c>
      <c r="I15" s="348" t="s">
        <v>2083</v>
      </c>
      <c r="J15" s="348" t="s">
        <v>2084</v>
      </c>
      <c r="K15" s="348" t="s">
        <v>2085</v>
      </c>
      <c r="L15" s="348" t="s">
        <v>2086</v>
      </c>
    </row>
    <row r="16" spans="1:13">
      <c r="A16" s="615" t="s">
        <v>1029</v>
      </c>
      <c r="B16" s="615" t="s">
        <v>2087</v>
      </c>
      <c r="C16" s="615" t="s">
        <v>2088</v>
      </c>
      <c r="D16" s="615" t="s">
        <v>2089</v>
      </c>
      <c r="E16" s="615" t="s">
        <v>2088</v>
      </c>
      <c r="F16" s="615" t="s">
        <v>2090</v>
      </c>
      <c r="G16" s="615" t="s">
        <v>2089</v>
      </c>
      <c r="H16" s="615" t="s">
        <v>2090</v>
      </c>
      <c r="I16" s="615" t="s">
        <v>2091</v>
      </c>
      <c r="J16" s="615" t="s">
        <v>2092</v>
      </c>
      <c r="K16" s="615" t="s">
        <v>2091</v>
      </c>
      <c r="L16" s="615" t="s">
        <v>2093</v>
      </c>
    </row>
    <row r="17" spans="1:12">
      <c r="E17" s="2108"/>
    </row>
    <row r="18" spans="1:12" ht="12.75">
      <c r="A18" s="350">
        <v>1</v>
      </c>
      <c r="B18" s="2650" t="s">
        <v>3836</v>
      </c>
      <c r="C18" s="2596"/>
      <c r="D18" s="2596"/>
      <c r="E18" s="2596"/>
      <c r="F18" s="2596"/>
      <c r="G18" s="2596"/>
      <c r="H18" s="2596"/>
      <c r="I18" s="2596"/>
      <c r="J18" s="2596"/>
      <c r="K18" s="2596"/>
      <c r="L18" s="2596"/>
    </row>
    <row r="19" spans="1:12">
      <c r="A19" s="391"/>
      <c r="B19" s="391"/>
      <c r="C19" s="338"/>
      <c r="D19" s="1980"/>
      <c r="E19" s="338"/>
      <c r="F19" s="338"/>
      <c r="G19" s="1980"/>
      <c r="H19" s="338"/>
      <c r="I19" s="391"/>
      <c r="J19" s="338"/>
      <c r="K19" s="1981"/>
      <c r="L19" s="338"/>
    </row>
    <row r="20" spans="1:12">
      <c r="A20" s="391"/>
      <c r="B20" s="391"/>
      <c r="C20" s="338"/>
      <c r="D20" s="1980"/>
      <c r="E20" s="338"/>
      <c r="F20" s="338"/>
      <c r="G20" s="1980"/>
      <c r="H20" s="338"/>
      <c r="I20" s="391"/>
      <c r="J20" s="338"/>
      <c r="K20" s="1981"/>
      <c r="L20" s="338"/>
    </row>
    <row r="21" spans="1:12">
      <c r="A21" s="391"/>
      <c r="B21" s="391"/>
      <c r="C21" s="338"/>
      <c r="D21" s="1980"/>
      <c r="E21" s="338"/>
      <c r="F21" s="338"/>
      <c r="G21" s="1980"/>
      <c r="H21" s="338"/>
      <c r="I21" s="391"/>
      <c r="J21" s="338"/>
      <c r="K21" s="1981"/>
      <c r="L21" s="338"/>
    </row>
    <row r="22" spans="1:12">
      <c r="A22" s="391"/>
      <c r="B22" s="391"/>
      <c r="C22" s="338"/>
      <c r="D22" s="1980"/>
      <c r="E22" s="338"/>
      <c r="F22" s="338"/>
      <c r="G22" s="1980"/>
      <c r="H22" s="338"/>
      <c r="I22" s="391"/>
      <c r="J22" s="338"/>
      <c r="K22" s="1981"/>
      <c r="L22" s="338"/>
    </row>
    <row r="23" spans="1:12">
      <c r="A23" s="391"/>
      <c r="B23" s="391"/>
      <c r="C23" s="338"/>
      <c r="D23" s="1980"/>
      <c r="E23" s="338"/>
      <c r="F23" s="338"/>
      <c r="G23" s="1980"/>
      <c r="H23" s="338"/>
      <c r="I23" s="391"/>
      <c r="J23" s="338"/>
      <c r="K23" s="1981"/>
      <c r="L23" s="338"/>
    </row>
    <row r="24" spans="1:12">
      <c r="A24" s="391"/>
      <c r="B24" s="391"/>
      <c r="C24" s="338"/>
      <c r="D24" s="1980"/>
      <c r="E24" s="338"/>
      <c r="F24" s="338"/>
      <c r="G24" s="1980"/>
      <c r="H24" s="338"/>
      <c r="I24" s="391"/>
      <c r="J24" s="338"/>
      <c r="K24" s="1981"/>
      <c r="L24" s="338"/>
    </row>
    <row r="25" spans="1:12">
      <c r="A25" s="391"/>
      <c r="B25" s="391"/>
      <c r="C25" s="338"/>
      <c r="D25" s="1980"/>
      <c r="E25" s="338"/>
      <c r="F25" s="338"/>
      <c r="G25" s="1980"/>
      <c r="H25" s="338"/>
      <c r="I25" s="391"/>
      <c r="J25" s="338"/>
      <c r="K25" s="1981"/>
      <c r="L25" s="338"/>
    </row>
    <row r="26" spans="1:12">
      <c r="A26" s="391"/>
      <c r="B26" s="391"/>
      <c r="C26" s="338"/>
      <c r="D26" s="1980"/>
      <c r="E26" s="338"/>
      <c r="F26" s="338"/>
      <c r="G26" s="1980"/>
      <c r="H26" s="338"/>
      <c r="I26" s="391"/>
      <c r="J26" s="338"/>
      <c r="K26" s="1981"/>
      <c r="L26" s="338"/>
    </row>
    <row r="27" spans="1:12">
      <c r="A27" s="391"/>
      <c r="B27" s="391"/>
      <c r="C27" s="338"/>
      <c r="D27" s="1980"/>
      <c r="E27" s="338"/>
      <c r="F27" s="338"/>
      <c r="G27" s="1980"/>
      <c r="H27" s="338"/>
      <c r="I27" s="391"/>
      <c r="J27" s="338"/>
      <c r="K27" s="1981"/>
      <c r="L27" s="338"/>
    </row>
    <row r="28" spans="1:12">
      <c r="A28" s="391"/>
      <c r="B28" s="391"/>
      <c r="C28" s="338"/>
      <c r="D28" s="1980"/>
      <c r="E28" s="338"/>
      <c r="F28" s="338"/>
      <c r="G28" s="1980"/>
      <c r="H28" s="338"/>
      <c r="I28" s="391"/>
      <c r="J28" s="338"/>
      <c r="K28" s="1981"/>
      <c r="L28" s="338"/>
    </row>
    <row r="29" spans="1:12">
      <c r="A29" s="391"/>
      <c r="B29" s="391"/>
      <c r="C29" s="338"/>
      <c r="D29" s="1980"/>
      <c r="E29" s="338"/>
      <c r="F29" s="338"/>
      <c r="G29" s="1980"/>
      <c r="H29" s="338"/>
      <c r="I29" s="391"/>
      <c r="J29" s="338"/>
      <c r="K29" s="1981"/>
      <c r="L29" s="338"/>
    </row>
    <row r="30" spans="1:12">
      <c r="A30" s="391"/>
      <c r="B30" s="391"/>
      <c r="C30" s="338"/>
      <c r="D30" s="1980"/>
      <c r="E30" s="338"/>
      <c r="F30" s="338"/>
      <c r="G30" s="1980"/>
      <c r="H30" s="338"/>
      <c r="I30" s="391"/>
      <c r="J30" s="338"/>
      <c r="K30" s="1981"/>
      <c r="L30" s="338"/>
    </row>
    <row r="31" spans="1:12">
      <c r="A31" s="391"/>
      <c r="B31" s="391"/>
      <c r="C31" s="338"/>
      <c r="D31" s="1980"/>
      <c r="E31" s="338"/>
      <c r="F31" s="338"/>
      <c r="G31" s="1980"/>
      <c r="H31" s="338"/>
      <c r="I31" s="391"/>
      <c r="J31" s="338"/>
      <c r="K31" s="391"/>
      <c r="L31" s="338"/>
    </row>
    <row r="32" spans="1:12">
      <c r="C32" s="337"/>
      <c r="D32" s="1982"/>
      <c r="E32" s="337"/>
      <c r="F32" s="337"/>
      <c r="G32" s="1982"/>
      <c r="H32" s="337"/>
      <c r="J32" s="337"/>
      <c r="L32" s="337"/>
    </row>
    <row r="33" spans="1:12">
      <c r="L33" s="337"/>
    </row>
    <row r="34" spans="1:12">
      <c r="L34" s="337"/>
    </row>
    <row r="35" spans="1:12">
      <c r="L35" s="337"/>
    </row>
    <row r="36" spans="1:12">
      <c r="C36" s="337"/>
      <c r="D36" s="1982"/>
      <c r="E36" s="337"/>
      <c r="F36" s="337"/>
      <c r="G36" s="1982"/>
      <c r="H36" s="337"/>
      <c r="J36" s="337"/>
      <c r="L36" s="337"/>
    </row>
    <row r="37" spans="1:12">
      <c r="C37" s="337"/>
      <c r="D37" s="1982"/>
      <c r="E37" s="337"/>
      <c r="F37" s="337"/>
      <c r="G37" s="1982"/>
      <c r="H37" s="337"/>
      <c r="J37" s="337"/>
      <c r="L37" s="337"/>
    </row>
    <row r="38" spans="1:12">
      <c r="C38" s="337"/>
      <c r="D38" s="1982"/>
      <c r="E38" s="337"/>
      <c r="F38" s="337"/>
      <c r="G38" s="1982"/>
      <c r="H38" s="337"/>
      <c r="J38" s="337"/>
      <c r="L38" s="337"/>
    </row>
    <row r="39" spans="1:12">
      <c r="C39" s="337"/>
      <c r="D39" s="1982"/>
      <c r="E39" s="337"/>
      <c r="F39" s="337"/>
      <c r="G39" s="1982"/>
      <c r="H39" s="337"/>
      <c r="J39" s="337"/>
      <c r="L39" s="337"/>
    </row>
    <row r="40" spans="1:12">
      <c r="C40" s="337"/>
      <c r="D40" s="1982"/>
      <c r="E40" s="337"/>
      <c r="F40" s="337"/>
      <c r="G40" s="1982"/>
      <c r="H40" s="337"/>
      <c r="J40" s="337"/>
      <c r="L40" s="337"/>
    </row>
    <row r="41" spans="1:12">
      <c r="C41" s="337"/>
      <c r="D41" s="1982"/>
      <c r="E41" s="337"/>
      <c r="F41" s="337"/>
      <c r="G41" s="1982"/>
      <c r="H41" s="337"/>
      <c r="J41" s="337"/>
      <c r="L41" s="337"/>
    </row>
    <row r="42" spans="1:12">
      <c r="A42" s="346"/>
      <c r="B42" s="364"/>
      <c r="C42" s="1938"/>
      <c r="D42" s="1983"/>
      <c r="E42" s="1938"/>
      <c r="F42" s="1938"/>
      <c r="G42" s="1983"/>
      <c r="H42" s="1938"/>
      <c r="I42" s="364"/>
      <c r="J42" s="1938"/>
      <c r="K42" s="364"/>
      <c r="L42" s="1938"/>
    </row>
    <row r="43" spans="1:12">
      <c r="C43" s="337"/>
      <c r="D43" s="1982"/>
      <c r="E43" s="337"/>
      <c r="F43" s="337"/>
      <c r="G43" s="1982"/>
      <c r="H43" s="337"/>
      <c r="J43" s="337"/>
      <c r="L43" s="337"/>
    </row>
    <row r="44" spans="1:12">
      <c r="C44" s="337"/>
      <c r="D44" s="1982"/>
      <c r="E44" s="337"/>
      <c r="F44" s="337"/>
      <c r="G44" s="1982"/>
      <c r="H44" s="337"/>
      <c r="J44" s="337"/>
      <c r="L44" s="337"/>
    </row>
    <row r="45" spans="1:12">
      <c r="C45" s="337"/>
      <c r="D45" s="1982"/>
      <c r="E45" s="337"/>
      <c r="F45" s="337"/>
      <c r="G45" s="1982"/>
      <c r="H45" s="337"/>
      <c r="J45" s="337"/>
      <c r="L45" s="337"/>
    </row>
    <row r="46" spans="1:12">
      <c r="C46" s="337"/>
      <c r="D46" s="1982"/>
      <c r="E46" s="337"/>
      <c r="F46" s="337"/>
      <c r="G46" s="1982"/>
      <c r="H46" s="337"/>
      <c r="J46" s="337"/>
      <c r="L46" s="337"/>
    </row>
    <row r="47" spans="1:12">
      <c r="C47" s="337"/>
      <c r="D47" s="1982"/>
      <c r="E47" s="337"/>
      <c r="F47" s="337"/>
      <c r="G47" s="1982"/>
      <c r="H47" s="337"/>
      <c r="J47" s="337"/>
      <c r="L47" s="337"/>
    </row>
    <row r="48" spans="1:12">
      <c r="C48" s="337"/>
      <c r="D48" s="1982"/>
      <c r="E48" s="337"/>
      <c r="F48" s="337"/>
      <c r="G48" s="1982"/>
      <c r="H48" s="337"/>
      <c r="J48" s="337"/>
      <c r="L48" s="337"/>
    </row>
    <row r="49" spans="1:12">
      <c r="C49" s="337"/>
      <c r="D49" s="1982"/>
      <c r="E49" s="337"/>
      <c r="F49" s="337"/>
      <c r="G49" s="1982"/>
      <c r="H49" s="337"/>
      <c r="J49" s="337"/>
    </row>
    <row r="50" spans="1:12">
      <c r="C50" s="337"/>
      <c r="D50" s="1982"/>
      <c r="E50" s="337"/>
      <c r="F50" s="337"/>
      <c r="G50" s="1982"/>
      <c r="H50" s="337"/>
      <c r="J50" s="337"/>
    </row>
    <row r="51" spans="1:12">
      <c r="C51" s="337"/>
      <c r="D51" s="1982"/>
      <c r="E51" s="337"/>
      <c r="F51" s="337"/>
      <c r="G51" s="1982"/>
      <c r="H51" s="337"/>
      <c r="J51" s="337"/>
    </row>
    <row r="60" spans="1:12">
      <c r="E60" s="337"/>
      <c r="F60" s="337"/>
      <c r="H60" s="337"/>
      <c r="J60" s="337"/>
    </row>
    <row r="61" spans="1:12">
      <c r="A61" s="364"/>
      <c r="B61" s="326"/>
      <c r="C61" s="326"/>
      <c r="D61" s="326"/>
      <c r="E61" s="326"/>
      <c r="F61" s="326"/>
      <c r="G61" s="326"/>
      <c r="H61" s="326"/>
      <c r="I61" s="326"/>
      <c r="J61" s="326"/>
      <c r="K61" s="326"/>
      <c r="L61" s="326"/>
    </row>
  </sheetData>
  <mergeCells count="2">
    <mergeCell ref="A8:L11"/>
    <mergeCell ref="B18:L18"/>
  </mergeCells>
  <phoneticPr fontId="29" type="noConversion"/>
  <printOptions horizontalCentered="1"/>
  <pageMargins left="0.25" right="0.25" top="0.75" bottom="0.25" header="0.5" footer="0.5"/>
  <pageSetup orientation="landscape" r:id="rId1"/>
  <headerFooter alignWithMargins="0"/>
</worksheet>
</file>

<file path=xl/worksheets/sheet84.xml><?xml version="1.0" encoding="utf-8"?>
<worksheet xmlns="http://schemas.openxmlformats.org/spreadsheetml/2006/main" xmlns:r="http://schemas.openxmlformats.org/officeDocument/2006/relationships">
  <sheetPr transitionEvaluation="1" transitionEntry="1" codeName="Sheet71"/>
  <dimension ref="A1:M314"/>
  <sheetViews>
    <sheetView view="pageBreakPreview" zoomScale="60" zoomScaleNormal="100" workbookViewId="0"/>
  </sheetViews>
  <sheetFormatPr defaultColWidth="10.85546875" defaultRowHeight="12.75"/>
  <cols>
    <col min="1" max="1" width="5.140625" style="327" customWidth="1"/>
    <col min="2" max="2" width="11" style="327" customWidth="1"/>
    <col min="3" max="3" width="9.5703125" style="327" customWidth="1"/>
    <col min="4" max="4" width="10.28515625" style="327" customWidth="1"/>
    <col min="5" max="5" width="12.5703125" style="327" customWidth="1"/>
    <col min="6" max="6" width="11.140625" style="327" customWidth="1"/>
    <col min="7" max="7" width="10.42578125" style="327" customWidth="1"/>
    <col min="8" max="8" width="13.85546875" style="327" customWidth="1"/>
    <col min="9" max="9" width="13.140625" style="327" customWidth="1"/>
    <col min="10" max="10" width="10.85546875" style="327"/>
    <col min="11" max="16384" width="10.85546875" style="978"/>
  </cols>
  <sheetData>
    <row r="1" spans="1:13">
      <c r="A1" s="321" t="s">
        <v>2095</v>
      </c>
      <c r="C1" s="321"/>
      <c r="E1" s="321"/>
      <c r="H1" s="321" t="s">
        <v>1741</v>
      </c>
      <c r="I1" s="321"/>
    </row>
    <row r="2" spans="1:13">
      <c r="A2" s="321"/>
      <c r="C2" s="321"/>
      <c r="E2" s="321"/>
      <c r="H2" s="321"/>
      <c r="I2" s="321"/>
    </row>
    <row r="3" spans="1:13">
      <c r="A3" s="321" t="s">
        <v>3808</v>
      </c>
      <c r="C3" s="321"/>
      <c r="E3" s="321"/>
      <c r="H3" s="321" t="s">
        <v>881</v>
      </c>
      <c r="I3" s="321"/>
    </row>
    <row r="4" spans="1:13">
      <c r="A4" s="321" t="s">
        <v>3807</v>
      </c>
      <c r="C4" s="321"/>
      <c r="E4" s="321"/>
      <c r="H4" s="321" t="s">
        <v>1076</v>
      </c>
      <c r="I4" s="321"/>
    </row>
    <row r="5" spans="1:13">
      <c r="A5" s="321" t="s">
        <v>2632</v>
      </c>
      <c r="C5" s="321"/>
      <c r="E5" s="321"/>
      <c r="H5" s="1978" t="s">
        <v>4012</v>
      </c>
      <c r="I5" s="321"/>
    </row>
    <row r="6" spans="1:13">
      <c r="A6" s="321" t="s">
        <v>882</v>
      </c>
      <c r="C6" s="321"/>
      <c r="D6" s="321"/>
      <c r="E6" s="321"/>
      <c r="F6" s="321"/>
      <c r="H6" s="321"/>
      <c r="I6" s="321"/>
    </row>
    <row r="7" spans="1:13">
      <c r="C7" s="321"/>
      <c r="D7" s="321"/>
      <c r="E7" s="321"/>
      <c r="F7" s="321"/>
      <c r="H7" s="321"/>
      <c r="I7" s="321"/>
    </row>
    <row r="8" spans="1:13">
      <c r="A8" s="321" t="s">
        <v>883</v>
      </c>
      <c r="C8" s="321"/>
      <c r="D8" s="321"/>
      <c r="E8" s="321"/>
      <c r="F8" s="321"/>
      <c r="H8" s="321" t="s">
        <v>884</v>
      </c>
      <c r="I8" s="321"/>
    </row>
    <row r="9" spans="1:13">
      <c r="B9" s="321"/>
      <c r="C9" s="321"/>
      <c r="D9" s="321"/>
      <c r="E9" s="321"/>
      <c r="F9" s="321"/>
      <c r="G9" s="321"/>
      <c r="H9" s="321"/>
      <c r="I9" s="321"/>
    </row>
    <row r="10" spans="1:13" ht="12.75" customHeight="1">
      <c r="B10" s="2582" t="s">
        <v>851</v>
      </c>
      <c r="C10" s="2582"/>
      <c r="D10" s="2582"/>
      <c r="E10" s="2582"/>
      <c r="F10" s="2582"/>
      <c r="G10" s="2582"/>
      <c r="H10" s="2582"/>
      <c r="I10" s="2582"/>
    </row>
    <row r="11" spans="1:13">
      <c r="B11" s="2582"/>
      <c r="C11" s="2582"/>
      <c r="D11" s="2582"/>
      <c r="E11" s="2582"/>
      <c r="F11" s="2582"/>
      <c r="G11" s="2582"/>
      <c r="H11" s="2582"/>
      <c r="I11" s="2582"/>
    </row>
    <row r="12" spans="1:13">
      <c r="B12" s="2582"/>
      <c r="C12" s="2582"/>
      <c r="D12" s="2582"/>
      <c r="E12" s="2582"/>
      <c r="F12" s="2582"/>
      <c r="G12" s="2582"/>
      <c r="H12" s="2582"/>
      <c r="I12" s="2582"/>
    </row>
    <row r="13" spans="1:13">
      <c r="B13" s="2582"/>
      <c r="C13" s="2582"/>
      <c r="D13" s="2582"/>
      <c r="E13" s="2582"/>
      <c r="F13" s="2582"/>
      <c r="G13" s="2582"/>
      <c r="H13" s="2582"/>
      <c r="I13" s="2582"/>
    </row>
    <row r="14" spans="1:13" ht="13.5" thickBot="1">
      <c r="A14" s="366"/>
      <c r="B14" s="366"/>
      <c r="C14" s="366"/>
      <c r="D14" s="1979"/>
      <c r="E14" s="1979"/>
      <c r="F14" s="1979"/>
      <c r="G14" s="1979"/>
      <c r="H14" s="366"/>
      <c r="I14" s="366"/>
      <c r="M14" s="2245"/>
    </row>
    <row r="15" spans="1:13">
      <c r="A15" s="348"/>
      <c r="B15" s="348" t="s">
        <v>1321</v>
      </c>
      <c r="C15" s="348" t="s">
        <v>1322</v>
      </c>
      <c r="D15" s="348" t="s">
        <v>1323</v>
      </c>
      <c r="E15" s="348" t="s">
        <v>1324</v>
      </c>
      <c r="F15" s="348" t="s">
        <v>715</v>
      </c>
      <c r="G15" s="348" t="s">
        <v>147</v>
      </c>
      <c r="H15" s="348" t="s">
        <v>1149</v>
      </c>
      <c r="I15" s="348" t="s">
        <v>1385</v>
      </c>
      <c r="M15" s="2245"/>
    </row>
    <row r="16" spans="1:13">
      <c r="A16" s="321"/>
      <c r="B16" s="321"/>
      <c r="C16" s="321"/>
      <c r="D16" s="321"/>
      <c r="E16" s="348" t="s">
        <v>885</v>
      </c>
      <c r="F16" s="321"/>
      <c r="G16" s="321"/>
      <c r="H16" s="348" t="s">
        <v>886</v>
      </c>
      <c r="I16" s="321"/>
    </row>
    <row r="17" spans="1:9">
      <c r="A17" s="348" t="s">
        <v>119</v>
      </c>
      <c r="B17" s="348" t="s">
        <v>2082</v>
      </c>
      <c r="C17" s="348" t="s">
        <v>887</v>
      </c>
      <c r="D17" s="348" t="s">
        <v>888</v>
      </c>
      <c r="E17" s="348" t="s">
        <v>889</v>
      </c>
      <c r="F17" s="348" t="s">
        <v>888</v>
      </c>
      <c r="G17" s="348" t="s">
        <v>890</v>
      </c>
      <c r="H17" s="348" t="s">
        <v>2089</v>
      </c>
      <c r="I17" s="348" t="s">
        <v>1306</v>
      </c>
    </row>
    <row r="18" spans="1:9">
      <c r="A18" s="615" t="s">
        <v>1029</v>
      </c>
      <c r="B18" s="615" t="s">
        <v>1152</v>
      </c>
      <c r="C18" s="615" t="s">
        <v>1153</v>
      </c>
      <c r="D18" s="615" t="s">
        <v>1154</v>
      </c>
      <c r="E18" s="615" t="s">
        <v>1155</v>
      </c>
      <c r="F18" s="615" t="s">
        <v>885</v>
      </c>
      <c r="G18" s="615" t="s">
        <v>1154</v>
      </c>
      <c r="H18" s="615" t="s">
        <v>1156</v>
      </c>
      <c r="I18" s="615" t="s">
        <v>1157</v>
      </c>
    </row>
    <row r="20" spans="1:9">
      <c r="A20" s="364" t="s">
        <v>1158</v>
      </c>
      <c r="B20" s="364"/>
      <c r="C20" s="364"/>
      <c r="D20" s="364"/>
      <c r="E20" s="364"/>
      <c r="F20" s="364"/>
      <c r="G20" s="364"/>
      <c r="H20" s="364"/>
      <c r="I20" s="364"/>
    </row>
    <row r="22" spans="1:9">
      <c r="D22" s="348"/>
    </row>
    <row r="23" spans="1:9">
      <c r="D23" s="321"/>
    </row>
    <row r="24" spans="1:9">
      <c r="D24" s="348"/>
    </row>
    <row r="25" spans="1:9" ht="15">
      <c r="D25" s="343"/>
    </row>
    <row r="49" spans="1:9">
      <c r="A49" s="1939"/>
      <c r="B49" s="364"/>
      <c r="C49" s="364"/>
      <c r="D49" s="364"/>
      <c r="E49" s="364"/>
      <c r="F49" s="364"/>
      <c r="G49" s="364"/>
      <c r="H49" s="364"/>
      <c r="I49" s="364"/>
    </row>
    <row r="55" spans="1:9">
      <c r="B55" s="364"/>
      <c r="C55" s="364"/>
      <c r="D55" s="326"/>
      <c r="E55" s="326"/>
      <c r="F55" s="326"/>
      <c r="G55" s="326"/>
      <c r="H55" s="326"/>
      <c r="I55" s="326"/>
    </row>
    <row r="280" spans="2:3">
      <c r="B280" s="2108"/>
      <c r="C280" s="2108"/>
    </row>
    <row r="281" spans="2:3">
      <c r="B281" s="2108"/>
      <c r="C281" s="2108"/>
    </row>
    <row r="282" spans="2:3">
      <c r="B282" s="2108"/>
      <c r="C282" s="2108"/>
    </row>
    <row r="283" spans="2:3">
      <c r="B283" s="2108"/>
      <c r="C283" s="2108"/>
    </row>
    <row r="284" spans="2:3">
      <c r="B284" s="2108"/>
      <c r="C284" s="2108"/>
    </row>
    <row r="314" spans="2:2">
      <c r="B314" s="2108"/>
    </row>
  </sheetData>
  <mergeCells count="1">
    <mergeCell ref="B10:I13"/>
  </mergeCells>
  <phoneticPr fontId="29" type="noConversion"/>
  <printOptions horizontalCentered="1"/>
  <pageMargins left="0.75" right="0.25" top="0.5" bottom="0.25" header="0.5" footer="0.5"/>
  <pageSetup scale="90" orientation="portrait" r:id="rId1"/>
  <headerFooter alignWithMargins="0"/>
</worksheet>
</file>

<file path=xl/worksheets/sheet85.xml><?xml version="1.0" encoding="utf-8"?>
<worksheet xmlns="http://schemas.openxmlformats.org/spreadsheetml/2006/main" xmlns:r="http://schemas.openxmlformats.org/officeDocument/2006/relationships">
  <sheetPr transitionEvaluation="1" transitionEntry="1" codeName="Sheet88">
    <pageSetUpPr fitToPage="1"/>
  </sheetPr>
  <dimension ref="A1:J287"/>
  <sheetViews>
    <sheetView workbookViewId="0">
      <selection sqref="A1:AG1048576"/>
    </sheetView>
  </sheetViews>
  <sheetFormatPr defaultColWidth="10.85546875" defaultRowHeight="12.75"/>
  <cols>
    <col min="1" max="1" width="7.85546875" style="327" customWidth="1"/>
    <col min="2" max="2" width="29.28515625" style="327" bestFit="1" customWidth="1"/>
    <col min="3" max="3" width="14.85546875" style="327" bestFit="1" customWidth="1"/>
    <col min="4" max="4" width="14.85546875" style="327" customWidth="1"/>
    <col min="5" max="5" width="3.28515625" style="327" customWidth="1"/>
    <col min="6" max="6" width="14.85546875" style="327" customWidth="1"/>
    <col min="7" max="7" width="14.28515625" style="327" customWidth="1"/>
    <col min="8" max="8" width="2" style="327" customWidth="1"/>
    <col min="9" max="10" width="10.85546875" style="327"/>
    <col min="11" max="16384" width="10.85546875" style="978"/>
  </cols>
  <sheetData>
    <row r="1" spans="1:10" s="28" customFormat="1" ht="12">
      <c r="A1" s="321" t="s">
        <v>679</v>
      </c>
      <c r="B1" s="321"/>
      <c r="C1" s="351"/>
      <c r="D1" s="321" t="s">
        <v>1741</v>
      </c>
      <c r="E1" s="327"/>
      <c r="G1" s="321"/>
      <c r="H1" s="327"/>
      <c r="I1" s="327"/>
      <c r="J1" s="327"/>
    </row>
    <row r="2" spans="1:10" s="28" customFormat="1" ht="12">
      <c r="A2" s="321"/>
      <c r="B2" s="321"/>
      <c r="C2" s="351"/>
      <c r="D2" s="321"/>
      <c r="E2" s="327"/>
      <c r="G2" s="321"/>
      <c r="H2" s="327"/>
      <c r="I2" s="327"/>
      <c r="J2" s="327"/>
    </row>
    <row r="3" spans="1:10" s="28" customFormat="1" ht="12">
      <c r="A3" s="321" t="s">
        <v>3808</v>
      </c>
      <c r="B3" s="321"/>
      <c r="C3" s="351"/>
      <c r="D3" s="321" t="s">
        <v>2180</v>
      </c>
      <c r="E3" s="327"/>
      <c r="G3" s="321"/>
      <c r="H3" s="327"/>
      <c r="I3" s="327"/>
      <c r="J3" s="327"/>
    </row>
    <row r="4" spans="1:10" s="28" customFormat="1" ht="12">
      <c r="A4" s="321" t="s">
        <v>3807</v>
      </c>
      <c r="B4" s="2335"/>
      <c r="C4" s="351"/>
      <c r="D4" s="321" t="s">
        <v>1076</v>
      </c>
      <c r="E4" s="327"/>
      <c r="G4" s="321"/>
      <c r="H4" s="327"/>
      <c r="I4" s="327"/>
      <c r="J4" s="327"/>
    </row>
    <row r="5" spans="1:10" s="28" customFormat="1" ht="12">
      <c r="A5" s="321" t="s">
        <v>2631</v>
      </c>
      <c r="B5" s="2335"/>
      <c r="C5" s="351"/>
      <c r="D5" s="321" t="s">
        <v>4056</v>
      </c>
      <c r="E5" s="327"/>
      <c r="G5" s="321"/>
      <c r="H5" s="327"/>
      <c r="I5" s="327"/>
      <c r="J5" s="327"/>
    </row>
    <row r="6" spans="1:10" s="28" customFormat="1" ht="12">
      <c r="A6" s="321" t="s">
        <v>677</v>
      </c>
      <c r="B6" s="321"/>
      <c r="C6" s="351"/>
      <c r="D6" s="351"/>
      <c r="E6" s="351"/>
      <c r="F6" s="351"/>
      <c r="G6" s="321"/>
      <c r="H6" s="327"/>
      <c r="I6" s="327"/>
      <c r="J6" s="327"/>
    </row>
    <row r="7" spans="1:10" s="28" customFormat="1" ht="12">
      <c r="A7" s="317" t="s">
        <v>2157</v>
      </c>
      <c r="B7" s="2335"/>
      <c r="C7" s="351"/>
      <c r="D7" s="351"/>
      <c r="E7" s="351"/>
      <c r="F7" s="351"/>
      <c r="G7" s="321"/>
      <c r="H7" s="327"/>
      <c r="I7" s="327"/>
      <c r="J7" s="327"/>
    </row>
    <row r="8" spans="1:10" s="28" customFormat="1" ht="12">
      <c r="A8" s="321"/>
      <c r="B8" s="321"/>
      <c r="C8" s="321"/>
      <c r="D8" s="321"/>
      <c r="E8" s="321"/>
      <c r="F8" s="321"/>
      <c r="G8" s="321"/>
      <c r="H8" s="327"/>
      <c r="I8" s="327"/>
      <c r="J8" s="327"/>
    </row>
    <row r="9" spans="1:10" s="28" customFormat="1" ht="12" customHeight="1">
      <c r="A9" s="2568" t="s">
        <v>1091</v>
      </c>
      <c r="B9" s="2569"/>
      <c r="C9" s="2569"/>
      <c r="D9" s="2569"/>
      <c r="E9" s="2569"/>
      <c r="F9" s="2569"/>
      <c r="G9" s="2569"/>
      <c r="H9" s="327"/>
      <c r="I9" s="327"/>
      <c r="J9" s="327"/>
    </row>
    <row r="10" spans="1:10" s="28" customFormat="1" ht="12.75" customHeight="1">
      <c r="A10" s="2569"/>
      <c r="B10" s="2569"/>
      <c r="C10" s="2569"/>
      <c r="D10" s="2569"/>
      <c r="E10" s="2569"/>
      <c r="F10" s="2569"/>
      <c r="G10" s="2569"/>
      <c r="H10" s="327"/>
      <c r="I10" s="327"/>
      <c r="J10" s="327"/>
    </row>
    <row r="11" spans="1:10" s="28" customFormat="1" ht="5.25" customHeight="1">
      <c r="A11" s="2569"/>
      <c r="B11" s="2569"/>
      <c r="C11" s="2569"/>
      <c r="D11" s="2569"/>
      <c r="E11" s="2569"/>
      <c r="F11" s="2569"/>
      <c r="G11" s="2569"/>
      <c r="H11" s="327"/>
      <c r="I11" s="327"/>
      <c r="J11" s="327"/>
    </row>
    <row r="12" spans="1:10" s="28" customFormat="1" ht="12" hidden="1">
      <c r="A12" s="2569"/>
      <c r="B12" s="2569"/>
      <c r="C12" s="2569"/>
      <c r="D12" s="2569"/>
      <c r="E12" s="2569"/>
      <c r="F12" s="2569"/>
      <c r="G12" s="2569"/>
      <c r="H12" s="327"/>
      <c r="I12" s="327"/>
      <c r="J12" s="327"/>
    </row>
    <row r="13" spans="1:10" s="28" customFormat="1" thickBot="1">
      <c r="A13" s="366"/>
      <c r="B13" s="366"/>
      <c r="C13" s="366"/>
      <c r="D13" s="366"/>
      <c r="E13" s="366"/>
      <c r="F13" s="366"/>
      <c r="G13" s="366"/>
      <c r="H13" s="327"/>
      <c r="I13" s="327"/>
      <c r="J13" s="327"/>
    </row>
    <row r="14" spans="1:10" s="28" customFormat="1" ht="12">
      <c r="A14" s="321"/>
      <c r="B14" s="326" t="s">
        <v>1321</v>
      </c>
      <c r="C14" s="348" t="s">
        <v>1322</v>
      </c>
      <c r="D14" s="348" t="s">
        <v>1323</v>
      </c>
      <c r="E14" s="348"/>
      <c r="F14" s="348" t="s">
        <v>1324</v>
      </c>
      <c r="G14" s="348" t="s">
        <v>715</v>
      </c>
      <c r="H14" s="327"/>
      <c r="I14" s="327"/>
      <c r="J14" s="327"/>
    </row>
    <row r="15" spans="1:10" s="28" customFormat="1" ht="12">
      <c r="A15" s="414"/>
      <c r="B15" s="326"/>
      <c r="C15" s="348" t="s">
        <v>1391</v>
      </c>
      <c r="D15" s="348" t="s">
        <v>631</v>
      </c>
      <c r="E15" s="348"/>
      <c r="F15" s="348" t="s">
        <v>118</v>
      </c>
      <c r="G15" s="326"/>
      <c r="H15" s="327"/>
      <c r="I15" s="327"/>
      <c r="J15" s="327"/>
    </row>
    <row r="16" spans="1:10" s="28" customFormat="1" ht="12">
      <c r="A16" s="377" t="s">
        <v>119</v>
      </c>
      <c r="B16" s="326"/>
      <c r="C16" s="348" t="s">
        <v>1393</v>
      </c>
      <c r="D16" s="348" t="s">
        <v>1027</v>
      </c>
      <c r="E16" s="348"/>
      <c r="F16" s="348" t="s">
        <v>1027</v>
      </c>
      <c r="G16" s="326" t="s">
        <v>1028</v>
      </c>
      <c r="H16" s="327"/>
      <c r="I16" s="327"/>
      <c r="J16" s="327"/>
    </row>
    <row r="17" spans="1:10" s="28" customFormat="1" ht="12">
      <c r="A17" s="615" t="s">
        <v>1029</v>
      </c>
      <c r="B17" s="616" t="s">
        <v>1030</v>
      </c>
      <c r="C17" s="615" t="s">
        <v>1031</v>
      </c>
      <c r="D17" s="615" t="s">
        <v>1032</v>
      </c>
      <c r="E17" s="615"/>
      <c r="F17" s="615" t="s">
        <v>716</v>
      </c>
      <c r="G17" s="616" t="s">
        <v>1033</v>
      </c>
      <c r="H17" s="327"/>
      <c r="I17" s="327"/>
      <c r="J17" s="327"/>
    </row>
    <row r="18" spans="1:10" s="28" customFormat="1" ht="12">
      <c r="A18" s="364">
        <v>1</v>
      </c>
      <c r="B18" s="327" t="s">
        <v>1613</v>
      </c>
      <c r="C18" s="332">
        <v>16297248</v>
      </c>
      <c r="D18" s="332">
        <v>8348996.6725444943</v>
      </c>
      <c r="E18" s="1936" t="s">
        <v>684</v>
      </c>
      <c r="F18" s="332">
        <v>24646244.672544494</v>
      </c>
      <c r="G18" s="350" t="s">
        <v>1990</v>
      </c>
      <c r="H18" s="327"/>
      <c r="I18" s="578"/>
      <c r="J18" s="578"/>
    </row>
    <row r="19" spans="1:10" s="28" customFormat="1" ht="12">
      <c r="A19" s="364">
        <v>2</v>
      </c>
      <c r="B19" s="327"/>
      <c r="C19" s="328"/>
      <c r="D19" s="328"/>
      <c r="E19" s="1937"/>
      <c r="F19" s="328"/>
      <c r="G19" s="327"/>
      <c r="H19" s="327"/>
      <c r="I19" s="578"/>
      <c r="J19" s="578"/>
    </row>
    <row r="20" spans="1:10" s="28" customFormat="1" ht="12">
      <c r="A20" s="364">
        <v>3</v>
      </c>
      <c r="B20" s="327" t="s">
        <v>1614</v>
      </c>
      <c r="C20" s="328">
        <v>19459</v>
      </c>
      <c r="D20" s="328"/>
      <c r="E20" s="1936" t="s">
        <v>684</v>
      </c>
      <c r="F20" s="328">
        <v>19459</v>
      </c>
      <c r="G20" s="350" t="s">
        <v>1990</v>
      </c>
      <c r="H20" s="327"/>
      <c r="I20" s="578"/>
      <c r="J20" s="578"/>
    </row>
    <row r="21" spans="1:10" s="28" customFormat="1" ht="12">
      <c r="A21" s="364">
        <v>4</v>
      </c>
      <c r="B21" s="327"/>
      <c r="C21" s="328"/>
      <c r="D21" s="328"/>
      <c r="E21" s="1389"/>
      <c r="F21" s="328"/>
      <c r="G21" s="327"/>
      <c r="H21" s="327"/>
      <c r="I21" s="578"/>
      <c r="J21" s="578"/>
    </row>
    <row r="22" spans="1:10" s="28" customFormat="1" ht="12">
      <c r="A22" s="364">
        <v>5</v>
      </c>
      <c r="B22" s="327" t="s">
        <v>4049</v>
      </c>
      <c r="C22" s="328">
        <v>0</v>
      </c>
      <c r="D22" s="328">
        <v>-1222003</v>
      </c>
      <c r="E22" s="1388" t="s">
        <v>685</v>
      </c>
      <c r="F22" s="328">
        <v>-1222003</v>
      </c>
      <c r="G22" s="350" t="s">
        <v>1143</v>
      </c>
      <c r="H22" s="327"/>
      <c r="I22" s="578"/>
      <c r="J22" s="578"/>
    </row>
    <row r="23" spans="1:10" s="28" customFormat="1" ht="12">
      <c r="A23" s="364">
        <v>6</v>
      </c>
      <c r="B23" s="327"/>
      <c r="C23" s="328"/>
      <c r="D23" s="328"/>
      <c r="E23" s="1389"/>
      <c r="F23" s="328"/>
      <c r="G23" s="327"/>
      <c r="H23" s="327"/>
      <c r="I23" s="578"/>
      <c r="J23" s="578"/>
    </row>
    <row r="24" spans="1:10" s="28" customFormat="1" ht="12">
      <c r="A24" s="364">
        <v>7</v>
      </c>
      <c r="B24" s="327" t="s">
        <v>1615</v>
      </c>
      <c r="C24" s="328">
        <v>259767.44230769275</v>
      </c>
      <c r="D24" s="328">
        <v>-259767.44230769275</v>
      </c>
      <c r="E24" s="1388" t="s">
        <v>642</v>
      </c>
      <c r="F24" s="328">
        <v>0</v>
      </c>
      <c r="G24" s="350" t="s">
        <v>631</v>
      </c>
      <c r="H24" s="327"/>
      <c r="I24" s="578"/>
      <c r="J24" s="578"/>
    </row>
    <row r="25" spans="1:10" s="28" customFormat="1" ht="12">
      <c r="A25" s="364">
        <v>8</v>
      </c>
      <c r="B25" s="327"/>
      <c r="C25" s="328"/>
      <c r="D25" s="328"/>
      <c r="E25" s="1937"/>
      <c r="F25" s="328"/>
      <c r="G25" s="327"/>
      <c r="H25" s="327"/>
      <c r="I25" s="578"/>
      <c r="J25" s="578"/>
    </row>
    <row r="26" spans="1:10" s="28" customFormat="1" ht="12">
      <c r="A26" s="364">
        <v>9</v>
      </c>
      <c r="B26" s="327" t="s">
        <v>686</v>
      </c>
      <c r="C26" s="328">
        <v>-5076780</v>
      </c>
      <c r="D26" s="328">
        <v>-1440848.3594708478</v>
      </c>
      <c r="E26" s="1388" t="s">
        <v>637</v>
      </c>
      <c r="F26" s="328">
        <v>-6517628.359470848</v>
      </c>
      <c r="G26" s="350" t="s">
        <v>1991</v>
      </c>
      <c r="H26" s="327"/>
      <c r="I26" s="578"/>
      <c r="J26" s="578"/>
    </row>
    <row r="27" spans="1:10" s="28" customFormat="1" ht="12">
      <c r="A27" s="364">
        <v>10</v>
      </c>
      <c r="B27" s="327"/>
      <c r="C27" s="328"/>
      <c r="D27" s="328"/>
      <c r="E27" s="1937"/>
      <c r="F27" s="328"/>
      <c r="G27" s="327"/>
      <c r="H27" s="327"/>
      <c r="I27" s="578"/>
      <c r="J27" s="578"/>
    </row>
    <row r="28" spans="1:10" s="28" customFormat="1" ht="12">
      <c r="A28" s="364">
        <v>11</v>
      </c>
      <c r="B28" s="327" t="s">
        <v>64</v>
      </c>
      <c r="C28" s="328">
        <v>-12069812</v>
      </c>
      <c r="D28" s="328">
        <v>-45225.249999999767</v>
      </c>
      <c r="E28" s="1388" t="s">
        <v>643</v>
      </c>
      <c r="F28" s="328">
        <v>-12115037.25</v>
      </c>
      <c r="G28" s="350" t="s">
        <v>2489</v>
      </c>
      <c r="H28" s="327"/>
      <c r="I28" s="578"/>
      <c r="J28" s="578"/>
    </row>
    <row r="29" spans="1:10" s="28" customFormat="1" ht="12">
      <c r="A29" s="364">
        <v>12</v>
      </c>
      <c r="B29" s="327"/>
      <c r="C29" s="328"/>
      <c r="D29" s="328"/>
      <c r="E29" s="1937"/>
      <c r="F29" s="328"/>
      <c r="G29" s="327"/>
      <c r="H29" s="327"/>
      <c r="I29" s="578"/>
      <c r="J29" s="578"/>
    </row>
    <row r="30" spans="1:10" s="28" customFormat="1" ht="12">
      <c r="A30" s="364">
        <v>13</v>
      </c>
      <c r="B30" s="327" t="s">
        <v>1118</v>
      </c>
      <c r="C30" s="328">
        <v>3678441</v>
      </c>
      <c r="D30" s="328">
        <v>137474.07836822452</v>
      </c>
      <c r="E30" s="1388" t="s">
        <v>643</v>
      </c>
      <c r="F30" s="328">
        <v>3815915.0783682247</v>
      </c>
      <c r="G30" s="350" t="s">
        <v>2490</v>
      </c>
      <c r="H30" s="327"/>
      <c r="I30" s="578"/>
      <c r="J30" s="578"/>
    </row>
    <row r="31" spans="1:10" s="28" customFormat="1" ht="12">
      <c r="A31" s="364">
        <v>14</v>
      </c>
      <c r="B31" s="327"/>
      <c r="C31" s="328"/>
      <c r="D31" s="328"/>
      <c r="E31" s="1937"/>
      <c r="F31" s="328"/>
      <c r="G31" s="327"/>
      <c r="H31" s="327"/>
      <c r="I31" s="578"/>
      <c r="J31" s="578"/>
    </row>
    <row r="32" spans="1:10" s="28" customFormat="1" ht="12">
      <c r="A32" s="364">
        <v>15</v>
      </c>
      <c r="B32" s="327" t="s">
        <v>1878</v>
      </c>
      <c r="C32" s="328">
        <v>-80978.420000000013</v>
      </c>
      <c r="D32" s="328">
        <v>80978.420000000013</v>
      </c>
      <c r="E32" s="1388" t="s">
        <v>535</v>
      </c>
      <c r="F32" s="328">
        <v>0</v>
      </c>
      <c r="G32" s="350" t="s">
        <v>1882</v>
      </c>
      <c r="H32" s="327"/>
      <c r="I32" s="578"/>
      <c r="J32" s="578"/>
    </row>
    <row r="33" spans="1:10" s="28" customFormat="1" ht="12">
      <c r="A33" s="364">
        <v>16</v>
      </c>
      <c r="B33" s="327"/>
      <c r="C33" s="328"/>
      <c r="D33" s="328"/>
      <c r="E33" s="1937"/>
      <c r="F33" s="328"/>
      <c r="G33" s="327"/>
      <c r="H33" s="327"/>
      <c r="I33" s="578"/>
      <c r="J33" s="578"/>
    </row>
    <row r="34" spans="1:10" s="28" customFormat="1" ht="12">
      <c r="A34" s="364">
        <v>17</v>
      </c>
      <c r="B34" s="327" t="s">
        <v>1879</v>
      </c>
      <c r="C34" s="328">
        <v>7960.47</v>
      </c>
      <c r="D34" s="328">
        <v>-7960.47</v>
      </c>
      <c r="E34" s="1388" t="s">
        <v>535</v>
      </c>
      <c r="F34" s="328">
        <v>0</v>
      </c>
      <c r="G34" s="350" t="s">
        <v>1882</v>
      </c>
      <c r="H34" s="327"/>
      <c r="I34" s="578"/>
      <c r="J34" s="578"/>
    </row>
    <row r="35" spans="1:10" s="28" customFormat="1" ht="12">
      <c r="A35" s="364">
        <v>18</v>
      </c>
      <c r="B35" s="327"/>
      <c r="C35" s="328"/>
      <c r="D35" s="328"/>
      <c r="E35" s="1937"/>
      <c r="F35" s="328"/>
      <c r="G35" s="327"/>
      <c r="H35" s="327"/>
      <c r="I35" s="578"/>
      <c r="J35" s="578"/>
    </row>
    <row r="36" spans="1:10" s="28" customFormat="1" ht="12">
      <c r="A36" s="364">
        <v>19</v>
      </c>
      <c r="B36" s="327" t="s">
        <v>1880</v>
      </c>
      <c r="C36" s="328">
        <v>0</v>
      </c>
      <c r="D36" s="328"/>
      <c r="E36" s="1937"/>
      <c r="F36" s="328"/>
      <c r="G36" s="350" t="s">
        <v>2491</v>
      </c>
      <c r="H36" s="327"/>
      <c r="I36" s="578"/>
      <c r="J36" s="578"/>
    </row>
    <row r="37" spans="1:10" s="28" customFormat="1" ht="12">
      <c r="A37" s="364">
        <v>20</v>
      </c>
      <c r="B37" s="327"/>
      <c r="C37" s="328"/>
      <c r="D37" s="328"/>
      <c r="E37" s="1937"/>
      <c r="F37" s="328"/>
      <c r="G37" s="327"/>
      <c r="H37" s="327"/>
      <c r="I37" s="578"/>
      <c r="J37" s="578"/>
    </row>
    <row r="38" spans="1:10" s="28" customFormat="1" ht="12">
      <c r="A38" s="364">
        <v>21</v>
      </c>
      <c r="B38" s="327" t="s">
        <v>675</v>
      </c>
      <c r="C38" s="354">
        <v>0</v>
      </c>
      <c r="D38" s="354">
        <v>49916.05152168846</v>
      </c>
      <c r="E38" s="1388" t="s">
        <v>4018</v>
      </c>
      <c r="F38" s="354">
        <v>49916.05152168846</v>
      </c>
      <c r="G38" s="350" t="s">
        <v>2492</v>
      </c>
      <c r="H38" s="327"/>
      <c r="I38" s="578"/>
      <c r="J38" s="578"/>
    </row>
    <row r="39" spans="1:10" s="28" customFormat="1" ht="12">
      <c r="A39" s="364">
        <v>22</v>
      </c>
      <c r="B39" s="327"/>
      <c r="C39" s="328"/>
      <c r="D39" s="328"/>
      <c r="E39" s="328"/>
      <c r="F39" s="328"/>
      <c r="G39" s="327"/>
      <c r="H39" s="327"/>
      <c r="I39" s="1112"/>
      <c r="J39" s="1112"/>
    </row>
    <row r="40" spans="1:10" s="28" customFormat="1" ht="14.25">
      <c r="A40" s="364">
        <v>23</v>
      </c>
      <c r="B40" s="327" t="s">
        <v>676</v>
      </c>
      <c r="C40" s="1977">
        <v>3035305.4923076923</v>
      </c>
      <c r="D40" s="1977">
        <v>5641560.7006558664</v>
      </c>
      <c r="E40" s="1977"/>
      <c r="F40" s="1977">
        <v>8676866</v>
      </c>
      <c r="G40" s="327"/>
      <c r="H40" s="327"/>
      <c r="I40" s="335"/>
      <c r="J40" s="335"/>
    </row>
    <row r="41" spans="1:10" s="28" customFormat="1" ht="12">
      <c r="A41" s="364"/>
      <c r="B41" s="327"/>
      <c r="C41" s="327"/>
      <c r="D41" s="327"/>
      <c r="E41" s="327"/>
      <c r="F41" s="327"/>
      <c r="G41" s="327"/>
      <c r="H41" s="327"/>
      <c r="I41" s="1112"/>
      <c r="J41" s="1112"/>
    </row>
    <row r="42" spans="1:10" s="28" customFormat="1" ht="12">
      <c r="A42" s="364"/>
      <c r="B42" s="321"/>
      <c r="C42" s="327"/>
      <c r="D42" s="327"/>
      <c r="E42" s="327"/>
      <c r="F42" s="327"/>
      <c r="G42" s="327"/>
      <c r="H42" s="327"/>
      <c r="I42" s="1112"/>
      <c r="J42" s="1112"/>
    </row>
    <row r="43" spans="1:10" s="28" customFormat="1" ht="12">
      <c r="A43" s="327"/>
      <c r="B43" s="327"/>
      <c r="C43" s="337"/>
      <c r="D43" s="337"/>
      <c r="E43" s="337"/>
      <c r="F43" s="337"/>
      <c r="G43" s="327"/>
      <c r="H43" s="327"/>
      <c r="I43" s="578"/>
      <c r="J43" s="578"/>
    </row>
    <row r="44" spans="1:10" s="28" customFormat="1" ht="12">
      <c r="A44" s="346"/>
      <c r="B44" s="327"/>
      <c r="C44" s="913"/>
      <c r="D44" s="913"/>
      <c r="E44" s="913"/>
      <c r="F44" s="913"/>
      <c r="G44" s="326"/>
      <c r="H44" s="327"/>
      <c r="I44" s="578"/>
      <c r="J44" s="578"/>
    </row>
    <row r="45" spans="1:10" s="28" customFormat="1" ht="12">
      <c r="A45" s="327"/>
      <c r="B45" s="327"/>
      <c r="C45" s="337"/>
      <c r="D45" s="337"/>
      <c r="E45" s="337"/>
      <c r="F45" s="337"/>
      <c r="G45" s="327"/>
      <c r="H45" s="327"/>
      <c r="I45" s="578"/>
      <c r="J45" s="578"/>
    </row>
    <row r="46" spans="1:10" s="28" customFormat="1" ht="12">
      <c r="A46" s="327"/>
      <c r="B46" s="327"/>
      <c r="C46" s="337"/>
      <c r="D46" s="337"/>
      <c r="E46" s="337"/>
      <c r="F46" s="337"/>
      <c r="G46" s="327"/>
      <c r="H46" s="327"/>
      <c r="I46" s="578"/>
      <c r="J46" s="578"/>
    </row>
    <row r="47" spans="1:10" s="28" customFormat="1" ht="12">
      <c r="A47" s="327"/>
      <c r="B47" s="327"/>
      <c r="C47" s="337"/>
      <c r="D47" s="337"/>
      <c r="E47" s="337"/>
      <c r="F47" s="337"/>
      <c r="G47" s="327"/>
      <c r="H47" s="327"/>
      <c r="I47" s="327"/>
      <c r="J47" s="327"/>
    </row>
    <row r="48" spans="1:10" s="28" customFormat="1" ht="12">
      <c r="A48" s="327"/>
      <c r="B48" s="327"/>
      <c r="C48" s="337"/>
      <c r="D48" s="337"/>
      <c r="E48" s="337"/>
      <c r="F48" s="337"/>
      <c r="G48" s="327"/>
      <c r="H48" s="327"/>
      <c r="I48" s="327"/>
      <c r="J48" s="327"/>
    </row>
    <row r="49" spans="1:10" s="28" customFormat="1" ht="12">
      <c r="A49" s="327"/>
      <c r="B49" s="327"/>
      <c r="C49" s="337"/>
      <c r="D49" s="337"/>
      <c r="E49" s="337"/>
      <c r="F49" s="337"/>
      <c r="G49" s="327"/>
      <c r="H49" s="327"/>
      <c r="I49" s="327"/>
      <c r="J49" s="327"/>
    </row>
    <row r="50" spans="1:10" s="28" customFormat="1" ht="12">
      <c r="A50" s="326"/>
      <c r="B50" s="327"/>
      <c r="C50" s="913"/>
      <c r="D50" s="913"/>
      <c r="E50" s="913"/>
      <c r="F50" s="913"/>
      <c r="G50" s="326"/>
      <c r="H50" s="327"/>
      <c r="I50" s="327"/>
      <c r="J50" s="327"/>
    </row>
    <row r="51" spans="1:10" s="28" customFormat="1" ht="12">
      <c r="A51" s="327"/>
      <c r="B51" s="327"/>
      <c r="C51" s="327"/>
      <c r="D51" s="327"/>
      <c r="E51" s="327"/>
      <c r="F51" s="327"/>
      <c r="G51" s="327"/>
      <c r="H51" s="327"/>
      <c r="I51" s="327"/>
      <c r="J51" s="327"/>
    </row>
    <row r="52" spans="1:10" s="28" customFormat="1" ht="12">
      <c r="A52" s="327"/>
      <c r="B52" s="327"/>
      <c r="C52" s="327"/>
      <c r="D52" s="327"/>
      <c r="E52" s="327"/>
      <c r="F52" s="327"/>
      <c r="G52" s="327"/>
      <c r="H52" s="327"/>
      <c r="I52" s="327"/>
      <c r="J52" s="327"/>
    </row>
    <row r="53" spans="1:10" s="28" customFormat="1" ht="12">
      <c r="A53" s="327"/>
      <c r="B53" s="326"/>
      <c r="C53" s="327"/>
      <c r="D53" s="327"/>
      <c r="E53" s="327"/>
      <c r="F53" s="327"/>
      <c r="G53" s="327"/>
      <c r="H53" s="327"/>
      <c r="I53" s="327"/>
      <c r="J53" s="327"/>
    </row>
    <row r="54" spans="1:10" s="28" customFormat="1" ht="12">
      <c r="A54" s="327"/>
      <c r="B54" s="327"/>
      <c r="C54" s="327"/>
      <c r="D54" s="327"/>
      <c r="E54" s="327"/>
      <c r="F54" s="327"/>
      <c r="G54" s="327"/>
      <c r="H54" s="327"/>
      <c r="I54" s="327"/>
      <c r="J54" s="327"/>
    </row>
    <row r="55" spans="1:10" s="28" customFormat="1" ht="12">
      <c r="A55" s="327"/>
      <c r="B55" s="327"/>
      <c r="C55" s="327"/>
      <c r="D55" s="327"/>
      <c r="E55" s="327"/>
      <c r="F55" s="327"/>
      <c r="G55" s="327"/>
      <c r="H55" s="327"/>
      <c r="I55" s="327"/>
      <c r="J55" s="327"/>
    </row>
    <row r="56" spans="1:10" s="28" customFormat="1" ht="12">
      <c r="A56" s="327"/>
      <c r="B56" s="327"/>
      <c r="C56" s="327"/>
      <c r="D56" s="327"/>
      <c r="E56" s="327"/>
      <c r="F56" s="327"/>
      <c r="G56" s="327"/>
      <c r="H56" s="327"/>
      <c r="I56" s="327"/>
      <c r="J56" s="327"/>
    </row>
    <row r="57" spans="1:10" s="28" customFormat="1" ht="12">
      <c r="A57" s="327"/>
      <c r="B57" s="327"/>
      <c r="C57" s="327"/>
      <c r="D57" s="327"/>
      <c r="E57" s="327"/>
      <c r="F57" s="327"/>
      <c r="G57" s="327"/>
      <c r="H57" s="327"/>
      <c r="I57" s="327"/>
      <c r="J57" s="327"/>
    </row>
    <row r="58" spans="1:10" s="28" customFormat="1" ht="12">
      <c r="A58" s="327"/>
      <c r="B58" s="327"/>
      <c r="C58" s="327"/>
      <c r="D58" s="327"/>
      <c r="E58" s="327"/>
      <c r="F58" s="327"/>
      <c r="G58" s="327"/>
      <c r="H58" s="327"/>
      <c r="I58" s="327"/>
      <c r="J58" s="327"/>
    </row>
    <row r="59" spans="1:10" s="28" customFormat="1" ht="12">
      <c r="A59" s="327"/>
      <c r="B59" s="327"/>
      <c r="C59" s="327"/>
      <c r="D59" s="327"/>
      <c r="E59" s="327"/>
      <c r="F59" s="327"/>
      <c r="G59" s="327"/>
      <c r="H59" s="327"/>
      <c r="I59" s="327"/>
      <c r="J59" s="327"/>
    </row>
    <row r="113" spans="1:2">
      <c r="A113" s="2108"/>
      <c r="B113" s="2108"/>
    </row>
    <row r="114" spans="1:2">
      <c r="A114" s="2108"/>
      <c r="B114" s="2108"/>
    </row>
    <row r="115" spans="1:2">
      <c r="A115" s="2108"/>
      <c r="B115" s="2108"/>
    </row>
    <row r="116" spans="1:2">
      <c r="A116" s="2108"/>
      <c r="B116" s="2108"/>
    </row>
    <row r="117" spans="1:2">
      <c r="A117" s="2108"/>
      <c r="B117" s="2108"/>
    </row>
    <row r="147" spans="1:2">
      <c r="A147" s="2108"/>
      <c r="B147" s="2108"/>
    </row>
    <row r="216" spans="1:1">
      <c r="A216" s="321"/>
    </row>
    <row r="233" spans="1:1">
      <c r="A233" s="2108"/>
    </row>
    <row r="234" spans="1:1">
      <c r="A234" s="2108"/>
    </row>
    <row r="235" spans="1:1">
      <c r="A235" s="2108"/>
    </row>
    <row r="236" spans="1:1">
      <c r="A236" s="2108"/>
    </row>
    <row r="237" spans="1:1">
      <c r="A237" s="2108"/>
    </row>
    <row r="238" spans="1:1">
      <c r="A238" s="2108"/>
    </row>
    <row r="239" spans="1:1">
      <c r="A239" s="2108"/>
    </row>
    <row r="240" spans="1:1">
      <c r="A240" s="2108"/>
    </row>
    <row r="241" spans="1:1">
      <c r="A241" s="2108"/>
    </row>
    <row r="242" spans="1:1">
      <c r="A242" s="2108"/>
    </row>
    <row r="243" spans="1:1">
      <c r="A243" s="2108"/>
    </row>
    <row r="244" spans="1:1">
      <c r="A244" s="2108"/>
    </row>
    <row r="245" spans="1:1">
      <c r="A245" s="2108"/>
    </row>
    <row r="246" spans="1:1">
      <c r="A246" s="2108"/>
    </row>
    <row r="247" spans="1:1">
      <c r="A247" s="2108"/>
    </row>
    <row r="248" spans="1:1">
      <c r="A248" s="2108"/>
    </row>
    <row r="249" spans="1:1">
      <c r="A249" s="2108"/>
    </row>
    <row r="250" spans="1:1">
      <c r="A250" s="2108"/>
    </row>
    <row r="251" spans="1:1">
      <c r="A251" s="2108"/>
    </row>
    <row r="252" spans="1:1">
      <c r="A252" s="2108"/>
    </row>
    <row r="253" spans="1:1">
      <c r="A253" s="2108"/>
    </row>
    <row r="254" spans="1:1">
      <c r="A254" s="2108"/>
    </row>
    <row r="255" spans="1:1">
      <c r="A255" s="2108"/>
    </row>
    <row r="256" spans="1:1">
      <c r="A256" s="2108"/>
    </row>
    <row r="257" spans="1:1">
      <c r="A257" s="2108"/>
    </row>
    <row r="258" spans="1:1">
      <c r="A258" s="2108"/>
    </row>
    <row r="259" spans="1:1">
      <c r="A259" s="2108"/>
    </row>
    <row r="260" spans="1:1">
      <c r="A260" s="2108"/>
    </row>
    <row r="261" spans="1:1">
      <c r="A261" s="2108"/>
    </row>
    <row r="262" spans="1:1">
      <c r="A262" s="2108"/>
    </row>
    <row r="263" spans="1:1">
      <c r="A263" s="2108"/>
    </row>
    <row r="264" spans="1:1">
      <c r="A264" s="2108"/>
    </row>
    <row r="265" spans="1:1">
      <c r="A265" s="2108"/>
    </row>
    <row r="266" spans="1:1">
      <c r="A266" s="2108"/>
    </row>
    <row r="267" spans="1:1">
      <c r="A267" s="2108"/>
    </row>
    <row r="268" spans="1:1">
      <c r="A268" s="2108"/>
    </row>
    <row r="269" spans="1:1">
      <c r="A269" s="2108"/>
    </row>
    <row r="270" spans="1:1">
      <c r="A270" s="2108"/>
    </row>
    <row r="271" spans="1:1">
      <c r="A271" s="2108"/>
    </row>
    <row r="272" spans="1:1">
      <c r="A272" s="2108"/>
    </row>
    <row r="273" spans="1:1">
      <c r="A273" s="2108"/>
    </row>
    <row r="274" spans="1:1">
      <c r="A274" s="2108"/>
    </row>
    <row r="275" spans="1:1">
      <c r="A275" s="2108"/>
    </row>
    <row r="276" spans="1:1">
      <c r="A276" s="2108"/>
    </row>
    <row r="277" spans="1:1">
      <c r="A277" s="2108"/>
    </row>
    <row r="278" spans="1:1">
      <c r="A278" s="2108"/>
    </row>
    <row r="279" spans="1:1">
      <c r="A279" s="2108"/>
    </row>
    <row r="280" spans="1:1">
      <c r="A280" s="2108"/>
    </row>
    <row r="281" spans="1:1">
      <c r="A281" s="2108"/>
    </row>
    <row r="282" spans="1:1">
      <c r="A282" s="2108"/>
    </row>
    <row r="283" spans="1:1">
      <c r="A283" s="2108"/>
    </row>
    <row r="284" spans="1:1">
      <c r="A284" s="2108"/>
    </row>
    <row r="285" spans="1:1">
      <c r="A285" s="2108"/>
    </row>
    <row r="286" spans="1:1">
      <c r="A286" s="2108"/>
    </row>
    <row r="287" spans="1:1">
      <c r="A287" s="2108"/>
    </row>
  </sheetData>
  <mergeCells count="1">
    <mergeCell ref="A9:G12"/>
  </mergeCells>
  <phoneticPr fontId="29" type="noConversion"/>
  <printOptions horizontalCentered="1"/>
  <pageMargins left="0.75" right="0.25" top="0.5" bottom="0.5" header="0.27" footer="0.24"/>
  <pageSetup scale="96" fitToHeight="0" orientation="portrait" r:id="rId1"/>
  <headerFooter alignWithMargins="0"/>
</worksheet>
</file>

<file path=xl/worksheets/sheet86.xml><?xml version="1.0" encoding="utf-8"?>
<worksheet xmlns="http://schemas.openxmlformats.org/spreadsheetml/2006/main" xmlns:r="http://schemas.openxmlformats.org/officeDocument/2006/relationships">
  <sheetPr transitionEvaluation="1" transitionEntry="1" codeName="Sheet90">
    <pageSetUpPr fitToPage="1"/>
  </sheetPr>
  <dimension ref="A1:F76"/>
  <sheetViews>
    <sheetView workbookViewId="0">
      <selection sqref="A1:AG1048576"/>
    </sheetView>
  </sheetViews>
  <sheetFormatPr defaultColWidth="10.85546875" defaultRowHeight="12"/>
  <cols>
    <col min="1" max="1" width="5.85546875" style="327" customWidth="1"/>
    <col min="2" max="2" width="60" style="381" bestFit="1" customWidth="1"/>
    <col min="3" max="3" width="14.85546875" style="327" customWidth="1"/>
    <col min="4" max="4" width="15.28515625" style="344" customWidth="1"/>
    <col min="5" max="5" width="2.140625" style="327" customWidth="1"/>
    <col min="6" max="16384" width="10.85546875" style="327"/>
  </cols>
  <sheetData>
    <row r="1" spans="1:6">
      <c r="A1" s="321" t="s">
        <v>680</v>
      </c>
      <c r="B1" s="371"/>
      <c r="C1" s="365" t="s">
        <v>1741</v>
      </c>
      <c r="D1" s="327"/>
    </row>
    <row r="2" spans="1:6">
      <c r="A2" s="321" t="s">
        <v>3808</v>
      </c>
      <c r="B2" s="371"/>
      <c r="C2" s="317" t="s">
        <v>1402</v>
      </c>
      <c r="D2" s="327"/>
    </row>
    <row r="3" spans="1:6">
      <c r="A3" s="321" t="s">
        <v>3807</v>
      </c>
      <c r="B3" s="371"/>
      <c r="C3" s="321" t="s">
        <v>1076</v>
      </c>
      <c r="D3" s="327"/>
    </row>
    <row r="4" spans="1:6">
      <c r="A4" s="321" t="s">
        <v>2631</v>
      </c>
      <c r="B4" s="371"/>
      <c r="C4" s="321" t="s">
        <v>4056</v>
      </c>
      <c r="D4" s="327"/>
    </row>
    <row r="5" spans="1:6">
      <c r="A5" s="317" t="s">
        <v>677</v>
      </c>
      <c r="B5" s="371"/>
      <c r="C5" s="317" t="s">
        <v>2157</v>
      </c>
      <c r="D5" s="327"/>
    </row>
    <row r="6" spans="1:6" ht="6" customHeight="1">
      <c r="A6" s="2584" t="s">
        <v>830</v>
      </c>
      <c r="B6" s="2569"/>
      <c r="C6" s="2569"/>
      <c r="D6" s="2569"/>
    </row>
    <row r="7" spans="1:6">
      <c r="A7" s="2569"/>
      <c r="B7" s="2569"/>
      <c r="C7" s="2569"/>
      <c r="D7" s="2569"/>
    </row>
    <row r="8" spans="1:6">
      <c r="A8" s="524" t="s">
        <v>119</v>
      </c>
      <c r="B8" s="527"/>
      <c r="C8" s="528"/>
      <c r="D8" s="770"/>
    </row>
    <row r="9" spans="1:6">
      <c r="A9" s="567" t="s">
        <v>1029</v>
      </c>
      <c r="B9" s="568" t="s">
        <v>1030</v>
      </c>
      <c r="C9" s="567" t="s">
        <v>682</v>
      </c>
      <c r="D9" s="782" t="s">
        <v>683</v>
      </c>
    </row>
    <row r="10" spans="1:6">
      <c r="A10" s="352">
        <v>1</v>
      </c>
      <c r="B10" s="530" t="s">
        <v>4023</v>
      </c>
    </row>
    <row r="11" spans="1:6">
      <c r="A11" s="352">
        <v>2</v>
      </c>
      <c r="B11" s="1070" t="s">
        <v>4026</v>
      </c>
      <c r="D11" s="523"/>
    </row>
    <row r="12" spans="1:6">
      <c r="A12" s="352">
        <v>3</v>
      </c>
      <c r="B12" s="1062" t="s">
        <v>2587</v>
      </c>
      <c r="D12" s="523">
        <v>414990</v>
      </c>
    </row>
    <row r="13" spans="1:6">
      <c r="A13" s="352">
        <v>4</v>
      </c>
      <c r="B13" s="765" t="s">
        <v>2588</v>
      </c>
      <c r="D13" s="523">
        <v>164146</v>
      </c>
    </row>
    <row r="14" spans="1:6">
      <c r="A14" s="352">
        <v>5</v>
      </c>
      <c r="B14" s="1100" t="s">
        <v>2626</v>
      </c>
      <c r="D14" s="1065">
        <v>579136</v>
      </c>
    </row>
    <row r="15" spans="1:6">
      <c r="A15" s="352">
        <v>6</v>
      </c>
      <c r="B15" s="1100"/>
      <c r="D15" s="780"/>
    </row>
    <row r="16" spans="1:6">
      <c r="A16" s="352">
        <v>7</v>
      </c>
      <c r="B16" s="1070" t="s">
        <v>4220</v>
      </c>
      <c r="D16" s="402"/>
      <c r="F16" s="390"/>
    </row>
    <row r="17" spans="1:6">
      <c r="A17" s="352">
        <v>8</v>
      </c>
      <c r="B17" s="2570" t="s">
        <v>4227</v>
      </c>
      <c r="D17" s="1489"/>
      <c r="F17" s="390"/>
    </row>
    <row r="18" spans="1:6">
      <c r="A18" s="352">
        <v>9</v>
      </c>
      <c r="B18" s="2570"/>
      <c r="D18" s="402"/>
      <c r="F18" s="390"/>
    </row>
    <row r="19" spans="1:6">
      <c r="A19" s="352">
        <v>10</v>
      </c>
      <c r="B19" s="537" t="s">
        <v>4216</v>
      </c>
      <c r="D19" s="402"/>
      <c r="F19" s="390"/>
    </row>
    <row r="20" spans="1:6">
      <c r="A20" s="352">
        <v>11</v>
      </c>
      <c r="B20" s="537" t="s">
        <v>4217</v>
      </c>
      <c r="D20" s="395">
        <v>7769860.6725444943</v>
      </c>
      <c r="E20" s="401">
        <v>-7781533.21</v>
      </c>
      <c r="F20" s="390"/>
    </row>
    <row r="21" spans="1:6" ht="12.75" thickBot="1">
      <c r="A21" s="352">
        <v>12</v>
      </c>
      <c r="B21" s="772" t="s">
        <v>4024</v>
      </c>
      <c r="D21" s="1098">
        <v>8348996.6725444943</v>
      </c>
    </row>
    <row r="22" spans="1:6" ht="12.75" thickTop="1">
      <c r="A22" s="352">
        <v>13</v>
      </c>
      <c r="B22" s="1046"/>
      <c r="D22" s="780"/>
    </row>
    <row r="23" spans="1:6">
      <c r="A23" s="352">
        <v>14</v>
      </c>
      <c r="B23" s="530" t="s">
        <v>4025</v>
      </c>
      <c r="D23" s="401"/>
    </row>
    <row r="24" spans="1:6">
      <c r="A24" s="352">
        <v>15</v>
      </c>
      <c r="B24" s="390" t="s">
        <v>4042</v>
      </c>
      <c r="D24" s="320">
        <v>-3092632</v>
      </c>
    </row>
    <row r="25" spans="1:6">
      <c r="A25" s="352">
        <v>16</v>
      </c>
      <c r="B25" s="390" t="s">
        <v>4043</v>
      </c>
      <c r="D25" s="320">
        <v>787590</v>
      </c>
    </row>
    <row r="26" spans="1:6">
      <c r="A26" s="352">
        <v>17</v>
      </c>
      <c r="B26" s="390" t="s">
        <v>4207</v>
      </c>
      <c r="D26" s="320">
        <v>1656177</v>
      </c>
    </row>
    <row r="27" spans="1:6">
      <c r="A27" s="352">
        <v>18</v>
      </c>
      <c r="B27" s="390" t="s">
        <v>4208</v>
      </c>
      <c r="D27" s="320">
        <v>-573138</v>
      </c>
    </row>
    <row r="28" spans="1:6" ht="12.75" thickBot="1">
      <c r="A28" s="352">
        <v>19</v>
      </c>
      <c r="B28" s="772" t="s">
        <v>4030</v>
      </c>
      <c r="D28" s="1499">
        <v>-1222003</v>
      </c>
    </row>
    <row r="29" spans="1:6" ht="12.75" thickTop="1">
      <c r="A29" s="352">
        <v>20</v>
      </c>
      <c r="B29" s="1046"/>
      <c r="D29" s="780"/>
    </row>
    <row r="30" spans="1:6" ht="13.5" customHeight="1">
      <c r="A30" s="352">
        <v>21</v>
      </c>
      <c r="B30" s="530" t="s">
        <v>4191</v>
      </c>
    </row>
    <row r="31" spans="1:6" ht="13.5" customHeight="1">
      <c r="A31" s="352">
        <v>22</v>
      </c>
      <c r="B31" s="778" t="s">
        <v>1875</v>
      </c>
      <c r="D31" s="929">
        <v>-259767.44230769275</v>
      </c>
    </row>
    <row r="32" spans="1:6" ht="13.5" customHeight="1" thickBot="1">
      <c r="A32" s="352">
        <v>23</v>
      </c>
      <c r="B32" s="779" t="s">
        <v>4029</v>
      </c>
      <c r="D32" s="773">
        <v>-259767.44230769275</v>
      </c>
    </row>
    <row r="33" spans="1:6" ht="13.5" customHeight="1" thickTop="1">
      <c r="A33" s="352">
        <v>24</v>
      </c>
      <c r="B33" s="779"/>
      <c r="D33" s="931"/>
    </row>
    <row r="34" spans="1:6" ht="13.5" customHeight="1">
      <c r="A34" s="352">
        <v>25</v>
      </c>
      <c r="B34" s="530" t="s">
        <v>3917</v>
      </c>
    </row>
    <row r="35" spans="1:6" ht="13.5" customHeight="1">
      <c r="A35" s="352">
        <v>26</v>
      </c>
      <c r="B35" s="1070" t="s">
        <v>3921</v>
      </c>
      <c r="D35" s="523"/>
    </row>
    <row r="36" spans="1:6" ht="13.5" customHeight="1">
      <c r="A36" s="352">
        <v>27</v>
      </c>
      <c r="B36" s="390" t="s">
        <v>3956</v>
      </c>
      <c r="D36" s="523">
        <v>52429.550199999998</v>
      </c>
    </row>
    <row r="37" spans="1:6">
      <c r="A37" s="352">
        <v>28</v>
      </c>
      <c r="B37" s="1046" t="s">
        <v>2590</v>
      </c>
      <c r="D37" s="1065">
        <v>52429.550199999998</v>
      </c>
    </row>
    <row r="38" spans="1:6">
      <c r="A38" s="352">
        <v>29</v>
      </c>
      <c r="B38" s="565"/>
      <c r="D38" s="320"/>
    </row>
    <row r="39" spans="1:6">
      <c r="A39" s="352">
        <v>30</v>
      </c>
      <c r="B39" s="1070" t="s">
        <v>2627</v>
      </c>
    </row>
    <row r="40" spans="1:6">
      <c r="A40" s="352">
        <v>31</v>
      </c>
      <c r="B40" s="1062" t="s">
        <v>2587</v>
      </c>
      <c r="D40" s="320">
        <v>-357882</v>
      </c>
    </row>
    <row r="41" spans="1:6">
      <c r="A41" s="352">
        <v>32</v>
      </c>
      <c r="B41" s="765" t="s">
        <v>2588</v>
      </c>
      <c r="D41" s="320">
        <v>-130220</v>
      </c>
    </row>
    <row r="42" spans="1:6">
      <c r="A42" s="352">
        <v>33</v>
      </c>
      <c r="B42" s="1046" t="s">
        <v>2628</v>
      </c>
      <c r="D42" s="1065">
        <v>-488102</v>
      </c>
    </row>
    <row r="43" spans="1:6">
      <c r="A43" s="352">
        <v>34</v>
      </c>
      <c r="B43" s="1046"/>
      <c r="D43" s="780"/>
    </row>
    <row r="44" spans="1:6">
      <c r="A44" s="352">
        <v>35</v>
      </c>
      <c r="B44" s="1070" t="s">
        <v>4214</v>
      </c>
      <c r="D44" s="1489"/>
      <c r="F44" s="390"/>
    </row>
    <row r="45" spans="1:6">
      <c r="A45" s="352">
        <v>36</v>
      </c>
      <c r="B45" s="2570" t="s">
        <v>4227</v>
      </c>
      <c r="D45" s="1489"/>
      <c r="F45" s="390"/>
    </row>
    <row r="46" spans="1:6">
      <c r="A46" s="352">
        <v>37</v>
      </c>
      <c r="B46" s="2570"/>
      <c r="D46" s="402"/>
      <c r="F46" s="390"/>
    </row>
    <row r="47" spans="1:6">
      <c r="A47" s="352">
        <v>38</v>
      </c>
      <c r="B47" s="537" t="s">
        <v>4216</v>
      </c>
      <c r="D47" s="402"/>
      <c r="F47" s="390"/>
    </row>
    <row r="48" spans="1:6">
      <c r="A48" s="352">
        <v>39</v>
      </c>
      <c r="B48" s="537" t="s">
        <v>4219</v>
      </c>
      <c r="D48" s="395">
        <v>-1005175.9096708478</v>
      </c>
      <c r="E48" s="401">
        <v>1471091.2826857974</v>
      </c>
      <c r="F48" s="390"/>
    </row>
    <row r="49" spans="1:6" ht="12.75" thickBot="1">
      <c r="A49" s="352">
        <v>40</v>
      </c>
      <c r="B49" s="772" t="s">
        <v>4033</v>
      </c>
      <c r="D49" s="1098">
        <v>-1440848.3594708478</v>
      </c>
    </row>
    <row r="50" spans="1:6" ht="12.75" thickTop="1">
      <c r="A50" s="352">
        <v>41</v>
      </c>
      <c r="B50" s="378"/>
      <c r="D50" s="346"/>
    </row>
    <row r="51" spans="1:6">
      <c r="A51" s="352">
        <v>42</v>
      </c>
      <c r="B51" s="530" t="s">
        <v>3918</v>
      </c>
    </row>
    <row r="52" spans="1:6">
      <c r="A52" s="352">
        <v>43</v>
      </c>
      <c r="B52" s="411" t="s">
        <v>4053</v>
      </c>
    </row>
    <row r="53" spans="1:6">
      <c r="A53" s="352">
        <v>44</v>
      </c>
      <c r="B53" s="390" t="s">
        <v>2458</v>
      </c>
      <c r="D53" s="1033">
        <v>-12171</v>
      </c>
    </row>
    <row r="54" spans="1:6">
      <c r="A54" s="352">
        <v>45</v>
      </c>
      <c r="B54" s="530"/>
      <c r="D54" s="933"/>
    </row>
    <row r="55" spans="1:6">
      <c r="A55" s="352">
        <v>46</v>
      </c>
      <c r="B55" s="1070" t="s">
        <v>4221</v>
      </c>
      <c r="D55" s="1489"/>
      <c r="F55" s="390"/>
    </row>
    <row r="56" spans="1:6" ht="12" customHeight="1">
      <c r="A56" s="352">
        <v>47</v>
      </c>
      <c r="B56" s="2570" t="s">
        <v>4227</v>
      </c>
      <c r="D56" s="1489"/>
      <c r="F56" s="390"/>
    </row>
    <row r="57" spans="1:6">
      <c r="A57" s="352">
        <v>48</v>
      </c>
      <c r="B57" s="2570"/>
      <c r="D57" s="402"/>
      <c r="F57" s="390"/>
    </row>
    <row r="58" spans="1:6">
      <c r="A58" s="352">
        <v>49</v>
      </c>
      <c r="B58" s="537" t="s">
        <v>4216</v>
      </c>
      <c r="D58" s="402"/>
      <c r="F58" s="390"/>
    </row>
    <row r="59" spans="1:6">
      <c r="A59" s="352">
        <v>50</v>
      </c>
      <c r="B59" s="537" t="s">
        <v>4222</v>
      </c>
      <c r="D59" s="1490">
        <v>-33054.249999999767</v>
      </c>
      <c r="E59" s="401">
        <v>8766.0899999997928</v>
      </c>
      <c r="F59" s="390"/>
    </row>
    <row r="60" spans="1:6" ht="12.75" thickBot="1">
      <c r="A60" s="352">
        <v>51</v>
      </c>
      <c r="B60" s="772" t="s">
        <v>4223</v>
      </c>
      <c r="D60" s="1470">
        <v>-45225.249999999767</v>
      </c>
    </row>
    <row r="61" spans="1:6" ht="12.75" thickTop="1">
      <c r="A61" s="352">
        <v>52</v>
      </c>
      <c r="B61" s="772"/>
      <c r="D61" s="585"/>
    </row>
    <row r="62" spans="1:6">
      <c r="A62" s="352">
        <v>53</v>
      </c>
      <c r="B62" s="530" t="s">
        <v>4224</v>
      </c>
    </row>
    <row r="63" spans="1:6">
      <c r="A63" s="352">
        <v>54</v>
      </c>
      <c r="B63" s="1070" t="s">
        <v>4226</v>
      </c>
      <c r="D63" s="1489"/>
    </row>
    <row r="64" spans="1:6">
      <c r="A64" s="352">
        <v>55</v>
      </c>
      <c r="B64" s="2570" t="s">
        <v>4227</v>
      </c>
      <c r="D64" s="402"/>
      <c r="F64" s="390"/>
    </row>
    <row r="65" spans="1:6">
      <c r="A65" s="352">
        <v>56</v>
      </c>
      <c r="B65" s="2570"/>
      <c r="D65" s="402"/>
      <c r="F65" s="390"/>
    </row>
    <row r="66" spans="1:6">
      <c r="A66" s="352">
        <v>57</v>
      </c>
      <c r="B66" s="537" t="s">
        <v>4216</v>
      </c>
      <c r="D66" s="402"/>
      <c r="F66" s="390"/>
    </row>
    <row r="67" spans="1:6" ht="12.75" thickBot="1">
      <c r="A67" s="352">
        <v>58</v>
      </c>
      <c r="B67" s="537" t="s">
        <v>4225</v>
      </c>
      <c r="D67" s="1470">
        <v>137474.07836822452</v>
      </c>
      <c r="E67" s="401">
        <v>-963610.57277974219</v>
      </c>
      <c r="F67" s="390"/>
    </row>
    <row r="68" spans="1:6" ht="12.75" thickTop="1">
      <c r="A68" s="352">
        <v>59</v>
      </c>
      <c r="B68" s="327"/>
      <c r="D68" s="327"/>
      <c r="F68" s="390"/>
    </row>
    <row r="69" spans="1:6" ht="12.75" thickBot="1">
      <c r="A69" s="352">
        <v>60</v>
      </c>
      <c r="B69" s="530" t="s">
        <v>4179</v>
      </c>
      <c r="D69" s="1098">
        <v>80978.420000000013</v>
      </c>
    </row>
    <row r="70" spans="1:6" ht="12.75" thickTop="1">
      <c r="A70" s="352">
        <v>61</v>
      </c>
    </row>
    <row r="71" spans="1:6" ht="12.75" thickBot="1">
      <c r="A71" s="352">
        <v>62</v>
      </c>
      <c r="B71" s="530" t="s">
        <v>4180</v>
      </c>
      <c r="D71" s="1098">
        <v>-7960.47</v>
      </c>
    </row>
    <row r="72" spans="1:6" ht="12.75" thickTop="1">
      <c r="A72" s="352">
        <v>63</v>
      </c>
      <c r="B72" s="390"/>
    </row>
    <row r="73" spans="1:6">
      <c r="A73" s="352">
        <v>64</v>
      </c>
      <c r="B73" s="530" t="s">
        <v>4044</v>
      </c>
      <c r="D73" s="584"/>
    </row>
    <row r="74" spans="1:6" ht="12.75" thickBot="1">
      <c r="A74" s="352">
        <v>65</v>
      </c>
      <c r="B74" s="411" t="s">
        <v>4192</v>
      </c>
      <c r="D74" s="1098">
        <v>49916.05152168846</v>
      </c>
    </row>
    <row r="75" spans="1:6" ht="12.75" thickTop="1">
      <c r="A75" s="352"/>
    </row>
    <row r="76" spans="1:6">
      <c r="A76" s="352"/>
    </row>
  </sheetData>
  <mergeCells count="5">
    <mergeCell ref="A6:D7"/>
    <mergeCell ref="B17:B18"/>
    <mergeCell ref="B45:B46"/>
    <mergeCell ref="B56:B57"/>
    <mergeCell ref="B64:B65"/>
  </mergeCells>
  <phoneticPr fontId="29" type="noConversion"/>
  <printOptions horizontalCentered="1"/>
  <pageMargins left="0.75" right="0.25" top="0.52" bottom="0.25" header="0.27" footer="0.24"/>
  <pageSetup scale="84" orientation="portrait" r:id="rId1"/>
  <headerFooter alignWithMargins="0"/>
</worksheet>
</file>

<file path=xl/worksheets/sheet87.xml><?xml version="1.0" encoding="utf-8"?>
<worksheet xmlns="http://schemas.openxmlformats.org/spreadsheetml/2006/main" xmlns:r="http://schemas.openxmlformats.org/officeDocument/2006/relationships">
  <sheetPr transitionEvaluation="1" transitionEntry="1" codeName="Sheet91">
    <pageSetUpPr fitToPage="1"/>
  </sheetPr>
  <dimension ref="A1:J316"/>
  <sheetViews>
    <sheetView zoomScaleNormal="100" zoomScaleSheetLayoutView="90" workbookViewId="0">
      <selection sqref="A1:AG1048576"/>
    </sheetView>
  </sheetViews>
  <sheetFormatPr defaultColWidth="10.85546875" defaultRowHeight="12"/>
  <cols>
    <col min="1" max="1" width="4.85546875" style="654" customWidth="1"/>
    <col min="2" max="2" width="26.42578125" style="654" customWidth="1"/>
    <col min="3" max="3" width="14.85546875" style="654" customWidth="1"/>
    <col min="4" max="4" width="13.85546875" style="654" customWidth="1"/>
    <col min="5" max="5" width="4.140625" style="654" customWidth="1"/>
    <col min="6" max="7" width="15.85546875" style="654" customWidth="1"/>
    <col min="8" max="8" width="6" style="654" customWidth="1"/>
    <col min="9" max="9" width="14.140625" style="654" customWidth="1"/>
    <col min="10" max="10" width="14.42578125" style="654" customWidth="1"/>
    <col min="11" max="16384" width="10.85546875" style="654"/>
  </cols>
  <sheetData>
    <row r="1" spans="1:10">
      <c r="A1" s="650" t="s">
        <v>650</v>
      </c>
      <c r="B1" s="648"/>
      <c r="C1" s="648"/>
      <c r="E1" s="649"/>
      <c r="G1" s="648" t="s">
        <v>1741</v>
      </c>
      <c r="H1" s="648"/>
      <c r="I1" s="648"/>
      <c r="J1" s="648"/>
    </row>
    <row r="2" spans="1:10">
      <c r="A2" s="648"/>
      <c r="B2" s="648"/>
      <c r="C2" s="648"/>
      <c r="E2" s="649"/>
      <c r="G2" s="648"/>
      <c r="H2" s="648"/>
      <c r="I2" s="648"/>
      <c r="J2" s="648"/>
    </row>
    <row r="3" spans="1:10">
      <c r="A3" s="648" t="s">
        <v>3808</v>
      </c>
      <c r="B3" s="648"/>
      <c r="C3" s="648"/>
      <c r="E3" s="649"/>
      <c r="G3" s="650" t="s">
        <v>2181</v>
      </c>
      <c r="H3" s="648"/>
      <c r="I3" s="648"/>
      <c r="J3" s="648"/>
    </row>
    <row r="4" spans="1:10">
      <c r="A4" s="648" t="s">
        <v>3807</v>
      </c>
      <c r="B4" s="648"/>
      <c r="C4" s="648"/>
      <c r="E4" s="648"/>
      <c r="G4" s="648" t="s">
        <v>1076</v>
      </c>
      <c r="H4" s="648"/>
      <c r="I4" s="648"/>
      <c r="J4" s="648"/>
    </row>
    <row r="5" spans="1:10">
      <c r="A5" s="648" t="s">
        <v>2632</v>
      </c>
      <c r="B5" s="648"/>
      <c r="C5" s="648"/>
      <c r="E5" s="648"/>
      <c r="G5" s="648" t="s">
        <v>4056</v>
      </c>
      <c r="H5" s="648"/>
      <c r="I5" s="648"/>
      <c r="J5" s="648"/>
    </row>
    <row r="6" spans="1:10">
      <c r="A6" s="648" t="s">
        <v>688</v>
      </c>
      <c r="B6" s="648"/>
      <c r="C6" s="648"/>
      <c r="D6" s="648"/>
      <c r="E6" s="648"/>
      <c r="F6" s="648"/>
      <c r="G6" s="648"/>
      <c r="H6" s="648"/>
      <c r="I6" s="648"/>
      <c r="J6" s="648"/>
    </row>
    <row r="7" spans="1:10">
      <c r="A7" s="650" t="s">
        <v>1916</v>
      </c>
      <c r="B7" s="2334"/>
      <c r="C7" s="648"/>
      <c r="D7" s="648"/>
      <c r="E7" s="648"/>
      <c r="F7" s="648"/>
      <c r="G7" s="648"/>
      <c r="H7" s="648"/>
      <c r="I7" s="648"/>
      <c r="J7" s="648"/>
    </row>
    <row r="8" spans="1:10">
      <c r="A8" s="648"/>
      <c r="B8" s="648"/>
      <c r="C8" s="648"/>
      <c r="D8" s="648"/>
      <c r="E8" s="648"/>
      <c r="F8" s="648"/>
      <c r="G8" s="648"/>
      <c r="H8" s="648"/>
      <c r="I8" s="648"/>
      <c r="J8" s="648"/>
    </row>
    <row r="9" spans="1:10">
      <c r="A9" s="2590" t="s">
        <v>1919</v>
      </c>
      <c r="B9" s="2590"/>
      <c r="C9" s="2590"/>
      <c r="D9" s="2590"/>
      <c r="E9" s="2590"/>
      <c r="F9" s="2590"/>
      <c r="G9" s="2590"/>
      <c r="H9" s="2590"/>
      <c r="I9" s="2590"/>
      <c r="J9" s="2590"/>
    </row>
    <row r="10" spans="1:10">
      <c r="A10" s="2590"/>
      <c r="B10" s="2590"/>
      <c r="C10" s="2590"/>
      <c r="D10" s="2590"/>
      <c r="E10" s="2590"/>
      <c r="F10" s="2590"/>
      <c r="G10" s="2590"/>
      <c r="H10" s="2590"/>
      <c r="I10" s="2590"/>
      <c r="J10" s="2590"/>
    </row>
    <row r="11" spans="1:10" ht="12.75" thickBot="1">
      <c r="A11" s="651"/>
      <c r="B11" s="651"/>
      <c r="C11" s="651"/>
      <c r="D11" s="651"/>
      <c r="E11" s="651"/>
      <c r="F11" s="651"/>
      <c r="G11" s="651"/>
      <c r="H11" s="651"/>
      <c r="I11" s="651"/>
      <c r="J11" s="651"/>
    </row>
    <row r="12" spans="1:10">
      <c r="A12" s="648"/>
      <c r="B12" s="653" t="s">
        <v>1321</v>
      </c>
      <c r="C12" s="652" t="s">
        <v>1322</v>
      </c>
      <c r="D12" s="653" t="s">
        <v>1323</v>
      </c>
      <c r="E12" s="653"/>
      <c r="F12" s="652" t="s">
        <v>1324</v>
      </c>
      <c r="G12" s="653" t="s">
        <v>715</v>
      </c>
      <c r="H12" s="653"/>
      <c r="I12" s="652" t="s">
        <v>147</v>
      </c>
      <c r="J12" s="652" t="s">
        <v>1149</v>
      </c>
    </row>
    <row r="13" spans="1:10">
      <c r="A13" s="648"/>
      <c r="B13" s="653"/>
      <c r="C13" s="652" t="s">
        <v>716</v>
      </c>
      <c r="D13" s="653" t="s">
        <v>1027</v>
      </c>
      <c r="E13" s="653"/>
      <c r="F13" s="652" t="s">
        <v>1027</v>
      </c>
      <c r="G13" s="653" t="s">
        <v>1150</v>
      </c>
      <c r="H13" s="653"/>
      <c r="I13" s="652" t="s">
        <v>1150</v>
      </c>
      <c r="J13" s="648"/>
    </row>
    <row r="14" spans="1:10">
      <c r="A14" s="653" t="s">
        <v>119</v>
      </c>
      <c r="B14" s="850"/>
      <c r="C14" s="652" t="s">
        <v>120</v>
      </c>
      <c r="D14" s="653" t="s">
        <v>146</v>
      </c>
      <c r="E14" s="653"/>
      <c r="F14" s="652" t="s">
        <v>118</v>
      </c>
      <c r="G14" s="653" t="s">
        <v>632</v>
      </c>
      <c r="H14" s="653"/>
      <c r="I14" s="652" t="s">
        <v>633</v>
      </c>
      <c r="J14" s="652" t="s">
        <v>1028</v>
      </c>
    </row>
    <row r="15" spans="1:10">
      <c r="A15" s="851" t="s">
        <v>1029</v>
      </c>
      <c r="B15" s="851" t="s">
        <v>1030</v>
      </c>
      <c r="C15" s="852" t="s">
        <v>1031</v>
      </c>
      <c r="D15" s="851" t="s">
        <v>1032</v>
      </c>
      <c r="E15" s="851"/>
      <c r="F15" s="852" t="s">
        <v>146</v>
      </c>
      <c r="G15" s="851" t="s">
        <v>634</v>
      </c>
      <c r="H15" s="851"/>
      <c r="I15" s="852" t="s">
        <v>635</v>
      </c>
      <c r="J15" s="852" t="s">
        <v>1033</v>
      </c>
    </row>
    <row r="16" spans="1:10">
      <c r="A16" s="653"/>
      <c r="B16" s="648"/>
      <c r="E16" s="648"/>
      <c r="H16" s="648"/>
    </row>
    <row r="17" spans="1:10">
      <c r="A17" s="657">
        <v>1</v>
      </c>
      <c r="B17" s="654" t="s">
        <v>636</v>
      </c>
      <c r="C17" s="853">
        <v>2320096.7799999998</v>
      </c>
      <c r="D17" s="853">
        <v>-20872.772499999497</v>
      </c>
      <c r="E17" s="349" t="s">
        <v>684</v>
      </c>
      <c r="F17" s="853">
        <v>2299224.0075000003</v>
      </c>
      <c r="G17" s="1075">
        <v>223214.02820173942</v>
      </c>
      <c r="H17" s="349" t="s">
        <v>684</v>
      </c>
      <c r="I17" s="853">
        <v>2522438.0357017396</v>
      </c>
      <c r="J17" s="854" t="s">
        <v>2064</v>
      </c>
    </row>
    <row r="18" spans="1:10">
      <c r="A18" s="657">
        <v>2</v>
      </c>
      <c r="C18" s="855"/>
      <c r="D18" s="855"/>
      <c r="E18" s="349"/>
      <c r="F18" s="855"/>
      <c r="G18" s="855"/>
      <c r="H18" s="349"/>
      <c r="I18" s="855"/>
    </row>
    <row r="19" spans="1:10">
      <c r="A19" s="657">
        <v>3</v>
      </c>
      <c r="B19" s="654" t="s">
        <v>638</v>
      </c>
      <c r="C19" s="856">
        <v>759719.50457600015</v>
      </c>
      <c r="D19" s="856">
        <v>24493.661425999999</v>
      </c>
      <c r="E19" s="349" t="s">
        <v>685</v>
      </c>
      <c r="F19" s="855">
        <v>784213.1660020001</v>
      </c>
      <c r="G19" s="855"/>
      <c r="H19" s="349" t="s">
        <v>685</v>
      </c>
      <c r="I19" s="855">
        <v>784213.1660020001</v>
      </c>
      <c r="J19" s="857" t="s">
        <v>2057</v>
      </c>
    </row>
    <row r="20" spans="1:10">
      <c r="A20" s="657">
        <v>4</v>
      </c>
      <c r="C20" s="856"/>
      <c r="D20" s="856"/>
      <c r="E20" s="351"/>
      <c r="F20" s="855"/>
      <c r="G20" s="855"/>
      <c r="H20" s="351"/>
      <c r="I20" s="856"/>
    </row>
    <row r="21" spans="1:10">
      <c r="A21" s="657">
        <v>5</v>
      </c>
      <c r="B21" s="654" t="s">
        <v>639</v>
      </c>
      <c r="C21" s="856">
        <v>216180.32000000012</v>
      </c>
      <c r="D21" s="856">
        <v>347952.3738524951</v>
      </c>
      <c r="E21" s="1401" t="s">
        <v>642</v>
      </c>
      <c r="F21" s="855">
        <v>564132.69385249517</v>
      </c>
      <c r="G21" s="855"/>
      <c r="H21" s="1401" t="s">
        <v>642</v>
      </c>
      <c r="I21" s="856">
        <v>564132.69385249517</v>
      </c>
      <c r="J21" s="857" t="s">
        <v>1867</v>
      </c>
    </row>
    <row r="22" spans="1:10">
      <c r="A22" s="657">
        <v>6</v>
      </c>
      <c r="C22" s="856"/>
      <c r="D22" s="856"/>
      <c r="E22" s="349"/>
      <c r="F22" s="855"/>
      <c r="G22" s="855"/>
      <c r="H22" s="349"/>
      <c r="I22" s="856"/>
    </row>
    <row r="23" spans="1:10">
      <c r="A23" s="657">
        <v>7</v>
      </c>
      <c r="B23" s="654" t="s">
        <v>640</v>
      </c>
      <c r="C23" s="856">
        <v>0</v>
      </c>
      <c r="D23" s="856"/>
      <c r="E23" s="351" t="s">
        <v>637</v>
      </c>
      <c r="F23" s="855">
        <v>0</v>
      </c>
      <c r="G23" s="855"/>
      <c r="H23" s="351" t="s">
        <v>637</v>
      </c>
      <c r="I23" s="856">
        <v>0</v>
      </c>
      <c r="J23" s="857" t="s">
        <v>655</v>
      </c>
    </row>
    <row r="24" spans="1:10">
      <c r="A24" s="657">
        <v>8</v>
      </c>
      <c r="C24" s="856"/>
      <c r="D24" s="856"/>
      <c r="E24" s="349"/>
      <c r="F24" s="855"/>
      <c r="G24" s="855"/>
      <c r="H24" s="349"/>
      <c r="I24" s="856"/>
    </row>
    <row r="25" spans="1:10">
      <c r="A25" s="657">
        <v>9</v>
      </c>
      <c r="B25" s="654" t="s">
        <v>641</v>
      </c>
      <c r="C25" s="856">
        <v>222627.33000000002</v>
      </c>
      <c r="D25" s="856">
        <v>2258.9507384989411</v>
      </c>
      <c r="E25" s="355" t="s">
        <v>643</v>
      </c>
      <c r="F25" s="855">
        <v>224886.28073849896</v>
      </c>
      <c r="G25" s="855">
        <v>10045</v>
      </c>
      <c r="H25" s="355" t="s">
        <v>643</v>
      </c>
      <c r="I25" s="856">
        <v>234931.28073849896</v>
      </c>
      <c r="J25" s="857" t="s">
        <v>656</v>
      </c>
    </row>
    <row r="26" spans="1:10">
      <c r="A26" s="657">
        <v>10</v>
      </c>
      <c r="C26" s="856">
        <v>0</v>
      </c>
      <c r="D26" s="856"/>
      <c r="E26" s="28"/>
      <c r="F26" s="855"/>
      <c r="G26" s="855"/>
      <c r="H26" s="28"/>
      <c r="I26" s="856"/>
    </row>
    <row r="27" spans="1:10">
      <c r="A27" s="657">
        <v>11</v>
      </c>
      <c r="B27" s="654" t="s">
        <v>644</v>
      </c>
      <c r="C27" s="859">
        <v>191403.60392803431</v>
      </c>
      <c r="D27" s="1008">
        <v>47146.015845872578</v>
      </c>
      <c r="E27" s="1390" t="s">
        <v>535</v>
      </c>
      <c r="F27" s="1008">
        <v>238549.61977390689</v>
      </c>
      <c r="G27" s="1008">
        <v>80215.505312314548</v>
      </c>
      <c r="H27" s="1390" t="s">
        <v>535</v>
      </c>
      <c r="I27" s="860">
        <v>318765.12508622144</v>
      </c>
      <c r="J27" s="857" t="s">
        <v>657</v>
      </c>
    </row>
    <row r="28" spans="1:10">
      <c r="A28" s="657">
        <v>12</v>
      </c>
      <c r="C28" s="856"/>
      <c r="D28" s="856"/>
      <c r="E28" s="848"/>
      <c r="F28" s="855"/>
      <c r="G28" s="855"/>
      <c r="H28" s="849"/>
      <c r="I28" s="856"/>
    </row>
    <row r="29" spans="1:10">
      <c r="A29" s="657">
        <v>13</v>
      </c>
      <c r="B29" s="654" t="s">
        <v>645</v>
      </c>
      <c r="C29" s="860">
        <v>1389930.7585040345</v>
      </c>
      <c r="D29" s="860">
        <v>421851.00186286663</v>
      </c>
      <c r="E29" s="848"/>
      <c r="F29" s="860">
        <v>1811781.7603669011</v>
      </c>
      <c r="G29" s="860">
        <v>90260.505312314548</v>
      </c>
      <c r="H29" s="849"/>
      <c r="I29" s="860">
        <v>1902042.2656792155</v>
      </c>
    </row>
    <row r="30" spans="1:10">
      <c r="A30" s="657">
        <v>14</v>
      </c>
      <c r="C30" s="856"/>
      <c r="D30" s="856"/>
      <c r="E30" s="848"/>
      <c r="F30" s="856"/>
      <c r="G30" s="856"/>
      <c r="H30" s="849"/>
      <c r="I30" s="856"/>
    </row>
    <row r="31" spans="1:10" ht="12.75" thickBot="1">
      <c r="A31" s="657">
        <v>15</v>
      </c>
      <c r="B31" s="654" t="s">
        <v>1912</v>
      </c>
      <c r="C31" s="861">
        <v>930166.02149596531</v>
      </c>
      <c r="D31" s="861">
        <v>-442723.77436286613</v>
      </c>
      <c r="E31" s="862"/>
      <c r="F31" s="861">
        <v>487442.24713309924</v>
      </c>
      <c r="G31" s="861">
        <v>132953.52288942487</v>
      </c>
      <c r="H31" s="863"/>
      <c r="I31" s="861">
        <v>620395.77002252406</v>
      </c>
    </row>
    <row r="32" spans="1:10" ht="12.75" thickTop="1">
      <c r="A32" s="657">
        <v>16</v>
      </c>
      <c r="C32" s="856"/>
      <c r="D32" s="856"/>
      <c r="E32" s="848"/>
      <c r="F32" s="856"/>
      <c r="G32" s="856"/>
      <c r="H32" s="849"/>
      <c r="I32" s="855"/>
    </row>
    <row r="33" spans="1:10">
      <c r="A33" s="657">
        <v>17</v>
      </c>
      <c r="C33" s="856"/>
      <c r="D33" s="856"/>
      <c r="E33" s="848"/>
      <c r="F33" s="855"/>
      <c r="G33" s="855"/>
      <c r="H33" s="849"/>
      <c r="I33" s="855"/>
    </row>
    <row r="34" spans="1:10" ht="15" thickBot="1">
      <c r="A34" s="657">
        <v>18</v>
      </c>
      <c r="B34" s="654" t="s">
        <v>1913</v>
      </c>
      <c r="C34" s="861">
        <v>3035305.4923076923</v>
      </c>
      <c r="D34" s="861">
        <v>5641560.7006558664</v>
      </c>
      <c r="E34" s="864"/>
      <c r="F34" s="861">
        <v>8676866.1929635592</v>
      </c>
      <c r="G34" s="865"/>
      <c r="H34" s="866"/>
      <c r="I34" s="861">
        <v>8676866.1929635592</v>
      </c>
    </row>
    <row r="35" spans="1:10" ht="12.75" thickTop="1">
      <c r="A35" s="657">
        <v>19</v>
      </c>
      <c r="C35" s="856"/>
      <c r="D35" s="856"/>
      <c r="E35" s="867"/>
      <c r="H35" s="648"/>
    </row>
    <row r="36" spans="1:10">
      <c r="A36" s="657">
        <v>20</v>
      </c>
      <c r="C36" s="856"/>
      <c r="D36" s="856"/>
      <c r="E36" s="867"/>
      <c r="H36" s="648"/>
    </row>
    <row r="37" spans="1:10" ht="15" thickBot="1">
      <c r="A37" s="657">
        <v>21</v>
      </c>
      <c r="B37" s="654" t="s">
        <v>1914</v>
      </c>
      <c r="C37" s="868">
        <v>30.644889743495817</v>
      </c>
      <c r="D37" s="869" t="s">
        <v>1915</v>
      </c>
      <c r="E37" s="870"/>
      <c r="F37" s="868">
        <v>5.6177223008047186</v>
      </c>
      <c r="G37" s="869" t="s">
        <v>1915</v>
      </c>
      <c r="H37" s="655"/>
      <c r="I37" s="1007">
        <v>7.1499981240419438E-2</v>
      </c>
      <c r="J37" s="1934"/>
    </row>
    <row r="38" spans="1:10" ht="12.75" thickTop="1">
      <c r="A38" s="657"/>
      <c r="E38" s="867"/>
      <c r="H38" s="648"/>
    </row>
    <row r="39" spans="1:10">
      <c r="A39" s="653"/>
      <c r="B39" s="648"/>
      <c r="E39" s="871"/>
      <c r="H39" s="648"/>
      <c r="I39" s="786"/>
    </row>
    <row r="40" spans="1:10" ht="12.75">
      <c r="B40" s="2249"/>
      <c r="C40" s="2249"/>
      <c r="D40" s="2249"/>
      <c r="E40" s="2249"/>
      <c r="F40" s="2249"/>
      <c r="H40" s="648"/>
    </row>
    <row r="41" spans="1:10">
      <c r="A41" s="656"/>
      <c r="B41" s="657"/>
      <c r="C41" s="657"/>
      <c r="D41" s="657"/>
      <c r="E41" s="657"/>
      <c r="F41" s="657"/>
      <c r="G41" s="657"/>
      <c r="H41" s="653"/>
      <c r="I41" s="1975"/>
      <c r="J41" s="657"/>
    </row>
    <row r="42" spans="1:10">
      <c r="H42" s="1037"/>
      <c r="I42" s="1037"/>
      <c r="J42" s="1037"/>
    </row>
    <row r="43" spans="1:10">
      <c r="H43" s="1037"/>
      <c r="I43" s="1615"/>
      <c r="J43" s="1037"/>
    </row>
    <row r="44" spans="1:10">
      <c r="H44" s="1037"/>
      <c r="I44" s="1615"/>
      <c r="J44" s="1037"/>
    </row>
    <row r="45" spans="1:10">
      <c r="H45" s="1037"/>
      <c r="I45" s="1976"/>
      <c r="J45" s="1037"/>
    </row>
    <row r="46" spans="1:10">
      <c r="H46" s="1037"/>
      <c r="I46" s="1037"/>
      <c r="J46" s="1037"/>
    </row>
    <row r="142" spans="1:2">
      <c r="A142" s="2263"/>
      <c r="B142" s="2263"/>
    </row>
    <row r="143" spans="1:2">
      <c r="A143" s="2263"/>
      <c r="B143" s="2263"/>
    </row>
    <row r="144" spans="1:2">
      <c r="A144" s="2263"/>
      <c r="B144" s="2263"/>
    </row>
    <row r="145" spans="1:2">
      <c r="A145" s="2263"/>
      <c r="B145" s="2263"/>
    </row>
    <row r="146" spans="1:2">
      <c r="A146" s="2263"/>
      <c r="B146" s="2263"/>
    </row>
    <row r="176" spans="1:2">
      <c r="A176" s="2263"/>
      <c r="B176" s="2263"/>
    </row>
    <row r="245" spans="1:1">
      <c r="A245" s="648"/>
    </row>
    <row r="262" spans="1:1">
      <c r="A262" s="2263"/>
    </row>
    <row r="263" spans="1:1">
      <c r="A263" s="2263"/>
    </row>
    <row r="264" spans="1:1">
      <c r="A264" s="2263"/>
    </row>
    <row r="265" spans="1:1">
      <c r="A265" s="2263"/>
    </row>
    <row r="266" spans="1:1">
      <c r="A266" s="2263"/>
    </row>
    <row r="267" spans="1:1">
      <c r="A267" s="2263"/>
    </row>
    <row r="268" spans="1:1">
      <c r="A268" s="2263"/>
    </row>
    <row r="269" spans="1:1">
      <c r="A269" s="2263"/>
    </row>
    <row r="270" spans="1:1">
      <c r="A270" s="2263"/>
    </row>
    <row r="271" spans="1:1">
      <c r="A271" s="2263"/>
    </row>
    <row r="272" spans="1:1">
      <c r="A272" s="2263"/>
    </row>
    <row r="273" spans="1:1">
      <c r="A273" s="2263"/>
    </row>
    <row r="274" spans="1:1">
      <c r="A274" s="2263"/>
    </row>
    <row r="275" spans="1:1">
      <c r="A275" s="2263"/>
    </row>
    <row r="276" spans="1:1">
      <c r="A276" s="2263"/>
    </row>
    <row r="277" spans="1:1">
      <c r="A277" s="2263"/>
    </row>
    <row r="278" spans="1:1">
      <c r="A278" s="2263"/>
    </row>
    <row r="279" spans="1:1">
      <c r="A279" s="2263"/>
    </row>
    <row r="280" spans="1:1">
      <c r="A280" s="2263"/>
    </row>
    <row r="281" spans="1:1">
      <c r="A281" s="2263"/>
    </row>
    <row r="282" spans="1:1">
      <c r="A282" s="2263"/>
    </row>
    <row r="283" spans="1:1">
      <c r="A283" s="2263"/>
    </row>
    <row r="284" spans="1:1">
      <c r="A284" s="2263"/>
    </row>
    <row r="285" spans="1:1">
      <c r="A285" s="2263"/>
    </row>
    <row r="286" spans="1:1">
      <c r="A286" s="2263"/>
    </row>
    <row r="287" spans="1:1">
      <c r="A287" s="2263"/>
    </row>
    <row r="288" spans="1:1">
      <c r="A288" s="2263"/>
    </row>
    <row r="289" spans="1:1">
      <c r="A289" s="2263"/>
    </row>
    <row r="290" spans="1:1">
      <c r="A290" s="2263"/>
    </row>
    <row r="291" spans="1:1">
      <c r="A291" s="2263"/>
    </row>
    <row r="292" spans="1:1">
      <c r="A292" s="2263"/>
    </row>
    <row r="293" spans="1:1">
      <c r="A293" s="2263"/>
    </row>
    <row r="294" spans="1:1">
      <c r="A294" s="2263"/>
    </row>
    <row r="295" spans="1:1">
      <c r="A295" s="2263"/>
    </row>
    <row r="296" spans="1:1">
      <c r="A296" s="2263"/>
    </row>
    <row r="297" spans="1:1">
      <c r="A297" s="2263"/>
    </row>
    <row r="298" spans="1:1">
      <c r="A298" s="2263"/>
    </row>
    <row r="299" spans="1:1">
      <c r="A299" s="2263"/>
    </row>
    <row r="300" spans="1:1">
      <c r="A300" s="2263"/>
    </row>
    <row r="301" spans="1:1">
      <c r="A301" s="2263"/>
    </row>
    <row r="302" spans="1:1">
      <c r="A302" s="2263"/>
    </row>
    <row r="303" spans="1:1">
      <c r="A303" s="2263"/>
    </row>
    <row r="304" spans="1:1">
      <c r="A304" s="2263"/>
    </row>
    <row r="305" spans="1:1">
      <c r="A305" s="2263"/>
    </row>
    <row r="306" spans="1:1">
      <c r="A306" s="2263"/>
    </row>
    <row r="307" spans="1:1">
      <c r="A307" s="2263"/>
    </row>
    <row r="308" spans="1:1">
      <c r="A308" s="2263"/>
    </row>
    <row r="309" spans="1:1">
      <c r="A309" s="2263"/>
    </row>
    <row r="310" spans="1:1">
      <c r="A310" s="2263"/>
    </row>
    <row r="311" spans="1:1">
      <c r="A311" s="2263"/>
    </row>
    <row r="312" spans="1:1">
      <c r="A312" s="2263"/>
    </row>
    <row r="313" spans="1:1">
      <c r="A313" s="2263"/>
    </row>
    <row r="314" spans="1:1">
      <c r="A314" s="2263"/>
    </row>
    <row r="315" spans="1:1">
      <c r="A315" s="2263"/>
    </row>
    <row r="316" spans="1:1">
      <c r="A316" s="2263"/>
    </row>
  </sheetData>
  <mergeCells count="1">
    <mergeCell ref="A9:J10"/>
  </mergeCells>
  <phoneticPr fontId="29" type="noConversion"/>
  <printOptions horizontalCentered="1"/>
  <pageMargins left="0.25" right="0.25" top="0.75" bottom="0.25" header="0.25" footer="0.25"/>
  <pageSetup fitToHeight="3" orientation="landscape" r:id="rId1"/>
  <headerFooter alignWithMargins="0"/>
</worksheet>
</file>

<file path=xl/worksheets/sheet88.xml><?xml version="1.0" encoding="utf-8"?>
<worksheet xmlns="http://schemas.openxmlformats.org/spreadsheetml/2006/main" xmlns:r="http://schemas.openxmlformats.org/officeDocument/2006/relationships">
  <sheetPr transitionEvaluation="1" transitionEntry="1" codeName="Sheet92">
    <pageSetUpPr fitToPage="1"/>
  </sheetPr>
  <dimension ref="A1:F82"/>
  <sheetViews>
    <sheetView zoomScaleNormal="100" workbookViewId="0"/>
  </sheetViews>
  <sheetFormatPr defaultColWidth="10.85546875" defaultRowHeight="12"/>
  <cols>
    <col min="1" max="1" width="5.85546875" style="327" customWidth="1"/>
    <col min="2" max="2" width="5" style="381" customWidth="1"/>
    <col min="3" max="3" width="5.28515625" style="387" customWidth="1"/>
    <col min="4" max="4" width="57" style="381" customWidth="1"/>
    <col min="5" max="5" width="11.7109375" style="327" customWidth="1"/>
    <col min="6" max="6" width="13" style="327" customWidth="1"/>
    <col min="7" max="16384" width="10.85546875" style="327"/>
  </cols>
  <sheetData>
    <row r="1" spans="1:6">
      <c r="A1" s="321" t="s">
        <v>689</v>
      </c>
      <c r="B1" s="371"/>
      <c r="C1" s="372"/>
      <c r="D1" s="327"/>
      <c r="E1" s="365" t="s">
        <v>1741</v>
      </c>
    </row>
    <row r="2" spans="1:6">
      <c r="A2" s="321" t="s">
        <v>3808</v>
      </c>
      <c r="B2" s="371"/>
      <c r="C2" s="372"/>
      <c r="D2" s="327"/>
      <c r="E2" s="365" t="s">
        <v>1168</v>
      </c>
    </row>
    <row r="3" spans="1:6">
      <c r="A3" s="25" t="s">
        <v>2632</v>
      </c>
      <c r="B3" s="2336"/>
      <c r="C3" s="374"/>
      <c r="D3" s="327"/>
      <c r="E3" s="317" t="s">
        <v>1076</v>
      </c>
    </row>
    <row r="4" spans="1:6">
      <c r="A4" s="321" t="s">
        <v>677</v>
      </c>
      <c r="B4" s="371"/>
      <c r="C4" s="372"/>
      <c r="D4" s="327"/>
      <c r="E4" s="321" t="s">
        <v>3807</v>
      </c>
    </row>
    <row r="5" spans="1:6">
      <c r="A5" s="317" t="s">
        <v>1916</v>
      </c>
      <c r="B5" s="2336"/>
      <c r="C5" s="372"/>
      <c r="D5" s="327"/>
      <c r="E5" s="321" t="s">
        <v>4056</v>
      </c>
    </row>
    <row r="6" spans="1:6">
      <c r="A6" s="2582" t="s">
        <v>1978</v>
      </c>
      <c r="B6" s="2582"/>
      <c r="C6" s="2582"/>
      <c r="D6" s="2582"/>
      <c r="E6" s="2582"/>
      <c r="F6" s="2582"/>
    </row>
    <row r="7" spans="1:6" ht="12.75" thickBot="1">
      <c r="A7" s="2582"/>
      <c r="B7" s="2582"/>
      <c r="C7" s="2582"/>
      <c r="D7" s="2582"/>
      <c r="E7" s="2582"/>
      <c r="F7" s="2582"/>
    </row>
    <row r="8" spans="1:6">
      <c r="A8" s="935" t="s">
        <v>119</v>
      </c>
      <c r="B8" s="936"/>
      <c r="C8" s="937"/>
      <c r="D8" s="938"/>
      <c r="E8" s="939"/>
      <c r="F8" s="940"/>
    </row>
    <row r="9" spans="1:6">
      <c r="A9" s="567" t="s">
        <v>1029</v>
      </c>
      <c r="B9" s="568" t="s">
        <v>1030</v>
      </c>
      <c r="C9" s="569"/>
      <c r="D9" s="568"/>
      <c r="E9" s="567" t="s">
        <v>682</v>
      </c>
      <c r="F9" s="570" t="s">
        <v>683</v>
      </c>
    </row>
    <row r="10" spans="1:6" ht="14.25">
      <c r="A10" s="380">
        <v>1</v>
      </c>
      <c r="B10" s="381" t="s">
        <v>684</v>
      </c>
      <c r="C10" s="967" t="s">
        <v>1001</v>
      </c>
      <c r="D10" s="379"/>
      <c r="F10" s="343"/>
    </row>
    <row r="11" spans="1:6">
      <c r="A11" s="364">
        <v>2</v>
      </c>
      <c r="C11" s="590" t="s">
        <v>4008</v>
      </c>
    </row>
    <row r="12" spans="1:6">
      <c r="A12" s="364">
        <v>3</v>
      </c>
      <c r="C12" s="1391" t="s">
        <v>4000</v>
      </c>
      <c r="F12" s="336">
        <v>2320096.7799999998</v>
      </c>
    </row>
    <row r="13" spans="1:6">
      <c r="A13" s="364">
        <v>4</v>
      </c>
      <c r="C13" s="383"/>
      <c r="D13" s="381" t="s">
        <v>2593</v>
      </c>
      <c r="F13" s="336">
        <v>-12171</v>
      </c>
    </row>
    <row r="14" spans="1:6">
      <c r="A14" s="364">
        <v>5</v>
      </c>
      <c r="C14" s="383"/>
      <c r="D14" s="381" t="s">
        <v>4021</v>
      </c>
      <c r="F14" s="336"/>
    </row>
    <row r="15" spans="1:6">
      <c r="A15" s="364">
        <v>6</v>
      </c>
      <c r="C15" s="327"/>
      <c r="D15" s="1392" t="s">
        <v>4001</v>
      </c>
      <c r="F15" s="1393">
        <v>-10524</v>
      </c>
    </row>
    <row r="16" spans="1:6">
      <c r="A16" s="364">
        <v>7</v>
      </c>
      <c r="C16" s="383"/>
      <c r="D16" s="654" t="s">
        <v>4002</v>
      </c>
      <c r="F16" s="586">
        <v>-22695</v>
      </c>
    </row>
    <row r="17" spans="1:6">
      <c r="A17" s="364">
        <v>8</v>
      </c>
      <c r="C17" s="383"/>
      <c r="D17" s="1394" t="s">
        <v>4003</v>
      </c>
      <c r="F17" s="1395">
        <v>2297401.7799999998</v>
      </c>
    </row>
    <row r="18" spans="1:6">
      <c r="A18" s="364">
        <v>9</v>
      </c>
      <c r="C18" s="383"/>
      <c r="D18" s="654"/>
      <c r="F18" s="335"/>
    </row>
    <row r="19" spans="1:6">
      <c r="A19" s="364">
        <v>10</v>
      </c>
      <c r="C19" s="590" t="s">
        <v>4009</v>
      </c>
      <c r="D19" s="591"/>
    </row>
    <row r="20" spans="1:6">
      <c r="A20" s="364">
        <v>11</v>
      </c>
      <c r="C20" s="382" t="s">
        <v>53</v>
      </c>
      <c r="F20" s="2337">
        <v>2299224.0075000003</v>
      </c>
    </row>
    <row r="21" spans="1:6">
      <c r="A21" s="364">
        <v>12</v>
      </c>
      <c r="C21" s="382" t="s">
        <v>4004</v>
      </c>
      <c r="F21" s="780">
        <v>2297401.7799999998</v>
      </c>
    </row>
    <row r="22" spans="1:6">
      <c r="A22" s="364">
        <v>13</v>
      </c>
      <c r="C22" s="383" t="s">
        <v>692</v>
      </c>
      <c r="D22" s="534"/>
      <c r="F22" s="384">
        <v>1822.2275000005029</v>
      </c>
    </row>
    <row r="23" spans="1:6">
      <c r="A23" s="364">
        <v>14</v>
      </c>
      <c r="C23" s="383"/>
      <c r="F23" s="335"/>
    </row>
    <row r="24" spans="1:6">
      <c r="A24" s="364">
        <v>15</v>
      </c>
      <c r="C24" s="590" t="s">
        <v>2457</v>
      </c>
      <c r="F24" s="335"/>
    </row>
    <row r="25" spans="1:6">
      <c r="A25" s="364">
        <v>16</v>
      </c>
      <c r="C25" s="386" t="s">
        <v>1426</v>
      </c>
      <c r="D25" s="327"/>
      <c r="F25" s="328">
        <v>223214.02820173942</v>
      </c>
    </row>
    <row r="26" spans="1:6">
      <c r="A26" s="364">
        <v>17</v>
      </c>
      <c r="B26" s="385"/>
      <c r="C26" s="329">
        <v>7.1500000000000008E-2</v>
      </c>
      <c r="D26" s="381" t="s">
        <v>1328</v>
      </c>
      <c r="F26" s="384">
        <v>223214.02820173942</v>
      </c>
    </row>
    <row r="27" spans="1:6" ht="12.75" thickBot="1">
      <c r="A27" s="364">
        <v>18</v>
      </c>
      <c r="D27" s="371" t="s">
        <v>1002</v>
      </c>
      <c r="F27" s="1471">
        <v>202341.25570173992</v>
      </c>
    </row>
    <row r="28" spans="1:6" ht="12.75" thickTop="1">
      <c r="A28" s="364">
        <v>19</v>
      </c>
      <c r="D28" s="371"/>
      <c r="F28" s="335"/>
    </row>
    <row r="29" spans="1:6">
      <c r="A29" s="364">
        <v>20</v>
      </c>
      <c r="B29" s="530" t="s">
        <v>685</v>
      </c>
      <c r="C29" s="925" t="s">
        <v>584</v>
      </c>
      <c r="D29" s="591"/>
      <c r="F29" s="344"/>
    </row>
    <row r="30" spans="1:6">
      <c r="A30" s="364">
        <v>21</v>
      </c>
      <c r="C30" s="764" t="s">
        <v>4193</v>
      </c>
      <c r="F30" s="332"/>
    </row>
    <row r="31" spans="1:6">
      <c r="A31" s="364">
        <v>22</v>
      </c>
      <c r="C31" s="368" t="s">
        <v>3922</v>
      </c>
      <c r="F31" s="1462">
        <v>24493.661425999999</v>
      </c>
    </row>
    <row r="32" spans="1:6" ht="12.75" thickBot="1">
      <c r="A32" s="364">
        <v>23</v>
      </c>
      <c r="C32" s="386"/>
      <c r="D32" s="926" t="s">
        <v>51</v>
      </c>
      <c r="F32" s="1471">
        <v>24493.661425999999</v>
      </c>
    </row>
    <row r="33" spans="1:6" ht="12.75" thickTop="1">
      <c r="A33" s="364">
        <v>24</v>
      </c>
      <c r="B33" s="530" t="s">
        <v>642</v>
      </c>
      <c r="C33" s="372" t="s">
        <v>2591</v>
      </c>
      <c r="D33" s="498"/>
    </row>
    <row r="34" spans="1:6">
      <c r="A34" s="364">
        <v>25</v>
      </c>
      <c r="B34" s="327"/>
      <c r="C34" s="368" t="s">
        <v>2607</v>
      </c>
    </row>
    <row r="35" spans="1:6">
      <c r="A35" s="364">
        <v>26</v>
      </c>
      <c r="B35" s="327"/>
      <c r="D35" s="390" t="s">
        <v>2589</v>
      </c>
      <c r="F35" s="320">
        <v>48621</v>
      </c>
    </row>
    <row r="36" spans="1:6">
      <c r="A36" s="364">
        <v>27</v>
      </c>
      <c r="B36" s="327"/>
      <c r="D36" s="390" t="s">
        <v>2605</v>
      </c>
      <c r="F36" s="320">
        <v>19312</v>
      </c>
    </row>
    <row r="37" spans="1:6">
      <c r="A37" s="364">
        <v>28</v>
      </c>
      <c r="C37" s="327"/>
      <c r="D37" s="534" t="s">
        <v>2462</v>
      </c>
      <c r="F37" s="395">
        <v>67933</v>
      </c>
    </row>
    <row r="38" spans="1:6">
      <c r="A38" s="364">
        <v>29</v>
      </c>
      <c r="C38" s="590"/>
      <c r="D38" s="498"/>
      <c r="F38" s="401"/>
    </row>
    <row r="39" spans="1:6">
      <c r="A39" s="364">
        <v>30</v>
      </c>
      <c r="C39" s="592" t="s">
        <v>4263</v>
      </c>
      <c r="D39" s="371"/>
      <c r="F39" s="345">
        <v>-7165.3631999999998</v>
      </c>
    </row>
    <row r="40" spans="1:6">
      <c r="A40" s="364">
        <v>31</v>
      </c>
      <c r="C40" s="372"/>
      <c r="F40" s="395">
        <v>-7165.3631999999998</v>
      </c>
    </row>
    <row r="41" spans="1:6">
      <c r="A41" s="364">
        <v>32</v>
      </c>
      <c r="B41" s="327"/>
      <c r="C41" s="1493" t="s">
        <v>4214</v>
      </c>
      <c r="D41" s="402"/>
    </row>
    <row r="42" spans="1:6">
      <c r="A42" s="364">
        <v>33</v>
      </c>
      <c r="B42" s="327"/>
      <c r="C42" s="1489"/>
      <c r="D42" s="2589" t="s">
        <v>4227</v>
      </c>
    </row>
    <row r="43" spans="1:6">
      <c r="A43" s="364">
        <v>34</v>
      </c>
      <c r="B43" s="327"/>
      <c r="C43" s="402"/>
      <c r="D43" s="2589"/>
    </row>
    <row r="44" spans="1:6">
      <c r="A44" s="364">
        <v>35</v>
      </c>
      <c r="B44" s="327"/>
      <c r="C44" s="327"/>
      <c r="D44" s="399" t="s">
        <v>4216</v>
      </c>
    </row>
    <row r="45" spans="1:6">
      <c r="A45" s="364">
        <v>36</v>
      </c>
      <c r="B45" s="327"/>
      <c r="C45" s="327"/>
      <c r="D45" s="399" t="s">
        <v>4238</v>
      </c>
      <c r="F45" s="395">
        <v>381773.73705249513</v>
      </c>
    </row>
    <row r="46" spans="1:6">
      <c r="A46" s="364">
        <v>37</v>
      </c>
      <c r="B46" s="537"/>
      <c r="C46" s="327"/>
      <c r="D46" s="327"/>
      <c r="F46" s="402"/>
    </row>
    <row r="47" spans="1:6" ht="12" customHeight="1">
      <c r="A47" s="364">
        <v>38</v>
      </c>
      <c r="B47" s="530"/>
      <c r="C47" s="389" t="s">
        <v>4265</v>
      </c>
      <c r="D47" s="1337"/>
      <c r="F47" s="395">
        <v>-94589</v>
      </c>
    </row>
    <row r="48" spans="1:6" ht="12" customHeight="1">
      <c r="A48" s="350">
        <v>39</v>
      </c>
      <c r="B48" s="1337"/>
      <c r="C48" s="1495"/>
      <c r="D48" s="1337"/>
    </row>
    <row r="49" spans="1:6" ht="12" customHeight="1" thickBot="1">
      <c r="A49" s="350">
        <v>40</v>
      </c>
      <c r="D49" s="572" t="s">
        <v>580</v>
      </c>
      <c r="F49" s="573">
        <v>347952.3738524951</v>
      </c>
    </row>
    <row r="50" spans="1:6" ht="12" customHeight="1" thickTop="1">
      <c r="A50" s="350">
        <v>41</v>
      </c>
    </row>
    <row r="51" spans="1:6" ht="12" customHeight="1" thickBot="1">
      <c r="A51" s="350">
        <v>42</v>
      </c>
      <c r="B51" s="968" t="s">
        <v>4061</v>
      </c>
      <c r="F51" s="1470"/>
    </row>
    <row r="52" spans="1:6" ht="12" customHeight="1" thickTop="1">
      <c r="A52" s="350">
        <v>43</v>
      </c>
    </row>
    <row r="53" spans="1:6">
      <c r="A53" s="350">
        <v>44</v>
      </c>
      <c r="B53" s="968" t="s">
        <v>4059</v>
      </c>
    </row>
    <row r="54" spans="1:6">
      <c r="A54" s="350">
        <v>45</v>
      </c>
      <c r="C54" s="592" t="s">
        <v>4045</v>
      </c>
      <c r="D54" s="498"/>
      <c r="F54" s="335"/>
    </row>
    <row r="55" spans="1:6">
      <c r="A55" s="350">
        <v>46</v>
      </c>
      <c r="C55" s="382" t="s">
        <v>4014</v>
      </c>
      <c r="D55" s="327"/>
      <c r="F55" s="397">
        <v>-20872.772499999497</v>
      </c>
    </row>
    <row r="56" spans="1:6">
      <c r="A56" s="350">
        <v>47</v>
      </c>
      <c r="D56" s="574" t="s">
        <v>691</v>
      </c>
      <c r="F56" s="398">
        <v>4.4999999999999998E-2</v>
      </c>
    </row>
    <row r="57" spans="1:6">
      <c r="A57" s="350">
        <v>48</v>
      </c>
      <c r="D57" s="575" t="s">
        <v>1403</v>
      </c>
      <c r="F57" s="401">
        <v>-939</v>
      </c>
    </row>
    <row r="58" spans="1:6">
      <c r="A58" s="350">
        <v>49</v>
      </c>
      <c r="D58" s="575"/>
      <c r="F58" s="401"/>
    </row>
    <row r="59" spans="1:6">
      <c r="A59" s="350">
        <v>50</v>
      </c>
      <c r="C59" s="592" t="s">
        <v>4046</v>
      </c>
      <c r="D59" s="591"/>
    </row>
    <row r="60" spans="1:6">
      <c r="A60" s="350">
        <v>51</v>
      </c>
      <c r="C60" s="382" t="s">
        <v>2452</v>
      </c>
      <c r="D60" s="591"/>
      <c r="F60" s="401">
        <v>3197.9507384989411</v>
      </c>
    </row>
    <row r="61" spans="1:6">
      <c r="A61" s="350">
        <v>52</v>
      </c>
    </row>
    <row r="62" spans="1:6">
      <c r="A62" s="350">
        <v>53</v>
      </c>
      <c r="C62" s="592" t="s">
        <v>4047</v>
      </c>
      <c r="D62" s="327"/>
      <c r="F62" s="400"/>
    </row>
    <row r="63" spans="1:6">
      <c r="A63" s="350">
        <v>54</v>
      </c>
      <c r="C63" s="383" t="s">
        <v>770</v>
      </c>
      <c r="F63" s="401">
        <v>223214.02820173942</v>
      </c>
    </row>
    <row r="64" spans="1:6">
      <c r="A64" s="350">
        <v>55</v>
      </c>
      <c r="C64" s="396" t="s">
        <v>691</v>
      </c>
      <c r="F64" s="398">
        <v>4.4999999999999998E-2</v>
      </c>
    </row>
    <row r="65" spans="1:6">
      <c r="A65" s="350">
        <v>56</v>
      </c>
      <c r="B65" s="383"/>
      <c r="D65" s="537" t="s">
        <v>1404</v>
      </c>
      <c r="F65" s="401">
        <v>10045</v>
      </c>
    </row>
    <row r="66" spans="1:6">
      <c r="A66" s="350">
        <v>57</v>
      </c>
      <c r="B66" s="383"/>
      <c r="C66" s="399"/>
      <c r="D66" s="327"/>
      <c r="F66" s="402"/>
    </row>
    <row r="67" spans="1:6" ht="12.75" thickBot="1">
      <c r="A67" s="350">
        <v>58</v>
      </c>
      <c r="C67" s="399"/>
      <c r="D67" s="572" t="s">
        <v>1633</v>
      </c>
      <c r="F67" s="576">
        <v>12303.950738498941</v>
      </c>
    </row>
    <row r="68" spans="1:6" ht="12.75" thickTop="1">
      <c r="A68" s="350">
        <v>59</v>
      </c>
      <c r="B68" s="924" t="s">
        <v>4060</v>
      </c>
      <c r="C68" s="381"/>
      <c r="D68" s="327"/>
    </row>
    <row r="69" spans="1:6">
      <c r="A69" s="350">
        <v>60</v>
      </c>
      <c r="C69" s="592" t="s">
        <v>3966</v>
      </c>
      <c r="D69" s="498"/>
    </row>
    <row r="70" spans="1:6">
      <c r="A70" s="350">
        <v>61</v>
      </c>
      <c r="B70" s="394"/>
      <c r="C70" s="590"/>
      <c r="D70" s="381" t="s">
        <v>3988</v>
      </c>
      <c r="F70" s="401">
        <v>191403.60392803431</v>
      </c>
    </row>
    <row r="71" spans="1:6">
      <c r="A71" s="350">
        <v>62</v>
      </c>
      <c r="C71" s="394"/>
      <c r="D71" s="381" t="s">
        <v>4057</v>
      </c>
      <c r="F71" s="320">
        <v>238549.61977390689</v>
      </c>
    </row>
    <row r="72" spans="1:6">
      <c r="A72" s="350">
        <v>63</v>
      </c>
      <c r="B72" s="394"/>
      <c r="D72" s="381" t="s">
        <v>55</v>
      </c>
      <c r="F72" s="588">
        <v>47146.015845872578</v>
      </c>
    </row>
    <row r="73" spans="1:6">
      <c r="A73" s="350">
        <v>64</v>
      </c>
      <c r="B73" s="394"/>
      <c r="C73" s="591"/>
      <c r="D73" s="498"/>
    </row>
    <row r="74" spans="1:6">
      <c r="A74" s="350">
        <v>65</v>
      </c>
      <c r="C74" s="592" t="s">
        <v>4058</v>
      </c>
      <c r="D74" s="498"/>
      <c r="F74" s="401">
        <v>80215.505312314548</v>
      </c>
    </row>
    <row r="75" spans="1:6" ht="12.75" thickBot="1">
      <c r="A75" s="350">
        <v>66</v>
      </c>
      <c r="B75" s="405"/>
      <c r="C75" s="404"/>
      <c r="D75" s="580" t="s">
        <v>4264</v>
      </c>
      <c r="F75" s="1545">
        <v>318765.12508622144</v>
      </c>
    </row>
    <row r="76" spans="1:6" ht="12.75" thickTop="1">
      <c r="A76" s="364"/>
      <c r="B76" s="405"/>
      <c r="D76" s="327"/>
    </row>
    <row r="77" spans="1:6">
      <c r="A77" s="350"/>
    </row>
    <row r="78" spans="1:6">
      <c r="A78" s="350"/>
    </row>
    <row r="79" spans="1:6">
      <c r="B79" s="327"/>
      <c r="C79" s="327"/>
      <c r="D79" s="327"/>
    </row>
    <row r="80" spans="1:6">
      <c r="B80" s="327"/>
      <c r="C80" s="327"/>
      <c r="D80" s="327"/>
    </row>
    <row r="81" spans="1:6">
      <c r="B81" s="405"/>
      <c r="C81" s="404"/>
      <c r="D81" s="391"/>
      <c r="F81" s="402"/>
    </row>
    <row r="82" spans="1:6">
      <c r="A82" s="346"/>
      <c r="B82" s="378"/>
      <c r="C82" s="571"/>
      <c r="D82" s="378"/>
      <c r="F82" s="326"/>
    </row>
  </sheetData>
  <mergeCells count="2">
    <mergeCell ref="A6:F7"/>
    <mergeCell ref="D42:D43"/>
  </mergeCells>
  <phoneticPr fontId="29" type="noConversion"/>
  <printOptions horizontalCentered="1"/>
  <pageMargins left="0.75" right="0.25" top="0.5" bottom="0.25" header="0.25" footer="0.25"/>
  <pageSetup scale="82" pageOrder="overThenDown" orientation="portrait" r:id="rId1"/>
  <headerFooter alignWithMargins="0"/>
</worksheet>
</file>

<file path=xl/worksheets/sheet89.xml><?xml version="1.0" encoding="utf-8"?>
<worksheet xmlns="http://schemas.openxmlformats.org/spreadsheetml/2006/main" xmlns:r="http://schemas.openxmlformats.org/officeDocument/2006/relationships">
  <sheetPr transitionEvaluation="1" transitionEntry="1" codeName="Sheet93">
    <pageSetUpPr fitToPage="1"/>
  </sheetPr>
  <dimension ref="A1:I215"/>
  <sheetViews>
    <sheetView workbookViewId="0"/>
  </sheetViews>
  <sheetFormatPr defaultColWidth="10.85546875" defaultRowHeight="12.75"/>
  <cols>
    <col min="1" max="1" width="6" style="327" customWidth="1"/>
    <col min="2" max="2" width="11.85546875" style="327" customWidth="1"/>
    <col min="3" max="3" width="25.140625" style="327" customWidth="1"/>
    <col min="4" max="5" width="12.85546875" style="327" customWidth="1"/>
    <col min="6" max="6" width="14.28515625" style="327" customWidth="1"/>
    <col min="7" max="8" width="12.85546875" style="327" customWidth="1"/>
    <col min="9" max="9" width="10.85546875" style="327"/>
    <col min="10" max="16384" width="10.85546875" style="26"/>
  </cols>
  <sheetData>
    <row r="1" spans="1:9" s="28" customFormat="1" ht="12">
      <c r="A1" s="317" t="s">
        <v>854</v>
      </c>
      <c r="B1" s="321"/>
      <c r="C1" s="321"/>
      <c r="E1" s="321"/>
      <c r="F1" s="927" t="s">
        <v>1741</v>
      </c>
      <c r="G1" s="321"/>
      <c r="H1" s="321"/>
      <c r="I1" s="327"/>
    </row>
    <row r="2" spans="1:9" s="28" customFormat="1" ht="12">
      <c r="A2" s="321"/>
      <c r="B2" s="321"/>
      <c r="C2" s="321"/>
      <c r="E2" s="321"/>
      <c r="F2" s="927" t="s">
        <v>2155</v>
      </c>
      <c r="G2" s="321"/>
      <c r="H2" s="321"/>
      <c r="I2" s="327"/>
    </row>
    <row r="3" spans="1:9" s="28" customFormat="1" ht="12">
      <c r="A3" s="321" t="e">
        <f>#REF!</f>
        <v>#REF!</v>
      </c>
      <c r="B3" s="321"/>
      <c r="C3" s="321"/>
      <c r="E3" s="321"/>
      <c r="F3" s="317" t="s">
        <v>1076</v>
      </c>
      <c r="G3" s="321"/>
      <c r="H3" s="321"/>
      <c r="I3" s="327"/>
    </row>
    <row r="4" spans="1:9" s="28" customFormat="1" ht="12">
      <c r="A4" s="321" t="e">
        <f>#REF!</f>
        <v>#REF!</v>
      </c>
      <c r="B4" s="321"/>
      <c r="C4" s="321"/>
      <c r="E4" s="321"/>
      <c r="F4" s="927" t="e">
        <f>#REF!</f>
        <v>#REF!</v>
      </c>
      <c r="G4" s="321"/>
      <c r="H4" s="321"/>
      <c r="I4" s="327"/>
    </row>
    <row r="5" spans="1:9" s="28" customFormat="1" ht="12">
      <c r="A5" s="25" t="e">
        <f>#REF!</f>
        <v>#REF!</v>
      </c>
      <c r="B5" s="321"/>
      <c r="C5" s="321"/>
      <c r="E5" s="321"/>
      <c r="F5" s="327"/>
      <c r="G5" s="321"/>
      <c r="H5" s="321"/>
      <c r="I5" s="327"/>
    </row>
    <row r="6" spans="1:9" s="28" customFormat="1" ht="12">
      <c r="A6" s="317" t="s">
        <v>2157</v>
      </c>
      <c r="B6" s="321"/>
      <c r="C6" s="321"/>
      <c r="D6" s="321"/>
      <c r="E6" s="321"/>
      <c r="F6" s="321" t="s">
        <v>132</v>
      </c>
      <c r="G6" s="321"/>
      <c r="H6" s="321"/>
      <c r="I6" s="327"/>
    </row>
    <row r="7" spans="1:9" s="28" customFormat="1" ht="12">
      <c r="A7" s="321" t="s">
        <v>677</v>
      </c>
      <c r="B7" s="321"/>
      <c r="C7" s="321"/>
      <c r="D7" s="321"/>
      <c r="E7" s="321"/>
      <c r="F7" s="321"/>
      <c r="G7" s="321"/>
      <c r="H7" s="321"/>
      <c r="I7" s="327"/>
    </row>
    <row r="8" spans="1:9" s="28" customFormat="1" ht="12">
      <c r="A8" s="321"/>
      <c r="B8" s="321"/>
      <c r="C8" s="321"/>
      <c r="D8" s="321"/>
      <c r="E8" s="321"/>
      <c r="F8" s="321"/>
      <c r="G8" s="321"/>
      <c r="H8" s="321"/>
      <c r="I8" s="327"/>
    </row>
    <row r="9" spans="1:9" s="28" customFormat="1" ht="12.75" customHeight="1">
      <c r="A9" s="2585" t="s">
        <v>1051</v>
      </c>
      <c r="B9" s="2583"/>
      <c r="C9" s="2583"/>
      <c r="D9" s="2583"/>
      <c r="E9" s="2583"/>
      <c r="F9" s="2583"/>
      <c r="G9" s="2583"/>
      <c r="H9" s="2583"/>
      <c r="I9" s="327"/>
    </row>
    <row r="10" spans="1:9" s="28" customFormat="1" ht="3" customHeight="1">
      <c r="A10" s="2583"/>
      <c r="B10" s="2583"/>
      <c r="C10" s="2583"/>
      <c r="D10" s="2583"/>
      <c r="E10" s="2583"/>
      <c r="F10" s="2583"/>
      <c r="G10" s="2583"/>
      <c r="H10" s="2583"/>
      <c r="I10" s="327"/>
    </row>
    <row r="11" spans="1:9" s="28" customFormat="1" thickBot="1">
      <c r="A11" s="366"/>
      <c r="B11" s="366"/>
      <c r="C11" s="366"/>
      <c r="D11" s="366"/>
      <c r="E11" s="366"/>
      <c r="F11" s="366"/>
      <c r="G11" s="366"/>
      <c r="H11" s="366"/>
      <c r="I11" s="327"/>
    </row>
    <row r="12" spans="1:9" s="28" customFormat="1" ht="12">
      <c r="A12" s="321"/>
      <c r="B12" s="326" t="s">
        <v>1321</v>
      </c>
      <c r="C12" s="326"/>
      <c r="D12" s="348" t="s">
        <v>1322</v>
      </c>
      <c r="E12" s="348" t="s">
        <v>1323</v>
      </c>
      <c r="F12" s="348" t="s">
        <v>1324</v>
      </c>
      <c r="G12" s="348" t="s">
        <v>715</v>
      </c>
      <c r="H12" s="348" t="s">
        <v>147</v>
      </c>
      <c r="I12" s="327"/>
    </row>
    <row r="13" spans="1:9" s="28" customFormat="1" ht="12">
      <c r="A13" s="321"/>
      <c r="B13" s="326"/>
      <c r="C13" s="326"/>
      <c r="D13" s="348" t="s">
        <v>133</v>
      </c>
      <c r="E13" s="321"/>
      <c r="F13" s="348" t="s">
        <v>134</v>
      </c>
      <c r="G13" s="321"/>
      <c r="H13" s="321"/>
      <c r="I13" s="327"/>
    </row>
    <row r="14" spans="1:9" s="28" customFormat="1" ht="12">
      <c r="A14" s="326" t="s">
        <v>119</v>
      </c>
      <c r="B14" s="326"/>
      <c r="C14" s="326"/>
      <c r="D14" s="348" t="s">
        <v>135</v>
      </c>
      <c r="E14" s="348" t="s">
        <v>136</v>
      </c>
      <c r="F14" s="348" t="s">
        <v>137</v>
      </c>
      <c r="G14" s="321"/>
      <c r="H14" s="321"/>
      <c r="I14" s="327"/>
    </row>
    <row r="15" spans="1:9" s="28" customFormat="1" ht="12">
      <c r="A15" s="616" t="s">
        <v>1029</v>
      </c>
      <c r="B15" s="616" t="s">
        <v>1030</v>
      </c>
      <c r="C15" s="616"/>
      <c r="D15" s="615" t="s">
        <v>138</v>
      </c>
      <c r="E15" s="615" t="s">
        <v>139</v>
      </c>
      <c r="F15" s="615" t="s">
        <v>1265</v>
      </c>
      <c r="G15" s="615" t="s">
        <v>1666</v>
      </c>
      <c r="H15" s="615" t="s">
        <v>152</v>
      </c>
      <c r="I15" s="327"/>
    </row>
    <row r="16" spans="1:9" s="28" customFormat="1" ht="12">
      <c r="A16" s="928">
        <v>1</v>
      </c>
      <c r="B16" s="375" t="s">
        <v>1830</v>
      </c>
      <c r="C16" s="327"/>
      <c r="D16" s="327"/>
      <c r="E16" s="327"/>
      <c r="F16" s="327"/>
      <c r="G16" s="327"/>
      <c r="H16" s="327"/>
      <c r="I16" s="327"/>
    </row>
    <row r="17" spans="1:9" s="28" customFormat="1" ht="12">
      <c r="A17" s="928">
        <f>A16+1</f>
        <v>2</v>
      </c>
      <c r="B17" s="327" t="s">
        <v>1433</v>
      </c>
      <c r="C17" s="327"/>
      <c r="D17" s="320">
        <f>'B 15'!D16</f>
        <v>243641.80999999997</v>
      </c>
      <c r="E17" s="320">
        <f>'B 15'!E16</f>
        <v>61146.009999999995</v>
      </c>
      <c r="F17" s="320">
        <f>'B 15'!F16</f>
        <v>323320.21999999997</v>
      </c>
      <c r="G17" s="320">
        <f>'B 15'!G16</f>
        <v>598.67000000000007</v>
      </c>
      <c r="H17" s="328">
        <f>SUM(D17:G17)</f>
        <v>628706.71</v>
      </c>
      <c r="I17" s="327"/>
    </row>
    <row r="18" spans="1:9" s="28" customFormat="1" ht="12">
      <c r="A18" s="928">
        <f t="shared" ref="A18:A52" si="0">A17+1</f>
        <v>3</v>
      </c>
      <c r="B18" s="327" t="s">
        <v>536</v>
      </c>
      <c r="C18" s="327"/>
      <c r="D18" s="328"/>
      <c r="E18" s="328"/>
      <c r="F18" s="320">
        <f>'B 15'!F17</f>
        <v>0</v>
      </c>
      <c r="G18" s="328"/>
      <c r="H18" s="328">
        <f>SUM(D18:G18)</f>
        <v>0</v>
      </c>
      <c r="I18" s="327"/>
    </row>
    <row r="19" spans="1:9" s="28" customFormat="1" ht="12">
      <c r="A19" s="928">
        <f t="shared" si="0"/>
        <v>4</v>
      </c>
      <c r="B19" s="327" t="s">
        <v>1266</v>
      </c>
      <c r="C19" s="327"/>
      <c r="D19" s="384">
        <f>SUM(D17:D18)</f>
        <v>243641.80999999997</v>
      </c>
      <c r="E19" s="384">
        <f>SUM(E17:E18)</f>
        <v>61146.009999999995</v>
      </c>
      <c r="F19" s="384">
        <f>SUM(F17:F18)</f>
        <v>323320.21999999997</v>
      </c>
      <c r="G19" s="384">
        <f>SUM(G17:G18)</f>
        <v>598.67000000000007</v>
      </c>
      <c r="H19" s="384">
        <f>SUM(H17:H18)</f>
        <v>628706.71</v>
      </c>
      <c r="I19" s="327"/>
    </row>
    <row r="20" spans="1:9" s="28" customFormat="1" ht="12">
      <c r="A20" s="928">
        <f t="shared" si="0"/>
        <v>5</v>
      </c>
      <c r="B20" s="327"/>
      <c r="C20" s="327"/>
      <c r="D20" s="337"/>
      <c r="E20" s="337"/>
      <c r="F20" s="337"/>
      <c r="G20" s="337"/>
      <c r="H20" s="337"/>
      <c r="I20" s="327"/>
    </row>
    <row r="21" spans="1:9" s="28" customFormat="1" ht="12">
      <c r="A21" s="928">
        <f t="shared" si="0"/>
        <v>6</v>
      </c>
      <c r="B21" s="327" t="s">
        <v>2061</v>
      </c>
      <c r="C21" s="327"/>
      <c r="D21" s="328"/>
      <c r="E21" s="328"/>
      <c r="F21" s="328"/>
      <c r="G21" s="328"/>
      <c r="H21" s="328"/>
      <c r="I21" s="327"/>
    </row>
    <row r="22" spans="1:9" s="28" customFormat="1" ht="12">
      <c r="A22" s="928">
        <f t="shared" si="0"/>
        <v>7</v>
      </c>
      <c r="B22" s="327" t="s">
        <v>2460</v>
      </c>
      <c r="C22" s="327"/>
      <c r="D22" s="328"/>
      <c r="E22" s="328"/>
      <c r="F22" s="328" t="e">
        <f>'B 3 (I)'!#REF!</f>
        <v>#REF!</v>
      </c>
      <c r="G22" s="328"/>
      <c r="H22" s="328" t="e">
        <f>SUM(D22:G22)</f>
        <v>#REF!</v>
      </c>
      <c r="I22" s="327"/>
    </row>
    <row r="23" spans="1:9" s="28" customFormat="1" ht="12">
      <c r="A23" s="928">
        <f t="shared" si="0"/>
        <v>8</v>
      </c>
      <c r="B23" s="327" t="s">
        <v>2463</v>
      </c>
      <c r="C23" s="327"/>
      <c r="D23" s="328"/>
      <c r="E23" s="328" t="e">
        <f>'B 3 (I)'!#REF!</f>
        <v>#REF!</v>
      </c>
      <c r="F23" s="328" t="e">
        <f>'B 3 (I)'!#REF!+'B 3 (I)'!#REF!</f>
        <v>#REF!</v>
      </c>
      <c r="G23" s="328" t="e">
        <f>'B 3 (I)'!#REF!</f>
        <v>#REF!</v>
      </c>
      <c r="H23" s="328" t="e">
        <f>SUM(D23:G23)</f>
        <v>#REF!</v>
      </c>
      <c r="I23" s="327"/>
    </row>
    <row r="24" spans="1:9" s="28" customFormat="1" ht="12">
      <c r="A24" s="928">
        <f t="shared" si="0"/>
        <v>9</v>
      </c>
      <c r="B24" s="327" t="s">
        <v>2606</v>
      </c>
      <c r="C24" s="327"/>
      <c r="D24" s="328" t="str">
        <f>IF(D78=0," ",D78)</f>
        <v xml:space="preserve"> </v>
      </c>
      <c r="E24" s="328"/>
      <c r="F24" s="328"/>
      <c r="G24" s="328" t="e">
        <f>'B 3 (I)'!#REF!</f>
        <v>#REF!</v>
      </c>
      <c r="H24" s="328" t="e">
        <f>SUM(D24:G24)</f>
        <v>#REF!</v>
      </c>
      <c r="I24" s="327"/>
    </row>
    <row r="25" spans="1:9" s="28" customFormat="1" ht="22.5" customHeight="1">
      <c r="A25" s="928">
        <f t="shared" si="0"/>
        <v>10</v>
      </c>
      <c r="B25" s="2583" t="s">
        <v>2062</v>
      </c>
      <c r="C25" s="2583"/>
      <c r="D25" s="354" t="e">
        <f>'B 3 (I)'!#REF!</f>
        <v>#REF!</v>
      </c>
      <c r="E25" s="354"/>
      <c r="F25" s="354">
        <v>0</v>
      </c>
      <c r="G25" s="354">
        <v>0</v>
      </c>
      <c r="H25" s="354" t="e">
        <f>SUM(D25:G25)</f>
        <v>#REF!</v>
      </c>
      <c r="I25" s="327"/>
    </row>
    <row r="26" spans="1:9" s="28" customFormat="1" ht="12">
      <c r="A26" s="928">
        <f t="shared" si="0"/>
        <v>11</v>
      </c>
      <c r="B26" s="327" t="s">
        <v>693</v>
      </c>
      <c r="C26" s="327"/>
      <c r="D26" s="354" t="e">
        <f>SUM(D21:D25)</f>
        <v>#REF!</v>
      </c>
      <c r="E26" s="354" t="e">
        <f>SUM(E21:E25)</f>
        <v>#REF!</v>
      </c>
      <c r="F26" s="354" t="e">
        <f>SUM(F21:F25)</f>
        <v>#REF!</v>
      </c>
      <c r="G26" s="354" t="e">
        <f>SUM(G21:G25)</f>
        <v>#REF!</v>
      </c>
      <c r="H26" s="354" t="e">
        <f>SUM(H21:H25)</f>
        <v>#REF!</v>
      </c>
      <c r="I26" s="327"/>
    </row>
    <row r="27" spans="1:9" s="28" customFormat="1" ht="12">
      <c r="A27" s="928">
        <f t="shared" si="0"/>
        <v>12</v>
      </c>
      <c r="B27" s="327"/>
      <c r="C27" s="327"/>
      <c r="D27" s="337"/>
      <c r="E27" s="337"/>
      <c r="F27" s="337"/>
      <c r="G27" s="337"/>
      <c r="H27" s="337"/>
      <c r="I27" s="327"/>
    </row>
    <row r="28" spans="1:9" s="28" customFormat="1" ht="12">
      <c r="A28" s="928">
        <f t="shared" si="0"/>
        <v>13</v>
      </c>
      <c r="B28" s="327" t="s">
        <v>694</v>
      </c>
      <c r="C28" s="327"/>
      <c r="D28" s="328" t="e">
        <f>D19+D26</f>
        <v>#REF!</v>
      </c>
      <c r="E28" s="328" t="e">
        <f>E19+E26</f>
        <v>#REF!</v>
      </c>
      <c r="F28" s="328" t="e">
        <f>F19+F26</f>
        <v>#REF!</v>
      </c>
      <c r="G28" s="328" t="e">
        <f>G19+G26</f>
        <v>#REF!</v>
      </c>
      <c r="H28" s="328" t="e">
        <f>H19+H26</f>
        <v>#REF!</v>
      </c>
      <c r="I28" s="327"/>
    </row>
    <row r="29" spans="1:9" s="28" customFormat="1" ht="12">
      <c r="A29" s="928">
        <f t="shared" si="0"/>
        <v>14</v>
      </c>
      <c r="B29" s="327" t="s">
        <v>1067</v>
      </c>
      <c r="I29" s="327"/>
    </row>
    <row r="30" spans="1:9" s="28" customFormat="1" ht="12">
      <c r="A30" s="928">
        <f t="shared" si="0"/>
        <v>15</v>
      </c>
      <c r="B30" s="327" t="s">
        <v>695</v>
      </c>
      <c r="D30" s="971" t="e">
        <f>'B 3 (I)'!#REF!</f>
        <v>#REF!</v>
      </c>
      <c r="H30" s="971" t="e">
        <f>SUM(D30:G30)</f>
        <v>#REF!</v>
      </c>
      <c r="I30" s="327"/>
    </row>
    <row r="31" spans="1:9" s="28" customFormat="1" ht="12">
      <c r="A31" s="928">
        <f t="shared" si="0"/>
        <v>16</v>
      </c>
      <c r="B31" s="327" t="s">
        <v>52</v>
      </c>
      <c r="C31" s="327"/>
      <c r="D31" s="577" t="e">
        <f>SUM(D29:D30)</f>
        <v>#REF!</v>
      </c>
      <c r="E31" s="577">
        <f>SUM(E29:E30)</f>
        <v>0</v>
      </c>
      <c r="F31" s="577">
        <f>SUM(F29:F30)</f>
        <v>0</v>
      </c>
      <c r="G31" s="577">
        <f>SUM(G29:G30)</f>
        <v>0</v>
      </c>
      <c r="H31" s="577" t="e">
        <f>SUM(H29:H30)</f>
        <v>#REF!</v>
      </c>
      <c r="I31" s="327"/>
    </row>
    <row r="32" spans="1:9" s="28" customFormat="1" ht="12">
      <c r="A32" s="928">
        <f t="shared" si="0"/>
        <v>17</v>
      </c>
      <c r="B32" s="327"/>
      <c r="C32" s="327"/>
      <c r="D32" s="337"/>
      <c r="E32" s="337"/>
      <c r="F32" s="337"/>
      <c r="G32" s="337"/>
      <c r="H32" s="337"/>
      <c r="I32" s="327"/>
    </row>
    <row r="33" spans="1:9" s="28" customFormat="1" thickBot="1">
      <c r="A33" s="928">
        <f t="shared" si="0"/>
        <v>18</v>
      </c>
      <c r="B33" s="327" t="s">
        <v>696</v>
      </c>
      <c r="C33" s="327"/>
      <c r="D33" s="356" t="e">
        <f>D28+D31</f>
        <v>#REF!</v>
      </c>
      <c r="E33" s="356" t="e">
        <f>E28+E31</f>
        <v>#REF!</v>
      </c>
      <c r="F33" s="356" t="e">
        <f>F28+F31</f>
        <v>#REF!</v>
      </c>
      <c r="G33" s="356" t="e">
        <f>G28+G31</f>
        <v>#REF!</v>
      </c>
      <c r="H33" s="356" t="e">
        <f>H28+H31</f>
        <v>#REF!</v>
      </c>
      <c r="I33" s="327"/>
    </row>
    <row r="34" spans="1:9" s="28" customFormat="1" thickTop="1">
      <c r="A34" s="928">
        <f t="shared" si="0"/>
        <v>19</v>
      </c>
      <c r="B34" s="327"/>
      <c r="C34" s="327"/>
      <c r="D34" s="337"/>
      <c r="E34" s="337"/>
      <c r="F34" s="337"/>
      <c r="G34" s="337"/>
      <c r="H34" s="337"/>
      <c r="I34" s="327"/>
    </row>
    <row r="35" spans="1:9" s="28" customFormat="1" ht="12">
      <c r="A35" s="928">
        <f t="shared" si="0"/>
        <v>20</v>
      </c>
      <c r="B35" s="321" t="s">
        <v>1835</v>
      </c>
      <c r="C35" s="327"/>
      <c r="D35" s="337"/>
      <c r="E35" s="337"/>
      <c r="F35" s="337"/>
      <c r="G35" s="337"/>
      <c r="H35" s="337"/>
      <c r="I35" s="327"/>
    </row>
    <row r="36" spans="1:9" s="28" customFormat="1" ht="12">
      <c r="A36" s="928">
        <f t="shared" si="0"/>
        <v>21</v>
      </c>
      <c r="B36" s="327" t="s">
        <v>1433</v>
      </c>
      <c r="C36" s="327"/>
      <c r="D36" s="337">
        <f>'B 15'!D36</f>
        <v>103468.97000000003</v>
      </c>
      <c r="E36" s="337">
        <f>'B 15'!E36</f>
        <v>18910.64</v>
      </c>
      <c r="F36" s="337">
        <f>'B 15'!F36</f>
        <v>99993.479999999981</v>
      </c>
      <c r="G36" s="337">
        <f>'B 15'!G36</f>
        <v>254.24000000000007</v>
      </c>
      <c r="H36" s="328">
        <f>SUM(D36:G36)</f>
        <v>222627.33000000002</v>
      </c>
      <c r="I36" s="327"/>
    </row>
    <row r="37" spans="1:9" s="28" customFormat="1" ht="12">
      <c r="A37" s="928">
        <f t="shared" si="0"/>
        <v>22</v>
      </c>
      <c r="B37" s="327" t="s">
        <v>536</v>
      </c>
      <c r="C37" s="327"/>
      <c r="D37" s="337"/>
      <c r="E37" s="337"/>
      <c r="F37" s="337">
        <f>'B 15'!F37</f>
        <v>0</v>
      </c>
      <c r="G37" s="337"/>
      <c r="H37" s="328">
        <f>SUM(D37:G37)</f>
        <v>0</v>
      </c>
      <c r="I37" s="327"/>
    </row>
    <row r="38" spans="1:9" s="28" customFormat="1" ht="12">
      <c r="A38" s="928">
        <f t="shared" si="0"/>
        <v>23</v>
      </c>
      <c r="B38" s="327" t="s">
        <v>1266</v>
      </c>
      <c r="C38" s="327"/>
      <c r="D38" s="384">
        <f>SUM(D36:D37)</f>
        <v>103468.97000000003</v>
      </c>
      <c r="E38" s="384">
        <f>SUM(E36:E37)</f>
        <v>18910.64</v>
      </c>
      <c r="F38" s="384">
        <f>SUM(F36:F37)</f>
        <v>99993.479999999981</v>
      </c>
      <c r="G38" s="384">
        <f>SUM(G36:G37)</f>
        <v>254.24000000000007</v>
      </c>
      <c r="H38" s="384">
        <f>SUM(H36:H37)</f>
        <v>222627.33000000002</v>
      </c>
      <c r="I38" s="327"/>
    </row>
    <row r="39" spans="1:9" s="28" customFormat="1" ht="12">
      <c r="A39" s="928">
        <f t="shared" si="0"/>
        <v>24</v>
      </c>
      <c r="B39" s="327"/>
      <c r="C39" s="327"/>
      <c r="D39" s="337"/>
      <c r="E39" s="337"/>
      <c r="F39" s="337"/>
      <c r="G39" s="337"/>
      <c r="H39" s="337"/>
      <c r="I39" s="327"/>
    </row>
    <row r="40" spans="1:9" s="28" customFormat="1" ht="12" customHeight="1">
      <c r="A40" s="928">
        <f t="shared" si="0"/>
        <v>25</v>
      </c>
      <c r="B40" s="327" t="s">
        <v>2061</v>
      </c>
      <c r="C40" s="327"/>
      <c r="D40" s="328"/>
      <c r="E40" s="328"/>
      <c r="F40" s="328"/>
      <c r="G40" s="328"/>
      <c r="H40" s="328"/>
      <c r="I40" s="327"/>
    </row>
    <row r="41" spans="1:9" s="28" customFormat="1" ht="12" customHeight="1">
      <c r="A41" s="928">
        <f t="shared" si="0"/>
        <v>26</v>
      </c>
      <c r="B41" s="327" t="s">
        <v>2460</v>
      </c>
      <c r="C41" s="327"/>
      <c r="D41" s="328"/>
      <c r="E41" s="328"/>
      <c r="F41" s="328">
        <f>'B 3 (I)'!F60</f>
        <v>3197.9507384989411</v>
      </c>
      <c r="G41" s="328"/>
      <c r="H41" s="328">
        <f>SUM(D41:G41)</f>
        <v>3197.9507384989411</v>
      </c>
      <c r="I41" s="327"/>
    </row>
    <row r="42" spans="1:9" s="28" customFormat="1" ht="12">
      <c r="A42" s="928">
        <f t="shared" si="0"/>
        <v>27</v>
      </c>
      <c r="B42" s="327" t="s">
        <v>2463</v>
      </c>
      <c r="C42" s="327"/>
      <c r="D42" s="328"/>
      <c r="E42" s="328" t="e">
        <f>'B 3 (I)'!#REF!</f>
        <v>#REF!</v>
      </c>
      <c r="F42" s="328" t="e">
        <f>'B 3 (I)'!#REF!+'B 3 (I)'!#REF!</f>
        <v>#REF!</v>
      </c>
      <c r="G42" s="328" t="e">
        <f>'B 3 (I)'!#REF!</f>
        <v>#REF!</v>
      </c>
      <c r="H42" s="328" t="e">
        <f>SUM(D42:G42)</f>
        <v>#REF!</v>
      </c>
      <c r="I42" s="327"/>
    </row>
    <row r="43" spans="1:9" s="28" customFormat="1" ht="12.75" customHeight="1">
      <c r="A43" s="928">
        <f>A41+1</f>
        <v>27</v>
      </c>
      <c r="B43" s="327" t="s">
        <v>10</v>
      </c>
      <c r="C43" s="327"/>
      <c r="D43" s="333"/>
      <c r="E43" s="333"/>
      <c r="F43" s="333"/>
      <c r="G43" s="333"/>
      <c r="H43" s="333">
        <f>SUM(D43:G43)</f>
        <v>0</v>
      </c>
      <c r="I43" s="327"/>
    </row>
    <row r="44" spans="1:9" s="28" customFormat="1" ht="12.75" customHeight="1">
      <c r="A44" s="928">
        <f t="shared" si="0"/>
        <v>28</v>
      </c>
      <c r="B44" s="2583" t="s">
        <v>2062</v>
      </c>
      <c r="C44" s="2583"/>
      <c r="D44" s="971">
        <f>'B 3 (I)'!F57</f>
        <v>-939</v>
      </c>
      <c r="H44" s="971">
        <f>SUM(D44:G44)</f>
        <v>-939</v>
      </c>
      <c r="I44" s="327"/>
    </row>
    <row r="45" spans="1:9" s="28" customFormat="1" ht="12">
      <c r="A45" s="928">
        <f t="shared" si="0"/>
        <v>29</v>
      </c>
      <c r="B45" s="327" t="s">
        <v>693</v>
      </c>
      <c r="C45" s="327"/>
      <c r="D45" s="642">
        <f>SUM(D41:D44)</f>
        <v>-939</v>
      </c>
      <c r="E45" s="642" t="e">
        <f>SUM(E41:E44)</f>
        <v>#REF!</v>
      </c>
      <c r="F45" s="642" t="e">
        <f>SUM(F41:F44)</f>
        <v>#REF!</v>
      </c>
      <c r="G45" s="642" t="e">
        <f>SUM(G41:G44)</f>
        <v>#REF!</v>
      </c>
      <c r="H45" s="642" t="e">
        <f>SUM(H41:H44)</f>
        <v>#REF!</v>
      </c>
      <c r="I45" s="327"/>
    </row>
    <row r="46" spans="1:9" s="28" customFormat="1" ht="12">
      <c r="A46" s="928">
        <f t="shared" si="0"/>
        <v>30</v>
      </c>
      <c r="B46" s="327"/>
      <c r="C46" s="327"/>
      <c r="D46" s="337"/>
      <c r="E46" s="337"/>
      <c r="F46" s="337"/>
      <c r="G46" s="337"/>
      <c r="H46" s="337"/>
      <c r="I46" s="327"/>
    </row>
    <row r="47" spans="1:9" s="28" customFormat="1" ht="12">
      <c r="A47" s="928">
        <f t="shared" si="0"/>
        <v>31</v>
      </c>
      <c r="B47" s="327" t="s">
        <v>694</v>
      </c>
      <c r="C47" s="327"/>
      <c r="D47" s="328">
        <f>D38+D45</f>
        <v>102529.97000000003</v>
      </c>
      <c r="E47" s="328" t="e">
        <f>E38+E45</f>
        <v>#REF!</v>
      </c>
      <c r="F47" s="328" t="e">
        <f>F38+F45</f>
        <v>#REF!</v>
      </c>
      <c r="G47" s="328" t="e">
        <f>G38+G45</f>
        <v>#REF!</v>
      </c>
      <c r="H47" s="328" t="e">
        <f>H38+H45</f>
        <v>#REF!</v>
      </c>
      <c r="I47" s="327"/>
    </row>
    <row r="48" spans="1:9" s="28" customFormat="1" ht="12">
      <c r="A48" s="928">
        <f t="shared" si="0"/>
        <v>32</v>
      </c>
      <c r="B48" s="327" t="s">
        <v>1067</v>
      </c>
      <c r="C48" s="327"/>
      <c r="D48" s="328"/>
      <c r="E48" s="328"/>
      <c r="F48" s="328"/>
      <c r="G48" s="328"/>
      <c r="H48" s="328"/>
      <c r="I48" s="327"/>
    </row>
    <row r="49" spans="1:9" s="28" customFormat="1" ht="12">
      <c r="A49" s="928">
        <f t="shared" si="0"/>
        <v>33</v>
      </c>
      <c r="B49" s="327" t="s">
        <v>695</v>
      </c>
      <c r="C49" s="327"/>
      <c r="D49" s="328">
        <f>'B 3 (I)'!F65</f>
        <v>10045</v>
      </c>
      <c r="E49" s="328"/>
      <c r="F49" s="328"/>
      <c r="G49" s="328"/>
      <c r="H49" s="328">
        <f>SUM(D49:G49)</f>
        <v>10045</v>
      </c>
      <c r="I49" s="327"/>
    </row>
    <row r="50" spans="1:9" s="28" customFormat="1" ht="12">
      <c r="A50" s="928">
        <f t="shared" si="0"/>
        <v>34</v>
      </c>
      <c r="B50" s="327" t="s">
        <v>52</v>
      </c>
      <c r="C50" s="327"/>
      <c r="D50" s="577">
        <f>SUM(D48:D49)</f>
        <v>10045</v>
      </c>
      <c r="E50" s="577">
        <f>SUM(E48:E49)</f>
        <v>0</v>
      </c>
      <c r="F50" s="577">
        <f>SUM(F48:F49)</f>
        <v>0</v>
      </c>
      <c r="G50" s="577">
        <f>SUM(G48:G49)</f>
        <v>0</v>
      </c>
      <c r="H50" s="577">
        <f>SUM(H48:H49)</f>
        <v>10045</v>
      </c>
      <c r="I50" s="327"/>
    </row>
    <row r="51" spans="1:9" s="28" customFormat="1" ht="12">
      <c r="A51" s="928">
        <f t="shared" si="0"/>
        <v>35</v>
      </c>
      <c r="B51" s="327"/>
      <c r="C51" s="327"/>
      <c r="D51" s="337"/>
      <c r="E51" s="337"/>
      <c r="F51" s="337"/>
      <c r="G51" s="337"/>
      <c r="H51" s="337"/>
      <c r="I51" s="327"/>
    </row>
    <row r="52" spans="1:9" s="28" customFormat="1" thickBot="1">
      <c r="A52" s="928">
        <f t="shared" si="0"/>
        <v>36</v>
      </c>
      <c r="B52" s="327" t="s">
        <v>696</v>
      </c>
      <c r="C52" s="327"/>
      <c r="D52" s="356">
        <f>D47+D50</f>
        <v>112574.97000000003</v>
      </c>
      <c r="E52" s="356" t="e">
        <f>E47+E50</f>
        <v>#REF!</v>
      </c>
      <c r="F52" s="356" t="e">
        <f>F47+F50</f>
        <v>#REF!</v>
      </c>
      <c r="G52" s="356" t="e">
        <f>G47+G50</f>
        <v>#REF!</v>
      </c>
      <c r="H52" s="356" t="e">
        <f>H47+H50</f>
        <v>#REF!</v>
      </c>
      <c r="I52" s="327"/>
    </row>
    <row r="53" spans="1:9" s="28" customFormat="1" thickTop="1">
      <c r="A53" s="341"/>
      <c r="I53" s="327"/>
    </row>
    <row r="54" spans="1:9" s="28" customFormat="1" ht="12">
      <c r="A54" s="341"/>
      <c r="B54" s="327"/>
      <c r="C54" s="327"/>
      <c r="D54" s="327"/>
      <c r="E54" s="327"/>
      <c r="F54" s="327"/>
      <c r="G54" s="327"/>
      <c r="H54" s="327"/>
      <c r="I54" s="327"/>
    </row>
    <row r="55" spans="1:9" s="28" customFormat="1" ht="12">
      <c r="A55" s="346"/>
      <c r="B55" s="326"/>
      <c r="C55" s="364"/>
      <c r="D55" s="364"/>
      <c r="E55" s="364"/>
      <c r="F55" s="364"/>
      <c r="G55" s="364"/>
      <c r="H55" s="364"/>
      <c r="I55" s="327"/>
    </row>
    <row r="56" spans="1:9" s="28" customFormat="1" ht="12">
      <c r="A56" s="375"/>
      <c r="B56" s="321"/>
      <c r="C56" s="327"/>
      <c r="D56" s="327"/>
      <c r="E56" s="327"/>
      <c r="F56" s="327"/>
      <c r="G56" s="327"/>
      <c r="H56" s="327"/>
      <c r="I56" s="327"/>
    </row>
    <row r="57" spans="1:9" s="28" customFormat="1" ht="12">
      <c r="A57" s="375"/>
      <c r="B57" s="321"/>
      <c r="C57" s="327"/>
      <c r="D57" s="327"/>
      <c r="E57" s="327"/>
      <c r="F57" s="327"/>
      <c r="G57" s="327"/>
      <c r="H57" s="327"/>
      <c r="I57" s="327"/>
    </row>
    <row r="58" spans="1:9" s="28" customFormat="1" ht="12">
      <c r="A58" s="375"/>
      <c r="B58" s="321"/>
      <c r="C58" s="327"/>
      <c r="D58" s="327"/>
      <c r="E58" s="327"/>
      <c r="F58" s="327"/>
      <c r="G58" s="327"/>
      <c r="H58" s="327"/>
      <c r="I58" s="327"/>
    </row>
    <row r="59" spans="1:9" s="28" customFormat="1" ht="12">
      <c r="A59" s="375"/>
      <c r="B59" s="321"/>
      <c r="C59" s="327"/>
      <c r="D59" s="327"/>
      <c r="E59" s="327"/>
      <c r="F59" s="327"/>
      <c r="G59" s="327"/>
      <c r="H59" s="327"/>
      <c r="I59" s="327"/>
    </row>
    <row r="60" spans="1:9" s="28" customFormat="1" ht="12">
      <c r="A60" s="375"/>
      <c r="B60" s="321"/>
      <c r="C60" s="327"/>
      <c r="D60" s="327"/>
      <c r="E60" s="327"/>
      <c r="F60" s="327"/>
      <c r="G60" s="327"/>
      <c r="H60" s="327"/>
      <c r="I60" s="327"/>
    </row>
    <row r="61" spans="1:9" s="28" customFormat="1" ht="12">
      <c r="A61" s="375"/>
      <c r="B61" s="321"/>
      <c r="C61" s="327"/>
      <c r="D61" s="327"/>
      <c r="E61" s="327"/>
      <c r="F61" s="327"/>
      <c r="G61" s="327"/>
      <c r="H61" s="327"/>
      <c r="I61" s="327"/>
    </row>
    <row r="62" spans="1:9" s="28" customFormat="1" ht="12">
      <c r="A62" s="375"/>
      <c r="B62" s="321"/>
      <c r="C62" s="327"/>
      <c r="D62" s="327"/>
      <c r="E62" s="327"/>
      <c r="F62" s="327"/>
      <c r="G62" s="327"/>
      <c r="H62" s="327"/>
      <c r="I62" s="327"/>
    </row>
    <row r="63" spans="1:9" s="28" customFormat="1" ht="12">
      <c r="A63" s="375"/>
      <c r="B63" s="321"/>
      <c r="C63" s="327"/>
      <c r="D63" s="327"/>
      <c r="E63" s="327"/>
      <c r="F63" s="327"/>
      <c r="G63" s="327"/>
      <c r="H63" s="327"/>
      <c r="I63" s="327"/>
    </row>
    <row r="64" spans="1:9" s="28" customFormat="1" ht="12">
      <c r="A64" s="375"/>
      <c r="B64" s="321"/>
      <c r="C64" s="327"/>
      <c r="D64" s="327"/>
      <c r="E64" s="327"/>
      <c r="F64" s="327"/>
      <c r="G64" s="327"/>
      <c r="H64" s="327"/>
      <c r="I64" s="327"/>
    </row>
    <row r="65" spans="1:9" s="28" customFormat="1" ht="12">
      <c r="A65" s="375"/>
      <c r="B65" s="321"/>
      <c r="C65" s="327"/>
      <c r="D65" s="327"/>
      <c r="E65" s="327"/>
      <c r="F65" s="327"/>
      <c r="G65" s="327"/>
      <c r="H65" s="327"/>
      <c r="I65" s="327"/>
    </row>
    <row r="66" spans="1:9" s="28" customFormat="1" ht="12">
      <c r="A66" s="375"/>
      <c r="B66" s="321"/>
      <c r="C66" s="327"/>
      <c r="D66" s="327"/>
      <c r="E66" s="327"/>
      <c r="F66" s="327"/>
      <c r="G66" s="327"/>
      <c r="H66" s="327"/>
      <c r="I66" s="327"/>
    </row>
    <row r="67" spans="1:9" s="28" customFormat="1" ht="12">
      <c r="A67" s="375"/>
      <c r="B67" s="321"/>
      <c r="C67" s="327"/>
      <c r="D67" s="327"/>
      <c r="E67" s="327"/>
      <c r="F67" s="327"/>
      <c r="G67" s="327"/>
      <c r="H67" s="327"/>
      <c r="I67" s="327"/>
    </row>
    <row r="68" spans="1:9" s="28" customFormat="1" ht="12">
      <c r="A68" s="375"/>
      <c r="B68" s="321"/>
      <c r="C68" s="327"/>
      <c r="D68" s="327"/>
      <c r="E68" s="327"/>
      <c r="F68" s="327"/>
      <c r="G68" s="327"/>
      <c r="H68" s="327"/>
      <c r="I68" s="327"/>
    </row>
    <row r="69" spans="1:9" s="28" customFormat="1" ht="12">
      <c r="A69" s="375"/>
      <c r="B69" s="321"/>
      <c r="C69" s="327"/>
      <c r="D69" s="327"/>
      <c r="E69" s="327"/>
      <c r="F69" s="327"/>
      <c r="G69" s="327"/>
      <c r="H69" s="327"/>
      <c r="I69" s="327"/>
    </row>
    <row r="70" spans="1:9" s="28" customFormat="1" ht="12">
      <c r="A70" s="375"/>
      <c r="B70" s="321"/>
      <c r="C70" s="327"/>
      <c r="D70" s="327"/>
      <c r="E70" s="327"/>
      <c r="F70" s="327"/>
      <c r="G70" s="327"/>
      <c r="H70" s="327"/>
      <c r="I70" s="327"/>
    </row>
    <row r="71" spans="1:9" s="28" customFormat="1" ht="12">
      <c r="A71" s="375"/>
      <c r="B71" s="321"/>
      <c r="C71" s="327"/>
      <c r="D71" s="327"/>
      <c r="E71" s="327"/>
      <c r="F71" s="327"/>
      <c r="G71" s="327"/>
      <c r="H71" s="327"/>
      <c r="I71" s="327"/>
    </row>
    <row r="72" spans="1:9" s="28" customFormat="1" ht="12">
      <c r="A72" s="375"/>
      <c r="B72" s="321"/>
      <c r="C72" s="327"/>
      <c r="D72" s="327"/>
      <c r="E72" s="327"/>
      <c r="F72" s="327"/>
      <c r="G72" s="327"/>
      <c r="H72" s="327"/>
      <c r="I72" s="327"/>
    </row>
    <row r="73" spans="1:9" s="28" customFormat="1" ht="12">
      <c r="A73" s="375"/>
      <c r="B73" s="321"/>
      <c r="C73" s="327"/>
      <c r="D73" s="327"/>
      <c r="E73" s="327"/>
      <c r="F73" s="327"/>
      <c r="G73" s="327"/>
      <c r="H73" s="327"/>
      <c r="I73" s="327"/>
    </row>
    <row r="74" spans="1:9" s="28" customFormat="1" ht="12">
      <c r="A74" s="375"/>
      <c r="B74" s="321"/>
      <c r="C74" s="327"/>
      <c r="D74" s="327"/>
      <c r="E74" s="327"/>
      <c r="F74" s="327"/>
      <c r="G74" s="327"/>
      <c r="H74" s="327"/>
      <c r="I74" s="327"/>
    </row>
    <row r="75" spans="1:9" s="28" customFormat="1" ht="12">
      <c r="A75" s="375"/>
      <c r="B75" s="321"/>
      <c r="C75" s="327"/>
      <c r="D75" s="327"/>
      <c r="E75" s="327"/>
      <c r="F75" s="327"/>
      <c r="G75" s="327"/>
      <c r="H75" s="327"/>
      <c r="I75" s="327"/>
    </row>
    <row r="144" spans="1:1">
      <c r="A144" s="321"/>
    </row>
    <row r="161" spans="1:1">
      <c r="A161" s="369"/>
    </row>
    <row r="162" spans="1:1">
      <c r="A162" s="369"/>
    </row>
    <row r="163" spans="1:1">
      <c r="A163" s="369"/>
    </row>
    <row r="164" spans="1:1">
      <c r="A164" s="369"/>
    </row>
    <row r="165" spans="1:1">
      <c r="A165" s="369"/>
    </row>
    <row r="166" spans="1:1">
      <c r="A166" s="369"/>
    </row>
    <row r="167" spans="1:1">
      <c r="A167" s="369"/>
    </row>
    <row r="168" spans="1:1">
      <c r="A168" s="369"/>
    </row>
    <row r="169" spans="1:1">
      <c r="A169" s="369"/>
    </row>
    <row r="170" spans="1:1">
      <c r="A170" s="369"/>
    </row>
    <row r="171" spans="1:1">
      <c r="A171" s="369"/>
    </row>
    <row r="172" spans="1:1">
      <c r="A172" s="369"/>
    </row>
    <row r="173" spans="1:1">
      <c r="A173" s="369"/>
    </row>
    <row r="174" spans="1:1">
      <c r="A174" s="369"/>
    </row>
    <row r="175" spans="1:1">
      <c r="A175" s="369"/>
    </row>
    <row r="176" spans="1:1">
      <c r="A176" s="369"/>
    </row>
    <row r="177" spans="1:1">
      <c r="A177" s="369"/>
    </row>
    <row r="178" spans="1:1">
      <c r="A178" s="369"/>
    </row>
    <row r="179" spans="1:1">
      <c r="A179" s="369"/>
    </row>
    <row r="180" spans="1:1">
      <c r="A180" s="369"/>
    </row>
    <row r="181" spans="1:1">
      <c r="A181" s="369"/>
    </row>
    <row r="182" spans="1:1">
      <c r="A182" s="369"/>
    </row>
    <row r="183" spans="1:1">
      <c r="A183" s="369"/>
    </row>
    <row r="184" spans="1:1">
      <c r="A184" s="369"/>
    </row>
    <row r="185" spans="1:1">
      <c r="A185" s="369"/>
    </row>
    <row r="186" spans="1:1">
      <c r="A186" s="369"/>
    </row>
    <row r="187" spans="1:1">
      <c r="A187" s="369"/>
    </row>
    <row r="188" spans="1:1">
      <c r="A188" s="369"/>
    </row>
    <row r="189" spans="1:1">
      <c r="A189" s="369"/>
    </row>
    <row r="190" spans="1:1">
      <c r="A190" s="369"/>
    </row>
    <row r="191" spans="1:1">
      <c r="A191" s="369"/>
    </row>
    <row r="192" spans="1:1">
      <c r="A192" s="369"/>
    </row>
    <row r="193" spans="1:1">
      <c r="A193" s="369"/>
    </row>
    <row r="194" spans="1:1">
      <c r="A194" s="369"/>
    </row>
    <row r="195" spans="1:1">
      <c r="A195" s="369"/>
    </row>
    <row r="196" spans="1:1">
      <c r="A196" s="369"/>
    </row>
    <row r="197" spans="1:1">
      <c r="A197" s="369"/>
    </row>
    <row r="198" spans="1:1">
      <c r="A198" s="369"/>
    </row>
    <row r="199" spans="1:1">
      <c r="A199" s="369"/>
    </row>
    <row r="200" spans="1:1">
      <c r="A200" s="369"/>
    </row>
    <row r="201" spans="1:1">
      <c r="A201" s="369"/>
    </row>
    <row r="202" spans="1:1">
      <c r="A202" s="369"/>
    </row>
    <row r="203" spans="1:1">
      <c r="A203" s="369"/>
    </row>
    <row r="204" spans="1:1">
      <c r="A204" s="369"/>
    </row>
    <row r="205" spans="1:1">
      <c r="A205" s="369"/>
    </row>
    <row r="206" spans="1:1">
      <c r="A206" s="369"/>
    </row>
    <row r="207" spans="1:1">
      <c r="A207" s="369"/>
    </row>
    <row r="208" spans="1:1">
      <c r="A208" s="369"/>
    </row>
    <row r="209" spans="1:1">
      <c r="A209" s="369"/>
    </row>
    <row r="210" spans="1:1">
      <c r="A210" s="369"/>
    </row>
    <row r="211" spans="1:1">
      <c r="A211" s="369"/>
    </row>
    <row r="212" spans="1:1">
      <c r="A212" s="369"/>
    </row>
    <row r="213" spans="1:1">
      <c r="A213" s="369"/>
    </row>
    <row r="214" spans="1:1">
      <c r="A214" s="369"/>
    </row>
    <row r="215" spans="1:1">
      <c r="A215" s="369"/>
    </row>
  </sheetData>
  <mergeCells count="3">
    <mergeCell ref="B44:C44"/>
    <mergeCell ref="A9:H10"/>
    <mergeCell ref="B25:C25"/>
  </mergeCells>
  <phoneticPr fontId="29" type="noConversion"/>
  <pageMargins left="0.5" right="0.25" top="0.25" bottom="0.21" header="0.25" footer="0.21"/>
  <pageSetup scale="92" fitToHeight="0" orientation="portrait" r:id="rId1"/>
  <headerFooter alignWithMargins="0"/>
</worksheet>
</file>

<file path=xl/worksheets/sheet9.xml><?xml version="1.0" encoding="utf-8"?>
<worksheet xmlns="http://schemas.openxmlformats.org/spreadsheetml/2006/main" xmlns:r="http://schemas.openxmlformats.org/officeDocument/2006/relationships">
  <sheetPr transitionEvaluation="1" transitionEntry="1" codeName="Sheet13">
    <pageSetUpPr fitToPage="1"/>
  </sheetPr>
  <dimension ref="A1:O333"/>
  <sheetViews>
    <sheetView view="pageBreakPreview" zoomScaleNormal="100" zoomScaleSheetLayoutView="100" workbookViewId="0"/>
  </sheetViews>
  <sheetFormatPr defaultColWidth="10.85546875" defaultRowHeight="12"/>
  <cols>
    <col min="1" max="1" width="5.140625" style="327" customWidth="1"/>
    <col min="2" max="2" width="33.42578125" style="327" customWidth="1"/>
    <col min="3" max="3" width="12.7109375" style="327" customWidth="1"/>
    <col min="4" max="5" width="12.85546875" style="327" customWidth="1"/>
    <col min="6" max="7" width="11.42578125" style="327" customWidth="1"/>
    <col min="8" max="8" width="12.85546875" style="327" customWidth="1"/>
    <col min="9" max="9" width="12" style="892" customWidth="1"/>
    <col min="10" max="10" width="14.5703125" style="327" customWidth="1"/>
    <col min="11" max="12" width="10.85546875" style="327" customWidth="1"/>
    <col min="13" max="121" width="10.85546875" style="220" customWidth="1"/>
    <col min="122" max="16384" width="10.85546875" style="220"/>
  </cols>
  <sheetData>
    <row r="1" spans="1:12" s="28" customFormat="1">
      <c r="A1" s="321" t="s">
        <v>647</v>
      </c>
      <c r="B1" s="321"/>
      <c r="C1" s="321"/>
      <c r="D1" s="321"/>
      <c r="E1" s="327"/>
      <c r="F1" s="876"/>
      <c r="G1" s="876"/>
      <c r="H1" s="876" t="s">
        <v>1741</v>
      </c>
      <c r="I1" s="327"/>
      <c r="J1" s="321"/>
      <c r="K1" s="327"/>
      <c r="L1" s="327"/>
    </row>
    <row r="2" spans="1:12" s="28" customFormat="1">
      <c r="A2" s="321" t="s">
        <v>648</v>
      </c>
      <c r="B2" s="321"/>
      <c r="C2" s="321"/>
      <c r="D2" s="321"/>
      <c r="E2" s="876"/>
      <c r="F2" s="876"/>
      <c r="G2" s="876"/>
      <c r="H2" s="883"/>
      <c r="I2" s="327"/>
      <c r="J2" s="321"/>
      <c r="K2" s="327"/>
      <c r="L2" s="327"/>
    </row>
    <row r="3" spans="1:12" s="28" customFormat="1">
      <c r="A3" s="321"/>
      <c r="B3" s="321"/>
      <c r="C3" s="321"/>
      <c r="D3" s="321"/>
      <c r="E3" s="327"/>
      <c r="F3" s="877"/>
      <c r="G3" s="877"/>
      <c r="H3" s="877" t="s">
        <v>1844</v>
      </c>
      <c r="I3" s="327"/>
      <c r="J3" s="321"/>
      <c r="K3" s="327"/>
      <c r="L3" s="327"/>
    </row>
    <row r="4" spans="1:12" s="28" customFormat="1" ht="11.25" customHeight="1">
      <c r="A4" s="321" t="s">
        <v>3808</v>
      </c>
      <c r="B4" s="321"/>
      <c r="C4" s="878"/>
      <c r="D4" s="878"/>
      <c r="E4" s="342"/>
      <c r="F4" s="342"/>
      <c r="G4" s="342"/>
      <c r="H4" s="877" t="s">
        <v>2051</v>
      </c>
      <c r="I4" s="327"/>
      <c r="J4" s="321"/>
      <c r="K4" s="327"/>
      <c r="L4" s="327"/>
    </row>
    <row r="5" spans="1:12" s="28" customFormat="1" ht="11.25" customHeight="1">
      <c r="A5" s="321" t="s">
        <v>3807</v>
      </c>
      <c r="B5" s="321"/>
      <c r="C5" s="342"/>
      <c r="D5" s="342"/>
      <c r="E5" s="342"/>
      <c r="F5" s="342"/>
      <c r="G5" s="342"/>
      <c r="H5" s="876" t="s">
        <v>4056</v>
      </c>
      <c r="I5" s="327"/>
      <c r="J5" s="321"/>
      <c r="K5" s="327"/>
      <c r="L5" s="327"/>
    </row>
    <row r="6" spans="1:12" s="28" customFormat="1" ht="11.25" customHeight="1">
      <c r="A6" s="321" t="s">
        <v>2631</v>
      </c>
      <c r="B6" s="321"/>
      <c r="C6" s="342"/>
      <c r="D6" s="342"/>
      <c r="E6" s="342"/>
      <c r="F6" s="342"/>
      <c r="G6" s="342"/>
      <c r="H6" s="883"/>
      <c r="I6" s="327"/>
      <c r="J6" s="321"/>
      <c r="K6" s="327"/>
      <c r="L6" s="327"/>
    </row>
    <row r="7" spans="1:12" s="28" customFormat="1" ht="11.25" customHeight="1">
      <c r="A7" s="317" t="s">
        <v>1906</v>
      </c>
      <c r="B7" s="2335"/>
      <c r="C7" s="342"/>
      <c r="D7" s="342"/>
      <c r="E7" s="342"/>
      <c r="F7" s="342"/>
      <c r="G7" s="342"/>
      <c r="H7" s="876" t="s">
        <v>1843</v>
      </c>
      <c r="I7" s="327"/>
      <c r="J7" s="321"/>
      <c r="K7" s="327"/>
      <c r="L7" s="327"/>
    </row>
    <row r="8" spans="1:12" s="28" customFormat="1" ht="12.75" thickBot="1">
      <c r="A8" s="366"/>
      <c r="B8" s="366"/>
      <c r="C8" s="366"/>
      <c r="D8" s="366"/>
      <c r="E8" s="879"/>
      <c r="F8" s="879"/>
      <c r="G8" s="1477"/>
      <c r="H8" s="879"/>
      <c r="I8" s="884"/>
      <c r="J8" s="366"/>
      <c r="K8" s="327"/>
      <c r="L8" s="327"/>
    </row>
    <row r="9" spans="1:12" s="872" customFormat="1">
      <c r="A9" s="885"/>
      <c r="B9" s="886" t="s">
        <v>1321</v>
      </c>
      <c r="C9" s="887">
        <v>-2</v>
      </c>
      <c r="D9" s="888">
        <v>-3</v>
      </c>
      <c r="E9" s="887">
        <v>-4</v>
      </c>
      <c r="F9" s="888">
        <v>-5</v>
      </c>
      <c r="G9" s="888">
        <v>-6</v>
      </c>
      <c r="H9" s="888">
        <v>-7</v>
      </c>
      <c r="I9" s="888">
        <v>-8</v>
      </c>
      <c r="J9" s="888">
        <v>-9</v>
      </c>
      <c r="K9" s="889"/>
      <c r="L9" s="889"/>
    </row>
    <row r="10" spans="1:12" s="28" customFormat="1">
      <c r="A10" s="326" t="s">
        <v>119</v>
      </c>
      <c r="B10" s="781" t="s">
        <v>809</v>
      </c>
      <c r="C10" s="326" t="s">
        <v>1980</v>
      </c>
      <c r="D10" s="326" t="s">
        <v>146</v>
      </c>
      <c r="E10" s="418" t="s">
        <v>2163</v>
      </c>
      <c r="F10" s="348"/>
      <c r="G10" s="348" t="s">
        <v>2374</v>
      </c>
      <c r="H10" s="348" t="s">
        <v>1242</v>
      </c>
      <c r="I10" s="890" t="s">
        <v>1389</v>
      </c>
      <c r="J10" s="348" t="s">
        <v>1389</v>
      </c>
      <c r="K10" s="327"/>
      <c r="L10" s="327"/>
    </row>
    <row r="11" spans="1:12" s="28" customFormat="1" ht="15" customHeight="1">
      <c r="A11" s="570" t="s">
        <v>1029</v>
      </c>
      <c r="B11" s="570" t="s">
        <v>1390</v>
      </c>
      <c r="C11" s="873" t="s">
        <v>2634</v>
      </c>
      <c r="D11" s="873" t="s">
        <v>2635</v>
      </c>
      <c r="E11" s="567" t="s">
        <v>2165</v>
      </c>
      <c r="F11" s="567" t="s">
        <v>4183</v>
      </c>
      <c r="G11" s="1478" t="s">
        <v>4212</v>
      </c>
      <c r="H11" s="726" t="s">
        <v>1391</v>
      </c>
      <c r="I11" s="891" t="s">
        <v>1392</v>
      </c>
      <c r="J11" s="567" t="s">
        <v>1393</v>
      </c>
      <c r="K11" s="327"/>
      <c r="L11" s="327"/>
    </row>
    <row r="12" spans="1:12" s="28" customFormat="1">
      <c r="A12" s="364">
        <v>1</v>
      </c>
      <c r="B12" s="321" t="s">
        <v>1394</v>
      </c>
      <c r="C12" s="364"/>
      <c r="D12" s="364"/>
      <c r="E12" s="328"/>
      <c r="F12" s="328"/>
      <c r="G12" s="328"/>
      <c r="H12" s="328"/>
      <c r="I12" s="892"/>
      <c r="J12" s="328"/>
      <c r="K12" s="327"/>
      <c r="L12" s="327"/>
    </row>
    <row r="13" spans="1:12" s="28" customFormat="1">
      <c r="A13" s="364">
        <v>2</v>
      </c>
      <c r="B13" s="327" t="s">
        <v>1428</v>
      </c>
      <c r="C13" s="401">
        <v>43403.76</v>
      </c>
      <c r="D13" s="401">
        <v>43403.76</v>
      </c>
      <c r="E13" s="332">
        <v>43404</v>
      </c>
      <c r="F13" s="332"/>
      <c r="G13" s="332">
        <v>-16209.22</v>
      </c>
      <c r="H13" s="332">
        <v>27194.78</v>
      </c>
      <c r="I13" s="329">
        <v>0</v>
      </c>
      <c r="J13" s="332">
        <v>0</v>
      </c>
      <c r="K13" s="327"/>
      <c r="L13" s="327"/>
    </row>
    <row r="14" spans="1:12" s="28" customFormat="1">
      <c r="A14" s="364">
        <v>3</v>
      </c>
      <c r="B14" s="327" t="s">
        <v>1429</v>
      </c>
      <c r="C14" s="320">
        <v>22507.98</v>
      </c>
      <c r="D14" s="320">
        <v>22523.360000000001</v>
      </c>
      <c r="E14" s="328">
        <v>22518</v>
      </c>
      <c r="F14" s="328"/>
      <c r="G14" s="328">
        <v>0</v>
      </c>
      <c r="H14" s="328">
        <v>22518</v>
      </c>
      <c r="I14" s="329">
        <v>0</v>
      </c>
      <c r="J14" s="328">
        <v>0</v>
      </c>
      <c r="K14" s="327"/>
      <c r="L14" s="327"/>
    </row>
    <row r="15" spans="1:12" s="28" customFormat="1">
      <c r="A15" s="364">
        <v>4</v>
      </c>
      <c r="B15" s="327" t="s">
        <v>1216</v>
      </c>
      <c r="C15" s="320">
        <v>0</v>
      </c>
      <c r="D15" s="320">
        <v>0</v>
      </c>
      <c r="E15" s="328">
        <v>0</v>
      </c>
      <c r="F15" s="328"/>
      <c r="G15" s="328">
        <v>0</v>
      </c>
      <c r="H15" s="328">
        <v>0</v>
      </c>
      <c r="I15" s="329">
        <v>0</v>
      </c>
      <c r="J15" s="328">
        <v>0</v>
      </c>
      <c r="K15" s="327"/>
      <c r="L15" s="327"/>
    </row>
    <row r="16" spans="1:12" s="28" customFormat="1">
      <c r="A16" s="364">
        <v>5</v>
      </c>
      <c r="B16" s="321" t="s">
        <v>1217</v>
      </c>
      <c r="C16" s="320"/>
      <c r="D16" s="320"/>
      <c r="E16" s="328"/>
      <c r="F16" s="328"/>
      <c r="G16" s="328"/>
      <c r="H16" s="328"/>
      <c r="I16" s="329"/>
      <c r="J16" s="328" t="s">
        <v>809</v>
      </c>
      <c r="K16" s="327"/>
      <c r="L16" s="327"/>
    </row>
    <row r="17" spans="1:12" s="28" customFormat="1">
      <c r="A17" s="364">
        <v>6</v>
      </c>
      <c r="B17" s="327" t="s">
        <v>1218</v>
      </c>
      <c r="C17" s="320">
        <v>-349935.25</v>
      </c>
      <c r="D17" s="320">
        <v>-349935.25</v>
      </c>
      <c r="E17" s="328">
        <v>-349935</v>
      </c>
      <c r="F17" s="328"/>
      <c r="G17" s="328">
        <v>349935.25</v>
      </c>
      <c r="H17" s="328">
        <v>0.25</v>
      </c>
      <c r="I17" s="329">
        <v>0</v>
      </c>
      <c r="J17" s="328">
        <v>0</v>
      </c>
      <c r="K17" s="328"/>
      <c r="L17" s="327"/>
    </row>
    <row r="18" spans="1:12" s="28" customFormat="1">
      <c r="A18" s="364">
        <v>7</v>
      </c>
      <c r="B18" s="327" t="s">
        <v>1219</v>
      </c>
      <c r="C18" s="320">
        <v>139947.9</v>
      </c>
      <c r="D18" s="320">
        <v>141474.57</v>
      </c>
      <c r="E18" s="328">
        <v>140416</v>
      </c>
      <c r="F18" s="332"/>
      <c r="G18" s="328">
        <v>-4837.6000000000004</v>
      </c>
      <c r="H18" s="328">
        <v>135578.4</v>
      </c>
      <c r="I18" s="329">
        <v>0</v>
      </c>
      <c r="J18" s="328">
        <v>0</v>
      </c>
      <c r="K18" s="328"/>
      <c r="L18" s="327"/>
    </row>
    <row r="19" spans="1:12" s="28" customFormat="1">
      <c r="A19" s="364">
        <v>8</v>
      </c>
      <c r="B19" s="327" t="s">
        <v>1220</v>
      </c>
      <c r="C19" s="320">
        <v>0</v>
      </c>
      <c r="D19" s="320">
        <v>0</v>
      </c>
      <c r="E19" s="328">
        <v>0</v>
      </c>
      <c r="F19" s="328"/>
      <c r="G19" s="328">
        <v>0</v>
      </c>
      <c r="H19" s="328">
        <v>0</v>
      </c>
      <c r="I19" s="329">
        <v>0</v>
      </c>
      <c r="J19" s="328">
        <v>0</v>
      </c>
      <c r="K19" s="328"/>
      <c r="L19" s="327"/>
    </row>
    <row r="20" spans="1:12" s="28" customFormat="1">
      <c r="A20" s="364">
        <v>9</v>
      </c>
      <c r="B20" s="327" t="s">
        <v>1221</v>
      </c>
      <c r="C20" s="320">
        <v>0</v>
      </c>
      <c r="D20" s="320">
        <v>0</v>
      </c>
      <c r="E20" s="328">
        <v>0</v>
      </c>
      <c r="F20" s="328"/>
      <c r="G20" s="328">
        <v>0</v>
      </c>
      <c r="H20" s="328">
        <v>0</v>
      </c>
      <c r="I20" s="329">
        <v>0</v>
      </c>
      <c r="J20" s="328">
        <v>0</v>
      </c>
      <c r="K20" s="328"/>
      <c r="L20" s="327"/>
    </row>
    <row r="21" spans="1:12" s="28" customFormat="1">
      <c r="A21" s="364">
        <v>10</v>
      </c>
      <c r="B21" s="327" t="s">
        <v>1222</v>
      </c>
      <c r="C21" s="320">
        <v>2576876.42</v>
      </c>
      <c r="D21" s="320">
        <v>2579658.3199999998</v>
      </c>
      <c r="E21" s="328">
        <v>2578373</v>
      </c>
      <c r="F21" s="328"/>
      <c r="G21" s="328">
        <v>-68507.95</v>
      </c>
      <c r="H21" s="328">
        <v>2509865.0499999998</v>
      </c>
      <c r="I21" s="329">
        <v>0</v>
      </c>
      <c r="J21" s="328">
        <v>0</v>
      </c>
      <c r="K21" s="328"/>
      <c r="L21" s="327"/>
    </row>
    <row r="22" spans="1:12" s="28" customFormat="1">
      <c r="A22" s="364">
        <v>11</v>
      </c>
      <c r="B22" s="327" t="s">
        <v>1223</v>
      </c>
      <c r="C22" s="320">
        <v>0</v>
      </c>
      <c r="D22" s="320">
        <v>0</v>
      </c>
      <c r="E22" s="328">
        <v>0</v>
      </c>
      <c r="F22" s="328"/>
      <c r="G22" s="328">
        <v>0</v>
      </c>
      <c r="H22" s="328">
        <v>0</v>
      </c>
      <c r="I22" s="329">
        <v>0</v>
      </c>
      <c r="J22" s="328">
        <v>0</v>
      </c>
      <c r="K22" s="328"/>
      <c r="L22" s="327"/>
    </row>
    <row r="23" spans="1:12" s="28" customFormat="1">
      <c r="A23" s="364">
        <v>12</v>
      </c>
      <c r="B23" s="327" t="s">
        <v>1224</v>
      </c>
      <c r="C23" s="320">
        <v>323194.07</v>
      </c>
      <c r="D23" s="320">
        <v>327321.82</v>
      </c>
      <c r="E23" s="328">
        <v>326205</v>
      </c>
      <c r="F23" s="328"/>
      <c r="G23" s="328">
        <v>0.22</v>
      </c>
      <c r="H23" s="328">
        <v>326205.21999999997</v>
      </c>
      <c r="I23" s="329">
        <v>0</v>
      </c>
      <c r="J23" s="328">
        <v>0</v>
      </c>
      <c r="K23" s="328"/>
      <c r="L23" s="327"/>
    </row>
    <row r="24" spans="1:12" s="28" customFormat="1">
      <c r="A24" s="364">
        <v>13</v>
      </c>
      <c r="B24" s="327" t="s">
        <v>1225</v>
      </c>
      <c r="C24" s="320">
        <v>132634.07999999999</v>
      </c>
      <c r="D24" s="320">
        <v>132634.07999999999</v>
      </c>
      <c r="E24" s="328">
        <v>132634</v>
      </c>
      <c r="F24" s="328"/>
      <c r="G24" s="328">
        <v>310582.62</v>
      </c>
      <c r="H24" s="328">
        <v>443216.62</v>
      </c>
      <c r="I24" s="329">
        <v>0</v>
      </c>
      <c r="J24" s="328">
        <v>0</v>
      </c>
      <c r="K24" s="328"/>
      <c r="L24" s="327"/>
    </row>
    <row r="25" spans="1:12" s="28" customFormat="1">
      <c r="A25" s="364">
        <v>14</v>
      </c>
      <c r="B25" s="327" t="s">
        <v>1226</v>
      </c>
      <c r="C25" s="320">
        <v>11582.71</v>
      </c>
      <c r="D25" s="320">
        <v>14926.51</v>
      </c>
      <c r="E25" s="328">
        <v>12586</v>
      </c>
      <c r="F25" s="328"/>
      <c r="G25" s="328">
        <v>0</v>
      </c>
      <c r="H25" s="328">
        <v>12586</v>
      </c>
      <c r="I25" s="329">
        <v>0</v>
      </c>
      <c r="J25" s="328">
        <v>0</v>
      </c>
      <c r="K25" s="328"/>
      <c r="L25" s="327"/>
    </row>
    <row r="26" spans="1:12" s="28" customFormat="1">
      <c r="A26" s="364">
        <v>15</v>
      </c>
      <c r="B26" s="327" t="s">
        <v>1227</v>
      </c>
      <c r="C26" s="320">
        <v>0</v>
      </c>
      <c r="D26" s="320">
        <v>0</v>
      </c>
      <c r="E26" s="328">
        <v>0</v>
      </c>
      <c r="F26" s="328"/>
      <c r="G26" s="328">
        <v>0</v>
      </c>
      <c r="H26" s="328">
        <v>0</v>
      </c>
      <c r="I26" s="329">
        <v>0</v>
      </c>
      <c r="J26" s="328">
        <v>0</v>
      </c>
      <c r="K26" s="328"/>
      <c r="L26" s="327"/>
    </row>
    <row r="27" spans="1:12" s="28" customFormat="1">
      <c r="A27" s="364">
        <v>16</v>
      </c>
      <c r="B27" s="321" t="s">
        <v>1228</v>
      </c>
      <c r="C27" s="320"/>
      <c r="D27" s="320"/>
      <c r="E27" s="328"/>
      <c r="F27" s="328"/>
      <c r="G27" s="328"/>
      <c r="H27" s="328"/>
      <c r="I27" s="329"/>
      <c r="J27" s="328" t="s">
        <v>809</v>
      </c>
      <c r="K27" s="327"/>
      <c r="L27" s="327"/>
    </row>
    <row r="28" spans="1:12" s="28" customFormat="1">
      <c r="A28" s="364">
        <v>17</v>
      </c>
      <c r="B28" s="327" t="s">
        <v>1229</v>
      </c>
      <c r="C28" s="320">
        <v>431790.44</v>
      </c>
      <c r="D28" s="320">
        <v>431790.44</v>
      </c>
      <c r="E28" s="328">
        <v>431790</v>
      </c>
      <c r="F28" s="328"/>
      <c r="G28" s="328">
        <v>-327313</v>
      </c>
      <c r="H28" s="328">
        <v>104477</v>
      </c>
      <c r="I28" s="329">
        <v>0</v>
      </c>
      <c r="J28" s="328">
        <v>0</v>
      </c>
      <c r="K28" s="328"/>
      <c r="L28" s="327"/>
    </row>
    <row r="29" spans="1:12" s="28" customFormat="1">
      <c r="A29" s="364">
        <v>18</v>
      </c>
      <c r="B29" s="327" t="s">
        <v>1230</v>
      </c>
      <c r="C29" s="320">
        <v>2801571.1</v>
      </c>
      <c r="D29" s="320">
        <v>2811949.18</v>
      </c>
      <c r="E29" s="328">
        <v>2806331</v>
      </c>
      <c r="F29" s="328"/>
      <c r="G29" s="328">
        <v>504071.48</v>
      </c>
      <c r="H29" s="328">
        <v>3310402.48</v>
      </c>
      <c r="I29" s="329">
        <v>0</v>
      </c>
      <c r="J29" s="328">
        <v>0</v>
      </c>
      <c r="K29" s="328"/>
      <c r="L29" s="327"/>
    </row>
    <row r="30" spans="1:12" s="28" customFormat="1">
      <c r="A30" s="364">
        <v>19</v>
      </c>
      <c r="B30" s="531" t="s">
        <v>268</v>
      </c>
      <c r="C30" s="320">
        <v>935938.6</v>
      </c>
      <c r="D30" s="320">
        <v>997388.02</v>
      </c>
      <c r="E30" s="328">
        <v>971468</v>
      </c>
      <c r="F30" s="328"/>
      <c r="G30" s="328">
        <v>357691.77</v>
      </c>
      <c r="H30" s="328">
        <v>1329159.77</v>
      </c>
      <c r="I30" s="329">
        <v>0</v>
      </c>
      <c r="J30" s="328">
        <v>0</v>
      </c>
      <c r="K30" s="328"/>
      <c r="L30" s="327"/>
    </row>
    <row r="31" spans="1:12" s="28" customFormat="1">
      <c r="A31" s="364">
        <v>20</v>
      </c>
      <c r="B31" s="327" t="s">
        <v>109</v>
      </c>
      <c r="C31" s="320">
        <v>663011.62</v>
      </c>
      <c r="D31" s="320">
        <v>688010.3</v>
      </c>
      <c r="E31" s="328">
        <v>675327</v>
      </c>
      <c r="F31" s="328">
        <v>67819</v>
      </c>
      <c r="G31" s="328">
        <v>4737050.47</v>
      </c>
      <c r="H31" s="328">
        <v>5480196.4699999997</v>
      </c>
      <c r="I31" s="329">
        <v>0</v>
      </c>
      <c r="J31" s="328">
        <v>0</v>
      </c>
      <c r="K31" s="328"/>
      <c r="L31" s="327"/>
    </row>
    <row r="32" spans="1:12" s="28" customFormat="1">
      <c r="A32" s="364">
        <v>21</v>
      </c>
      <c r="B32" s="327" t="s">
        <v>110</v>
      </c>
      <c r="C32" s="320">
        <v>1702.5</v>
      </c>
      <c r="D32" s="320">
        <v>1702.5</v>
      </c>
      <c r="E32" s="328">
        <v>1703</v>
      </c>
      <c r="F32" s="328"/>
      <c r="G32" s="328">
        <v>0</v>
      </c>
      <c r="H32" s="328">
        <v>1703</v>
      </c>
      <c r="I32" s="329">
        <v>0</v>
      </c>
      <c r="J32" s="328">
        <v>0</v>
      </c>
      <c r="K32" s="328"/>
      <c r="L32" s="327"/>
    </row>
    <row r="33" spans="1:15" s="28" customFormat="1">
      <c r="A33" s="364">
        <v>22</v>
      </c>
      <c r="B33" s="321" t="s">
        <v>1557</v>
      </c>
      <c r="C33" s="320"/>
      <c r="D33" s="320"/>
      <c r="E33" s="328"/>
      <c r="F33" s="328"/>
      <c r="G33" s="328"/>
      <c r="H33" s="328"/>
      <c r="I33" s="329"/>
      <c r="J33" s="328" t="s">
        <v>809</v>
      </c>
      <c r="K33" s="327"/>
      <c r="L33" s="327"/>
    </row>
    <row r="34" spans="1:15" s="28" customFormat="1">
      <c r="A34" s="364">
        <v>23</v>
      </c>
      <c r="B34" s="327" t="s">
        <v>1558</v>
      </c>
      <c r="C34" s="320">
        <v>0</v>
      </c>
      <c r="D34" s="320">
        <v>0</v>
      </c>
      <c r="E34" s="328">
        <v>0</v>
      </c>
      <c r="F34" s="328"/>
      <c r="G34" s="328">
        <v>0</v>
      </c>
      <c r="H34" s="328">
        <v>0</v>
      </c>
      <c r="I34" s="329">
        <v>0</v>
      </c>
      <c r="J34" s="328">
        <v>0</v>
      </c>
      <c r="K34" s="328"/>
      <c r="L34" s="327"/>
    </row>
    <row r="35" spans="1:15" s="28" customFormat="1">
      <c r="A35" s="364">
        <v>24</v>
      </c>
      <c r="B35" s="327" t="s">
        <v>1559</v>
      </c>
      <c r="C35" s="320">
        <v>2544.63</v>
      </c>
      <c r="D35" s="320">
        <v>2544.63</v>
      </c>
      <c r="E35" s="328">
        <v>2545</v>
      </c>
      <c r="F35" s="328"/>
      <c r="G35" s="328">
        <v>0</v>
      </c>
      <c r="H35" s="328">
        <v>2545</v>
      </c>
      <c r="I35" s="329">
        <v>0</v>
      </c>
      <c r="J35" s="328">
        <v>0</v>
      </c>
      <c r="K35" s="328"/>
      <c r="L35" s="327"/>
    </row>
    <row r="36" spans="1:15" s="28" customFormat="1">
      <c r="A36" s="364">
        <v>25</v>
      </c>
      <c r="B36" s="531" t="s">
        <v>510</v>
      </c>
      <c r="C36" s="320">
        <v>30959.81</v>
      </c>
      <c r="D36" s="320">
        <v>30775.98</v>
      </c>
      <c r="E36" s="328">
        <v>30210</v>
      </c>
      <c r="F36" s="328"/>
      <c r="G36" s="328">
        <v>0</v>
      </c>
      <c r="H36" s="328">
        <v>30210</v>
      </c>
      <c r="I36" s="329">
        <v>0</v>
      </c>
      <c r="J36" s="328">
        <v>0</v>
      </c>
      <c r="K36" s="328"/>
      <c r="L36" s="327"/>
    </row>
    <row r="37" spans="1:15" s="28" customFormat="1">
      <c r="A37" s="364">
        <v>26</v>
      </c>
      <c r="B37" s="327" t="s">
        <v>1560</v>
      </c>
      <c r="C37" s="320">
        <v>3224540.19</v>
      </c>
      <c r="D37" s="320">
        <v>3236063.1</v>
      </c>
      <c r="E37" s="328">
        <v>3228780</v>
      </c>
      <c r="F37" s="328"/>
      <c r="G37" s="328">
        <v>1108.18</v>
      </c>
      <c r="H37" s="328">
        <v>3229888.18</v>
      </c>
      <c r="I37" s="329">
        <v>0</v>
      </c>
      <c r="J37" s="328">
        <v>0</v>
      </c>
      <c r="K37" s="328"/>
      <c r="L37" s="327"/>
    </row>
    <row r="38" spans="1:15" s="28" customFormat="1">
      <c r="A38" s="364">
        <v>27</v>
      </c>
      <c r="B38" s="327" t="s">
        <v>1561</v>
      </c>
      <c r="C38" s="320">
        <v>16728957.369999999</v>
      </c>
      <c r="D38" s="320">
        <v>16855983.129999999</v>
      </c>
      <c r="E38" s="328">
        <v>16802130</v>
      </c>
      <c r="F38" s="328">
        <v>338852.84750004578</v>
      </c>
      <c r="G38" s="328">
        <v>79374.61</v>
      </c>
      <c r="H38" s="328">
        <v>17220357.457500044</v>
      </c>
      <c r="I38" s="329">
        <v>0</v>
      </c>
      <c r="J38" s="328">
        <v>0</v>
      </c>
      <c r="K38" s="328"/>
      <c r="L38" s="327"/>
      <c r="M38" s="578"/>
      <c r="N38" s="578"/>
      <c r="O38" s="578"/>
    </row>
    <row r="39" spans="1:15" s="28" customFormat="1">
      <c r="A39" s="364">
        <v>28</v>
      </c>
      <c r="B39" s="327" t="s">
        <v>1562</v>
      </c>
      <c r="C39" s="320">
        <v>2346330.0299999998</v>
      </c>
      <c r="D39" s="320">
        <v>2431353.8199999998</v>
      </c>
      <c r="E39" s="328">
        <v>2395308</v>
      </c>
      <c r="F39" s="328"/>
      <c r="G39" s="328">
        <v>256927.4</v>
      </c>
      <c r="H39" s="328">
        <v>2652235.4</v>
      </c>
      <c r="I39" s="329">
        <v>0</v>
      </c>
      <c r="J39" s="328">
        <v>0</v>
      </c>
      <c r="K39" s="328"/>
      <c r="L39" s="327"/>
    </row>
    <row r="40" spans="1:15" s="28" customFormat="1">
      <c r="A40" s="364">
        <v>29</v>
      </c>
      <c r="B40" s="327" t="s">
        <v>1563</v>
      </c>
      <c r="C40" s="320">
        <v>1122089.55</v>
      </c>
      <c r="D40" s="320">
        <v>1237131.2000000002</v>
      </c>
      <c r="E40" s="328">
        <v>1183096</v>
      </c>
      <c r="F40" s="328"/>
      <c r="G40" s="328">
        <v>575</v>
      </c>
      <c r="H40" s="328">
        <v>1183671</v>
      </c>
      <c r="I40" s="329">
        <v>0</v>
      </c>
      <c r="J40" s="328">
        <v>0</v>
      </c>
      <c r="K40" s="328"/>
      <c r="L40" s="327"/>
    </row>
    <row r="41" spans="1:15" s="28" customFormat="1">
      <c r="A41" s="364">
        <v>30</v>
      </c>
      <c r="B41" s="327" t="s">
        <v>1564</v>
      </c>
      <c r="C41" s="320">
        <v>917581.76</v>
      </c>
      <c r="D41" s="320">
        <v>936747.35</v>
      </c>
      <c r="E41" s="328">
        <v>929838</v>
      </c>
      <c r="F41" s="328"/>
      <c r="G41" s="328">
        <v>0</v>
      </c>
      <c r="H41" s="328">
        <v>929838</v>
      </c>
      <c r="I41" s="329">
        <v>0</v>
      </c>
      <c r="J41" s="328">
        <v>0</v>
      </c>
      <c r="K41" s="328"/>
      <c r="L41" s="327"/>
    </row>
    <row r="42" spans="1:15" s="28" customFormat="1">
      <c r="A42" s="364">
        <v>31</v>
      </c>
      <c r="B42" s="531" t="s">
        <v>271</v>
      </c>
      <c r="C42" s="320">
        <v>54834.57</v>
      </c>
      <c r="D42" s="320">
        <v>69979.66</v>
      </c>
      <c r="E42" s="328">
        <v>64201</v>
      </c>
      <c r="F42" s="328"/>
      <c r="G42" s="328">
        <v>0</v>
      </c>
      <c r="H42" s="328">
        <v>64201</v>
      </c>
      <c r="I42" s="329">
        <v>0</v>
      </c>
      <c r="J42" s="328">
        <v>0</v>
      </c>
      <c r="K42" s="328"/>
      <c r="L42" s="327"/>
    </row>
    <row r="43" spans="1:15" s="28" customFormat="1">
      <c r="A43" s="364">
        <v>32</v>
      </c>
      <c r="B43" s="327" t="s">
        <v>1603</v>
      </c>
      <c r="C43" s="320">
        <v>0</v>
      </c>
      <c r="D43" s="320">
        <v>0</v>
      </c>
      <c r="E43" s="328">
        <v>0</v>
      </c>
      <c r="F43" s="328"/>
      <c r="G43" s="328">
        <v>0</v>
      </c>
      <c r="H43" s="328">
        <v>0</v>
      </c>
      <c r="I43" s="329">
        <v>0</v>
      </c>
      <c r="J43" s="328">
        <v>0</v>
      </c>
      <c r="K43" s="328"/>
      <c r="L43" s="327"/>
    </row>
    <row r="44" spans="1:15" s="28" customFormat="1">
      <c r="A44" s="364">
        <v>33</v>
      </c>
      <c r="B44" s="321" t="s">
        <v>1689</v>
      </c>
      <c r="C44" s="320"/>
      <c r="D44" s="320"/>
      <c r="E44" s="328"/>
      <c r="F44" s="328"/>
      <c r="G44" s="328"/>
      <c r="H44" s="328"/>
      <c r="I44" s="329"/>
      <c r="J44" s="328" t="s">
        <v>809</v>
      </c>
      <c r="K44" s="327"/>
      <c r="L44" s="327"/>
    </row>
    <row r="45" spans="1:15" s="28" customFormat="1">
      <c r="A45" s="364">
        <v>34</v>
      </c>
      <c r="B45" s="327" t="s">
        <v>1159</v>
      </c>
      <c r="C45" s="320">
        <v>30929.58</v>
      </c>
      <c r="D45" s="320">
        <v>31048.55</v>
      </c>
      <c r="E45" s="328">
        <v>31016</v>
      </c>
      <c r="F45" s="328"/>
      <c r="G45" s="328">
        <v>-22841</v>
      </c>
      <c r="H45" s="328">
        <v>8175</v>
      </c>
      <c r="I45" s="329">
        <v>0</v>
      </c>
      <c r="J45" s="328">
        <v>0</v>
      </c>
      <c r="K45" s="327"/>
      <c r="L45" s="327"/>
    </row>
    <row r="46" spans="1:15" s="28" customFormat="1">
      <c r="A46" s="364">
        <v>35</v>
      </c>
      <c r="B46" s="327" t="s">
        <v>1160</v>
      </c>
      <c r="C46" s="320">
        <v>13584161.640000001</v>
      </c>
      <c r="D46" s="320">
        <v>13703355.210000001</v>
      </c>
      <c r="E46" s="328">
        <v>13648565</v>
      </c>
      <c r="F46" s="328"/>
      <c r="G46" s="328">
        <v>-13187159.76</v>
      </c>
      <c r="H46" s="328">
        <v>461405.24000000022</v>
      </c>
      <c r="I46" s="329">
        <v>0</v>
      </c>
      <c r="J46" s="328">
        <v>0</v>
      </c>
      <c r="K46" s="327"/>
      <c r="L46" s="327"/>
    </row>
    <row r="47" spans="1:15" s="28" customFormat="1">
      <c r="A47" s="364">
        <v>36</v>
      </c>
      <c r="B47" s="327" t="s">
        <v>1161</v>
      </c>
      <c r="C47" s="320">
        <v>1838927.36</v>
      </c>
      <c r="D47" s="320">
        <v>1919576.4300000002</v>
      </c>
      <c r="E47" s="320">
        <v>1886921</v>
      </c>
      <c r="F47" s="328">
        <v>-299853</v>
      </c>
      <c r="G47" s="320">
        <v>-1226</v>
      </c>
      <c r="H47" s="328">
        <v>1585842</v>
      </c>
      <c r="I47" s="329">
        <v>0</v>
      </c>
      <c r="J47" s="328">
        <v>0</v>
      </c>
      <c r="K47" s="327"/>
      <c r="L47" s="327"/>
    </row>
    <row r="48" spans="1:15" s="28" customFormat="1">
      <c r="A48" s="364">
        <v>37</v>
      </c>
      <c r="B48" s="327" t="s">
        <v>1162</v>
      </c>
      <c r="C48" s="320">
        <v>654226.15</v>
      </c>
      <c r="D48" s="320">
        <v>706267.01</v>
      </c>
      <c r="E48" s="320">
        <v>693604</v>
      </c>
      <c r="F48" s="1327">
        <v>-128863.25</v>
      </c>
      <c r="G48" s="320">
        <v>0</v>
      </c>
      <c r="H48" s="328">
        <v>564740.75</v>
      </c>
      <c r="I48" s="329">
        <v>0</v>
      </c>
      <c r="J48" s="328">
        <v>0</v>
      </c>
      <c r="K48" s="327"/>
      <c r="L48" s="327"/>
    </row>
    <row r="49" spans="1:12" s="28" customFormat="1">
      <c r="A49" s="364">
        <v>38</v>
      </c>
      <c r="B49" s="327" t="s">
        <v>1163</v>
      </c>
      <c r="C49" s="320">
        <v>345.61</v>
      </c>
      <c r="D49" s="320">
        <v>3051.14</v>
      </c>
      <c r="E49" s="328">
        <v>1110</v>
      </c>
      <c r="F49" s="328"/>
      <c r="G49" s="328">
        <v>0</v>
      </c>
      <c r="H49" s="328">
        <v>1110</v>
      </c>
      <c r="I49" s="329">
        <v>0</v>
      </c>
      <c r="J49" s="328">
        <v>0</v>
      </c>
      <c r="K49" s="327"/>
      <c r="L49" s="327"/>
    </row>
    <row r="50" spans="1:12" s="28" customFormat="1">
      <c r="A50" s="364">
        <v>39</v>
      </c>
      <c r="B50" s="327" t="s">
        <v>1164</v>
      </c>
      <c r="C50" s="320">
        <v>143721.63</v>
      </c>
      <c r="D50" s="320">
        <v>156030.29999999999</v>
      </c>
      <c r="E50" s="328">
        <v>148774</v>
      </c>
      <c r="F50" s="328"/>
      <c r="G50" s="328">
        <v>0</v>
      </c>
      <c r="H50" s="328">
        <v>148774</v>
      </c>
      <c r="I50" s="329">
        <v>0</v>
      </c>
      <c r="J50" s="328">
        <v>0</v>
      </c>
      <c r="K50" s="327"/>
      <c r="L50" s="327"/>
    </row>
    <row r="51" spans="1:12" s="28" customFormat="1">
      <c r="A51" s="364">
        <v>40</v>
      </c>
      <c r="B51" s="327" t="s">
        <v>1165</v>
      </c>
      <c r="C51" s="320">
        <v>16672.650000000001</v>
      </c>
      <c r="D51" s="320">
        <v>17016.650000000001</v>
      </c>
      <c r="E51" s="328">
        <v>16699</v>
      </c>
      <c r="F51" s="328"/>
      <c r="G51" s="328">
        <v>0</v>
      </c>
      <c r="H51" s="328">
        <v>16699</v>
      </c>
      <c r="I51" s="329">
        <v>0</v>
      </c>
      <c r="J51" s="328">
        <v>0</v>
      </c>
      <c r="K51" s="327"/>
      <c r="L51" s="327"/>
    </row>
    <row r="52" spans="1:12" s="28" customFormat="1">
      <c r="A52" s="364">
        <v>41</v>
      </c>
      <c r="B52" s="327" t="s">
        <v>1993</v>
      </c>
      <c r="C52" s="320">
        <v>7696.14</v>
      </c>
      <c r="D52" s="320">
        <v>16712.580000000002</v>
      </c>
      <c r="E52" s="328">
        <v>11379</v>
      </c>
      <c r="F52" s="328"/>
      <c r="G52" s="328">
        <v>0</v>
      </c>
      <c r="H52" s="328">
        <v>11379</v>
      </c>
      <c r="I52" s="329">
        <v>0</v>
      </c>
      <c r="J52" s="328">
        <v>0</v>
      </c>
      <c r="K52" s="327"/>
      <c r="L52" s="327"/>
    </row>
    <row r="53" spans="1:12" s="28" customFormat="1">
      <c r="A53" s="364">
        <v>42</v>
      </c>
      <c r="B53" s="327" t="s">
        <v>1998</v>
      </c>
      <c r="C53" s="320">
        <v>16307.62</v>
      </c>
      <c r="D53" s="320">
        <v>16751.95</v>
      </c>
      <c r="E53" s="328">
        <v>16630</v>
      </c>
      <c r="F53" s="328"/>
      <c r="G53" s="328">
        <v>0</v>
      </c>
      <c r="H53" s="328">
        <v>16630</v>
      </c>
      <c r="I53" s="329">
        <v>0</v>
      </c>
      <c r="J53" s="328">
        <v>0</v>
      </c>
      <c r="K53" s="327"/>
      <c r="L53" s="327"/>
    </row>
    <row r="54" spans="1:12" s="28" customFormat="1" ht="12" customHeight="1">
      <c r="A54" s="364">
        <v>43</v>
      </c>
      <c r="B54" s="942" t="s">
        <v>588</v>
      </c>
      <c r="C54" s="320">
        <v>805.67</v>
      </c>
      <c r="D54" s="320">
        <v>805.67</v>
      </c>
      <c r="E54" s="328">
        <v>806</v>
      </c>
      <c r="F54" s="328"/>
      <c r="G54" s="328">
        <v>0</v>
      </c>
      <c r="H54" s="328">
        <v>806</v>
      </c>
      <c r="I54" s="329">
        <v>0</v>
      </c>
      <c r="J54" s="328">
        <v>0</v>
      </c>
      <c r="K54" s="327"/>
      <c r="L54" s="327"/>
    </row>
    <row r="55" spans="1:12" s="894" customFormat="1" ht="12" customHeight="1">
      <c r="A55" s="364">
        <v>44</v>
      </c>
      <c r="B55" s="531" t="s">
        <v>1650</v>
      </c>
      <c r="C55" s="320">
        <v>783261.6</v>
      </c>
      <c r="D55" s="320">
        <v>783261.6</v>
      </c>
      <c r="E55" s="328">
        <v>783262</v>
      </c>
      <c r="F55" s="328">
        <v>423000</v>
      </c>
      <c r="G55" s="328">
        <v>-750755.6800000004</v>
      </c>
      <c r="H55" s="328">
        <v>455506.3199999996</v>
      </c>
      <c r="I55" s="329">
        <v>0</v>
      </c>
      <c r="J55" s="328">
        <v>0</v>
      </c>
      <c r="K55" s="332"/>
      <c r="L55" s="332"/>
    </row>
    <row r="56" spans="1:12" s="28" customFormat="1" ht="14.1" customHeight="1" thickBot="1">
      <c r="A56" s="364">
        <v>45</v>
      </c>
      <c r="B56" s="895" t="s">
        <v>152</v>
      </c>
      <c r="C56" s="388">
        <v>49239119.490000002</v>
      </c>
      <c r="D56" s="388">
        <v>49997303.569999993</v>
      </c>
      <c r="E56" s="388">
        <v>49667694</v>
      </c>
      <c r="F56" s="388">
        <v>400955.59750004578</v>
      </c>
      <c r="G56" s="388">
        <v>-7781533.21</v>
      </c>
      <c r="H56" s="388">
        <v>42287116.38750004</v>
      </c>
      <c r="I56" s="892"/>
      <c r="J56" s="388">
        <v>0</v>
      </c>
      <c r="K56" s="327"/>
      <c r="L56" s="327"/>
    </row>
    <row r="57" spans="1:12" s="28" customFormat="1" ht="12.75" thickTop="1">
      <c r="A57" s="364">
        <v>46</v>
      </c>
      <c r="B57" s="952" t="s">
        <v>2485</v>
      </c>
      <c r="C57" s="335"/>
      <c r="D57" s="327"/>
      <c r="E57" s="327"/>
      <c r="F57" s="327"/>
      <c r="G57" s="327"/>
      <c r="H57" s="327"/>
      <c r="I57" s="892"/>
      <c r="J57" s="327"/>
      <c r="K57" s="327"/>
      <c r="L57" s="327"/>
    </row>
    <row r="58" spans="1:12" s="28" customFormat="1">
      <c r="A58" s="364">
        <v>47</v>
      </c>
      <c r="B58" s="322" t="s">
        <v>2484</v>
      </c>
      <c r="C58" s="322"/>
      <c r="D58" s="327"/>
      <c r="E58" s="322"/>
      <c r="F58" s="327"/>
      <c r="G58" s="327"/>
      <c r="H58" s="327"/>
      <c r="I58" s="892"/>
      <c r="J58" s="327"/>
      <c r="K58" s="327"/>
      <c r="L58" s="327"/>
    </row>
    <row r="59" spans="1:12" s="28" customFormat="1">
      <c r="A59" s="364">
        <v>48</v>
      </c>
      <c r="B59" s="951" t="s">
        <v>2538</v>
      </c>
      <c r="C59" s="319">
        <v>0</v>
      </c>
      <c r="D59" s="319">
        <v>0</v>
      </c>
      <c r="E59" s="319">
        <v>0</v>
      </c>
      <c r="F59" s="327"/>
      <c r="G59" s="327"/>
      <c r="H59" s="327"/>
      <c r="I59" s="892"/>
      <c r="J59" s="327"/>
      <c r="K59" s="327"/>
      <c r="L59" s="327"/>
    </row>
    <row r="60" spans="1:12" s="28" customFormat="1">
      <c r="A60" s="364">
        <v>49</v>
      </c>
      <c r="B60" s="949" t="s">
        <v>1161</v>
      </c>
      <c r="C60" s="319">
        <v>-414538.3600000001</v>
      </c>
      <c r="D60" s="319">
        <v>-421080</v>
      </c>
      <c r="E60" s="319">
        <v>-414990</v>
      </c>
      <c r="F60" s="327"/>
      <c r="G60" s="327"/>
      <c r="H60" s="327"/>
      <c r="I60" s="892"/>
      <c r="J60" s="327"/>
      <c r="K60" s="327"/>
      <c r="L60" s="327"/>
    </row>
    <row r="61" spans="1:12" s="28" customFormat="1">
      <c r="A61" s="364">
        <v>50</v>
      </c>
      <c r="B61" s="949" t="s">
        <v>1162</v>
      </c>
      <c r="C61" s="319">
        <v>-158650.15000000002</v>
      </c>
      <c r="D61" s="319">
        <v>-166820.01</v>
      </c>
      <c r="E61" s="319">
        <v>-164146</v>
      </c>
      <c r="F61" s="327"/>
      <c r="G61" s="327"/>
      <c r="H61" s="327"/>
      <c r="I61" s="892"/>
      <c r="J61" s="327"/>
      <c r="K61" s="327"/>
      <c r="L61" s="327"/>
    </row>
    <row r="62" spans="1:12" s="28" customFormat="1">
      <c r="A62" s="364">
        <v>51</v>
      </c>
      <c r="B62" s="951" t="s">
        <v>2541</v>
      </c>
      <c r="C62" s="319">
        <v>0</v>
      </c>
      <c r="D62" s="319">
        <v>0</v>
      </c>
      <c r="E62" s="319">
        <v>0</v>
      </c>
      <c r="F62" s="327"/>
      <c r="G62" s="327"/>
      <c r="H62" s="327"/>
      <c r="I62" s="892"/>
      <c r="J62" s="327"/>
      <c r="K62" s="327"/>
      <c r="L62" s="327"/>
    </row>
    <row r="63" spans="1:12" s="28" customFormat="1">
      <c r="A63" s="364">
        <v>52</v>
      </c>
      <c r="B63" s="951" t="s">
        <v>2542</v>
      </c>
      <c r="C63" s="319">
        <v>0</v>
      </c>
      <c r="D63" s="319">
        <v>0</v>
      </c>
      <c r="E63" s="319">
        <v>0</v>
      </c>
      <c r="F63" s="327"/>
      <c r="G63" s="327"/>
      <c r="H63" s="327"/>
      <c r="I63" s="892"/>
      <c r="J63" s="327"/>
      <c r="K63" s="327"/>
      <c r="L63" s="327"/>
    </row>
    <row r="64" spans="1:12" s="28" customFormat="1">
      <c r="A64" s="364">
        <v>53</v>
      </c>
      <c r="B64" s="951" t="s">
        <v>2539</v>
      </c>
      <c r="C64" s="319">
        <v>0</v>
      </c>
      <c r="D64" s="319">
        <v>0</v>
      </c>
      <c r="E64" s="319">
        <v>0</v>
      </c>
      <c r="F64" s="327"/>
      <c r="G64" s="327"/>
      <c r="H64" s="327"/>
      <c r="I64" s="892"/>
      <c r="J64" s="327"/>
      <c r="K64" s="327"/>
      <c r="L64" s="327"/>
    </row>
    <row r="65" spans="1:12" s="28" customFormat="1">
      <c r="A65" s="364">
        <v>54</v>
      </c>
      <c r="B65" s="951" t="s">
        <v>2540</v>
      </c>
      <c r="C65" s="319">
        <v>0</v>
      </c>
      <c r="D65" s="319">
        <v>0</v>
      </c>
      <c r="E65" s="319">
        <v>0</v>
      </c>
      <c r="F65" s="327"/>
      <c r="G65" s="327"/>
      <c r="H65" s="327"/>
      <c r="I65" s="892"/>
      <c r="J65" s="327"/>
      <c r="K65" s="327"/>
      <c r="L65" s="327"/>
    </row>
    <row r="66" spans="1:12" s="28" customFormat="1">
      <c r="A66" s="364">
        <v>55</v>
      </c>
      <c r="B66" s="951" t="s">
        <v>588</v>
      </c>
      <c r="C66" s="319">
        <v>0</v>
      </c>
      <c r="D66" s="319">
        <v>0</v>
      </c>
      <c r="E66" s="319">
        <v>0</v>
      </c>
      <c r="F66" s="327"/>
      <c r="G66" s="327"/>
      <c r="H66" s="327"/>
      <c r="I66" s="892"/>
      <c r="J66" s="327"/>
      <c r="K66" s="327"/>
      <c r="L66" s="327"/>
    </row>
    <row r="67" spans="1:12" s="28" customFormat="1">
      <c r="A67" s="364">
        <v>56</v>
      </c>
      <c r="B67" s="951" t="s">
        <v>1650</v>
      </c>
      <c r="C67" s="319">
        <v>0</v>
      </c>
      <c r="D67" s="319">
        <v>0</v>
      </c>
      <c r="E67" s="319">
        <v>0</v>
      </c>
      <c r="F67" s="327"/>
      <c r="G67" s="327"/>
      <c r="H67" s="327"/>
      <c r="I67" s="892"/>
      <c r="J67" s="327"/>
      <c r="K67" s="327"/>
      <c r="L67" s="327"/>
    </row>
    <row r="68" spans="1:12" s="28" customFormat="1" ht="12.75" thickBot="1">
      <c r="A68" s="364">
        <v>57</v>
      </c>
      <c r="B68" s="947" t="s">
        <v>2483</v>
      </c>
      <c r="C68" s="1029">
        <v>48665930.980000004</v>
      </c>
      <c r="D68" s="1029">
        <v>49409403.559999995</v>
      </c>
      <c r="E68" s="1029">
        <v>49088558</v>
      </c>
      <c r="F68" s="327"/>
      <c r="G68" s="327"/>
      <c r="H68" s="327"/>
      <c r="I68" s="892"/>
      <c r="J68" s="327"/>
      <c r="K68" s="327"/>
      <c r="L68" s="327"/>
    </row>
    <row r="69" spans="1:12" s="28" customFormat="1" ht="12.75" thickTop="1">
      <c r="A69" s="364">
        <v>58</v>
      </c>
      <c r="B69" s="327"/>
      <c r="C69" s="327"/>
      <c r="D69" s="327"/>
      <c r="E69" s="391"/>
      <c r="F69" s="327"/>
      <c r="G69" s="327"/>
      <c r="H69" s="327"/>
      <c r="I69" s="892"/>
      <c r="J69" s="327"/>
      <c r="K69" s="327"/>
      <c r="L69" s="327"/>
    </row>
    <row r="70" spans="1:12" s="28" customFormat="1">
      <c r="A70" s="364">
        <v>59</v>
      </c>
      <c r="B70" s="531" t="s">
        <v>4184</v>
      </c>
      <c r="C70" s="327"/>
      <c r="D70" s="327"/>
      <c r="E70" s="327"/>
      <c r="F70" s="327"/>
      <c r="G70" s="327"/>
      <c r="H70" s="327"/>
      <c r="I70" s="892"/>
      <c r="J70" s="327"/>
      <c r="K70" s="327"/>
      <c r="L70" s="327"/>
    </row>
    <row r="71" spans="1:12" s="28" customFormat="1">
      <c r="A71" s="327"/>
      <c r="B71" s="327"/>
      <c r="C71" s="327"/>
      <c r="D71" s="320"/>
      <c r="E71" s="327"/>
      <c r="F71" s="327"/>
      <c r="G71" s="327"/>
      <c r="H71" s="327"/>
      <c r="I71" s="892"/>
      <c r="J71" s="327"/>
      <c r="K71" s="327"/>
      <c r="L71" s="327"/>
    </row>
    <row r="72" spans="1:12" s="28" customFormat="1">
      <c r="A72" s="327"/>
      <c r="B72" s="327"/>
      <c r="C72" s="327"/>
      <c r="D72" s="320"/>
      <c r="E72" s="327"/>
      <c r="F72" s="327"/>
      <c r="G72" s="327"/>
      <c r="H72" s="327"/>
      <c r="I72" s="892"/>
      <c r="J72" s="327"/>
      <c r="K72" s="327"/>
      <c r="L72" s="327"/>
    </row>
    <row r="73" spans="1:12" s="28" customFormat="1">
      <c r="A73" s="327"/>
      <c r="B73" s="327"/>
      <c r="C73" s="327"/>
      <c r="D73" s="320"/>
      <c r="E73" s="327"/>
      <c r="F73" s="327"/>
      <c r="G73" s="327"/>
      <c r="H73" s="327"/>
      <c r="I73" s="892"/>
      <c r="J73" s="327"/>
      <c r="K73" s="327"/>
      <c r="L73" s="327"/>
    </row>
    <row r="74" spans="1:12" s="28" customFormat="1">
      <c r="A74" s="327"/>
      <c r="B74" s="327"/>
      <c r="C74" s="327"/>
      <c r="D74" s="320"/>
      <c r="E74" s="327"/>
      <c r="F74" s="327"/>
      <c r="G74" s="327"/>
      <c r="H74" s="327"/>
      <c r="I74" s="892"/>
      <c r="J74" s="327"/>
      <c r="K74" s="327"/>
      <c r="L74" s="327"/>
    </row>
    <row r="75" spans="1:12" s="28" customFormat="1">
      <c r="A75" s="327"/>
      <c r="B75" s="327"/>
      <c r="C75" s="327"/>
      <c r="D75" s="327"/>
      <c r="E75" s="327"/>
      <c r="F75" s="327"/>
      <c r="G75" s="327"/>
      <c r="H75" s="327"/>
      <c r="I75" s="892"/>
      <c r="J75" s="327"/>
      <c r="K75" s="327"/>
      <c r="L75" s="327"/>
    </row>
    <row r="76" spans="1:12" s="28" customFormat="1">
      <c r="A76" s="327"/>
      <c r="B76" s="327"/>
      <c r="C76" s="327"/>
      <c r="D76" s="327"/>
      <c r="E76" s="327"/>
      <c r="F76" s="327"/>
      <c r="G76" s="327"/>
      <c r="H76" s="327"/>
      <c r="I76" s="892"/>
      <c r="J76" s="327"/>
      <c r="K76" s="327"/>
      <c r="L76" s="327"/>
    </row>
    <row r="77" spans="1:12" s="28" customFormat="1">
      <c r="A77" s="327"/>
      <c r="B77" s="327"/>
      <c r="C77" s="327"/>
      <c r="D77" s="327"/>
      <c r="E77" s="327"/>
      <c r="F77" s="327"/>
      <c r="G77" s="327"/>
      <c r="H77" s="327"/>
      <c r="I77" s="892"/>
      <c r="J77" s="327"/>
      <c r="K77" s="327"/>
      <c r="L77" s="327"/>
    </row>
    <row r="78" spans="1:12" s="28" customFormat="1">
      <c r="A78" s="327"/>
      <c r="B78" s="327"/>
      <c r="C78" s="327"/>
      <c r="D78" s="327"/>
      <c r="E78" s="327"/>
      <c r="F78" s="327"/>
      <c r="G78" s="327"/>
      <c r="H78" s="327"/>
      <c r="I78" s="892"/>
      <c r="J78" s="327"/>
      <c r="K78" s="327"/>
      <c r="L78" s="327"/>
    </row>
    <row r="79" spans="1:12" s="28" customFormat="1">
      <c r="A79" s="327"/>
      <c r="B79" s="327"/>
      <c r="C79" s="327"/>
      <c r="D79" s="327"/>
      <c r="E79" s="327"/>
      <c r="F79" s="327"/>
      <c r="G79" s="327"/>
      <c r="H79" s="327"/>
      <c r="I79" s="892"/>
      <c r="J79" s="327"/>
      <c r="K79" s="327"/>
      <c r="L79" s="327"/>
    </row>
    <row r="80" spans="1:12" s="28" customFormat="1">
      <c r="A80" s="327"/>
      <c r="B80" s="327"/>
      <c r="C80" s="327"/>
      <c r="D80" s="327"/>
      <c r="E80" s="327"/>
      <c r="F80" s="327"/>
      <c r="G80" s="327"/>
      <c r="H80" s="327"/>
      <c r="I80" s="892"/>
      <c r="J80" s="327"/>
      <c r="K80" s="327"/>
      <c r="L80" s="327"/>
    </row>
    <row r="81" spans="1:12" s="28" customFormat="1">
      <c r="A81" s="327"/>
      <c r="B81" s="327"/>
      <c r="C81" s="327"/>
      <c r="D81" s="327"/>
      <c r="E81" s="327"/>
      <c r="F81" s="327"/>
      <c r="G81" s="327"/>
      <c r="H81" s="327"/>
      <c r="I81" s="892"/>
      <c r="J81" s="327"/>
      <c r="K81" s="327"/>
      <c r="L81" s="327"/>
    </row>
    <row r="82" spans="1:12" s="28" customFormat="1">
      <c r="A82" s="327"/>
      <c r="B82" s="327"/>
      <c r="C82" s="327"/>
      <c r="D82" s="327"/>
      <c r="E82" s="327"/>
      <c r="F82" s="327"/>
      <c r="G82" s="327"/>
      <c r="H82" s="327"/>
      <c r="I82" s="892"/>
      <c r="J82" s="327"/>
      <c r="K82" s="327"/>
      <c r="L82" s="327"/>
    </row>
    <row r="83" spans="1:12" s="28" customFormat="1">
      <c r="A83" s="327"/>
      <c r="B83" s="327"/>
      <c r="C83" s="327"/>
      <c r="D83" s="327"/>
      <c r="E83" s="327"/>
      <c r="F83" s="327"/>
      <c r="G83" s="327"/>
      <c r="H83" s="327"/>
      <c r="I83" s="892"/>
      <c r="J83" s="327"/>
      <c r="K83" s="327"/>
      <c r="L83" s="327"/>
    </row>
    <row r="84" spans="1:12" s="28" customFormat="1">
      <c r="A84" s="327"/>
      <c r="B84" s="327"/>
      <c r="C84" s="327"/>
      <c r="D84" s="327"/>
      <c r="E84" s="327"/>
      <c r="F84" s="327"/>
      <c r="G84" s="327"/>
      <c r="H84" s="327"/>
      <c r="I84" s="892"/>
      <c r="J84" s="327"/>
      <c r="K84" s="327"/>
      <c r="L84" s="327"/>
    </row>
    <row r="85" spans="1:12" s="28" customFormat="1">
      <c r="A85" s="327"/>
      <c r="B85" s="327"/>
      <c r="C85" s="327"/>
      <c r="D85" s="327"/>
      <c r="E85" s="327"/>
      <c r="F85" s="327"/>
      <c r="G85" s="327"/>
      <c r="H85" s="327"/>
      <c r="I85" s="892"/>
      <c r="J85" s="327"/>
      <c r="K85" s="327"/>
      <c r="L85" s="327"/>
    </row>
    <row r="86" spans="1:12" s="28" customFormat="1">
      <c r="A86" s="327"/>
      <c r="B86" s="327"/>
      <c r="C86" s="327"/>
      <c r="D86" s="327"/>
      <c r="E86" s="327"/>
      <c r="F86" s="327"/>
      <c r="G86" s="327"/>
      <c r="H86" s="327"/>
      <c r="I86" s="892"/>
      <c r="J86" s="327"/>
      <c r="K86" s="327"/>
      <c r="L86" s="327"/>
    </row>
    <row r="87" spans="1:12" s="28" customFormat="1">
      <c r="A87" s="327"/>
      <c r="B87" s="327"/>
      <c r="C87" s="327"/>
      <c r="D87" s="327"/>
      <c r="E87" s="327"/>
      <c r="F87" s="327"/>
      <c r="G87" s="327"/>
      <c r="H87" s="327"/>
      <c r="I87" s="892"/>
      <c r="J87" s="327"/>
      <c r="K87" s="327"/>
      <c r="L87" s="327"/>
    </row>
    <row r="88" spans="1:12" s="28" customFormat="1">
      <c r="A88" s="327"/>
      <c r="B88" s="327"/>
      <c r="C88" s="327"/>
      <c r="D88" s="327"/>
      <c r="E88" s="327"/>
      <c r="F88" s="327"/>
      <c r="G88" s="327"/>
      <c r="H88" s="327"/>
      <c r="I88" s="892"/>
      <c r="J88" s="327"/>
      <c r="K88" s="327"/>
      <c r="L88" s="327"/>
    </row>
    <row r="89" spans="1:12" s="28" customFormat="1">
      <c r="A89" s="327"/>
      <c r="B89" s="327"/>
      <c r="C89" s="327"/>
      <c r="D89" s="327"/>
      <c r="E89" s="327"/>
      <c r="F89" s="327"/>
      <c r="G89" s="327"/>
      <c r="H89" s="327"/>
      <c r="I89" s="892"/>
      <c r="J89" s="327"/>
      <c r="K89" s="327"/>
      <c r="L89" s="327"/>
    </row>
    <row r="90" spans="1:12" s="28" customFormat="1">
      <c r="A90" s="327"/>
      <c r="B90" s="327"/>
      <c r="C90" s="327"/>
      <c r="D90" s="327"/>
      <c r="E90" s="327"/>
      <c r="F90" s="327"/>
      <c r="G90" s="327"/>
      <c r="H90" s="327"/>
      <c r="I90" s="892"/>
      <c r="J90" s="327"/>
      <c r="K90" s="327"/>
      <c r="L90" s="327"/>
    </row>
    <row r="91" spans="1:12" s="28" customFormat="1">
      <c r="A91" s="327"/>
      <c r="B91" s="327"/>
      <c r="C91" s="327"/>
      <c r="D91" s="327"/>
      <c r="E91" s="327"/>
      <c r="F91" s="327"/>
      <c r="G91" s="327"/>
      <c r="H91" s="327"/>
      <c r="I91" s="892"/>
      <c r="J91" s="327"/>
      <c r="K91" s="327"/>
      <c r="L91" s="327"/>
    </row>
    <row r="92" spans="1:12" s="28" customFormat="1">
      <c r="A92" s="327"/>
      <c r="B92" s="327"/>
      <c r="C92" s="327"/>
      <c r="D92" s="327"/>
      <c r="E92" s="327"/>
      <c r="F92" s="327"/>
      <c r="G92" s="327"/>
      <c r="H92" s="327"/>
      <c r="I92" s="892"/>
      <c r="J92" s="327"/>
      <c r="K92" s="327"/>
      <c r="L92" s="327"/>
    </row>
    <row r="93" spans="1:12" s="28" customFormat="1">
      <c r="A93" s="327"/>
      <c r="B93" s="327"/>
      <c r="C93" s="327"/>
      <c r="D93" s="327"/>
      <c r="E93" s="327"/>
      <c r="F93" s="327"/>
      <c r="G93" s="327"/>
      <c r="H93" s="327"/>
      <c r="I93" s="892"/>
      <c r="J93" s="327"/>
      <c r="K93" s="327"/>
      <c r="L93" s="327"/>
    </row>
    <row r="94" spans="1:12" s="28" customFormat="1">
      <c r="A94" s="327"/>
      <c r="B94" s="327"/>
      <c r="C94" s="327"/>
      <c r="D94" s="327"/>
      <c r="E94" s="327"/>
      <c r="F94" s="327"/>
      <c r="G94" s="327"/>
      <c r="H94" s="327"/>
      <c r="I94" s="892"/>
      <c r="J94" s="327"/>
      <c r="K94" s="327"/>
      <c r="L94" s="327"/>
    </row>
    <row r="95" spans="1:12" s="28" customFormat="1">
      <c r="A95" s="327"/>
      <c r="B95" s="327"/>
      <c r="C95" s="327"/>
      <c r="D95" s="327"/>
      <c r="E95" s="327"/>
      <c r="F95" s="327"/>
      <c r="G95" s="327"/>
      <c r="H95" s="327"/>
      <c r="I95" s="892"/>
      <c r="J95" s="327"/>
      <c r="K95" s="327"/>
      <c r="L95" s="327"/>
    </row>
    <row r="96" spans="1:12" s="28" customFormat="1">
      <c r="A96" s="327"/>
      <c r="B96" s="327"/>
      <c r="C96" s="327"/>
      <c r="D96" s="327"/>
      <c r="E96" s="327"/>
      <c r="F96" s="327"/>
      <c r="G96" s="327"/>
      <c r="H96" s="327"/>
      <c r="I96" s="892"/>
      <c r="J96" s="327"/>
      <c r="K96" s="327"/>
      <c r="L96" s="327"/>
    </row>
    <row r="97" spans="1:12" s="28" customFormat="1">
      <c r="A97" s="327"/>
      <c r="B97" s="327"/>
      <c r="C97" s="327"/>
      <c r="D97" s="327"/>
      <c r="E97" s="327"/>
      <c r="F97" s="327"/>
      <c r="G97" s="327"/>
      <c r="H97" s="327"/>
      <c r="I97" s="892"/>
      <c r="J97" s="327"/>
      <c r="K97" s="327"/>
      <c r="L97" s="327"/>
    </row>
    <row r="98" spans="1:12" s="28" customFormat="1">
      <c r="A98" s="327"/>
      <c r="B98" s="327"/>
      <c r="C98" s="327"/>
      <c r="D98" s="327"/>
      <c r="E98" s="327"/>
      <c r="F98" s="327"/>
      <c r="G98" s="327"/>
      <c r="H98" s="327"/>
      <c r="I98" s="892"/>
      <c r="J98" s="327"/>
      <c r="K98" s="327"/>
      <c r="L98" s="327"/>
    </row>
    <row r="99" spans="1:12" s="28" customFormat="1">
      <c r="A99" s="327"/>
      <c r="B99" s="327"/>
      <c r="C99" s="327"/>
      <c r="D99" s="327"/>
      <c r="E99" s="327"/>
      <c r="F99" s="327"/>
      <c r="G99" s="327"/>
      <c r="H99" s="327"/>
      <c r="I99" s="892"/>
      <c r="J99" s="327"/>
      <c r="K99" s="327"/>
      <c r="L99" s="327"/>
    </row>
    <row r="100" spans="1:12" s="28" customFormat="1">
      <c r="A100" s="327"/>
      <c r="B100" s="327"/>
      <c r="C100" s="327"/>
      <c r="D100" s="327"/>
      <c r="E100" s="327"/>
      <c r="F100" s="327"/>
      <c r="G100" s="327"/>
      <c r="H100" s="327"/>
      <c r="I100" s="892"/>
      <c r="J100" s="327"/>
      <c r="K100" s="327"/>
      <c r="L100" s="327"/>
    </row>
    <row r="101" spans="1:12" s="28" customFormat="1">
      <c r="A101" s="327"/>
      <c r="B101" s="327"/>
      <c r="C101" s="327"/>
      <c r="D101" s="327"/>
      <c r="E101" s="327"/>
      <c r="F101" s="327"/>
      <c r="G101" s="327"/>
      <c r="H101" s="327"/>
      <c r="I101" s="892"/>
      <c r="J101" s="327"/>
      <c r="K101" s="327"/>
      <c r="L101" s="327"/>
    </row>
    <row r="102" spans="1:12" s="28" customFormat="1">
      <c r="A102" s="327"/>
      <c r="B102" s="327"/>
      <c r="C102" s="327"/>
      <c r="D102" s="327"/>
      <c r="E102" s="327"/>
      <c r="F102" s="327"/>
      <c r="G102" s="327"/>
      <c r="H102" s="327"/>
      <c r="I102" s="892"/>
      <c r="J102" s="327"/>
      <c r="K102" s="327"/>
      <c r="L102" s="327"/>
    </row>
    <row r="103" spans="1:12" s="28" customFormat="1">
      <c r="A103" s="327"/>
      <c r="B103" s="327"/>
      <c r="C103" s="327"/>
      <c r="D103" s="327"/>
      <c r="E103" s="327"/>
      <c r="F103" s="327"/>
      <c r="G103" s="327"/>
      <c r="H103" s="327"/>
      <c r="I103" s="892"/>
      <c r="J103" s="327"/>
      <c r="K103" s="327"/>
      <c r="L103" s="327"/>
    </row>
    <row r="104" spans="1:12" s="28" customFormat="1">
      <c r="A104" s="327"/>
      <c r="B104" s="327"/>
      <c r="C104" s="327"/>
      <c r="D104" s="327"/>
      <c r="E104" s="327"/>
      <c r="F104" s="327"/>
      <c r="G104" s="327"/>
      <c r="H104" s="327"/>
      <c r="I104" s="892"/>
      <c r="J104" s="327"/>
      <c r="K104" s="327"/>
      <c r="L104" s="327"/>
    </row>
    <row r="105" spans="1:12" s="28" customFormat="1">
      <c r="A105" s="327"/>
      <c r="B105" s="327"/>
      <c r="C105" s="327"/>
      <c r="D105" s="327"/>
      <c r="E105" s="327"/>
      <c r="F105" s="327"/>
      <c r="G105" s="327"/>
      <c r="H105" s="327"/>
      <c r="I105" s="892"/>
      <c r="J105" s="327"/>
      <c r="K105" s="327"/>
      <c r="L105" s="327"/>
    </row>
    <row r="106" spans="1:12" s="28" customFormat="1">
      <c r="A106" s="327"/>
      <c r="B106" s="327"/>
      <c r="C106" s="327"/>
      <c r="D106" s="327"/>
      <c r="E106" s="327"/>
      <c r="F106" s="327"/>
      <c r="G106" s="327"/>
      <c r="H106" s="327"/>
      <c r="I106" s="892"/>
      <c r="J106" s="327"/>
      <c r="K106" s="327"/>
      <c r="L106" s="327"/>
    </row>
    <row r="107" spans="1:12" s="28" customFormat="1">
      <c r="A107" s="327"/>
      <c r="B107" s="327"/>
      <c r="C107" s="327"/>
      <c r="D107" s="327"/>
      <c r="E107" s="327"/>
      <c r="F107" s="327"/>
      <c r="G107" s="327"/>
      <c r="H107" s="327"/>
      <c r="I107" s="892"/>
      <c r="J107" s="327"/>
      <c r="K107" s="327"/>
      <c r="L107" s="327"/>
    </row>
    <row r="108" spans="1:12" s="28" customFormat="1">
      <c r="A108" s="327"/>
      <c r="B108" s="327"/>
      <c r="C108" s="327"/>
      <c r="D108" s="327"/>
      <c r="E108" s="327"/>
      <c r="F108" s="327"/>
      <c r="G108" s="327"/>
      <c r="H108" s="327"/>
      <c r="I108" s="892"/>
      <c r="J108" s="327"/>
      <c r="K108" s="327"/>
      <c r="L108" s="327"/>
    </row>
    <row r="109" spans="1:12" s="28" customFormat="1">
      <c r="A109" s="327"/>
      <c r="B109" s="327"/>
      <c r="C109" s="327"/>
      <c r="D109" s="327"/>
      <c r="E109" s="327"/>
      <c r="F109" s="327"/>
      <c r="G109" s="327"/>
      <c r="H109" s="327"/>
      <c r="I109" s="892"/>
      <c r="J109" s="327"/>
      <c r="K109" s="327"/>
      <c r="L109" s="327"/>
    </row>
    <row r="110" spans="1:12" s="28" customFormat="1">
      <c r="A110" s="327"/>
      <c r="B110" s="327"/>
      <c r="C110" s="327"/>
      <c r="D110" s="327"/>
      <c r="E110" s="327"/>
      <c r="F110" s="327"/>
      <c r="G110" s="327"/>
      <c r="H110" s="327"/>
      <c r="I110" s="892"/>
      <c r="J110" s="327"/>
      <c r="K110" s="327"/>
      <c r="L110" s="327"/>
    </row>
    <row r="111" spans="1:12" s="28" customFormat="1">
      <c r="A111" s="327"/>
      <c r="B111" s="327"/>
      <c r="C111" s="327"/>
      <c r="D111" s="327"/>
      <c r="E111" s="327"/>
      <c r="F111" s="327"/>
      <c r="G111" s="327"/>
      <c r="H111" s="327"/>
      <c r="I111" s="892"/>
      <c r="J111" s="327"/>
      <c r="K111" s="327"/>
      <c r="L111" s="327"/>
    </row>
    <row r="112" spans="1:12" s="28" customFormat="1">
      <c r="A112" s="327"/>
      <c r="B112" s="327"/>
      <c r="C112" s="327"/>
      <c r="D112" s="327"/>
      <c r="E112" s="327"/>
      <c r="F112" s="327"/>
      <c r="G112" s="327"/>
      <c r="H112" s="327"/>
      <c r="I112" s="892"/>
      <c r="J112" s="327"/>
      <c r="K112" s="327"/>
      <c r="L112" s="327"/>
    </row>
    <row r="113" spans="1:12" s="28" customFormat="1">
      <c r="A113" s="327"/>
      <c r="B113" s="327"/>
      <c r="C113" s="327"/>
      <c r="D113" s="327"/>
      <c r="E113" s="327"/>
      <c r="F113" s="327"/>
      <c r="G113" s="327"/>
      <c r="H113" s="327"/>
      <c r="I113" s="892"/>
      <c r="J113" s="327"/>
      <c r="K113" s="327"/>
      <c r="L113" s="327"/>
    </row>
    <row r="114" spans="1:12" s="28" customFormat="1">
      <c r="A114" s="327"/>
      <c r="B114" s="327"/>
      <c r="C114" s="327"/>
      <c r="D114" s="327"/>
      <c r="E114" s="327"/>
      <c r="F114" s="327"/>
      <c r="G114" s="327"/>
      <c r="H114" s="327"/>
      <c r="I114" s="892"/>
      <c r="J114" s="327"/>
      <c r="K114" s="327"/>
      <c r="L114" s="327"/>
    </row>
    <row r="115" spans="1:12" s="28" customFormat="1">
      <c r="A115" s="327"/>
      <c r="B115" s="327"/>
      <c r="C115" s="327"/>
      <c r="D115" s="327"/>
      <c r="E115" s="327"/>
      <c r="F115" s="327"/>
      <c r="G115" s="327"/>
      <c r="H115" s="327"/>
      <c r="I115" s="892"/>
      <c r="J115" s="327"/>
      <c r="K115" s="327"/>
      <c r="L115" s="327"/>
    </row>
    <row r="116" spans="1:12" s="28" customFormat="1">
      <c r="A116" s="327"/>
      <c r="B116" s="327"/>
      <c r="C116" s="327"/>
      <c r="D116" s="327"/>
      <c r="E116" s="327"/>
      <c r="F116" s="327"/>
      <c r="G116" s="327"/>
      <c r="H116" s="327"/>
      <c r="I116" s="892"/>
      <c r="J116" s="327"/>
      <c r="K116" s="327"/>
      <c r="L116" s="327"/>
    </row>
    <row r="117" spans="1:12" s="28" customFormat="1">
      <c r="A117" s="327"/>
      <c r="B117" s="327"/>
      <c r="C117" s="327"/>
      <c r="D117" s="327"/>
      <c r="E117" s="327"/>
      <c r="F117" s="327"/>
      <c r="G117" s="327"/>
      <c r="H117" s="327"/>
      <c r="I117" s="892"/>
      <c r="J117" s="327"/>
      <c r="K117" s="327"/>
      <c r="L117" s="327"/>
    </row>
    <row r="118" spans="1:12" s="28" customFormat="1">
      <c r="A118" s="2108"/>
      <c r="B118" s="2108"/>
      <c r="C118" s="327"/>
      <c r="D118" s="327"/>
      <c r="E118" s="327"/>
      <c r="F118" s="327"/>
      <c r="G118" s="327"/>
      <c r="H118" s="327"/>
      <c r="I118" s="892"/>
      <c r="J118" s="327"/>
      <c r="K118" s="327"/>
      <c r="L118" s="327"/>
    </row>
    <row r="119" spans="1:12" s="28" customFormat="1">
      <c r="A119" s="2108"/>
      <c r="B119" s="2108"/>
      <c r="C119" s="327"/>
      <c r="D119" s="327"/>
      <c r="E119" s="327"/>
      <c r="F119" s="327"/>
      <c r="G119" s="327"/>
      <c r="H119" s="327"/>
      <c r="I119" s="892"/>
      <c r="J119" s="327"/>
      <c r="K119" s="327"/>
      <c r="L119" s="327"/>
    </row>
    <row r="120" spans="1:12" s="28" customFormat="1">
      <c r="A120" s="2108"/>
      <c r="B120" s="2108"/>
      <c r="C120" s="327"/>
      <c r="D120" s="327"/>
      <c r="E120" s="327"/>
      <c r="F120" s="327"/>
      <c r="G120" s="327"/>
      <c r="H120" s="327"/>
      <c r="I120" s="892"/>
      <c r="J120" s="327"/>
      <c r="K120" s="327"/>
      <c r="L120" s="327"/>
    </row>
    <row r="121" spans="1:12" s="28" customFormat="1">
      <c r="A121" s="2108"/>
      <c r="B121" s="2108"/>
      <c r="C121" s="327"/>
      <c r="D121" s="327"/>
      <c r="E121" s="327"/>
      <c r="F121" s="327"/>
      <c r="G121" s="327"/>
      <c r="H121" s="327"/>
      <c r="I121" s="892"/>
      <c r="J121" s="327"/>
      <c r="K121" s="327"/>
      <c r="L121" s="327"/>
    </row>
    <row r="122" spans="1:12" s="28" customFormat="1">
      <c r="A122" s="2108"/>
      <c r="B122" s="2108"/>
      <c r="C122" s="327"/>
      <c r="D122" s="327"/>
      <c r="E122" s="327"/>
      <c r="F122" s="327"/>
      <c r="G122" s="327"/>
      <c r="H122" s="327"/>
      <c r="I122" s="892"/>
      <c r="J122" s="327"/>
      <c r="K122" s="327"/>
      <c r="L122" s="327"/>
    </row>
    <row r="123" spans="1:12" s="28" customFormat="1">
      <c r="A123" s="327"/>
      <c r="B123" s="327"/>
      <c r="C123" s="327"/>
      <c r="D123" s="327"/>
      <c r="E123" s="327"/>
      <c r="F123" s="327"/>
      <c r="G123" s="327"/>
      <c r="H123" s="327"/>
      <c r="I123" s="892"/>
      <c r="J123" s="327"/>
      <c r="K123" s="327"/>
      <c r="L123" s="327"/>
    </row>
    <row r="124" spans="1:12" s="28" customFormat="1">
      <c r="A124" s="327"/>
      <c r="B124" s="327"/>
      <c r="C124" s="327"/>
      <c r="D124" s="327"/>
      <c r="E124" s="327"/>
      <c r="F124" s="327"/>
      <c r="G124" s="327"/>
      <c r="H124" s="327"/>
      <c r="I124" s="892"/>
      <c r="J124" s="327"/>
      <c r="K124" s="327"/>
      <c r="L124" s="327"/>
    </row>
    <row r="125" spans="1:12" s="28" customFormat="1">
      <c r="A125" s="327"/>
      <c r="B125" s="327"/>
      <c r="C125" s="327"/>
      <c r="D125" s="327"/>
      <c r="E125" s="327"/>
      <c r="F125" s="327"/>
      <c r="G125" s="327"/>
      <c r="H125" s="327"/>
      <c r="I125" s="892"/>
      <c r="J125" s="327"/>
      <c r="K125" s="327"/>
      <c r="L125" s="327"/>
    </row>
    <row r="126" spans="1:12" s="28" customFormat="1">
      <c r="A126" s="327"/>
      <c r="B126" s="327"/>
      <c r="C126" s="327"/>
      <c r="D126" s="327"/>
      <c r="E126" s="327"/>
      <c r="F126" s="327"/>
      <c r="G126" s="327"/>
      <c r="H126" s="327"/>
      <c r="I126" s="892"/>
      <c r="J126" s="327"/>
      <c r="K126" s="327"/>
      <c r="L126" s="327"/>
    </row>
    <row r="127" spans="1:12" s="28" customFormat="1">
      <c r="A127" s="327"/>
      <c r="B127" s="327"/>
      <c r="C127" s="327"/>
      <c r="D127" s="327"/>
      <c r="E127" s="327"/>
      <c r="F127" s="327"/>
      <c r="G127" s="327"/>
      <c r="H127" s="327"/>
      <c r="I127" s="892"/>
      <c r="J127" s="327"/>
      <c r="K127" s="327"/>
      <c r="L127" s="327"/>
    </row>
    <row r="128" spans="1:12" s="28" customFormat="1">
      <c r="A128" s="327"/>
      <c r="B128" s="327"/>
      <c r="C128" s="327"/>
      <c r="D128" s="327"/>
      <c r="E128" s="327"/>
      <c r="F128" s="327"/>
      <c r="G128" s="327"/>
      <c r="H128" s="327"/>
      <c r="I128" s="892"/>
      <c r="J128" s="327"/>
      <c r="K128" s="327"/>
      <c r="L128" s="327"/>
    </row>
    <row r="129" spans="1:12" s="28" customFormat="1">
      <c r="A129" s="327"/>
      <c r="B129" s="327"/>
      <c r="C129" s="327"/>
      <c r="D129" s="327"/>
      <c r="E129" s="327"/>
      <c r="F129" s="327"/>
      <c r="G129" s="327"/>
      <c r="H129" s="327"/>
      <c r="I129" s="892"/>
      <c r="J129" s="327"/>
      <c r="K129" s="327"/>
      <c r="L129" s="327"/>
    </row>
    <row r="130" spans="1:12" s="28" customFormat="1">
      <c r="A130" s="327"/>
      <c r="B130" s="327"/>
      <c r="C130" s="327"/>
      <c r="D130" s="327"/>
      <c r="E130" s="327"/>
      <c r="F130" s="327"/>
      <c r="G130" s="327"/>
      <c r="H130" s="327"/>
      <c r="I130" s="892"/>
      <c r="J130" s="327"/>
      <c r="K130" s="327"/>
      <c r="L130" s="327"/>
    </row>
    <row r="131" spans="1:12" s="28" customFormat="1">
      <c r="A131" s="327"/>
      <c r="B131" s="327"/>
      <c r="C131" s="327"/>
      <c r="D131" s="327"/>
      <c r="E131" s="327"/>
      <c r="F131" s="327"/>
      <c r="G131" s="327"/>
      <c r="H131" s="327"/>
      <c r="I131" s="892"/>
      <c r="J131" s="327"/>
      <c r="K131" s="327"/>
      <c r="L131" s="327"/>
    </row>
    <row r="132" spans="1:12" s="28" customFormat="1">
      <c r="A132" s="327"/>
      <c r="B132" s="327"/>
      <c r="C132" s="327"/>
      <c r="D132" s="327"/>
      <c r="E132" s="327"/>
      <c r="F132" s="327"/>
      <c r="G132" s="327"/>
      <c r="H132" s="327"/>
      <c r="I132" s="892"/>
      <c r="J132" s="327"/>
      <c r="K132" s="327"/>
      <c r="L132" s="327"/>
    </row>
    <row r="133" spans="1:12" s="28" customFormat="1">
      <c r="A133" s="327"/>
      <c r="B133" s="327"/>
      <c r="C133" s="327"/>
      <c r="D133" s="327"/>
      <c r="E133" s="327"/>
      <c r="F133" s="327"/>
      <c r="G133" s="327"/>
      <c r="H133" s="327"/>
      <c r="I133" s="892"/>
      <c r="J133" s="327"/>
      <c r="K133" s="327"/>
      <c r="L133" s="327"/>
    </row>
    <row r="134" spans="1:12" s="28" customFormat="1">
      <c r="A134" s="327"/>
      <c r="B134" s="327"/>
      <c r="C134" s="327"/>
      <c r="D134" s="327"/>
      <c r="E134" s="327"/>
      <c r="F134" s="327"/>
      <c r="G134" s="327"/>
      <c r="H134" s="327"/>
      <c r="I134" s="892"/>
      <c r="J134" s="327"/>
      <c r="K134" s="327"/>
      <c r="L134" s="327"/>
    </row>
    <row r="135" spans="1:12" s="28" customFormat="1">
      <c r="A135" s="327"/>
      <c r="B135" s="327"/>
      <c r="C135" s="327"/>
      <c r="D135" s="327"/>
      <c r="E135" s="327"/>
      <c r="F135" s="327"/>
      <c r="G135" s="327"/>
      <c r="H135" s="327"/>
      <c r="I135" s="892"/>
      <c r="J135" s="327"/>
      <c r="K135" s="327"/>
      <c r="L135" s="327"/>
    </row>
    <row r="136" spans="1:12" s="28" customFormat="1">
      <c r="A136" s="327"/>
      <c r="B136" s="327"/>
      <c r="C136" s="327"/>
      <c r="D136" s="327"/>
      <c r="E136" s="327"/>
      <c r="F136" s="327"/>
      <c r="G136" s="327"/>
      <c r="H136" s="327"/>
      <c r="I136" s="892"/>
      <c r="J136" s="327"/>
      <c r="K136" s="327"/>
      <c r="L136" s="327"/>
    </row>
    <row r="137" spans="1:12" s="28" customFormat="1">
      <c r="A137" s="327"/>
      <c r="B137" s="327"/>
      <c r="C137" s="327"/>
      <c r="D137" s="327"/>
      <c r="E137" s="327"/>
      <c r="F137" s="327"/>
      <c r="G137" s="327"/>
      <c r="H137" s="327"/>
      <c r="I137" s="892"/>
      <c r="J137" s="327"/>
      <c r="K137" s="327"/>
      <c r="L137" s="327"/>
    </row>
    <row r="138" spans="1:12" s="28" customFormat="1">
      <c r="A138" s="327"/>
      <c r="B138" s="327"/>
      <c r="C138" s="327"/>
      <c r="D138" s="327"/>
      <c r="E138" s="327"/>
      <c r="F138" s="327"/>
      <c r="G138" s="327"/>
      <c r="H138" s="327"/>
      <c r="I138" s="892"/>
      <c r="J138" s="327"/>
      <c r="K138" s="327"/>
      <c r="L138" s="327"/>
    </row>
    <row r="139" spans="1:12" s="28" customFormat="1">
      <c r="A139" s="327"/>
      <c r="B139" s="327"/>
      <c r="C139" s="327"/>
      <c r="D139" s="327"/>
      <c r="E139" s="327"/>
      <c r="F139" s="327"/>
      <c r="G139" s="327"/>
      <c r="H139" s="327"/>
      <c r="I139" s="892"/>
      <c r="J139" s="327"/>
      <c r="K139" s="327"/>
      <c r="L139" s="327"/>
    </row>
    <row r="140" spans="1:12" s="28" customFormat="1">
      <c r="A140" s="327"/>
      <c r="B140" s="327"/>
      <c r="C140" s="327"/>
      <c r="D140" s="327"/>
      <c r="E140" s="327"/>
      <c r="F140" s="327"/>
      <c r="G140" s="327"/>
      <c r="H140" s="327"/>
      <c r="I140" s="892"/>
      <c r="J140" s="327"/>
      <c r="K140" s="327"/>
      <c r="L140" s="327"/>
    </row>
    <row r="141" spans="1:12" s="28" customFormat="1">
      <c r="A141" s="327"/>
      <c r="B141" s="327"/>
      <c r="C141" s="327"/>
      <c r="D141" s="327"/>
      <c r="E141" s="327"/>
      <c r="F141" s="327"/>
      <c r="G141" s="327"/>
      <c r="H141" s="327"/>
      <c r="I141" s="892"/>
      <c r="J141" s="327"/>
      <c r="K141" s="327"/>
      <c r="L141" s="327"/>
    </row>
    <row r="142" spans="1:12" s="28" customFormat="1">
      <c r="A142" s="327"/>
      <c r="B142" s="327"/>
      <c r="C142" s="327"/>
      <c r="D142" s="327"/>
      <c r="E142" s="327"/>
      <c r="F142" s="327"/>
      <c r="G142" s="327"/>
      <c r="H142" s="327"/>
      <c r="I142" s="892"/>
      <c r="J142" s="327"/>
      <c r="K142" s="327"/>
      <c r="L142" s="327"/>
    </row>
    <row r="143" spans="1:12" s="28" customFormat="1">
      <c r="A143" s="327"/>
      <c r="B143" s="327"/>
      <c r="C143" s="327"/>
      <c r="D143" s="327"/>
      <c r="E143" s="327"/>
      <c r="F143" s="327"/>
      <c r="G143" s="327"/>
      <c r="H143" s="327"/>
      <c r="I143" s="892"/>
      <c r="J143" s="327"/>
      <c r="K143" s="327"/>
      <c r="L143" s="327"/>
    </row>
    <row r="144" spans="1:12" s="28" customFormat="1">
      <c r="A144" s="327"/>
      <c r="B144" s="327"/>
      <c r="C144" s="327"/>
      <c r="D144" s="327"/>
      <c r="E144" s="327"/>
      <c r="F144" s="327"/>
      <c r="G144" s="327"/>
      <c r="H144" s="327"/>
      <c r="I144" s="892"/>
      <c r="J144" s="327"/>
      <c r="K144" s="327"/>
      <c r="L144" s="327"/>
    </row>
    <row r="145" spans="1:12" s="28" customFormat="1">
      <c r="A145" s="327"/>
      <c r="B145" s="327"/>
      <c r="C145" s="327"/>
      <c r="D145" s="327"/>
      <c r="E145" s="327"/>
      <c r="F145" s="327"/>
      <c r="G145" s="327"/>
      <c r="H145" s="327"/>
      <c r="I145" s="892"/>
      <c r="J145" s="327"/>
      <c r="K145" s="327"/>
      <c r="L145" s="327"/>
    </row>
    <row r="146" spans="1:12" s="28" customFormat="1">
      <c r="A146" s="327"/>
      <c r="B146" s="327"/>
      <c r="C146" s="327"/>
      <c r="D146" s="327"/>
      <c r="E146" s="327"/>
      <c r="F146" s="327"/>
      <c r="G146" s="327"/>
      <c r="H146" s="327"/>
      <c r="I146" s="892"/>
      <c r="J146" s="327"/>
      <c r="K146" s="327"/>
      <c r="L146" s="327"/>
    </row>
    <row r="147" spans="1:12" s="28" customFormat="1">
      <c r="A147" s="327"/>
      <c r="B147" s="327"/>
      <c r="C147" s="327"/>
      <c r="D147" s="327"/>
      <c r="E147" s="327"/>
      <c r="F147" s="327"/>
      <c r="G147" s="327"/>
      <c r="H147" s="327"/>
      <c r="I147" s="892"/>
      <c r="J147" s="327"/>
      <c r="K147" s="327"/>
      <c r="L147" s="327"/>
    </row>
    <row r="148" spans="1:12" s="28" customFormat="1">
      <c r="A148" s="327"/>
      <c r="B148" s="327"/>
      <c r="C148" s="327"/>
      <c r="D148" s="327"/>
      <c r="E148" s="327"/>
      <c r="F148" s="327"/>
      <c r="G148" s="327"/>
      <c r="H148" s="327"/>
      <c r="I148" s="892"/>
      <c r="J148" s="327"/>
      <c r="K148" s="327"/>
      <c r="L148" s="327"/>
    </row>
    <row r="149" spans="1:12" s="28" customFormat="1">
      <c r="A149" s="327"/>
      <c r="B149" s="327"/>
      <c r="C149" s="327"/>
      <c r="D149" s="327"/>
      <c r="E149" s="327"/>
      <c r="F149" s="327"/>
      <c r="G149" s="327"/>
      <c r="H149" s="327"/>
      <c r="I149" s="892"/>
      <c r="J149" s="327"/>
      <c r="K149" s="327"/>
      <c r="L149" s="327"/>
    </row>
    <row r="150" spans="1:12" s="28" customFormat="1">
      <c r="A150" s="327"/>
      <c r="B150" s="327"/>
      <c r="C150" s="327"/>
      <c r="D150" s="327"/>
      <c r="E150" s="327"/>
      <c r="F150" s="327"/>
      <c r="G150" s="327"/>
      <c r="H150" s="327"/>
      <c r="I150" s="892"/>
      <c r="J150" s="327"/>
      <c r="K150" s="327"/>
      <c r="L150" s="327"/>
    </row>
    <row r="151" spans="1:12" s="28" customFormat="1">
      <c r="A151" s="327"/>
      <c r="B151" s="327"/>
      <c r="C151" s="327"/>
      <c r="D151" s="327"/>
      <c r="E151" s="327"/>
      <c r="F151" s="327"/>
      <c r="G151" s="327"/>
      <c r="H151" s="327"/>
      <c r="I151" s="892"/>
      <c r="J151" s="327"/>
      <c r="K151" s="327"/>
      <c r="L151" s="327"/>
    </row>
    <row r="152" spans="1:12" s="28" customFormat="1">
      <c r="A152" s="2108"/>
      <c r="B152" s="2108"/>
      <c r="C152" s="327"/>
      <c r="D152" s="327"/>
      <c r="E152" s="327"/>
      <c r="F152" s="327"/>
      <c r="G152" s="327"/>
      <c r="H152" s="327"/>
      <c r="I152" s="892"/>
      <c r="J152" s="327"/>
      <c r="K152" s="327"/>
      <c r="L152" s="327"/>
    </row>
    <row r="153" spans="1:12" s="28" customFormat="1">
      <c r="A153" s="327"/>
      <c r="B153" s="327"/>
      <c r="C153" s="327"/>
      <c r="D153" s="327"/>
      <c r="E153" s="327"/>
      <c r="F153" s="327"/>
      <c r="G153" s="327"/>
      <c r="H153" s="327"/>
      <c r="I153" s="892"/>
      <c r="J153" s="327"/>
      <c r="K153" s="327"/>
      <c r="L153" s="327"/>
    </row>
    <row r="154" spans="1:12" s="28" customFormat="1">
      <c r="A154" s="327"/>
      <c r="B154" s="327"/>
      <c r="C154" s="327"/>
      <c r="D154" s="327"/>
      <c r="E154" s="327"/>
      <c r="F154" s="327"/>
      <c r="G154" s="327"/>
      <c r="H154" s="327"/>
      <c r="I154" s="892"/>
      <c r="J154" s="327"/>
      <c r="K154" s="327"/>
      <c r="L154" s="327"/>
    </row>
    <row r="155" spans="1:12" s="28" customFormat="1">
      <c r="A155" s="327"/>
      <c r="B155" s="327"/>
      <c r="C155" s="327"/>
      <c r="D155" s="327"/>
      <c r="E155" s="327"/>
      <c r="F155" s="327"/>
      <c r="G155" s="327"/>
      <c r="H155" s="327"/>
      <c r="I155" s="892"/>
      <c r="J155" s="327"/>
      <c r="K155" s="327"/>
      <c r="L155" s="327"/>
    </row>
    <row r="156" spans="1:12" s="28" customFormat="1">
      <c r="A156" s="327"/>
      <c r="B156" s="327"/>
      <c r="C156" s="327"/>
      <c r="D156" s="327"/>
      <c r="E156" s="327"/>
      <c r="F156" s="327"/>
      <c r="G156" s="327"/>
      <c r="H156" s="327"/>
      <c r="I156" s="892"/>
      <c r="J156" s="327"/>
      <c r="K156" s="327"/>
      <c r="L156" s="327"/>
    </row>
    <row r="157" spans="1:12" s="28" customFormat="1">
      <c r="A157" s="327"/>
      <c r="B157" s="327"/>
      <c r="C157" s="327"/>
      <c r="D157" s="327"/>
      <c r="E157" s="327"/>
      <c r="F157" s="327"/>
      <c r="G157" s="327"/>
      <c r="H157" s="327"/>
      <c r="I157" s="892"/>
      <c r="J157" s="327"/>
      <c r="K157" s="327"/>
      <c r="L157" s="327"/>
    </row>
    <row r="158" spans="1:12" s="28" customFormat="1">
      <c r="A158" s="327"/>
      <c r="B158" s="327"/>
      <c r="C158" s="327"/>
      <c r="D158" s="327"/>
      <c r="E158" s="327"/>
      <c r="F158" s="327"/>
      <c r="G158" s="327"/>
      <c r="H158" s="327"/>
      <c r="I158" s="892"/>
      <c r="J158" s="327"/>
      <c r="K158" s="327"/>
      <c r="L158" s="327"/>
    </row>
    <row r="159" spans="1:12" s="28" customFormat="1">
      <c r="A159" s="327"/>
      <c r="B159" s="327"/>
      <c r="C159" s="327"/>
      <c r="D159" s="327"/>
      <c r="E159" s="327"/>
      <c r="F159" s="327"/>
      <c r="G159" s="327"/>
      <c r="H159" s="327"/>
      <c r="I159" s="892"/>
      <c r="J159" s="327"/>
      <c r="K159" s="327"/>
      <c r="L159" s="327"/>
    </row>
    <row r="160" spans="1:12" s="28" customFormat="1">
      <c r="A160" s="327"/>
      <c r="B160" s="327"/>
      <c r="C160" s="327"/>
      <c r="D160" s="327"/>
      <c r="E160" s="327"/>
      <c r="F160" s="327"/>
      <c r="G160" s="327"/>
      <c r="H160" s="327"/>
      <c r="I160" s="892"/>
      <c r="J160" s="327"/>
      <c r="K160" s="327"/>
      <c r="L160" s="327"/>
    </row>
    <row r="161" spans="1:12" s="28" customFormat="1">
      <c r="A161" s="327"/>
      <c r="B161" s="327"/>
      <c r="C161" s="327"/>
      <c r="D161" s="327"/>
      <c r="E161" s="327"/>
      <c r="F161" s="327"/>
      <c r="G161" s="327"/>
      <c r="H161" s="327"/>
      <c r="I161" s="892"/>
      <c r="J161" s="327"/>
      <c r="K161" s="327"/>
      <c r="L161" s="327"/>
    </row>
    <row r="162" spans="1:12" s="28" customFormat="1">
      <c r="A162" s="327"/>
      <c r="B162" s="327"/>
      <c r="C162" s="327"/>
      <c r="D162" s="327"/>
      <c r="E162" s="327"/>
      <c r="F162" s="327"/>
      <c r="G162" s="327"/>
      <c r="H162" s="327"/>
      <c r="I162" s="892"/>
      <c r="J162" s="327"/>
      <c r="K162" s="327"/>
      <c r="L162" s="327"/>
    </row>
    <row r="163" spans="1:12" s="28" customFormat="1">
      <c r="A163" s="327"/>
      <c r="B163" s="327"/>
      <c r="C163" s="327"/>
      <c r="D163" s="327"/>
      <c r="E163" s="327"/>
      <c r="F163" s="327"/>
      <c r="G163" s="327"/>
      <c r="H163" s="327"/>
      <c r="I163" s="892"/>
      <c r="J163" s="327"/>
      <c r="K163" s="327"/>
      <c r="L163" s="327"/>
    </row>
    <row r="164" spans="1:12" s="28" customFormat="1">
      <c r="A164" s="327"/>
      <c r="B164" s="327"/>
      <c r="C164" s="327"/>
      <c r="D164" s="327"/>
      <c r="E164" s="327"/>
      <c r="F164" s="327"/>
      <c r="G164" s="327"/>
      <c r="H164" s="327"/>
      <c r="I164" s="892"/>
      <c r="J164" s="327"/>
      <c r="K164" s="327"/>
      <c r="L164" s="327"/>
    </row>
    <row r="165" spans="1:12" s="28" customFormat="1">
      <c r="A165" s="327"/>
      <c r="B165" s="327"/>
      <c r="C165" s="327"/>
      <c r="D165" s="327"/>
      <c r="E165" s="327"/>
      <c r="F165" s="327"/>
      <c r="G165" s="327"/>
      <c r="H165" s="327"/>
      <c r="I165" s="892"/>
      <c r="J165" s="327"/>
      <c r="K165" s="327"/>
      <c r="L165" s="327"/>
    </row>
    <row r="166" spans="1:12" s="28" customFormat="1">
      <c r="A166" s="327"/>
      <c r="B166" s="327"/>
      <c r="C166" s="327"/>
      <c r="D166" s="327"/>
      <c r="E166" s="327"/>
      <c r="F166" s="327"/>
      <c r="G166" s="327"/>
      <c r="H166" s="327"/>
      <c r="I166" s="892"/>
      <c r="J166" s="327"/>
      <c r="K166" s="327"/>
      <c r="L166" s="327"/>
    </row>
    <row r="167" spans="1:12" s="28" customFormat="1">
      <c r="A167" s="327"/>
      <c r="B167" s="327"/>
      <c r="C167" s="327"/>
      <c r="D167" s="327"/>
      <c r="E167" s="327"/>
      <c r="F167" s="327"/>
      <c r="G167" s="327"/>
      <c r="H167" s="327"/>
      <c r="I167" s="892"/>
      <c r="J167" s="327"/>
      <c r="K167" s="327"/>
      <c r="L167" s="327"/>
    </row>
    <row r="168" spans="1:12" s="28" customFormat="1">
      <c r="A168" s="327"/>
      <c r="B168" s="327"/>
      <c r="C168" s="327"/>
      <c r="D168" s="327"/>
      <c r="E168" s="327"/>
      <c r="F168" s="327"/>
      <c r="G168" s="327"/>
      <c r="H168" s="327"/>
      <c r="I168" s="892"/>
      <c r="J168" s="327"/>
      <c r="K168" s="327"/>
      <c r="L168" s="327"/>
    </row>
    <row r="169" spans="1:12" s="28" customFormat="1">
      <c r="A169" s="327"/>
      <c r="B169" s="327"/>
      <c r="C169" s="327"/>
      <c r="D169" s="327"/>
      <c r="E169" s="327"/>
      <c r="F169" s="327"/>
      <c r="G169" s="327"/>
      <c r="H169" s="327"/>
      <c r="I169" s="892"/>
      <c r="J169" s="327"/>
      <c r="K169" s="327"/>
      <c r="L169" s="327"/>
    </row>
    <row r="170" spans="1:12" s="28" customFormat="1">
      <c r="A170" s="327"/>
      <c r="B170" s="327"/>
      <c r="C170" s="327"/>
      <c r="D170" s="327"/>
      <c r="E170" s="327"/>
      <c r="F170" s="327"/>
      <c r="G170" s="327"/>
      <c r="H170" s="327"/>
      <c r="I170" s="892"/>
      <c r="J170" s="327"/>
      <c r="K170" s="327"/>
      <c r="L170" s="327"/>
    </row>
    <row r="171" spans="1:12" s="28" customFormat="1">
      <c r="A171" s="327"/>
      <c r="B171" s="327"/>
      <c r="C171" s="327"/>
      <c r="D171" s="327"/>
      <c r="E171" s="327"/>
      <c r="F171" s="327"/>
      <c r="G171" s="327"/>
      <c r="H171" s="327"/>
      <c r="I171" s="892"/>
      <c r="J171" s="327"/>
      <c r="K171" s="327"/>
      <c r="L171" s="327"/>
    </row>
    <row r="172" spans="1:12" s="28" customFormat="1">
      <c r="A172" s="327"/>
      <c r="B172" s="327"/>
      <c r="C172" s="327"/>
      <c r="D172" s="327"/>
      <c r="E172" s="327"/>
      <c r="F172" s="327"/>
      <c r="G172" s="327"/>
      <c r="H172" s="327"/>
      <c r="I172" s="892"/>
      <c r="J172" s="327"/>
      <c r="K172" s="327"/>
      <c r="L172" s="327"/>
    </row>
    <row r="173" spans="1:12" s="28" customFormat="1">
      <c r="A173" s="327"/>
      <c r="B173" s="327"/>
      <c r="C173" s="327"/>
      <c r="D173" s="327"/>
      <c r="E173" s="327"/>
      <c r="F173" s="327"/>
      <c r="G173" s="327"/>
      <c r="H173" s="327"/>
      <c r="I173" s="892"/>
      <c r="J173" s="327"/>
      <c r="K173" s="327"/>
      <c r="L173" s="327"/>
    </row>
    <row r="174" spans="1:12" s="28" customFormat="1">
      <c r="A174" s="327"/>
      <c r="B174" s="327"/>
      <c r="C174" s="327"/>
      <c r="D174" s="327"/>
      <c r="E174" s="327"/>
      <c r="F174" s="327"/>
      <c r="G174" s="327"/>
      <c r="H174" s="327"/>
      <c r="I174" s="892"/>
      <c r="J174" s="327"/>
      <c r="K174" s="327"/>
      <c r="L174" s="327"/>
    </row>
    <row r="175" spans="1:12" s="28" customFormat="1">
      <c r="A175" s="327"/>
      <c r="B175" s="327"/>
      <c r="C175" s="327"/>
      <c r="D175" s="327"/>
      <c r="E175" s="327"/>
      <c r="F175" s="327"/>
      <c r="G175" s="327"/>
      <c r="H175" s="327"/>
      <c r="I175" s="892"/>
      <c r="J175" s="327"/>
      <c r="K175" s="327"/>
      <c r="L175" s="327"/>
    </row>
    <row r="176" spans="1:12" s="28" customFormat="1">
      <c r="A176" s="327"/>
      <c r="B176" s="327"/>
      <c r="C176" s="327"/>
      <c r="D176" s="327"/>
      <c r="E176" s="327"/>
      <c r="F176" s="327"/>
      <c r="G176" s="327"/>
      <c r="H176" s="327"/>
      <c r="I176" s="892"/>
      <c r="J176" s="327"/>
      <c r="K176" s="327"/>
      <c r="L176" s="327"/>
    </row>
    <row r="177" spans="1:12" s="28" customFormat="1">
      <c r="A177" s="327"/>
      <c r="B177" s="327"/>
      <c r="C177" s="327"/>
      <c r="D177" s="327"/>
      <c r="E177" s="327"/>
      <c r="F177" s="327"/>
      <c r="G177" s="327"/>
      <c r="H177" s="327"/>
      <c r="I177" s="892"/>
      <c r="J177" s="327"/>
      <c r="K177" s="327"/>
      <c r="L177" s="327"/>
    </row>
    <row r="178" spans="1:12" s="28" customFormat="1">
      <c r="A178" s="327"/>
      <c r="B178" s="327"/>
      <c r="C178" s="327"/>
      <c r="D178" s="327"/>
      <c r="E178" s="327"/>
      <c r="F178" s="327"/>
      <c r="G178" s="327"/>
      <c r="H178" s="327"/>
      <c r="I178" s="892"/>
      <c r="J178" s="327"/>
      <c r="K178" s="327"/>
      <c r="L178" s="327"/>
    </row>
    <row r="179" spans="1:12" s="28" customFormat="1">
      <c r="A179" s="327"/>
      <c r="B179" s="327"/>
      <c r="C179" s="327"/>
      <c r="D179" s="327"/>
      <c r="E179" s="327"/>
      <c r="F179" s="327"/>
      <c r="G179" s="327"/>
      <c r="H179" s="327"/>
      <c r="I179" s="892"/>
      <c r="J179" s="327"/>
      <c r="K179" s="327"/>
      <c r="L179" s="327"/>
    </row>
    <row r="180" spans="1:12" s="28" customFormat="1">
      <c r="A180" s="327"/>
      <c r="B180" s="327"/>
      <c r="C180" s="327"/>
      <c r="D180" s="327"/>
      <c r="E180" s="327"/>
      <c r="F180" s="327"/>
      <c r="G180" s="327"/>
      <c r="H180" s="327"/>
      <c r="I180" s="892"/>
      <c r="J180" s="327"/>
      <c r="K180" s="327"/>
      <c r="L180" s="327"/>
    </row>
    <row r="181" spans="1:12" s="28" customFormat="1">
      <c r="A181" s="327"/>
      <c r="B181" s="327"/>
      <c r="C181" s="327"/>
      <c r="D181" s="327"/>
      <c r="E181" s="327"/>
      <c r="F181" s="327"/>
      <c r="G181" s="327"/>
      <c r="H181" s="327"/>
      <c r="I181" s="892"/>
      <c r="J181" s="327"/>
      <c r="K181" s="327"/>
      <c r="L181" s="327"/>
    </row>
    <row r="182" spans="1:12" s="28" customFormat="1">
      <c r="A182" s="327"/>
      <c r="B182" s="327"/>
      <c r="C182" s="327"/>
      <c r="D182" s="327"/>
      <c r="E182" s="327"/>
      <c r="F182" s="327"/>
      <c r="G182" s="327"/>
      <c r="H182" s="327"/>
      <c r="I182" s="892"/>
      <c r="J182" s="327"/>
      <c r="K182" s="327"/>
      <c r="L182" s="327"/>
    </row>
    <row r="183" spans="1:12" s="28" customFormat="1">
      <c r="A183" s="327"/>
      <c r="B183" s="327"/>
      <c r="C183" s="327"/>
      <c r="D183" s="327"/>
      <c r="E183" s="327"/>
      <c r="F183" s="327"/>
      <c r="G183" s="327"/>
      <c r="H183" s="327"/>
      <c r="I183" s="892"/>
      <c r="J183" s="327"/>
      <c r="K183" s="327"/>
      <c r="L183" s="327"/>
    </row>
    <row r="184" spans="1:12" s="28" customFormat="1">
      <c r="A184" s="327"/>
      <c r="B184" s="327"/>
      <c r="C184" s="327"/>
      <c r="D184" s="327"/>
      <c r="E184" s="327"/>
      <c r="F184" s="327"/>
      <c r="G184" s="327"/>
      <c r="H184" s="327"/>
      <c r="I184" s="892"/>
      <c r="J184" s="327"/>
      <c r="K184" s="327"/>
      <c r="L184" s="327"/>
    </row>
    <row r="185" spans="1:12" s="28" customFormat="1">
      <c r="A185" s="327"/>
      <c r="B185" s="327"/>
      <c r="C185" s="327"/>
      <c r="D185" s="327"/>
      <c r="E185" s="327"/>
      <c r="F185" s="327"/>
      <c r="G185" s="327"/>
      <c r="H185" s="327"/>
      <c r="I185" s="892"/>
      <c r="J185" s="327"/>
      <c r="K185" s="327"/>
      <c r="L185" s="327"/>
    </row>
    <row r="186" spans="1:12" s="28" customFormat="1">
      <c r="A186" s="327"/>
      <c r="B186" s="327"/>
      <c r="C186" s="327"/>
      <c r="D186" s="327"/>
      <c r="E186" s="327"/>
      <c r="F186" s="327"/>
      <c r="G186" s="327"/>
      <c r="H186" s="327"/>
      <c r="I186" s="892"/>
      <c r="J186" s="327"/>
      <c r="K186" s="327"/>
      <c r="L186" s="327"/>
    </row>
    <row r="187" spans="1:12" s="28" customFormat="1">
      <c r="A187" s="327"/>
      <c r="B187" s="327"/>
      <c r="C187" s="327"/>
      <c r="D187" s="327"/>
      <c r="E187" s="327"/>
      <c r="F187" s="327"/>
      <c r="G187" s="327"/>
      <c r="H187" s="327"/>
      <c r="I187" s="892"/>
      <c r="J187" s="327"/>
      <c r="K187" s="327"/>
      <c r="L187" s="327"/>
    </row>
    <row r="188" spans="1:12" s="28" customFormat="1">
      <c r="A188" s="327"/>
      <c r="B188" s="327"/>
      <c r="C188" s="327"/>
      <c r="D188" s="327"/>
      <c r="E188" s="327"/>
      <c r="F188" s="327"/>
      <c r="G188" s="327"/>
      <c r="H188" s="327"/>
      <c r="I188" s="892"/>
      <c r="J188" s="327"/>
      <c r="K188" s="327"/>
      <c r="L188" s="327"/>
    </row>
    <row r="189" spans="1:12" s="28" customFormat="1">
      <c r="A189" s="327"/>
      <c r="B189" s="327"/>
      <c r="C189" s="327"/>
      <c r="D189" s="327"/>
      <c r="E189" s="327"/>
      <c r="F189" s="327"/>
      <c r="G189" s="327"/>
      <c r="H189" s="327"/>
      <c r="I189" s="892"/>
      <c r="J189" s="327"/>
      <c r="K189" s="327"/>
      <c r="L189" s="327"/>
    </row>
    <row r="190" spans="1:12" s="28" customFormat="1">
      <c r="A190" s="327"/>
      <c r="B190" s="327"/>
      <c r="C190" s="327"/>
      <c r="D190" s="327"/>
      <c r="E190" s="327"/>
      <c r="F190" s="327"/>
      <c r="G190" s="327"/>
      <c r="H190" s="327"/>
      <c r="I190" s="892"/>
      <c r="J190" s="327"/>
      <c r="K190" s="327"/>
      <c r="L190" s="327"/>
    </row>
    <row r="191" spans="1:12" s="28" customFormat="1">
      <c r="A191" s="327"/>
      <c r="B191" s="327"/>
      <c r="C191" s="327"/>
      <c r="D191" s="327"/>
      <c r="E191" s="327"/>
      <c r="F191" s="327"/>
      <c r="G191" s="327"/>
      <c r="H191" s="327"/>
      <c r="I191" s="892"/>
      <c r="J191" s="327"/>
      <c r="K191" s="327"/>
      <c r="L191" s="327"/>
    </row>
    <row r="192" spans="1:12" s="28" customFormat="1">
      <c r="A192" s="327"/>
      <c r="B192" s="327"/>
      <c r="C192" s="327"/>
      <c r="D192" s="327"/>
      <c r="E192" s="327"/>
      <c r="F192" s="327"/>
      <c r="G192" s="327"/>
      <c r="H192" s="327"/>
      <c r="I192" s="892"/>
      <c r="J192" s="327"/>
      <c r="K192" s="327"/>
      <c r="L192" s="327"/>
    </row>
    <row r="193" spans="1:12" s="28" customFormat="1">
      <c r="A193" s="327"/>
      <c r="B193" s="327"/>
      <c r="C193" s="327"/>
      <c r="D193" s="327"/>
      <c r="E193" s="327"/>
      <c r="F193" s="327"/>
      <c r="G193" s="327"/>
      <c r="H193" s="327"/>
      <c r="I193" s="892"/>
      <c r="J193" s="327"/>
      <c r="K193" s="327"/>
      <c r="L193" s="327"/>
    </row>
    <row r="194" spans="1:12" s="28" customFormat="1">
      <c r="A194" s="327"/>
      <c r="B194" s="327"/>
      <c r="C194" s="327"/>
      <c r="D194" s="327"/>
      <c r="E194" s="327"/>
      <c r="F194" s="327"/>
      <c r="G194" s="327"/>
      <c r="H194" s="327"/>
      <c r="I194" s="892"/>
      <c r="J194" s="327"/>
      <c r="K194" s="327"/>
      <c r="L194" s="327"/>
    </row>
    <row r="195" spans="1:12" s="28" customFormat="1">
      <c r="A195" s="327"/>
      <c r="B195" s="327"/>
      <c r="C195" s="327"/>
      <c r="D195" s="327"/>
      <c r="E195" s="327"/>
      <c r="F195" s="327"/>
      <c r="G195" s="327"/>
      <c r="H195" s="327"/>
      <c r="I195" s="892"/>
      <c r="J195" s="327"/>
      <c r="K195" s="327"/>
      <c r="L195" s="327"/>
    </row>
    <row r="196" spans="1:12" s="28" customFormat="1">
      <c r="A196" s="327"/>
      <c r="B196" s="327"/>
      <c r="C196" s="327"/>
      <c r="D196" s="327"/>
      <c r="E196" s="327"/>
      <c r="F196" s="327"/>
      <c r="G196" s="327"/>
      <c r="H196" s="327"/>
      <c r="I196" s="892"/>
      <c r="J196" s="327"/>
      <c r="K196" s="327"/>
      <c r="L196" s="327"/>
    </row>
    <row r="197" spans="1:12" s="28" customFormat="1">
      <c r="A197" s="327"/>
      <c r="B197" s="327"/>
      <c r="C197" s="327"/>
      <c r="D197" s="327"/>
      <c r="E197" s="327"/>
      <c r="F197" s="327"/>
      <c r="G197" s="327"/>
      <c r="H197" s="327"/>
      <c r="I197" s="892"/>
      <c r="J197" s="327"/>
      <c r="K197" s="327"/>
      <c r="L197" s="327"/>
    </row>
    <row r="198" spans="1:12" s="28" customFormat="1">
      <c r="A198" s="327"/>
      <c r="B198" s="327"/>
      <c r="C198" s="327"/>
      <c r="D198" s="327"/>
      <c r="E198" s="327"/>
      <c r="F198" s="327"/>
      <c r="G198" s="327"/>
      <c r="H198" s="327"/>
      <c r="I198" s="892"/>
      <c r="J198" s="327"/>
      <c r="K198" s="327"/>
      <c r="L198" s="327"/>
    </row>
    <row r="199" spans="1:12" s="28" customFormat="1">
      <c r="A199" s="327"/>
      <c r="B199" s="327"/>
      <c r="C199" s="327"/>
      <c r="D199" s="327"/>
      <c r="E199" s="327"/>
      <c r="F199" s="327"/>
      <c r="G199" s="327"/>
      <c r="H199" s="327"/>
      <c r="I199" s="892"/>
      <c r="J199" s="327"/>
      <c r="K199" s="327"/>
      <c r="L199" s="327"/>
    </row>
    <row r="200" spans="1:12" s="28" customFormat="1">
      <c r="A200" s="327"/>
      <c r="B200" s="327"/>
      <c r="C200" s="327"/>
      <c r="D200" s="327"/>
      <c r="E200" s="327"/>
      <c r="F200" s="327"/>
      <c r="G200" s="327"/>
      <c r="H200" s="327"/>
      <c r="I200" s="892"/>
      <c r="J200" s="327"/>
      <c r="K200" s="327"/>
      <c r="L200" s="327"/>
    </row>
    <row r="201" spans="1:12" s="28" customFormat="1">
      <c r="A201" s="327"/>
      <c r="B201" s="327"/>
      <c r="C201" s="327"/>
      <c r="D201" s="327"/>
      <c r="E201" s="327"/>
      <c r="F201" s="327"/>
      <c r="G201" s="327"/>
      <c r="H201" s="327"/>
      <c r="I201" s="892"/>
      <c r="J201" s="327"/>
      <c r="K201" s="327"/>
      <c r="L201" s="327"/>
    </row>
    <row r="202" spans="1:12" s="28" customFormat="1">
      <c r="A202" s="327"/>
      <c r="B202" s="327"/>
      <c r="C202" s="327"/>
      <c r="D202" s="327"/>
      <c r="E202" s="327"/>
      <c r="F202" s="327"/>
      <c r="G202" s="327"/>
      <c r="H202" s="327"/>
      <c r="I202" s="892"/>
      <c r="J202" s="327"/>
      <c r="K202" s="327"/>
      <c r="L202" s="327"/>
    </row>
    <row r="203" spans="1:12" s="28" customFormat="1">
      <c r="A203" s="327"/>
      <c r="B203" s="327"/>
      <c r="C203" s="327"/>
      <c r="D203" s="327"/>
      <c r="E203" s="327"/>
      <c r="F203" s="327"/>
      <c r="G203" s="327"/>
      <c r="H203" s="327"/>
      <c r="I203" s="892"/>
      <c r="J203" s="327"/>
      <c r="K203" s="327"/>
      <c r="L203" s="327"/>
    </row>
    <row r="204" spans="1:12" s="28" customFormat="1">
      <c r="A204" s="327"/>
      <c r="B204" s="327"/>
      <c r="C204" s="327"/>
      <c r="D204" s="327"/>
      <c r="E204" s="327"/>
      <c r="F204" s="327"/>
      <c r="G204" s="327"/>
      <c r="H204" s="327"/>
      <c r="I204" s="892"/>
      <c r="J204" s="327"/>
      <c r="K204" s="327"/>
      <c r="L204" s="327"/>
    </row>
    <row r="205" spans="1:12" s="28" customFormat="1">
      <c r="A205" s="327"/>
      <c r="B205" s="327"/>
      <c r="C205" s="327"/>
      <c r="D205" s="327"/>
      <c r="E205" s="327"/>
      <c r="F205" s="327"/>
      <c r="G205" s="327"/>
      <c r="H205" s="327"/>
      <c r="I205" s="892"/>
      <c r="J205" s="327"/>
      <c r="K205" s="327"/>
      <c r="L205" s="327"/>
    </row>
    <row r="206" spans="1:12" s="28" customFormat="1">
      <c r="A206" s="327"/>
      <c r="B206" s="327"/>
      <c r="C206" s="327"/>
      <c r="D206" s="327"/>
      <c r="E206" s="327"/>
      <c r="F206" s="327"/>
      <c r="G206" s="327"/>
      <c r="H206" s="327"/>
      <c r="I206" s="892"/>
      <c r="J206" s="327"/>
      <c r="K206" s="327"/>
      <c r="L206" s="327"/>
    </row>
    <row r="207" spans="1:12" s="28" customFormat="1">
      <c r="A207" s="327"/>
      <c r="B207" s="327"/>
      <c r="C207" s="327"/>
      <c r="D207" s="327"/>
      <c r="E207" s="327"/>
      <c r="F207" s="327"/>
      <c r="G207" s="327"/>
      <c r="H207" s="327"/>
      <c r="I207" s="892"/>
      <c r="J207" s="327"/>
      <c r="K207" s="327"/>
      <c r="L207" s="327"/>
    </row>
    <row r="208" spans="1:12" s="28" customFormat="1">
      <c r="A208" s="327"/>
      <c r="B208" s="327"/>
      <c r="C208" s="327"/>
      <c r="D208" s="327"/>
      <c r="E208" s="327"/>
      <c r="F208" s="327"/>
      <c r="G208" s="327"/>
      <c r="H208" s="327"/>
      <c r="I208" s="892"/>
      <c r="J208" s="327"/>
      <c r="K208" s="327"/>
      <c r="L208" s="327"/>
    </row>
    <row r="209" spans="1:12" s="28" customFormat="1">
      <c r="A209" s="327"/>
      <c r="B209" s="327"/>
      <c r="C209" s="327"/>
      <c r="D209" s="327"/>
      <c r="E209" s="327"/>
      <c r="F209" s="327"/>
      <c r="G209" s="327"/>
      <c r="H209" s="327"/>
      <c r="I209" s="892"/>
      <c r="J209" s="327"/>
      <c r="K209" s="327"/>
      <c r="L209" s="327"/>
    </row>
    <row r="210" spans="1:12" s="28" customFormat="1">
      <c r="A210" s="327"/>
      <c r="B210" s="327"/>
      <c r="C210" s="327"/>
      <c r="D210" s="327"/>
      <c r="E210" s="327"/>
      <c r="F210" s="327"/>
      <c r="G210" s="327"/>
      <c r="H210" s="327"/>
      <c r="I210" s="892"/>
      <c r="J210" s="327"/>
      <c r="K210" s="327"/>
      <c r="L210" s="327"/>
    </row>
    <row r="211" spans="1:12" s="28" customFormat="1">
      <c r="A211" s="327"/>
      <c r="B211" s="327"/>
      <c r="C211" s="327"/>
      <c r="D211" s="327"/>
      <c r="E211" s="327"/>
      <c r="F211" s="327"/>
      <c r="G211" s="327"/>
      <c r="H211" s="327"/>
      <c r="I211" s="892"/>
      <c r="J211" s="327"/>
      <c r="K211" s="327"/>
      <c r="L211" s="327"/>
    </row>
    <row r="212" spans="1:12" s="28" customFormat="1">
      <c r="A212" s="327"/>
      <c r="B212" s="327"/>
      <c r="C212" s="327"/>
      <c r="D212" s="327"/>
      <c r="E212" s="327"/>
      <c r="F212" s="327"/>
      <c r="G212" s="327"/>
      <c r="H212" s="327"/>
      <c r="I212" s="892"/>
      <c r="J212" s="327"/>
      <c r="K212" s="327"/>
      <c r="L212" s="327"/>
    </row>
    <row r="213" spans="1:12" s="28" customFormat="1">
      <c r="A213" s="327"/>
      <c r="B213" s="327"/>
      <c r="C213" s="327"/>
      <c r="D213" s="327"/>
      <c r="E213" s="327"/>
      <c r="F213" s="327"/>
      <c r="G213" s="327"/>
      <c r="H213" s="327"/>
      <c r="I213" s="892"/>
      <c r="J213" s="327"/>
      <c r="K213" s="327"/>
      <c r="L213" s="327"/>
    </row>
    <row r="214" spans="1:12" s="28" customFormat="1">
      <c r="A214" s="327"/>
      <c r="B214" s="327"/>
      <c r="C214" s="327"/>
      <c r="D214" s="327"/>
      <c r="E214" s="327"/>
      <c r="F214" s="327"/>
      <c r="G214" s="327"/>
      <c r="H214" s="327"/>
      <c r="I214" s="892"/>
      <c r="J214" s="327"/>
      <c r="K214" s="327"/>
      <c r="L214" s="327"/>
    </row>
    <row r="215" spans="1:12" s="28" customFormat="1">
      <c r="A215" s="327"/>
      <c r="B215" s="327"/>
      <c r="C215" s="327"/>
      <c r="D215" s="327"/>
      <c r="E215" s="327"/>
      <c r="F215" s="327"/>
      <c r="G215" s="327"/>
      <c r="H215" s="327"/>
      <c r="I215" s="892"/>
      <c r="J215" s="327"/>
      <c r="K215" s="327"/>
      <c r="L215" s="327"/>
    </row>
    <row r="216" spans="1:12" s="28" customFormat="1">
      <c r="A216" s="327"/>
      <c r="B216" s="327"/>
      <c r="C216" s="327"/>
      <c r="D216" s="327"/>
      <c r="E216" s="327"/>
      <c r="F216" s="327"/>
      <c r="G216" s="327"/>
      <c r="H216" s="327"/>
      <c r="I216" s="892"/>
      <c r="J216" s="327"/>
      <c r="K216" s="327"/>
      <c r="L216" s="327"/>
    </row>
    <row r="217" spans="1:12" s="28" customFormat="1">
      <c r="A217" s="327"/>
      <c r="B217" s="327"/>
      <c r="C217" s="327"/>
      <c r="D217" s="327"/>
      <c r="E217" s="327"/>
      <c r="F217" s="327"/>
      <c r="G217" s="327"/>
      <c r="H217" s="327"/>
      <c r="I217" s="892"/>
      <c r="J217" s="327"/>
      <c r="K217" s="327"/>
      <c r="L217" s="327"/>
    </row>
    <row r="218" spans="1:12" s="28" customFormat="1">
      <c r="A218" s="327"/>
      <c r="B218" s="327"/>
      <c r="C218" s="327"/>
      <c r="D218" s="327"/>
      <c r="E218" s="327"/>
      <c r="F218" s="327"/>
      <c r="G218" s="327"/>
      <c r="H218" s="327"/>
      <c r="I218" s="892"/>
      <c r="J218" s="327"/>
      <c r="K218" s="327"/>
      <c r="L218" s="327"/>
    </row>
    <row r="219" spans="1:12" s="28" customFormat="1">
      <c r="A219" s="327"/>
      <c r="B219" s="327"/>
      <c r="C219" s="327"/>
      <c r="D219" s="327"/>
      <c r="E219" s="327"/>
      <c r="F219" s="327"/>
      <c r="G219" s="327"/>
      <c r="H219" s="327"/>
      <c r="I219" s="892"/>
      <c r="J219" s="327"/>
      <c r="K219" s="327"/>
      <c r="L219" s="327"/>
    </row>
    <row r="220" spans="1:12" s="28" customFormat="1">
      <c r="A220" s="327"/>
      <c r="B220" s="327"/>
      <c r="C220" s="327"/>
      <c r="D220" s="327"/>
      <c r="E220" s="327"/>
      <c r="F220" s="327"/>
      <c r="G220" s="327"/>
      <c r="H220" s="327"/>
      <c r="I220" s="892"/>
      <c r="J220" s="327"/>
      <c r="K220" s="327"/>
      <c r="L220" s="327"/>
    </row>
    <row r="221" spans="1:12" s="28" customFormat="1">
      <c r="A221" s="321"/>
      <c r="B221" s="327"/>
      <c r="C221" s="327"/>
      <c r="D221" s="327"/>
      <c r="E221" s="327"/>
      <c r="F221" s="327"/>
      <c r="G221" s="327"/>
      <c r="H221" s="327"/>
      <c r="I221" s="892"/>
      <c r="J221" s="327"/>
      <c r="K221" s="327"/>
      <c r="L221" s="327"/>
    </row>
    <row r="222" spans="1:12" s="28" customFormat="1">
      <c r="A222" s="327"/>
      <c r="B222" s="327"/>
      <c r="C222" s="327"/>
      <c r="D222" s="327"/>
      <c r="E222" s="327"/>
      <c r="F222" s="327"/>
      <c r="G222" s="327"/>
      <c r="H222" s="327"/>
      <c r="I222" s="892"/>
      <c r="J222" s="327"/>
      <c r="K222" s="327"/>
      <c r="L222" s="327"/>
    </row>
    <row r="223" spans="1:12" s="28" customFormat="1">
      <c r="A223" s="327"/>
      <c r="B223" s="327"/>
      <c r="C223" s="327"/>
      <c r="D223" s="327"/>
      <c r="E223" s="327"/>
      <c r="F223" s="327"/>
      <c r="G223" s="327"/>
      <c r="H223" s="327"/>
      <c r="I223" s="892"/>
      <c r="J223" s="327"/>
      <c r="K223" s="327"/>
      <c r="L223" s="327"/>
    </row>
    <row r="224" spans="1:12" s="28" customFormat="1">
      <c r="A224" s="327"/>
      <c r="B224" s="327"/>
      <c r="C224" s="327"/>
      <c r="D224" s="327"/>
      <c r="E224" s="327"/>
      <c r="F224" s="327"/>
      <c r="G224" s="327"/>
      <c r="H224" s="327"/>
      <c r="I224" s="892"/>
      <c r="J224" s="327"/>
      <c r="K224" s="327"/>
      <c r="L224" s="327"/>
    </row>
    <row r="225" spans="1:12" s="28" customFormat="1">
      <c r="A225" s="327"/>
      <c r="B225" s="327"/>
      <c r="C225" s="327"/>
      <c r="D225" s="327"/>
      <c r="E225" s="327"/>
      <c r="F225" s="327"/>
      <c r="G225" s="327"/>
      <c r="H225" s="327"/>
      <c r="I225" s="892"/>
      <c r="J225" s="327"/>
      <c r="K225" s="327"/>
      <c r="L225" s="327"/>
    </row>
    <row r="226" spans="1:12" s="28" customFormat="1">
      <c r="A226" s="327"/>
      <c r="B226" s="327"/>
      <c r="C226" s="327"/>
      <c r="D226" s="327"/>
      <c r="E226" s="327"/>
      <c r="F226" s="327"/>
      <c r="G226" s="327"/>
      <c r="H226" s="327"/>
      <c r="I226" s="892"/>
      <c r="J226" s="327"/>
      <c r="K226" s="327"/>
      <c r="L226" s="327"/>
    </row>
    <row r="227" spans="1:12" s="28" customFormat="1">
      <c r="A227" s="327"/>
      <c r="B227" s="327"/>
      <c r="C227" s="327"/>
      <c r="D227" s="327"/>
      <c r="E227" s="327"/>
      <c r="F227" s="327"/>
      <c r="G227" s="327"/>
      <c r="H227" s="327"/>
      <c r="I227" s="892"/>
      <c r="J227" s="327"/>
      <c r="K227" s="327"/>
      <c r="L227" s="327"/>
    </row>
    <row r="228" spans="1:12" s="28" customFormat="1">
      <c r="A228" s="327"/>
      <c r="B228" s="327"/>
      <c r="C228" s="327"/>
      <c r="D228" s="327"/>
      <c r="E228" s="327"/>
      <c r="F228" s="327"/>
      <c r="G228" s="327"/>
      <c r="H228" s="327"/>
      <c r="I228" s="892"/>
      <c r="J228" s="327"/>
      <c r="K228" s="327"/>
      <c r="L228" s="327"/>
    </row>
    <row r="229" spans="1:12" s="28" customFormat="1">
      <c r="A229" s="327"/>
      <c r="B229" s="327"/>
      <c r="C229" s="327"/>
      <c r="D229" s="327"/>
      <c r="E229" s="327"/>
      <c r="F229" s="327"/>
      <c r="G229" s="327"/>
      <c r="H229" s="327"/>
      <c r="I229" s="892"/>
      <c r="J229" s="327"/>
      <c r="K229" s="327"/>
      <c r="L229" s="327"/>
    </row>
    <row r="230" spans="1:12" s="28" customFormat="1">
      <c r="A230" s="327"/>
      <c r="B230" s="327"/>
      <c r="C230" s="327"/>
      <c r="D230" s="327"/>
      <c r="E230" s="327"/>
      <c r="F230" s="327"/>
      <c r="G230" s="327"/>
      <c r="H230" s="327"/>
      <c r="I230" s="892"/>
      <c r="J230" s="327"/>
      <c r="K230" s="327"/>
      <c r="L230" s="327"/>
    </row>
    <row r="231" spans="1:12" s="28" customFormat="1">
      <c r="A231" s="327"/>
      <c r="B231" s="327"/>
      <c r="C231" s="327"/>
      <c r="D231" s="327"/>
      <c r="E231" s="327"/>
      <c r="F231" s="327"/>
      <c r="G231" s="327"/>
      <c r="H231" s="327"/>
      <c r="I231" s="892"/>
      <c r="J231" s="327"/>
      <c r="K231" s="327"/>
      <c r="L231" s="327"/>
    </row>
    <row r="232" spans="1:12" s="28" customFormat="1">
      <c r="A232" s="327"/>
      <c r="B232" s="327"/>
      <c r="C232" s="327"/>
      <c r="D232" s="327"/>
      <c r="E232" s="327"/>
      <c r="F232" s="327"/>
      <c r="G232" s="327"/>
      <c r="H232" s="327"/>
      <c r="I232" s="892"/>
      <c r="J232" s="327"/>
      <c r="K232" s="327"/>
      <c r="L232" s="327"/>
    </row>
    <row r="233" spans="1:12" s="28" customFormat="1">
      <c r="A233" s="327"/>
      <c r="B233" s="327"/>
      <c r="C233" s="327"/>
      <c r="D233" s="327"/>
      <c r="E233" s="327"/>
      <c r="F233" s="327"/>
      <c r="G233" s="327"/>
      <c r="H233" s="327"/>
      <c r="I233" s="892"/>
      <c r="J233" s="327"/>
      <c r="K233" s="327"/>
      <c r="L233" s="327"/>
    </row>
    <row r="234" spans="1:12" s="28" customFormat="1">
      <c r="A234" s="327"/>
      <c r="B234" s="327"/>
      <c r="C234" s="327"/>
      <c r="D234" s="327"/>
      <c r="E234" s="327"/>
      <c r="F234" s="327"/>
      <c r="G234" s="327"/>
      <c r="H234" s="327"/>
      <c r="I234" s="892"/>
      <c r="J234" s="327"/>
      <c r="K234" s="327"/>
      <c r="L234" s="327"/>
    </row>
    <row r="235" spans="1:12" s="28" customFormat="1">
      <c r="A235" s="327"/>
      <c r="B235" s="327"/>
      <c r="C235" s="327"/>
      <c r="D235" s="327"/>
      <c r="E235" s="327"/>
      <c r="F235" s="327"/>
      <c r="G235" s="327"/>
      <c r="H235" s="327"/>
      <c r="I235" s="892"/>
      <c r="J235" s="327"/>
      <c r="K235" s="327"/>
      <c r="L235" s="327"/>
    </row>
    <row r="236" spans="1:12" s="28" customFormat="1">
      <c r="A236" s="327"/>
      <c r="B236" s="327"/>
      <c r="C236" s="327"/>
      <c r="D236" s="327"/>
      <c r="E236" s="327"/>
      <c r="F236" s="327"/>
      <c r="G236" s="327"/>
      <c r="H236" s="327"/>
      <c r="I236" s="892"/>
      <c r="J236" s="327"/>
      <c r="K236" s="327"/>
      <c r="L236" s="327"/>
    </row>
    <row r="237" spans="1:12" s="28" customFormat="1">
      <c r="A237" s="327"/>
      <c r="B237" s="327"/>
      <c r="C237" s="327"/>
      <c r="D237" s="327"/>
      <c r="E237" s="327"/>
      <c r="F237" s="327"/>
      <c r="G237" s="327"/>
      <c r="H237" s="327"/>
      <c r="I237" s="892"/>
      <c r="J237" s="327"/>
      <c r="K237" s="327"/>
      <c r="L237" s="327"/>
    </row>
    <row r="238" spans="1:12" s="28" customFormat="1">
      <c r="A238" s="2108"/>
      <c r="B238" s="327"/>
      <c r="C238" s="327"/>
      <c r="D238" s="327"/>
      <c r="E238" s="327"/>
      <c r="F238" s="327"/>
      <c r="G238" s="327"/>
      <c r="H238" s="327"/>
      <c r="I238" s="892"/>
      <c r="J238" s="327"/>
      <c r="K238" s="327"/>
      <c r="L238" s="327"/>
    </row>
    <row r="239" spans="1:12" s="28" customFormat="1">
      <c r="A239" s="2108"/>
      <c r="B239" s="327"/>
      <c r="C239" s="327"/>
      <c r="D239" s="327"/>
      <c r="E239" s="327"/>
      <c r="F239" s="327"/>
      <c r="G239" s="327"/>
      <c r="H239" s="327"/>
      <c r="I239" s="892"/>
      <c r="J239" s="327"/>
      <c r="K239" s="327"/>
      <c r="L239" s="327"/>
    </row>
    <row r="240" spans="1:12" s="28" customFormat="1">
      <c r="A240" s="2108"/>
      <c r="B240" s="327"/>
      <c r="C240" s="327"/>
      <c r="D240" s="327"/>
      <c r="E240" s="327"/>
      <c r="F240" s="327"/>
      <c r="G240" s="327"/>
      <c r="H240" s="327"/>
      <c r="I240" s="892"/>
      <c r="J240" s="327"/>
      <c r="K240" s="327"/>
      <c r="L240" s="327"/>
    </row>
    <row r="241" spans="1:12" s="28" customFormat="1">
      <c r="A241" s="2108"/>
      <c r="B241" s="327"/>
      <c r="C241" s="327"/>
      <c r="D241" s="327"/>
      <c r="E241" s="327"/>
      <c r="F241" s="327"/>
      <c r="G241" s="327"/>
      <c r="H241" s="327"/>
      <c r="I241" s="892"/>
      <c r="J241" s="327"/>
      <c r="K241" s="327"/>
      <c r="L241" s="327"/>
    </row>
    <row r="242" spans="1:12" s="28" customFormat="1">
      <c r="A242" s="2108"/>
      <c r="B242" s="327"/>
      <c r="C242" s="327"/>
      <c r="D242" s="327"/>
      <c r="E242" s="327"/>
      <c r="F242" s="327"/>
      <c r="G242" s="327"/>
      <c r="H242" s="327"/>
      <c r="I242" s="892"/>
      <c r="J242" s="327"/>
      <c r="K242" s="327"/>
      <c r="L242" s="327"/>
    </row>
    <row r="243" spans="1:12" s="28" customFormat="1">
      <c r="A243" s="2108"/>
      <c r="B243" s="327"/>
      <c r="C243" s="327"/>
      <c r="D243" s="327"/>
      <c r="E243" s="327"/>
      <c r="F243" s="327"/>
      <c r="G243" s="327"/>
      <c r="H243" s="327"/>
      <c r="I243" s="892"/>
      <c r="J243" s="327"/>
      <c r="K243" s="327"/>
      <c r="L243" s="327"/>
    </row>
    <row r="244" spans="1:12" s="28" customFormat="1">
      <c r="A244" s="2108"/>
      <c r="B244" s="327"/>
      <c r="C244" s="327"/>
      <c r="D244" s="327"/>
      <c r="E244" s="327"/>
      <c r="F244" s="327"/>
      <c r="G244" s="327"/>
      <c r="H244" s="327"/>
      <c r="I244" s="892"/>
      <c r="J244" s="327"/>
      <c r="K244" s="327"/>
      <c r="L244" s="327"/>
    </row>
    <row r="245" spans="1:12" s="28" customFormat="1">
      <c r="A245" s="2108"/>
      <c r="B245" s="327"/>
      <c r="C245" s="327"/>
      <c r="D245" s="327"/>
      <c r="E245" s="327"/>
      <c r="F245" s="327"/>
      <c r="G245" s="327"/>
      <c r="H245" s="327"/>
      <c r="I245" s="892"/>
      <c r="J245" s="327"/>
      <c r="K245" s="327"/>
      <c r="L245" s="327"/>
    </row>
    <row r="246" spans="1:12" s="28" customFormat="1">
      <c r="A246" s="2108"/>
      <c r="B246" s="327"/>
      <c r="C246" s="327"/>
      <c r="D246" s="327"/>
      <c r="E246" s="327"/>
      <c r="F246" s="327"/>
      <c r="G246" s="327"/>
      <c r="H246" s="327"/>
      <c r="I246" s="892"/>
      <c r="J246" s="327"/>
      <c r="K246" s="327"/>
      <c r="L246" s="327"/>
    </row>
    <row r="247" spans="1:12" s="28" customFormat="1">
      <c r="A247" s="2108"/>
      <c r="B247" s="327"/>
      <c r="C247" s="327"/>
      <c r="D247" s="327"/>
      <c r="E247" s="327"/>
      <c r="F247" s="327"/>
      <c r="G247" s="327"/>
      <c r="H247" s="327"/>
      <c r="I247" s="892"/>
      <c r="J247" s="327"/>
      <c r="K247" s="327"/>
      <c r="L247" s="327"/>
    </row>
    <row r="248" spans="1:12" s="28" customFormat="1">
      <c r="A248" s="2108"/>
      <c r="B248" s="327"/>
      <c r="C248" s="327"/>
      <c r="D248" s="327"/>
      <c r="E248" s="327"/>
      <c r="F248" s="327"/>
      <c r="G248" s="327"/>
      <c r="H248" s="327"/>
      <c r="I248" s="892"/>
      <c r="J248" s="327"/>
      <c r="K248" s="327"/>
      <c r="L248" s="327"/>
    </row>
    <row r="249" spans="1:12" s="28" customFormat="1">
      <c r="A249" s="2108"/>
      <c r="B249" s="327"/>
      <c r="C249" s="327"/>
      <c r="D249" s="327"/>
      <c r="E249" s="327"/>
      <c r="F249" s="327"/>
      <c r="G249" s="327"/>
      <c r="H249" s="327"/>
      <c r="I249" s="892"/>
      <c r="J249" s="327"/>
      <c r="K249" s="327"/>
      <c r="L249" s="327"/>
    </row>
    <row r="250" spans="1:12" s="28" customFormat="1">
      <c r="A250" s="2108"/>
      <c r="B250" s="327"/>
      <c r="C250" s="327"/>
      <c r="D250" s="327"/>
      <c r="E250" s="327"/>
      <c r="F250" s="327"/>
      <c r="G250" s="327"/>
      <c r="H250" s="327"/>
      <c r="I250" s="892"/>
      <c r="J250" s="327"/>
      <c r="K250" s="327"/>
      <c r="L250" s="327"/>
    </row>
    <row r="251" spans="1:12" s="28" customFormat="1">
      <c r="A251" s="2108"/>
      <c r="B251" s="327"/>
      <c r="C251" s="327"/>
      <c r="D251" s="327"/>
      <c r="E251" s="327"/>
      <c r="F251" s="327"/>
      <c r="G251" s="327"/>
      <c r="H251" s="327"/>
      <c r="I251" s="892"/>
      <c r="J251" s="327"/>
      <c r="K251" s="327"/>
      <c r="L251" s="327"/>
    </row>
    <row r="252" spans="1:12" s="28" customFormat="1">
      <c r="A252" s="2108"/>
      <c r="B252" s="327"/>
      <c r="C252" s="327"/>
      <c r="D252" s="327"/>
      <c r="E252" s="327"/>
      <c r="F252" s="327"/>
      <c r="G252" s="327"/>
      <c r="H252" s="327"/>
      <c r="I252" s="892"/>
      <c r="J252" s="327"/>
      <c r="K252" s="327"/>
      <c r="L252" s="327"/>
    </row>
    <row r="253" spans="1:12" s="28" customFormat="1">
      <c r="A253" s="2108"/>
      <c r="B253" s="327"/>
      <c r="C253" s="327"/>
      <c r="D253" s="327"/>
      <c r="E253" s="327"/>
      <c r="F253" s="327"/>
      <c r="G253" s="327"/>
      <c r="H253" s="327"/>
      <c r="I253" s="892"/>
      <c r="J253" s="327"/>
      <c r="K253" s="327"/>
      <c r="L253" s="327"/>
    </row>
    <row r="254" spans="1:12" s="28" customFormat="1">
      <c r="A254" s="2108"/>
      <c r="B254" s="327"/>
      <c r="C254" s="327"/>
      <c r="D254" s="327"/>
      <c r="E254" s="327"/>
      <c r="F254" s="327"/>
      <c r="G254" s="327"/>
      <c r="H254" s="327"/>
      <c r="I254" s="892"/>
      <c r="J254" s="327"/>
      <c r="K254" s="327"/>
      <c r="L254" s="327"/>
    </row>
    <row r="255" spans="1:12" s="28" customFormat="1">
      <c r="A255" s="2108"/>
      <c r="B255" s="327"/>
      <c r="C255" s="327"/>
      <c r="D255" s="327"/>
      <c r="E255" s="327"/>
      <c r="F255" s="327"/>
      <c r="G255" s="327"/>
      <c r="H255" s="327"/>
      <c r="I255" s="892"/>
      <c r="J255" s="327"/>
      <c r="K255" s="327"/>
      <c r="L255" s="327"/>
    </row>
    <row r="256" spans="1:12" s="28" customFormat="1">
      <c r="A256" s="2108"/>
      <c r="B256" s="327"/>
      <c r="C256" s="327"/>
      <c r="D256" s="327"/>
      <c r="E256" s="327"/>
      <c r="F256" s="327"/>
      <c r="G256" s="327"/>
      <c r="H256" s="327"/>
      <c r="I256" s="892"/>
      <c r="J256" s="327"/>
      <c r="K256" s="327"/>
      <c r="L256" s="327"/>
    </row>
    <row r="257" spans="1:12" s="28" customFormat="1">
      <c r="A257" s="2108"/>
      <c r="B257" s="327"/>
      <c r="C257" s="327"/>
      <c r="D257" s="327"/>
      <c r="E257" s="327"/>
      <c r="F257" s="327"/>
      <c r="G257" s="327"/>
      <c r="H257" s="327"/>
      <c r="I257" s="892"/>
      <c r="J257" s="327"/>
      <c r="K257" s="327"/>
      <c r="L257" s="327"/>
    </row>
    <row r="258" spans="1:12" s="28" customFormat="1">
      <c r="A258" s="2108"/>
      <c r="B258" s="327"/>
      <c r="C258" s="327"/>
      <c r="D258" s="327"/>
      <c r="E258" s="327"/>
      <c r="F258" s="327"/>
      <c r="G258" s="327"/>
      <c r="H258" s="327"/>
      <c r="I258" s="892"/>
      <c r="J258" s="327"/>
      <c r="K258" s="327"/>
      <c r="L258" s="327"/>
    </row>
    <row r="259" spans="1:12" s="28" customFormat="1">
      <c r="A259" s="2108"/>
      <c r="B259" s="327"/>
      <c r="C259" s="327"/>
      <c r="D259" s="327"/>
      <c r="E259" s="327"/>
      <c r="F259" s="327"/>
      <c r="G259" s="327"/>
      <c r="H259" s="327"/>
      <c r="I259" s="892"/>
      <c r="J259" s="327"/>
      <c r="K259" s="327"/>
      <c r="L259" s="327"/>
    </row>
    <row r="260" spans="1:12" s="28" customFormat="1">
      <c r="A260" s="2108"/>
      <c r="B260" s="327"/>
      <c r="C260" s="327"/>
      <c r="D260" s="327"/>
      <c r="E260" s="327"/>
      <c r="F260" s="327"/>
      <c r="G260" s="327"/>
      <c r="H260" s="327"/>
      <c r="I260" s="892"/>
      <c r="J260" s="327"/>
      <c r="K260" s="327"/>
      <c r="L260" s="327"/>
    </row>
    <row r="261" spans="1:12" s="28" customFormat="1">
      <c r="A261" s="2108"/>
      <c r="B261" s="327"/>
      <c r="C261" s="327"/>
      <c r="D261" s="327"/>
      <c r="E261" s="327"/>
      <c r="F261" s="327"/>
      <c r="G261" s="327"/>
      <c r="H261" s="327"/>
      <c r="I261" s="892"/>
      <c r="J261" s="327"/>
      <c r="K261" s="327"/>
      <c r="L261" s="327"/>
    </row>
    <row r="262" spans="1:12" s="28" customFormat="1">
      <c r="A262" s="2108"/>
      <c r="B262" s="327"/>
      <c r="C262" s="327"/>
      <c r="D262" s="327"/>
      <c r="E262" s="327"/>
      <c r="F262" s="327"/>
      <c r="G262" s="327"/>
      <c r="H262" s="327"/>
      <c r="I262" s="892"/>
      <c r="J262" s="327"/>
      <c r="K262" s="327"/>
      <c r="L262" s="327"/>
    </row>
    <row r="263" spans="1:12" s="28" customFormat="1">
      <c r="A263" s="2108"/>
      <c r="B263" s="327"/>
      <c r="C263" s="327"/>
      <c r="D263" s="327"/>
      <c r="E263" s="327"/>
      <c r="F263" s="327"/>
      <c r="G263" s="327"/>
      <c r="H263" s="327"/>
      <c r="I263" s="892"/>
      <c r="J263" s="327"/>
      <c r="K263" s="327"/>
      <c r="L263" s="327"/>
    </row>
    <row r="264" spans="1:12" s="28" customFormat="1">
      <c r="A264" s="2108"/>
      <c r="B264" s="327"/>
      <c r="C264" s="327"/>
      <c r="D264" s="327"/>
      <c r="E264" s="327"/>
      <c r="F264" s="327"/>
      <c r="G264" s="327"/>
      <c r="H264" s="327"/>
      <c r="I264" s="892"/>
      <c r="J264" s="327"/>
      <c r="K264" s="327"/>
      <c r="L264" s="327"/>
    </row>
    <row r="265" spans="1:12" s="28" customFormat="1">
      <c r="A265" s="2108"/>
      <c r="B265" s="327"/>
      <c r="C265" s="327"/>
      <c r="D265" s="327"/>
      <c r="E265" s="327"/>
      <c r="F265" s="327"/>
      <c r="G265" s="327"/>
      <c r="H265" s="327"/>
      <c r="I265" s="892"/>
      <c r="J265" s="327"/>
      <c r="K265" s="327"/>
      <c r="L265" s="327"/>
    </row>
    <row r="266" spans="1:12" s="28" customFormat="1">
      <c r="A266" s="2108"/>
      <c r="B266" s="327"/>
      <c r="C266" s="327"/>
      <c r="D266" s="327"/>
      <c r="E266" s="327"/>
      <c r="F266" s="327"/>
      <c r="G266" s="327"/>
      <c r="H266" s="327"/>
      <c r="I266" s="892"/>
      <c r="J266" s="327"/>
      <c r="K266" s="327"/>
      <c r="L266" s="327"/>
    </row>
    <row r="267" spans="1:12" s="28" customFormat="1">
      <c r="A267" s="2108"/>
      <c r="B267" s="327"/>
      <c r="C267" s="327"/>
      <c r="D267" s="327"/>
      <c r="E267" s="327"/>
      <c r="F267" s="327"/>
      <c r="G267" s="327"/>
      <c r="H267" s="327"/>
      <c r="I267" s="892"/>
      <c r="J267" s="327"/>
      <c r="K267" s="327"/>
      <c r="L267" s="327"/>
    </row>
    <row r="268" spans="1:12" s="28" customFormat="1">
      <c r="A268" s="2108"/>
      <c r="B268" s="327"/>
      <c r="C268" s="327"/>
      <c r="D268" s="327"/>
      <c r="E268" s="327"/>
      <c r="F268" s="327"/>
      <c r="G268" s="327"/>
      <c r="H268" s="327"/>
      <c r="I268" s="892"/>
      <c r="J268" s="327"/>
      <c r="K268" s="327"/>
      <c r="L268" s="327"/>
    </row>
    <row r="269" spans="1:12" s="28" customFormat="1">
      <c r="A269" s="2108"/>
      <c r="B269" s="327"/>
      <c r="C269" s="327"/>
      <c r="D269" s="327"/>
      <c r="E269" s="327"/>
      <c r="F269" s="327"/>
      <c r="G269" s="327"/>
      <c r="H269" s="327"/>
      <c r="I269" s="892"/>
      <c r="J269" s="327"/>
      <c r="K269" s="327"/>
      <c r="L269" s="327"/>
    </row>
    <row r="270" spans="1:12" s="28" customFormat="1">
      <c r="A270" s="2108"/>
      <c r="B270" s="327"/>
      <c r="C270" s="327"/>
      <c r="D270" s="327"/>
      <c r="E270" s="327"/>
      <c r="F270" s="327"/>
      <c r="G270" s="327"/>
      <c r="H270" s="327"/>
      <c r="I270" s="892"/>
      <c r="J270" s="327"/>
      <c r="K270" s="327"/>
      <c r="L270" s="327"/>
    </row>
    <row r="271" spans="1:12" s="28" customFormat="1">
      <c r="A271" s="2108"/>
      <c r="B271" s="327"/>
      <c r="C271" s="327"/>
      <c r="D271" s="327"/>
      <c r="E271" s="327"/>
      <c r="F271" s="327"/>
      <c r="G271" s="327"/>
      <c r="H271" s="327"/>
      <c r="I271" s="892"/>
      <c r="J271" s="327"/>
      <c r="K271" s="327"/>
      <c r="L271" s="327"/>
    </row>
    <row r="272" spans="1:12" s="28" customFormat="1">
      <c r="A272" s="2108"/>
      <c r="B272" s="327"/>
      <c r="C272" s="327"/>
      <c r="D272" s="327"/>
      <c r="E272" s="327"/>
      <c r="F272" s="327"/>
      <c r="G272" s="327"/>
      <c r="H272" s="327"/>
      <c r="I272" s="892"/>
      <c r="J272" s="327"/>
      <c r="K272" s="327"/>
      <c r="L272" s="327"/>
    </row>
    <row r="273" spans="1:12" s="28" customFormat="1">
      <c r="A273" s="2108"/>
      <c r="B273" s="327"/>
      <c r="C273" s="327"/>
      <c r="D273" s="327"/>
      <c r="E273" s="327"/>
      <c r="F273" s="327"/>
      <c r="G273" s="327"/>
      <c r="H273" s="327"/>
      <c r="I273" s="892"/>
      <c r="J273" s="327"/>
      <c r="K273" s="327"/>
      <c r="L273" s="327"/>
    </row>
    <row r="274" spans="1:12" s="28" customFormat="1">
      <c r="A274" s="2108"/>
      <c r="B274" s="327"/>
      <c r="C274" s="327"/>
      <c r="D274" s="327"/>
      <c r="E274" s="327"/>
      <c r="F274" s="327"/>
      <c r="G274" s="327"/>
      <c r="H274" s="327"/>
      <c r="I274" s="892"/>
      <c r="J274" s="327"/>
      <c r="K274" s="327"/>
      <c r="L274" s="327"/>
    </row>
    <row r="275" spans="1:12" s="28" customFormat="1">
      <c r="A275" s="2108"/>
      <c r="B275" s="327"/>
      <c r="C275" s="327"/>
      <c r="D275" s="327"/>
      <c r="E275" s="327"/>
      <c r="F275" s="327"/>
      <c r="G275" s="327"/>
      <c r="H275" s="327"/>
      <c r="I275" s="892"/>
      <c r="J275" s="327"/>
      <c r="K275" s="327"/>
      <c r="L275" s="327"/>
    </row>
    <row r="276" spans="1:12" s="28" customFormat="1">
      <c r="A276" s="2108"/>
      <c r="B276" s="327"/>
      <c r="C276" s="327"/>
      <c r="D276" s="327"/>
      <c r="E276" s="327"/>
      <c r="F276" s="327"/>
      <c r="G276" s="327"/>
      <c r="H276" s="327"/>
      <c r="I276" s="892"/>
      <c r="J276" s="327"/>
      <c r="K276" s="327"/>
      <c r="L276" s="327"/>
    </row>
    <row r="277" spans="1:12" s="28" customFormat="1">
      <c r="A277" s="2108"/>
      <c r="B277" s="327"/>
      <c r="C277" s="327"/>
      <c r="D277" s="327"/>
      <c r="E277" s="327"/>
      <c r="F277" s="327"/>
      <c r="G277" s="327"/>
      <c r="H277" s="327"/>
      <c r="I277" s="892"/>
      <c r="J277" s="327"/>
      <c r="K277" s="327"/>
      <c r="L277" s="327"/>
    </row>
    <row r="278" spans="1:12" s="28" customFormat="1">
      <c r="A278" s="2108"/>
      <c r="B278" s="327"/>
      <c r="C278" s="327"/>
      <c r="D278" s="327"/>
      <c r="E278" s="327"/>
      <c r="F278" s="327"/>
      <c r="G278" s="327"/>
      <c r="H278" s="327"/>
      <c r="I278" s="892"/>
      <c r="J278" s="327"/>
      <c r="K278" s="327"/>
      <c r="L278" s="327"/>
    </row>
    <row r="279" spans="1:12" s="28" customFormat="1">
      <c r="A279" s="2108"/>
      <c r="B279" s="327"/>
      <c r="C279" s="327"/>
      <c r="D279" s="327"/>
      <c r="E279" s="327"/>
      <c r="F279" s="327"/>
      <c r="G279" s="327"/>
      <c r="H279" s="327"/>
      <c r="I279" s="892"/>
      <c r="J279" s="327"/>
      <c r="K279" s="327"/>
      <c r="L279" s="327"/>
    </row>
    <row r="280" spans="1:12" s="28" customFormat="1">
      <c r="A280" s="2108"/>
      <c r="B280" s="327"/>
      <c r="C280" s="327"/>
      <c r="D280" s="327"/>
      <c r="E280" s="327"/>
      <c r="F280" s="327"/>
      <c r="G280" s="327"/>
      <c r="H280" s="327"/>
      <c r="I280" s="892"/>
      <c r="J280" s="327"/>
      <c r="K280" s="327"/>
      <c r="L280" s="327"/>
    </row>
    <row r="281" spans="1:12" s="28" customFormat="1">
      <c r="A281" s="2108"/>
      <c r="B281" s="327"/>
      <c r="C281" s="327"/>
      <c r="D281" s="327"/>
      <c r="E281" s="327"/>
      <c r="F281" s="327"/>
      <c r="G281" s="327"/>
      <c r="H281" s="327"/>
      <c r="I281" s="892"/>
      <c r="J281" s="327"/>
      <c r="K281" s="327"/>
      <c r="L281" s="327"/>
    </row>
    <row r="282" spans="1:12" s="28" customFormat="1">
      <c r="A282" s="2108"/>
      <c r="B282" s="327"/>
      <c r="C282" s="327"/>
      <c r="D282" s="327"/>
      <c r="E282" s="327"/>
      <c r="F282" s="327"/>
      <c r="G282" s="327"/>
      <c r="H282" s="327"/>
      <c r="I282" s="892"/>
      <c r="J282" s="327"/>
      <c r="K282" s="327"/>
      <c r="L282" s="327"/>
    </row>
    <row r="283" spans="1:12" s="28" customFormat="1">
      <c r="A283" s="2108"/>
      <c r="B283" s="327"/>
      <c r="C283" s="327"/>
      <c r="D283" s="327"/>
      <c r="E283" s="327"/>
      <c r="F283" s="327"/>
      <c r="G283" s="327"/>
      <c r="H283" s="327"/>
      <c r="I283" s="892"/>
      <c r="J283" s="327"/>
      <c r="K283" s="327"/>
      <c r="L283" s="327"/>
    </row>
    <row r="284" spans="1:12" s="28" customFormat="1">
      <c r="A284" s="2108"/>
      <c r="B284" s="327"/>
      <c r="C284" s="327"/>
      <c r="D284" s="327"/>
      <c r="E284" s="327"/>
      <c r="F284" s="327"/>
      <c r="G284" s="327"/>
      <c r="H284" s="327"/>
      <c r="I284" s="892"/>
      <c r="J284" s="327"/>
      <c r="K284" s="327"/>
      <c r="L284" s="327"/>
    </row>
    <row r="285" spans="1:12" s="28" customFormat="1">
      <c r="A285" s="2108"/>
      <c r="B285" s="327"/>
      <c r="C285" s="327"/>
      <c r="D285" s="327"/>
      <c r="E285" s="327"/>
      <c r="F285" s="327"/>
      <c r="G285" s="327"/>
      <c r="H285" s="327"/>
      <c r="I285" s="892"/>
      <c r="J285" s="327"/>
      <c r="K285" s="327"/>
      <c r="L285" s="327"/>
    </row>
    <row r="286" spans="1:12" s="28" customFormat="1">
      <c r="A286" s="2108"/>
      <c r="B286" s="327"/>
      <c r="C286" s="327"/>
      <c r="D286" s="327"/>
      <c r="E286" s="327"/>
      <c r="F286" s="327"/>
      <c r="G286" s="327"/>
      <c r="H286" s="327"/>
      <c r="I286" s="892"/>
      <c r="J286" s="327"/>
      <c r="K286" s="327"/>
      <c r="L286" s="327"/>
    </row>
    <row r="287" spans="1:12" s="28" customFormat="1">
      <c r="A287" s="2108"/>
      <c r="B287" s="327"/>
      <c r="C287" s="327"/>
      <c r="D287" s="327"/>
      <c r="E287" s="327"/>
      <c r="F287" s="327"/>
      <c r="G287" s="327"/>
      <c r="H287" s="327"/>
      <c r="I287" s="892"/>
      <c r="J287" s="327"/>
      <c r="K287" s="327"/>
      <c r="L287" s="327"/>
    </row>
    <row r="288" spans="1:12" s="28" customFormat="1">
      <c r="A288" s="2108"/>
      <c r="B288" s="327"/>
      <c r="C288" s="327"/>
      <c r="D288" s="327"/>
      <c r="E288" s="327"/>
      <c r="F288" s="327"/>
      <c r="G288" s="327"/>
      <c r="H288" s="327"/>
      <c r="I288" s="892"/>
      <c r="J288" s="327"/>
      <c r="K288" s="327"/>
      <c r="L288" s="327"/>
    </row>
    <row r="289" spans="1:12" s="28" customFormat="1">
      <c r="A289" s="2108"/>
      <c r="B289" s="327"/>
      <c r="C289" s="327"/>
      <c r="D289" s="327"/>
      <c r="E289" s="327"/>
      <c r="F289" s="327"/>
      <c r="G289" s="327"/>
      <c r="H289" s="327"/>
      <c r="I289" s="892"/>
      <c r="J289" s="327"/>
      <c r="K289" s="327"/>
      <c r="L289" s="327"/>
    </row>
    <row r="290" spans="1:12" s="28" customFormat="1">
      <c r="A290" s="2108"/>
      <c r="B290" s="327"/>
      <c r="C290" s="327"/>
      <c r="D290" s="327"/>
      <c r="E290" s="327"/>
      <c r="F290" s="327"/>
      <c r="G290" s="327"/>
      <c r="H290" s="327"/>
      <c r="I290" s="892"/>
      <c r="J290" s="327"/>
      <c r="K290" s="327"/>
      <c r="L290" s="327"/>
    </row>
    <row r="291" spans="1:12" s="28" customFormat="1">
      <c r="A291" s="2108"/>
      <c r="B291" s="327"/>
      <c r="C291" s="327"/>
      <c r="D291" s="327"/>
      <c r="E291" s="327"/>
      <c r="F291" s="327"/>
      <c r="G291" s="327"/>
      <c r="H291" s="327"/>
      <c r="I291" s="892"/>
      <c r="J291" s="327"/>
      <c r="K291" s="327"/>
      <c r="L291" s="327"/>
    </row>
    <row r="292" spans="1:12" s="28" customFormat="1">
      <c r="A292" s="2108"/>
      <c r="B292" s="327"/>
      <c r="C292" s="327"/>
      <c r="D292" s="327"/>
      <c r="E292" s="327"/>
      <c r="F292" s="327"/>
      <c r="G292" s="327"/>
      <c r="H292" s="327"/>
      <c r="I292" s="892"/>
      <c r="J292" s="327"/>
      <c r="K292" s="327"/>
      <c r="L292" s="327"/>
    </row>
    <row r="293" spans="1:12" s="28" customFormat="1">
      <c r="A293" s="327"/>
      <c r="B293" s="327"/>
      <c r="C293" s="327"/>
      <c r="D293" s="327"/>
      <c r="E293" s="327"/>
      <c r="F293" s="327"/>
      <c r="G293" s="327"/>
      <c r="H293" s="327"/>
      <c r="I293" s="892"/>
      <c r="J293" s="327"/>
      <c r="K293" s="327"/>
      <c r="L293" s="327"/>
    </row>
    <row r="294" spans="1:12" s="28" customFormat="1">
      <c r="A294" s="327"/>
      <c r="B294" s="327"/>
      <c r="C294" s="327"/>
      <c r="D294" s="327"/>
      <c r="E294" s="327"/>
      <c r="F294" s="327"/>
      <c r="G294" s="327"/>
      <c r="H294" s="327"/>
      <c r="I294" s="892"/>
      <c r="J294" s="327"/>
      <c r="K294" s="327"/>
      <c r="L294" s="327"/>
    </row>
    <row r="295" spans="1:12" s="28" customFormat="1">
      <c r="A295" s="327"/>
      <c r="B295" s="327"/>
      <c r="C295" s="327"/>
      <c r="D295" s="327"/>
      <c r="E295" s="327"/>
      <c r="F295" s="327"/>
      <c r="G295" s="327"/>
      <c r="H295" s="327"/>
      <c r="I295" s="892"/>
      <c r="J295" s="327"/>
      <c r="K295" s="327"/>
      <c r="L295" s="327"/>
    </row>
    <row r="296" spans="1:12" s="28" customFormat="1">
      <c r="A296" s="327"/>
      <c r="B296" s="327"/>
      <c r="C296" s="327"/>
      <c r="D296" s="327"/>
      <c r="E296" s="327"/>
      <c r="F296" s="327"/>
      <c r="G296" s="327"/>
      <c r="H296" s="327"/>
      <c r="I296" s="892"/>
      <c r="J296" s="327"/>
      <c r="K296" s="327"/>
      <c r="L296" s="327"/>
    </row>
    <row r="297" spans="1:12" s="28" customFormat="1">
      <c r="A297" s="327"/>
      <c r="B297" s="327"/>
      <c r="C297" s="327"/>
      <c r="D297" s="327"/>
      <c r="E297" s="327"/>
      <c r="F297" s="327"/>
      <c r="G297" s="327"/>
      <c r="H297" s="327"/>
      <c r="I297" s="892"/>
      <c r="J297" s="327"/>
      <c r="K297" s="327"/>
      <c r="L297" s="327"/>
    </row>
    <row r="298" spans="1:12" s="28" customFormat="1">
      <c r="A298" s="327"/>
      <c r="B298" s="327"/>
      <c r="C298" s="327"/>
      <c r="D298" s="327"/>
      <c r="E298" s="327"/>
      <c r="F298" s="327"/>
      <c r="G298" s="327"/>
      <c r="H298" s="327"/>
      <c r="I298" s="892"/>
      <c r="J298" s="327"/>
      <c r="K298" s="327"/>
      <c r="L298" s="327"/>
    </row>
    <row r="299" spans="1:12" s="28" customFormat="1">
      <c r="A299" s="327"/>
      <c r="B299" s="327"/>
      <c r="C299" s="327"/>
      <c r="D299" s="327"/>
      <c r="E299" s="327"/>
      <c r="F299" s="327"/>
      <c r="G299" s="327"/>
      <c r="H299" s="327"/>
      <c r="I299" s="892"/>
      <c r="J299" s="327"/>
      <c r="K299" s="327"/>
      <c r="L299" s="327"/>
    </row>
    <row r="300" spans="1:12" s="28" customFormat="1">
      <c r="A300" s="327"/>
      <c r="B300" s="327"/>
      <c r="C300" s="327"/>
      <c r="D300" s="327"/>
      <c r="E300" s="327"/>
      <c r="F300" s="327"/>
      <c r="G300" s="327"/>
      <c r="H300" s="327"/>
      <c r="I300" s="892"/>
      <c r="J300" s="327"/>
      <c r="K300" s="327"/>
      <c r="L300" s="327"/>
    </row>
    <row r="301" spans="1:12" s="28" customFormat="1">
      <c r="A301" s="327"/>
      <c r="B301" s="327"/>
      <c r="C301" s="327"/>
      <c r="D301" s="327"/>
      <c r="E301" s="327"/>
      <c r="F301" s="327"/>
      <c r="G301" s="327"/>
      <c r="H301" s="327"/>
      <c r="I301" s="892"/>
      <c r="J301" s="327"/>
      <c r="K301" s="327"/>
      <c r="L301" s="327"/>
    </row>
    <row r="302" spans="1:12" s="28" customFormat="1">
      <c r="A302" s="327"/>
      <c r="B302" s="327"/>
      <c r="C302" s="327"/>
      <c r="D302" s="327"/>
      <c r="E302" s="327"/>
      <c r="F302" s="327"/>
      <c r="G302" s="327"/>
      <c r="H302" s="327"/>
      <c r="I302" s="892"/>
      <c r="J302" s="327"/>
      <c r="K302" s="327"/>
      <c r="L302" s="327"/>
    </row>
    <row r="303" spans="1:12" s="28" customFormat="1">
      <c r="A303" s="327"/>
      <c r="B303" s="327"/>
      <c r="C303" s="327"/>
      <c r="D303" s="327"/>
      <c r="E303" s="327"/>
      <c r="F303" s="327"/>
      <c r="G303" s="327"/>
      <c r="H303" s="327"/>
      <c r="I303" s="892"/>
      <c r="J303" s="327"/>
      <c r="K303" s="327"/>
      <c r="L303" s="327"/>
    </row>
    <row r="304" spans="1:12" s="28" customFormat="1">
      <c r="A304" s="327"/>
      <c r="B304" s="327"/>
      <c r="C304" s="327"/>
      <c r="D304" s="327"/>
      <c r="E304" s="327"/>
      <c r="F304" s="327"/>
      <c r="G304" s="327"/>
      <c r="H304" s="327"/>
      <c r="I304" s="892"/>
      <c r="J304" s="327"/>
      <c r="K304" s="327"/>
      <c r="L304" s="327"/>
    </row>
    <row r="305" spans="1:12" s="28" customFormat="1">
      <c r="A305" s="327"/>
      <c r="B305" s="327"/>
      <c r="C305" s="327"/>
      <c r="D305" s="327"/>
      <c r="E305" s="327"/>
      <c r="F305" s="327"/>
      <c r="G305" s="327"/>
      <c r="H305" s="327"/>
      <c r="I305" s="892"/>
      <c r="J305" s="327"/>
      <c r="K305" s="327"/>
      <c r="L305" s="327"/>
    </row>
    <row r="306" spans="1:12" s="28" customFormat="1">
      <c r="A306" s="327"/>
      <c r="B306" s="327"/>
      <c r="C306" s="327"/>
      <c r="D306" s="327"/>
      <c r="E306" s="327"/>
      <c r="F306" s="327"/>
      <c r="G306" s="327"/>
      <c r="H306" s="327"/>
      <c r="I306" s="892"/>
      <c r="J306" s="327"/>
      <c r="K306" s="327"/>
      <c r="L306" s="327"/>
    </row>
    <row r="307" spans="1:12" s="28" customFormat="1">
      <c r="A307" s="327"/>
      <c r="B307" s="327"/>
      <c r="C307" s="327"/>
      <c r="D307" s="327"/>
      <c r="E307" s="327"/>
      <c r="F307" s="327"/>
      <c r="G307" s="327"/>
      <c r="H307" s="327"/>
      <c r="I307" s="892"/>
      <c r="J307" s="327"/>
      <c r="K307" s="327"/>
      <c r="L307" s="327"/>
    </row>
    <row r="308" spans="1:12" s="28" customFormat="1">
      <c r="A308" s="327"/>
      <c r="B308" s="327"/>
      <c r="C308" s="327"/>
      <c r="D308" s="327"/>
      <c r="E308" s="327"/>
      <c r="F308" s="327"/>
      <c r="G308" s="327"/>
      <c r="H308" s="327"/>
      <c r="I308" s="892"/>
      <c r="J308" s="327"/>
      <c r="K308" s="327"/>
      <c r="L308" s="327"/>
    </row>
    <row r="309" spans="1:12" s="28" customFormat="1">
      <c r="A309" s="327"/>
      <c r="B309" s="327"/>
      <c r="C309" s="327"/>
      <c r="D309" s="327"/>
      <c r="E309" s="327"/>
      <c r="F309" s="327"/>
      <c r="G309" s="327"/>
      <c r="H309" s="327"/>
      <c r="I309" s="892"/>
      <c r="J309" s="327"/>
      <c r="K309" s="327"/>
      <c r="L309" s="327"/>
    </row>
    <row r="310" spans="1:12" s="28" customFormat="1">
      <c r="A310" s="327"/>
      <c r="B310" s="327"/>
      <c r="C310" s="327"/>
      <c r="D310" s="327"/>
      <c r="E310" s="327"/>
      <c r="F310" s="327"/>
      <c r="G310" s="327"/>
      <c r="H310" s="327"/>
      <c r="I310" s="892"/>
      <c r="J310" s="327"/>
      <c r="K310" s="327"/>
      <c r="L310" s="327"/>
    </row>
    <row r="311" spans="1:12" s="28" customFormat="1">
      <c r="A311" s="327"/>
      <c r="B311" s="327"/>
      <c r="C311" s="327"/>
      <c r="D311" s="327"/>
      <c r="E311" s="327"/>
      <c r="F311" s="327"/>
      <c r="G311" s="327"/>
      <c r="H311" s="327"/>
      <c r="I311" s="892"/>
      <c r="J311" s="327"/>
      <c r="K311" s="327"/>
      <c r="L311" s="327"/>
    </row>
    <row r="312" spans="1:12" s="28" customFormat="1">
      <c r="A312" s="327"/>
      <c r="B312" s="327"/>
      <c r="C312" s="327"/>
      <c r="D312" s="327"/>
      <c r="E312" s="327"/>
      <c r="F312" s="327"/>
      <c r="G312" s="327"/>
      <c r="H312" s="327"/>
      <c r="I312" s="892"/>
      <c r="J312" s="327"/>
      <c r="K312" s="327"/>
      <c r="L312" s="327"/>
    </row>
    <row r="313" spans="1:12" s="28" customFormat="1">
      <c r="A313" s="327"/>
      <c r="B313" s="327"/>
      <c r="C313" s="327"/>
      <c r="D313" s="327"/>
      <c r="E313" s="327"/>
      <c r="F313" s="327"/>
      <c r="G313" s="327"/>
      <c r="H313" s="327"/>
      <c r="I313" s="892"/>
      <c r="J313" s="327"/>
      <c r="K313" s="327"/>
      <c r="L313" s="327"/>
    </row>
    <row r="314" spans="1:12" s="28" customFormat="1">
      <c r="A314" s="327"/>
      <c r="B314" s="327"/>
      <c r="C314" s="327"/>
      <c r="D314" s="327"/>
      <c r="E314" s="327"/>
      <c r="F314" s="327"/>
      <c r="G314" s="327"/>
      <c r="H314" s="327"/>
      <c r="I314" s="892"/>
      <c r="J314" s="327"/>
      <c r="K314" s="327"/>
      <c r="L314" s="327"/>
    </row>
    <row r="315" spans="1:12" s="28" customFormat="1">
      <c r="A315" s="327"/>
      <c r="B315" s="327"/>
      <c r="C315" s="327"/>
      <c r="D315" s="327"/>
      <c r="E315" s="327"/>
      <c r="F315" s="327"/>
      <c r="G315" s="327"/>
      <c r="H315" s="327"/>
      <c r="I315" s="892"/>
      <c r="J315" s="327"/>
      <c r="K315" s="327"/>
      <c r="L315" s="327"/>
    </row>
    <row r="316" spans="1:12" s="28" customFormat="1">
      <c r="A316" s="327"/>
      <c r="B316" s="327"/>
      <c r="C316" s="327"/>
      <c r="D316" s="327"/>
      <c r="E316" s="327"/>
      <c r="F316" s="327"/>
      <c r="G316" s="327"/>
      <c r="H316" s="327"/>
      <c r="I316" s="892"/>
      <c r="J316" s="327"/>
      <c r="K316" s="327"/>
      <c r="L316" s="327"/>
    </row>
    <row r="317" spans="1:12" s="28" customFormat="1">
      <c r="A317" s="327"/>
      <c r="B317" s="327"/>
      <c r="C317" s="327"/>
      <c r="D317" s="327"/>
      <c r="E317" s="327"/>
      <c r="F317" s="327"/>
      <c r="G317" s="327"/>
      <c r="H317" s="327"/>
      <c r="I317" s="892"/>
      <c r="J317" s="327"/>
      <c r="K317" s="327"/>
      <c r="L317" s="327"/>
    </row>
    <row r="318" spans="1:12" s="28" customFormat="1">
      <c r="A318" s="327"/>
      <c r="B318" s="327"/>
      <c r="C318" s="327"/>
      <c r="D318" s="327"/>
      <c r="E318" s="327"/>
      <c r="F318" s="327"/>
      <c r="G318" s="327"/>
      <c r="H318" s="327"/>
      <c r="I318" s="892"/>
      <c r="J318" s="327"/>
      <c r="K318" s="327"/>
      <c r="L318" s="327"/>
    </row>
    <row r="319" spans="1:12" s="28" customFormat="1">
      <c r="A319" s="327"/>
      <c r="B319" s="327"/>
      <c r="C319" s="327"/>
      <c r="D319" s="327"/>
      <c r="E319" s="327"/>
      <c r="F319" s="327"/>
      <c r="G319" s="327"/>
      <c r="H319" s="327"/>
      <c r="I319" s="892"/>
      <c r="J319" s="327"/>
      <c r="K319" s="327"/>
      <c r="L319" s="327"/>
    </row>
    <row r="320" spans="1:12" s="28" customFormat="1">
      <c r="A320" s="327"/>
      <c r="B320" s="327"/>
      <c r="C320" s="327"/>
      <c r="D320" s="327"/>
      <c r="E320" s="327"/>
      <c r="F320" s="327"/>
      <c r="G320" s="327"/>
      <c r="H320" s="327"/>
      <c r="I320" s="892"/>
      <c r="J320" s="327"/>
      <c r="K320" s="327"/>
      <c r="L320" s="327"/>
    </row>
    <row r="321" spans="1:12" s="28" customFormat="1">
      <c r="A321" s="327"/>
      <c r="B321" s="327"/>
      <c r="C321" s="327"/>
      <c r="D321" s="327"/>
      <c r="E321" s="327"/>
      <c r="F321" s="327"/>
      <c r="G321" s="327"/>
      <c r="H321" s="327"/>
      <c r="I321" s="892"/>
      <c r="J321" s="327"/>
      <c r="K321" s="327"/>
      <c r="L321" s="327"/>
    </row>
    <row r="322" spans="1:12" s="28" customFormat="1">
      <c r="A322" s="327"/>
      <c r="B322" s="327"/>
      <c r="C322" s="327"/>
      <c r="D322" s="327"/>
      <c r="E322" s="327"/>
      <c r="F322" s="327"/>
      <c r="G322" s="327"/>
      <c r="H322" s="327"/>
      <c r="I322" s="892"/>
      <c r="J322" s="327"/>
      <c r="K322" s="327"/>
      <c r="L322" s="327"/>
    </row>
    <row r="323" spans="1:12" s="28" customFormat="1">
      <c r="A323" s="327"/>
      <c r="B323" s="327"/>
      <c r="C323" s="327"/>
      <c r="D323" s="327"/>
      <c r="E323" s="327"/>
      <c r="F323" s="327"/>
      <c r="G323" s="327"/>
      <c r="H323" s="327"/>
      <c r="I323" s="892"/>
      <c r="J323" s="327"/>
      <c r="K323" s="327"/>
      <c r="L323" s="327"/>
    </row>
    <row r="324" spans="1:12" s="28" customFormat="1">
      <c r="A324" s="327"/>
      <c r="B324" s="327"/>
      <c r="C324" s="327"/>
      <c r="D324" s="327"/>
      <c r="E324" s="327"/>
      <c r="F324" s="327"/>
      <c r="G324" s="327"/>
      <c r="H324" s="327"/>
      <c r="I324" s="892"/>
      <c r="J324" s="327"/>
      <c r="K324" s="327"/>
      <c r="L324" s="327"/>
    </row>
    <row r="325" spans="1:12" s="28" customFormat="1">
      <c r="A325" s="327"/>
      <c r="B325" s="327"/>
      <c r="C325" s="327"/>
      <c r="D325" s="327"/>
      <c r="E325" s="327"/>
      <c r="F325" s="327"/>
      <c r="G325" s="327"/>
      <c r="H325" s="327"/>
      <c r="I325" s="892"/>
      <c r="J325" s="327"/>
      <c r="K325" s="327"/>
      <c r="L325" s="327"/>
    </row>
    <row r="326" spans="1:12" s="28" customFormat="1">
      <c r="A326" s="327"/>
      <c r="B326" s="327"/>
      <c r="C326" s="327"/>
      <c r="D326" s="327"/>
      <c r="E326" s="327"/>
      <c r="F326" s="327"/>
      <c r="G326" s="327"/>
      <c r="H326" s="327"/>
      <c r="I326" s="892"/>
      <c r="J326" s="327"/>
      <c r="K326" s="327"/>
      <c r="L326" s="327"/>
    </row>
    <row r="327" spans="1:12" s="28" customFormat="1">
      <c r="A327" s="327"/>
      <c r="B327" s="327"/>
      <c r="C327" s="327"/>
      <c r="D327" s="327"/>
      <c r="E327" s="327"/>
      <c r="F327" s="327"/>
      <c r="G327" s="327"/>
      <c r="H327" s="327"/>
      <c r="I327" s="892"/>
      <c r="J327" s="327"/>
      <c r="K327" s="327"/>
      <c r="L327" s="327"/>
    </row>
    <row r="328" spans="1:12" s="28" customFormat="1">
      <c r="A328" s="327"/>
      <c r="B328" s="327"/>
      <c r="C328" s="327"/>
      <c r="D328" s="327"/>
      <c r="E328" s="327"/>
      <c r="F328" s="327"/>
      <c r="G328" s="327"/>
      <c r="H328" s="327"/>
      <c r="I328" s="892"/>
      <c r="J328" s="327"/>
      <c r="K328" s="327"/>
      <c r="L328" s="327"/>
    </row>
    <row r="329" spans="1:12" s="28" customFormat="1">
      <c r="A329" s="327"/>
      <c r="B329" s="327"/>
      <c r="C329" s="327"/>
      <c r="D329" s="327"/>
      <c r="E329" s="327"/>
      <c r="F329" s="327"/>
      <c r="G329" s="327"/>
      <c r="H329" s="327"/>
      <c r="I329" s="892"/>
      <c r="J329" s="327"/>
      <c r="K329" s="327"/>
      <c r="L329" s="327"/>
    </row>
    <row r="330" spans="1:12" s="28" customFormat="1">
      <c r="A330" s="327"/>
      <c r="B330" s="327"/>
      <c r="C330" s="327"/>
      <c r="D330" s="327"/>
      <c r="E330" s="327"/>
      <c r="F330" s="327"/>
      <c r="G330" s="327"/>
      <c r="H330" s="327"/>
      <c r="I330" s="892"/>
      <c r="J330" s="327"/>
      <c r="K330" s="327"/>
      <c r="L330" s="327"/>
    </row>
    <row r="331" spans="1:12" s="28" customFormat="1">
      <c r="A331" s="327"/>
      <c r="B331" s="327"/>
      <c r="C331" s="327"/>
      <c r="D331" s="327"/>
      <c r="E331" s="327"/>
      <c r="F331" s="327"/>
      <c r="G331" s="327"/>
      <c r="H331" s="327"/>
      <c r="I331" s="892"/>
      <c r="J331" s="327"/>
      <c r="K331" s="327"/>
      <c r="L331" s="327"/>
    </row>
    <row r="332" spans="1:12" s="28" customFormat="1">
      <c r="A332" s="327"/>
      <c r="B332" s="327"/>
      <c r="C332" s="327"/>
      <c r="D332" s="327"/>
      <c r="E332" s="327"/>
      <c r="F332" s="327"/>
      <c r="G332" s="327"/>
      <c r="H332" s="327"/>
      <c r="I332" s="892"/>
      <c r="J332" s="327"/>
      <c r="K332" s="327"/>
      <c r="L332" s="327"/>
    </row>
    <row r="333" spans="1:12" s="28" customFormat="1">
      <c r="A333" s="327"/>
      <c r="B333" s="327"/>
      <c r="C333" s="327"/>
      <c r="D333" s="327"/>
      <c r="E333" s="327"/>
      <c r="F333" s="327"/>
      <c r="G333" s="327"/>
      <c r="H333" s="327"/>
      <c r="I333" s="892"/>
      <c r="J333" s="327"/>
      <c r="K333" s="327"/>
      <c r="L333" s="327"/>
    </row>
  </sheetData>
  <phoneticPr fontId="29" type="noConversion"/>
  <printOptions horizontalCentered="1"/>
  <pageMargins left="0.75" right="0.25" top="0.5" bottom="0.5" header="0.5" footer="0.5"/>
  <pageSetup scale="70" fitToHeight="0" orientation="portrait" r:id="rId1"/>
  <headerFooter alignWithMargins="0"/>
</worksheet>
</file>

<file path=xl/worksheets/sheet90.xml><?xml version="1.0" encoding="utf-8"?>
<worksheet xmlns="http://schemas.openxmlformats.org/spreadsheetml/2006/main" xmlns:r="http://schemas.openxmlformats.org/officeDocument/2006/relationships">
  <sheetPr codeName="Sheet94">
    <pageSetUpPr fitToPage="1"/>
  </sheetPr>
  <dimension ref="A1:M37"/>
  <sheetViews>
    <sheetView workbookViewId="0"/>
  </sheetViews>
  <sheetFormatPr defaultColWidth="9.140625" defaultRowHeight="15"/>
  <cols>
    <col min="1" max="1" width="9.28515625" style="421" bestFit="1" customWidth="1"/>
    <col min="2" max="2" width="2.7109375" style="421" customWidth="1"/>
    <col min="3" max="3" width="31.140625" style="421" customWidth="1"/>
    <col min="4" max="4" width="2.7109375" style="421" customWidth="1"/>
    <col min="5" max="5" width="19.7109375" style="421" bestFit="1" customWidth="1"/>
    <col min="6" max="6" width="2.7109375" style="421" customWidth="1"/>
    <col min="7" max="7" width="10.7109375" style="421" customWidth="1"/>
    <col min="8" max="8" width="2.7109375" style="421" customWidth="1"/>
    <col min="9" max="9" width="9.28515625" style="421" bestFit="1" customWidth="1"/>
    <col min="10" max="10" width="2.7109375" style="421" customWidth="1"/>
    <col min="11" max="11" width="11.28515625" style="421" customWidth="1"/>
    <col min="12" max="13" width="9.140625" style="421"/>
    <col min="14" max="14" width="9.85546875" style="118" bestFit="1" customWidth="1"/>
    <col min="15" max="16384" width="9.140625" style="118"/>
  </cols>
  <sheetData>
    <row r="1" spans="1:13">
      <c r="A1" s="1947" t="s">
        <v>1928</v>
      </c>
      <c r="B1" s="1947"/>
      <c r="C1" s="1947"/>
      <c r="D1" s="1947"/>
      <c r="E1" s="1947"/>
      <c r="F1" s="1947"/>
      <c r="G1" s="1947" t="s">
        <v>1741</v>
      </c>
      <c r="H1" s="1947"/>
      <c r="J1" s="1947"/>
      <c r="K1" s="1947"/>
      <c r="M1" s="118"/>
    </row>
    <row r="2" spans="1:13">
      <c r="A2" s="1947" t="s">
        <v>167</v>
      </c>
      <c r="B2" s="1947"/>
      <c r="C2" s="1947"/>
      <c r="D2" s="1947"/>
      <c r="E2" s="1947"/>
      <c r="F2" s="1947"/>
      <c r="G2" s="1947"/>
      <c r="H2" s="1947"/>
      <c r="J2" s="1947"/>
      <c r="K2" s="1947"/>
      <c r="M2" s="118"/>
    </row>
    <row r="3" spans="1:13">
      <c r="A3" s="1947"/>
      <c r="B3" s="1947"/>
      <c r="C3" s="1947"/>
      <c r="D3" s="1947"/>
      <c r="E3" s="1947"/>
      <c r="F3" s="1947"/>
      <c r="G3" s="1947"/>
      <c r="H3" s="1947"/>
      <c r="J3" s="1947"/>
      <c r="K3" s="1947"/>
      <c r="M3" s="118"/>
    </row>
    <row r="4" spans="1:13">
      <c r="A4" s="321" t="s">
        <v>3808</v>
      </c>
      <c r="B4" s="1947"/>
      <c r="C4" s="1947"/>
      <c r="D4" s="1947"/>
      <c r="E4" s="1947"/>
      <c r="F4" s="1947"/>
      <c r="G4" s="1947" t="s">
        <v>2182</v>
      </c>
      <c r="H4" s="1947"/>
      <c r="J4" s="1947"/>
      <c r="K4" s="1947"/>
      <c r="M4" s="118"/>
    </row>
    <row r="5" spans="1:13">
      <c r="A5" s="321" t="s">
        <v>3807</v>
      </c>
      <c r="B5" s="1947"/>
      <c r="C5" s="1947"/>
      <c r="D5" s="1947"/>
      <c r="E5" s="1947"/>
      <c r="F5" s="1947"/>
      <c r="G5" s="1947" t="s">
        <v>1076</v>
      </c>
      <c r="H5" s="1947"/>
      <c r="J5" s="1947"/>
      <c r="K5" s="1947"/>
      <c r="M5" s="118"/>
    </row>
    <row r="6" spans="1:13">
      <c r="A6" s="321" t="s">
        <v>2632</v>
      </c>
      <c r="B6" s="1947"/>
      <c r="C6" s="1947"/>
      <c r="D6" s="1947"/>
      <c r="E6" s="1947"/>
      <c r="F6" s="1947"/>
      <c r="G6" s="1947"/>
      <c r="H6" s="1947"/>
      <c r="J6" s="1947"/>
      <c r="K6" s="1947"/>
      <c r="M6" s="118"/>
    </row>
    <row r="7" spans="1:13">
      <c r="A7" s="1947" t="s">
        <v>1138</v>
      </c>
      <c r="B7" s="1947"/>
      <c r="C7" s="1947"/>
      <c r="D7" s="1947"/>
      <c r="E7" s="1947"/>
      <c r="F7" s="1947"/>
      <c r="G7" s="321" t="s">
        <v>4011</v>
      </c>
      <c r="H7" s="1947"/>
      <c r="J7" s="1947"/>
      <c r="K7" s="1947"/>
      <c r="M7" s="118"/>
    </row>
    <row r="8" spans="1:13">
      <c r="A8" s="1947" t="s">
        <v>1930</v>
      </c>
      <c r="B8" s="1947"/>
      <c r="C8" s="1947"/>
      <c r="D8" s="1947"/>
      <c r="E8" s="1947"/>
      <c r="F8" s="1947"/>
      <c r="G8" s="1947"/>
      <c r="H8" s="1947"/>
      <c r="I8" s="1947"/>
      <c r="J8" s="1947"/>
      <c r="K8" s="1947"/>
    </row>
    <row r="9" spans="1:13">
      <c r="A9" s="1947"/>
      <c r="B9" s="1947"/>
      <c r="C9" s="1947"/>
      <c r="D9" s="1947"/>
      <c r="E9" s="1947"/>
      <c r="F9" s="1947"/>
      <c r="G9" s="1947"/>
      <c r="H9" s="1947"/>
      <c r="I9" s="1947"/>
      <c r="J9" s="1947"/>
      <c r="K9" s="1947"/>
    </row>
    <row r="10" spans="1:13" ht="27.75" customHeight="1">
      <c r="A10" s="2623" t="s">
        <v>2476</v>
      </c>
      <c r="B10" s="2623"/>
      <c r="C10" s="2623"/>
      <c r="D10" s="2623"/>
      <c r="E10" s="2623"/>
      <c r="F10" s="2623"/>
      <c r="G10" s="2623"/>
      <c r="H10" s="2623"/>
      <c r="I10" s="2623"/>
      <c r="J10" s="2623"/>
      <c r="K10" s="2623"/>
    </row>
    <row r="11" spans="1:13">
      <c r="A11" s="1970"/>
      <c r="B11" s="1970"/>
      <c r="C11" s="1970"/>
      <c r="D11" s="1970"/>
      <c r="E11" s="1970"/>
      <c r="F11" s="1970"/>
      <c r="G11" s="1970"/>
      <c r="H11" s="1970"/>
      <c r="I11" s="1970"/>
      <c r="J11" s="1970"/>
      <c r="K11" s="1970"/>
    </row>
    <row r="12" spans="1:13">
      <c r="A12" s="1954"/>
      <c r="B12" s="1954"/>
      <c r="C12" s="1950">
        <v>-1</v>
      </c>
      <c r="D12" s="1950"/>
      <c r="E12" s="1950">
        <v>-2</v>
      </c>
      <c r="F12" s="1950"/>
      <c r="G12" s="1950">
        <v>-3</v>
      </c>
      <c r="H12" s="1950"/>
      <c r="I12" s="1950">
        <v>-4</v>
      </c>
      <c r="J12" s="1954"/>
      <c r="K12" s="1950">
        <v>-5</v>
      </c>
    </row>
    <row r="13" spans="1:13">
      <c r="A13" s="1947"/>
      <c r="B13" s="1947"/>
      <c r="C13" s="1947"/>
      <c r="D13" s="1947"/>
      <c r="E13" s="1953" t="s">
        <v>4267</v>
      </c>
      <c r="F13" s="1947"/>
      <c r="G13" s="1947"/>
      <c r="H13" s="1947"/>
      <c r="I13" s="1947"/>
      <c r="J13" s="1947"/>
      <c r="K13" s="1947"/>
    </row>
    <row r="14" spans="1:13">
      <c r="A14" s="1947"/>
      <c r="B14" s="1947"/>
      <c r="C14" s="1947"/>
      <c r="D14" s="1947"/>
      <c r="E14" s="1953" t="s">
        <v>1932</v>
      </c>
      <c r="F14" s="1947"/>
      <c r="G14" s="1947"/>
      <c r="H14" s="1947"/>
      <c r="I14" s="1947"/>
      <c r="J14" s="1947"/>
      <c r="K14" s="1947"/>
    </row>
    <row r="15" spans="1:13">
      <c r="A15" s="1953" t="s">
        <v>1122</v>
      </c>
      <c r="B15" s="1947"/>
      <c r="C15" s="1953" t="s">
        <v>1618</v>
      </c>
      <c r="D15" s="1947"/>
      <c r="E15" s="1953" t="s">
        <v>78</v>
      </c>
      <c r="F15" s="1947"/>
      <c r="G15" s="1953" t="s">
        <v>839</v>
      </c>
      <c r="H15" s="1947"/>
      <c r="I15" s="1953" t="s">
        <v>974</v>
      </c>
      <c r="J15" s="1947"/>
      <c r="K15" s="1953" t="s">
        <v>1933</v>
      </c>
    </row>
    <row r="16" spans="1:13">
      <c r="A16" s="1961"/>
      <c r="C16" s="1961"/>
      <c r="E16" s="1961"/>
      <c r="G16" s="1961"/>
      <c r="I16" s="1961"/>
      <c r="K16" s="1961"/>
    </row>
    <row r="17" spans="1:11">
      <c r="A17" s="1956">
        <v>1</v>
      </c>
      <c r="C17" s="421" t="s">
        <v>1934</v>
      </c>
      <c r="E17" s="425">
        <v>3572654.3378246119</v>
      </c>
      <c r="G17" s="420">
        <v>0.41174479097861233</v>
      </c>
      <c r="I17" s="420">
        <v>6.6959322875403335E-2</v>
      </c>
      <c r="K17" s="420">
        <v>2.76E-2</v>
      </c>
    </row>
    <row r="18" spans="1:11">
      <c r="A18" s="1956">
        <v>2</v>
      </c>
      <c r="C18" s="421" t="s">
        <v>1935</v>
      </c>
      <c r="E18" s="425">
        <v>339297.92723574344</v>
      </c>
      <c r="G18" s="420">
        <v>3.9103742181289057E-2</v>
      </c>
      <c r="I18" s="420">
        <v>2.3220060000000001E-2</v>
      </c>
      <c r="K18" s="420">
        <v>8.9999999999999998E-4</v>
      </c>
    </row>
    <row r="19" spans="1:11">
      <c r="A19" s="1956">
        <v>3</v>
      </c>
      <c r="C19" s="421" t="s">
        <v>917</v>
      </c>
      <c r="E19" s="425">
        <v>0</v>
      </c>
      <c r="G19" s="420">
        <v>0</v>
      </c>
      <c r="I19" s="420">
        <v>0</v>
      </c>
      <c r="K19" s="420">
        <v>0</v>
      </c>
    </row>
    <row r="20" spans="1:11">
      <c r="A20" s="1956">
        <v>4</v>
      </c>
      <c r="C20" s="421" t="s">
        <v>843</v>
      </c>
      <c r="E20" s="425">
        <v>3799367.3339716736</v>
      </c>
      <c r="G20" s="420">
        <v>0.43787323397473671</v>
      </c>
      <c r="I20" s="420">
        <v>9.8000000000000004E-2</v>
      </c>
      <c r="K20" s="420">
        <v>4.2900000000000001E-2</v>
      </c>
    </row>
    <row r="21" spans="1:11">
      <c r="A21" s="1956">
        <v>5</v>
      </c>
      <c r="C21" s="421" t="s">
        <v>1606</v>
      </c>
      <c r="E21" s="425">
        <v>37409.26756610279</v>
      </c>
      <c r="G21" s="420">
        <v>4.3113801667269327E-3</v>
      </c>
      <c r="I21" s="420">
        <v>0.02</v>
      </c>
      <c r="K21" s="420">
        <v>1E-4</v>
      </c>
    </row>
    <row r="22" spans="1:11">
      <c r="A22" s="1956">
        <v>6</v>
      </c>
      <c r="C22" s="421" t="s">
        <v>1620</v>
      </c>
      <c r="E22" s="425">
        <v>0</v>
      </c>
      <c r="G22" s="420">
        <v>0</v>
      </c>
      <c r="I22" s="420">
        <v>0</v>
      </c>
      <c r="K22" s="420">
        <v>0</v>
      </c>
    </row>
    <row r="23" spans="1:11">
      <c r="A23" s="1956">
        <v>7</v>
      </c>
      <c r="C23" s="421" t="s">
        <v>1401</v>
      </c>
      <c r="E23" s="425">
        <v>0</v>
      </c>
      <c r="G23" s="420">
        <v>0</v>
      </c>
      <c r="I23" s="420">
        <v>0</v>
      </c>
      <c r="K23" s="420">
        <v>0</v>
      </c>
    </row>
    <row r="24" spans="1:11">
      <c r="A24" s="1956">
        <v>8</v>
      </c>
      <c r="C24" s="421" t="s">
        <v>1111</v>
      </c>
      <c r="E24" s="425">
        <v>928137.03699550894</v>
      </c>
      <c r="G24" s="420">
        <v>0.10696685269863494</v>
      </c>
      <c r="I24" s="420">
        <v>0</v>
      </c>
      <c r="K24" s="420">
        <v>0</v>
      </c>
    </row>
    <row r="25" spans="1:11">
      <c r="A25" s="1956">
        <v>9</v>
      </c>
      <c r="C25" s="421" t="s">
        <v>1833</v>
      </c>
      <c r="E25" s="425">
        <v>0</v>
      </c>
      <c r="G25" s="420">
        <v>0</v>
      </c>
      <c r="I25" s="420">
        <v>0</v>
      </c>
      <c r="K25" s="420">
        <v>0</v>
      </c>
    </row>
    <row r="26" spans="1:11">
      <c r="A26" s="1956">
        <v>10</v>
      </c>
      <c r="E26" s="1971"/>
      <c r="G26" s="1972"/>
      <c r="I26" s="1315"/>
      <c r="K26" s="1972"/>
    </row>
    <row r="27" spans="1:11" ht="15.75" thickBot="1">
      <c r="A27" s="1956">
        <v>11</v>
      </c>
      <c r="C27" s="421" t="s">
        <v>152</v>
      </c>
      <c r="E27" s="1973">
        <v>8676865.9035936408</v>
      </c>
      <c r="G27" s="1964">
        <v>1</v>
      </c>
      <c r="I27" s="420"/>
      <c r="K27" s="1964">
        <v>7.1500000000000008E-2</v>
      </c>
    </row>
    <row r="28" spans="1:11" ht="15.75" thickTop="1">
      <c r="A28" s="1956"/>
    </row>
    <row r="29" spans="1:11">
      <c r="A29" s="1956"/>
      <c r="B29" s="1966"/>
      <c r="C29" s="1966"/>
      <c r="D29" s="1966"/>
      <c r="E29" s="1966"/>
      <c r="F29" s="1966"/>
      <c r="G29" s="1966"/>
      <c r="H29" s="1966"/>
      <c r="I29" s="1966"/>
      <c r="J29" s="1966"/>
      <c r="K29" s="1966"/>
    </row>
    <row r="30" spans="1:11">
      <c r="A30" s="1966" t="s">
        <v>3810</v>
      </c>
      <c r="B30" s="1966"/>
      <c r="C30" s="1966"/>
      <c r="D30" s="1966"/>
      <c r="E30" s="1966"/>
      <c r="F30" s="1966"/>
      <c r="G30" s="1966"/>
      <c r="H30" s="1966"/>
      <c r="I30" s="1966"/>
      <c r="J30" s="1966"/>
      <c r="K30" s="1966"/>
    </row>
    <row r="31" spans="1:11">
      <c r="A31" s="1956"/>
      <c r="B31" s="1557"/>
      <c r="C31" s="1557"/>
      <c r="D31" s="1557"/>
      <c r="E31" s="1557"/>
      <c r="F31" s="1557"/>
      <c r="G31" s="1557"/>
      <c r="H31" s="1557"/>
      <c r="I31" s="1557"/>
      <c r="J31" s="1557"/>
      <c r="K31" s="1557"/>
    </row>
    <row r="32" spans="1:11">
      <c r="B32" s="422"/>
    </row>
    <row r="33" spans="1:11">
      <c r="A33" s="1967" t="s">
        <v>1567</v>
      </c>
    </row>
    <row r="34" spans="1:11">
      <c r="A34" s="1967" t="s">
        <v>1568</v>
      </c>
    </row>
    <row r="37" spans="1:11">
      <c r="A37" s="1968"/>
      <c r="B37" s="1974"/>
      <c r="C37" s="1974"/>
      <c r="D37" s="1974"/>
      <c r="E37" s="1974"/>
      <c r="F37" s="1974"/>
      <c r="G37" s="1974"/>
      <c r="H37" s="1974"/>
      <c r="I37" s="1974"/>
      <c r="J37" s="1974"/>
      <c r="K37" s="1974"/>
    </row>
  </sheetData>
  <mergeCells count="1">
    <mergeCell ref="A10:K10"/>
  </mergeCells>
  <phoneticPr fontId="29" type="noConversion"/>
  <printOptions horizontalCentered="1"/>
  <pageMargins left="0.75" right="0.25" top="0.5" bottom="0.25" header="0.5" footer="0.5"/>
  <pageSetup scale="92" fitToHeight="0" orientation="portrait" r:id="rId1"/>
  <headerFooter alignWithMargins="0"/>
  <legacyDrawing r:id="rId2"/>
</worksheet>
</file>

<file path=xl/worksheets/sheet91.xml><?xml version="1.0" encoding="utf-8"?>
<worksheet xmlns="http://schemas.openxmlformats.org/spreadsheetml/2006/main" xmlns:r="http://schemas.openxmlformats.org/officeDocument/2006/relationships">
  <sheetPr codeName="Sheet95">
    <pageSetUpPr fitToPage="1"/>
  </sheetPr>
  <dimension ref="A1:S37"/>
  <sheetViews>
    <sheetView zoomScaleNormal="100" zoomScaleSheetLayoutView="115" workbookViewId="0"/>
  </sheetViews>
  <sheetFormatPr defaultColWidth="9.140625" defaultRowHeight="15"/>
  <cols>
    <col min="1" max="1" width="6" style="421" customWidth="1"/>
    <col min="2" max="2" width="2.7109375" style="421" customWidth="1"/>
    <col min="3" max="3" width="39.140625" style="421" customWidth="1"/>
    <col min="4" max="4" width="1.7109375" style="421" customWidth="1"/>
    <col min="5" max="5" width="14.28515625" style="421" customWidth="1"/>
    <col min="6" max="6" width="1.7109375" style="421" customWidth="1"/>
    <col min="7" max="7" width="13.7109375" style="421" customWidth="1"/>
    <col min="8" max="8" width="1.7109375" style="421" customWidth="1"/>
    <col min="9" max="9" width="14.7109375" style="421" bestFit="1" customWidth="1"/>
    <col min="10" max="10" width="1.7109375" style="421" customWidth="1"/>
    <col min="11" max="11" width="15.5703125" style="421" bestFit="1" customWidth="1"/>
    <col min="12" max="12" width="1.7109375" style="421" customWidth="1"/>
    <col min="13" max="13" width="10.85546875" style="421" bestFit="1" customWidth="1"/>
    <col min="14" max="14" width="1.7109375" style="421" customWidth="1"/>
    <col min="15" max="16" width="17.140625" style="421" customWidth="1"/>
    <col min="17" max="18" width="9.140625" style="421"/>
    <col min="19" max="16384" width="9.140625" style="118"/>
  </cols>
  <sheetData>
    <row r="1" spans="1:19" s="1948" customFormat="1" ht="14.25">
      <c r="A1" s="1947" t="s">
        <v>1569</v>
      </c>
      <c r="B1" s="1947"/>
      <c r="C1" s="1947"/>
      <c r="D1" s="1947"/>
      <c r="E1" s="1947"/>
      <c r="F1" s="1947"/>
      <c r="G1" s="1947"/>
      <c r="H1" s="1947"/>
      <c r="I1" s="1947"/>
      <c r="J1" s="1947"/>
      <c r="L1" s="1947"/>
      <c r="M1" s="1947"/>
      <c r="N1" s="1947"/>
      <c r="O1" s="1947"/>
      <c r="P1" s="1949" t="s">
        <v>1741</v>
      </c>
      <c r="Q1" s="1947"/>
      <c r="R1" s="1947"/>
    </row>
    <row r="2" spans="1:19" s="1948" customFormat="1" ht="14.25">
      <c r="A2" s="1947" t="s">
        <v>167</v>
      </c>
      <c r="B2" s="1947"/>
      <c r="C2" s="1947"/>
      <c r="D2" s="1947"/>
      <c r="E2" s="1947"/>
      <c r="F2" s="1947"/>
      <c r="G2" s="1947"/>
      <c r="H2" s="1947"/>
      <c r="I2" s="1947"/>
      <c r="J2" s="1947"/>
      <c r="L2" s="1947"/>
      <c r="M2" s="1947"/>
      <c r="N2" s="1947"/>
      <c r="O2" s="1947"/>
      <c r="P2" s="1949"/>
      <c r="Q2" s="1947"/>
      <c r="R2" s="1947"/>
    </row>
    <row r="3" spans="1:19" s="1948" customFormat="1" ht="14.25">
      <c r="A3" s="1947"/>
      <c r="B3" s="1947"/>
      <c r="C3" s="1947"/>
      <c r="D3" s="1947"/>
      <c r="E3" s="1947"/>
      <c r="F3" s="1947"/>
      <c r="G3" s="1947"/>
      <c r="H3" s="1947"/>
      <c r="I3" s="1947"/>
      <c r="J3" s="1947"/>
      <c r="L3" s="1947"/>
      <c r="M3" s="1947"/>
      <c r="N3" s="1947"/>
      <c r="O3" s="1947"/>
      <c r="P3" s="1949"/>
      <c r="Q3" s="1947"/>
      <c r="R3" s="1947"/>
    </row>
    <row r="4" spans="1:19" s="1948" customFormat="1" ht="14.25">
      <c r="A4" s="321" t="s">
        <v>3808</v>
      </c>
      <c r="B4" s="1947"/>
      <c r="C4" s="1947"/>
      <c r="D4" s="1947"/>
      <c r="E4" s="1947"/>
      <c r="F4" s="1947"/>
      <c r="G4" s="1947"/>
      <c r="H4" s="1947"/>
      <c r="I4" s="1947"/>
      <c r="J4" s="1947"/>
      <c r="L4" s="1947"/>
      <c r="M4" s="1947"/>
      <c r="N4" s="1947"/>
      <c r="O4" s="1947"/>
      <c r="P4" s="1949" t="s">
        <v>2183</v>
      </c>
      <c r="Q4" s="1947"/>
      <c r="R4" s="1947"/>
    </row>
    <row r="5" spans="1:19" s="1948" customFormat="1" ht="14.25">
      <c r="A5" s="321" t="s">
        <v>3807</v>
      </c>
      <c r="B5" s="1947"/>
      <c r="C5" s="1947"/>
      <c r="D5" s="1947"/>
      <c r="E5" s="1947"/>
      <c r="F5" s="1947"/>
      <c r="G5" s="1947"/>
      <c r="H5" s="1947"/>
      <c r="I5" s="1947"/>
      <c r="J5" s="1947"/>
      <c r="L5" s="1947"/>
      <c r="M5" s="1947"/>
      <c r="N5" s="1947"/>
      <c r="O5" s="1947"/>
      <c r="P5" s="1949" t="s">
        <v>1076</v>
      </c>
      <c r="Q5" s="1947"/>
      <c r="R5" s="1947"/>
    </row>
    <row r="6" spans="1:19" s="1948" customFormat="1" ht="14.25">
      <c r="A6" s="321" t="s">
        <v>2632</v>
      </c>
      <c r="B6" s="1947"/>
      <c r="C6" s="1947"/>
      <c r="D6" s="1947"/>
      <c r="E6" s="1947"/>
      <c r="F6" s="1947"/>
      <c r="G6" s="1947"/>
      <c r="H6" s="1947"/>
      <c r="I6" s="1947"/>
      <c r="J6" s="1947"/>
      <c r="L6" s="1947"/>
      <c r="M6" s="1947"/>
      <c r="N6" s="1947"/>
      <c r="O6" s="1947"/>
      <c r="P6" s="1949"/>
      <c r="Q6" s="1947"/>
      <c r="R6" s="1947"/>
    </row>
    <row r="7" spans="1:19" s="1948" customFormat="1" ht="14.25">
      <c r="A7" s="1947" t="s">
        <v>1137</v>
      </c>
      <c r="B7" s="1947"/>
      <c r="C7" s="1947"/>
      <c r="D7" s="1947"/>
      <c r="E7" s="1947"/>
      <c r="F7" s="1947"/>
      <c r="G7" s="1947"/>
      <c r="H7" s="1947"/>
      <c r="I7" s="1947"/>
      <c r="J7" s="1947"/>
      <c r="L7" s="1947"/>
      <c r="M7" s="1947"/>
      <c r="N7" s="1947"/>
      <c r="O7" s="1947"/>
      <c r="P7" s="926" t="s">
        <v>4011</v>
      </c>
      <c r="Q7" s="1947"/>
      <c r="R7" s="1947"/>
    </row>
    <row r="8" spans="1:19" s="1948" customFormat="1" ht="14.25">
      <c r="A8" s="1947" t="s">
        <v>1930</v>
      </c>
      <c r="B8" s="1947"/>
      <c r="C8" s="1947"/>
      <c r="D8" s="1947"/>
      <c r="E8" s="1947"/>
      <c r="F8" s="1947"/>
      <c r="G8" s="1947"/>
      <c r="H8" s="1947"/>
      <c r="I8" s="1947"/>
      <c r="J8" s="1947"/>
      <c r="K8" s="1947"/>
      <c r="L8" s="1947"/>
      <c r="M8" s="1947"/>
      <c r="N8" s="1947"/>
      <c r="O8" s="1947"/>
      <c r="P8" s="1947"/>
      <c r="Q8" s="1947"/>
      <c r="R8" s="1947"/>
    </row>
    <row r="9" spans="1:19" s="1948" customFormat="1" ht="14.25">
      <c r="A9" s="1947"/>
      <c r="B9" s="1947"/>
      <c r="C9" s="1947"/>
      <c r="D9" s="1947"/>
      <c r="E9" s="1947"/>
      <c r="F9" s="1947"/>
      <c r="G9" s="1947"/>
      <c r="H9" s="1947"/>
      <c r="I9" s="1947"/>
      <c r="J9" s="1947"/>
      <c r="K9" s="1947"/>
      <c r="L9" s="1947"/>
      <c r="M9" s="1947"/>
      <c r="N9" s="1947"/>
      <c r="O9" s="1947"/>
      <c r="P9" s="1947"/>
      <c r="Q9" s="1947"/>
      <c r="R9" s="1947"/>
    </row>
    <row r="10" spans="1:19" s="1948" customFormat="1" ht="14.25" customHeight="1">
      <c r="A10" s="2624" t="s">
        <v>2466</v>
      </c>
      <c r="B10" s="2624"/>
      <c r="C10" s="2624"/>
      <c r="D10" s="2624"/>
      <c r="E10" s="2624"/>
      <c r="F10" s="2624"/>
      <c r="G10" s="2624"/>
      <c r="H10" s="2624"/>
      <c r="I10" s="2624"/>
      <c r="J10" s="2624"/>
      <c r="K10" s="2624"/>
      <c r="L10" s="2624"/>
      <c r="M10" s="2624"/>
      <c r="N10" s="2624"/>
      <c r="O10" s="2624"/>
      <c r="P10" s="1947"/>
      <c r="Q10" s="1947"/>
      <c r="R10" s="1947"/>
    </row>
    <row r="11" spans="1:19" s="1948" customFormat="1" ht="5.25" customHeight="1">
      <c r="A11" s="2624"/>
      <c r="B11" s="2624"/>
      <c r="C11" s="2624"/>
      <c r="D11" s="2624"/>
      <c r="E11" s="2624"/>
      <c r="F11" s="2624"/>
      <c r="G11" s="2624"/>
      <c r="H11" s="2624"/>
      <c r="I11" s="2624"/>
      <c r="J11" s="2624"/>
      <c r="K11" s="2624"/>
      <c r="L11" s="2624"/>
      <c r="M11" s="2624"/>
      <c r="N11" s="2624"/>
      <c r="O11" s="2624"/>
      <c r="P11" s="1947"/>
      <c r="Q11" s="1947"/>
      <c r="R11" s="1947"/>
    </row>
    <row r="12" spans="1:19" s="1948" customFormat="1" ht="14.25">
      <c r="A12" s="1947"/>
      <c r="B12" s="1947"/>
      <c r="C12" s="1947"/>
      <c r="D12" s="1947"/>
      <c r="E12" s="1947"/>
      <c r="F12" s="1947"/>
      <c r="G12" s="1947"/>
      <c r="H12" s="1947"/>
      <c r="I12" s="1947"/>
      <c r="J12" s="1947"/>
      <c r="K12" s="1947"/>
      <c r="L12" s="1947"/>
      <c r="M12" s="1947"/>
      <c r="N12" s="1947"/>
      <c r="O12" s="1947"/>
      <c r="P12" s="1947"/>
      <c r="Q12" s="1947"/>
      <c r="R12" s="1947"/>
    </row>
    <row r="13" spans="1:19" s="1948" customFormat="1" ht="14.25">
      <c r="A13" s="1950"/>
      <c r="B13" s="1950"/>
      <c r="C13" s="1950">
        <v>-1</v>
      </c>
      <c r="D13" s="1950"/>
      <c r="E13" s="1950">
        <v>-2</v>
      </c>
      <c r="F13" s="1950"/>
      <c r="G13" s="1950">
        <v>-3</v>
      </c>
      <c r="H13" s="1950"/>
      <c r="I13" s="1950">
        <v>-4</v>
      </c>
      <c r="J13" s="1950"/>
      <c r="K13" s="1950">
        <v>-5</v>
      </c>
      <c r="L13" s="1950"/>
      <c r="M13" s="1950">
        <v>-6</v>
      </c>
      <c r="N13" s="1950"/>
      <c r="O13" s="1950">
        <v>-7</v>
      </c>
      <c r="P13" s="1950">
        <v>-8</v>
      </c>
      <c r="Q13" s="1951"/>
      <c r="R13" s="1951"/>
      <c r="S13" s="1952"/>
    </row>
    <row r="14" spans="1:19" s="1948" customFormat="1" ht="14.25">
      <c r="A14" s="1947"/>
      <c r="B14" s="1947"/>
      <c r="C14" s="1947"/>
      <c r="D14" s="1947"/>
      <c r="E14" s="1947"/>
      <c r="F14" s="1947"/>
      <c r="G14" s="1947"/>
      <c r="H14" s="1947"/>
      <c r="I14" s="1953" t="s">
        <v>1</v>
      </c>
      <c r="J14" s="1947"/>
      <c r="K14" s="2625" t="s">
        <v>861</v>
      </c>
      <c r="L14" s="2625"/>
      <c r="M14" s="2625"/>
      <c r="N14" s="1947"/>
      <c r="O14" s="1953" t="s">
        <v>1931</v>
      </c>
      <c r="P14" s="1953" t="s">
        <v>4267</v>
      </c>
      <c r="Q14" s="1947"/>
      <c r="R14" s="1947"/>
    </row>
    <row r="15" spans="1:19" s="1948" customFormat="1" ht="14.25">
      <c r="A15" s="1953" t="s">
        <v>119</v>
      </c>
      <c r="B15" s="1953"/>
      <c r="C15" s="1953"/>
      <c r="D15" s="1953"/>
      <c r="E15" s="1953" t="s">
        <v>1980</v>
      </c>
      <c r="F15" s="1953"/>
      <c r="G15" s="1953" t="s">
        <v>146</v>
      </c>
      <c r="H15" s="1953"/>
      <c r="I15" s="1953" t="s">
        <v>2</v>
      </c>
      <c r="J15" s="1947"/>
      <c r="K15" s="1954"/>
      <c r="L15" s="1954"/>
      <c r="M15" s="1955" t="s">
        <v>1571</v>
      </c>
      <c r="N15" s="1947"/>
      <c r="O15" s="1953" t="s">
        <v>1932</v>
      </c>
      <c r="P15" s="1953" t="s">
        <v>1932</v>
      </c>
      <c r="Q15" s="1947"/>
      <c r="R15" s="1947"/>
    </row>
    <row r="16" spans="1:19" s="1948" customFormat="1" ht="14.25">
      <c r="A16" s="1269" t="s">
        <v>1029</v>
      </c>
      <c r="B16" s="1269"/>
      <c r="C16" s="1269" t="s">
        <v>1618</v>
      </c>
      <c r="D16" s="1269"/>
      <c r="E16" s="1269" t="s">
        <v>77</v>
      </c>
      <c r="F16" s="1269"/>
      <c r="G16" s="1269" t="s">
        <v>77</v>
      </c>
      <c r="H16" s="1269"/>
      <c r="I16" s="1269" t="s">
        <v>1391</v>
      </c>
      <c r="J16" s="1270"/>
      <c r="K16" s="1269" t="s">
        <v>1571</v>
      </c>
      <c r="L16" s="1270"/>
      <c r="M16" s="1269" t="s">
        <v>1306</v>
      </c>
      <c r="N16" s="1270"/>
      <c r="O16" s="1269" t="s">
        <v>78</v>
      </c>
      <c r="P16" s="1269" t="s">
        <v>78</v>
      </c>
      <c r="Q16" s="1947"/>
      <c r="R16" s="1947"/>
    </row>
    <row r="17" spans="1:18">
      <c r="A17" s="1956">
        <v>1</v>
      </c>
      <c r="C17" s="421" t="s">
        <v>1934</v>
      </c>
      <c r="E17" s="425">
        <v>180000000</v>
      </c>
      <c r="G17" s="425">
        <v>180000000</v>
      </c>
      <c r="I17" s="425">
        <v>180000000</v>
      </c>
      <c r="K17" s="1957">
        <v>-170375739</v>
      </c>
      <c r="M17" s="420">
        <v>0.46329999999999999</v>
      </c>
      <c r="O17" s="1958">
        <v>9624261</v>
      </c>
      <c r="P17" s="1958">
        <v>3572654.3378246119</v>
      </c>
    </row>
    <row r="18" spans="1:18">
      <c r="A18" s="1956">
        <v>2</v>
      </c>
      <c r="C18" s="421" t="s">
        <v>1935</v>
      </c>
      <c r="E18" s="425">
        <v>2300000</v>
      </c>
      <c r="F18" s="425"/>
      <c r="G18" s="425">
        <v>17000000</v>
      </c>
      <c r="H18" s="425"/>
      <c r="I18" s="425">
        <v>17100000</v>
      </c>
      <c r="K18" s="1957">
        <v>-16185976</v>
      </c>
      <c r="M18" s="420">
        <v>4.3999999999999997E-2</v>
      </c>
      <c r="O18" s="328">
        <v>914024</v>
      </c>
      <c r="P18" s="1958">
        <v>339297.92723574344</v>
      </c>
    </row>
    <row r="19" spans="1:18">
      <c r="A19" s="1956">
        <v>3</v>
      </c>
      <c r="C19" s="421" t="s">
        <v>917</v>
      </c>
      <c r="E19" s="425">
        <v>0</v>
      </c>
      <c r="F19" s="425"/>
      <c r="G19" s="425">
        <v>0</v>
      </c>
      <c r="H19" s="425"/>
      <c r="I19" s="425">
        <v>0</v>
      </c>
      <c r="K19" s="1957">
        <v>0</v>
      </c>
      <c r="M19" s="420">
        <v>0</v>
      </c>
      <c r="O19" s="328">
        <v>0</v>
      </c>
      <c r="P19" s="1958">
        <v>0</v>
      </c>
    </row>
    <row r="20" spans="1:18">
      <c r="A20" s="1956">
        <v>4</v>
      </c>
      <c r="C20" s="421" t="s">
        <v>843</v>
      </c>
      <c r="E20" s="425">
        <v>187444000</v>
      </c>
      <c r="F20" s="425"/>
      <c r="G20" s="425">
        <v>201935000</v>
      </c>
      <c r="H20" s="425"/>
      <c r="I20" s="425">
        <v>191433000</v>
      </c>
      <c r="K20" s="1957">
        <v>-181198004</v>
      </c>
      <c r="M20" s="420">
        <v>0.49270000000000003</v>
      </c>
      <c r="O20" s="328">
        <v>10234996</v>
      </c>
      <c r="P20" s="1958">
        <v>3799367.3339716736</v>
      </c>
    </row>
    <row r="21" spans="1:18">
      <c r="A21" s="1956">
        <v>5</v>
      </c>
      <c r="C21" s="421" t="s">
        <v>1606</v>
      </c>
      <c r="E21" s="425">
        <v>100149.66</v>
      </c>
      <c r="F21" s="425"/>
      <c r="G21" s="425">
        <v>101453.78</v>
      </c>
      <c r="H21" s="425"/>
      <c r="I21" s="425">
        <v>100775.6476923077</v>
      </c>
      <c r="K21" s="1957">
        <v>0</v>
      </c>
      <c r="M21" s="1959" t="s">
        <v>1575</v>
      </c>
      <c r="O21" s="328">
        <v>100775.6476923077</v>
      </c>
      <c r="P21" s="1958">
        <v>37409.26756610279</v>
      </c>
    </row>
    <row r="22" spans="1:18">
      <c r="A22" s="1956">
        <v>6</v>
      </c>
      <c r="C22" s="421" t="s">
        <v>28</v>
      </c>
      <c r="E22" s="425">
        <v>0</v>
      </c>
      <c r="F22" s="425"/>
      <c r="G22" s="425">
        <v>0</v>
      </c>
      <c r="H22" s="425"/>
      <c r="I22" s="425">
        <v>0</v>
      </c>
      <c r="K22" s="1957">
        <v>0</v>
      </c>
      <c r="M22" s="1959" t="s">
        <v>1575</v>
      </c>
      <c r="O22" s="328">
        <v>0</v>
      </c>
      <c r="P22" s="1958">
        <v>0</v>
      </c>
    </row>
    <row r="23" spans="1:18">
      <c r="A23" s="1956">
        <v>7</v>
      </c>
      <c r="C23" s="421" t="s">
        <v>1401</v>
      </c>
      <c r="E23" s="425">
        <v>0</v>
      </c>
      <c r="F23" s="425"/>
      <c r="G23" s="425">
        <v>0</v>
      </c>
      <c r="H23" s="425"/>
      <c r="I23" s="425">
        <v>0</v>
      </c>
      <c r="K23" s="1957">
        <v>0</v>
      </c>
      <c r="M23" s="1959" t="s">
        <v>1575</v>
      </c>
      <c r="O23" s="328"/>
      <c r="P23" s="1958">
        <v>0</v>
      </c>
    </row>
    <row r="24" spans="1:18">
      <c r="A24" s="1956">
        <v>8</v>
      </c>
      <c r="C24" s="421" t="s">
        <v>2459</v>
      </c>
      <c r="E24" s="425">
        <v>2460965.8900000006</v>
      </c>
      <c r="F24" s="425"/>
      <c r="G24" s="425">
        <v>2960116</v>
      </c>
      <c r="H24" s="425"/>
      <c r="I24" s="425">
        <v>2500279.1323076924</v>
      </c>
      <c r="K24" s="1957">
        <v>0</v>
      </c>
      <c r="M24" s="1959" t="s">
        <v>1575</v>
      </c>
      <c r="O24" s="328">
        <v>2500279.1323076924</v>
      </c>
      <c r="P24" s="1958">
        <v>928137.03699550894</v>
      </c>
    </row>
    <row r="25" spans="1:18">
      <c r="A25" s="1956">
        <v>9</v>
      </c>
      <c r="C25" s="421" t="s">
        <v>1833</v>
      </c>
      <c r="E25" s="425"/>
      <c r="F25" s="425"/>
      <c r="G25" s="425"/>
      <c r="H25" s="425"/>
      <c r="I25" s="425">
        <v>0</v>
      </c>
      <c r="K25" s="1957">
        <v>0</v>
      </c>
      <c r="M25" s="1959" t="s">
        <v>1575</v>
      </c>
      <c r="O25" s="328"/>
      <c r="P25" s="328"/>
    </row>
    <row r="26" spans="1:18">
      <c r="A26" s="1956">
        <v>10</v>
      </c>
      <c r="E26" s="1960"/>
      <c r="F26" s="425"/>
      <c r="G26" s="1960"/>
      <c r="H26" s="425"/>
      <c r="I26" s="1960"/>
      <c r="K26" s="1961"/>
      <c r="M26" s="1962"/>
      <c r="O26" s="1961"/>
      <c r="P26" s="1961"/>
    </row>
    <row r="27" spans="1:18" ht="15.75" thickBot="1">
      <c r="A27" s="1956">
        <v>11</v>
      </c>
      <c r="C27" s="421" t="s">
        <v>152</v>
      </c>
      <c r="E27" s="1963">
        <v>372305115.55000001</v>
      </c>
      <c r="F27" s="425"/>
      <c r="G27" s="1963">
        <v>401996569.77999997</v>
      </c>
      <c r="H27" s="425"/>
      <c r="I27" s="1963">
        <v>391134054.78000003</v>
      </c>
      <c r="K27" s="1963">
        <v>-367759719</v>
      </c>
      <c r="M27" s="1964">
        <v>1</v>
      </c>
      <c r="O27" s="1963">
        <v>23374336.039706055</v>
      </c>
      <c r="P27" s="1963">
        <v>8676866</v>
      </c>
    </row>
    <row r="28" spans="1:18" ht="15.75" thickTop="1">
      <c r="A28" s="1956"/>
    </row>
    <row r="29" spans="1:18">
      <c r="A29" s="1965" t="s">
        <v>1820</v>
      </c>
      <c r="O29" s="424"/>
      <c r="P29" s="424"/>
      <c r="Q29" s="118"/>
      <c r="R29" s="118"/>
    </row>
    <row r="30" spans="1:18">
      <c r="A30" s="1966" t="s">
        <v>3802</v>
      </c>
      <c r="Q30" s="118"/>
      <c r="R30" s="118"/>
    </row>
    <row r="31" spans="1:18">
      <c r="Q31" s="118"/>
      <c r="R31" s="118"/>
    </row>
    <row r="32" spans="1:18">
      <c r="Q32" s="118"/>
      <c r="R32" s="118"/>
    </row>
    <row r="33" spans="1:16">
      <c r="A33" s="1956"/>
    </row>
    <row r="34" spans="1:16">
      <c r="A34" s="1967" t="s">
        <v>1121</v>
      </c>
    </row>
    <row r="37" spans="1:16">
      <c r="A37" s="1968"/>
      <c r="B37" s="1969"/>
      <c r="C37" s="1969"/>
      <c r="D37" s="1969"/>
      <c r="E37" s="1969"/>
      <c r="F37" s="1969"/>
      <c r="G37" s="1969"/>
      <c r="H37" s="1969"/>
      <c r="I37" s="1969"/>
      <c r="J37" s="1969"/>
      <c r="K37" s="1969"/>
      <c r="L37" s="1969"/>
      <c r="M37" s="1969"/>
      <c r="N37" s="1969"/>
      <c r="O37" s="1969"/>
      <c r="P37" s="1969"/>
    </row>
  </sheetData>
  <mergeCells count="2">
    <mergeCell ref="A10:O11"/>
    <mergeCell ref="K14:M14"/>
  </mergeCells>
  <phoneticPr fontId="29" type="noConversion"/>
  <printOptions horizontalCentered="1"/>
  <pageMargins left="0.25" right="0.25" top="0.75" bottom="0.25" header="0.5" footer="0.5"/>
  <pageSetup scale="84" fitToHeight="0" orientation="landscape" r:id="rId1"/>
  <headerFooter alignWithMargins="0"/>
</worksheet>
</file>

<file path=xl/worksheets/sheet92.xml><?xml version="1.0" encoding="utf-8"?>
<worksheet xmlns="http://schemas.openxmlformats.org/spreadsheetml/2006/main" xmlns:r="http://schemas.openxmlformats.org/officeDocument/2006/relationships">
  <sheetPr transitionEvaluation="1" transitionEntry="1" codeName="Sheet61">
    <pageSetUpPr fitToPage="1"/>
  </sheetPr>
  <dimension ref="A1:K407"/>
  <sheetViews>
    <sheetView workbookViewId="0"/>
  </sheetViews>
  <sheetFormatPr defaultColWidth="10.85546875" defaultRowHeight="12.75"/>
  <cols>
    <col min="1" max="1" width="6" style="327" customWidth="1"/>
    <col min="2" max="2" width="32.85546875" style="381" customWidth="1"/>
    <col min="3" max="3" width="11.7109375" style="327" customWidth="1"/>
    <col min="4" max="4" width="2.7109375" style="327" customWidth="1"/>
    <col min="5" max="5" width="11.7109375" style="327" customWidth="1"/>
    <col min="6" max="6" width="2.7109375" style="327" customWidth="1"/>
    <col min="7" max="7" width="11.7109375" style="327" customWidth="1"/>
    <col min="8" max="8" width="2.7109375" style="340" customWidth="1"/>
    <col min="9" max="9" width="11.85546875" style="340" customWidth="1"/>
    <col min="10" max="10" width="2.7109375" style="340" customWidth="1"/>
    <col min="11" max="11" width="11.7109375" style="340" customWidth="1"/>
    <col min="12" max="16384" width="10.85546875" style="978"/>
  </cols>
  <sheetData>
    <row r="1" spans="1:11" s="220" customFormat="1">
      <c r="A1" s="321" t="s">
        <v>1173</v>
      </c>
      <c r="B1" s="371"/>
      <c r="D1" s="321"/>
      <c r="F1" s="321"/>
      <c r="G1" s="321"/>
      <c r="H1" s="1924" t="s">
        <v>1741</v>
      </c>
      <c r="I1" s="1940"/>
      <c r="J1" s="1940"/>
      <c r="K1" s="1940"/>
    </row>
    <row r="2" spans="1:11" s="220" customFormat="1">
      <c r="A2" s="321"/>
      <c r="B2" s="371"/>
      <c r="D2" s="321"/>
      <c r="F2" s="321"/>
      <c r="G2" s="321"/>
      <c r="H2" s="1924"/>
      <c r="I2" s="1940"/>
      <c r="J2" s="1940"/>
      <c r="K2" s="1940"/>
    </row>
    <row r="3" spans="1:11" s="220" customFormat="1">
      <c r="A3" s="321" t="s">
        <v>3808</v>
      </c>
      <c r="B3" s="371"/>
      <c r="D3" s="321"/>
      <c r="F3" s="321"/>
      <c r="G3" s="321"/>
      <c r="H3" s="1924" t="s">
        <v>2156</v>
      </c>
      <c r="I3" s="1940"/>
      <c r="J3" s="1940"/>
      <c r="K3" s="1940"/>
    </row>
    <row r="4" spans="1:11" s="220" customFormat="1">
      <c r="A4" s="321" t="s">
        <v>3807</v>
      </c>
      <c r="B4" s="371"/>
      <c r="D4" s="321"/>
      <c r="F4" s="321"/>
      <c r="G4" s="321"/>
      <c r="H4" s="311" t="s">
        <v>1076</v>
      </c>
      <c r="I4" s="1940"/>
      <c r="J4" s="1940"/>
      <c r="K4" s="1940"/>
    </row>
    <row r="5" spans="1:11" s="220" customFormat="1">
      <c r="A5" s="321" t="s">
        <v>2632</v>
      </c>
      <c r="B5" s="371"/>
      <c r="D5" s="321"/>
      <c r="F5" s="321"/>
      <c r="G5" s="321"/>
      <c r="H5" s="1924" t="s">
        <v>4012</v>
      </c>
      <c r="I5" s="1940"/>
      <c r="J5" s="1940"/>
      <c r="K5" s="1940"/>
    </row>
    <row r="6" spans="1:11" s="220" customFormat="1">
      <c r="A6" s="321" t="s">
        <v>1582</v>
      </c>
      <c r="B6" s="371"/>
      <c r="C6" s="321"/>
      <c r="D6" s="321"/>
      <c r="E6" s="321"/>
      <c r="F6" s="321"/>
      <c r="G6" s="321"/>
      <c r="H6" s="1940"/>
      <c r="I6" s="1940"/>
      <c r="J6" s="1940"/>
      <c r="K6" s="1940"/>
    </row>
    <row r="7" spans="1:11" s="220" customFormat="1">
      <c r="A7" s="321" t="s">
        <v>1139</v>
      </c>
      <c r="B7" s="371"/>
      <c r="C7" s="321"/>
      <c r="D7" s="321"/>
      <c r="E7" s="321"/>
      <c r="F7" s="321"/>
      <c r="G7" s="321"/>
      <c r="H7" s="1634"/>
      <c r="I7" s="1634"/>
      <c r="J7" s="1634"/>
      <c r="K7" s="1634"/>
    </row>
    <row r="8" spans="1:11" s="220" customFormat="1">
      <c r="A8" s="317" t="s">
        <v>1583</v>
      </c>
      <c r="B8" s="371"/>
      <c r="C8" s="321"/>
      <c r="D8" s="321"/>
      <c r="E8" s="321"/>
      <c r="F8" s="321"/>
      <c r="G8" s="321"/>
      <c r="H8" s="1634"/>
      <c r="I8" s="1634"/>
      <c r="J8" s="1634"/>
      <c r="K8" s="1634"/>
    </row>
    <row r="9" spans="1:11" s="220" customFormat="1" ht="13.5" thickBot="1">
      <c r="A9" s="366"/>
      <c r="B9" s="407"/>
      <c r="C9" s="366"/>
      <c r="D9" s="366"/>
      <c r="E9" s="366"/>
      <c r="F9" s="366"/>
      <c r="G9" s="1479"/>
      <c r="H9" s="1630"/>
      <c r="I9" s="1630"/>
      <c r="J9" s="1630"/>
      <c r="K9" s="1630"/>
    </row>
    <row r="10" spans="1:11" s="220" customFormat="1" ht="12">
      <c r="A10" s="885"/>
      <c r="B10" s="919">
        <v>-1</v>
      </c>
      <c r="C10" s="919">
        <v>-2</v>
      </c>
      <c r="D10" s="348"/>
      <c r="E10" s="1941">
        <v>-3</v>
      </c>
      <c r="F10" s="1941"/>
      <c r="G10" s="1942">
        <v>-4</v>
      </c>
      <c r="H10" s="964"/>
      <c r="I10" s="964">
        <v>-5</v>
      </c>
      <c r="J10" s="1925"/>
      <c r="K10" s="964">
        <v>-7</v>
      </c>
    </row>
    <row r="11" spans="1:11" s="220" customFormat="1" ht="12">
      <c r="A11" s="327"/>
      <c r="B11" s="371"/>
      <c r="C11" s="348" t="s">
        <v>2433</v>
      </c>
      <c r="D11" s="321"/>
      <c r="E11" s="348" t="s">
        <v>2433</v>
      </c>
      <c r="F11" s="321"/>
      <c r="G11" s="348" t="s">
        <v>2433</v>
      </c>
      <c r="H11" s="321"/>
      <c r="I11" s="348" t="s">
        <v>2429</v>
      </c>
      <c r="J11" s="348"/>
      <c r="K11" s="348"/>
    </row>
    <row r="12" spans="1:11" s="220" customFormat="1" ht="12">
      <c r="A12" s="348" t="s">
        <v>119</v>
      </c>
      <c r="B12" s="371"/>
      <c r="C12" s="348" t="s">
        <v>2434</v>
      </c>
      <c r="D12" s="321"/>
      <c r="E12" s="348" t="s">
        <v>2434</v>
      </c>
      <c r="F12" s="321"/>
      <c r="G12" s="348" t="s">
        <v>2434</v>
      </c>
      <c r="H12" s="321"/>
      <c r="I12" s="348" t="s">
        <v>2434</v>
      </c>
      <c r="J12" s="348"/>
      <c r="K12" s="348" t="s">
        <v>2085</v>
      </c>
    </row>
    <row r="13" spans="1:11" s="220" customFormat="1" ht="12">
      <c r="A13" s="567" t="s">
        <v>925</v>
      </c>
      <c r="B13" s="1926" t="s">
        <v>2087</v>
      </c>
      <c r="C13" s="726" t="s">
        <v>3792</v>
      </c>
      <c r="D13" s="567"/>
      <c r="E13" s="726" t="s">
        <v>3790</v>
      </c>
      <c r="F13" s="567"/>
      <c r="G13" s="726" t="s">
        <v>3858</v>
      </c>
      <c r="H13" s="567"/>
      <c r="I13" s="726" t="s">
        <v>3858</v>
      </c>
      <c r="J13" s="726"/>
      <c r="K13" s="567" t="s">
        <v>2091</v>
      </c>
    </row>
    <row r="14" spans="1:11" s="220" customFormat="1" ht="12">
      <c r="A14" s="348">
        <v>1</v>
      </c>
      <c r="B14" s="1928" t="s">
        <v>1011</v>
      </c>
      <c r="C14" s="327"/>
      <c r="D14" s="327"/>
      <c r="E14" s="327"/>
      <c r="F14" s="327"/>
      <c r="G14" s="327"/>
      <c r="H14" s="327"/>
      <c r="I14" s="729"/>
      <c r="J14" s="729"/>
      <c r="K14" s="729"/>
    </row>
    <row r="15" spans="1:11" s="220" customFormat="1" ht="12">
      <c r="A15" s="348">
        <v>2</v>
      </c>
      <c r="B15" s="312" t="s">
        <v>1588</v>
      </c>
      <c r="C15" s="727">
        <v>23.25</v>
      </c>
      <c r="D15" s="728"/>
      <c r="E15" s="727">
        <v>23.45</v>
      </c>
      <c r="F15" s="728"/>
      <c r="G15" s="727">
        <v>23.19</v>
      </c>
      <c r="H15" s="728"/>
      <c r="I15" s="728">
        <v>23.19</v>
      </c>
      <c r="J15" s="727"/>
      <c r="K15" s="727">
        <v>25.44</v>
      </c>
    </row>
    <row r="16" spans="1:11" s="220" customFormat="1" ht="12">
      <c r="A16" s="348">
        <v>3</v>
      </c>
      <c r="B16" s="381" t="s">
        <v>1589</v>
      </c>
      <c r="C16" s="727">
        <v>23.25</v>
      </c>
      <c r="D16" s="728"/>
      <c r="E16" s="727">
        <v>23.45</v>
      </c>
      <c r="F16" s="728"/>
      <c r="G16" s="727">
        <v>23.19</v>
      </c>
      <c r="H16" s="728"/>
      <c r="I16" s="728">
        <v>23.19</v>
      </c>
      <c r="J16" s="727"/>
      <c r="K16" s="727">
        <v>25.44</v>
      </c>
    </row>
    <row r="17" spans="1:11" s="220" customFormat="1" ht="12">
      <c r="A17" s="348">
        <v>4</v>
      </c>
      <c r="B17" s="313" t="s">
        <v>1584</v>
      </c>
      <c r="C17" s="727">
        <v>23.25</v>
      </c>
      <c r="D17" s="1429"/>
      <c r="E17" s="727">
        <v>23.45</v>
      </c>
      <c r="F17" s="1429"/>
      <c r="G17" s="727">
        <v>23.19</v>
      </c>
      <c r="H17" s="1429"/>
      <c r="I17" s="728">
        <v>23.19</v>
      </c>
      <c r="J17" s="1428"/>
      <c r="K17" s="727">
        <v>25.44</v>
      </c>
    </row>
    <row r="18" spans="1:11" s="220" customFormat="1" ht="12">
      <c r="A18" s="348">
        <v>5</v>
      </c>
      <c r="B18" s="313" t="s">
        <v>1590</v>
      </c>
      <c r="C18" s="727">
        <v>23.25</v>
      </c>
      <c r="D18" s="728"/>
      <c r="E18" s="727">
        <v>23.45</v>
      </c>
      <c r="F18" s="728"/>
      <c r="G18" s="727">
        <v>23.19</v>
      </c>
      <c r="H18" s="728"/>
      <c r="I18" s="728">
        <v>23.19</v>
      </c>
      <c r="J18" s="727"/>
      <c r="K18" s="727">
        <v>25.44</v>
      </c>
    </row>
    <row r="19" spans="1:11" s="220" customFormat="1" ht="12">
      <c r="A19" s="348">
        <v>6</v>
      </c>
      <c r="B19" s="313" t="s">
        <v>1585</v>
      </c>
      <c r="C19" s="727">
        <v>23.25</v>
      </c>
      <c r="D19" s="728"/>
      <c r="E19" s="727">
        <v>23.45</v>
      </c>
      <c r="F19" s="728"/>
      <c r="G19" s="727">
        <v>23.19</v>
      </c>
      <c r="H19" s="728"/>
      <c r="I19" s="728">
        <v>23.19</v>
      </c>
      <c r="J19" s="1428"/>
      <c r="K19" s="727">
        <v>25.44</v>
      </c>
    </row>
    <row r="20" spans="1:11" s="220" customFormat="1" ht="12">
      <c r="A20" s="348">
        <v>7</v>
      </c>
      <c r="B20" s="313" t="s">
        <v>1586</v>
      </c>
      <c r="C20" s="727">
        <v>23.25</v>
      </c>
      <c r="D20" s="728"/>
      <c r="E20" s="727">
        <v>23.45</v>
      </c>
      <c r="F20" s="728"/>
      <c r="G20" s="727">
        <v>23.19</v>
      </c>
      <c r="H20" s="728"/>
      <c r="I20" s="728">
        <v>23.19</v>
      </c>
      <c r="J20" s="1428"/>
      <c r="K20" s="727">
        <v>25.44</v>
      </c>
    </row>
    <row r="21" spans="1:11" s="220" customFormat="1" ht="12">
      <c r="A21" s="348">
        <v>8</v>
      </c>
      <c r="B21" s="313" t="s">
        <v>1994</v>
      </c>
      <c r="C21" s="727">
        <v>23.25</v>
      </c>
      <c r="D21" s="728"/>
      <c r="E21" s="727">
        <v>23.45</v>
      </c>
      <c r="F21" s="728"/>
      <c r="G21" s="727">
        <v>23.19</v>
      </c>
      <c r="H21" s="728"/>
      <c r="I21" s="728">
        <v>23.19</v>
      </c>
      <c r="J21" s="1428"/>
      <c r="K21" s="727">
        <v>25.44</v>
      </c>
    </row>
    <row r="22" spans="1:11" s="220" customFormat="1" ht="12">
      <c r="A22" s="348">
        <v>9</v>
      </c>
      <c r="B22" s="313" t="s">
        <v>1995</v>
      </c>
      <c r="C22" s="727">
        <v>23.25</v>
      </c>
      <c r="D22" s="728"/>
      <c r="E22" s="727">
        <v>23.45</v>
      </c>
      <c r="F22" s="728"/>
      <c r="G22" s="727">
        <v>23.19</v>
      </c>
      <c r="H22" s="728"/>
      <c r="I22" s="728">
        <v>23.19</v>
      </c>
      <c r="J22" s="1428"/>
      <c r="K22" s="727">
        <v>25.44</v>
      </c>
    </row>
    <row r="23" spans="1:11" s="220" customFormat="1" ht="12">
      <c r="A23" s="348">
        <v>10</v>
      </c>
      <c r="B23" s="312" t="s">
        <v>164</v>
      </c>
      <c r="C23" s="727">
        <v>23.25</v>
      </c>
      <c r="D23" s="728"/>
      <c r="E23" s="727">
        <v>23.45</v>
      </c>
      <c r="F23" s="728"/>
      <c r="G23" s="727">
        <v>23.19</v>
      </c>
      <c r="H23" s="728"/>
      <c r="I23" s="728">
        <v>23.19</v>
      </c>
      <c r="J23" s="1428"/>
      <c r="K23" s="727">
        <v>25.44</v>
      </c>
    </row>
    <row r="24" spans="1:11" s="220" customFormat="1" ht="12">
      <c r="A24" s="348">
        <v>11</v>
      </c>
      <c r="B24" s="312" t="s">
        <v>3791</v>
      </c>
      <c r="C24" s="727">
        <v>23.25</v>
      </c>
      <c r="D24" s="728"/>
      <c r="E24" s="727">
        <v>23.45</v>
      </c>
      <c r="F24" s="728"/>
      <c r="G24" s="727">
        <v>23.19</v>
      </c>
      <c r="H24" s="728"/>
      <c r="I24" s="728">
        <v>23.19</v>
      </c>
      <c r="J24" s="1428"/>
      <c r="K24" s="727">
        <v>25.44</v>
      </c>
    </row>
    <row r="25" spans="1:11" s="220" customFormat="1" ht="12">
      <c r="A25" s="348">
        <v>12</v>
      </c>
      <c r="B25" s="676" t="s">
        <v>2430</v>
      </c>
      <c r="C25" s="1945" t="s">
        <v>1575</v>
      </c>
      <c r="D25" s="728"/>
      <c r="E25" s="1945" t="s">
        <v>1575</v>
      </c>
      <c r="F25" s="728"/>
      <c r="G25" s="1945" t="s">
        <v>1575</v>
      </c>
      <c r="H25" s="728"/>
      <c r="I25" s="1932" t="s">
        <v>1575</v>
      </c>
      <c r="J25" s="727"/>
      <c r="K25" s="727">
        <v>0</v>
      </c>
    </row>
    <row r="26" spans="1:11" s="220" customFormat="1" ht="12">
      <c r="A26" s="348">
        <v>13</v>
      </c>
      <c r="B26" s="327"/>
      <c r="C26" s="727"/>
      <c r="D26" s="728"/>
      <c r="E26" s="727"/>
      <c r="F26" s="728"/>
      <c r="G26" s="727"/>
      <c r="H26" s="728"/>
      <c r="I26" s="728"/>
      <c r="J26" s="727"/>
      <c r="K26" s="727"/>
    </row>
    <row r="27" spans="1:11" s="220" customFormat="1" ht="12">
      <c r="A27" s="348">
        <v>14</v>
      </c>
      <c r="B27" s="587" t="s">
        <v>2432</v>
      </c>
      <c r="C27" s="727">
        <v>4.2300000000000004</v>
      </c>
      <c r="D27" s="728"/>
      <c r="E27" s="727">
        <v>4.2699999999999996</v>
      </c>
      <c r="F27" s="728"/>
      <c r="G27" s="727">
        <v>4.22</v>
      </c>
      <c r="H27" s="728"/>
      <c r="I27" s="728">
        <v>4.22</v>
      </c>
      <c r="J27" s="727"/>
      <c r="K27" s="727">
        <v>4.63</v>
      </c>
    </row>
    <row r="28" spans="1:11" s="220" customFormat="1" ht="12">
      <c r="A28" s="348">
        <v>15</v>
      </c>
      <c r="B28" s="469"/>
      <c r="C28" s="728"/>
      <c r="D28" s="728"/>
      <c r="E28" s="728"/>
      <c r="F28" s="728"/>
      <c r="G28" s="728"/>
      <c r="H28" s="728"/>
      <c r="I28" s="728"/>
      <c r="J28" s="727"/>
      <c r="K28" s="727"/>
    </row>
    <row r="29" spans="1:11" s="220" customFormat="1" ht="12">
      <c r="A29" s="348">
        <v>16</v>
      </c>
      <c r="B29" s="316" t="s">
        <v>2414</v>
      </c>
      <c r="C29" s="727"/>
      <c r="D29" s="1429"/>
      <c r="E29" s="1429"/>
      <c r="F29" s="1429"/>
      <c r="G29" s="727"/>
      <c r="H29" s="1429"/>
      <c r="I29" s="1429"/>
      <c r="J29" s="727"/>
      <c r="K29" s="727"/>
    </row>
    <row r="30" spans="1:11" s="220" customFormat="1" ht="12">
      <c r="A30" s="348">
        <v>17</v>
      </c>
      <c r="B30" s="312" t="s">
        <v>1588</v>
      </c>
      <c r="C30" s="727">
        <v>23.25</v>
      </c>
      <c r="D30" s="728"/>
      <c r="E30" s="727">
        <v>23.45</v>
      </c>
      <c r="F30" s="728"/>
      <c r="G30" s="727">
        <v>23.19</v>
      </c>
      <c r="H30" s="728"/>
      <c r="I30" s="728">
        <v>23.19</v>
      </c>
      <c r="J30" s="727"/>
      <c r="K30" s="727">
        <v>25.44</v>
      </c>
    </row>
    <row r="31" spans="1:11" s="220" customFormat="1" ht="12">
      <c r="A31" s="348">
        <v>18</v>
      </c>
      <c r="B31" s="381" t="s">
        <v>1589</v>
      </c>
      <c r="C31" s="727">
        <v>23.25</v>
      </c>
      <c r="D31" s="728"/>
      <c r="E31" s="727">
        <v>23.45</v>
      </c>
      <c r="F31" s="728"/>
      <c r="G31" s="727">
        <v>23.19</v>
      </c>
      <c r="H31" s="728"/>
      <c r="I31" s="728">
        <v>23.19</v>
      </c>
      <c r="J31" s="727"/>
      <c r="K31" s="727">
        <v>25.44</v>
      </c>
    </row>
    <row r="32" spans="1:11" s="220" customFormat="1" ht="12">
      <c r="A32" s="348">
        <v>19</v>
      </c>
      <c r="B32" s="313" t="s">
        <v>1584</v>
      </c>
      <c r="C32" s="727">
        <v>58.15</v>
      </c>
      <c r="D32" s="728"/>
      <c r="E32" s="727">
        <v>58.66</v>
      </c>
      <c r="F32" s="728"/>
      <c r="G32" s="727">
        <v>58.01</v>
      </c>
      <c r="H32" s="728"/>
      <c r="I32" s="728">
        <v>58.01</v>
      </c>
      <c r="J32" s="727"/>
      <c r="K32" s="727">
        <v>63.64</v>
      </c>
    </row>
    <row r="33" spans="1:11" s="220" customFormat="1" ht="12">
      <c r="A33" s="348">
        <v>20</v>
      </c>
      <c r="B33" s="313" t="s">
        <v>1590</v>
      </c>
      <c r="C33" s="727">
        <v>116.29</v>
      </c>
      <c r="D33" s="728"/>
      <c r="E33" s="727">
        <v>117.3</v>
      </c>
      <c r="F33" s="728"/>
      <c r="G33" s="727">
        <v>116</v>
      </c>
      <c r="H33" s="728"/>
      <c r="I33" s="728">
        <v>116</v>
      </c>
      <c r="J33" s="1428"/>
      <c r="K33" s="727">
        <v>127.26</v>
      </c>
    </row>
    <row r="34" spans="1:11" s="220" customFormat="1" ht="12">
      <c r="A34" s="348">
        <v>21</v>
      </c>
      <c r="B34" s="313" t="s">
        <v>1585</v>
      </c>
      <c r="C34" s="727">
        <v>186.09</v>
      </c>
      <c r="D34" s="728"/>
      <c r="E34" s="727">
        <v>187.71</v>
      </c>
      <c r="F34" s="728"/>
      <c r="G34" s="727">
        <v>185.62</v>
      </c>
      <c r="H34" s="728"/>
      <c r="I34" s="728">
        <v>185.62</v>
      </c>
      <c r="J34" s="728"/>
      <c r="K34" s="727">
        <v>203.64</v>
      </c>
    </row>
    <row r="35" spans="1:11" s="220" customFormat="1" ht="12">
      <c r="A35" s="348">
        <v>22</v>
      </c>
      <c r="B35" s="313" t="s">
        <v>1586</v>
      </c>
      <c r="C35" s="727">
        <v>372.16</v>
      </c>
      <c r="D35" s="728"/>
      <c r="E35" s="727">
        <v>375.4</v>
      </c>
      <c r="F35" s="728"/>
      <c r="G35" s="727">
        <v>371.23</v>
      </c>
      <c r="H35" s="728"/>
      <c r="I35" s="728">
        <v>371.23</v>
      </c>
      <c r="J35" s="727"/>
      <c r="K35" s="727">
        <v>407.27</v>
      </c>
    </row>
    <row r="36" spans="1:11" s="220" customFormat="1" ht="12">
      <c r="A36" s="348">
        <v>23</v>
      </c>
      <c r="B36" s="313" t="s">
        <v>1994</v>
      </c>
      <c r="C36" s="727">
        <v>581.51</v>
      </c>
      <c r="D36" s="1429"/>
      <c r="E36" s="727">
        <v>586.57000000000005</v>
      </c>
      <c r="F36" s="1429"/>
      <c r="G36" s="727">
        <v>580.04999999999995</v>
      </c>
      <c r="H36" s="1429"/>
      <c r="I36" s="728">
        <v>580.04999999999995</v>
      </c>
      <c r="J36" s="727"/>
      <c r="K36" s="727">
        <v>636.36</v>
      </c>
    </row>
    <row r="37" spans="1:11" s="220" customFormat="1" ht="12">
      <c r="A37" s="348">
        <v>24</v>
      </c>
      <c r="B37" s="313" t="s">
        <v>1995</v>
      </c>
      <c r="C37" s="727">
        <v>1163.04</v>
      </c>
      <c r="D37" s="1429"/>
      <c r="E37" s="727">
        <v>1173.1600000000001</v>
      </c>
      <c r="F37" s="1429"/>
      <c r="G37" s="727">
        <v>1160.1199999999999</v>
      </c>
      <c r="H37" s="1429"/>
      <c r="I37" s="728">
        <v>1160.1199999999999</v>
      </c>
      <c r="J37" s="727"/>
      <c r="K37" s="727">
        <v>1272.75</v>
      </c>
    </row>
    <row r="38" spans="1:11" s="220" customFormat="1" ht="12">
      <c r="A38" s="348">
        <v>25</v>
      </c>
      <c r="B38" s="312" t="s">
        <v>164</v>
      </c>
      <c r="C38" s="727">
        <v>2093.4499999999998</v>
      </c>
      <c r="D38" s="1429"/>
      <c r="E38" s="727">
        <v>2111.66</v>
      </c>
      <c r="F38" s="1429"/>
      <c r="G38" s="727">
        <v>2088.19</v>
      </c>
      <c r="H38" s="1429"/>
      <c r="I38" s="728">
        <v>2088.19</v>
      </c>
      <c r="J38" s="1428"/>
      <c r="K38" s="727">
        <v>2290.92</v>
      </c>
    </row>
    <row r="39" spans="1:11" s="220" customFormat="1" ht="12">
      <c r="A39" s="348">
        <v>26</v>
      </c>
      <c r="B39" s="312" t="s">
        <v>3791</v>
      </c>
      <c r="C39" s="727">
        <v>3372.81</v>
      </c>
      <c r="D39" s="1429"/>
      <c r="E39" s="727">
        <v>3402.15</v>
      </c>
      <c r="F39" s="1429"/>
      <c r="G39" s="727">
        <v>3364.34</v>
      </c>
      <c r="H39" s="1429"/>
      <c r="I39" s="728">
        <v>3364.34</v>
      </c>
      <c r="J39" s="1428"/>
      <c r="K39" s="727">
        <v>3690.96</v>
      </c>
    </row>
    <row r="40" spans="1:11" s="220" customFormat="1" ht="12">
      <c r="A40" s="348">
        <v>27</v>
      </c>
      <c r="B40" s="676" t="s">
        <v>2431</v>
      </c>
      <c r="C40" s="1945" t="s">
        <v>1575</v>
      </c>
      <c r="D40" s="1430"/>
      <c r="E40" s="1945" t="s">
        <v>1575</v>
      </c>
      <c r="F40" s="1430"/>
      <c r="G40" s="1945" t="s">
        <v>1575</v>
      </c>
      <c r="H40" s="1429"/>
      <c r="I40" s="1932" t="s">
        <v>1575</v>
      </c>
      <c r="J40" s="727"/>
      <c r="K40" s="1945" t="s">
        <v>1575</v>
      </c>
    </row>
    <row r="41" spans="1:11" s="220" customFormat="1" ht="12">
      <c r="A41" s="348">
        <v>28</v>
      </c>
      <c r="B41" s="676"/>
      <c r="C41" s="727"/>
      <c r="D41" s="728"/>
      <c r="E41" s="727"/>
      <c r="F41" s="728"/>
      <c r="G41" s="727"/>
      <c r="H41" s="728"/>
      <c r="I41" s="728"/>
      <c r="J41" s="727"/>
      <c r="K41" s="727"/>
    </row>
    <row r="42" spans="1:11" s="220" customFormat="1" ht="12">
      <c r="A42" s="348">
        <v>29</v>
      </c>
      <c r="B42" s="587" t="s">
        <v>2414</v>
      </c>
      <c r="C42" s="727">
        <v>5.0999999999999996</v>
      </c>
      <c r="D42" s="1429"/>
      <c r="E42" s="727">
        <v>5.14</v>
      </c>
      <c r="F42" s="1429"/>
      <c r="G42" s="727">
        <v>5.08</v>
      </c>
      <c r="H42" s="1429"/>
      <c r="I42" s="728">
        <v>5.08</v>
      </c>
      <c r="J42" s="727"/>
      <c r="K42" s="727">
        <v>5.57</v>
      </c>
    </row>
    <row r="43" spans="1:11" s="220" customFormat="1" ht="12">
      <c r="A43" s="348">
        <v>30</v>
      </c>
      <c r="B43" s="327"/>
      <c r="C43" s="727"/>
      <c r="D43" s="1429"/>
      <c r="E43" s="1429"/>
      <c r="F43" s="1429"/>
      <c r="G43" s="727"/>
      <c r="H43" s="1429"/>
      <c r="I43" s="1429"/>
      <c r="J43" s="727"/>
      <c r="K43" s="727"/>
    </row>
    <row r="44" spans="1:11" s="220" customFormat="1" ht="12">
      <c r="A44" s="348">
        <v>31</v>
      </c>
      <c r="B44" s="316" t="s">
        <v>165</v>
      </c>
      <c r="C44" s="727"/>
      <c r="D44" s="728"/>
      <c r="E44" s="728"/>
      <c r="F44" s="728"/>
      <c r="G44" s="727"/>
      <c r="H44" s="728"/>
      <c r="I44" s="728"/>
      <c r="J44" s="727"/>
      <c r="K44" s="727"/>
    </row>
    <row r="45" spans="1:11" s="220" customFormat="1" ht="12">
      <c r="A45" s="348">
        <v>32</v>
      </c>
      <c r="B45" s="1272" t="s">
        <v>3796</v>
      </c>
      <c r="C45" s="727">
        <v>7.37</v>
      </c>
      <c r="D45" s="728"/>
      <c r="E45" s="727">
        <v>7.43</v>
      </c>
      <c r="F45" s="728"/>
      <c r="G45" s="727">
        <v>7.35</v>
      </c>
      <c r="H45" s="728"/>
      <c r="I45" s="728">
        <v>7.35</v>
      </c>
      <c r="J45" s="727"/>
      <c r="K45" s="727">
        <v>8.06</v>
      </c>
    </row>
    <row r="46" spans="1:11" s="220" customFormat="1" ht="12">
      <c r="A46" s="348">
        <v>33</v>
      </c>
      <c r="B46" s="318" t="s">
        <v>1443</v>
      </c>
      <c r="C46" s="727">
        <v>1.1000000000000001</v>
      </c>
      <c r="D46" s="728"/>
      <c r="E46" s="727">
        <v>1.1100000000000001</v>
      </c>
      <c r="F46" s="728"/>
      <c r="G46" s="727">
        <v>1.1000000000000001</v>
      </c>
      <c r="H46" s="728"/>
      <c r="I46" s="728">
        <v>1.1000000000000001</v>
      </c>
      <c r="J46" s="727"/>
      <c r="K46" s="727">
        <v>1.21</v>
      </c>
    </row>
    <row r="47" spans="1:11" s="220" customFormat="1" ht="12">
      <c r="A47" s="348">
        <v>34</v>
      </c>
      <c r="B47" s="327"/>
      <c r="C47" s="327"/>
      <c r="D47" s="327"/>
      <c r="E47" s="327"/>
      <c r="F47" s="327"/>
      <c r="G47" s="327"/>
      <c r="H47" s="327"/>
      <c r="I47" s="327"/>
      <c r="J47" s="729"/>
      <c r="K47" s="729"/>
    </row>
    <row r="48" spans="1:11" s="220" customFormat="1" ht="12">
      <c r="A48" s="348">
        <v>35</v>
      </c>
      <c r="B48" s="316" t="s">
        <v>3797</v>
      </c>
      <c r="C48" s="727"/>
      <c r="D48" s="728"/>
      <c r="E48" s="727"/>
      <c r="F48" s="728"/>
      <c r="G48" s="727"/>
      <c r="H48" s="728"/>
      <c r="I48" s="728"/>
      <c r="J48" s="727"/>
      <c r="K48" s="727"/>
    </row>
    <row r="49" spans="1:11" s="220" customFormat="1" ht="12">
      <c r="A49" s="348">
        <v>36</v>
      </c>
      <c r="B49" s="1272" t="s">
        <v>3796</v>
      </c>
      <c r="C49" s="727">
        <v>7.37</v>
      </c>
      <c r="D49" s="728"/>
      <c r="E49" s="727">
        <v>7.43</v>
      </c>
      <c r="F49" s="728"/>
      <c r="G49" s="727">
        <v>7.35</v>
      </c>
      <c r="H49" s="728"/>
      <c r="I49" s="728">
        <v>4.5199999999999996</v>
      </c>
      <c r="J49" s="727"/>
      <c r="K49" s="727">
        <v>4.96</v>
      </c>
    </row>
    <row r="50" spans="1:11" s="220" customFormat="1" ht="12">
      <c r="A50" s="348">
        <v>37</v>
      </c>
      <c r="B50" s="318" t="s">
        <v>1443</v>
      </c>
      <c r="C50" s="727">
        <v>1.1000000000000001</v>
      </c>
      <c r="D50" s="728"/>
      <c r="E50" s="727">
        <v>1.1100000000000001</v>
      </c>
      <c r="F50" s="728"/>
      <c r="G50" s="727">
        <v>1.1000000000000001</v>
      </c>
      <c r="H50" s="728"/>
      <c r="I50" s="728">
        <v>0.45</v>
      </c>
      <c r="J50" s="727"/>
      <c r="K50" s="727">
        <v>0.49</v>
      </c>
    </row>
    <row r="51" spans="1:11" s="220" customFormat="1">
      <c r="A51" s="348"/>
      <c r="B51" s="381"/>
      <c r="C51" s="327"/>
      <c r="D51" s="364"/>
      <c r="E51" s="364"/>
      <c r="F51" s="364"/>
      <c r="G51" s="364"/>
      <c r="H51" s="1944"/>
      <c r="I51" s="1946"/>
      <c r="J51" s="1944"/>
      <c r="K51" s="1944"/>
    </row>
    <row r="52" spans="1:11" s="220" customFormat="1">
      <c r="A52" s="348"/>
      <c r="B52" s="381"/>
      <c r="C52" s="327"/>
      <c r="D52" s="327"/>
      <c r="E52" s="327"/>
      <c r="F52" s="327"/>
      <c r="G52" s="327"/>
      <c r="H52" s="1944"/>
      <c r="I52" s="729"/>
      <c r="J52" s="1944"/>
      <c r="K52" s="1944"/>
    </row>
    <row r="53" spans="1:11" s="220" customFormat="1">
      <c r="A53" s="327"/>
      <c r="B53" s="381"/>
      <c r="C53" s="327"/>
      <c r="D53" s="327"/>
      <c r="E53" s="327"/>
      <c r="F53" s="327"/>
      <c r="G53" s="327"/>
      <c r="H53" s="1944"/>
      <c r="I53" s="729"/>
      <c r="J53" s="1944"/>
      <c r="K53" s="1944"/>
    </row>
    <row r="54" spans="1:11" s="220" customFormat="1">
      <c r="A54" s="327"/>
      <c r="B54" s="381"/>
      <c r="C54" s="327"/>
      <c r="D54" s="327"/>
      <c r="E54" s="327"/>
      <c r="F54" s="327"/>
      <c r="G54" s="327"/>
      <c r="H54" s="1944"/>
      <c r="I54" s="729"/>
      <c r="J54" s="1944"/>
      <c r="K54" s="1944"/>
    </row>
    <row r="55" spans="1:11" s="220" customFormat="1">
      <c r="A55" s="327"/>
      <c r="B55" s="381"/>
      <c r="C55" s="327"/>
      <c r="D55" s="327"/>
      <c r="E55" s="327"/>
      <c r="F55" s="327"/>
      <c r="G55" s="327"/>
      <c r="H55" s="1944"/>
      <c r="I55" s="729"/>
      <c r="J55" s="1944"/>
      <c r="K55" s="1944"/>
    </row>
    <row r="56" spans="1:11" s="220" customFormat="1">
      <c r="A56" s="327"/>
      <c r="B56" s="381"/>
      <c r="C56" s="327"/>
      <c r="D56" s="327"/>
      <c r="E56" s="327"/>
      <c r="F56" s="327"/>
      <c r="G56" s="327"/>
      <c r="H56" s="1944"/>
      <c r="I56" s="729"/>
      <c r="J56" s="1944"/>
      <c r="K56" s="1944"/>
    </row>
    <row r="57" spans="1:11" s="220" customFormat="1">
      <c r="A57" s="327"/>
      <c r="B57" s="381"/>
      <c r="C57" s="327"/>
      <c r="D57" s="327"/>
      <c r="E57" s="327"/>
      <c r="F57" s="327"/>
      <c r="G57" s="327"/>
      <c r="H57" s="1944"/>
      <c r="I57" s="1944"/>
      <c r="J57" s="1944"/>
      <c r="K57" s="1944"/>
    </row>
    <row r="58" spans="1:11" s="220" customFormat="1">
      <c r="A58" s="327"/>
      <c r="B58" s="381"/>
      <c r="C58" s="327"/>
      <c r="D58" s="327"/>
      <c r="E58" s="327"/>
      <c r="F58" s="327"/>
      <c r="G58" s="327"/>
      <c r="H58" s="1944"/>
      <c r="I58" s="1944"/>
      <c r="J58" s="1944"/>
      <c r="K58" s="1944"/>
    </row>
    <row r="59" spans="1:11" s="220" customFormat="1">
      <c r="A59" s="327"/>
      <c r="B59" s="381"/>
      <c r="C59" s="327"/>
      <c r="D59" s="327"/>
      <c r="E59" s="327"/>
      <c r="F59" s="327"/>
      <c r="G59" s="327"/>
      <c r="H59" s="1944"/>
      <c r="I59" s="1944"/>
      <c r="J59" s="1944"/>
      <c r="K59" s="1944"/>
    </row>
    <row r="60" spans="1:11" s="220" customFormat="1">
      <c r="A60" s="327"/>
      <c r="B60" s="381"/>
      <c r="C60" s="327"/>
      <c r="D60" s="327"/>
      <c r="E60" s="327"/>
      <c r="F60" s="327"/>
      <c r="G60" s="327"/>
      <c r="H60" s="1944"/>
      <c r="I60" s="1944"/>
      <c r="J60" s="1944"/>
      <c r="K60" s="1944"/>
    </row>
    <row r="61" spans="1:11" s="220" customFormat="1">
      <c r="A61" s="327"/>
      <c r="B61" s="381"/>
      <c r="C61" s="327"/>
      <c r="D61" s="327"/>
      <c r="E61" s="327"/>
      <c r="F61" s="327"/>
      <c r="G61" s="327"/>
      <c r="H61" s="1944"/>
      <c r="I61" s="1944"/>
      <c r="J61" s="1944"/>
      <c r="K61" s="1944"/>
    </row>
    <row r="62" spans="1:11" s="220" customFormat="1">
      <c r="A62" s="327"/>
      <c r="B62" s="381"/>
      <c r="C62" s="327"/>
      <c r="D62" s="327"/>
      <c r="E62" s="327"/>
      <c r="F62" s="327"/>
      <c r="G62" s="327"/>
      <c r="H62" s="1944"/>
      <c r="I62" s="1944"/>
      <c r="J62" s="1944"/>
      <c r="K62" s="1944"/>
    </row>
    <row r="63" spans="1:11" s="220" customFormat="1">
      <c r="A63" s="327"/>
      <c r="B63" s="381"/>
      <c r="C63" s="327"/>
      <c r="D63" s="327"/>
      <c r="E63" s="327"/>
      <c r="F63" s="327"/>
      <c r="G63" s="327"/>
      <c r="H63" s="1944"/>
      <c r="I63" s="1944"/>
      <c r="J63" s="1944"/>
      <c r="K63" s="1944"/>
    </row>
    <row r="64" spans="1:11" s="220" customFormat="1">
      <c r="A64" s="327"/>
      <c r="B64" s="381"/>
      <c r="C64" s="327"/>
      <c r="D64" s="327"/>
      <c r="E64" s="327"/>
      <c r="F64" s="327"/>
      <c r="G64" s="327"/>
      <c r="H64" s="1944"/>
      <c r="I64" s="1944"/>
      <c r="J64" s="1944"/>
      <c r="K64" s="1944"/>
    </row>
    <row r="65" spans="1:11" s="220" customFormat="1">
      <c r="A65" s="327"/>
      <c r="B65" s="381"/>
      <c r="C65" s="327"/>
      <c r="D65" s="327"/>
      <c r="E65" s="327"/>
      <c r="F65" s="327"/>
      <c r="G65" s="327"/>
      <c r="H65" s="1944"/>
      <c r="I65" s="1944"/>
      <c r="J65" s="1944"/>
      <c r="K65" s="1944"/>
    </row>
    <row r="66" spans="1:11" s="220" customFormat="1">
      <c r="A66" s="327"/>
      <c r="B66" s="381"/>
      <c r="C66" s="327"/>
      <c r="D66" s="327"/>
      <c r="E66" s="327"/>
      <c r="F66" s="327"/>
      <c r="G66" s="327"/>
      <c r="H66" s="1944"/>
      <c r="I66" s="1944"/>
      <c r="J66" s="1944"/>
      <c r="K66" s="1944"/>
    </row>
    <row r="67" spans="1:11" s="220" customFormat="1">
      <c r="A67" s="327"/>
      <c r="B67" s="381"/>
      <c r="C67" s="327"/>
      <c r="D67" s="327"/>
      <c r="E67" s="327"/>
      <c r="F67" s="327"/>
      <c r="G67" s="327"/>
      <c r="H67" s="1944"/>
      <c r="I67" s="1944"/>
      <c r="J67" s="1944"/>
      <c r="K67" s="1944"/>
    </row>
    <row r="68" spans="1:11" s="220" customFormat="1">
      <c r="A68" s="327"/>
      <c r="B68" s="381"/>
      <c r="C68" s="327"/>
      <c r="D68" s="327"/>
      <c r="E68" s="327"/>
      <c r="F68" s="327"/>
      <c r="G68" s="327"/>
      <c r="H68" s="1944"/>
      <c r="I68" s="1944"/>
      <c r="J68" s="1944"/>
      <c r="K68" s="1944"/>
    </row>
    <row r="69" spans="1:11" s="220" customFormat="1">
      <c r="A69" s="327"/>
      <c r="B69" s="381"/>
      <c r="C69" s="327"/>
      <c r="D69" s="327"/>
      <c r="E69" s="327"/>
      <c r="F69" s="327"/>
      <c r="G69" s="327"/>
      <c r="H69" s="1944"/>
      <c r="I69" s="1944"/>
      <c r="J69" s="1944"/>
      <c r="K69" s="1944"/>
    </row>
    <row r="70" spans="1:11" s="220" customFormat="1">
      <c r="A70" s="327"/>
      <c r="B70" s="381"/>
      <c r="C70" s="327"/>
      <c r="D70" s="327"/>
      <c r="E70" s="327"/>
      <c r="F70" s="327"/>
      <c r="G70" s="327"/>
      <c r="H70" s="340"/>
      <c r="I70" s="340"/>
      <c r="J70" s="340"/>
      <c r="K70" s="340"/>
    </row>
    <row r="71" spans="1:11" s="220" customFormat="1">
      <c r="A71" s="327"/>
      <c r="B71" s="381"/>
      <c r="C71" s="327"/>
      <c r="D71" s="327"/>
      <c r="E71" s="327"/>
      <c r="F71" s="327"/>
      <c r="G71" s="327"/>
      <c r="H71" s="340"/>
      <c r="I71" s="340"/>
      <c r="J71" s="340"/>
      <c r="K71" s="340"/>
    </row>
    <row r="233" spans="1:7">
      <c r="A233" s="2108"/>
      <c r="B233" s="2333"/>
      <c r="C233" s="2108"/>
      <c r="D233" s="2108"/>
      <c r="E233" s="2108"/>
      <c r="F233" s="2108"/>
      <c r="G233" s="2108"/>
    </row>
    <row r="234" spans="1:7">
      <c r="A234" s="2108"/>
      <c r="B234" s="2333"/>
      <c r="C234" s="2108"/>
      <c r="D234" s="2108"/>
      <c r="E234" s="2108"/>
      <c r="F234" s="2108"/>
      <c r="G234" s="2108"/>
    </row>
    <row r="235" spans="1:7">
      <c r="A235" s="2108"/>
      <c r="B235" s="2333"/>
      <c r="C235" s="2108"/>
      <c r="D235" s="2108"/>
      <c r="E235" s="2108"/>
      <c r="F235" s="2108"/>
      <c r="G235" s="2108"/>
    </row>
    <row r="236" spans="1:7">
      <c r="A236" s="2108"/>
      <c r="B236" s="2333"/>
      <c r="C236" s="2108"/>
      <c r="D236" s="2108"/>
      <c r="E236" s="2108"/>
      <c r="F236" s="2108"/>
      <c r="G236" s="2108"/>
    </row>
    <row r="237" spans="1:7">
      <c r="A237" s="2108"/>
      <c r="B237" s="2333"/>
      <c r="C237" s="2108"/>
      <c r="D237" s="2108"/>
      <c r="E237" s="2108"/>
      <c r="F237" s="2108"/>
      <c r="G237" s="2108"/>
    </row>
    <row r="267" spans="1:7">
      <c r="A267" s="2108"/>
      <c r="B267" s="2333"/>
      <c r="C267" s="2108"/>
      <c r="D267" s="2108"/>
      <c r="E267" s="2108"/>
      <c r="F267" s="2108"/>
      <c r="G267" s="2108"/>
    </row>
    <row r="336" spans="1:1">
      <c r="A336" s="321"/>
    </row>
    <row r="353" spans="1:1">
      <c r="A353" s="2108"/>
    </row>
    <row r="354" spans="1:1">
      <c r="A354" s="2108"/>
    </row>
    <row r="355" spans="1:1">
      <c r="A355" s="2108"/>
    </row>
    <row r="356" spans="1:1">
      <c r="A356" s="2108"/>
    </row>
    <row r="357" spans="1:1">
      <c r="A357" s="2108"/>
    </row>
    <row r="358" spans="1:1">
      <c r="A358" s="2108"/>
    </row>
    <row r="359" spans="1:1">
      <c r="A359" s="2108"/>
    </row>
    <row r="360" spans="1:1">
      <c r="A360" s="2108"/>
    </row>
    <row r="361" spans="1:1">
      <c r="A361" s="2108"/>
    </row>
    <row r="362" spans="1:1">
      <c r="A362" s="2108"/>
    </row>
    <row r="363" spans="1:1">
      <c r="A363" s="2108"/>
    </row>
    <row r="364" spans="1:1">
      <c r="A364" s="2108"/>
    </row>
    <row r="365" spans="1:1">
      <c r="A365" s="2108"/>
    </row>
    <row r="366" spans="1:1">
      <c r="A366" s="2108"/>
    </row>
    <row r="367" spans="1:1">
      <c r="A367" s="2108"/>
    </row>
    <row r="368" spans="1:1">
      <c r="A368" s="2108"/>
    </row>
    <row r="369" spans="1:1">
      <c r="A369" s="2108"/>
    </row>
    <row r="370" spans="1:1">
      <c r="A370" s="2108"/>
    </row>
    <row r="371" spans="1:1">
      <c r="A371" s="2108"/>
    </row>
    <row r="372" spans="1:1">
      <c r="A372" s="2108"/>
    </row>
    <row r="373" spans="1:1">
      <c r="A373" s="2108"/>
    </row>
    <row r="374" spans="1:1">
      <c r="A374" s="2108"/>
    </row>
    <row r="375" spans="1:1">
      <c r="A375" s="2108"/>
    </row>
    <row r="376" spans="1:1">
      <c r="A376" s="2108"/>
    </row>
    <row r="377" spans="1:1">
      <c r="A377" s="2108"/>
    </row>
    <row r="378" spans="1:1">
      <c r="A378" s="2108"/>
    </row>
    <row r="379" spans="1:1">
      <c r="A379" s="2108"/>
    </row>
    <row r="380" spans="1:1">
      <c r="A380" s="2108"/>
    </row>
    <row r="381" spans="1:1">
      <c r="A381" s="2108"/>
    </row>
    <row r="382" spans="1:1">
      <c r="A382" s="2108"/>
    </row>
    <row r="383" spans="1:1">
      <c r="A383" s="2108"/>
    </row>
    <row r="384" spans="1:1">
      <c r="A384" s="2108"/>
    </row>
    <row r="385" spans="1:1">
      <c r="A385" s="2108"/>
    </row>
    <row r="386" spans="1:1">
      <c r="A386" s="2108"/>
    </row>
    <row r="387" spans="1:1">
      <c r="A387" s="2108"/>
    </row>
    <row r="388" spans="1:1">
      <c r="A388" s="2108"/>
    </row>
    <row r="389" spans="1:1">
      <c r="A389" s="2108"/>
    </row>
    <row r="390" spans="1:1">
      <c r="A390" s="2108"/>
    </row>
    <row r="391" spans="1:1">
      <c r="A391" s="2108"/>
    </row>
    <row r="392" spans="1:1">
      <c r="A392" s="2108"/>
    </row>
    <row r="393" spans="1:1">
      <c r="A393" s="2108"/>
    </row>
    <row r="394" spans="1:1">
      <c r="A394" s="2108"/>
    </row>
    <row r="395" spans="1:1">
      <c r="A395" s="2108"/>
    </row>
    <row r="396" spans="1:1">
      <c r="A396" s="2108"/>
    </row>
    <row r="397" spans="1:1">
      <c r="A397" s="2108"/>
    </row>
    <row r="398" spans="1:1">
      <c r="A398" s="2108"/>
    </row>
    <row r="399" spans="1:1">
      <c r="A399" s="2108"/>
    </row>
    <row r="400" spans="1:1">
      <c r="A400" s="2108"/>
    </row>
    <row r="401" spans="1:1">
      <c r="A401" s="2108"/>
    </row>
    <row r="402" spans="1:1">
      <c r="A402" s="2108"/>
    </row>
    <row r="403" spans="1:1">
      <c r="A403" s="2108"/>
    </row>
    <row r="404" spans="1:1">
      <c r="A404" s="2108"/>
    </row>
    <row r="405" spans="1:1">
      <c r="A405" s="2108"/>
    </row>
    <row r="406" spans="1:1">
      <c r="A406" s="2108"/>
    </row>
    <row r="407" spans="1:1">
      <c r="A407" s="2108"/>
    </row>
  </sheetData>
  <phoneticPr fontId="0" type="noConversion"/>
  <printOptions horizontalCentered="1"/>
  <pageMargins left="0.75" right="0.25" top="0.5" bottom="0.25" header="0.25" footer="0.25"/>
  <pageSetup scale="90" orientation="portrait" r:id="rId1"/>
  <headerFooter alignWithMargins="0"/>
</worksheet>
</file>

<file path=xl/worksheets/sheet93.xml><?xml version="1.0" encoding="utf-8"?>
<worksheet xmlns="http://schemas.openxmlformats.org/spreadsheetml/2006/main" xmlns:r="http://schemas.openxmlformats.org/officeDocument/2006/relationships">
  <sheetPr codeName="Sheet96"/>
  <dimension ref="A1:Y140"/>
  <sheetViews>
    <sheetView workbookViewId="0">
      <selection activeCell="B1" sqref="B1:B1048576"/>
    </sheetView>
  </sheetViews>
  <sheetFormatPr defaultColWidth="9.140625" defaultRowHeight="12"/>
  <cols>
    <col min="1" max="1" width="4.7109375" style="549" customWidth="1"/>
    <col min="2" max="2" width="3.42578125" style="549" customWidth="1"/>
    <col min="3" max="3" width="43.7109375" style="549" bestFit="1" customWidth="1"/>
    <col min="4" max="4" width="10.7109375" style="549" customWidth="1"/>
    <col min="5" max="5" width="11.7109375" style="541" customWidth="1"/>
    <col min="6" max="6" width="11.7109375" style="549" customWidth="1"/>
    <col min="7" max="7" width="11.28515625" style="541" customWidth="1"/>
    <col min="8" max="8" width="10.7109375" style="549" customWidth="1"/>
    <col min="9" max="9" width="11.7109375" style="541" customWidth="1"/>
    <col min="10" max="10" width="10.7109375" style="541" customWidth="1"/>
    <col min="11" max="11" width="11.28515625" style="538" customWidth="1"/>
    <col min="12" max="12" width="10.7109375" style="538" customWidth="1"/>
    <col min="13" max="13" width="9.140625" style="538"/>
    <col min="14" max="14" width="9.28515625" style="538" bestFit="1" customWidth="1"/>
    <col min="15" max="15" width="11.140625" style="538" customWidth="1"/>
    <col min="16" max="16" width="7" style="538" customWidth="1"/>
    <col min="17" max="17" width="2.85546875" style="538" customWidth="1"/>
    <col min="18" max="18" width="40" style="538" customWidth="1"/>
    <col min="19" max="19" width="9.7109375" style="538" bestFit="1" customWidth="1"/>
    <col min="20" max="20" width="9.28515625" style="538" bestFit="1" customWidth="1"/>
    <col min="21" max="21" width="12" style="538" customWidth="1"/>
    <col min="22" max="22" width="9.28515625" style="538" bestFit="1" customWidth="1"/>
    <col min="23" max="24" width="11.42578125" style="538" bestFit="1" customWidth="1"/>
    <col min="25" max="25" width="11.42578125" style="538" customWidth="1"/>
    <col min="26" max="16384" width="9.140625" style="538"/>
  </cols>
  <sheetData>
    <row r="1" spans="1:25" s="804" customFormat="1">
      <c r="A1" s="594" t="s">
        <v>171</v>
      </c>
      <c r="B1" s="594"/>
      <c r="C1" s="789"/>
      <c r="D1" s="789"/>
      <c r="E1" s="790"/>
      <c r="F1" s="791"/>
      <c r="G1" s="790"/>
      <c r="H1" s="1571"/>
      <c r="I1" s="790"/>
      <c r="K1" s="805"/>
      <c r="O1" s="679" t="s">
        <v>1741</v>
      </c>
      <c r="P1" s="594" t="s">
        <v>171</v>
      </c>
      <c r="Q1" s="594"/>
      <c r="R1" s="594"/>
      <c r="S1" s="789"/>
      <c r="T1" s="789"/>
      <c r="U1" s="790"/>
      <c r="V1" s="1571"/>
      <c r="Y1" s="679" t="s">
        <v>1741</v>
      </c>
    </row>
    <row r="2" spans="1:25" s="804" customFormat="1">
      <c r="A2" s="594" t="s">
        <v>3808</v>
      </c>
      <c r="B2" s="594"/>
      <c r="C2" s="789"/>
      <c r="D2" s="789"/>
      <c r="E2" s="790"/>
      <c r="F2" s="793"/>
      <c r="G2" s="790"/>
      <c r="H2" s="794"/>
      <c r="I2" s="790"/>
      <c r="K2" s="805"/>
      <c r="O2" s="679" t="s">
        <v>4195</v>
      </c>
      <c r="P2" s="594" t="s">
        <v>3808</v>
      </c>
      <c r="Q2" s="594"/>
      <c r="R2" s="594"/>
      <c r="S2" s="789"/>
      <c r="T2" s="789"/>
      <c r="U2" s="790"/>
      <c r="V2" s="794"/>
      <c r="Y2" s="679" t="s">
        <v>4195</v>
      </c>
    </row>
    <row r="3" spans="1:25" s="804" customFormat="1">
      <c r="A3" s="321" t="s">
        <v>3807</v>
      </c>
      <c r="B3" s="594"/>
      <c r="C3" s="789"/>
      <c r="D3" s="789"/>
      <c r="E3" s="790"/>
      <c r="F3" s="793"/>
      <c r="G3" s="790"/>
      <c r="H3" s="794"/>
      <c r="I3" s="790"/>
      <c r="K3" s="805"/>
      <c r="O3" s="679" t="s">
        <v>4269</v>
      </c>
      <c r="P3" s="321" t="s">
        <v>3807</v>
      </c>
      <c r="Q3" s="321"/>
      <c r="R3" s="321"/>
      <c r="S3" s="789"/>
      <c r="T3" s="789"/>
      <c r="U3" s="790"/>
      <c r="V3" s="794"/>
      <c r="Y3" s="679" t="s">
        <v>4270</v>
      </c>
    </row>
    <row r="4" spans="1:25" s="804" customFormat="1">
      <c r="A4" s="321" t="s">
        <v>2632</v>
      </c>
      <c r="B4" s="594"/>
      <c r="C4" s="789"/>
      <c r="D4" s="789"/>
      <c r="E4" s="790"/>
      <c r="F4" s="793"/>
      <c r="G4" s="790"/>
      <c r="H4" s="794"/>
      <c r="I4" s="790"/>
      <c r="K4" s="805"/>
      <c r="O4" s="1431" t="s">
        <v>4012</v>
      </c>
      <c r="P4" s="1571" t="s">
        <v>2632</v>
      </c>
      <c r="Q4" s="1571"/>
      <c r="R4" s="1571"/>
      <c r="S4" s="789"/>
      <c r="T4" s="789"/>
      <c r="U4" s="790"/>
      <c r="V4" s="794"/>
      <c r="Y4" s="1431" t="s">
        <v>4012</v>
      </c>
    </row>
    <row r="5" spans="1:25" s="804" customFormat="1">
      <c r="A5" s="1571" t="s">
        <v>1137</v>
      </c>
      <c r="B5" s="594"/>
      <c r="C5" s="789"/>
      <c r="D5" s="789"/>
      <c r="E5" s="790"/>
      <c r="F5" s="793"/>
      <c r="G5" s="790"/>
      <c r="H5" s="794"/>
      <c r="I5" s="790"/>
      <c r="J5" s="806"/>
      <c r="P5" s="1571" t="s">
        <v>2594</v>
      </c>
      <c r="Q5" s="1571"/>
      <c r="R5" s="1571"/>
      <c r="S5" s="789"/>
      <c r="T5" s="789"/>
      <c r="U5" s="790"/>
      <c r="V5" s="794"/>
      <c r="W5" s="790"/>
    </row>
    <row r="6" spans="1:25" s="804" customFormat="1">
      <c r="A6" s="1568" t="s">
        <v>1026</v>
      </c>
      <c r="B6" s="594"/>
      <c r="C6" s="594"/>
      <c r="D6" s="1571"/>
      <c r="E6" s="790"/>
      <c r="F6" s="1571"/>
      <c r="G6" s="790"/>
      <c r="H6" s="594"/>
      <c r="I6" s="790"/>
      <c r="J6" s="790"/>
      <c r="P6" s="1568" t="s">
        <v>1026</v>
      </c>
      <c r="Q6" s="1568"/>
      <c r="R6" s="1568"/>
      <c r="S6" s="594"/>
      <c r="T6" s="1571"/>
      <c r="U6" s="790"/>
      <c r="V6" s="594"/>
      <c r="W6" s="790"/>
    </row>
    <row r="7" spans="1:25" s="804" customFormat="1" ht="14.25" customHeight="1">
      <c r="A7" s="789"/>
      <c r="B7" s="1569"/>
      <c r="C7" s="2651" t="s">
        <v>172</v>
      </c>
      <c r="D7" s="2652"/>
      <c r="E7" s="2652"/>
      <c r="F7" s="2652"/>
      <c r="G7" s="2652"/>
      <c r="H7" s="2652"/>
      <c r="I7" s="2652"/>
      <c r="J7" s="2652"/>
      <c r="K7" s="2652"/>
      <c r="L7" s="2652"/>
      <c r="M7" s="2652"/>
      <c r="N7" s="2652"/>
      <c r="O7" s="2652"/>
      <c r="P7" s="2639" t="s">
        <v>172</v>
      </c>
      <c r="Q7" s="2639"/>
      <c r="R7" s="2639"/>
      <c r="S7" s="2599"/>
      <c r="T7" s="2599"/>
      <c r="U7" s="2599"/>
      <c r="V7" s="2599"/>
      <c r="W7" s="2599"/>
      <c r="X7" s="1573"/>
      <c r="Y7" s="1573"/>
    </row>
    <row r="8" spans="1:25" s="804" customFormat="1" ht="18.75" customHeight="1">
      <c r="A8" s="794"/>
      <c r="B8" s="807"/>
      <c r="C8" s="2653"/>
      <c r="D8" s="2653"/>
      <c r="E8" s="2653"/>
      <c r="F8" s="2653"/>
      <c r="G8" s="2653"/>
      <c r="H8" s="2653"/>
      <c r="I8" s="2653"/>
      <c r="J8" s="2653"/>
      <c r="K8" s="2653"/>
      <c r="L8" s="2653"/>
      <c r="M8" s="2653"/>
      <c r="N8" s="2653"/>
      <c r="O8" s="2653"/>
      <c r="P8" s="2654"/>
      <c r="Q8" s="2654"/>
      <c r="R8" s="2654"/>
      <c r="S8" s="2654"/>
      <c r="T8" s="2654"/>
      <c r="U8" s="2654"/>
      <c r="V8" s="2654"/>
      <c r="W8" s="2654"/>
      <c r="X8" s="1579"/>
      <c r="Y8" s="1579"/>
    </row>
    <row r="9" spans="1:25" s="804" customFormat="1">
      <c r="A9" s="795"/>
      <c r="B9" s="795"/>
      <c r="C9" s="795">
        <v>-1</v>
      </c>
      <c r="D9" s="795">
        <v>-2</v>
      </c>
      <c r="E9" s="795">
        <v>-3</v>
      </c>
      <c r="F9" s="795">
        <v>-4</v>
      </c>
      <c r="G9" s="795">
        <v>-5</v>
      </c>
      <c r="H9" s="795">
        <v>-6</v>
      </c>
      <c r="I9" s="795">
        <v>-7</v>
      </c>
      <c r="J9" s="795">
        <v>-8</v>
      </c>
      <c r="K9" s="795">
        <v>-9</v>
      </c>
      <c r="L9" s="795">
        <v>-10</v>
      </c>
      <c r="M9" s="795">
        <v>-11</v>
      </c>
      <c r="N9" s="795">
        <v>-12</v>
      </c>
      <c r="O9" s="795">
        <v>-13</v>
      </c>
      <c r="P9" s="795"/>
      <c r="Q9" s="795"/>
      <c r="R9" s="795">
        <v>-1</v>
      </c>
      <c r="S9" s="795">
        <v>-2</v>
      </c>
      <c r="T9" s="795">
        <v>-3</v>
      </c>
      <c r="U9" s="795">
        <v>-4</v>
      </c>
      <c r="V9" s="795">
        <v>-5</v>
      </c>
      <c r="W9" s="795">
        <v>-6</v>
      </c>
      <c r="X9" s="795">
        <v>-7</v>
      </c>
      <c r="Y9" s="795">
        <v>-8</v>
      </c>
    </row>
    <row r="10" spans="1:25" s="804" customFormat="1" ht="15" customHeight="1">
      <c r="A10" s="808"/>
      <c r="B10" s="808"/>
      <c r="C10" s="808"/>
      <c r="D10" s="808"/>
      <c r="E10" s="796" t="s">
        <v>173</v>
      </c>
      <c r="F10" s="808" t="s">
        <v>146</v>
      </c>
      <c r="G10" s="808" t="s">
        <v>146</v>
      </c>
      <c r="H10" s="808"/>
      <c r="I10" s="796" t="s">
        <v>173</v>
      </c>
      <c r="J10" s="796" t="s">
        <v>146</v>
      </c>
      <c r="K10" s="796"/>
      <c r="L10" s="796"/>
      <c r="M10" s="796" t="s">
        <v>173</v>
      </c>
      <c r="N10" s="796" t="s">
        <v>146</v>
      </c>
      <c r="O10" s="796"/>
      <c r="P10" s="796"/>
      <c r="Q10" s="796"/>
      <c r="R10" s="796"/>
      <c r="S10" s="796"/>
      <c r="T10" s="796" t="s">
        <v>173</v>
      </c>
      <c r="U10" s="796"/>
      <c r="V10" s="796" t="s">
        <v>2415</v>
      </c>
      <c r="W10" s="796"/>
      <c r="X10" s="797"/>
      <c r="Y10" s="797"/>
    </row>
    <row r="11" spans="1:25" s="810" customFormat="1" ht="24.75" customHeight="1">
      <c r="A11" s="808" t="s">
        <v>119</v>
      </c>
      <c r="B11" s="808"/>
      <c r="C11" s="808"/>
      <c r="D11" s="796" t="s">
        <v>175</v>
      </c>
      <c r="E11" s="796" t="s">
        <v>2416</v>
      </c>
      <c r="F11" s="808" t="s">
        <v>174</v>
      </c>
      <c r="G11" s="809" t="s">
        <v>632</v>
      </c>
      <c r="H11" s="796" t="s">
        <v>175</v>
      </c>
      <c r="I11" s="796" t="s">
        <v>2416</v>
      </c>
      <c r="J11" s="796" t="s">
        <v>174</v>
      </c>
      <c r="K11" s="798" t="s">
        <v>220</v>
      </c>
      <c r="L11" s="796" t="s">
        <v>175</v>
      </c>
      <c r="M11" s="796" t="s">
        <v>2416</v>
      </c>
      <c r="N11" s="796" t="s">
        <v>174</v>
      </c>
      <c r="O11" s="798" t="s">
        <v>220</v>
      </c>
      <c r="P11" s="808" t="s">
        <v>119</v>
      </c>
      <c r="Q11" s="808"/>
      <c r="R11" s="808"/>
      <c r="S11" s="796" t="s">
        <v>175</v>
      </c>
      <c r="T11" s="796" t="s">
        <v>2416</v>
      </c>
      <c r="U11" s="798" t="s">
        <v>220</v>
      </c>
      <c r="V11" s="796" t="s">
        <v>2417</v>
      </c>
      <c r="W11" s="796"/>
      <c r="X11" s="799"/>
      <c r="Y11" s="799" t="s">
        <v>2595</v>
      </c>
    </row>
    <row r="12" spans="1:25" s="804" customFormat="1" ht="25.5" customHeight="1">
      <c r="A12" s="811" t="s">
        <v>1029</v>
      </c>
      <c r="B12" s="811"/>
      <c r="C12" s="811" t="s">
        <v>2087</v>
      </c>
      <c r="D12" s="801" t="s">
        <v>3883</v>
      </c>
      <c r="E12" s="801" t="s">
        <v>3883</v>
      </c>
      <c r="F12" s="801" t="s">
        <v>3792</v>
      </c>
      <c r="G12" s="801" t="s">
        <v>3883</v>
      </c>
      <c r="H12" s="801" t="s">
        <v>3884</v>
      </c>
      <c r="I12" s="801" t="s">
        <v>3884</v>
      </c>
      <c r="J12" s="801" t="s">
        <v>3790</v>
      </c>
      <c r="K12" s="801" t="s">
        <v>3884</v>
      </c>
      <c r="L12" s="801" t="s">
        <v>3886</v>
      </c>
      <c r="M12" s="801" t="s">
        <v>3886</v>
      </c>
      <c r="N12" s="801" t="s">
        <v>3858</v>
      </c>
      <c r="O12" s="801" t="s">
        <v>3886</v>
      </c>
      <c r="P12" s="811" t="s">
        <v>1029</v>
      </c>
      <c r="Q12" s="1067"/>
      <c r="R12" s="811" t="s">
        <v>2087</v>
      </c>
      <c r="S12" s="802" t="s">
        <v>3882</v>
      </c>
      <c r="T12" s="802" t="s">
        <v>3882</v>
      </c>
      <c r="U12" s="802" t="s">
        <v>3882</v>
      </c>
      <c r="V12" s="801" t="s">
        <v>3858</v>
      </c>
      <c r="W12" s="801" t="s">
        <v>2418</v>
      </c>
      <c r="X12" s="803" t="s">
        <v>176</v>
      </c>
      <c r="Y12" s="803" t="s">
        <v>176</v>
      </c>
    </row>
    <row r="13" spans="1:25">
      <c r="A13" s="543">
        <v>1</v>
      </c>
      <c r="B13" s="544" t="s">
        <v>177</v>
      </c>
      <c r="C13" s="543"/>
      <c r="D13" s="708"/>
      <c r="E13" s="707"/>
      <c r="F13" s="696"/>
      <c r="G13" s="696"/>
      <c r="H13" s="708"/>
      <c r="I13" s="707"/>
      <c r="J13" s="658"/>
      <c r="K13" s="658"/>
      <c r="L13" s="543"/>
      <c r="M13" s="658"/>
      <c r="N13" s="658"/>
      <c r="O13" s="658"/>
      <c r="P13" s="543">
        <v>1</v>
      </c>
      <c r="Q13" s="544" t="s">
        <v>177</v>
      </c>
      <c r="R13" s="543"/>
      <c r="S13" s="543"/>
      <c r="T13" s="658"/>
      <c r="U13" s="658"/>
      <c r="V13" s="658"/>
      <c r="W13" s="658"/>
      <c r="X13" s="659"/>
    </row>
    <row r="14" spans="1:25">
      <c r="A14" s="543">
        <v>2</v>
      </c>
      <c r="B14" s="556"/>
      <c r="C14" s="1316" t="s">
        <v>178</v>
      </c>
      <c r="D14" s="523">
        <v>22525</v>
      </c>
      <c r="E14" s="709"/>
      <c r="F14" s="562">
        <v>23.25</v>
      </c>
      <c r="G14" s="1048">
        <v>523706.25</v>
      </c>
      <c r="H14" s="523">
        <v>14722</v>
      </c>
      <c r="I14" s="709"/>
      <c r="J14" s="562">
        <v>23.45</v>
      </c>
      <c r="K14" s="1048">
        <v>345230.89999999997</v>
      </c>
      <c r="L14" s="523">
        <v>1664</v>
      </c>
      <c r="M14" s="709"/>
      <c r="N14" s="562">
        <v>23.19</v>
      </c>
      <c r="O14" s="1048">
        <v>38588.160000000003</v>
      </c>
      <c r="P14" s="543">
        <v>2</v>
      </c>
      <c r="Q14" s="556"/>
      <c r="R14" s="1316" t="s">
        <v>178</v>
      </c>
      <c r="S14" s="523">
        <v>38911</v>
      </c>
      <c r="T14" s="684"/>
      <c r="U14" s="1048">
        <v>907525.30999999994</v>
      </c>
      <c r="V14" s="562">
        <v>23.19</v>
      </c>
      <c r="W14" s="1048">
        <v>902346.09000000008</v>
      </c>
      <c r="X14" s="696">
        <v>25.44</v>
      </c>
      <c r="Y14" s="1092">
        <v>989895.84000000008</v>
      </c>
    </row>
    <row r="15" spans="1:25">
      <c r="A15" s="543">
        <v>3</v>
      </c>
      <c r="B15" s="556"/>
      <c r="C15" s="1316" t="s">
        <v>2420</v>
      </c>
      <c r="D15" s="523">
        <v>0</v>
      </c>
      <c r="E15" s="709"/>
      <c r="F15" s="562">
        <v>23.25</v>
      </c>
      <c r="G15" s="1048">
        <v>0</v>
      </c>
      <c r="H15" s="523">
        <v>0</v>
      </c>
      <c r="I15" s="709"/>
      <c r="J15" s="562">
        <v>23.45</v>
      </c>
      <c r="K15" s="1048">
        <v>0</v>
      </c>
      <c r="L15" s="523">
        <v>0</v>
      </c>
      <c r="M15" s="709"/>
      <c r="N15" s="562">
        <v>23.19</v>
      </c>
      <c r="O15" s="1048">
        <v>0</v>
      </c>
      <c r="P15" s="543">
        <v>3</v>
      </c>
      <c r="Q15" s="556"/>
      <c r="R15" s="1316" t="s">
        <v>2420</v>
      </c>
      <c r="S15" s="523">
        <v>0</v>
      </c>
      <c r="T15" s="684"/>
      <c r="U15" s="1048">
        <v>0</v>
      </c>
      <c r="V15" s="562">
        <v>23.19</v>
      </c>
      <c r="W15" s="1048">
        <v>0</v>
      </c>
      <c r="X15" s="696">
        <v>25.44</v>
      </c>
      <c r="Y15" s="1092">
        <v>0</v>
      </c>
    </row>
    <row r="16" spans="1:25">
      <c r="A16" s="543">
        <v>4</v>
      </c>
      <c r="B16" s="556"/>
      <c r="C16" s="1316" t="s">
        <v>179</v>
      </c>
      <c r="D16" s="523">
        <v>0</v>
      </c>
      <c r="E16" s="709"/>
      <c r="F16" s="562">
        <v>23.25</v>
      </c>
      <c r="G16" s="1048">
        <v>0</v>
      </c>
      <c r="H16" s="523">
        <v>0</v>
      </c>
      <c r="I16" s="709"/>
      <c r="J16" s="562">
        <v>23.45</v>
      </c>
      <c r="K16" s="1048">
        <v>0</v>
      </c>
      <c r="L16" s="523">
        <v>0</v>
      </c>
      <c r="M16" s="709"/>
      <c r="N16" s="562">
        <v>23.19</v>
      </c>
      <c r="O16" s="1048">
        <v>0</v>
      </c>
      <c r="P16" s="543">
        <v>4</v>
      </c>
      <c r="Q16" s="556"/>
      <c r="R16" s="1316" t="s">
        <v>179</v>
      </c>
      <c r="S16" s="523">
        <v>0</v>
      </c>
      <c r="T16" s="684"/>
      <c r="U16" s="1048">
        <v>0</v>
      </c>
      <c r="V16" s="562">
        <v>23.19</v>
      </c>
      <c r="W16" s="1048">
        <v>0</v>
      </c>
      <c r="X16" s="696">
        <v>25.44</v>
      </c>
      <c r="Y16" s="1092">
        <v>0</v>
      </c>
    </row>
    <row r="17" spans="1:25">
      <c r="A17" s="543">
        <v>5</v>
      </c>
      <c r="B17" s="556"/>
      <c r="C17" s="1316" t="s">
        <v>180</v>
      </c>
      <c r="D17" s="523">
        <v>0</v>
      </c>
      <c r="E17" s="709"/>
      <c r="F17" s="562">
        <v>23.25</v>
      </c>
      <c r="G17" s="1048">
        <v>0</v>
      </c>
      <c r="H17" s="523">
        <v>0</v>
      </c>
      <c r="I17" s="709"/>
      <c r="J17" s="562">
        <v>23.45</v>
      </c>
      <c r="K17" s="1048">
        <v>0</v>
      </c>
      <c r="L17" s="523">
        <v>0</v>
      </c>
      <c r="M17" s="709"/>
      <c r="N17" s="562">
        <v>23.19</v>
      </c>
      <c r="O17" s="1048">
        <v>0</v>
      </c>
      <c r="P17" s="543">
        <v>5</v>
      </c>
      <c r="Q17" s="556"/>
      <c r="R17" s="1316" t="s">
        <v>180</v>
      </c>
      <c r="S17" s="523">
        <v>0</v>
      </c>
      <c r="T17" s="684"/>
      <c r="U17" s="1048">
        <v>0</v>
      </c>
      <c r="V17" s="562">
        <v>23.19</v>
      </c>
      <c r="W17" s="1048">
        <v>0</v>
      </c>
      <c r="X17" s="696">
        <v>25.44</v>
      </c>
      <c r="Y17" s="1092">
        <v>0</v>
      </c>
    </row>
    <row r="18" spans="1:25">
      <c r="A18" s="543">
        <v>6</v>
      </c>
      <c r="B18" s="556"/>
      <c r="C18" s="1316" t="s">
        <v>2409</v>
      </c>
      <c r="D18" s="523">
        <v>0</v>
      </c>
      <c r="E18" s="709"/>
      <c r="F18" s="562">
        <v>23.25</v>
      </c>
      <c r="G18" s="1048">
        <v>0</v>
      </c>
      <c r="H18" s="523">
        <v>0</v>
      </c>
      <c r="I18" s="709"/>
      <c r="J18" s="562">
        <v>23.45</v>
      </c>
      <c r="K18" s="1048">
        <v>0</v>
      </c>
      <c r="L18" s="523">
        <v>0</v>
      </c>
      <c r="M18" s="709"/>
      <c r="N18" s="562">
        <v>23.19</v>
      </c>
      <c r="O18" s="1048">
        <v>0</v>
      </c>
      <c r="P18" s="543">
        <v>6</v>
      </c>
      <c r="Q18" s="556"/>
      <c r="R18" s="1316" t="s">
        <v>2409</v>
      </c>
      <c r="S18" s="523">
        <v>0</v>
      </c>
      <c r="T18" s="684"/>
      <c r="U18" s="1048">
        <v>0</v>
      </c>
      <c r="V18" s="562">
        <v>23.19</v>
      </c>
      <c r="W18" s="1048">
        <v>0</v>
      </c>
      <c r="X18" s="696">
        <v>25.44</v>
      </c>
      <c r="Y18" s="1092">
        <v>0</v>
      </c>
    </row>
    <row r="19" spans="1:25">
      <c r="A19" s="543">
        <v>7</v>
      </c>
      <c r="B19" s="556"/>
      <c r="C19" s="1316" t="s">
        <v>2410</v>
      </c>
      <c r="D19" s="523">
        <v>0</v>
      </c>
      <c r="E19" s="709"/>
      <c r="F19" s="562">
        <v>23.25</v>
      </c>
      <c r="G19" s="1048">
        <v>0</v>
      </c>
      <c r="H19" s="523">
        <v>0</v>
      </c>
      <c r="I19" s="709"/>
      <c r="J19" s="562">
        <v>23.45</v>
      </c>
      <c r="K19" s="1048">
        <v>0</v>
      </c>
      <c r="L19" s="523">
        <v>0</v>
      </c>
      <c r="M19" s="709"/>
      <c r="N19" s="562">
        <v>23.19</v>
      </c>
      <c r="O19" s="1048">
        <v>0</v>
      </c>
      <c r="P19" s="543">
        <v>7</v>
      </c>
      <c r="Q19" s="556"/>
      <c r="R19" s="1316" t="s">
        <v>2410</v>
      </c>
      <c r="S19" s="523">
        <v>0</v>
      </c>
      <c r="T19" s="684"/>
      <c r="U19" s="1048">
        <v>0</v>
      </c>
      <c r="V19" s="562">
        <v>23.19</v>
      </c>
      <c r="W19" s="1048">
        <v>0</v>
      </c>
      <c r="X19" s="696">
        <v>25.44</v>
      </c>
      <c r="Y19" s="1092">
        <v>0</v>
      </c>
    </row>
    <row r="20" spans="1:25">
      <c r="A20" s="543">
        <v>8</v>
      </c>
      <c r="B20" s="556"/>
      <c r="C20" s="1316" t="s">
        <v>2411</v>
      </c>
      <c r="D20" s="523">
        <v>0</v>
      </c>
      <c r="E20" s="709"/>
      <c r="F20" s="562">
        <v>23.25</v>
      </c>
      <c r="G20" s="1048">
        <v>0</v>
      </c>
      <c r="H20" s="523">
        <v>0</v>
      </c>
      <c r="I20" s="709"/>
      <c r="J20" s="562">
        <v>23.45</v>
      </c>
      <c r="K20" s="1048">
        <v>0</v>
      </c>
      <c r="L20" s="523">
        <v>0</v>
      </c>
      <c r="M20" s="709"/>
      <c r="N20" s="562">
        <v>23.19</v>
      </c>
      <c r="O20" s="1048">
        <v>0</v>
      </c>
      <c r="P20" s="543">
        <v>8</v>
      </c>
      <c r="Q20" s="556"/>
      <c r="R20" s="1316" t="s">
        <v>2411</v>
      </c>
      <c r="S20" s="523">
        <v>0</v>
      </c>
      <c r="T20" s="684"/>
      <c r="U20" s="1048">
        <v>0</v>
      </c>
      <c r="V20" s="562">
        <v>23.19</v>
      </c>
      <c r="W20" s="1048">
        <v>0</v>
      </c>
      <c r="X20" s="696">
        <v>25.44</v>
      </c>
      <c r="Y20" s="1092">
        <v>0</v>
      </c>
    </row>
    <row r="21" spans="1:25">
      <c r="A21" s="543">
        <v>9</v>
      </c>
      <c r="B21" s="556"/>
      <c r="C21" s="1316" t="s">
        <v>2412</v>
      </c>
      <c r="D21" s="523">
        <v>0</v>
      </c>
      <c r="E21" s="709"/>
      <c r="F21" s="562">
        <v>23.25</v>
      </c>
      <c r="G21" s="1048">
        <v>0</v>
      </c>
      <c r="H21" s="523">
        <v>0</v>
      </c>
      <c r="I21" s="709"/>
      <c r="J21" s="562">
        <v>23.45</v>
      </c>
      <c r="K21" s="1048">
        <v>0</v>
      </c>
      <c r="L21" s="523">
        <v>0</v>
      </c>
      <c r="M21" s="709"/>
      <c r="N21" s="562">
        <v>23.19</v>
      </c>
      <c r="O21" s="1048">
        <v>0</v>
      </c>
      <c r="P21" s="543">
        <v>9</v>
      </c>
      <c r="Q21" s="556"/>
      <c r="R21" s="1316" t="s">
        <v>2412</v>
      </c>
      <c r="S21" s="523">
        <v>0</v>
      </c>
      <c r="T21" s="684"/>
      <c r="U21" s="1048">
        <v>0</v>
      </c>
      <c r="V21" s="562">
        <v>23.19</v>
      </c>
      <c r="W21" s="1048">
        <v>0</v>
      </c>
      <c r="X21" s="696">
        <v>25.44</v>
      </c>
      <c r="Y21" s="1092">
        <v>0</v>
      </c>
    </row>
    <row r="22" spans="1:25">
      <c r="A22" s="543">
        <v>10</v>
      </c>
      <c r="B22" s="556"/>
      <c r="C22" s="1316" t="s">
        <v>2413</v>
      </c>
      <c r="D22" s="523">
        <v>0</v>
      </c>
      <c r="E22" s="709"/>
      <c r="F22" s="562">
        <v>23.25</v>
      </c>
      <c r="G22" s="1048">
        <v>0</v>
      </c>
      <c r="H22" s="523">
        <v>0</v>
      </c>
      <c r="I22" s="709"/>
      <c r="J22" s="562">
        <v>23.45</v>
      </c>
      <c r="K22" s="1048">
        <v>0</v>
      </c>
      <c r="L22" s="523">
        <v>0</v>
      </c>
      <c r="M22" s="709"/>
      <c r="N22" s="562">
        <v>23.19</v>
      </c>
      <c r="O22" s="1048">
        <v>0</v>
      </c>
      <c r="P22" s="543">
        <v>10</v>
      </c>
      <c r="Q22" s="556"/>
      <c r="R22" s="1316" t="s">
        <v>2413</v>
      </c>
      <c r="S22" s="523">
        <v>0</v>
      </c>
      <c r="T22" s="684"/>
      <c r="U22" s="1048">
        <v>0</v>
      </c>
      <c r="V22" s="562">
        <v>23.19</v>
      </c>
      <c r="W22" s="1048">
        <v>0</v>
      </c>
      <c r="X22" s="696">
        <v>25.44</v>
      </c>
      <c r="Y22" s="1092">
        <v>0</v>
      </c>
    </row>
    <row r="23" spans="1:25">
      <c r="A23" s="543">
        <v>11</v>
      </c>
      <c r="B23" s="556"/>
      <c r="C23" s="1316" t="s">
        <v>3881</v>
      </c>
      <c r="D23" s="523">
        <v>0</v>
      </c>
      <c r="E23" s="709"/>
      <c r="F23" s="562">
        <v>23.25</v>
      </c>
      <c r="G23" s="1048">
        <v>0</v>
      </c>
      <c r="H23" s="523">
        <v>0</v>
      </c>
      <c r="I23" s="709"/>
      <c r="J23" s="562">
        <v>23.45</v>
      </c>
      <c r="K23" s="1048">
        <v>0</v>
      </c>
      <c r="L23" s="523">
        <v>0</v>
      </c>
      <c r="M23" s="709"/>
      <c r="N23" s="562">
        <v>23.19</v>
      </c>
      <c r="O23" s="1048">
        <v>0</v>
      </c>
      <c r="P23" s="543">
        <v>11</v>
      </c>
      <c r="Q23" s="556"/>
      <c r="R23" s="1316" t="s">
        <v>3881</v>
      </c>
      <c r="S23" s="523">
        <v>0</v>
      </c>
      <c r="T23" s="684"/>
      <c r="U23" s="1048">
        <v>0</v>
      </c>
      <c r="V23" s="562">
        <v>23.19</v>
      </c>
      <c r="W23" s="1048">
        <v>0</v>
      </c>
      <c r="X23" s="696">
        <v>25.44</v>
      </c>
      <c r="Y23" s="1092">
        <v>0</v>
      </c>
    </row>
    <row r="24" spans="1:25">
      <c r="A24" s="543">
        <v>12</v>
      </c>
      <c r="B24" s="556"/>
      <c r="C24" s="725" t="s">
        <v>202</v>
      </c>
      <c r="D24" s="523">
        <v>0</v>
      </c>
      <c r="E24" s="709"/>
      <c r="F24" s="562" t="s">
        <v>1575</v>
      </c>
      <c r="G24" s="1048">
        <v>0</v>
      </c>
      <c r="H24" s="523">
        <v>0</v>
      </c>
      <c r="I24" s="709"/>
      <c r="J24" s="562" t="s">
        <v>1575</v>
      </c>
      <c r="K24" s="1048">
        <v>0</v>
      </c>
      <c r="L24" s="523">
        <v>0</v>
      </c>
      <c r="M24" s="709"/>
      <c r="N24" s="562" t="s">
        <v>1575</v>
      </c>
      <c r="O24" s="1048">
        <v>0</v>
      </c>
      <c r="P24" s="543">
        <v>12</v>
      </c>
      <c r="Q24" s="556"/>
      <c r="R24" s="725" t="s">
        <v>202</v>
      </c>
      <c r="S24" s="523">
        <v>0</v>
      </c>
      <c r="T24" s="684"/>
      <c r="U24" s="1048">
        <v>0</v>
      </c>
      <c r="V24" s="562" t="s">
        <v>1575</v>
      </c>
      <c r="W24" s="1048"/>
      <c r="X24" s="696">
        <v>0</v>
      </c>
      <c r="Y24" s="1092">
        <v>0</v>
      </c>
    </row>
    <row r="25" spans="1:25" ht="12.75" thickBot="1">
      <c r="A25" s="543">
        <v>13</v>
      </c>
      <c r="B25" s="556"/>
      <c r="C25" s="718" t="s">
        <v>2426</v>
      </c>
      <c r="D25" s="682">
        <v>22525</v>
      </c>
      <c r="E25" s="707"/>
      <c r="F25" s="696"/>
      <c r="G25" s="1049">
        <v>523706.25</v>
      </c>
      <c r="H25" s="682">
        <v>14722</v>
      </c>
      <c r="I25" s="707"/>
      <c r="J25" s="562"/>
      <c r="K25" s="1049">
        <v>345230.89999999997</v>
      </c>
      <c r="L25" s="682">
        <v>1664</v>
      </c>
      <c r="M25" s="707"/>
      <c r="N25" s="696"/>
      <c r="O25" s="1049">
        <v>38588.160000000003</v>
      </c>
      <c r="P25" s="543">
        <v>13</v>
      </c>
      <c r="Q25" s="556"/>
      <c r="R25" s="718" t="s">
        <v>2426</v>
      </c>
      <c r="S25" s="682">
        <v>38911</v>
      </c>
      <c r="T25" s="683"/>
      <c r="U25" s="1049">
        <v>907525.30999999994</v>
      </c>
      <c r="V25" s="696"/>
      <c r="W25" s="550">
        <v>902346.09000000008</v>
      </c>
      <c r="X25" s="562"/>
      <c r="Y25" s="550">
        <v>989895.84000000008</v>
      </c>
    </row>
    <row r="26" spans="1:25" ht="12.75" thickTop="1">
      <c r="A26" s="543">
        <v>14</v>
      </c>
      <c r="B26" s="1568" t="s">
        <v>181</v>
      </c>
      <c r="C26" s="545"/>
      <c r="D26" s="560"/>
      <c r="E26" s="707"/>
      <c r="F26" s="696"/>
      <c r="G26" s="1082"/>
      <c r="H26" s="560"/>
      <c r="I26" s="707"/>
      <c r="J26" s="696"/>
      <c r="K26" s="1082"/>
      <c r="L26" s="560"/>
      <c r="M26" s="707"/>
      <c r="N26" s="696"/>
      <c r="O26" s="1082"/>
      <c r="P26" s="543">
        <v>14</v>
      </c>
      <c r="Q26" s="1568" t="s">
        <v>181</v>
      </c>
      <c r="R26" s="545"/>
      <c r="S26" s="560"/>
      <c r="T26" s="683"/>
      <c r="U26" s="1082"/>
      <c r="V26" s="696"/>
      <c r="W26" s="696"/>
      <c r="X26" s="696"/>
    </row>
    <row r="27" spans="1:25">
      <c r="A27" s="543">
        <v>15</v>
      </c>
      <c r="B27" s="542"/>
      <c r="C27" s="718" t="s">
        <v>3965</v>
      </c>
      <c r="D27" s="557"/>
      <c r="E27" s="523">
        <v>139353.08333333331</v>
      </c>
      <c r="F27" s="562">
        <v>4.2300000000000004</v>
      </c>
      <c r="G27" s="1082">
        <v>589463.54249999998</v>
      </c>
      <c r="H27" s="557"/>
      <c r="I27" s="523">
        <v>89584.125</v>
      </c>
      <c r="J27" s="562">
        <v>4.2699999999999996</v>
      </c>
      <c r="K27" s="1082">
        <v>382524.21374999994</v>
      </c>
      <c r="L27" s="557"/>
      <c r="M27" s="523">
        <v>9953.7916666666661</v>
      </c>
      <c r="N27" s="562">
        <v>4.22</v>
      </c>
      <c r="O27" s="1082">
        <v>42005.000833333332</v>
      </c>
      <c r="P27" s="543">
        <v>15</v>
      </c>
      <c r="Q27" s="542"/>
      <c r="R27" s="718" t="s">
        <v>203</v>
      </c>
      <c r="S27" s="557"/>
      <c r="T27" s="523">
        <v>238890.99999999997</v>
      </c>
      <c r="U27" s="1048">
        <v>1013992.7570833332</v>
      </c>
      <c r="V27" s="562">
        <v>4.22</v>
      </c>
      <c r="W27" s="1048">
        <v>1008120.0199999998</v>
      </c>
      <c r="X27" s="696">
        <v>4.63</v>
      </c>
      <c r="Y27" s="1092">
        <v>1106065.3299999998</v>
      </c>
    </row>
    <row r="28" spans="1:25" ht="12.75" thickBot="1">
      <c r="A28" s="543">
        <v>16</v>
      </c>
      <c r="B28" s="542"/>
      <c r="C28" s="545" t="s">
        <v>204</v>
      </c>
      <c r="D28" s="515"/>
      <c r="E28" s="680">
        <v>139353.08333333331</v>
      </c>
      <c r="F28" s="562"/>
      <c r="G28" s="1081">
        <v>589463.54249999998</v>
      </c>
      <c r="H28" s="557"/>
      <c r="I28" s="680">
        <v>89584.125</v>
      </c>
      <c r="J28" s="705"/>
      <c r="K28" s="1081">
        <v>382524.21374999994</v>
      </c>
      <c r="L28" s="557"/>
      <c r="M28" s="680">
        <v>9953.7916666666661</v>
      </c>
      <c r="N28" s="705"/>
      <c r="O28" s="1081">
        <v>42005.000833333332</v>
      </c>
      <c r="P28" s="543">
        <v>16</v>
      </c>
      <c r="Q28" s="542"/>
      <c r="R28" s="545" t="s">
        <v>204</v>
      </c>
      <c r="S28" s="557"/>
      <c r="T28" s="681">
        <v>238890.99999999997</v>
      </c>
      <c r="U28" s="1049">
        <v>1013992.7570833332</v>
      </c>
      <c r="V28" s="562"/>
      <c r="W28" s="1319">
        <v>1008120.0199999998</v>
      </c>
      <c r="X28" s="705"/>
      <c r="Y28" s="1319">
        <v>1106065.3299999998</v>
      </c>
    </row>
    <row r="29" spans="1:25" ht="13.5" thickTop="1" thickBot="1">
      <c r="A29" s="543">
        <v>17</v>
      </c>
      <c r="B29" s="558"/>
      <c r="C29" s="548" t="s">
        <v>183</v>
      </c>
      <c r="D29" s="669">
        <v>22525</v>
      </c>
      <c r="E29" s="710">
        <v>139353.08333333331</v>
      </c>
      <c r="F29" s="562"/>
      <c r="G29" s="1049">
        <v>1113169.7925</v>
      </c>
      <c r="H29" s="669">
        <v>14722</v>
      </c>
      <c r="I29" s="710">
        <v>89584.125</v>
      </c>
      <c r="J29" s="562"/>
      <c r="K29" s="1049">
        <v>727755.1137499999</v>
      </c>
      <c r="L29" s="669">
        <v>1664</v>
      </c>
      <c r="M29" s="710">
        <v>9953.7916666666661</v>
      </c>
      <c r="N29" s="562"/>
      <c r="O29" s="1049">
        <v>80593.160833333328</v>
      </c>
      <c r="P29" s="543">
        <v>17</v>
      </c>
      <c r="Q29" s="558"/>
      <c r="R29" s="548" t="s">
        <v>183</v>
      </c>
      <c r="S29" s="669">
        <v>38911</v>
      </c>
      <c r="T29" s="682">
        <v>238890.99999999997</v>
      </c>
      <c r="U29" s="1049">
        <v>1921518.0670833332</v>
      </c>
      <c r="V29" s="562"/>
      <c r="W29" s="1049">
        <v>1910466.1099999999</v>
      </c>
      <c r="X29" s="562"/>
      <c r="Y29" s="1049">
        <v>2095961.17</v>
      </c>
    </row>
    <row r="30" spans="1:25" ht="13.5" thickTop="1" thickBot="1">
      <c r="A30" s="543">
        <v>18</v>
      </c>
      <c r="B30" s="556"/>
      <c r="C30" s="548" t="s">
        <v>184</v>
      </c>
      <c r="D30" s="560"/>
      <c r="E30" s="707"/>
      <c r="F30" s="696"/>
      <c r="G30" s="695">
        <v>49.419302663706993</v>
      </c>
      <c r="H30" s="560"/>
      <c r="I30" s="707"/>
      <c r="J30" s="696"/>
      <c r="K30" s="695">
        <v>49.433168981795944</v>
      </c>
      <c r="L30" s="560"/>
      <c r="M30" s="707"/>
      <c r="N30" s="696"/>
      <c r="O30" s="695">
        <v>48.433389923878202</v>
      </c>
      <c r="P30" s="543">
        <v>18</v>
      </c>
      <c r="Q30" s="556"/>
      <c r="R30" s="548" t="s">
        <v>184</v>
      </c>
      <c r="S30" s="560"/>
      <c r="T30" s="683"/>
      <c r="U30" s="695">
        <v>49.38238716772463</v>
      </c>
      <c r="V30" s="696"/>
      <c r="W30" s="695">
        <v>49.098355477885427</v>
      </c>
      <c r="X30" s="696"/>
      <c r="Y30" s="695">
        <v>53.865517976921694</v>
      </c>
    </row>
    <row r="31" spans="1:25" ht="13.5" thickTop="1">
      <c r="A31" s="543">
        <v>19</v>
      </c>
      <c r="B31" s="2249"/>
      <c r="C31" s="2249"/>
      <c r="D31" s="2249"/>
      <c r="E31" s="2249"/>
      <c r="F31" s="2249"/>
      <c r="G31" s="2249"/>
      <c r="H31" s="2249"/>
      <c r="I31" s="2249"/>
      <c r="J31" s="2249"/>
      <c r="K31" s="2249"/>
      <c r="L31" s="2249"/>
      <c r="M31" s="2249"/>
      <c r="N31" s="2249"/>
      <c r="O31" s="2249"/>
      <c r="P31" s="2249"/>
      <c r="Q31" s="2249"/>
      <c r="R31" s="2249"/>
      <c r="S31" s="2249"/>
      <c r="T31" s="2249"/>
      <c r="U31" s="2249"/>
      <c r="V31" s="2249"/>
      <c r="W31" s="2249"/>
      <c r="X31" s="2249"/>
      <c r="Y31" s="2249"/>
    </row>
    <row r="32" spans="1:25" s="804" customFormat="1">
      <c r="A32" s="594" t="s">
        <v>171</v>
      </c>
      <c r="B32" s="594"/>
      <c r="C32" s="789"/>
      <c r="D32" s="789"/>
      <c r="E32" s="790"/>
      <c r="F32" s="791"/>
      <c r="G32" s="790"/>
      <c r="H32" s="1571"/>
      <c r="I32" s="790"/>
      <c r="K32" s="805"/>
      <c r="O32" s="679" t="s">
        <v>1741</v>
      </c>
      <c r="P32" s="594" t="s">
        <v>171</v>
      </c>
      <c r="Q32" s="594"/>
      <c r="R32" s="594"/>
      <c r="Y32" s="679" t="s">
        <v>1741</v>
      </c>
    </row>
    <row r="33" spans="1:25" s="804" customFormat="1">
      <c r="A33" s="594" t="s">
        <v>3808</v>
      </c>
      <c r="B33" s="594"/>
      <c r="C33" s="789"/>
      <c r="D33" s="789"/>
      <c r="E33" s="790"/>
      <c r="F33" s="793"/>
      <c r="G33" s="790"/>
      <c r="H33" s="794"/>
      <c r="I33" s="790"/>
      <c r="K33" s="805"/>
      <c r="O33" s="679" t="s">
        <v>4195</v>
      </c>
      <c r="P33" s="594" t="s">
        <v>3808</v>
      </c>
      <c r="Q33" s="594"/>
      <c r="R33" s="594"/>
      <c r="Y33" s="679" t="s">
        <v>4195</v>
      </c>
    </row>
    <row r="34" spans="1:25" s="804" customFormat="1">
      <c r="A34" s="321" t="s">
        <v>3807</v>
      </c>
      <c r="B34" s="594"/>
      <c r="C34" s="789"/>
      <c r="D34" s="789"/>
      <c r="E34" s="790"/>
      <c r="F34" s="793"/>
      <c r="G34" s="790"/>
      <c r="H34" s="794"/>
      <c r="I34" s="790"/>
      <c r="K34" s="805"/>
      <c r="O34" s="679" t="s">
        <v>4271</v>
      </c>
      <c r="P34" s="321" t="s">
        <v>3807</v>
      </c>
      <c r="Q34" s="594"/>
      <c r="R34" s="594"/>
      <c r="Y34" s="679" t="s">
        <v>4268</v>
      </c>
    </row>
    <row r="35" spans="1:25" s="804" customFormat="1">
      <c r="A35" s="1571" t="s">
        <v>2632</v>
      </c>
      <c r="B35" s="594"/>
      <c r="C35" s="789"/>
      <c r="D35" s="789"/>
      <c r="E35" s="790"/>
      <c r="F35" s="793"/>
      <c r="G35" s="790"/>
      <c r="H35" s="794"/>
      <c r="I35" s="790"/>
      <c r="K35" s="805"/>
      <c r="O35" s="1431" t="s">
        <v>4012</v>
      </c>
      <c r="P35" s="1571" t="s">
        <v>2632</v>
      </c>
      <c r="Q35" s="594"/>
      <c r="R35" s="594"/>
      <c r="Y35" s="1431" t="s">
        <v>4012</v>
      </c>
    </row>
    <row r="36" spans="1:25" s="804" customFormat="1">
      <c r="A36" s="1571" t="s">
        <v>1137</v>
      </c>
      <c r="B36" s="594"/>
      <c r="C36" s="789"/>
      <c r="D36" s="789"/>
      <c r="E36" s="790"/>
      <c r="F36" s="793"/>
      <c r="G36" s="790"/>
      <c r="H36" s="794"/>
      <c r="I36" s="790"/>
      <c r="J36" s="806"/>
      <c r="P36" s="1571" t="s">
        <v>1137</v>
      </c>
      <c r="Q36" s="594"/>
      <c r="R36" s="594"/>
    </row>
    <row r="37" spans="1:25" s="804" customFormat="1">
      <c r="A37" s="1568" t="s">
        <v>1026</v>
      </c>
      <c r="B37" s="594"/>
      <c r="C37" s="594"/>
      <c r="D37" s="1571"/>
      <c r="E37" s="790"/>
      <c r="F37" s="1571"/>
      <c r="G37" s="790"/>
      <c r="H37" s="594"/>
      <c r="I37" s="790"/>
      <c r="J37" s="790"/>
      <c r="P37" s="1568" t="s">
        <v>1026</v>
      </c>
      <c r="Q37" s="594"/>
      <c r="R37" s="594"/>
    </row>
    <row r="38" spans="1:25" s="804" customFormat="1" ht="12.75" customHeight="1">
      <c r="A38" s="2639" t="s">
        <v>172</v>
      </c>
      <c r="B38" s="2596"/>
      <c r="C38" s="2596"/>
      <c r="D38" s="2596"/>
      <c r="E38" s="2596"/>
      <c r="F38" s="2596"/>
      <c r="G38" s="2596"/>
      <c r="H38" s="2596"/>
      <c r="I38" s="2596"/>
      <c r="J38" s="2596"/>
      <c r="K38" s="2596"/>
      <c r="L38" s="2596"/>
      <c r="M38" s="2596"/>
      <c r="N38" s="2596"/>
      <c r="O38" s="1574"/>
      <c r="P38" s="2639" t="s">
        <v>172</v>
      </c>
      <c r="Q38" s="2596"/>
      <c r="R38" s="2596"/>
      <c r="S38" s="2596"/>
      <c r="T38" s="2596"/>
      <c r="U38" s="2596"/>
      <c r="V38" s="2596"/>
      <c r="W38" s="2596"/>
    </row>
    <row r="39" spans="1:25" s="804" customFormat="1" ht="12.75">
      <c r="A39" s="2635"/>
      <c r="B39" s="2635"/>
      <c r="C39" s="2635"/>
      <c r="D39" s="2635"/>
      <c r="E39" s="2635"/>
      <c r="F39" s="2635"/>
      <c r="G39" s="2635"/>
      <c r="H39" s="2635"/>
      <c r="I39" s="2635"/>
      <c r="J39" s="2635"/>
      <c r="K39" s="2635"/>
      <c r="L39" s="2635"/>
      <c r="M39" s="2635"/>
      <c r="N39" s="2635"/>
      <c r="O39" s="1572"/>
      <c r="P39" s="2635"/>
      <c r="Q39" s="2635"/>
      <c r="R39" s="2635"/>
      <c r="S39" s="2635"/>
      <c r="T39" s="2635"/>
      <c r="U39" s="2635"/>
      <c r="V39" s="2635"/>
      <c r="W39" s="2635"/>
    </row>
    <row r="40" spans="1:25" s="804" customFormat="1">
      <c r="A40" s="795"/>
      <c r="B40" s="795"/>
      <c r="C40" s="795">
        <v>-1</v>
      </c>
      <c r="D40" s="795">
        <v>-2</v>
      </c>
      <c r="E40" s="795">
        <v>-3</v>
      </c>
      <c r="F40" s="795">
        <v>-4</v>
      </c>
      <c r="G40" s="795">
        <v>-5</v>
      </c>
      <c r="H40" s="795">
        <v>-6</v>
      </c>
      <c r="I40" s="795">
        <v>-7</v>
      </c>
      <c r="J40" s="795">
        <v>-8</v>
      </c>
      <c r="K40" s="795">
        <v>-9</v>
      </c>
      <c r="L40" s="795">
        <v>-10</v>
      </c>
      <c r="M40" s="795">
        <v>-11</v>
      </c>
      <c r="N40" s="795">
        <v>-12</v>
      </c>
      <c r="O40" s="795">
        <v>-13</v>
      </c>
      <c r="P40" s="795"/>
      <c r="Q40" s="795"/>
      <c r="R40" s="795">
        <v>-1</v>
      </c>
      <c r="S40" s="795">
        <v>-2</v>
      </c>
      <c r="T40" s="795">
        <v>-3</v>
      </c>
      <c r="U40" s="795">
        <v>-4</v>
      </c>
      <c r="V40" s="795">
        <v>-5</v>
      </c>
      <c r="W40" s="795">
        <v>-6</v>
      </c>
      <c r="X40" s="795">
        <v>-7</v>
      </c>
      <c r="Y40" s="795">
        <v>-8</v>
      </c>
    </row>
    <row r="41" spans="1:25" s="804" customFormat="1" ht="15" customHeight="1">
      <c r="A41" s="808"/>
      <c r="B41" s="808"/>
      <c r="C41" s="808"/>
      <c r="D41" s="808"/>
      <c r="E41" s="796" t="s">
        <v>173</v>
      </c>
      <c r="F41" s="808" t="s">
        <v>146</v>
      </c>
      <c r="G41" s="808" t="s">
        <v>146</v>
      </c>
      <c r="H41" s="808"/>
      <c r="I41" s="796" t="s">
        <v>173</v>
      </c>
      <c r="J41" s="796" t="s">
        <v>146</v>
      </c>
      <c r="K41" s="796"/>
      <c r="L41" s="796"/>
      <c r="M41" s="796" t="s">
        <v>173</v>
      </c>
      <c r="N41" s="796" t="s">
        <v>146</v>
      </c>
      <c r="O41" s="796"/>
      <c r="P41" s="796"/>
      <c r="Q41" s="796"/>
      <c r="R41" s="796"/>
      <c r="S41" s="796"/>
      <c r="T41" s="796" t="s">
        <v>173</v>
      </c>
      <c r="U41" s="796"/>
      <c r="V41" s="796" t="s">
        <v>2415</v>
      </c>
      <c r="W41" s="796"/>
      <c r="X41" s="797"/>
      <c r="Y41" s="797"/>
    </row>
    <row r="42" spans="1:25" s="810" customFormat="1" ht="24.75" customHeight="1">
      <c r="A42" s="808" t="s">
        <v>119</v>
      </c>
      <c r="B42" s="808"/>
      <c r="C42" s="808"/>
      <c r="D42" s="796" t="s">
        <v>175</v>
      </c>
      <c r="E42" s="796" t="s">
        <v>2416</v>
      </c>
      <c r="F42" s="808" t="s">
        <v>174</v>
      </c>
      <c r="G42" s="809" t="s">
        <v>632</v>
      </c>
      <c r="H42" s="796" t="s">
        <v>175</v>
      </c>
      <c r="I42" s="796" t="s">
        <v>2416</v>
      </c>
      <c r="J42" s="796" t="s">
        <v>174</v>
      </c>
      <c r="K42" s="798" t="s">
        <v>220</v>
      </c>
      <c r="L42" s="796" t="s">
        <v>175</v>
      </c>
      <c r="M42" s="796" t="s">
        <v>2416</v>
      </c>
      <c r="N42" s="796" t="s">
        <v>174</v>
      </c>
      <c r="O42" s="798" t="s">
        <v>220</v>
      </c>
      <c r="P42" s="808" t="s">
        <v>119</v>
      </c>
      <c r="Q42" s="798"/>
      <c r="R42" s="798"/>
      <c r="S42" s="796" t="s">
        <v>175</v>
      </c>
      <c r="T42" s="796" t="s">
        <v>2416</v>
      </c>
      <c r="U42" s="798" t="s">
        <v>220</v>
      </c>
      <c r="V42" s="796" t="s">
        <v>2417</v>
      </c>
      <c r="W42" s="796"/>
      <c r="X42" s="799"/>
      <c r="Y42" s="799" t="s">
        <v>2595</v>
      </c>
    </row>
    <row r="43" spans="1:25" s="804" customFormat="1" ht="25.5" customHeight="1">
      <c r="A43" s="811" t="s">
        <v>1029</v>
      </c>
      <c r="B43" s="811"/>
      <c r="C43" s="811" t="s">
        <v>2087</v>
      </c>
      <c r="D43" s="801" t="s">
        <v>3883</v>
      </c>
      <c r="E43" s="801" t="s">
        <v>3883</v>
      </c>
      <c r="F43" s="801" t="s">
        <v>3792</v>
      </c>
      <c r="G43" s="801" t="s">
        <v>3883</v>
      </c>
      <c r="H43" s="801" t="s">
        <v>3884</v>
      </c>
      <c r="I43" s="801" t="s">
        <v>3884</v>
      </c>
      <c r="J43" s="801" t="s">
        <v>3790</v>
      </c>
      <c r="K43" s="801" t="s">
        <v>3884</v>
      </c>
      <c r="L43" s="801" t="s">
        <v>3886</v>
      </c>
      <c r="M43" s="801" t="s">
        <v>3886</v>
      </c>
      <c r="N43" s="801" t="s">
        <v>3858</v>
      </c>
      <c r="O43" s="801" t="s">
        <v>3886</v>
      </c>
      <c r="P43" s="811" t="s">
        <v>1029</v>
      </c>
      <c r="Q43" s="811"/>
      <c r="R43" s="811" t="s">
        <v>2087</v>
      </c>
      <c r="S43" s="802" t="s">
        <v>3882</v>
      </c>
      <c r="T43" s="802" t="s">
        <v>3882</v>
      </c>
      <c r="U43" s="802" t="s">
        <v>3882</v>
      </c>
      <c r="V43" s="801" t="s">
        <v>3858</v>
      </c>
      <c r="W43" s="801" t="s">
        <v>2418</v>
      </c>
      <c r="X43" s="803" t="s">
        <v>176</v>
      </c>
      <c r="Y43" s="803" t="s">
        <v>176</v>
      </c>
    </row>
    <row r="44" spans="1:25">
      <c r="A44" s="543">
        <v>1</v>
      </c>
      <c r="B44" s="672" t="s">
        <v>185</v>
      </c>
      <c r="C44" s="543"/>
      <c r="D44" s="561"/>
      <c r="E44" s="707"/>
      <c r="F44" s="696"/>
      <c r="G44" s="696"/>
      <c r="H44" s="561"/>
      <c r="I44" s="707"/>
      <c r="J44" s="696"/>
      <c r="K44" s="696"/>
      <c r="L44" s="561"/>
      <c r="M44" s="707"/>
      <c r="N44" s="696"/>
      <c r="O44" s="696"/>
      <c r="P44" s="543">
        <v>1</v>
      </c>
      <c r="Q44" s="672" t="s">
        <v>185</v>
      </c>
      <c r="R44" s="543"/>
      <c r="S44" s="561"/>
      <c r="T44" s="683"/>
      <c r="U44" s="696"/>
      <c r="V44" s="696"/>
      <c r="W44" s="696"/>
      <c r="X44" s="696"/>
    </row>
    <row r="45" spans="1:25">
      <c r="A45" s="543">
        <v>2</v>
      </c>
      <c r="B45" s="559"/>
      <c r="C45" s="719" t="s">
        <v>186</v>
      </c>
      <c r="D45" s="523">
        <v>168</v>
      </c>
      <c r="E45" s="707"/>
      <c r="F45" s="562">
        <v>23.25</v>
      </c>
      <c r="G45" s="1048">
        <v>3906</v>
      </c>
      <c r="H45" s="523">
        <v>67</v>
      </c>
      <c r="I45" s="707"/>
      <c r="J45" s="562">
        <v>23.45</v>
      </c>
      <c r="K45" s="1048">
        <v>1571.1499999999999</v>
      </c>
      <c r="L45" s="523">
        <v>8</v>
      </c>
      <c r="M45" s="707"/>
      <c r="N45" s="562">
        <v>23.19</v>
      </c>
      <c r="O45" s="1048">
        <v>185.52</v>
      </c>
      <c r="P45" s="543">
        <v>2</v>
      </c>
      <c r="Q45" s="559"/>
      <c r="R45" s="719" t="s">
        <v>186</v>
      </c>
      <c r="S45" s="523">
        <v>243</v>
      </c>
      <c r="T45" s="683"/>
      <c r="U45" s="1048">
        <v>5662.67</v>
      </c>
      <c r="V45" s="562">
        <v>23.19</v>
      </c>
      <c r="W45" s="1082">
        <v>5635.17</v>
      </c>
      <c r="X45" s="696">
        <v>25.44</v>
      </c>
      <c r="Y45" s="1092">
        <v>6181.92</v>
      </c>
    </row>
    <row r="46" spans="1:25" s="555" customFormat="1">
      <c r="A46" s="543">
        <v>3</v>
      </c>
      <c r="B46" s="559"/>
      <c r="C46" s="719" t="s">
        <v>2421</v>
      </c>
      <c r="D46" s="523">
        <v>0</v>
      </c>
      <c r="E46" s="707"/>
      <c r="F46" s="562">
        <v>23.25</v>
      </c>
      <c r="G46" s="1048">
        <v>0</v>
      </c>
      <c r="H46" s="523">
        <v>0</v>
      </c>
      <c r="I46" s="707"/>
      <c r="J46" s="562">
        <v>23.45</v>
      </c>
      <c r="K46" s="1048">
        <v>0</v>
      </c>
      <c r="L46" s="523">
        <v>0</v>
      </c>
      <c r="M46" s="707"/>
      <c r="N46" s="562">
        <v>23.19</v>
      </c>
      <c r="O46" s="1048">
        <v>0</v>
      </c>
      <c r="P46" s="543">
        <v>3</v>
      </c>
      <c r="Q46" s="559"/>
      <c r="R46" s="719" t="s">
        <v>2421</v>
      </c>
      <c r="S46" s="523">
        <v>0</v>
      </c>
      <c r="T46" s="683"/>
      <c r="U46" s="1048">
        <v>0</v>
      </c>
      <c r="V46" s="562">
        <v>23.19</v>
      </c>
      <c r="W46" s="1082">
        <v>0</v>
      </c>
      <c r="X46" s="696">
        <v>25.44</v>
      </c>
      <c r="Y46" s="1092">
        <v>0</v>
      </c>
    </row>
    <row r="47" spans="1:25">
      <c r="A47" s="543">
        <v>4</v>
      </c>
      <c r="B47" s="559"/>
      <c r="C47" s="719" t="s">
        <v>187</v>
      </c>
      <c r="D47" s="523">
        <v>78</v>
      </c>
      <c r="E47" s="707"/>
      <c r="F47" s="562">
        <v>58.15</v>
      </c>
      <c r="G47" s="1048">
        <v>4535.7</v>
      </c>
      <c r="H47" s="523">
        <v>54</v>
      </c>
      <c r="I47" s="707"/>
      <c r="J47" s="562">
        <v>58.66</v>
      </c>
      <c r="K47" s="1048">
        <v>3167.64</v>
      </c>
      <c r="L47" s="523">
        <v>5.75</v>
      </c>
      <c r="M47" s="707"/>
      <c r="N47" s="562">
        <v>58.01</v>
      </c>
      <c r="O47" s="1048">
        <v>333.5575</v>
      </c>
      <c r="P47" s="543">
        <v>4</v>
      </c>
      <c r="Q47" s="559"/>
      <c r="R47" s="719" t="s">
        <v>187</v>
      </c>
      <c r="S47" s="523">
        <v>137.75</v>
      </c>
      <c r="T47" s="683"/>
      <c r="U47" s="1048">
        <v>8036.8975</v>
      </c>
      <c r="V47" s="562">
        <v>58.01</v>
      </c>
      <c r="W47" s="1082">
        <v>7990.8774999999996</v>
      </c>
      <c r="X47" s="696">
        <v>63.64</v>
      </c>
      <c r="Y47" s="1092">
        <v>8766.41</v>
      </c>
    </row>
    <row r="48" spans="1:25">
      <c r="A48" s="543">
        <v>5</v>
      </c>
      <c r="B48" s="559"/>
      <c r="C48" s="719" t="s">
        <v>188</v>
      </c>
      <c r="D48" s="523">
        <v>14</v>
      </c>
      <c r="E48" s="707"/>
      <c r="F48" s="562">
        <v>116.29</v>
      </c>
      <c r="G48" s="1048">
        <v>1628.0600000000002</v>
      </c>
      <c r="H48" s="523">
        <v>8</v>
      </c>
      <c r="I48" s="707"/>
      <c r="J48" s="562">
        <v>117.3</v>
      </c>
      <c r="K48" s="1048">
        <v>938.4</v>
      </c>
      <c r="L48" s="523">
        <v>2</v>
      </c>
      <c r="M48" s="707"/>
      <c r="N48" s="562">
        <v>116</v>
      </c>
      <c r="O48" s="1048">
        <v>232</v>
      </c>
      <c r="P48" s="543">
        <v>5</v>
      </c>
      <c r="Q48" s="559"/>
      <c r="R48" s="719" t="s">
        <v>188</v>
      </c>
      <c r="S48" s="523">
        <v>24</v>
      </c>
      <c r="T48" s="683"/>
      <c r="U48" s="1048">
        <v>2798.46</v>
      </c>
      <c r="V48" s="562">
        <v>116</v>
      </c>
      <c r="W48" s="1082">
        <v>2784</v>
      </c>
      <c r="X48" s="696">
        <v>127.26</v>
      </c>
      <c r="Y48" s="1092">
        <v>3054.2400000000002</v>
      </c>
    </row>
    <row r="49" spans="1:25">
      <c r="A49" s="543">
        <v>6</v>
      </c>
      <c r="B49" s="556"/>
      <c r="C49" s="719" t="s">
        <v>189</v>
      </c>
      <c r="D49" s="523">
        <v>7</v>
      </c>
      <c r="E49" s="709"/>
      <c r="F49" s="562">
        <v>186.09</v>
      </c>
      <c r="G49" s="1048">
        <v>1302.6300000000001</v>
      </c>
      <c r="H49" s="523">
        <v>4</v>
      </c>
      <c r="I49" s="709"/>
      <c r="J49" s="562">
        <v>187.71</v>
      </c>
      <c r="K49" s="1048">
        <v>750.84</v>
      </c>
      <c r="L49" s="523">
        <v>1</v>
      </c>
      <c r="M49" s="709"/>
      <c r="N49" s="562">
        <v>185.62</v>
      </c>
      <c r="O49" s="1048">
        <v>185.62</v>
      </c>
      <c r="P49" s="543">
        <v>6</v>
      </c>
      <c r="Q49" s="556"/>
      <c r="R49" s="719" t="s">
        <v>189</v>
      </c>
      <c r="S49" s="523">
        <v>12</v>
      </c>
      <c r="T49" s="683"/>
      <c r="U49" s="1048">
        <v>2239.09</v>
      </c>
      <c r="V49" s="562">
        <v>185.62</v>
      </c>
      <c r="W49" s="1082">
        <v>2227.44</v>
      </c>
      <c r="X49" s="696">
        <v>203.64</v>
      </c>
      <c r="Y49" s="1092">
        <v>2443.6799999999998</v>
      </c>
    </row>
    <row r="50" spans="1:25">
      <c r="A50" s="543">
        <v>7</v>
      </c>
      <c r="B50" s="556"/>
      <c r="C50" s="719" t="s">
        <v>190</v>
      </c>
      <c r="D50" s="523">
        <v>0</v>
      </c>
      <c r="E50" s="709"/>
      <c r="F50" s="562">
        <v>372.16</v>
      </c>
      <c r="G50" s="1048">
        <v>0</v>
      </c>
      <c r="H50" s="523">
        <v>0</v>
      </c>
      <c r="I50" s="709"/>
      <c r="J50" s="562">
        <v>375.4</v>
      </c>
      <c r="K50" s="1048">
        <v>0</v>
      </c>
      <c r="L50" s="523">
        <v>0</v>
      </c>
      <c r="M50" s="709"/>
      <c r="N50" s="562">
        <v>371.23</v>
      </c>
      <c r="O50" s="1048">
        <v>0</v>
      </c>
      <c r="P50" s="543">
        <v>7</v>
      </c>
      <c r="Q50" s="556"/>
      <c r="R50" s="719" t="s">
        <v>190</v>
      </c>
      <c r="S50" s="523">
        <v>0</v>
      </c>
      <c r="T50" s="683"/>
      <c r="U50" s="1048">
        <v>0</v>
      </c>
      <c r="V50" s="562">
        <v>371.23</v>
      </c>
      <c r="W50" s="1082">
        <v>0</v>
      </c>
      <c r="X50" s="696">
        <v>407.27</v>
      </c>
      <c r="Y50" s="1092">
        <v>0</v>
      </c>
    </row>
    <row r="51" spans="1:25">
      <c r="A51" s="543">
        <v>8</v>
      </c>
      <c r="B51" s="556"/>
      <c r="C51" s="719" t="s">
        <v>191</v>
      </c>
      <c r="D51" s="523">
        <v>0</v>
      </c>
      <c r="E51" s="709"/>
      <c r="F51" s="562">
        <v>581.51</v>
      </c>
      <c r="G51" s="1048">
        <v>0</v>
      </c>
      <c r="H51" s="523">
        <v>0</v>
      </c>
      <c r="I51" s="709"/>
      <c r="J51" s="562">
        <v>586.57000000000005</v>
      </c>
      <c r="K51" s="1048">
        <v>0</v>
      </c>
      <c r="L51" s="523">
        <v>0</v>
      </c>
      <c r="M51" s="709"/>
      <c r="N51" s="562">
        <v>580.04999999999995</v>
      </c>
      <c r="O51" s="1048">
        <v>0</v>
      </c>
      <c r="P51" s="543">
        <v>8</v>
      </c>
      <c r="Q51" s="556"/>
      <c r="R51" s="719" t="s">
        <v>191</v>
      </c>
      <c r="S51" s="523">
        <v>0</v>
      </c>
      <c r="T51" s="683"/>
      <c r="U51" s="1048">
        <v>0</v>
      </c>
      <c r="V51" s="562">
        <v>580.04999999999995</v>
      </c>
      <c r="W51" s="1082">
        <v>0</v>
      </c>
      <c r="X51" s="696">
        <v>636.36</v>
      </c>
      <c r="Y51" s="1092">
        <v>0</v>
      </c>
    </row>
    <row r="52" spans="1:25">
      <c r="A52" s="543">
        <v>9</v>
      </c>
      <c r="B52" s="556"/>
      <c r="C52" s="719" t="s">
        <v>192</v>
      </c>
      <c r="D52" s="523">
        <v>0</v>
      </c>
      <c r="E52" s="709"/>
      <c r="F52" s="562">
        <v>1163.04</v>
      </c>
      <c r="G52" s="1048">
        <v>0</v>
      </c>
      <c r="H52" s="523">
        <v>0</v>
      </c>
      <c r="I52" s="709"/>
      <c r="J52" s="562">
        <v>1173.1600000000001</v>
      </c>
      <c r="K52" s="1048">
        <v>0</v>
      </c>
      <c r="L52" s="523">
        <v>0</v>
      </c>
      <c r="M52" s="709"/>
      <c r="N52" s="562">
        <v>1160.1199999999999</v>
      </c>
      <c r="O52" s="1048">
        <v>0</v>
      </c>
      <c r="P52" s="543">
        <v>9</v>
      </c>
      <c r="Q52" s="556"/>
      <c r="R52" s="719" t="s">
        <v>192</v>
      </c>
      <c r="S52" s="523">
        <v>0</v>
      </c>
      <c r="T52" s="683"/>
      <c r="U52" s="1048">
        <v>0</v>
      </c>
      <c r="V52" s="562">
        <v>1160.1199999999999</v>
      </c>
      <c r="W52" s="1082">
        <v>0</v>
      </c>
      <c r="X52" s="696">
        <v>1272.75</v>
      </c>
      <c r="Y52" s="1092">
        <v>0</v>
      </c>
    </row>
    <row r="53" spans="1:25">
      <c r="A53" s="543">
        <v>10</v>
      </c>
      <c r="B53" s="556"/>
      <c r="C53" s="719" t="s">
        <v>2423</v>
      </c>
      <c r="D53" s="523">
        <v>14</v>
      </c>
      <c r="E53" s="709"/>
      <c r="F53" s="562">
        <v>2093.4499999999998</v>
      </c>
      <c r="G53" s="1048">
        <v>29308.299999999996</v>
      </c>
      <c r="H53" s="523">
        <v>9</v>
      </c>
      <c r="I53" s="709"/>
      <c r="J53" s="562">
        <v>2111.66</v>
      </c>
      <c r="K53" s="1048">
        <v>19004.939999999999</v>
      </c>
      <c r="L53" s="523">
        <v>1</v>
      </c>
      <c r="M53" s="709"/>
      <c r="N53" s="562">
        <v>2088.19</v>
      </c>
      <c r="O53" s="1048">
        <v>2088.19</v>
      </c>
      <c r="P53" s="543">
        <v>10</v>
      </c>
      <c r="Q53" s="556"/>
      <c r="R53" s="719" t="s">
        <v>2423</v>
      </c>
      <c r="S53" s="523">
        <v>24</v>
      </c>
      <c r="T53" s="683"/>
      <c r="U53" s="1048">
        <v>50401.429999999993</v>
      </c>
      <c r="V53" s="562">
        <v>2088.19</v>
      </c>
      <c r="W53" s="1082">
        <v>50116.56</v>
      </c>
      <c r="X53" s="696">
        <v>2290.92</v>
      </c>
      <c r="Y53" s="1092">
        <v>54982.080000000002</v>
      </c>
    </row>
    <row r="54" spans="1:25">
      <c r="A54" s="543">
        <v>11</v>
      </c>
      <c r="B54" s="556"/>
      <c r="C54" s="719" t="s">
        <v>3887</v>
      </c>
      <c r="D54" s="523">
        <v>7</v>
      </c>
      <c r="E54" s="709"/>
      <c r="F54" s="562">
        <v>3372.81</v>
      </c>
      <c r="G54" s="1048">
        <v>23609.67</v>
      </c>
      <c r="H54" s="523">
        <v>4</v>
      </c>
      <c r="I54" s="709"/>
      <c r="J54" s="562">
        <v>3402.15</v>
      </c>
      <c r="K54" s="1048">
        <v>13608.6</v>
      </c>
      <c r="L54" s="523">
        <v>1</v>
      </c>
      <c r="M54" s="709"/>
      <c r="N54" s="562">
        <v>3364.34</v>
      </c>
      <c r="O54" s="1048">
        <v>3364.34</v>
      </c>
      <c r="P54" s="543">
        <v>11</v>
      </c>
      <c r="Q54" s="556"/>
      <c r="R54" s="719" t="s">
        <v>3887</v>
      </c>
      <c r="S54" s="523">
        <v>12</v>
      </c>
      <c r="T54" s="683"/>
      <c r="U54" s="1048">
        <v>40582.61</v>
      </c>
      <c r="V54" s="562">
        <v>3364.34</v>
      </c>
      <c r="W54" s="1082">
        <v>40372.080000000002</v>
      </c>
      <c r="X54" s="696">
        <v>3690.96</v>
      </c>
      <c r="Y54" s="1092">
        <v>44291.520000000004</v>
      </c>
    </row>
    <row r="55" spans="1:25" ht="24">
      <c r="A55" s="543">
        <v>12</v>
      </c>
      <c r="B55" s="556"/>
      <c r="C55" s="722" t="s">
        <v>205</v>
      </c>
      <c r="D55" s="523">
        <v>0</v>
      </c>
      <c r="E55" s="709"/>
      <c r="F55" s="562" t="s">
        <v>1575</v>
      </c>
      <c r="G55" s="1048">
        <v>0</v>
      </c>
      <c r="H55" s="523">
        <v>0</v>
      </c>
      <c r="I55" s="709"/>
      <c r="J55" s="562" t="s">
        <v>1575</v>
      </c>
      <c r="K55" s="1048">
        <v>0</v>
      </c>
      <c r="L55" s="523">
        <v>0</v>
      </c>
      <c r="M55" s="709"/>
      <c r="N55" s="562" t="s">
        <v>1575</v>
      </c>
      <c r="O55" s="1048">
        <v>0</v>
      </c>
      <c r="P55" s="543">
        <v>12</v>
      </c>
      <c r="Q55" s="556"/>
      <c r="R55" s="722" t="s">
        <v>205</v>
      </c>
      <c r="S55" s="523">
        <v>0</v>
      </c>
      <c r="T55" s="683"/>
      <c r="U55" s="1048">
        <v>0</v>
      </c>
      <c r="V55" s="562" t="s">
        <v>1575</v>
      </c>
      <c r="W55" s="1082">
        <v>0</v>
      </c>
      <c r="X55" s="696" t="s">
        <v>1575</v>
      </c>
      <c r="Y55" s="1092">
        <v>0</v>
      </c>
    </row>
    <row r="56" spans="1:25" ht="12.75" thickBot="1">
      <c r="A56" s="543">
        <v>13</v>
      </c>
      <c r="B56" s="556"/>
      <c r="C56" s="666" t="s">
        <v>193</v>
      </c>
      <c r="D56" s="669">
        <v>288</v>
      </c>
      <c r="E56" s="707"/>
      <c r="F56" s="696"/>
      <c r="G56" s="1049">
        <v>64290.359999999993</v>
      </c>
      <c r="H56" s="669">
        <v>146</v>
      </c>
      <c r="I56" s="707"/>
      <c r="J56" s="696"/>
      <c r="K56" s="1049">
        <v>39041.57</v>
      </c>
      <c r="L56" s="669">
        <v>18.75</v>
      </c>
      <c r="M56" s="707"/>
      <c r="N56" s="696"/>
      <c r="O56" s="1049">
        <v>6389.2275</v>
      </c>
      <c r="P56" s="543">
        <v>13</v>
      </c>
      <c r="Q56" s="556"/>
      <c r="R56" s="666" t="s">
        <v>193</v>
      </c>
      <c r="S56" s="669">
        <v>452.75</v>
      </c>
      <c r="T56" s="683"/>
      <c r="U56" s="1049">
        <v>109721.15749999999</v>
      </c>
      <c r="V56" s="696"/>
      <c r="W56" s="1049">
        <v>109126.1275</v>
      </c>
      <c r="X56" s="562"/>
      <c r="Y56" s="1049">
        <v>119719.85</v>
      </c>
    </row>
    <row r="57" spans="1:25" ht="12.75" thickTop="1">
      <c r="A57" s="543">
        <v>14</v>
      </c>
      <c r="B57" s="1568" t="s">
        <v>181</v>
      </c>
      <c r="C57" s="545"/>
      <c r="D57" s="560"/>
      <c r="E57" s="707"/>
      <c r="F57" s="696"/>
      <c r="G57" s="1082"/>
      <c r="H57" s="560"/>
      <c r="I57" s="707"/>
      <c r="J57" s="696"/>
      <c r="K57" s="1082"/>
      <c r="L57" s="560"/>
      <c r="M57" s="707"/>
      <c r="N57" s="696"/>
      <c r="O57" s="1082"/>
      <c r="P57" s="543">
        <v>14</v>
      </c>
      <c r="Q57" s="1568" t="s">
        <v>181</v>
      </c>
      <c r="R57" s="545"/>
      <c r="S57" s="560"/>
      <c r="T57" s="683"/>
      <c r="U57" s="1082"/>
      <c r="V57" s="696"/>
      <c r="W57" s="1082"/>
      <c r="X57" s="696"/>
      <c r="Y57" s="1092"/>
    </row>
    <row r="58" spans="1:25">
      <c r="A58" s="543">
        <v>15</v>
      </c>
      <c r="B58" s="556"/>
      <c r="C58" s="719" t="s">
        <v>3964</v>
      </c>
      <c r="D58" s="560"/>
      <c r="E58" s="523">
        <v>11800.25</v>
      </c>
      <c r="F58" s="562">
        <v>5.0999999999999996</v>
      </c>
      <c r="G58" s="1048">
        <v>60181.274999999994</v>
      </c>
      <c r="H58" s="560"/>
      <c r="I58" s="523">
        <v>7585.875</v>
      </c>
      <c r="J58" s="562">
        <v>5.14</v>
      </c>
      <c r="K58" s="1048">
        <v>38991.397499999999</v>
      </c>
      <c r="L58" s="560"/>
      <c r="M58" s="523">
        <v>842.875</v>
      </c>
      <c r="N58" s="562">
        <v>5.08</v>
      </c>
      <c r="O58" s="1048">
        <v>4281.8050000000003</v>
      </c>
      <c r="P58" s="543">
        <v>15</v>
      </c>
      <c r="Q58" s="556"/>
      <c r="R58" s="719" t="s">
        <v>3964</v>
      </c>
      <c r="S58" s="560"/>
      <c r="T58" s="523">
        <v>20229</v>
      </c>
      <c r="U58" s="1048">
        <v>103454.47749999998</v>
      </c>
      <c r="V58" s="562">
        <v>5.08</v>
      </c>
      <c r="W58" s="1082">
        <v>102763.32</v>
      </c>
      <c r="X58" s="562">
        <v>5.57</v>
      </c>
      <c r="Y58" s="1082">
        <v>112675.53</v>
      </c>
    </row>
    <row r="59" spans="1:25" ht="12.75" thickBot="1">
      <c r="A59" s="543">
        <v>16</v>
      </c>
      <c r="B59" s="556"/>
      <c r="C59" s="666" t="s">
        <v>194</v>
      </c>
      <c r="D59" s="561"/>
      <c r="E59" s="710">
        <v>11800.25</v>
      </c>
      <c r="F59" s="562"/>
      <c r="G59" s="1049">
        <v>60181.274999999994</v>
      </c>
      <c r="H59" s="560"/>
      <c r="I59" s="710">
        <v>7585.875</v>
      </c>
      <c r="J59" s="562"/>
      <c r="K59" s="1049">
        <v>38991.397499999999</v>
      </c>
      <c r="L59" s="560"/>
      <c r="M59" s="710">
        <v>842.875</v>
      </c>
      <c r="N59" s="562"/>
      <c r="O59" s="1049">
        <v>4281.8050000000003</v>
      </c>
      <c r="P59" s="543">
        <v>16</v>
      </c>
      <c r="Q59" s="556"/>
      <c r="R59" s="666" t="s">
        <v>194</v>
      </c>
      <c r="S59" s="560"/>
      <c r="T59" s="669">
        <v>20229</v>
      </c>
      <c r="U59" s="1049">
        <v>103454.47749999998</v>
      </c>
      <c r="V59" s="562"/>
      <c r="W59" s="1084">
        <v>102763.32</v>
      </c>
      <c r="X59" s="696"/>
      <c r="Y59" s="1084">
        <v>112675.53</v>
      </c>
    </row>
    <row r="60" spans="1:25" ht="13.5" thickTop="1" thickBot="1">
      <c r="A60" s="543">
        <v>17</v>
      </c>
      <c r="B60" s="558"/>
      <c r="C60" s="673" t="s">
        <v>195</v>
      </c>
      <c r="D60" s="551">
        <v>288</v>
      </c>
      <c r="E60" s="710">
        <v>11800.25</v>
      </c>
      <c r="F60" s="562"/>
      <c r="G60" s="1084">
        <v>124471.63499999998</v>
      </c>
      <c r="H60" s="551">
        <v>146</v>
      </c>
      <c r="I60" s="710">
        <v>7585.875</v>
      </c>
      <c r="J60" s="696"/>
      <c r="K60" s="1084">
        <v>78032.967499999999</v>
      </c>
      <c r="L60" s="551">
        <v>18.75</v>
      </c>
      <c r="M60" s="710">
        <v>842.875</v>
      </c>
      <c r="N60" s="696"/>
      <c r="O60" s="1084">
        <v>10671.032500000001</v>
      </c>
      <c r="P60" s="543">
        <v>17</v>
      </c>
      <c r="Q60" s="558"/>
      <c r="R60" s="673" t="s">
        <v>195</v>
      </c>
      <c r="S60" s="551">
        <v>452.75</v>
      </c>
      <c r="T60" s="682">
        <v>20229</v>
      </c>
      <c r="U60" s="1084">
        <v>213175.63499999995</v>
      </c>
      <c r="V60" s="696"/>
      <c r="W60" s="1084">
        <v>211889.44750000001</v>
      </c>
      <c r="X60" s="696"/>
      <c r="Y60" s="1084">
        <v>232395.38</v>
      </c>
    </row>
    <row r="61" spans="1:25" ht="13.5" thickTop="1" thickBot="1">
      <c r="A61" s="543">
        <v>18</v>
      </c>
      <c r="B61" s="658"/>
      <c r="C61" s="548" t="s">
        <v>196</v>
      </c>
      <c r="D61" s="560"/>
      <c r="E61" s="707"/>
      <c r="F61" s="696"/>
      <c r="G61" s="695">
        <v>432.19317708333324</v>
      </c>
      <c r="H61" s="560"/>
      <c r="I61" s="707"/>
      <c r="J61" s="696"/>
      <c r="K61" s="695">
        <v>534.47238013698632</v>
      </c>
      <c r="L61" s="560"/>
      <c r="M61" s="707"/>
      <c r="N61" s="696"/>
      <c r="O61" s="695">
        <v>569.1217333333334</v>
      </c>
      <c r="P61" s="543">
        <v>18</v>
      </c>
      <c r="Q61" s="658"/>
      <c r="R61" s="548" t="s">
        <v>196</v>
      </c>
      <c r="S61" s="560"/>
      <c r="T61" s="683"/>
      <c r="U61" s="695">
        <v>470.84623964660398</v>
      </c>
      <c r="V61" s="696"/>
      <c r="W61" s="701">
        <v>468.00540585311984</v>
      </c>
      <c r="X61" s="706"/>
      <c r="Y61" s="701">
        <v>513.2973605742684</v>
      </c>
    </row>
    <row r="62" spans="1:25" ht="12.75" thickTop="1">
      <c r="A62" s="543">
        <v>19</v>
      </c>
      <c r="B62" s="674"/>
      <c r="C62" s="659"/>
      <c r="D62" s="683"/>
      <c r="E62" s="678"/>
      <c r="F62" s="703"/>
      <c r="G62" s="696"/>
      <c r="H62" s="683"/>
      <c r="I62" s="678"/>
      <c r="J62" s="703"/>
      <c r="K62" s="696"/>
      <c r="L62" s="683"/>
      <c r="M62" s="678"/>
      <c r="N62" s="703"/>
      <c r="O62" s="696"/>
      <c r="P62" s="543">
        <v>19</v>
      </c>
      <c r="Q62" s="674"/>
      <c r="R62" s="659"/>
      <c r="S62" s="683"/>
      <c r="T62" s="686"/>
      <c r="U62" s="696"/>
      <c r="V62" s="703"/>
      <c r="W62" s="696"/>
      <c r="X62" s="696"/>
    </row>
    <row r="63" spans="1:25">
      <c r="A63" s="543">
        <v>20</v>
      </c>
      <c r="B63" s="544" t="s">
        <v>206</v>
      </c>
      <c r="C63" s="543"/>
      <c r="D63" s="561"/>
      <c r="E63" s="707"/>
      <c r="F63" s="696"/>
      <c r="G63" s="696"/>
      <c r="H63" s="561"/>
      <c r="I63" s="707"/>
      <c r="J63" s="696"/>
      <c r="K63" s="696"/>
      <c r="L63" s="561"/>
      <c r="M63" s="707"/>
      <c r="N63" s="696"/>
      <c r="O63" s="696"/>
      <c r="P63" s="543">
        <v>20</v>
      </c>
      <c r="Q63" s="544" t="s">
        <v>206</v>
      </c>
      <c r="R63" s="543"/>
      <c r="S63" s="561"/>
      <c r="T63" s="683"/>
      <c r="U63" s="696"/>
      <c r="V63" s="696"/>
      <c r="W63" s="696"/>
      <c r="X63" s="696"/>
    </row>
    <row r="64" spans="1:25">
      <c r="A64" s="543">
        <v>21</v>
      </c>
      <c r="B64" s="559"/>
      <c r="C64" s="545" t="s">
        <v>207</v>
      </c>
      <c r="D64" s="523">
        <v>3847</v>
      </c>
      <c r="E64" s="707"/>
      <c r="F64" s="562">
        <v>7.37</v>
      </c>
      <c r="G64" s="1048">
        <v>28352.39</v>
      </c>
      <c r="H64" s="523">
        <v>2799</v>
      </c>
      <c r="I64" s="707"/>
      <c r="J64" s="562">
        <v>7.43</v>
      </c>
      <c r="K64" s="1048">
        <v>20796.57</v>
      </c>
      <c r="L64" s="523">
        <v>333</v>
      </c>
      <c r="M64" s="707"/>
      <c r="N64" s="562">
        <v>7.35</v>
      </c>
      <c r="O64" s="1048">
        <v>2447.5499999999997</v>
      </c>
      <c r="P64" s="543">
        <v>21</v>
      </c>
      <c r="Q64" s="559"/>
      <c r="R64" s="545" t="s">
        <v>207</v>
      </c>
      <c r="S64" s="523">
        <v>6979</v>
      </c>
      <c r="T64" s="683"/>
      <c r="U64" s="1048">
        <v>51596.51</v>
      </c>
      <c r="V64" s="562">
        <v>7.35</v>
      </c>
      <c r="W64" s="1082">
        <v>51295.649999999994</v>
      </c>
      <c r="X64" s="696">
        <v>8.06</v>
      </c>
      <c r="Y64" s="1092">
        <v>56250.740000000005</v>
      </c>
    </row>
    <row r="65" spans="1:25" ht="12.75" thickBot="1">
      <c r="A65" s="543">
        <v>22</v>
      </c>
      <c r="B65" s="556"/>
      <c r="C65" s="1316" t="s">
        <v>208</v>
      </c>
      <c r="D65" s="669">
        <v>3847</v>
      </c>
      <c r="E65" s="707"/>
      <c r="F65" s="696"/>
      <c r="G65" s="1049">
        <v>28352.39</v>
      </c>
      <c r="H65" s="669">
        <v>2799</v>
      </c>
      <c r="I65" s="707"/>
      <c r="J65" s="696"/>
      <c r="K65" s="1049">
        <v>20796.57</v>
      </c>
      <c r="L65" s="669">
        <v>333</v>
      </c>
      <c r="M65" s="707"/>
      <c r="N65" s="562"/>
      <c r="O65" s="1049">
        <v>2447.5499999999997</v>
      </c>
      <c r="P65" s="543">
        <v>22</v>
      </c>
      <c r="Q65" s="556"/>
      <c r="R65" s="545" t="s">
        <v>208</v>
      </c>
      <c r="S65" s="669">
        <v>6979</v>
      </c>
      <c r="T65" s="683"/>
      <c r="U65" s="1049">
        <v>51596.51</v>
      </c>
      <c r="V65" s="696"/>
      <c r="W65" s="1049">
        <v>51295.649999999994</v>
      </c>
      <c r="X65" s="562"/>
      <c r="Y65" s="1049">
        <v>56250.740000000005</v>
      </c>
    </row>
    <row r="66" spans="1:25" ht="12.75" thickTop="1">
      <c r="A66" s="543">
        <v>23</v>
      </c>
      <c r="B66" s="556"/>
      <c r="C66" s="548"/>
      <c r="D66" s="515"/>
      <c r="E66" s="707"/>
      <c r="F66" s="696"/>
      <c r="G66" s="1048"/>
      <c r="H66" s="515"/>
      <c r="I66" s="707"/>
      <c r="J66" s="696"/>
      <c r="K66" s="1048"/>
      <c r="L66" s="515"/>
      <c r="M66" s="707"/>
      <c r="N66" s="562"/>
      <c r="O66" s="1048"/>
      <c r="P66" s="543">
        <v>23</v>
      </c>
      <c r="Q66" s="556"/>
      <c r="R66" s="548"/>
      <c r="S66" s="515"/>
      <c r="T66" s="683"/>
      <c r="U66" s="1048"/>
      <c r="V66" s="696"/>
      <c r="W66" s="1048"/>
      <c r="X66" s="562"/>
      <c r="Y66" s="1092"/>
    </row>
    <row r="67" spans="1:25">
      <c r="A67" s="543">
        <v>24</v>
      </c>
      <c r="B67" s="1568" t="s">
        <v>181</v>
      </c>
      <c r="C67" s="545"/>
      <c r="D67" s="560"/>
      <c r="E67" s="707"/>
      <c r="F67" s="696"/>
      <c r="G67" s="1082"/>
      <c r="H67" s="560"/>
      <c r="I67" s="707"/>
      <c r="J67" s="696"/>
      <c r="K67" s="1082"/>
      <c r="L67" s="560"/>
      <c r="M67" s="707"/>
      <c r="N67" s="562"/>
      <c r="O67" s="1082"/>
      <c r="P67" s="543">
        <v>24</v>
      </c>
      <c r="Q67" s="1568" t="s">
        <v>181</v>
      </c>
      <c r="R67" s="545"/>
      <c r="S67" s="560"/>
      <c r="T67" s="683"/>
      <c r="U67" s="1082"/>
      <c r="V67" s="696"/>
      <c r="W67" s="1082"/>
      <c r="X67" s="696"/>
      <c r="Y67" s="1092"/>
    </row>
    <row r="68" spans="1:25">
      <c r="A68" s="543">
        <v>25</v>
      </c>
      <c r="B68" s="559"/>
      <c r="C68" s="1316" t="s">
        <v>209</v>
      </c>
      <c r="D68" s="560"/>
      <c r="E68" s="523">
        <v>61779.666666666664</v>
      </c>
      <c r="F68" s="562">
        <v>1.1000000000000001</v>
      </c>
      <c r="G68" s="1048">
        <v>67957.633333333331</v>
      </c>
      <c r="H68" s="560"/>
      <c r="I68" s="523">
        <v>39715.5</v>
      </c>
      <c r="J68" s="562">
        <v>1.1100000000000001</v>
      </c>
      <c r="K68" s="1048">
        <v>44084.205000000002</v>
      </c>
      <c r="L68" s="560"/>
      <c r="M68" s="523">
        <v>4412.833333333333</v>
      </c>
      <c r="N68" s="562">
        <v>1.1000000000000001</v>
      </c>
      <c r="O68" s="1048">
        <v>4854.1166666666668</v>
      </c>
      <c r="P68" s="543">
        <v>25</v>
      </c>
      <c r="Q68" s="559"/>
      <c r="R68" s="1316" t="s">
        <v>209</v>
      </c>
      <c r="S68" s="560"/>
      <c r="T68" s="523">
        <v>105907.99999999999</v>
      </c>
      <c r="U68" s="1048">
        <v>116895.955</v>
      </c>
      <c r="V68" s="562">
        <v>1.1000000000000001</v>
      </c>
      <c r="W68" s="1082">
        <v>116498.79999999999</v>
      </c>
      <c r="X68" s="706">
        <v>1.21</v>
      </c>
      <c r="Y68" s="1092">
        <v>128148.67999999998</v>
      </c>
    </row>
    <row r="69" spans="1:25" ht="12.75" thickBot="1">
      <c r="A69" s="543">
        <v>26</v>
      </c>
      <c r="B69" s="556"/>
      <c r="C69" s="1316" t="s">
        <v>210</v>
      </c>
      <c r="D69" s="561"/>
      <c r="E69" s="710">
        <v>61779.666666666664</v>
      </c>
      <c r="F69" s="562"/>
      <c r="G69" s="1049">
        <v>67957.633333333331</v>
      </c>
      <c r="H69" s="560"/>
      <c r="I69" s="710">
        <v>39715.5</v>
      </c>
      <c r="J69" s="562"/>
      <c r="K69" s="1049">
        <v>44084.205000000002</v>
      </c>
      <c r="L69" s="560"/>
      <c r="M69" s="710">
        <v>4412.833333333333</v>
      </c>
      <c r="N69" s="562"/>
      <c r="O69" s="1049">
        <v>4854.1166666666668</v>
      </c>
      <c r="P69" s="543">
        <v>26</v>
      </c>
      <c r="Q69" s="556"/>
      <c r="R69" s="1316" t="s">
        <v>210</v>
      </c>
      <c r="S69" s="560"/>
      <c r="T69" s="669">
        <v>105907.99999999999</v>
      </c>
      <c r="U69" s="1049">
        <v>116895.955</v>
      </c>
      <c r="V69" s="562"/>
      <c r="W69" s="1084">
        <v>116498.79999999999</v>
      </c>
      <c r="X69" s="696"/>
      <c r="Y69" s="1084">
        <v>128148.67999999998</v>
      </c>
    </row>
    <row r="70" spans="1:25" ht="12.75" thickTop="1">
      <c r="A70" s="543">
        <v>27</v>
      </c>
      <c r="B70" s="556"/>
      <c r="C70" s="1316"/>
      <c r="D70" s="560"/>
      <c r="E70" s="707"/>
      <c r="F70" s="562"/>
      <c r="G70" s="1048"/>
      <c r="H70" s="560"/>
      <c r="I70" s="707"/>
      <c r="J70" s="562"/>
      <c r="K70" s="1048"/>
      <c r="L70" s="560"/>
      <c r="M70" s="707"/>
      <c r="N70" s="562"/>
      <c r="O70" s="1048"/>
      <c r="P70" s="543">
        <v>27</v>
      </c>
      <c r="Q70" s="556"/>
      <c r="R70" s="1316"/>
      <c r="S70" s="560"/>
      <c r="T70" s="515"/>
      <c r="U70" s="1048"/>
      <c r="V70" s="562"/>
      <c r="W70" s="1082"/>
      <c r="X70" s="706"/>
      <c r="Y70" s="1092"/>
    </row>
    <row r="71" spans="1:25" ht="12.75" thickBot="1">
      <c r="A71" s="543">
        <v>28</v>
      </c>
      <c r="B71" s="558"/>
      <c r="C71" s="1316" t="s">
        <v>211</v>
      </c>
      <c r="D71" s="551">
        <v>3847</v>
      </c>
      <c r="E71" s="710">
        <v>61779.666666666664</v>
      </c>
      <c r="F71" s="562"/>
      <c r="G71" s="1084">
        <v>96310.023333333331</v>
      </c>
      <c r="H71" s="551">
        <v>2799</v>
      </c>
      <c r="I71" s="710">
        <v>39715.5</v>
      </c>
      <c r="J71" s="696"/>
      <c r="K71" s="1084">
        <v>64880.775000000001</v>
      </c>
      <c r="L71" s="551">
        <v>333</v>
      </c>
      <c r="M71" s="710">
        <v>4412.833333333333</v>
      </c>
      <c r="N71" s="696"/>
      <c r="O71" s="1084">
        <v>7301.6666666666661</v>
      </c>
      <c r="P71" s="543">
        <v>28</v>
      </c>
      <c r="Q71" s="558"/>
      <c r="R71" s="1316" t="s">
        <v>211</v>
      </c>
      <c r="S71" s="551">
        <v>6979</v>
      </c>
      <c r="T71" s="682">
        <v>105907.99999999999</v>
      </c>
      <c r="U71" s="1084">
        <v>168492.465</v>
      </c>
      <c r="V71" s="696"/>
      <c r="W71" s="1084">
        <v>167794.44999999998</v>
      </c>
      <c r="X71" s="696"/>
      <c r="Y71" s="1084">
        <v>184399.41999999998</v>
      </c>
    </row>
    <row r="72" spans="1:25" ht="12.75" thickTop="1">
      <c r="A72" s="543">
        <v>29</v>
      </c>
      <c r="B72" s="558"/>
      <c r="C72" s="662"/>
      <c r="D72" s="548"/>
      <c r="E72" s="670"/>
      <c r="F72" s="696"/>
      <c r="G72" s="562"/>
      <c r="H72" s="560"/>
      <c r="I72" s="707"/>
      <c r="J72" s="696"/>
      <c r="K72" s="562"/>
      <c r="L72" s="560"/>
      <c r="M72" s="707"/>
      <c r="N72" s="696"/>
      <c r="O72" s="562"/>
      <c r="P72" s="543">
        <v>29</v>
      </c>
      <c r="Q72" s="558"/>
      <c r="R72" s="662"/>
      <c r="S72" s="548"/>
      <c r="T72" s="670"/>
      <c r="U72" s="562"/>
      <c r="V72" s="696"/>
      <c r="W72" s="562"/>
      <c r="X72" s="696"/>
    </row>
    <row r="73" spans="1:25" ht="12.75" thickBot="1">
      <c r="A73" s="543">
        <v>30</v>
      </c>
      <c r="B73" s="658"/>
      <c r="C73" s="1316" t="s">
        <v>212</v>
      </c>
      <c r="D73" s="548"/>
      <c r="E73" s="670"/>
      <c r="F73" s="696"/>
      <c r="G73" s="695">
        <v>25.035098345030761</v>
      </c>
      <c r="H73" s="560"/>
      <c r="I73" s="707"/>
      <c r="J73" s="696"/>
      <c r="K73" s="695">
        <v>23.179983922829582</v>
      </c>
      <c r="L73" s="560"/>
      <c r="M73" s="707"/>
      <c r="N73" s="696"/>
      <c r="O73" s="695">
        <v>21.926926926926924</v>
      </c>
      <c r="P73" s="543">
        <v>30</v>
      </c>
      <c r="Q73" s="658"/>
      <c r="R73" s="1316" t="s">
        <v>212</v>
      </c>
      <c r="S73" s="548"/>
      <c r="T73" s="670"/>
      <c r="U73" s="695">
        <v>24.142780484310073</v>
      </c>
      <c r="V73" s="696"/>
      <c r="W73" s="701">
        <v>24.042764006304626</v>
      </c>
      <c r="X73" s="706"/>
      <c r="Y73" s="701">
        <v>26.422040406935089</v>
      </c>
    </row>
    <row r="74" spans="1:25" ht="12.75" thickTop="1">
      <c r="A74" s="543">
        <v>31</v>
      </c>
      <c r="B74" s="658"/>
      <c r="C74" s="548"/>
      <c r="D74" s="548"/>
      <c r="E74" s="670"/>
      <c r="F74" s="696"/>
      <c r="G74" s="562"/>
      <c r="H74" s="560"/>
      <c r="I74" s="707"/>
      <c r="J74" s="696"/>
      <c r="K74" s="562"/>
      <c r="L74" s="560"/>
      <c r="M74" s="707"/>
      <c r="N74" s="696"/>
      <c r="O74" s="562"/>
      <c r="P74" s="543">
        <v>31</v>
      </c>
      <c r="Q74" s="658"/>
      <c r="R74" s="548"/>
      <c r="S74" s="548"/>
      <c r="T74" s="670"/>
      <c r="U74" s="562"/>
      <c r="V74" s="696"/>
      <c r="W74" s="706"/>
      <c r="X74" s="706"/>
    </row>
    <row r="75" spans="1:25">
      <c r="A75" s="543">
        <v>32</v>
      </c>
      <c r="B75" s="720" t="s">
        <v>198</v>
      </c>
      <c r="D75" s="561"/>
      <c r="E75" s="711"/>
      <c r="F75" s="704"/>
      <c r="G75" s="1090">
        <v>12393</v>
      </c>
      <c r="H75" s="714"/>
      <c r="I75" s="659"/>
      <c r="J75" s="696"/>
      <c r="K75" s="1090">
        <v>7967</v>
      </c>
      <c r="L75" s="696"/>
      <c r="M75" s="696"/>
      <c r="N75" s="696"/>
      <c r="O75" s="1090">
        <v>885</v>
      </c>
      <c r="P75" s="543">
        <v>32</v>
      </c>
      <c r="Q75" s="720" t="s">
        <v>198</v>
      </c>
      <c r="S75" s="552"/>
      <c r="T75" s="659"/>
      <c r="U75" s="1048">
        <v>21245</v>
      </c>
      <c r="V75" s="762"/>
      <c r="W75" s="1090">
        <v>21245</v>
      </c>
      <c r="X75" s="744"/>
      <c r="Y75" s="1090">
        <v>21245</v>
      </c>
    </row>
    <row r="76" spans="1:25">
      <c r="A76" s="543">
        <v>33</v>
      </c>
      <c r="B76" s="677" t="s">
        <v>2456</v>
      </c>
      <c r="D76" s="683"/>
      <c r="E76" s="678"/>
      <c r="F76" s="703"/>
      <c r="G76" s="1082"/>
      <c r="H76" s="713"/>
      <c r="I76" s="675"/>
      <c r="J76" s="703"/>
      <c r="K76" s="1082">
        <v>0</v>
      </c>
      <c r="L76" s="703"/>
      <c r="M76" s="703"/>
      <c r="N76" s="703"/>
      <c r="O76" s="1082">
        <v>0</v>
      </c>
      <c r="P76" s="543">
        <v>33</v>
      </c>
      <c r="Q76" s="677" t="s">
        <v>2456</v>
      </c>
      <c r="S76" s="659"/>
      <c r="T76" s="675"/>
      <c r="U76" s="1334">
        <v>-12171</v>
      </c>
      <c r="V76" s="703"/>
      <c r="W76" s="1082">
        <v>-12171</v>
      </c>
      <c r="X76" s="696"/>
      <c r="Y76" s="1082">
        <v>-12171</v>
      </c>
    </row>
    <row r="77" spans="1:25">
      <c r="A77" s="543">
        <v>34</v>
      </c>
      <c r="B77" s="674"/>
      <c r="C77" s="678" t="s">
        <v>199</v>
      </c>
      <c r="D77" s="561"/>
      <c r="E77" s="711"/>
      <c r="F77" s="704"/>
      <c r="G77" s="1091">
        <v>12393</v>
      </c>
      <c r="H77" s="714"/>
      <c r="I77" s="665"/>
      <c r="J77" s="704"/>
      <c r="K77" s="1091">
        <v>7967</v>
      </c>
      <c r="L77" s="704"/>
      <c r="M77" s="704"/>
      <c r="N77" s="704"/>
      <c r="O77" s="1091">
        <v>885</v>
      </c>
      <c r="P77" s="543">
        <v>34</v>
      </c>
      <c r="Q77" s="674"/>
      <c r="S77" s="552"/>
      <c r="T77" s="665"/>
      <c r="U77" s="1091">
        <v>9074</v>
      </c>
      <c r="V77" s="704"/>
      <c r="W77" s="1091">
        <v>9074</v>
      </c>
      <c r="X77" s="696"/>
      <c r="Y77" s="1091">
        <v>9074</v>
      </c>
    </row>
    <row r="78" spans="1:25" ht="12.75" thickBot="1">
      <c r="A78" s="543">
        <v>35</v>
      </c>
      <c r="B78" s="674" t="s">
        <v>200</v>
      </c>
      <c r="D78" s="687"/>
      <c r="E78" s="711"/>
      <c r="F78" s="704"/>
      <c r="G78" s="1049">
        <v>1346344.4508333334</v>
      </c>
      <c r="H78" s="715"/>
      <c r="I78" s="677"/>
      <c r="J78" s="704"/>
      <c r="K78" s="1049">
        <v>878635.85624999995</v>
      </c>
      <c r="L78" s="704"/>
      <c r="M78" s="704"/>
      <c r="N78" s="704"/>
      <c r="O78" s="1049">
        <v>99450.86</v>
      </c>
      <c r="P78" s="543">
        <v>35</v>
      </c>
      <c r="Q78" s="674" t="s">
        <v>200</v>
      </c>
      <c r="S78" s="677"/>
      <c r="T78" s="677"/>
      <c r="U78" s="1049">
        <v>2312260.1670833328</v>
      </c>
      <c r="V78" s="563"/>
      <c r="W78" s="1049">
        <v>2299224.0075000003</v>
      </c>
      <c r="X78" s="562"/>
      <c r="Y78" s="1049">
        <v>2521829.9699999997</v>
      </c>
    </row>
    <row r="79" spans="1:25" ht="12.75" thickTop="1">
      <c r="A79" s="543">
        <v>36</v>
      </c>
      <c r="B79" s="674"/>
      <c r="C79" s="678"/>
      <c r="D79" s="687"/>
      <c r="E79" s="711"/>
      <c r="F79" s="704"/>
      <c r="G79" s="1048"/>
      <c r="H79" s="715"/>
      <c r="I79" s="677"/>
      <c r="J79" s="704"/>
      <c r="K79" s="1048"/>
      <c r="L79" s="704"/>
      <c r="M79" s="704"/>
      <c r="N79" s="704"/>
      <c r="O79" s="1048"/>
      <c r="P79" s="543">
        <v>36</v>
      </c>
      <c r="Q79" s="674"/>
      <c r="S79" s="677"/>
      <c r="T79" s="677"/>
      <c r="U79" s="1048"/>
      <c r="V79" s="563"/>
      <c r="W79" s="1048"/>
      <c r="X79" s="562"/>
      <c r="Y79" s="1048"/>
    </row>
    <row r="80" spans="1:25">
      <c r="A80" s="543">
        <v>37</v>
      </c>
      <c r="B80" s="674" t="s">
        <v>201</v>
      </c>
      <c r="D80" s="687"/>
      <c r="E80" s="711"/>
      <c r="F80" s="704"/>
      <c r="G80" s="1086">
        <v>1346623</v>
      </c>
      <c r="H80" s="716"/>
      <c r="I80" s="677"/>
      <c r="J80" s="704"/>
      <c r="K80" s="1086">
        <v>873039</v>
      </c>
      <c r="L80" s="704"/>
      <c r="M80" s="704"/>
      <c r="N80" s="704"/>
      <c r="O80" s="1086">
        <v>100435</v>
      </c>
      <c r="P80" s="543">
        <v>37</v>
      </c>
      <c r="Q80" s="674" t="s">
        <v>201</v>
      </c>
      <c r="S80" s="665"/>
      <c r="T80" s="677"/>
      <c r="U80" s="1048">
        <v>2320097</v>
      </c>
      <c r="V80" s="704"/>
      <c r="W80" s="659"/>
      <c r="X80" s="659"/>
      <c r="Y80" s="963"/>
    </row>
    <row r="81" spans="1:25">
      <c r="A81" s="543">
        <v>38</v>
      </c>
      <c r="B81" s="674" t="s">
        <v>4005</v>
      </c>
      <c r="D81" s="561"/>
      <c r="E81" s="711"/>
      <c r="F81" s="704"/>
      <c r="G81" s="1090"/>
      <c r="H81" s="714"/>
      <c r="I81" s="677"/>
      <c r="J81" s="704"/>
      <c r="K81" s="1090"/>
      <c r="L81" s="704"/>
      <c r="M81" s="704"/>
      <c r="N81" s="704"/>
      <c r="O81" s="1090"/>
      <c r="P81" s="543">
        <v>38</v>
      </c>
      <c r="Q81" s="674" t="s">
        <v>4005</v>
      </c>
      <c r="S81" s="552"/>
      <c r="T81" s="677"/>
      <c r="U81" s="1330">
        <v>-12171</v>
      </c>
      <c r="V81" s="563"/>
      <c r="W81" s="659"/>
      <c r="X81" s="659"/>
      <c r="Y81" s="1090"/>
    </row>
    <row r="82" spans="1:25">
      <c r="A82" s="543">
        <v>39</v>
      </c>
      <c r="B82" s="674" t="s">
        <v>4006</v>
      </c>
      <c r="D82" s="561"/>
      <c r="E82" s="711"/>
      <c r="F82" s="704"/>
      <c r="G82" s="1082"/>
      <c r="H82" s="714"/>
      <c r="I82" s="677"/>
      <c r="J82" s="704"/>
      <c r="K82" s="1082"/>
      <c r="L82" s="704"/>
      <c r="M82" s="704"/>
      <c r="N82" s="704"/>
      <c r="O82" s="1082"/>
      <c r="P82" s="543">
        <v>39</v>
      </c>
      <c r="Q82" s="674" t="s">
        <v>4006</v>
      </c>
      <c r="S82" s="547"/>
      <c r="T82" s="677"/>
      <c r="U82" s="1332">
        <v>-10524</v>
      </c>
      <c r="V82" s="563"/>
      <c r="W82" s="696"/>
      <c r="X82" s="696"/>
      <c r="Y82" s="1082"/>
    </row>
    <row r="83" spans="1:25">
      <c r="A83" s="543">
        <v>40</v>
      </c>
      <c r="B83" s="1434" t="s">
        <v>4007</v>
      </c>
      <c r="D83" s="561"/>
      <c r="E83" s="711"/>
      <c r="F83" s="704"/>
      <c r="G83" s="1082">
        <v>1346623</v>
      </c>
      <c r="H83" s="714"/>
      <c r="I83" s="677"/>
      <c r="J83" s="704"/>
      <c r="K83" s="1082">
        <v>873039</v>
      </c>
      <c r="L83" s="704"/>
      <c r="M83" s="704"/>
      <c r="N83" s="704"/>
      <c r="O83" s="1082">
        <v>100435</v>
      </c>
      <c r="P83" s="543">
        <v>40</v>
      </c>
      <c r="Q83" s="1434" t="s">
        <v>4007</v>
      </c>
      <c r="S83" s="552"/>
      <c r="T83" s="677"/>
      <c r="U83" s="1082">
        <v>2297402</v>
      </c>
      <c r="V83" s="563"/>
      <c r="W83" s="696"/>
      <c r="X83" s="696" t="s">
        <v>4010</v>
      </c>
      <c r="Y83" s="1333">
        <v>2522438.0357017396</v>
      </c>
    </row>
    <row r="84" spans="1:25" ht="12.75" thickBot="1">
      <c r="A84" s="543">
        <v>41</v>
      </c>
      <c r="B84" s="547" t="s">
        <v>864</v>
      </c>
      <c r="D84" s="687"/>
      <c r="E84" s="711"/>
      <c r="F84" s="704"/>
      <c r="G84" s="1331">
        <v>-278.54916666657664</v>
      </c>
      <c r="H84" s="716"/>
      <c r="I84" s="677"/>
      <c r="J84" s="704"/>
      <c r="K84" s="1331">
        <v>5596.8562499999534</v>
      </c>
      <c r="L84" s="704"/>
      <c r="M84" s="704"/>
      <c r="N84" s="704"/>
      <c r="O84" s="1331">
        <v>-984.13999999999942</v>
      </c>
      <c r="P84" s="543">
        <v>41</v>
      </c>
      <c r="Q84" s="547" t="s">
        <v>864</v>
      </c>
      <c r="S84" s="665"/>
      <c r="T84" s="677"/>
      <c r="U84" s="1331">
        <v>14858.167083332781</v>
      </c>
      <c r="V84" s="704"/>
      <c r="W84" s="659"/>
      <c r="X84" s="1335" t="s">
        <v>864</v>
      </c>
      <c r="Y84" s="1331">
        <v>-608.06570173986256</v>
      </c>
    </row>
    <row r="85" spans="1:25" ht="12.75" thickTop="1">
      <c r="A85" s="543">
        <v>42</v>
      </c>
      <c r="B85" s="677" t="s">
        <v>1306</v>
      </c>
      <c r="D85" s="687"/>
      <c r="E85" s="711"/>
      <c r="F85" s="677"/>
      <c r="G85" s="420">
        <v>-2.0685014786363864E-4</v>
      </c>
      <c r="H85" s="715"/>
      <c r="I85" s="677"/>
      <c r="J85" s="677"/>
      <c r="K85" s="420">
        <v>6.4107746045708762E-3</v>
      </c>
      <c r="L85" s="677"/>
      <c r="M85" s="677"/>
      <c r="N85" s="677"/>
      <c r="O85" s="420">
        <v>-9.7987753273261254E-3</v>
      </c>
      <c r="P85" s="543">
        <v>42</v>
      </c>
      <c r="Q85" s="677" t="s">
        <v>1306</v>
      </c>
      <c r="S85" s="677"/>
      <c r="T85" s="677"/>
      <c r="U85" s="420">
        <v>6.4041146052655476E-3</v>
      </c>
      <c r="V85" s="677"/>
      <c r="W85" s="659"/>
      <c r="X85" s="659"/>
      <c r="Y85" s="420">
        <v>-2.4112081661868052E-4</v>
      </c>
    </row>
    <row r="86" spans="1:25">
      <c r="H86" s="712"/>
    </row>
    <row r="87" spans="1:25">
      <c r="H87" s="712"/>
    </row>
    <row r="88" spans="1:25">
      <c r="H88" s="712"/>
    </row>
    <row r="89" spans="1:25">
      <c r="H89" s="712"/>
    </row>
    <row r="90" spans="1:25">
      <c r="H90" s="712"/>
    </row>
    <row r="91" spans="1:25">
      <c r="H91" s="712"/>
    </row>
    <row r="92" spans="1:25">
      <c r="H92" s="712"/>
    </row>
    <row r="93" spans="1:25">
      <c r="H93" s="712"/>
    </row>
    <row r="94" spans="1:25">
      <c r="H94" s="712"/>
    </row>
    <row r="95" spans="1:25">
      <c r="H95" s="712"/>
    </row>
    <row r="96" spans="1:25">
      <c r="H96" s="712"/>
    </row>
    <row r="97" spans="8:8">
      <c r="H97" s="712"/>
    </row>
    <row r="98" spans="8:8">
      <c r="H98" s="712"/>
    </row>
    <row r="99" spans="8:8">
      <c r="H99" s="712"/>
    </row>
    <row r="100" spans="8:8">
      <c r="H100" s="712"/>
    </row>
    <row r="101" spans="8:8">
      <c r="H101" s="712"/>
    </row>
    <row r="102" spans="8:8">
      <c r="H102" s="712"/>
    </row>
    <row r="103" spans="8:8">
      <c r="H103" s="712"/>
    </row>
    <row r="104" spans="8:8">
      <c r="H104" s="712"/>
    </row>
    <row r="105" spans="8:8">
      <c r="H105" s="712"/>
    </row>
    <row r="106" spans="8:8">
      <c r="H106" s="712"/>
    </row>
    <row r="107" spans="8:8">
      <c r="H107" s="712"/>
    </row>
    <row r="108" spans="8:8">
      <c r="H108" s="712"/>
    </row>
    <row r="109" spans="8:8">
      <c r="H109" s="712"/>
    </row>
    <row r="110" spans="8:8">
      <c r="H110" s="712"/>
    </row>
    <row r="111" spans="8:8">
      <c r="H111" s="712"/>
    </row>
    <row r="112" spans="8:8">
      <c r="H112" s="712"/>
    </row>
    <row r="113" spans="8:8">
      <c r="H113" s="712"/>
    </row>
    <row r="114" spans="8:8">
      <c r="H114" s="712"/>
    </row>
    <row r="115" spans="8:8">
      <c r="H115" s="712"/>
    </row>
    <row r="116" spans="8:8">
      <c r="H116" s="712"/>
    </row>
    <row r="117" spans="8:8">
      <c r="H117" s="712"/>
    </row>
    <row r="118" spans="8:8">
      <c r="H118" s="712"/>
    </row>
    <row r="119" spans="8:8">
      <c r="H119" s="712"/>
    </row>
    <row r="120" spans="8:8">
      <c r="H120" s="712"/>
    </row>
    <row r="121" spans="8:8">
      <c r="H121" s="712"/>
    </row>
    <row r="122" spans="8:8">
      <c r="H122" s="712"/>
    </row>
    <row r="123" spans="8:8">
      <c r="H123" s="712"/>
    </row>
    <row r="124" spans="8:8">
      <c r="H124" s="712"/>
    </row>
    <row r="125" spans="8:8">
      <c r="H125" s="712"/>
    </row>
    <row r="126" spans="8:8">
      <c r="H126" s="712"/>
    </row>
    <row r="127" spans="8:8">
      <c r="H127" s="712"/>
    </row>
    <row r="128" spans="8:8">
      <c r="H128" s="712"/>
    </row>
    <row r="129" spans="8:8">
      <c r="H129" s="712"/>
    </row>
    <row r="130" spans="8:8">
      <c r="H130" s="712"/>
    </row>
    <row r="131" spans="8:8">
      <c r="H131" s="712"/>
    </row>
    <row r="132" spans="8:8">
      <c r="H132" s="712"/>
    </row>
    <row r="133" spans="8:8">
      <c r="H133" s="712"/>
    </row>
    <row r="134" spans="8:8">
      <c r="H134" s="712"/>
    </row>
    <row r="135" spans="8:8">
      <c r="H135" s="712"/>
    </row>
    <row r="136" spans="8:8">
      <c r="H136" s="712"/>
    </row>
    <row r="137" spans="8:8">
      <c r="H137" s="712"/>
    </row>
    <row r="138" spans="8:8">
      <c r="H138" s="712"/>
    </row>
    <row r="139" spans="8:8">
      <c r="H139" s="712"/>
    </row>
    <row r="140" spans="8:8">
      <c r="H140" s="712"/>
    </row>
  </sheetData>
  <mergeCells count="4">
    <mergeCell ref="C7:O8"/>
    <mergeCell ref="A38:N39"/>
    <mergeCell ref="P7:W8"/>
    <mergeCell ref="P38:W39"/>
  </mergeCells>
  <printOptions horizontalCentered="1"/>
  <pageMargins left="0.25" right="0.25" top="0.75" bottom="0.25" header="0.5" footer="0.5"/>
  <pageSetup scale="74" fitToHeight="3" pageOrder="overThenDown" orientation="landscape" horizontalDpi="4294967292" verticalDpi="4294967292" r:id="rId1"/>
  <headerFooter alignWithMargins="0"/>
  <rowBreaks count="1" manualBreakCount="1">
    <brk id="31" max="16383" man="1"/>
  </rowBreaks>
  <colBreaks count="1" manualBreakCount="1">
    <brk id="15" max="1048575" man="1"/>
  </colBreaks>
</worksheet>
</file>

<file path=xl/worksheets/sheet94.xml><?xml version="1.0" encoding="utf-8"?>
<worksheet xmlns="http://schemas.openxmlformats.org/spreadsheetml/2006/main" xmlns:r="http://schemas.openxmlformats.org/officeDocument/2006/relationships">
  <sheetPr codeName="Sheet1">
    <pageSetUpPr fitToPage="1"/>
  </sheetPr>
  <dimension ref="A1:AD58"/>
  <sheetViews>
    <sheetView showGridLines="0" view="pageBreakPreview" zoomScale="60" zoomScaleNormal="100" workbookViewId="0"/>
  </sheetViews>
  <sheetFormatPr defaultColWidth="10.7109375" defaultRowHeight="12"/>
  <cols>
    <col min="1" max="1" width="11.7109375" style="2387" customWidth="1"/>
    <col min="2" max="2" width="2.7109375" style="2387" customWidth="1"/>
    <col min="3" max="3" width="12.7109375" style="2387" customWidth="1"/>
    <col min="4" max="4" width="2.7109375" style="2387" customWidth="1"/>
    <col min="5" max="5" width="12.7109375" style="2387" customWidth="1"/>
    <col min="6" max="6" width="2.7109375" style="2387" customWidth="1"/>
    <col min="7" max="7" width="12.7109375" style="2387" customWidth="1"/>
    <col min="8" max="8" width="2.7109375" style="2387" customWidth="1"/>
    <col min="9" max="9" width="12.7109375" style="2387" customWidth="1"/>
    <col min="10" max="10" width="2.7109375" style="2387" customWidth="1"/>
    <col min="11" max="11" width="12.7109375" style="2387" customWidth="1"/>
    <col min="12" max="12" width="2.7109375" style="2387" customWidth="1"/>
    <col min="13" max="13" width="14.7109375" style="2387" customWidth="1"/>
    <col min="14" max="14" width="2.7109375" style="2387" customWidth="1"/>
    <col min="15" max="15" width="12.7109375" style="2387" customWidth="1"/>
    <col min="16" max="16" width="10.85546875" style="2387" customWidth="1"/>
    <col min="17" max="17" width="9.85546875" style="2387" customWidth="1"/>
    <col min="18" max="193" width="8.7109375" style="2387" customWidth="1"/>
    <col min="194" max="16384" width="10.7109375" style="2387"/>
  </cols>
  <sheetData>
    <row r="1" spans="1:30" ht="12.75">
      <c r="A1" s="2394" t="s">
        <v>2007</v>
      </c>
      <c r="B1" s="2403"/>
      <c r="C1" s="2403"/>
      <c r="D1" s="2403"/>
      <c r="E1" s="2403"/>
      <c r="F1" s="2403"/>
      <c r="G1" s="2403"/>
      <c r="H1" s="2403"/>
      <c r="I1" s="2403"/>
      <c r="J1" s="2394" t="s">
        <v>1741</v>
      </c>
      <c r="K1" s="2403"/>
      <c r="L1" s="2403"/>
      <c r="M1" s="2403"/>
      <c r="N1" s="2416"/>
      <c r="O1" s="2416"/>
      <c r="P1" s="2416"/>
      <c r="Q1" s="2416"/>
      <c r="R1" s="2416"/>
      <c r="S1" s="2416"/>
      <c r="T1" s="2416"/>
      <c r="U1" s="2416"/>
      <c r="V1" s="2416"/>
      <c r="W1" s="2416"/>
      <c r="X1" s="2416"/>
      <c r="Y1" s="2416"/>
      <c r="Z1" s="2416"/>
      <c r="AA1" s="2416"/>
      <c r="AB1" s="2416"/>
      <c r="AC1" s="2416"/>
      <c r="AD1" s="2416"/>
    </row>
    <row r="2" spans="1:30" ht="12.75">
      <c r="A2" s="2394" t="s">
        <v>4311</v>
      </c>
      <c r="B2" s="2403"/>
      <c r="C2" s="2403"/>
      <c r="D2" s="2403"/>
      <c r="E2" s="2403"/>
      <c r="F2" s="2403"/>
      <c r="G2" s="2403"/>
      <c r="H2" s="2403"/>
      <c r="I2" s="2403"/>
      <c r="J2" s="2403"/>
      <c r="K2" s="2403"/>
      <c r="L2" s="2403"/>
      <c r="M2" s="2403"/>
      <c r="N2" s="2416"/>
      <c r="O2" s="2416"/>
      <c r="P2" s="2416"/>
      <c r="Q2" s="2416"/>
      <c r="R2" s="2416"/>
      <c r="S2" s="2416"/>
      <c r="T2" s="2416"/>
      <c r="U2" s="2416"/>
      <c r="V2" s="2416"/>
      <c r="W2" s="2416"/>
      <c r="X2" s="2416"/>
      <c r="Y2" s="2416"/>
      <c r="Z2" s="2416"/>
      <c r="AA2" s="2416"/>
      <c r="AB2" s="2416"/>
      <c r="AC2" s="2416"/>
      <c r="AD2" s="2416"/>
    </row>
    <row r="3" spans="1:30" ht="12.75">
      <c r="A3" s="2403"/>
      <c r="B3" s="2403"/>
      <c r="C3" s="2403"/>
      <c r="D3" s="2403"/>
      <c r="E3" s="2403"/>
      <c r="F3" s="2403"/>
      <c r="G3" s="2403"/>
      <c r="H3" s="2403"/>
      <c r="I3" s="2403"/>
      <c r="J3" s="2394" t="s">
        <v>4310</v>
      </c>
      <c r="K3" s="2403"/>
      <c r="L3" s="2403"/>
      <c r="M3" s="2403"/>
      <c r="N3" s="2416"/>
      <c r="O3" s="2416"/>
      <c r="P3" s="2416"/>
      <c r="Q3" s="2416"/>
      <c r="R3" s="2416"/>
      <c r="S3" s="2416"/>
      <c r="T3" s="2416"/>
      <c r="U3" s="2416"/>
      <c r="V3" s="2416"/>
      <c r="W3" s="2416"/>
      <c r="X3" s="2416"/>
      <c r="Y3" s="2416"/>
      <c r="Z3" s="2416"/>
      <c r="AA3" s="2416"/>
      <c r="AB3" s="2416"/>
      <c r="AC3" s="2416"/>
      <c r="AD3" s="2416"/>
    </row>
    <row r="4" spans="1:30" ht="12.75">
      <c r="A4" s="2394" t="s">
        <v>4309</v>
      </c>
      <c r="B4" s="2403"/>
      <c r="C4" s="2403"/>
      <c r="D4" s="2403"/>
      <c r="E4" s="2403"/>
      <c r="F4" s="2403"/>
      <c r="G4" s="2403"/>
      <c r="H4" s="2403"/>
      <c r="I4" s="2403"/>
      <c r="J4" s="2394" t="s">
        <v>1742</v>
      </c>
      <c r="K4" s="2403"/>
      <c r="L4" s="2403"/>
      <c r="M4" s="2403"/>
      <c r="N4" s="2416"/>
      <c r="O4" s="2416"/>
      <c r="P4" s="2416"/>
      <c r="Q4" s="2416"/>
      <c r="R4" s="2416"/>
      <c r="S4" s="2416"/>
      <c r="T4" s="2416"/>
      <c r="U4" s="2416"/>
      <c r="V4" s="2416"/>
      <c r="W4" s="2416"/>
      <c r="X4" s="2416"/>
      <c r="Y4" s="2416"/>
      <c r="Z4" s="2416"/>
      <c r="AA4" s="2416"/>
      <c r="AB4" s="2416"/>
      <c r="AC4" s="2416"/>
      <c r="AD4" s="2416"/>
    </row>
    <row r="5" spans="1:30" ht="12.75">
      <c r="A5" s="2394" t="s">
        <v>4308</v>
      </c>
      <c r="B5" s="2403"/>
      <c r="C5" s="2403"/>
      <c r="D5" s="2403"/>
      <c r="E5" s="2403"/>
      <c r="F5" s="2403"/>
      <c r="G5" s="2403"/>
      <c r="H5" s="2403"/>
      <c r="I5" s="2403"/>
      <c r="J5" s="2394" t="s">
        <v>4307</v>
      </c>
      <c r="K5" s="2403"/>
      <c r="L5" s="2403"/>
      <c r="M5" s="2403"/>
      <c r="N5" s="2416"/>
      <c r="O5" s="2416"/>
      <c r="P5" s="2416"/>
      <c r="Q5" s="2416"/>
      <c r="R5" s="2416"/>
      <c r="S5" s="2416"/>
      <c r="T5" s="2416"/>
      <c r="U5" s="2416"/>
      <c r="V5" s="2416"/>
      <c r="W5" s="2416"/>
      <c r="X5" s="2416"/>
      <c r="Y5" s="2416"/>
      <c r="Z5" s="2416"/>
      <c r="AA5" s="2416"/>
      <c r="AB5" s="2416"/>
      <c r="AC5" s="2416"/>
      <c r="AD5" s="2416"/>
    </row>
    <row r="6" spans="1:30" ht="12.75">
      <c r="A6" s="2394" t="s">
        <v>4306</v>
      </c>
      <c r="B6" s="2403"/>
      <c r="C6" s="2403"/>
      <c r="D6" s="2403"/>
      <c r="E6" s="2403"/>
      <c r="F6" s="2403"/>
      <c r="G6" s="2403"/>
      <c r="H6" s="2403"/>
      <c r="I6" s="2403"/>
      <c r="J6" s="2403"/>
      <c r="K6" s="2403"/>
      <c r="L6" s="2403"/>
      <c r="M6" s="2403"/>
      <c r="N6" s="2416"/>
      <c r="O6" s="2416"/>
      <c r="P6" s="2416"/>
      <c r="Q6" s="2416"/>
      <c r="R6" s="2416"/>
      <c r="S6" s="2416"/>
      <c r="T6" s="2416"/>
      <c r="U6" s="2416"/>
      <c r="V6" s="2416"/>
      <c r="W6" s="2416"/>
      <c r="X6" s="2416"/>
      <c r="Y6" s="2416"/>
      <c r="Z6" s="2416"/>
      <c r="AA6" s="2416"/>
      <c r="AB6" s="2416"/>
      <c r="AC6" s="2416"/>
      <c r="AD6" s="2416"/>
    </row>
    <row r="7" spans="1:30" ht="12.75">
      <c r="A7" s="2394"/>
      <c r="B7" s="2403"/>
      <c r="C7" s="2403"/>
      <c r="D7" s="2403"/>
      <c r="E7" s="2403"/>
      <c r="F7" s="2403"/>
      <c r="G7" s="2403"/>
      <c r="H7" s="2403"/>
      <c r="I7" s="2403"/>
      <c r="J7" s="2403"/>
      <c r="K7" s="2403"/>
      <c r="L7" s="2403"/>
      <c r="M7" s="2403"/>
      <c r="N7" s="2416"/>
      <c r="O7" s="2416"/>
      <c r="P7" s="2416"/>
      <c r="Q7" s="2416"/>
      <c r="R7" s="2416"/>
      <c r="S7" s="2416"/>
      <c r="T7" s="2416"/>
      <c r="U7" s="2416"/>
      <c r="V7" s="2416"/>
      <c r="W7" s="2416"/>
      <c r="X7" s="2416"/>
      <c r="Y7" s="2416"/>
      <c r="Z7" s="2416"/>
      <c r="AA7" s="2416"/>
      <c r="AB7" s="2416"/>
      <c r="AC7" s="2416"/>
      <c r="AD7" s="2416"/>
    </row>
    <row r="8" spans="1:30" ht="12.75">
      <c r="A8" s="2394"/>
      <c r="B8" s="2403"/>
      <c r="C8" s="2403"/>
      <c r="D8" s="2403"/>
      <c r="E8" s="2403"/>
      <c r="F8" s="2403"/>
      <c r="G8" s="2403"/>
      <c r="H8" s="2403"/>
      <c r="I8" s="2403"/>
      <c r="J8" s="2403"/>
      <c r="K8" s="2403"/>
      <c r="L8" s="2403"/>
      <c r="M8" s="2403"/>
      <c r="N8" s="2416"/>
      <c r="O8" s="2416"/>
      <c r="P8" s="2416"/>
      <c r="Q8" s="2416"/>
      <c r="R8" s="2416"/>
      <c r="S8" s="2416"/>
      <c r="T8" s="2416"/>
      <c r="U8" s="2416"/>
      <c r="V8" s="2416"/>
      <c r="W8" s="2416"/>
      <c r="X8" s="2416"/>
      <c r="Y8" s="2416"/>
      <c r="Z8" s="2416"/>
      <c r="AA8" s="2416"/>
      <c r="AB8" s="2416"/>
      <c r="AC8" s="2416"/>
      <c r="AD8" s="2416"/>
    </row>
    <row r="9" spans="1:30" ht="12.75">
      <c r="A9" s="2394" t="s">
        <v>4305</v>
      </c>
      <c r="B9" s="2403"/>
      <c r="C9" s="2403"/>
      <c r="D9" s="2403"/>
      <c r="E9" s="2403"/>
      <c r="F9" s="2403"/>
      <c r="G9" s="2403"/>
      <c r="H9" s="2403"/>
      <c r="I9" s="2403"/>
      <c r="J9" s="2403"/>
      <c r="K9" s="2403"/>
      <c r="L9" s="2403"/>
      <c r="M9" s="2403"/>
      <c r="N9" s="2416"/>
      <c r="O9" s="2416"/>
      <c r="P9" s="2416"/>
      <c r="Q9" s="2416"/>
      <c r="R9" s="2416"/>
      <c r="S9" s="2416"/>
      <c r="T9" s="2416"/>
      <c r="U9" s="2416"/>
      <c r="V9" s="2416"/>
      <c r="W9" s="2416"/>
      <c r="X9" s="2416"/>
      <c r="Y9" s="2416"/>
      <c r="Z9" s="2416"/>
      <c r="AA9" s="2416"/>
      <c r="AB9" s="2416"/>
      <c r="AC9" s="2416"/>
      <c r="AD9" s="2416"/>
    </row>
    <row r="10" spans="1:30" ht="12.75">
      <c r="A10" s="2394" t="s">
        <v>4304</v>
      </c>
      <c r="B10" s="2403"/>
      <c r="C10" s="2403"/>
      <c r="D10" s="2403"/>
      <c r="E10" s="2403"/>
      <c r="F10" s="2403"/>
      <c r="G10" s="2403"/>
      <c r="H10" s="2403"/>
      <c r="I10" s="2403"/>
      <c r="J10" s="2403"/>
      <c r="K10" s="2403"/>
      <c r="L10" s="2403"/>
      <c r="M10" s="2403"/>
      <c r="N10" s="2416"/>
      <c r="O10" s="2416"/>
      <c r="P10" s="2416"/>
      <c r="Q10" s="2416"/>
      <c r="R10" s="2416"/>
      <c r="S10" s="2416"/>
      <c r="T10" s="2416"/>
      <c r="U10" s="2416"/>
      <c r="V10" s="2416"/>
      <c r="W10" s="2416"/>
      <c r="X10" s="2416"/>
      <c r="Y10" s="2416"/>
      <c r="Z10" s="2416"/>
      <c r="AA10" s="2416"/>
      <c r="AB10" s="2416"/>
      <c r="AC10" s="2416"/>
      <c r="AD10" s="2416"/>
    </row>
    <row r="11" spans="1:30" ht="12.75">
      <c r="A11" s="2394" t="s">
        <v>4303</v>
      </c>
      <c r="B11" s="2403"/>
      <c r="C11" s="2403"/>
      <c r="D11" s="2403"/>
      <c r="E11" s="2403"/>
      <c r="F11" s="2403"/>
      <c r="G11" s="2403"/>
      <c r="H11" s="2403"/>
      <c r="I11" s="2403"/>
      <c r="J11" s="2403"/>
      <c r="K11" s="2403"/>
      <c r="L11" s="2403"/>
      <c r="M11" s="2403"/>
      <c r="N11" s="2416"/>
      <c r="O11" s="2416"/>
    </row>
    <row r="12" spans="1:30" ht="12.75">
      <c r="A12" s="2394" t="s">
        <v>4302</v>
      </c>
      <c r="B12" s="2403"/>
      <c r="C12" s="2403"/>
      <c r="D12" s="2403"/>
      <c r="E12" s="2403"/>
      <c r="F12" s="2403"/>
      <c r="G12" s="2403"/>
      <c r="H12" s="2403"/>
      <c r="I12" s="2403"/>
      <c r="J12" s="2403"/>
      <c r="K12" s="2403"/>
      <c r="L12" s="2403"/>
      <c r="M12" s="2403"/>
      <c r="N12" s="2416"/>
      <c r="O12" s="2416"/>
    </row>
    <row r="13" spans="1:30" ht="12.75">
      <c r="A13" s="2394" t="s">
        <v>4301</v>
      </c>
      <c r="B13" s="2403"/>
      <c r="C13" s="2403"/>
      <c r="D13" s="2403"/>
      <c r="E13" s="2403"/>
      <c r="F13" s="2403"/>
      <c r="G13" s="2403"/>
      <c r="H13" s="2403"/>
      <c r="I13" s="2403"/>
      <c r="J13" s="2403"/>
      <c r="K13" s="2403"/>
      <c r="L13" s="2417"/>
      <c r="M13" s="2403"/>
      <c r="N13" s="2416"/>
      <c r="O13" s="2416"/>
    </row>
    <row r="14" spans="1:30" ht="12.75">
      <c r="A14" s="2408" t="s">
        <v>4289</v>
      </c>
      <c r="B14" s="2408" t="s">
        <v>4289</v>
      </c>
      <c r="C14" s="2408" t="s">
        <v>4289</v>
      </c>
      <c r="D14" s="2408" t="s">
        <v>4289</v>
      </c>
      <c r="E14" s="2408" t="s">
        <v>4289</v>
      </c>
      <c r="F14" s="2408" t="s">
        <v>4289</v>
      </c>
      <c r="G14" s="2408" t="s">
        <v>4289</v>
      </c>
      <c r="H14" s="2408" t="s">
        <v>4289</v>
      </c>
      <c r="I14" s="2408" t="s">
        <v>4289</v>
      </c>
      <c r="J14" s="2408" t="s">
        <v>4289</v>
      </c>
      <c r="K14" s="2408" t="s">
        <v>4289</v>
      </c>
      <c r="L14" s="2408" t="s">
        <v>4289</v>
      </c>
      <c r="M14" s="2408" t="s">
        <v>4289</v>
      </c>
      <c r="N14" s="2416"/>
      <c r="O14" s="2416"/>
    </row>
    <row r="15" spans="1:30" ht="12.75" customHeight="1">
      <c r="A15" s="2403"/>
      <c r="B15" s="2403"/>
      <c r="C15" s="2406" t="s">
        <v>1321</v>
      </c>
      <c r="D15" s="2406"/>
      <c r="E15" s="2406"/>
      <c r="F15" s="2403"/>
      <c r="G15" s="2415" t="s">
        <v>1322</v>
      </c>
      <c r="H15" s="2403"/>
      <c r="I15" s="2406" t="s">
        <v>1323</v>
      </c>
      <c r="J15" s="2403"/>
      <c r="K15" s="2406" t="s">
        <v>1324</v>
      </c>
      <c r="L15" s="2403"/>
      <c r="M15" s="2406" t="s">
        <v>715</v>
      </c>
      <c r="N15" s="2403"/>
      <c r="O15" s="2406"/>
    </row>
    <row r="16" spans="1:30" ht="12.75" customHeight="1">
      <c r="A16" s="2403"/>
      <c r="B16" s="2403"/>
      <c r="C16" s="2403"/>
      <c r="D16" s="2403"/>
      <c r="E16" s="2403"/>
      <c r="F16" s="2403"/>
      <c r="G16" s="2403"/>
      <c r="H16" s="2403"/>
      <c r="I16" s="2403"/>
      <c r="J16" s="2403"/>
      <c r="K16" s="2403"/>
      <c r="L16" s="2403"/>
      <c r="M16" s="2406" t="s">
        <v>4299</v>
      </c>
      <c r="N16" s="2403"/>
      <c r="O16" s="2406"/>
    </row>
    <row r="17" spans="1:15" ht="12.75" customHeight="1">
      <c r="A17" s="2406" t="s">
        <v>1131</v>
      </c>
      <c r="B17" s="2403"/>
      <c r="C17" s="2406" t="s">
        <v>4300</v>
      </c>
      <c r="D17" s="2406"/>
      <c r="E17" s="2406" t="s">
        <v>4300</v>
      </c>
      <c r="F17" s="2403"/>
      <c r="G17" s="2406" t="s">
        <v>885</v>
      </c>
      <c r="H17" s="2403"/>
      <c r="I17" s="2406" t="s">
        <v>885</v>
      </c>
      <c r="J17" s="2403"/>
      <c r="K17" s="2406" t="s">
        <v>1666</v>
      </c>
      <c r="L17" s="2403"/>
      <c r="M17" s="2406" t="s">
        <v>4292</v>
      </c>
      <c r="N17" s="2403"/>
      <c r="O17" s="2406"/>
    </row>
    <row r="18" spans="1:15" ht="12.75" customHeight="1">
      <c r="A18" s="2406" t="s">
        <v>1658</v>
      </c>
      <c r="B18" s="2403"/>
      <c r="C18" s="2406" t="s">
        <v>4298</v>
      </c>
      <c r="D18" s="2406"/>
      <c r="E18" s="2406" t="s">
        <v>4297</v>
      </c>
      <c r="F18" s="2403"/>
      <c r="G18" s="2406" t="s">
        <v>4296</v>
      </c>
      <c r="H18" s="2403"/>
      <c r="I18" s="2406" t="s">
        <v>4295</v>
      </c>
      <c r="J18" s="2403"/>
      <c r="K18" s="2406" t="s">
        <v>4294</v>
      </c>
      <c r="L18" s="2403"/>
      <c r="M18" s="2406" t="s">
        <v>4293</v>
      </c>
      <c r="N18" s="2403"/>
      <c r="O18" s="2406"/>
    </row>
    <row r="19" spans="1:15" ht="12.75" customHeight="1">
      <c r="A19" s="2408" t="s">
        <v>4289</v>
      </c>
      <c r="B19" s="2403"/>
      <c r="C19" s="2413" t="s">
        <v>4291</v>
      </c>
      <c r="D19" s="2414"/>
      <c r="E19" s="2413" t="s">
        <v>4290</v>
      </c>
      <c r="F19" s="2403"/>
      <c r="G19" s="2412"/>
      <c r="H19" s="2403"/>
      <c r="I19" s="2408" t="s">
        <v>4289</v>
      </c>
      <c r="J19" s="2403"/>
      <c r="K19" s="2408" t="s">
        <v>4289</v>
      </c>
      <c r="L19" s="2403"/>
      <c r="M19" s="2408" t="s">
        <v>4289</v>
      </c>
      <c r="N19" s="2403"/>
      <c r="O19" s="2408"/>
    </row>
    <row r="20" spans="1:15" ht="12.75" customHeight="1">
      <c r="A20" s="2410">
        <v>42005</v>
      </c>
      <c r="B20" s="2403"/>
      <c r="C20" s="2405">
        <v>96.717999999999989</v>
      </c>
      <c r="D20" s="2405"/>
      <c r="E20" s="2411">
        <v>95.332007399999995</v>
      </c>
      <c r="F20" s="2403"/>
      <c r="G20" s="2402">
        <v>0</v>
      </c>
      <c r="H20" s="2403"/>
      <c r="I20" s="2402">
        <v>94.613222999999991</v>
      </c>
      <c r="J20" s="2403"/>
      <c r="K20" s="2402">
        <v>4.1865360000000003</v>
      </c>
      <c r="L20" s="2403"/>
      <c r="M20" s="2402">
        <v>-3.4677515999999962</v>
      </c>
      <c r="N20" s="2401"/>
      <c r="O20" s="2400"/>
    </row>
    <row r="21" spans="1:15" ht="12.75" customHeight="1">
      <c r="A21" s="2410">
        <v>42036</v>
      </c>
      <c r="B21" s="2403"/>
      <c r="C21" s="2405">
        <v>85.10799999999999</v>
      </c>
      <c r="D21" s="2405"/>
      <c r="E21" s="2411">
        <v>83.893132099999988</v>
      </c>
      <c r="F21" s="2403"/>
      <c r="G21" s="2402">
        <v>0</v>
      </c>
      <c r="H21" s="2403"/>
      <c r="I21" s="2402">
        <v>83.097415999999996</v>
      </c>
      <c r="J21" s="2403"/>
      <c r="K21" s="2402">
        <v>1.0230980000000001</v>
      </c>
      <c r="L21" s="2403"/>
      <c r="M21" s="2402">
        <v>-0.22738190000000724</v>
      </c>
      <c r="N21" s="2401"/>
      <c r="O21" s="2400"/>
    </row>
    <row r="22" spans="1:15" ht="12.75" customHeight="1">
      <c r="A22" s="2410">
        <v>42064</v>
      </c>
      <c r="B22" s="2403"/>
      <c r="C22" s="2405">
        <v>112.79899999999999</v>
      </c>
      <c r="D22" s="2405"/>
      <c r="E22" s="2411">
        <v>111.25572749999999</v>
      </c>
      <c r="F22" s="2403"/>
      <c r="G22" s="2402">
        <v>0</v>
      </c>
      <c r="H22" s="2403"/>
      <c r="I22" s="2402">
        <v>82.571401999999992</v>
      </c>
      <c r="J22" s="2403"/>
      <c r="K22" s="2402">
        <v>0.48862099999999997</v>
      </c>
      <c r="L22" s="2403"/>
      <c r="M22" s="2402">
        <v>28.195704500000002</v>
      </c>
      <c r="N22" s="2401"/>
      <c r="O22" s="2400"/>
    </row>
    <row r="23" spans="1:15" ht="12.75" customHeight="1">
      <c r="A23" s="2410">
        <v>42095</v>
      </c>
      <c r="B23" s="2403"/>
      <c r="C23" s="2405">
        <v>124.77199999999999</v>
      </c>
      <c r="D23" s="2405"/>
      <c r="E23" s="2411">
        <v>123.36670079999999</v>
      </c>
      <c r="F23" s="2403"/>
      <c r="G23" s="2402">
        <v>0</v>
      </c>
      <c r="H23" s="2403"/>
      <c r="I23" s="2402">
        <v>111.987077</v>
      </c>
      <c r="J23" s="2403"/>
      <c r="K23" s="2402">
        <v>0.47188999999999998</v>
      </c>
      <c r="L23" s="2403"/>
      <c r="M23" s="2402">
        <v>10.90773379999999</v>
      </c>
      <c r="N23" s="2401"/>
      <c r="O23" s="2400"/>
    </row>
    <row r="24" spans="1:15" ht="12.75" customHeight="1">
      <c r="A24" s="2410">
        <v>42125</v>
      </c>
      <c r="B24" s="2403"/>
      <c r="C24" s="2405">
        <v>159.393</v>
      </c>
      <c r="D24" s="2405"/>
      <c r="E24" s="2411">
        <v>157.98683829999999</v>
      </c>
      <c r="F24" s="2403"/>
      <c r="G24" s="2402">
        <v>0</v>
      </c>
      <c r="H24" s="2403"/>
      <c r="I24" s="2402">
        <v>140.875359</v>
      </c>
      <c r="J24" s="2403"/>
      <c r="K24" s="2402">
        <v>0.49177299999999996</v>
      </c>
      <c r="L24" s="2403"/>
      <c r="M24" s="2402">
        <v>16.619706299999986</v>
      </c>
      <c r="N24" s="2401"/>
      <c r="O24" s="2400"/>
    </row>
    <row r="25" spans="1:15" ht="12.75" customHeight="1">
      <c r="A25" s="2410">
        <v>42156</v>
      </c>
      <c r="B25" s="2403"/>
      <c r="C25" s="2405">
        <v>135.239</v>
      </c>
      <c r="D25" s="2405"/>
      <c r="E25" s="2411">
        <v>134.36522099999999</v>
      </c>
      <c r="F25" s="2403"/>
      <c r="G25" s="2402">
        <v>0</v>
      </c>
      <c r="H25" s="2403"/>
      <c r="I25" s="2402">
        <v>141.79980399999999</v>
      </c>
      <c r="J25" s="2403"/>
      <c r="K25" s="2402">
        <v>0.394978</v>
      </c>
      <c r="L25" s="2403"/>
      <c r="M25" s="2402">
        <v>-7.8295610000000035</v>
      </c>
      <c r="N25" s="2401"/>
      <c r="O25" s="2400"/>
    </row>
    <row r="26" spans="1:15" ht="12.75" customHeight="1">
      <c r="A26" s="2410">
        <v>42186</v>
      </c>
      <c r="B26" s="2403"/>
      <c r="C26" s="2405">
        <v>116.34599999999999</v>
      </c>
      <c r="D26" s="2405"/>
      <c r="E26" s="2411">
        <v>115.50180999999999</v>
      </c>
      <c r="F26" s="2403"/>
      <c r="G26" s="2402">
        <v>0</v>
      </c>
      <c r="H26" s="2403"/>
      <c r="I26" s="2402">
        <v>127.01280999999999</v>
      </c>
      <c r="J26" s="2403"/>
      <c r="K26" s="2402">
        <v>0.408802</v>
      </c>
      <c r="L26" s="2403"/>
      <c r="M26" s="2402">
        <v>-11.919801999999995</v>
      </c>
      <c r="N26" s="2401"/>
      <c r="O26" s="2400"/>
    </row>
    <row r="27" spans="1:15" ht="12.75" customHeight="1">
      <c r="A27" s="2410">
        <v>42217</v>
      </c>
      <c r="B27" s="2403"/>
      <c r="C27" s="2405">
        <v>103.57299999999999</v>
      </c>
      <c r="D27" s="2405"/>
      <c r="E27" s="2411">
        <v>102.9102413</v>
      </c>
      <c r="F27" s="2403"/>
      <c r="G27" s="2402">
        <v>0</v>
      </c>
      <c r="H27" s="2403"/>
      <c r="I27" s="2402">
        <v>101.90477399999999</v>
      </c>
      <c r="J27" s="2403"/>
      <c r="K27" s="2402">
        <v>0.60221000000000002</v>
      </c>
      <c r="L27" s="2403"/>
      <c r="M27" s="2402">
        <v>0.40325730000000648</v>
      </c>
      <c r="N27" s="2401"/>
      <c r="O27" s="2400"/>
    </row>
    <row r="28" spans="1:15" ht="12.75">
      <c r="A28" s="2410">
        <v>42248</v>
      </c>
      <c r="B28" s="2403"/>
      <c r="C28" s="2405">
        <v>102.768</v>
      </c>
      <c r="D28" s="2405"/>
      <c r="E28" s="2411">
        <v>102.1745253</v>
      </c>
      <c r="F28" s="2403"/>
      <c r="G28" s="2402">
        <v>0</v>
      </c>
      <c r="H28" s="2403"/>
      <c r="I28" s="2402">
        <v>97.019380999999996</v>
      </c>
      <c r="J28" s="2403"/>
      <c r="K28" s="2402">
        <v>0.42886000000000002</v>
      </c>
      <c r="L28" s="2403"/>
      <c r="M28" s="2402">
        <v>4.7262843000000032</v>
      </c>
      <c r="N28" s="2401"/>
      <c r="O28" s="2400"/>
    </row>
    <row r="29" spans="1:15" ht="12.75">
      <c r="A29" s="2410">
        <v>42278</v>
      </c>
      <c r="B29" s="2403"/>
      <c r="C29" s="2405">
        <v>132.822</v>
      </c>
      <c r="D29" s="2405"/>
      <c r="E29" s="2411">
        <v>132.00528840000001</v>
      </c>
      <c r="F29" s="2403"/>
      <c r="G29" s="2402">
        <v>0</v>
      </c>
      <c r="H29" s="2403"/>
      <c r="I29" s="2402">
        <v>97.362653999999992</v>
      </c>
      <c r="J29" s="2403"/>
      <c r="K29" s="2402">
        <v>0.33862999999999999</v>
      </c>
      <c r="L29" s="2403"/>
      <c r="M29" s="2402">
        <v>34.304004400000018</v>
      </c>
      <c r="N29" s="2401"/>
      <c r="O29" s="2400"/>
    </row>
    <row r="30" spans="1:15" ht="12.75">
      <c r="A30" s="2410">
        <v>42309</v>
      </c>
      <c r="B30" s="2403"/>
      <c r="C30" s="2405">
        <v>121.415374</v>
      </c>
      <c r="D30" s="2405"/>
      <c r="E30" s="2411">
        <v>120.6447932152</v>
      </c>
      <c r="F30" s="2403"/>
      <c r="G30" s="2402">
        <v>0</v>
      </c>
      <c r="H30" s="2403"/>
      <c r="I30" s="2402">
        <v>123.557137</v>
      </c>
      <c r="J30" s="2403"/>
      <c r="K30" s="2402">
        <v>0.44447700000000001</v>
      </c>
      <c r="L30" s="2403"/>
      <c r="M30" s="2402">
        <v>-3.3568207848000009</v>
      </c>
      <c r="N30" s="2401"/>
      <c r="O30" s="2400"/>
    </row>
    <row r="31" spans="1:15" ht="12.75">
      <c r="A31" s="2410">
        <v>42339</v>
      </c>
      <c r="B31" s="2403"/>
      <c r="C31" s="2405">
        <v>115.19800000000001</v>
      </c>
      <c r="D31" s="2405"/>
      <c r="E31" s="2411">
        <v>114.49717690000001</v>
      </c>
      <c r="F31" s="2403"/>
      <c r="G31" s="2402">
        <v>0</v>
      </c>
      <c r="H31" s="2403"/>
      <c r="I31" s="2402">
        <v>112.104248</v>
      </c>
      <c r="J31" s="2403"/>
      <c r="K31" s="2402" t="s">
        <v>4606</v>
      </c>
      <c r="L31" s="2403"/>
      <c r="M31" s="2402">
        <v>1.9683639000000155</v>
      </c>
      <c r="N31" s="2401"/>
      <c r="O31" s="2400"/>
    </row>
    <row r="32" spans="1:15" ht="12.75">
      <c r="A32" s="2410"/>
      <c r="B32" s="2403"/>
      <c r="C32" s="2405"/>
      <c r="D32" s="2405"/>
      <c r="E32" s="2405"/>
      <c r="F32" s="2403"/>
      <c r="G32" s="2403"/>
      <c r="H32" s="2403"/>
      <c r="I32" s="2402"/>
      <c r="J32" s="2403"/>
      <c r="K32" s="2402"/>
      <c r="L32" s="2403"/>
      <c r="M32" s="2402"/>
      <c r="N32" s="2401"/>
      <c r="O32" s="2409"/>
    </row>
    <row r="33" spans="1:15" ht="12.75">
      <c r="A33" s="2403"/>
      <c r="B33" s="2403"/>
      <c r="C33" s="2408" t="s">
        <v>1882</v>
      </c>
      <c r="D33" s="2408"/>
      <c r="E33" s="2408"/>
      <c r="F33" s="2403"/>
      <c r="G33" s="2408" t="s">
        <v>1882</v>
      </c>
      <c r="H33" s="2403"/>
      <c r="I33" s="2408" t="s">
        <v>1882</v>
      </c>
      <c r="J33" s="2403"/>
      <c r="K33" s="2408" t="s">
        <v>1882</v>
      </c>
      <c r="L33" s="2403"/>
      <c r="M33" s="2408" t="s">
        <v>1882</v>
      </c>
      <c r="N33" s="2401"/>
      <c r="O33" s="2407"/>
    </row>
    <row r="34" spans="1:15" ht="12.75">
      <c r="A34" s="2406" t="s">
        <v>152</v>
      </c>
      <c r="B34" s="2403"/>
      <c r="C34" s="2405">
        <v>1406.151374</v>
      </c>
      <c r="D34" s="2405"/>
      <c r="E34" s="2405">
        <v>1393.9334622152001</v>
      </c>
      <c r="F34" s="2403"/>
      <c r="G34" s="2402">
        <v>0</v>
      </c>
      <c r="H34" s="2403"/>
      <c r="I34" s="2404">
        <v>1313.905285</v>
      </c>
      <c r="J34" s="2403"/>
      <c r="K34" s="2402">
        <v>9.70444</v>
      </c>
      <c r="L34" s="2403"/>
      <c r="M34" s="2402">
        <v>70.323737215199998</v>
      </c>
      <c r="N34" s="2401"/>
      <c r="O34" s="2400"/>
    </row>
    <row r="35" spans="1:15" ht="12.75">
      <c r="A35" s="2388"/>
      <c r="B35" s="2388"/>
      <c r="C35" s="2399" t="s">
        <v>4288</v>
      </c>
      <c r="D35" s="2399"/>
      <c r="E35" s="2399"/>
      <c r="F35" s="2388"/>
      <c r="G35" s="2399" t="s">
        <v>4288</v>
      </c>
      <c r="H35" s="2388"/>
      <c r="I35" s="2399" t="s">
        <v>4288</v>
      </c>
      <c r="J35" s="2388"/>
      <c r="K35" s="2399" t="s">
        <v>4288</v>
      </c>
      <c r="L35" s="2388"/>
      <c r="M35" s="2399" t="s">
        <v>4288</v>
      </c>
      <c r="N35" s="2388"/>
      <c r="O35" s="2399"/>
    </row>
    <row r="36" spans="1:15" ht="12.75">
      <c r="A36" s="2388"/>
      <c r="B36" s="2388"/>
      <c r="C36" s="2388" t="s">
        <v>4287</v>
      </c>
      <c r="D36" s="2388"/>
      <c r="E36" s="2388"/>
      <c r="F36" s="2388"/>
      <c r="G36" s="2388"/>
      <c r="H36" s="2388"/>
      <c r="I36" s="2388"/>
      <c r="J36" s="2388"/>
      <c r="K36" s="2388"/>
      <c r="L36" s="2388"/>
      <c r="M36" s="2388"/>
      <c r="N36" s="2388"/>
      <c r="O36" s="2388"/>
    </row>
    <row r="37" spans="1:15" ht="12.75">
      <c r="A37" s="2398"/>
      <c r="B37" s="2388"/>
      <c r="C37" s="2397"/>
      <c r="D37" s="2397"/>
      <c r="E37" s="2397"/>
      <c r="F37" s="2396"/>
      <c r="G37" s="2396"/>
      <c r="H37" s="2396"/>
      <c r="I37" s="2396"/>
      <c r="J37" s="2396"/>
      <c r="K37" s="2396"/>
      <c r="L37" s="2396"/>
      <c r="M37" s="2396"/>
      <c r="N37" s="2396"/>
      <c r="O37" s="2396"/>
    </row>
    <row r="38" spans="1:15">
      <c r="B38" s="2655" t="s">
        <v>4286</v>
      </c>
      <c r="C38" s="2656"/>
      <c r="D38" s="2656"/>
      <c r="E38" s="2656"/>
      <c r="F38" s="2656"/>
      <c r="G38" s="2656"/>
      <c r="H38" s="2656"/>
      <c r="I38" s="2656"/>
      <c r="J38" s="2656"/>
      <c r="K38" s="2656"/>
      <c r="L38" s="2656"/>
      <c r="M38" s="2656"/>
      <c r="N38" s="2656"/>
    </row>
    <row r="39" spans="1:15">
      <c r="B39" s="2656"/>
      <c r="C39" s="2656"/>
      <c r="D39" s="2656"/>
      <c r="E39" s="2656"/>
      <c r="F39" s="2656"/>
      <c r="G39" s="2656"/>
      <c r="H39" s="2656"/>
      <c r="I39" s="2656"/>
      <c r="J39" s="2656"/>
      <c r="K39" s="2656"/>
      <c r="L39" s="2656"/>
      <c r="M39" s="2656"/>
      <c r="N39" s="2656"/>
    </row>
    <row r="40" spans="1:15">
      <c r="B40" s="2656"/>
      <c r="C40" s="2656"/>
      <c r="D40" s="2656"/>
      <c r="E40" s="2656"/>
      <c r="F40" s="2656"/>
      <c r="G40" s="2656"/>
      <c r="H40" s="2656"/>
      <c r="I40" s="2656"/>
      <c r="J40" s="2656"/>
      <c r="K40" s="2656"/>
      <c r="L40" s="2656"/>
      <c r="M40" s="2656"/>
      <c r="N40" s="2656"/>
    </row>
    <row r="41" spans="1:15">
      <c r="B41" s="2656"/>
      <c r="C41" s="2656"/>
      <c r="D41" s="2656"/>
      <c r="E41" s="2656"/>
      <c r="F41" s="2656"/>
      <c r="G41" s="2656"/>
      <c r="H41" s="2656"/>
      <c r="I41" s="2656"/>
      <c r="J41" s="2656"/>
      <c r="K41" s="2656"/>
      <c r="L41" s="2656"/>
      <c r="M41" s="2656"/>
      <c r="N41" s="2656"/>
    </row>
    <row r="42" spans="1:15">
      <c r="B42" s="2656"/>
      <c r="C42" s="2656"/>
      <c r="D42" s="2656"/>
      <c r="E42" s="2656"/>
      <c r="F42" s="2656"/>
      <c r="G42" s="2656"/>
      <c r="H42" s="2656"/>
      <c r="I42" s="2656"/>
      <c r="J42" s="2656"/>
      <c r="K42" s="2656"/>
      <c r="L42" s="2656"/>
      <c r="M42" s="2656"/>
      <c r="N42" s="2656"/>
    </row>
    <row r="43" spans="1:15" ht="15">
      <c r="A43" s="2392"/>
      <c r="B43" s="2392"/>
      <c r="C43" s="2392"/>
      <c r="D43" s="2392"/>
      <c r="E43" s="2392"/>
      <c r="F43" s="2392"/>
      <c r="G43" s="2392"/>
      <c r="H43" s="2392"/>
      <c r="I43" s="2392"/>
      <c r="J43" s="2392"/>
      <c r="K43" s="2392"/>
      <c r="L43" s="2392"/>
      <c r="M43" s="2392"/>
      <c r="N43" s="2392"/>
      <c r="O43" s="2392"/>
    </row>
    <row r="44" spans="1:15" ht="12.75">
      <c r="B44" s="2395" t="s">
        <v>4285</v>
      </c>
    </row>
    <row r="45" spans="1:15" ht="12.75">
      <c r="B45" s="2388"/>
    </row>
    <row r="46" spans="1:15" ht="12.75">
      <c r="B46" s="2388"/>
    </row>
    <row r="48" spans="1:15" ht="12.75">
      <c r="B48" s="2394"/>
    </row>
    <row r="49" spans="1:12" ht="12.75">
      <c r="B49" s="2388"/>
    </row>
    <row r="50" spans="1:12" ht="12.75">
      <c r="B50" s="2389"/>
      <c r="J50" s="2393"/>
      <c r="K50" s="2393"/>
      <c r="L50" s="2393"/>
    </row>
    <row r="51" spans="1:12" ht="18" customHeight="1">
      <c r="A51" s="2392"/>
      <c r="B51" s="2388"/>
      <c r="G51" s="2391"/>
    </row>
    <row r="52" spans="1:12" ht="12.75">
      <c r="B52" s="2388"/>
      <c r="G52" s="2390"/>
    </row>
    <row r="53" spans="1:12" ht="12.75">
      <c r="B53" s="2388"/>
    </row>
    <row r="54" spans="1:12" ht="12.75">
      <c r="B54" s="2388"/>
    </row>
    <row r="55" spans="1:12" ht="12.75">
      <c r="B55" s="2388"/>
    </row>
    <row r="56" spans="1:12" ht="12.75">
      <c r="B56" s="2389"/>
    </row>
    <row r="57" spans="1:12" ht="12.75">
      <c r="B57" s="2388"/>
    </row>
    <row r="58" spans="1:12" ht="12.75">
      <c r="B58" s="2388"/>
    </row>
  </sheetData>
  <mergeCells count="1">
    <mergeCell ref="B38:N42"/>
  </mergeCells>
  <pageMargins left="0.75" right="0.5" top="1" bottom="1" header="0.5" footer="0.5"/>
  <pageSetup scale="77" orientation="portrait" horizontalDpi="4294967292" verticalDpi="4294967292" r:id="rId1"/>
  <headerFooter alignWithMargins="0"/>
</worksheet>
</file>

<file path=xl/worksheets/sheet95.xml><?xml version="1.0" encoding="utf-8"?>
<worksheet xmlns="http://schemas.openxmlformats.org/spreadsheetml/2006/main" xmlns:r="http://schemas.openxmlformats.org/officeDocument/2006/relationships">
  <sheetPr codeName="Sheet5">
    <pageSetUpPr fitToPage="1"/>
  </sheetPr>
  <dimension ref="A1:AD56"/>
  <sheetViews>
    <sheetView showGridLines="0" view="pageBreakPreview" zoomScale="60" zoomScaleNormal="100" workbookViewId="0"/>
  </sheetViews>
  <sheetFormatPr defaultColWidth="10.7109375" defaultRowHeight="12"/>
  <cols>
    <col min="1" max="1" width="11.7109375" style="2387" customWidth="1"/>
    <col min="2" max="2" width="2.7109375" style="2387" customWidth="1"/>
    <col min="3" max="3" width="12.7109375" style="2387" customWidth="1"/>
    <col min="4" max="4" width="2.7109375" style="2387" customWidth="1"/>
    <col min="5" max="5" width="12.7109375" style="2387" customWidth="1"/>
    <col min="6" max="6" width="2.7109375" style="2387" customWidth="1"/>
    <col min="7" max="7" width="12.7109375" style="2387" customWidth="1"/>
    <col min="8" max="8" width="2.7109375" style="2387" customWidth="1"/>
    <col min="9" max="9" width="12.7109375" style="2387" customWidth="1"/>
    <col min="10" max="10" width="2.7109375" style="2387" customWidth="1"/>
    <col min="11" max="11" width="12.7109375" style="2387" customWidth="1"/>
    <col min="12" max="12" width="2.7109375" style="2387" customWidth="1"/>
    <col min="13" max="13" width="14.7109375" style="2387" customWidth="1"/>
    <col min="14" max="14" width="2.7109375" style="2387" customWidth="1"/>
    <col min="15" max="15" width="12.7109375" style="2387" customWidth="1"/>
    <col min="16" max="16" width="2.7109375" style="2387" customWidth="1"/>
    <col min="17" max="17" width="12.7109375" style="2387" customWidth="1"/>
    <col min="18" max="193" width="8.7109375" style="2387" customWidth="1"/>
    <col min="194" max="16384" width="10.7109375" style="2387"/>
  </cols>
  <sheetData>
    <row r="1" spans="1:30" ht="12.75">
      <c r="A1" s="2394" t="s">
        <v>2007</v>
      </c>
      <c r="B1" s="2403"/>
      <c r="C1" s="2403"/>
      <c r="D1" s="2403"/>
      <c r="E1" s="2403"/>
      <c r="F1" s="2403"/>
      <c r="G1" s="2403"/>
      <c r="H1" s="2403"/>
      <c r="I1" s="2403"/>
      <c r="J1" s="2394" t="s">
        <v>1741</v>
      </c>
      <c r="K1" s="2403"/>
      <c r="L1" s="2403"/>
      <c r="M1" s="2403"/>
      <c r="N1" s="2416"/>
      <c r="O1" s="2416"/>
      <c r="P1" s="2416"/>
      <c r="Q1" s="2416"/>
      <c r="R1" s="2416"/>
      <c r="S1" s="2416"/>
      <c r="T1" s="2416"/>
      <c r="U1" s="2416"/>
      <c r="V1" s="2416"/>
      <c r="W1" s="2416"/>
      <c r="X1" s="2416"/>
      <c r="Y1" s="2416"/>
      <c r="Z1" s="2416"/>
      <c r="AA1" s="2416"/>
      <c r="AB1" s="2416"/>
      <c r="AC1" s="2416"/>
      <c r="AD1" s="2416"/>
    </row>
    <row r="2" spans="1:30" ht="12.75">
      <c r="A2" s="2394" t="s">
        <v>4311</v>
      </c>
      <c r="B2" s="2403"/>
      <c r="C2" s="2403"/>
      <c r="D2" s="2403"/>
      <c r="E2" s="2403"/>
      <c r="F2" s="2403"/>
      <c r="G2" s="2403"/>
      <c r="H2" s="2403"/>
      <c r="I2" s="2403"/>
      <c r="J2" s="2403"/>
      <c r="K2" s="2403"/>
      <c r="L2" s="2403"/>
      <c r="M2" s="2403"/>
      <c r="N2" s="2416"/>
      <c r="O2" s="2416"/>
      <c r="P2" s="2416"/>
      <c r="Q2" s="2416"/>
      <c r="R2" s="2416"/>
      <c r="S2" s="2416"/>
      <c r="T2" s="2416"/>
      <c r="U2" s="2416"/>
      <c r="V2" s="2416"/>
      <c r="W2" s="2416"/>
      <c r="X2" s="2416"/>
      <c r="Y2" s="2416"/>
      <c r="Z2" s="2416"/>
      <c r="AA2" s="2416"/>
      <c r="AB2" s="2416"/>
      <c r="AC2" s="2416"/>
      <c r="AD2" s="2416"/>
    </row>
    <row r="3" spans="1:30" ht="12.75">
      <c r="A3" s="2403"/>
      <c r="B3" s="2403"/>
      <c r="C3" s="2403"/>
      <c r="D3" s="2403"/>
      <c r="E3" s="2403"/>
      <c r="F3" s="2403"/>
      <c r="G3" s="2403"/>
      <c r="H3" s="2403"/>
      <c r="I3" s="2403"/>
      <c r="J3" s="2394" t="s">
        <v>4310</v>
      </c>
      <c r="K3" s="2403"/>
      <c r="L3" s="2403"/>
      <c r="M3" s="2403"/>
      <c r="N3" s="2416"/>
      <c r="O3" s="2416"/>
      <c r="P3" s="2416"/>
      <c r="Q3" s="2416"/>
      <c r="R3" s="2416"/>
      <c r="S3" s="2416"/>
      <c r="T3" s="2416"/>
      <c r="U3" s="2416"/>
      <c r="V3" s="2416"/>
      <c r="W3" s="2416"/>
      <c r="X3" s="2416"/>
      <c r="Y3" s="2416"/>
      <c r="Z3" s="2416"/>
      <c r="AA3" s="2416"/>
      <c r="AB3" s="2416"/>
      <c r="AC3" s="2416"/>
      <c r="AD3" s="2416"/>
    </row>
    <row r="4" spans="1:30" ht="12.75">
      <c r="A4" s="2394" t="s">
        <v>4313</v>
      </c>
      <c r="B4" s="2403"/>
      <c r="C4" s="2403"/>
      <c r="D4" s="2403"/>
      <c r="E4" s="2403"/>
      <c r="F4" s="2403"/>
      <c r="G4" s="2403"/>
      <c r="H4" s="2403"/>
      <c r="I4" s="2403"/>
      <c r="J4" s="2394" t="s">
        <v>1169</v>
      </c>
      <c r="K4" s="2403"/>
      <c r="L4" s="2403"/>
      <c r="M4" s="2403"/>
      <c r="N4" s="2416"/>
      <c r="O4" s="2416"/>
      <c r="P4" s="2416"/>
      <c r="Q4" s="2416"/>
      <c r="R4" s="2416"/>
      <c r="S4" s="2416"/>
      <c r="T4" s="2416"/>
      <c r="U4" s="2416"/>
      <c r="V4" s="2416"/>
      <c r="W4" s="2416"/>
      <c r="X4" s="2416"/>
      <c r="Y4" s="2416"/>
      <c r="Z4" s="2416"/>
      <c r="AA4" s="2416"/>
      <c r="AB4" s="2416"/>
      <c r="AC4" s="2416"/>
      <c r="AD4" s="2416"/>
    </row>
    <row r="5" spans="1:30" ht="12.75">
      <c r="A5" s="2394" t="s">
        <v>4308</v>
      </c>
      <c r="B5" s="2403"/>
      <c r="C5" s="2403"/>
      <c r="D5" s="2403"/>
      <c r="E5" s="2403"/>
      <c r="F5" s="2403"/>
      <c r="G5" s="2403"/>
      <c r="H5" s="2403"/>
      <c r="I5" s="2403"/>
      <c r="J5" s="2394" t="s">
        <v>4307</v>
      </c>
      <c r="K5" s="2403"/>
      <c r="L5" s="2403"/>
      <c r="M5" s="2403"/>
      <c r="N5" s="2416"/>
      <c r="O5" s="2416"/>
      <c r="P5" s="2416"/>
      <c r="Q5" s="2416"/>
      <c r="R5" s="2416"/>
      <c r="S5" s="2416"/>
      <c r="T5" s="2416"/>
      <c r="U5" s="2416"/>
      <c r="V5" s="2416"/>
      <c r="W5" s="2416"/>
      <c r="X5" s="2416"/>
      <c r="Y5" s="2416"/>
      <c r="Z5" s="2416"/>
      <c r="AA5" s="2416"/>
      <c r="AB5" s="2416"/>
      <c r="AC5" s="2416"/>
      <c r="AD5" s="2416"/>
    </row>
    <row r="6" spans="1:30" ht="12.75">
      <c r="A6" s="2394" t="s">
        <v>4312</v>
      </c>
      <c r="B6" s="2403"/>
      <c r="C6" s="2403"/>
      <c r="D6" s="2403"/>
      <c r="E6" s="2403"/>
      <c r="F6" s="2403"/>
      <c r="G6" s="2403"/>
      <c r="H6" s="2403"/>
      <c r="I6" s="2403"/>
      <c r="J6" s="2403"/>
      <c r="K6" s="2403"/>
      <c r="L6" s="2403"/>
      <c r="M6" s="2403"/>
      <c r="N6" s="2416"/>
      <c r="O6" s="2416"/>
      <c r="P6" s="2416"/>
      <c r="Q6" s="2416"/>
      <c r="R6" s="2416"/>
      <c r="S6" s="2416"/>
      <c r="T6" s="2416"/>
      <c r="U6" s="2416"/>
      <c r="V6" s="2416"/>
      <c r="W6" s="2416"/>
      <c r="X6" s="2416"/>
      <c r="Y6" s="2416"/>
      <c r="Z6" s="2416"/>
      <c r="AA6" s="2416"/>
      <c r="AB6" s="2416"/>
      <c r="AC6" s="2416"/>
      <c r="AD6" s="2416"/>
    </row>
    <row r="7" spans="1:30" ht="12.75">
      <c r="A7" s="2394"/>
      <c r="B7" s="2403"/>
      <c r="C7" s="2403"/>
      <c r="D7" s="2403"/>
      <c r="E7" s="2403"/>
      <c r="F7" s="2403"/>
      <c r="G7" s="2403"/>
      <c r="H7" s="2403"/>
      <c r="I7" s="2403"/>
      <c r="J7" s="2403"/>
      <c r="K7" s="2403"/>
      <c r="L7" s="2403"/>
      <c r="M7" s="2403"/>
      <c r="N7" s="2416"/>
      <c r="O7" s="2416"/>
      <c r="P7" s="2416"/>
      <c r="Q7" s="2416"/>
      <c r="R7" s="2416"/>
      <c r="S7" s="2416"/>
      <c r="T7" s="2416"/>
      <c r="U7" s="2416"/>
      <c r="V7" s="2416"/>
      <c r="W7" s="2416"/>
      <c r="X7" s="2416"/>
      <c r="Y7" s="2416"/>
      <c r="Z7" s="2416"/>
      <c r="AA7" s="2416"/>
      <c r="AB7" s="2416"/>
      <c r="AC7" s="2416"/>
      <c r="AD7" s="2416"/>
    </row>
    <row r="8" spans="1:30" ht="12.75">
      <c r="A8" s="2394"/>
      <c r="B8" s="2403"/>
      <c r="C8" s="2403"/>
      <c r="D8" s="2403"/>
      <c r="E8" s="2403"/>
      <c r="F8" s="2403"/>
      <c r="G8" s="2403"/>
      <c r="H8" s="2403"/>
      <c r="I8" s="2403"/>
      <c r="J8" s="2403"/>
      <c r="K8" s="2403"/>
      <c r="L8" s="2403"/>
      <c r="M8" s="2403"/>
      <c r="N8" s="2416"/>
      <c r="O8" s="2416"/>
      <c r="P8" s="2416"/>
      <c r="Q8" s="2416"/>
      <c r="R8" s="2416"/>
      <c r="S8" s="2416"/>
      <c r="T8" s="2416"/>
      <c r="U8" s="2416"/>
      <c r="V8" s="2416"/>
      <c r="W8" s="2416"/>
      <c r="X8" s="2416"/>
      <c r="Y8" s="2416"/>
      <c r="Z8" s="2416"/>
      <c r="AA8" s="2416"/>
      <c r="AB8" s="2416"/>
      <c r="AC8" s="2416"/>
      <c r="AD8" s="2416"/>
    </row>
    <row r="9" spans="1:30" ht="12.75">
      <c r="A9" s="2394" t="s">
        <v>4305</v>
      </c>
      <c r="B9" s="2403"/>
      <c r="C9" s="2403"/>
      <c r="D9" s="2403"/>
      <c r="E9" s="2403"/>
      <c r="F9" s="2403"/>
      <c r="G9" s="2403"/>
      <c r="H9" s="2403"/>
      <c r="I9" s="2403"/>
      <c r="J9" s="2403"/>
      <c r="K9" s="2403"/>
      <c r="L9" s="2403"/>
      <c r="M9" s="2403"/>
      <c r="N9" s="2416"/>
      <c r="O9" s="2416"/>
      <c r="P9" s="2416"/>
      <c r="Q9" s="2416"/>
      <c r="R9" s="2416"/>
      <c r="S9" s="2416"/>
      <c r="T9" s="2416"/>
      <c r="U9" s="2416"/>
      <c r="V9" s="2416"/>
      <c r="W9" s="2416"/>
      <c r="X9" s="2416"/>
      <c r="Y9" s="2416"/>
      <c r="Z9" s="2416"/>
      <c r="AA9" s="2416"/>
      <c r="AB9" s="2416"/>
      <c r="AC9" s="2416"/>
      <c r="AD9" s="2416"/>
    </row>
    <row r="10" spans="1:30" ht="12.75">
      <c r="A10" s="2394" t="s">
        <v>4304</v>
      </c>
      <c r="B10" s="2403"/>
      <c r="C10" s="2403"/>
      <c r="D10" s="2403"/>
      <c r="E10" s="2403"/>
      <c r="F10" s="2403"/>
      <c r="G10" s="2403"/>
      <c r="H10" s="2403"/>
      <c r="I10" s="2403"/>
      <c r="J10" s="2403"/>
      <c r="K10" s="2403"/>
      <c r="L10" s="2403"/>
      <c r="M10" s="2403"/>
      <c r="N10" s="2416"/>
      <c r="O10" s="2416"/>
      <c r="P10" s="2416"/>
      <c r="Q10" s="2416"/>
      <c r="R10" s="2416"/>
      <c r="S10" s="2416"/>
      <c r="T10" s="2416"/>
      <c r="U10" s="2416"/>
      <c r="V10" s="2416"/>
      <c r="W10" s="2416"/>
      <c r="X10" s="2416"/>
      <c r="Y10" s="2416"/>
      <c r="Z10" s="2416"/>
      <c r="AA10" s="2416"/>
      <c r="AB10" s="2416"/>
      <c r="AC10" s="2416"/>
      <c r="AD10" s="2416"/>
    </row>
    <row r="11" spans="1:30" ht="12.75">
      <c r="A11" s="2394" t="s">
        <v>4303</v>
      </c>
      <c r="B11" s="2403"/>
      <c r="C11" s="2403"/>
      <c r="D11" s="2403"/>
      <c r="E11" s="2403"/>
      <c r="F11" s="2403"/>
      <c r="G11" s="2403"/>
      <c r="H11" s="2403"/>
      <c r="I11" s="2403"/>
      <c r="J11" s="2403"/>
      <c r="K11" s="2403"/>
      <c r="L11" s="2403"/>
      <c r="M11" s="2403"/>
      <c r="N11" s="2416"/>
      <c r="O11" s="2416"/>
      <c r="P11" s="2416"/>
    </row>
    <row r="12" spans="1:30" ht="12.75">
      <c r="A12" s="2394" t="s">
        <v>4302</v>
      </c>
      <c r="B12" s="2403"/>
      <c r="C12" s="2403"/>
      <c r="D12" s="2403"/>
      <c r="E12" s="2403"/>
      <c r="F12" s="2403"/>
      <c r="G12" s="2403"/>
      <c r="H12" s="2403"/>
      <c r="I12" s="2403"/>
      <c r="J12" s="2403"/>
      <c r="K12" s="2403"/>
      <c r="L12" s="2403"/>
      <c r="M12" s="2403"/>
      <c r="N12" s="2416"/>
      <c r="O12" s="2416"/>
      <c r="P12" s="2416"/>
    </row>
    <row r="13" spans="1:30" ht="12.75">
      <c r="A13" s="2394" t="s">
        <v>4301</v>
      </c>
      <c r="B13" s="2403"/>
      <c r="C13" s="2403"/>
      <c r="D13" s="2403"/>
      <c r="E13" s="2403"/>
      <c r="F13" s="2403"/>
      <c r="G13" s="2403"/>
      <c r="H13" s="2403"/>
      <c r="I13" s="2403"/>
      <c r="J13" s="2403"/>
      <c r="K13" s="2403"/>
      <c r="L13" s="2417"/>
      <c r="M13" s="2403"/>
      <c r="N13" s="2416"/>
      <c r="O13" s="2416"/>
      <c r="P13" s="2416"/>
    </row>
    <row r="14" spans="1:30" ht="12.75">
      <c r="A14" s="2408" t="s">
        <v>4289</v>
      </c>
      <c r="B14" s="2408" t="s">
        <v>4289</v>
      </c>
      <c r="C14" s="2408" t="s">
        <v>4289</v>
      </c>
      <c r="D14" s="2408" t="s">
        <v>4289</v>
      </c>
      <c r="E14" s="2408" t="s">
        <v>4289</v>
      </c>
      <c r="F14" s="2408" t="s">
        <v>4289</v>
      </c>
      <c r="G14" s="2408" t="s">
        <v>4289</v>
      </c>
      <c r="H14" s="2408" t="s">
        <v>4289</v>
      </c>
      <c r="I14" s="2408" t="s">
        <v>4289</v>
      </c>
      <c r="J14" s="2408" t="s">
        <v>4289</v>
      </c>
      <c r="K14" s="2408" t="s">
        <v>4289</v>
      </c>
      <c r="L14" s="2408" t="s">
        <v>4289</v>
      </c>
      <c r="M14" s="2408" t="s">
        <v>4289</v>
      </c>
      <c r="N14" s="2416"/>
      <c r="O14" s="2416"/>
      <c r="P14" s="2416"/>
    </row>
    <row r="15" spans="1:30" ht="12.75" customHeight="1">
      <c r="A15" s="2403"/>
      <c r="B15" s="2403"/>
      <c r="C15" s="2406" t="s">
        <v>1321</v>
      </c>
      <c r="D15" s="2406"/>
      <c r="E15" s="2406"/>
      <c r="F15" s="2403"/>
      <c r="G15" s="2415" t="s">
        <v>1322</v>
      </c>
      <c r="H15" s="2403"/>
      <c r="I15" s="2406" t="s">
        <v>1323</v>
      </c>
      <c r="J15" s="2403"/>
      <c r="K15" s="2406" t="s">
        <v>1324</v>
      </c>
      <c r="L15" s="2403"/>
      <c r="M15" s="2406" t="s">
        <v>715</v>
      </c>
      <c r="N15" s="2403"/>
      <c r="O15" s="2406"/>
      <c r="P15" s="2416"/>
    </row>
    <row r="16" spans="1:30" ht="12.75">
      <c r="A16" s="2403"/>
      <c r="B16" s="2403"/>
      <c r="C16" s="2403"/>
      <c r="D16" s="2403"/>
      <c r="E16" s="2403"/>
      <c r="F16" s="2403"/>
      <c r="G16" s="2403"/>
      <c r="H16" s="2403"/>
      <c r="I16" s="2403"/>
      <c r="J16" s="2403"/>
      <c r="K16" s="2403"/>
      <c r="L16" s="2403"/>
      <c r="M16" s="2406" t="s">
        <v>4299</v>
      </c>
      <c r="N16" s="2403"/>
      <c r="O16" s="2406"/>
      <c r="P16" s="2416"/>
    </row>
    <row r="17" spans="1:16" ht="12.75">
      <c r="A17" s="2406" t="s">
        <v>1131</v>
      </c>
      <c r="B17" s="2403"/>
      <c r="C17" s="2406" t="s">
        <v>4300</v>
      </c>
      <c r="D17" s="2406"/>
      <c r="E17" s="2406" t="s">
        <v>4300</v>
      </c>
      <c r="F17" s="2403"/>
      <c r="G17" s="2406" t="s">
        <v>885</v>
      </c>
      <c r="H17" s="2403"/>
      <c r="I17" s="2406" t="s">
        <v>885</v>
      </c>
      <c r="J17" s="2403"/>
      <c r="K17" s="2406" t="s">
        <v>1666</v>
      </c>
      <c r="L17" s="2403"/>
      <c r="M17" s="2406" t="s">
        <v>4292</v>
      </c>
      <c r="N17" s="2403"/>
      <c r="O17" s="2406"/>
      <c r="P17" s="2416"/>
    </row>
    <row r="18" spans="1:16" ht="12.75">
      <c r="A18" s="2406" t="s">
        <v>1658</v>
      </c>
      <c r="B18" s="2403"/>
      <c r="C18" s="2406" t="s">
        <v>4298</v>
      </c>
      <c r="D18" s="2406"/>
      <c r="E18" s="2406" t="s">
        <v>4297</v>
      </c>
      <c r="F18" s="2403"/>
      <c r="G18" s="2406" t="s">
        <v>4296</v>
      </c>
      <c r="H18" s="2403"/>
      <c r="I18" s="2406" t="s">
        <v>4295</v>
      </c>
      <c r="J18" s="2403"/>
      <c r="K18" s="2406" t="s">
        <v>4294</v>
      </c>
      <c r="L18" s="2403"/>
      <c r="M18" s="2406" t="s">
        <v>4293</v>
      </c>
      <c r="N18" s="2403"/>
      <c r="O18" s="2406"/>
      <c r="P18" s="2416"/>
    </row>
    <row r="19" spans="1:16" ht="12.75">
      <c r="A19" s="2408" t="s">
        <v>4289</v>
      </c>
      <c r="B19" s="2403"/>
      <c r="C19" s="2413" t="s">
        <v>4291</v>
      </c>
      <c r="D19" s="2414"/>
      <c r="E19" s="2413" t="s">
        <v>4290</v>
      </c>
      <c r="F19" s="2403"/>
      <c r="G19" s="2412"/>
      <c r="H19" s="2403"/>
      <c r="I19" s="2408" t="s">
        <v>4289</v>
      </c>
      <c r="J19" s="2403"/>
      <c r="K19" s="2408" t="s">
        <v>4289</v>
      </c>
      <c r="L19" s="2403"/>
      <c r="M19" s="2408" t="s">
        <v>4289</v>
      </c>
      <c r="N19" s="2403"/>
      <c r="O19" s="2408"/>
      <c r="P19" s="2416"/>
    </row>
    <row r="20" spans="1:16" ht="12.75">
      <c r="A20" s="2410">
        <v>42005</v>
      </c>
      <c r="B20" s="2403"/>
      <c r="C20" s="2405">
        <v>0.51200000000000023</v>
      </c>
      <c r="D20" s="2405"/>
      <c r="E20" s="2418">
        <v>0.50483200000000028</v>
      </c>
      <c r="F20" s="2403"/>
      <c r="G20" s="2402">
        <v>0</v>
      </c>
      <c r="H20" s="2403"/>
      <c r="I20" s="2402">
        <v>0.49326999999999999</v>
      </c>
      <c r="J20" s="2403"/>
      <c r="K20" s="2402">
        <v>1.831E-2</v>
      </c>
      <c r="L20" s="2403"/>
      <c r="M20" s="2402">
        <v>-6.7479999999997056E-3</v>
      </c>
      <c r="N20" s="2401"/>
      <c r="O20" s="2400"/>
      <c r="P20" s="2416"/>
    </row>
    <row r="21" spans="1:16" ht="12.75">
      <c r="A21" s="2410">
        <v>42036</v>
      </c>
      <c r="B21" s="2403"/>
      <c r="C21" s="2405">
        <v>0.44200000000000017</v>
      </c>
      <c r="D21" s="2405"/>
      <c r="E21" s="2418">
        <v>0.43581200000000014</v>
      </c>
      <c r="F21" s="2403"/>
      <c r="G21" s="2402">
        <v>0</v>
      </c>
      <c r="H21" s="2403"/>
      <c r="I21" s="2402">
        <v>0.41338999999999998</v>
      </c>
      <c r="J21" s="2403"/>
      <c r="K21" s="2402">
        <v>4.5780000000000001E-2</v>
      </c>
      <c r="L21" s="2403"/>
      <c r="M21" s="2402">
        <v>-2.3357999999999837E-2</v>
      </c>
      <c r="N21" s="2401"/>
      <c r="O21" s="2400"/>
      <c r="P21" s="2416"/>
    </row>
    <row r="22" spans="1:16" ht="12.75">
      <c r="A22" s="2410">
        <v>42064</v>
      </c>
      <c r="B22" s="2403"/>
      <c r="C22" s="2405">
        <v>0.57500000000000018</v>
      </c>
      <c r="D22" s="2405"/>
      <c r="E22" s="2418">
        <v>0.56695000000000018</v>
      </c>
      <c r="F22" s="2403"/>
      <c r="G22" s="2402">
        <v>0</v>
      </c>
      <c r="H22" s="2403"/>
      <c r="I22" s="2402">
        <v>0.37451000000000001</v>
      </c>
      <c r="J22" s="2403"/>
      <c r="K22" s="2402">
        <v>2.2040000000000001E-2</v>
      </c>
      <c r="L22" s="2403"/>
      <c r="M22" s="2402">
        <v>0.17040000000000016</v>
      </c>
      <c r="N22" s="2401"/>
      <c r="O22" s="2400"/>
      <c r="P22" s="2416"/>
    </row>
    <row r="23" spans="1:16" ht="12.75">
      <c r="A23" s="2410">
        <v>42095</v>
      </c>
      <c r="B23" s="2403"/>
      <c r="C23" s="2405">
        <v>0.62000000000000022</v>
      </c>
      <c r="D23" s="2405"/>
      <c r="E23" s="2418">
        <v>0.6113200000000002</v>
      </c>
      <c r="F23" s="2403"/>
      <c r="G23" s="2402">
        <v>0</v>
      </c>
      <c r="H23" s="2403"/>
      <c r="I23" s="2402">
        <v>0.45043</v>
      </c>
      <c r="J23" s="2403"/>
      <c r="K23" s="2402">
        <v>1.5820000000000001E-2</v>
      </c>
      <c r="L23" s="2403"/>
      <c r="M23" s="2402">
        <v>0.1450700000000002</v>
      </c>
      <c r="N23" s="2401"/>
      <c r="O23" s="2400"/>
      <c r="P23" s="2416"/>
    </row>
    <row r="24" spans="1:16" ht="12.75">
      <c r="A24" s="2410">
        <v>42125</v>
      </c>
      <c r="B24" s="2403"/>
      <c r="C24" s="2405">
        <v>0.86400000000000055</v>
      </c>
      <c r="D24" s="2405"/>
      <c r="E24" s="2418">
        <v>0.85190400000000055</v>
      </c>
      <c r="F24" s="2403"/>
      <c r="G24" s="2402">
        <v>0</v>
      </c>
      <c r="H24" s="2403"/>
      <c r="I24" s="2402">
        <v>0.62981999999999994</v>
      </c>
      <c r="J24" s="2403"/>
      <c r="K24" s="2402">
        <v>1.2200000000000001E-2</v>
      </c>
      <c r="L24" s="2403"/>
      <c r="M24" s="2402">
        <v>0.20988400000000063</v>
      </c>
      <c r="N24" s="2401"/>
      <c r="O24" s="2400"/>
      <c r="P24" s="2416"/>
    </row>
    <row r="25" spans="1:16" ht="12.75" customHeight="1">
      <c r="A25" s="2410">
        <v>42156</v>
      </c>
      <c r="B25" s="2403"/>
      <c r="C25" s="2405">
        <v>0.64300000000000024</v>
      </c>
      <c r="D25" s="2405"/>
      <c r="E25" s="2418">
        <v>0.63399800000000028</v>
      </c>
      <c r="F25" s="2403"/>
      <c r="G25" s="2402">
        <v>0</v>
      </c>
      <c r="H25" s="2403"/>
      <c r="I25" s="2402">
        <v>0.72231000000000001</v>
      </c>
      <c r="J25" s="2403"/>
      <c r="K25" s="2402">
        <v>1.7649999999999999E-2</v>
      </c>
      <c r="L25" s="2403"/>
      <c r="M25" s="2402">
        <v>-0.10596199999999972</v>
      </c>
      <c r="N25" s="2401"/>
      <c r="O25" s="2400"/>
      <c r="P25" s="2416"/>
    </row>
    <row r="26" spans="1:16" ht="12.75">
      <c r="A26" s="2410">
        <v>42186</v>
      </c>
      <c r="B26" s="2403"/>
      <c r="C26" s="2405">
        <v>0.55800000000000016</v>
      </c>
      <c r="D26" s="2405"/>
      <c r="E26" s="2418">
        <v>0.55018800000000012</v>
      </c>
      <c r="F26" s="2403"/>
      <c r="G26" s="2402">
        <v>0</v>
      </c>
      <c r="H26" s="2403"/>
      <c r="I26" s="2402">
        <v>0.48829</v>
      </c>
      <c r="J26" s="2403"/>
      <c r="K26" s="2402">
        <v>1.4330000000000001E-2</v>
      </c>
      <c r="L26" s="2403"/>
      <c r="M26" s="2402">
        <v>4.7568000000000117E-2</v>
      </c>
      <c r="N26" s="2401"/>
      <c r="O26" s="2400"/>
      <c r="P26" s="2416"/>
    </row>
    <row r="27" spans="1:16" ht="12.75">
      <c r="A27" s="2410">
        <v>42217</v>
      </c>
      <c r="B27" s="2403"/>
      <c r="C27" s="2405">
        <v>0.50600000000000023</v>
      </c>
      <c r="D27" s="2405"/>
      <c r="E27" s="2418">
        <v>0.49891600000000025</v>
      </c>
      <c r="F27" s="2403"/>
      <c r="G27" s="2402">
        <v>0</v>
      </c>
      <c r="H27" s="2403"/>
      <c r="I27" s="2402">
        <v>0.53176999999999996</v>
      </c>
      <c r="J27" s="2403"/>
      <c r="K27" s="2402">
        <v>1.481E-2</v>
      </c>
      <c r="L27" s="2403"/>
      <c r="M27" s="2402">
        <v>-4.766399999999972E-2</v>
      </c>
      <c r="N27" s="2401"/>
      <c r="O27" s="2400"/>
      <c r="P27" s="2416"/>
    </row>
    <row r="28" spans="1:16" ht="12.75">
      <c r="A28" s="2410">
        <v>42248</v>
      </c>
      <c r="B28" s="2403"/>
      <c r="C28" s="2405">
        <v>0.46800000000000014</v>
      </c>
      <c r="D28" s="2405"/>
      <c r="E28" s="2418">
        <v>0.46144800000000014</v>
      </c>
      <c r="F28" s="2403"/>
      <c r="G28" s="2402">
        <v>0</v>
      </c>
      <c r="H28" s="2403"/>
      <c r="I28" s="2402">
        <v>0.42087999999999998</v>
      </c>
      <c r="J28" s="2403"/>
      <c r="K28" s="2402">
        <v>1.8110000000000001E-2</v>
      </c>
      <c r="L28" s="2403"/>
      <c r="M28" s="2402">
        <v>2.2458000000000158E-2</v>
      </c>
      <c r="N28" s="2401"/>
      <c r="O28" s="2400"/>
      <c r="P28" s="2416"/>
    </row>
    <row r="29" spans="1:16" ht="12.75">
      <c r="A29" s="2410">
        <v>42278</v>
      </c>
      <c r="B29" s="2403"/>
      <c r="C29" s="2405">
        <v>0.6050000000000002</v>
      </c>
      <c r="D29" s="2405"/>
      <c r="E29" s="2418">
        <v>0.59653000000000023</v>
      </c>
      <c r="F29" s="2403"/>
      <c r="G29" s="2402">
        <v>0</v>
      </c>
      <c r="H29" s="2403"/>
      <c r="I29" s="2402">
        <v>0.43495</v>
      </c>
      <c r="J29" s="2403"/>
      <c r="K29" s="2402">
        <v>1.8409999999999999E-2</v>
      </c>
      <c r="L29" s="2403"/>
      <c r="M29" s="2402">
        <v>0.14317000000000021</v>
      </c>
      <c r="N29" s="2401"/>
      <c r="O29" s="2400"/>
      <c r="P29" s="2416"/>
    </row>
    <row r="30" spans="1:16" ht="12.75">
      <c r="A30" s="2410">
        <v>42309</v>
      </c>
      <c r="B30" s="2403"/>
      <c r="C30" s="2405">
        <v>0.58000000000000018</v>
      </c>
      <c r="D30" s="2405"/>
      <c r="E30" s="2418">
        <v>0.57188000000000017</v>
      </c>
      <c r="F30" s="2403"/>
      <c r="G30" s="2402">
        <v>0</v>
      </c>
      <c r="H30" s="2403"/>
      <c r="I30" s="2402">
        <v>0.50513999999999992</v>
      </c>
      <c r="J30" s="2403"/>
      <c r="K30" s="2402">
        <v>3.0339999999999999E-2</v>
      </c>
      <c r="L30" s="2403"/>
      <c r="M30" s="2402">
        <v>3.6400000000000245E-2</v>
      </c>
      <c r="N30" s="2401"/>
      <c r="O30" s="2400"/>
      <c r="P30" s="2416"/>
    </row>
    <row r="31" spans="1:16" ht="12.75">
      <c r="A31" s="2410">
        <v>42339</v>
      </c>
      <c r="B31" s="2403"/>
      <c r="C31" s="2405">
        <v>0.57400000000000018</v>
      </c>
      <c r="D31" s="2405"/>
      <c r="E31" s="2418">
        <v>0.56596400000000013</v>
      </c>
      <c r="F31" s="2403"/>
      <c r="G31" s="2402">
        <v>0</v>
      </c>
      <c r="H31" s="2403"/>
      <c r="I31" s="2402">
        <v>0.52964</v>
      </c>
      <c r="J31" s="2403"/>
      <c r="K31" s="2402">
        <v>1.37E-2</v>
      </c>
      <c r="L31" s="2403"/>
      <c r="M31" s="2402">
        <v>2.2624000000000134E-2</v>
      </c>
      <c r="N31" s="2401"/>
      <c r="O31" s="2400"/>
      <c r="P31" s="2416"/>
    </row>
    <row r="32" spans="1:16" ht="12.75">
      <c r="A32" s="2410"/>
      <c r="B32" s="2403"/>
      <c r="C32" s="2405"/>
      <c r="D32" s="2405"/>
      <c r="E32" s="2405"/>
      <c r="F32" s="2403"/>
      <c r="G32" s="2403"/>
      <c r="H32" s="2403"/>
      <c r="I32" s="2402"/>
      <c r="J32" s="2403"/>
      <c r="K32" s="2402"/>
      <c r="L32" s="2403"/>
      <c r="M32" s="2402"/>
      <c r="N32" s="2401"/>
      <c r="O32" s="2409"/>
      <c r="P32" s="2416"/>
    </row>
    <row r="33" spans="1:16" ht="12.75">
      <c r="A33" s="2403"/>
      <c r="B33" s="2403"/>
      <c r="C33" s="2408" t="s">
        <v>1882</v>
      </c>
      <c r="D33" s="2408"/>
      <c r="E33" s="2408"/>
      <c r="F33" s="2403"/>
      <c r="G33" s="2408" t="s">
        <v>1882</v>
      </c>
      <c r="H33" s="2403"/>
      <c r="I33" s="2408" t="s">
        <v>1882</v>
      </c>
      <c r="J33" s="2403"/>
      <c r="K33" s="2408" t="s">
        <v>1882</v>
      </c>
      <c r="L33" s="2403"/>
      <c r="M33" s="2408" t="s">
        <v>1882</v>
      </c>
      <c r="N33" s="2401"/>
      <c r="O33" s="2407"/>
      <c r="P33" s="2416"/>
    </row>
    <row r="34" spans="1:16" ht="12.75">
      <c r="A34" s="2406" t="s">
        <v>152</v>
      </c>
      <c r="B34" s="2403"/>
      <c r="C34" s="2405">
        <v>6.9470000000000027</v>
      </c>
      <c r="D34" s="2405"/>
      <c r="E34" s="2405">
        <v>6.8497420000000027</v>
      </c>
      <c r="F34" s="2403"/>
      <c r="G34" s="2402">
        <v>0</v>
      </c>
      <c r="H34" s="2403"/>
      <c r="I34" s="2402">
        <v>5.9943999999999997</v>
      </c>
      <c r="J34" s="2403"/>
      <c r="K34" s="2402">
        <v>0.24150000000000005</v>
      </c>
      <c r="L34" s="2403"/>
      <c r="M34" s="2402">
        <v>0.61384200000000289</v>
      </c>
      <c r="N34" s="2401"/>
      <c r="O34" s="2400"/>
      <c r="P34" s="2416"/>
    </row>
    <row r="35" spans="1:16" ht="12.75">
      <c r="A35" s="2403"/>
      <c r="B35" s="2403"/>
      <c r="C35" s="2408" t="s">
        <v>4288</v>
      </c>
      <c r="D35" s="2408"/>
      <c r="E35" s="2408"/>
      <c r="F35" s="2403"/>
      <c r="G35" s="2408" t="s">
        <v>4288</v>
      </c>
      <c r="H35" s="2403"/>
      <c r="I35" s="2408" t="s">
        <v>4288</v>
      </c>
      <c r="J35" s="2403"/>
      <c r="K35" s="2408" t="s">
        <v>4288</v>
      </c>
      <c r="L35" s="2403"/>
      <c r="M35" s="2408" t="s">
        <v>4288</v>
      </c>
      <c r="N35" s="2403"/>
      <c r="O35" s="2408"/>
      <c r="P35" s="2416"/>
    </row>
    <row r="36" spans="1:16" ht="18" customHeight="1">
      <c r="A36" s="2388"/>
      <c r="B36" s="2388"/>
      <c r="C36" s="2388" t="s">
        <v>4287</v>
      </c>
      <c r="D36" s="2388"/>
      <c r="E36" s="2388"/>
      <c r="F36" s="2388"/>
      <c r="G36" s="2388"/>
      <c r="H36" s="2388"/>
      <c r="I36" s="2388"/>
      <c r="J36" s="2388"/>
      <c r="K36" s="2388"/>
      <c r="L36" s="2388"/>
      <c r="M36" s="2388"/>
      <c r="N36" s="2388"/>
      <c r="O36" s="2388"/>
    </row>
    <row r="37" spans="1:16" ht="12.75">
      <c r="A37" s="2398"/>
      <c r="B37" s="2388"/>
      <c r="C37" s="2397"/>
      <c r="D37" s="2397"/>
      <c r="E37" s="2397"/>
      <c r="F37" s="2396"/>
      <c r="G37" s="2396"/>
      <c r="H37" s="2396"/>
      <c r="I37" s="2396"/>
      <c r="J37" s="2396"/>
      <c r="K37" s="2396"/>
      <c r="L37" s="2396"/>
      <c r="M37" s="2396"/>
      <c r="N37" s="2396"/>
      <c r="O37" s="2396"/>
    </row>
    <row r="38" spans="1:16">
      <c r="B38" s="2655" t="s">
        <v>4286</v>
      </c>
      <c r="C38" s="2656"/>
      <c r="D38" s="2656"/>
      <c r="E38" s="2656"/>
      <c r="F38" s="2656"/>
      <c r="G38" s="2656"/>
      <c r="H38" s="2656"/>
      <c r="I38" s="2656"/>
      <c r="J38" s="2656"/>
      <c r="K38" s="2656"/>
      <c r="L38" s="2656"/>
      <c r="M38" s="2656"/>
      <c r="N38" s="2656"/>
    </row>
    <row r="39" spans="1:16">
      <c r="B39" s="2656"/>
      <c r="C39" s="2656"/>
      <c r="D39" s="2656"/>
      <c r="E39" s="2656"/>
      <c r="F39" s="2656"/>
      <c r="G39" s="2656"/>
      <c r="H39" s="2656"/>
      <c r="I39" s="2656"/>
      <c r="J39" s="2656"/>
      <c r="K39" s="2656"/>
      <c r="L39" s="2656"/>
      <c r="M39" s="2656"/>
      <c r="N39" s="2656"/>
    </row>
    <row r="40" spans="1:16">
      <c r="B40" s="2656"/>
      <c r="C40" s="2656"/>
      <c r="D40" s="2656"/>
      <c r="E40" s="2656"/>
      <c r="F40" s="2656"/>
      <c r="G40" s="2656"/>
      <c r="H40" s="2656"/>
      <c r="I40" s="2656"/>
      <c r="J40" s="2656"/>
      <c r="K40" s="2656"/>
      <c r="L40" s="2656"/>
      <c r="M40" s="2656"/>
      <c r="N40" s="2656"/>
    </row>
    <row r="41" spans="1:16">
      <c r="B41" s="2656"/>
      <c r="C41" s="2656"/>
      <c r="D41" s="2656"/>
      <c r="E41" s="2656"/>
      <c r="F41" s="2656"/>
      <c r="G41" s="2656"/>
      <c r="H41" s="2656"/>
      <c r="I41" s="2656"/>
      <c r="J41" s="2656"/>
      <c r="K41" s="2656"/>
      <c r="L41" s="2656"/>
      <c r="M41" s="2656"/>
      <c r="N41" s="2656"/>
    </row>
    <row r="42" spans="1:16">
      <c r="B42" s="2656"/>
      <c r="C42" s="2656"/>
      <c r="D42" s="2656"/>
      <c r="E42" s="2656"/>
      <c r="F42" s="2656"/>
      <c r="G42" s="2656"/>
      <c r="H42" s="2656"/>
      <c r="I42" s="2656"/>
      <c r="J42" s="2656"/>
      <c r="K42" s="2656"/>
      <c r="L42" s="2656"/>
      <c r="M42" s="2656"/>
      <c r="N42" s="2656"/>
    </row>
    <row r="43" spans="1:16" ht="15">
      <c r="A43" s="2392"/>
      <c r="B43" s="2392"/>
      <c r="C43" s="2392"/>
      <c r="D43" s="2392"/>
      <c r="E43" s="2392"/>
      <c r="F43" s="2392"/>
      <c r="G43" s="2392"/>
      <c r="H43" s="2392"/>
      <c r="I43" s="2392"/>
      <c r="J43" s="2392"/>
      <c r="K43" s="2392"/>
      <c r="L43" s="2392"/>
      <c r="M43" s="2392"/>
      <c r="N43" s="2392"/>
      <c r="O43" s="2392"/>
    </row>
    <row r="44" spans="1:16" ht="12.75">
      <c r="B44" s="2395" t="s">
        <v>4285</v>
      </c>
    </row>
    <row r="45" spans="1:16" ht="12.75">
      <c r="B45" s="2388"/>
    </row>
    <row r="46" spans="1:16" ht="12.75">
      <c r="B46" s="2389"/>
    </row>
    <row r="47" spans="1:16" ht="12.75">
      <c r="B47" s="2388"/>
    </row>
    <row r="48" spans="1:16" ht="12.75">
      <c r="B48" s="2388"/>
    </row>
    <row r="49" spans="2:3" ht="12.75">
      <c r="B49" s="2388"/>
    </row>
    <row r="50" spans="2:3" ht="12.75">
      <c r="B50" s="2388"/>
    </row>
    <row r="53" spans="2:3" ht="12.75">
      <c r="C53" s="2388"/>
    </row>
    <row r="54" spans="2:3" ht="12.75">
      <c r="C54" s="2388"/>
    </row>
    <row r="55" spans="2:3" ht="12.75">
      <c r="C55" s="2388"/>
    </row>
    <row r="56" spans="2:3" ht="12.75">
      <c r="C56" s="2388"/>
    </row>
  </sheetData>
  <mergeCells count="1">
    <mergeCell ref="B38:N42"/>
  </mergeCells>
  <pageMargins left="0.75" right="0.5" top="1" bottom="1" header="0.5" footer="0.5"/>
  <pageSetup scale="86" orientation="portrait" horizontalDpi="4294967292" verticalDpi="4294967292" r:id="rId1"/>
  <headerFooter alignWithMargins="0"/>
</worksheet>
</file>

<file path=xl/worksheets/sheet96.xml><?xml version="1.0" encoding="utf-8"?>
<worksheet xmlns="http://schemas.openxmlformats.org/spreadsheetml/2006/main" xmlns:r="http://schemas.openxmlformats.org/officeDocument/2006/relationships">
  <sheetPr codeName="Sheet60">
    <pageSetUpPr fitToPage="1"/>
  </sheetPr>
  <dimension ref="A1:AD54"/>
  <sheetViews>
    <sheetView showGridLines="0" view="pageBreakPreview" zoomScale="60" zoomScaleNormal="100" workbookViewId="0"/>
  </sheetViews>
  <sheetFormatPr defaultColWidth="10.7109375" defaultRowHeight="12"/>
  <cols>
    <col min="1" max="1" width="11.7109375" style="2387" customWidth="1"/>
    <col min="2" max="2" width="2.7109375" style="2387" customWidth="1"/>
    <col min="3" max="3" width="12.7109375" style="2387" customWidth="1"/>
    <col min="4" max="4" width="2.7109375" style="2387" customWidth="1"/>
    <col min="5" max="5" width="12.7109375" style="2387" customWidth="1"/>
    <col min="6" max="6" width="2.7109375" style="2387" customWidth="1"/>
    <col min="7" max="7" width="12.7109375" style="2387" customWidth="1"/>
    <col min="8" max="8" width="2.7109375" style="2387" customWidth="1"/>
    <col min="9" max="9" width="12.7109375" style="2387" customWidth="1"/>
    <col min="10" max="10" width="2.7109375" style="2387" customWidth="1"/>
    <col min="11" max="11" width="12.7109375" style="2387" customWidth="1"/>
    <col min="12" max="12" width="2.7109375" style="2387" customWidth="1"/>
    <col min="13" max="13" width="14.7109375" style="2387" customWidth="1"/>
    <col min="14" max="14" width="2.7109375" style="2387" customWidth="1"/>
    <col min="15" max="15" width="12.7109375" style="2387" customWidth="1"/>
    <col min="16" max="16" width="10.85546875" style="2387" customWidth="1"/>
    <col min="17" max="17" width="9.85546875" style="2387" customWidth="1"/>
    <col min="18" max="193" width="8.7109375" style="2387" customWidth="1"/>
    <col min="194" max="16384" width="10.7109375" style="2387"/>
  </cols>
  <sheetData>
    <row r="1" spans="1:30" ht="12.75">
      <c r="A1" s="2394" t="s">
        <v>2007</v>
      </c>
      <c r="B1" s="2403"/>
      <c r="C1" s="2403"/>
      <c r="D1" s="2403"/>
      <c r="E1" s="2403"/>
      <c r="F1" s="2403"/>
      <c r="G1" s="2403"/>
      <c r="H1" s="2403"/>
      <c r="I1" s="2403"/>
      <c r="J1" s="2394" t="s">
        <v>1741</v>
      </c>
      <c r="K1" s="2403"/>
      <c r="L1" s="2403"/>
      <c r="M1" s="2403"/>
      <c r="N1" s="2416"/>
      <c r="O1" s="2416"/>
      <c r="P1" s="2416"/>
      <c r="Q1" s="2416"/>
      <c r="R1" s="2416"/>
      <c r="S1" s="2416"/>
      <c r="T1" s="2416"/>
      <c r="U1" s="2416"/>
      <c r="V1" s="2416"/>
      <c r="W1" s="2416"/>
      <c r="X1" s="2416"/>
      <c r="Y1" s="2416"/>
      <c r="Z1" s="2416"/>
      <c r="AA1" s="2416"/>
      <c r="AB1" s="2416"/>
      <c r="AC1" s="2416"/>
      <c r="AD1" s="2416"/>
    </row>
    <row r="2" spans="1:30" ht="12.75">
      <c r="A2" s="2394" t="s">
        <v>4311</v>
      </c>
      <c r="B2" s="2403"/>
      <c r="C2" s="2403"/>
      <c r="D2" s="2403"/>
      <c r="E2" s="2403"/>
      <c r="F2" s="2403"/>
      <c r="G2" s="2403"/>
      <c r="H2" s="2403"/>
      <c r="I2" s="2403"/>
      <c r="J2" s="2403"/>
      <c r="K2" s="2403"/>
      <c r="L2" s="2403"/>
      <c r="M2" s="2403"/>
      <c r="N2" s="2416"/>
      <c r="O2" s="2416"/>
      <c r="P2" s="2416"/>
      <c r="Q2" s="2416"/>
      <c r="R2" s="2416"/>
      <c r="S2" s="2416"/>
      <c r="T2" s="2416"/>
      <c r="U2" s="2416"/>
      <c r="V2" s="2416"/>
      <c r="W2" s="2416"/>
      <c r="X2" s="2416"/>
      <c r="Y2" s="2416"/>
      <c r="Z2" s="2416"/>
      <c r="AA2" s="2416"/>
      <c r="AB2" s="2416"/>
      <c r="AC2" s="2416"/>
      <c r="AD2" s="2416"/>
    </row>
    <row r="3" spans="1:30" ht="12.75">
      <c r="A3" s="2403"/>
      <c r="B3" s="2403"/>
      <c r="C3" s="2403"/>
      <c r="D3" s="2403"/>
      <c r="E3" s="2403"/>
      <c r="F3" s="2403"/>
      <c r="G3" s="2403"/>
      <c r="H3" s="2403"/>
      <c r="I3" s="2403"/>
      <c r="J3" s="2394" t="s">
        <v>4310</v>
      </c>
      <c r="K3" s="2403"/>
      <c r="L3" s="2403"/>
      <c r="M3" s="2403"/>
      <c r="N3" s="2416"/>
      <c r="O3" s="2416"/>
      <c r="P3" s="2416"/>
      <c r="Q3" s="2416"/>
      <c r="R3" s="2416"/>
      <c r="S3" s="2416"/>
      <c r="T3" s="2416"/>
      <c r="U3" s="2416"/>
      <c r="V3" s="2416"/>
      <c r="W3" s="2416"/>
      <c r="X3" s="2416"/>
      <c r="Y3" s="2416"/>
      <c r="Z3" s="2416"/>
      <c r="AA3" s="2416"/>
      <c r="AB3" s="2416"/>
      <c r="AC3" s="2416"/>
      <c r="AD3" s="2416"/>
    </row>
    <row r="4" spans="1:30" ht="12.75">
      <c r="A4" s="2394" t="s">
        <v>4314</v>
      </c>
      <c r="B4" s="2403"/>
      <c r="C4" s="2403"/>
      <c r="D4" s="2403"/>
      <c r="E4" s="2403"/>
      <c r="F4" s="2403"/>
      <c r="G4" s="2403"/>
      <c r="H4" s="2403"/>
      <c r="I4" s="2403"/>
      <c r="J4" s="2394" t="s">
        <v>678</v>
      </c>
      <c r="K4" s="2403"/>
      <c r="L4" s="2403"/>
      <c r="M4" s="2403"/>
      <c r="N4" s="2416"/>
      <c r="O4" s="2416"/>
      <c r="P4" s="2416"/>
      <c r="Q4" s="2416"/>
      <c r="R4" s="2416"/>
      <c r="S4" s="2416"/>
      <c r="T4" s="2416"/>
      <c r="U4" s="2416"/>
      <c r="V4" s="2416"/>
      <c r="W4" s="2416"/>
      <c r="X4" s="2416"/>
      <c r="Y4" s="2416"/>
      <c r="Z4" s="2416"/>
      <c r="AA4" s="2416"/>
      <c r="AB4" s="2416"/>
      <c r="AC4" s="2416"/>
      <c r="AD4" s="2416"/>
    </row>
    <row r="5" spans="1:30" ht="12.75">
      <c r="A5" s="2394" t="s">
        <v>4308</v>
      </c>
      <c r="B5" s="2403"/>
      <c r="C5" s="2403"/>
      <c r="D5" s="2403"/>
      <c r="E5" s="2403"/>
      <c r="F5" s="2403"/>
      <c r="G5" s="2403"/>
      <c r="H5" s="2403"/>
      <c r="I5" s="2403"/>
      <c r="J5" s="2394" t="s">
        <v>4307</v>
      </c>
      <c r="K5" s="2403"/>
      <c r="L5" s="2403"/>
      <c r="M5" s="2403"/>
      <c r="N5" s="2416"/>
      <c r="O5" s="2416"/>
      <c r="P5" s="2416"/>
      <c r="Q5" s="2416"/>
      <c r="R5" s="2416"/>
      <c r="S5" s="2416"/>
      <c r="T5" s="2416"/>
      <c r="U5" s="2416"/>
      <c r="V5" s="2416"/>
      <c r="W5" s="2416"/>
      <c r="X5" s="2416"/>
      <c r="Y5" s="2416"/>
      <c r="Z5" s="2416"/>
      <c r="AA5" s="2416"/>
      <c r="AB5" s="2416"/>
      <c r="AC5" s="2416"/>
      <c r="AD5" s="2416"/>
    </row>
    <row r="6" spans="1:30" ht="12.75">
      <c r="A6" s="2394" t="s">
        <v>4312</v>
      </c>
      <c r="B6" s="2403"/>
      <c r="C6" s="2403"/>
      <c r="D6" s="2403"/>
      <c r="E6" s="2403"/>
      <c r="F6" s="2403"/>
      <c r="G6" s="2403"/>
      <c r="H6" s="2403"/>
      <c r="I6" s="2403"/>
      <c r="J6" s="2403"/>
      <c r="K6" s="2403"/>
      <c r="L6" s="2403"/>
      <c r="M6" s="2403"/>
      <c r="N6" s="2416"/>
      <c r="O6" s="2416"/>
      <c r="P6" s="2416"/>
      <c r="Q6" s="2416"/>
      <c r="R6" s="2416"/>
      <c r="S6" s="2416"/>
      <c r="T6" s="2416"/>
      <c r="U6" s="2416"/>
      <c r="V6" s="2416"/>
      <c r="W6" s="2416"/>
      <c r="X6" s="2416"/>
      <c r="Y6" s="2416"/>
      <c r="Z6" s="2416"/>
      <c r="AA6" s="2416"/>
      <c r="AB6" s="2416"/>
      <c r="AC6" s="2416"/>
      <c r="AD6" s="2416"/>
    </row>
    <row r="7" spans="1:30" ht="12.75">
      <c r="A7" s="2394"/>
      <c r="B7" s="2403"/>
      <c r="C7" s="2403"/>
      <c r="D7" s="2403"/>
      <c r="E7" s="2403"/>
      <c r="F7" s="2403"/>
      <c r="G7" s="2403"/>
      <c r="H7" s="2403"/>
      <c r="I7" s="2403"/>
      <c r="J7" s="2403"/>
      <c r="K7" s="2403"/>
      <c r="L7" s="2403"/>
      <c r="M7" s="2403"/>
      <c r="N7" s="2416"/>
      <c r="O7" s="2416"/>
      <c r="P7" s="2416"/>
      <c r="Q7" s="2416"/>
      <c r="R7" s="2416"/>
      <c r="S7" s="2416"/>
      <c r="T7" s="2416"/>
      <c r="U7" s="2416"/>
      <c r="V7" s="2416"/>
      <c r="W7" s="2416"/>
      <c r="X7" s="2416"/>
      <c r="Y7" s="2416"/>
      <c r="Z7" s="2416"/>
      <c r="AA7" s="2416"/>
      <c r="AB7" s="2416"/>
      <c r="AC7" s="2416"/>
      <c r="AD7" s="2416"/>
    </row>
    <row r="8" spans="1:30" ht="12.75">
      <c r="A8" s="2394"/>
      <c r="B8" s="2403"/>
      <c r="C8" s="2403"/>
      <c r="D8" s="2403"/>
      <c r="E8" s="2403"/>
      <c r="F8" s="2403"/>
      <c r="G8" s="2403"/>
      <c r="H8" s="2403"/>
      <c r="I8" s="2403"/>
      <c r="J8" s="2403"/>
      <c r="K8" s="2403"/>
      <c r="L8" s="2403"/>
      <c r="M8" s="2403"/>
      <c r="N8" s="2416"/>
      <c r="O8" s="2416"/>
      <c r="P8" s="2416"/>
      <c r="Q8" s="2416"/>
      <c r="R8" s="2416"/>
      <c r="S8" s="2416"/>
      <c r="T8" s="2416"/>
      <c r="U8" s="2416"/>
      <c r="V8" s="2416"/>
      <c r="W8" s="2416"/>
      <c r="X8" s="2416"/>
      <c r="Y8" s="2416"/>
      <c r="Z8" s="2416"/>
      <c r="AA8" s="2416"/>
      <c r="AB8" s="2416"/>
      <c r="AC8" s="2416"/>
      <c r="AD8" s="2416"/>
    </row>
    <row r="9" spans="1:30" ht="12.75">
      <c r="A9" s="2394" t="s">
        <v>4305</v>
      </c>
      <c r="B9" s="2403"/>
      <c r="C9" s="2403"/>
      <c r="D9" s="2403"/>
      <c r="E9" s="2403"/>
      <c r="F9" s="2403"/>
      <c r="G9" s="2403"/>
      <c r="H9" s="2403"/>
      <c r="I9" s="2403"/>
      <c r="J9" s="2403"/>
      <c r="K9" s="2403"/>
      <c r="L9" s="2403"/>
      <c r="M9" s="2403"/>
      <c r="N9" s="2416"/>
      <c r="O9" s="2416"/>
      <c r="P9" s="2416"/>
      <c r="Q9" s="2416"/>
      <c r="R9" s="2416"/>
      <c r="S9" s="2416"/>
      <c r="T9" s="2416"/>
      <c r="U9" s="2416"/>
      <c r="V9" s="2416"/>
      <c r="W9" s="2416"/>
      <c r="X9" s="2416"/>
      <c r="Y9" s="2416"/>
      <c r="Z9" s="2416"/>
      <c r="AA9" s="2416"/>
      <c r="AB9" s="2416"/>
      <c r="AC9" s="2416"/>
      <c r="AD9" s="2416"/>
    </row>
    <row r="10" spans="1:30" ht="12.75">
      <c r="A10" s="2394" t="s">
        <v>4304</v>
      </c>
      <c r="B10" s="2403"/>
      <c r="C10" s="2403"/>
      <c r="D10" s="2403"/>
      <c r="E10" s="2403"/>
      <c r="F10" s="2403"/>
      <c r="G10" s="2403"/>
      <c r="H10" s="2403"/>
      <c r="I10" s="2403"/>
      <c r="J10" s="2403"/>
      <c r="K10" s="2403"/>
      <c r="L10" s="2403"/>
      <c r="M10" s="2403"/>
      <c r="N10" s="2416"/>
      <c r="O10" s="2416"/>
      <c r="P10" s="2416"/>
      <c r="Q10" s="2416"/>
      <c r="R10" s="2416"/>
      <c r="S10" s="2416"/>
      <c r="T10" s="2416"/>
      <c r="U10" s="2416"/>
      <c r="V10" s="2416"/>
      <c r="W10" s="2416"/>
      <c r="X10" s="2416"/>
      <c r="Y10" s="2416"/>
      <c r="Z10" s="2416"/>
      <c r="AA10" s="2416"/>
      <c r="AB10" s="2416"/>
      <c r="AC10" s="2416"/>
      <c r="AD10" s="2416"/>
    </row>
    <row r="11" spans="1:30" ht="12.75">
      <c r="A11" s="2394" t="s">
        <v>4303</v>
      </c>
      <c r="B11" s="2403"/>
      <c r="C11" s="2403"/>
      <c r="D11" s="2403"/>
      <c r="E11" s="2403"/>
      <c r="F11" s="2403"/>
      <c r="G11" s="2403"/>
      <c r="H11" s="2403"/>
      <c r="I11" s="2403"/>
      <c r="J11" s="2403"/>
      <c r="K11" s="2403"/>
      <c r="L11" s="2403"/>
      <c r="M11" s="2403"/>
      <c r="N11" s="2416"/>
      <c r="O11" s="2416"/>
    </row>
    <row r="12" spans="1:30" ht="12.75">
      <c r="A12" s="2394" t="s">
        <v>4302</v>
      </c>
      <c r="B12" s="2403"/>
      <c r="C12" s="2403"/>
      <c r="D12" s="2403"/>
      <c r="E12" s="2403"/>
      <c r="F12" s="2403"/>
      <c r="G12" s="2403"/>
      <c r="H12" s="2403"/>
      <c r="I12" s="2403"/>
      <c r="J12" s="2403"/>
      <c r="K12" s="2403"/>
      <c r="L12" s="2403"/>
      <c r="M12" s="2403"/>
      <c r="N12" s="2416"/>
      <c r="O12" s="2416"/>
    </row>
    <row r="13" spans="1:30" ht="12.75">
      <c r="A13" s="2394" t="s">
        <v>4301</v>
      </c>
      <c r="B13" s="2403"/>
      <c r="C13" s="2403"/>
      <c r="D13" s="2403"/>
      <c r="E13" s="2403"/>
      <c r="F13" s="2403"/>
      <c r="G13" s="2403"/>
      <c r="H13" s="2403"/>
      <c r="I13" s="2403"/>
      <c r="J13" s="2403"/>
      <c r="K13" s="2403"/>
      <c r="L13" s="2417"/>
      <c r="M13" s="2403"/>
      <c r="N13" s="2416"/>
      <c r="O13" s="2416"/>
    </row>
    <row r="14" spans="1:30" ht="12.75">
      <c r="A14" s="2408" t="s">
        <v>4289</v>
      </c>
      <c r="B14" s="2408" t="s">
        <v>4289</v>
      </c>
      <c r="C14" s="2408" t="s">
        <v>4289</v>
      </c>
      <c r="D14" s="2408" t="s">
        <v>4289</v>
      </c>
      <c r="E14" s="2408" t="s">
        <v>4289</v>
      </c>
      <c r="F14" s="2408" t="s">
        <v>4289</v>
      </c>
      <c r="G14" s="2408" t="s">
        <v>4289</v>
      </c>
      <c r="H14" s="2408" t="s">
        <v>4289</v>
      </c>
      <c r="I14" s="2408" t="s">
        <v>4289</v>
      </c>
      <c r="J14" s="2408" t="s">
        <v>4289</v>
      </c>
      <c r="K14" s="2408" t="s">
        <v>4289</v>
      </c>
      <c r="L14" s="2408" t="s">
        <v>4289</v>
      </c>
      <c r="M14" s="2408" t="s">
        <v>4289</v>
      </c>
      <c r="N14" s="2416"/>
      <c r="O14" s="2408"/>
    </row>
    <row r="15" spans="1:30" ht="12.75" customHeight="1">
      <c r="A15" s="2403"/>
      <c r="B15" s="2403"/>
      <c r="C15" s="2406" t="s">
        <v>1321</v>
      </c>
      <c r="D15" s="2406"/>
      <c r="E15" s="2406"/>
      <c r="F15" s="2403"/>
      <c r="G15" s="2415" t="s">
        <v>1322</v>
      </c>
      <c r="H15" s="2403"/>
      <c r="I15" s="2406" t="s">
        <v>1323</v>
      </c>
      <c r="J15" s="2403"/>
      <c r="K15" s="2406" t="s">
        <v>1324</v>
      </c>
      <c r="L15" s="2403"/>
      <c r="M15" s="2406" t="s">
        <v>715</v>
      </c>
      <c r="N15" s="2403"/>
      <c r="O15" s="2406"/>
    </row>
    <row r="16" spans="1:30" ht="12.75">
      <c r="A16" s="2403"/>
      <c r="B16" s="2403"/>
      <c r="C16" s="2403"/>
      <c r="D16" s="2403"/>
      <c r="E16" s="2403"/>
      <c r="F16" s="2403"/>
      <c r="G16" s="2403"/>
      <c r="H16" s="2403"/>
      <c r="I16" s="2403"/>
      <c r="J16" s="2403"/>
      <c r="K16" s="2403"/>
      <c r="L16" s="2403"/>
      <c r="M16" s="2406" t="s">
        <v>4299</v>
      </c>
      <c r="N16" s="2403"/>
      <c r="O16" s="2406"/>
    </row>
    <row r="17" spans="1:15" ht="12.75">
      <c r="A17" s="2406" t="s">
        <v>1131</v>
      </c>
      <c r="B17" s="2403"/>
      <c r="C17" s="2406" t="s">
        <v>4300</v>
      </c>
      <c r="D17" s="2406"/>
      <c r="E17" s="2406" t="s">
        <v>4300</v>
      </c>
      <c r="F17" s="2403"/>
      <c r="G17" s="2406" t="s">
        <v>885</v>
      </c>
      <c r="H17" s="2403"/>
      <c r="I17" s="2406" t="s">
        <v>885</v>
      </c>
      <c r="J17" s="2403"/>
      <c r="K17" s="2406" t="s">
        <v>1666</v>
      </c>
      <c r="L17" s="2403"/>
      <c r="M17" s="2406" t="s">
        <v>4292</v>
      </c>
      <c r="N17" s="2403"/>
      <c r="O17" s="2406"/>
    </row>
    <row r="18" spans="1:15" ht="12.75">
      <c r="A18" s="2406" t="s">
        <v>1658</v>
      </c>
      <c r="B18" s="2403"/>
      <c r="C18" s="2406" t="s">
        <v>4298</v>
      </c>
      <c r="D18" s="2406"/>
      <c r="E18" s="2406" t="s">
        <v>4297</v>
      </c>
      <c r="F18" s="2403"/>
      <c r="G18" s="2406" t="s">
        <v>4296</v>
      </c>
      <c r="H18" s="2403"/>
      <c r="I18" s="2406" t="s">
        <v>4295</v>
      </c>
      <c r="J18" s="2403"/>
      <c r="K18" s="2406" t="s">
        <v>4294</v>
      </c>
      <c r="L18" s="2403"/>
      <c r="M18" s="2406" t="s">
        <v>4293</v>
      </c>
      <c r="N18" s="2403"/>
      <c r="O18" s="2406"/>
    </row>
    <row r="19" spans="1:15" ht="12.75">
      <c r="A19" s="2408" t="s">
        <v>4289</v>
      </c>
      <c r="B19" s="2403"/>
      <c r="C19" s="2413" t="s">
        <v>4291</v>
      </c>
      <c r="D19" s="2414"/>
      <c r="E19" s="2413" t="s">
        <v>4290</v>
      </c>
      <c r="F19" s="2403"/>
      <c r="G19" s="2412"/>
      <c r="H19" s="2403"/>
      <c r="I19" s="2408" t="s">
        <v>4289</v>
      </c>
      <c r="J19" s="2403"/>
      <c r="K19" s="2408" t="s">
        <v>4289</v>
      </c>
      <c r="L19" s="2403"/>
      <c r="M19" s="2408" t="s">
        <v>4289</v>
      </c>
      <c r="N19" s="2403"/>
      <c r="O19" s="2408"/>
    </row>
    <row r="20" spans="1:15" ht="12.75">
      <c r="A20" s="2410">
        <v>42005</v>
      </c>
      <c r="B20" s="2403"/>
      <c r="C20" s="2405">
        <v>0.34400000000000008</v>
      </c>
      <c r="D20" s="2405"/>
      <c r="E20" s="2418">
        <v>0.33698240000000007</v>
      </c>
      <c r="F20" s="2403"/>
      <c r="G20" s="2402">
        <v>0</v>
      </c>
      <c r="H20" s="2403"/>
      <c r="I20" s="2402">
        <v>0.17745</v>
      </c>
      <c r="J20" s="2403"/>
      <c r="K20" s="2402">
        <v>0.12217</v>
      </c>
      <c r="L20" s="2403"/>
      <c r="M20" s="2402">
        <v>3.7362400000000073E-2</v>
      </c>
      <c r="N20" s="2401"/>
      <c r="O20" s="2400"/>
    </row>
    <row r="21" spans="1:15" ht="12.75">
      <c r="A21" s="2410">
        <v>42036</v>
      </c>
      <c r="B21" s="2403"/>
      <c r="C21" s="2405">
        <v>0.37800000000000017</v>
      </c>
      <c r="D21" s="2405"/>
      <c r="E21" s="2418">
        <v>0.37028880000000014</v>
      </c>
      <c r="F21" s="2403"/>
      <c r="G21" s="2402">
        <v>0</v>
      </c>
      <c r="H21" s="2403"/>
      <c r="I21" s="2402">
        <v>0.18356999999999998</v>
      </c>
      <c r="J21" s="2403"/>
      <c r="K21" s="2402">
        <v>0.17782000000000001</v>
      </c>
      <c r="L21" s="2403"/>
      <c r="M21" s="2402">
        <v>8.898800000000151E-3</v>
      </c>
      <c r="N21" s="2401"/>
      <c r="O21" s="2400"/>
    </row>
    <row r="22" spans="1:15" ht="12.75">
      <c r="A22" s="2410">
        <v>42064</v>
      </c>
      <c r="B22" s="2403"/>
      <c r="C22" s="2405">
        <v>0.34700000000000003</v>
      </c>
      <c r="D22" s="2405"/>
      <c r="E22" s="2418">
        <v>0.33992120000000003</v>
      </c>
      <c r="F22" s="2403"/>
      <c r="G22" s="2402">
        <v>0</v>
      </c>
      <c r="H22" s="2403"/>
      <c r="I22" s="2402">
        <v>0.17543</v>
      </c>
      <c r="J22" s="2403"/>
      <c r="K22" s="2402">
        <v>0.18290999999999999</v>
      </c>
      <c r="L22" s="2403"/>
      <c r="M22" s="2402">
        <v>-1.8418799999999957E-2</v>
      </c>
      <c r="N22" s="2401"/>
      <c r="O22" s="2400"/>
    </row>
    <row r="23" spans="1:15" ht="12.75">
      <c r="A23" s="2410">
        <v>42095</v>
      </c>
      <c r="B23" s="2403"/>
      <c r="C23" s="2405">
        <v>0.39600000000000013</v>
      </c>
      <c r="D23" s="2405"/>
      <c r="E23" s="2418">
        <v>0.38792160000000014</v>
      </c>
      <c r="F23" s="2403"/>
      <c r="G23" s="2402">
        <v>0</v>
      </c>
      <c r="H23" s="2403"/>
      <c r="I23" s="2402">
        <v>0.18271999999999999</v>
      </c>
      <c r="J23" s="2403"/>
      <c r="K23" s="2402">
        <v>0.18604999999999999</v>
      </c>
      <c r="L23" s="2403"/>
      <c r="M23" s="2402">
        <v>1.9151600000000157E-2</v>
      </c>
      <c r="N23" s="2401"/>
      <c r="O23" s="2400"/>
    </row>
    <row r="24" spans="1:15" ht="12.75">
      <c r="A24" s="2410">
        <v>42125</v>
      </c>
      <c r="B24" s="2403"/>
      <c r="C24" s="2405">
        <v>0.45600000000000024</v>
      </c>
      <c r="D24" s="2405"/>
      <c r="E24" s="2418">
        <v>0.44669760000000025</v>
      </c>
      <c r="F24" s="2403"/>
      <c r="G24" s="2402">
        <v>0</v>
      </c>
      <c r="H24" s="2403"/>
      <c r="I24" s="2402">
        <v>0.24742999999999998</v>
      </c>
      <c r="J24" s="2403"/>
      <c r="K24" s="2402">
        <v>0.15601999999999999</v>
      </c>
      <c r="L24" s="2403"/>
      <c r="M24" s="2402">
        <v>4.3247600000000275E-2</v>
      </c>
      <c r="N24" s="2401"/>
      <c r="O24" s="2400"/>
    </row>
    <row r="25" spans="1:15" ht="12.75">
      <c r="A25" s="2410">
        <v>42156</v>
      </c>
      <c r="B25" s="2403"/>
      <c r="C25" s="2405">
        <v>0.38500000000000018</v>
      </c>
      <c r="D25" s="2405"/>
      <c r="E25" s="2418">
        <v>0.37714600000000015</v>
      </c>
      <c r="F25" s="2403"/>
      <c r="G25" s="2402">
        <v>0</v>
      </c>
      <c r="H25" s="2403"/>
      <c r="I25" s="2402">
        <v>0.25179000000000001</v>
      </c>
      <c r="J25" s="2403"/>
      <c r="K25" s="2402">
        <v>0.16419</v>
      </c>
      <c r="L25" s="2403"/>
      <c r="M25" s="2402">
        <v>-3.8833999999999869E-2</v>
      </c>
      <c r="N25" s="2401"/>
      <c r="O25" s="2400"/>
    </row>
    <row r="26" spans="1:15" ht="12.75">
      <c r="A26" s="2410">
        <v>42186</v>
      </c>
      <c r="B26" s="2403"/>
      <c r="C26" s="2405">
        <v>0.36900000000000016</v>
      </c>
      <c r="D26" s="2405"/>
      <c r="E26" s="2418">
        <v>0.36147240000000014</v>
      </c>
      <c r="F26" s="2403"/>
      <c r="G26" s="2402">
        <v>0</v>
      </c>
      <c r="H26" s="2403"/>
      <c r="I26" s="2402">
        <v>0.20995</v>
      </c>
      <c r="J26" s="2403"/>
      <c r="K26" s="2402">
        <v>0.19364999999999999</v>
      </c>
      <c r="L26" s="2403"/>
      <c r="M26" s="2402">
        <v>-4.2127599999999849E-2</v>
      </c>
      <c r="N26" s="2401"/>
      <c r="O26" s="2400"/>
    </row>
    <row r="27" spans="1:15" ht="12.75">
      <c r="A27" s="2410">
        <v>42217</v>
      </c>
      <c r="B27" s="2403"/>
      <c r="C27" s="2405">
        <v>0.35300000000000015</v>
      </c>
      <c r="D27" s="2405"/>
      <c r="E27" s="2418">
        <v>0.34639280000000017</v>
      </c>
      <c r="F27" s="2403"/>
      <c r="G27" s="2402">
        <v>0</v>
      </c>
      <c r="H27" s="2403"/>
      <c r="I27" s="2402">
        <v>0.18653</v>
      </c>
      <c r="J27" s="2403"/>
      <c r="K27" s="2402">
        <v>0.17180999999999999</v>
      </c>
      <c r="L27" s="2403"/>
      <c r="M27" s="2402">
        <v>-1.1947199999999825E-2</v>
      </c>
      <c r="N27" s="2401"/>
      <c r="O27" s="2400"/>
    </row>
    <row r="28" spans="1:15" ht="12.75" customHeight="1">
      <c r="A28" s="2410">
        <v>42248</v>
      </c>
      <c r="B28" s="2403"/>
      <c r="C28" s="2405">
        <v>0.33700000000000008</v>
      </c>
      <c r="D28" s="2405"/>
      <c r="E28" s="2418">
        <v>0.34680670000000008</v>
      </c>
      <c r="F28" s="2403"/>
      <c r="G28" s="2402">
        <v>0</v>
      </c>
      <c r="H28" s="2403"/>
      <c r="I28" s="2402">
        <v>0.16610999999999998</v>
      </c>
      <c r="J28" s="2403"/>
      <c r="K28" s="2402">
        <v>0.17913000000000001</v>
      </c>
      <c r="L28" s="2403"/>
      <c r="M28" s="2402">
        <v>1.5667000000000875E-3</v>
      </c>
      <c r="N28" s="2401"/>
      <c r="O28" s="2400"/>
    </row>
    <row r="29" spans="1:15" ht="12.75">
      <c r="A29" s="2410">
        <v>42278</v>
      </c>
      <c r="B29" s="2403"/>
      <c r="C29" s="2405">
        <v>0.33700000000000008</v>
      </c>
      <c r="D29" s="2405"/>
      <c r="E29" s="2418">
        <v>0.34680670000000008</v>
      </c>
      <c r="F29" s="2403"/>
      <c r="G29" s="2402">
        <v>0</v>
      </c>
      <c r="H29" s="2403"/>
      <c r="I29" s="2402">
        <v>0.17704999999999999</v>
      </c>
      <c r="J29" s="2403"/>
      <c r="K29" s="2402">
        <v>0.17618</v>
      </c>
      <c r="L29" s="2403"/>
      <c r="M29" s="2402">
        <v>-6.4232999999999096E-3</v>
      </c>
      <c r="N29" s="2401"/>
      <c r="O29" s="2400"/>
    </row>
    <row r="30" spans="1:15" ht="12.75">
      <c r="A30" s="2410">
        <v>42309</v>
      </c>
      <c r="B30" s="2403"/>
      <c r="C30" s="2405">
        <v>0.32600000000000018</v>
      </c>
      <c r="D30" s="2405"/>
      <c r="E30" s="2418">
        <v>0.33548660000000019</v>
      </c>
      <c r="F30" s="2403"/>
      <c r="G30" s="2402">
        <v>0</v>
      </c>
      <c r="H30" s="2403"/>
      <c r="I30" s="2402">
        <v>0.16073999999999999</v>
      </c>
      <c r="J30" s="2403"/>
      <c r="K30" s="2402">
        <v>0.17188000000000001</v>
      </c>
      <c r="L30" s="2403"/>
      <c r="M30" s="2402">
        <v>2.8666000000001912E-3</v>
      </c>
      <c r="N30" s="2401"/>
      <c r="O30" s="2400"/>
    </row>
    <row r="31" spans="1:15" ht="12.75">
      <c r="A31" s="2410">
        <v>42339</v>
      </c>
      <c r="B31" s="2403"/>
      <c r="C31" s="2405">
        <v>0.33500000000000008</v>
      </c>
      <c r="D31" s="2405"/>
      <c r="E31" s="2418">
        <v>0.34474850000000007</v>
      </c>
      <c r="F31" s="2403"/>
      <c r="G31" s="2402">
        <v>0</v>
      </c>
      <c r="H31" s="2403"/>
      <c r="I31" s="2402">
        <v>0.16566</v>
      </c>
      <c r="J31" s="2403"/>
      <c r="K31" s="2402">
        <v>0.19252</v>
      </c>
      <c r="L31" s="2403"/>
      <c r="M31" s="2402">
        <v>-1.343149999999993E-2</v>
      </c>
      <c r="N31" s="2401"/>
      <c r="O31" s="2400"/>
    </row>
    <row r="32" spans="1:15" ht="12.75">
      <c r="A32" s="2410"/>
      <c r="B32" s="2403"/>
      <c r="C32" s="2405"/>
      <c r="D32" s="2405"/>
      <c r="E32" s="2405"/>
      <c r="F32" s="2403"/>
      <c r="G32" s="2403"/>
      <c r="H32" s="2403"/>
      <c r="I32" s="2402"/>
      <c r="J32" s="2403"/>
      <c r="K32" s="2402"/>
      <c r="L32" s="2403"/>
      <c r="M32" s="2402"/>
      <c r="N32" s="2401"/>
      <c r="O32" s="2409"/>
    </row>
    <row r="33" spans="1:15" ht="12.75">
      <c r="A33" s="2403"/>
      <c r="B33" s="2403"/>
      <c r="C33" s="2408" t="s">
        <v>1882</v>
      </c>
      <c r="D33" s="2408"/>
      <c r="E33" s="2408"/>
      <c r="F33" s="2403"/>
      <c r="G33" s="2408" t="s">
        <v>1882</v>
      </c>
      <c r="H33" s="2403"/>
      <c r="I33" s="2408" t="s">
        <v>1882</v>
      </c>
      <c r="J33" s="2403"/>
      <c r="K33" s="2408" t="s">
        <v>1882</v>
      </c>
      <c r="L33" s="2403"/>
      <c r="M33" s="2408" t="s">
        <v>1882</v>
      </c>
      <c r="N33" s="2401"/>
      <c r="O33" s="2407"/>
    </row>
    <row r="34" spans="1:15" ht="12.75">
      <c r="A34" s="2406" t="s">
        <v>152</v>
      </c>
      <c r="B34" s="2403"/>
      <c r="C34" s="2405">
        <v>4.3630000000000013</v>
      </c>
      <c r="D34" s="2405"/>
      <c r="E34" s="2405">
        <v>4.3406713000000012</v>
      </c>
      <c r="F34" s="2403"/>
      <c r="G34" s="2402">
        <v>0</v>
      </c>
      <c r="H34" s="2403"/>
      <c r="I34" s="2402">
        <v>2.28443</v>
      </c>
      <c r="J34" s="2403"/>
      <c r="K34" s="2402">
        <v>2.0743299999999998</v>
      </c>
      <c r="L34" s="2403"/>
      <c r="M34" s="2402">
        <v>-1.8088699999998514E-2</v>
      </c>
      <c r="N34" s="2401"/>
      <c r="O34" s="2400"/>
    </row>
    <row r="35" spans="1:15" ht="12.75">
      <c r="A35" s="2403"/>
      <c r="B35" s="2403"/>
      <c r="C35" s="2408" t="s">
        <v>4288</v>
      </c>
      <c r="D35" s="2408"/>
      <c r="E35" s="2408"/>
      <c r="F35" s="2403"/>
      <c r="G35" s="2408" t="s">
        <v>4288</v>
      </c>
      <c r="H35" s="2403"/>
      <c r="I35" s="2408" t="s">
        <v>4288</v>
      </c>
      <c r="J35" s="2403"/>
      <c r="K35" s="2408" t="s">
        <v>4288</v>
      </c>
      <c r="L35" s="2403"/>
      <c r="M35" s="2408" t="s">
        <v>4288</v>
      </c>
      <c r="N35" s="2403"/>
      <c r="O35" s="2408"/>
    </row>
    <row r="36" spans="1:15" ht="12.75">
      <c r="A36" s="2403"/>
      <c r="B36" s="2403"/>
      <c r="C36" s="2403" t="s">
        <v>4287</v>
      </c>
      <c r="D36" s="2403"/>
      <c r="E36" s="2403"/>
      <c r="F36" s="2403"/>
      <c r="G36" s="2403"/>
      <c r="H36" s="2403"/>
      <c r="I36" s="2403"/>
      <c r="J36" s="2403"/>
      <c r="K36" s="2403"/>
      <c r="L36" s="2403"/>
      <c r="M36" s="2403"/>
      <c r="N36" s="2403"/>
      <c r="O36" s="2403"/>
    </row>
    <row r="37" spans="1:15" ht="12.75">
      <c r="A37" s="2420"/>
      <c r="B37" s="2403"/>
      <c r="C37" s="2394"/>
      <c r="D37" s="2394"/>
      <c r="E37" s="2394"/>
      <c r="F37" s="2419"/>
      <c r="G37" s="2419"/>
      <c r="H37" s="2419"/>
      <c r="I37" s="2419"/>
      <c r="J37" s="2419"/>
      <c r="K37" s="2419"/>
      <c r="L37" s="2419"/>
      <c r="M37" s="2419"/>
      <c r="N37" s="2419"/>
      <c r="O37" s="2419"/>
    </row>
    <row r="38" spans="1:15">
      <c r="B38" s="2655" t="s">
        <v>4286</v>
      </c>
      <c r="C38" s="2656"/>
      <c r="D38" s="2656"/>
      <c r="E38" s="2656"/>
      <c r="F38" s="2656"/>
      <c r="G38" s="2656"/>
      <c r="H38" s="2656"/>
      <c r="I38" s="2656"/>
      <c r="J38" s="2656"/>
      <c r="K38" s="2656"/>
      <c r="L38" s="2656"/>
      <c r="M38" s="2656"/>
      <c r="N38" s="2656"/>
    </row>
    <row r="39" spans="1:15" ht="18" customHeight="1">
      <c r="B39" s="2656"/>
      <c r="C39" s="2656"/>
      <c r="D39" s="2656"/>
      <c r="E39" s="2656"/>
      <c r="F39" s="2656"/>
      <c r="G39" s="2656"/>
      <c r="H39" s="2656"/>
      <c r="I39" s="2656"/>
      <c r="J39" s="2656"/>
      <c r="K39" s="2656"/>
      <c r="L39" s="2656"/>
      <c r="M39" s="2656"/>
      <c r="N39" s="2656"/>
    </row>
    <row r="40" spans="1:15">
      <c r="B40" s="2656"/>
      <c r="C40" s="2656"/>
      <c r="D40" s="2656"/>
      <c r="E40" s="2656"/>
      <c r="F40" s="2656"/>
      <c r="G40" s="2656"/>
      <c r="H40" s="2656"/>
      <c r="I40" s="2656"/>
      <c r="J40" s="2656"/>
      <c r="K40" s="2656"/>
      <c r="L40" s="2656"/>
      <c r="M40" s="2656"/>
      <c r="N40" s="2656"/>
    </row>
    <row r="41" spans="1:15">
      <c r="B41" s="2656"/>
      <c r="C41" s="2656"/>
      <c r="D41" s="2656"/>
      <c r="E41" s="2656"/>
      <c r="F41" s="2656"/>
      <c r="G41" s="2656"/>
      <c r="H41" s="2656"/>
      <c r="I41" s="2656"/>
      <c r="J41" s="2656"/>
      <c r="K41" s="2656"/>
      <c r="L41" s="2656"/>
      <c r="M41" s="2656"/>
      <c r="N41" s="2656"/>
    </row>
    <row r="42" spans="1:15">
      <c r="B42" s="2656"/>
      <c r="C42" s="2656"/>
      <c r="D42" s="2656"/>
      <c r="E42" s="2656"/>
      <c r="F42" s="2656"/>
      <c r="G42" s="2656"/>
      <c r="H42" s="2656"/>
      <c r="I42" s="2656"/>
      <c r="J42" s="2656"/>
      <c r="K42" s="2656"/>
      <c r="L42" s="2656"/>
      <c r="M42" s="2656"/>
      <c r="N42" s="2656"/>
    </row>
    <row r="43" spans="1:15" ht="15">
      <c r="A43" s="2392"/>
      <c r="B43" s="2392"/>
      <c r="C43" s="2392"/>
      <c r="D43" s="2392"/>
      <c r="E43" s="2392"/>
      <c r="F43" s="2392"/>
      <c r="G43" s="2392"/>
      <c r="H43" s="2392"/>
      <c r="I43" s="2392"/>
      <c r="J43" s="2392"/>
      <c r="K43" s="2392"/>
      <c r="L43" s="2392"/>
      <c r="M43" s="2392"/>
      <c r="N43" s="2392"/>
      <c r="O43" s="2392"/>
    </row>
    <row r="44" spans="1:15" ht="12.75">
      <c r="B44" s="2395" t="s">
        <v>4285</v>
      </c>
    </row>
    <row r="45" spans="1:15" ht="12.75">
      <c r="B45" s="2388"/>
    </row>
    <row r="46" spans="1:15" ht="12.75">
      <c r="B46" s="2389"/>
    </row>
    <row r="47" spans="1:15" ht="12.75">
      <c r="B47" s="2388"/>
    </row>
    <row r="48" spans="1:15" ht="12.75">
      <c r="B48" s="2388"/>
    </row>
    <row r="49" spans="2:3" ht="12.75">
      <c r="B49" s="2388"/>
    </row>
    <row r="50" spans="2:3" ht="12.75">
      <c r="B50" s="2388"/>
    </row>
    <row r="52" spans="2:3" ht="12.75">
      <c r="C52" s="2388"/>
    </row>
    <row r="53" spans="2:3" ht="12.75">
      <c r="C53" s="2388"/>
    </row>
    <row r="54" spans="2:3" ht="12.75">
      <c r="C54" s="2388"/>
    </row>
  </sheetData>
  <mergeCells count="1">
    <mergeCell ref="B38:N42"/>
  </mergeCells>
  <pageMargins left="0.75" right="0.5" top="1" bottom="1" header="0.5" footer="0.5"/>
  <pageSetup scale="77" orientation="portrait" horizontalDpi="4294967292" verticalDpi="4294967292" r:id="rId1"/>
  <headerFooter alignWithMargins="0"/>
</worksheet>
</file>

<file path=xl/worksheets/sheet97.xml><?xml version="1.0" encoding="utf-8"?>
<worksheet xmlns="http://schemas.openxmlformats.org/spreadsheetml/2006/main" xmlns:r="http://schemas.openxmlformats.org/officeDocument/2006/relationships">
  <sheetPr codeName="Sheet98">
    <pageSetUpPr fitToPage="1"/>
  </sheetPr>
  <dimension ref="A1:AD60"/>
  <sheetViews>
    <sheetView showGridLines="0" view="pageBreakPreview" zoomScale="60" zoomScaleNormal="100" workbookViewId="0"/>
  </sheetViews>
  <sheetFormatPr defaultColWidth="10.7109375" defaultRowHeight="12"/>
  <cols>
    <col min="1" max="1" width="11.7109375" style="2387" customWidth="1"/>
    <col min="2" max="2" width="2.7109375" style="2387" customWidth="1"/>
    <col min="3" max="3" width="12.7109375" style="2387" customWidth="1"/>
    <col min="4" max="4" width="2.7109375" style="2387" customWidth="1"/>
    <col min="5" max="5" width="12.7109375" style="2387" customWidth="1"/>
    <col min="6" max="6" width="2.7109375" style="2387" customWidth="1"/>
    <col min="7" max="7" width="12.7109375" style="2387" customWidth="1"/>
    <col min="8" max="8" width="2.7109375" style="2387" customWidth="1"/>
    <col min="9" max="9" width="12.7109375" style="2387" customWidth="1"/>
    <col min="10" max="10" width="2.7109375" style="2387" customWidth="1"/>
    <col min="11" max="11" width="14.7109375" style="2421" customWidth="1"/>
    <col min="12" max="12" width="2.7109375" style="2387" customWidth="1"/>
    <col min="13" max="13" width="12.7109375" style="2387" customWidth="1"/>
    <col min="14" max="14" width="8.7109375" style="2387" customWidth="1"/>
    <col min="15" max="15" width="9.28515625" style="2387" customWidth="1"/>
    <col min="16" max="16" width="8.7109375" style="2387" customWidth="1"/>
    <col min="17" max="17" width="11.85546875" style="2387" customWidth="1"/>
    <col min="18" max="18" width="14.28515625" style="2387" customWidth="1"/>
    <col min="19" max="20" width="8.7109375" style="2387" customWidth="1"/>
    <col min="21" max="21" width="11.42578125" style="2387" customWidth="1"/>
    <col min="22" max="191" width="8.7109375" style="2387" customWidth="1"/>
    <col min="192" max="16384" width="10.7109375" style="2387"/>
  </cols>
  <sheetData>
    <row r="1" spans="1:30" ht="12.75">
      <c r="A1" s="2394" t="s">
        <v>1141</v>
      </c>
      <c r="B1" s="2403"/>
      <c r="C1" s="2403"/>
      <c r="D1" s="2403"/>
      <c r="E1" s="2403"/>
      <c r="F1" s="2403"/>
      <c r="G1" s="2403"/>
      <c r="H1" s="2403"/>
      <c r="I1" s="2403"/>
      <c r="J1" s="2394" t="s">
        <v>1741</v>
      </c>
      <c r="K1" s="2429"/>
      <c r="L1" s="2403"/>
      <c r="M1" s="2403"/>
      <c r="N1" s="2416"/>
      <c r="O1" s="2416"/>
      <c r="P1" s="2416"/>
      <c r="Q1" s="2416"/>
      <c r="R1" s="2416"/>
      <c r="S1" s="2416"/>
      <c r="T1" s="2416"/>
      <c r="U1" s="2416"/>
      <c r="V1" s="2416"/>
      <c r="W1" s="2416"/>
      <c r="X1" s="2416"/>
      <c r="Y1" s="2416"/>
      <c r="Z1" s="2416"/>
      <c r="AA1" s="2416"/>
      <c r="AB1" s="2416"/>
      <c r="AC1" s="2416"/>
      <c r="AD1" s="2416"/>
    </row>
    <row r="2" spans="1:30" ht="12.75">
      <c r="A2" s="2394" t="s">
        <v>4311</v>
      </c>
      <c r="B2" s="2403"/>
      <c r="C2" s="2403"/>
      <c r="D2" s="2403"/>
      <c r="E2" s="2403"/>
      <c r="F2" s="2403"/>
      <c r="G2" s="2403"/>
      <c r="H2" s="2403"/>
      <c r="I2" s="2403"/>
      <c r="J2" s="2403"/>
      <c r="K2" s="2429"/>
      <c r="L2" s="2403"/>
      <c r="M2" s="2403"/>
      <c r="N2" s="2416"/>
      <c r="O2" s="2416"/>
      <c r="P2" s="2416"/>
      <c r="Q2" s="2416"/>
      <c r="R2" s="2416"/>
      <c r="S2" s="2416"/>
      <c r="T2" s="2416"/>
      <c r="U2" s="2416"/>
      <c r="V2" s="2416"/>
      <c r="W2" s="2416"/>
      <c r="X2" s="2416"/>
      <c r="Y2" s="2416"/>
      <c r="Z2" s="2416"/>
      <c r="AA2" s="2416"/>
      <c r="AB2" s="2416"/>
      <c r="AC2" s="2416"/>
      <c r="AD2" s="2416"/>
    </row>
    <row r="3" spans="1:30" ht="12.75">
      <c r="A3" s="2403"/>
      <c r="B3" s="2403"/>
      <c r="C3" s="2403"/>
      <c r="D3" s="2403"/>
      <c r="E3" s="2403"/>
      <c r="F3" s="2403"/>
      <c r="G3" s="2403"/>
      <c r="H3" s="2403"/>
      <c r="I3" s="2403"/>
      <c r="J3" s="2394" t="s">
        <v>4326</v>
      </c>
      <c r="K3" s="2429"/>
      <c r="L3" s="2403"/>
      <c r="M3" s="2403"/>
      <c r="N3" s="2416"/>
      <c r="O3" s="2416"/>
      <c r="P3" s="2416"/>
      <c r="Q3" s="2416"/>
      <c r="R3" s="2416"/>
      <c r="S3" s="2416"/>
      <c r="T3" s="2416"/>
      <c r="U3" s="2416"/>
      <c r="V3" s="2416"/>
      <c r="W3" s="2416"/>
      <c r="X3" s="2416"/>
      <c r="Y3" s="2416"/>
      <c r="Z3" s="2416"/>
      <c r="AA3" s="2416"/>
      <c r="AB3" s="2416"/>
      <c r="AC3" s="2416"/>
      <c r="AD3" s="2416"/>
    </row>
    <row r="4" spans="1:30" ht="12.75">
      <c r="A4" s="2394" t="s">
        <v>4309</v>
      </c>
      <c r="B4" s="2403"/>
      <c r="C4" s="2403"/>
      <c r="D4" s="2403"/>
      <c r="E4" s="2403"/>
      <c r="F4" s="2403"/>
      <c r="G4" s="2403"/>
      <c r="H4" s="2403"/>
      <c r="I4" s="2403"/>
      <c r="J4" s="2394" t="s">
        <v>1076</v>
      </c>
      <c r="K4" s="2429"/>
      <c r="L4" s="2403"/>
      <c r="M4" s="2403"/>
      <c r="N4" s="2416"/>
      <c r="O4" s="2416"/>
      <c r="P4" s="2416"/>
      <c r="Q4" s="2416"/>
      <c r="R4" s="2416"/>
      <c r="S4" s="2416"/>
      <c r="T4" s="2416"/>
      <c r="U4" s="2416"/>
      <c r="V4" s="2416"/>
      <c r="W4" s="2416"/>
      <c r="X4" s="2416"/>
      <c r="Y4" s="2416"/>
      <c r="Z4" s="2416"/>
      <c r="AA4" s="2416"/>
      <c r="AB4" s="2416"/>
      <c r="AC4" s="2416"/>
      <c r="AD4" s="2416"/>
    </row>
    <row r="5" spans="1:30" ht="12.75">
      <c r="A5" s="2394" t="s">
        <v>4308</v>
      </c>
      <c r="B5" s="2403"/>
      <c r="C5" s="2403"/>
      <c r="D5" s="2403"/>
      <c r="E5" s="2403"/>
      <c r="F5" s="2403"/>
      <c r="G5" s="2403"/>
      <c r="H5" s="2403"/>
      <c r="I5" s="2403"/>
      <c r="J5" s="2394" t="s">
        <v>4307</v>
      </c>
      <c r="K5" s="2429"/>
      <c r="L5" s="2403"/>
      <c r="M5" s="2403"/>
      <c r="N5" s="2416"/>
      <c r="O5" s="2416"/>
      <c r="P5" s="2416"/>
      <c r="Q5" s="2416"/>
      <c r="R5" s="2416"/>
      <c r="S5" s="2416"/>
      <c r="T5" s="2416"/>
      <c r="U5" s="2416"/>
      <c r="V5" s="2416"/>
      <c r="W5" s="2416"/>
      <c r="X5" s="2416"/>
      <c r="Y5" s="2416"/>
      <c r="Z5" s="2416"/>
      <c r="AA5" s="2416"/>
      <c r="AB5" s="2416"/>
      <c r="AC5" s="2416"/>
      <c r="AD5" s="2416"/>
    </row>
    <row r="6" spans="1:30" ht="12.75">
      <c r="A6" s="2394" t="s">
        <v>4306</v>
      </c>
      <c r="B6" s="2403"/>
      <c r="C6" s="2439"/>
      <c r="D6" s="2403"/>
      <c r="E6" s="2403"/>
      <c r="F6" s="2403"/>
      <c r="G6" s="2403"/>
      <c r="H6" s="2403"/>
      <c r="I6" s="2403"/>
      <c r="J6" s="2403"/>
      <c r="K6" s="2429"/>
      <c r="L6" s="2403"/>
      <c r="M6" s="2403"/>
      <c r="N6" s="2416"/>
      <c r="O6" s="2416"/>
      <c r="P6" s="2416"/>
      <c r="Q6" s="2416"/>
      <c r="R6" s="2416"/>
      <c r="S6" s="2416"/>
      <c r="T6" s="2416"/>
      <c r="U6" s="2416"/>
      <c r="V6" s="2416"/>
      <c r="W6" s="2416"/>
      <c r="X6" s="2416"/>
      <c r="Y6" s="2416"/>
      <c r="Z6" s="2416"/>
      <c r="AA6" s="2416"/>
      <c r="AB6" s="2416"/>
      <c r="AC6" s="2416"/>
      <c r="AD6" s="2416"/>
    </row>
    <row r="7" spans="1:30" ht="12.75">
      <c r="A7" s="2394"/>
      <c r="B7" s="2403"/>
      <c r="C7" s="2403"/>
      <c r="D7" s="2403"/>
      <c r="E7" s="2403"/>
      <c r="F7" s="2403"/>
      <c r="G7" s="2403"/>
      <c r="H7" s="2403"/>
      <c r="I7" s="2403"/>
      <c r="J7" s="2403"/>
      <c r="K7" s="2429"/>
      <c r="L7" s="2403"/>
      <c r="M7" s="2403"/>
      <c r="N7" s="2416"/>
      <c r="O7" s="2416"/>
      <c r="P7" s="2416"/>
      <c r="Q7" s="2416"/>
      <c r="R7" s="2416"/>
      <c r="S7" s="2416"/>
      <c r="T7" s="2416"/>
      <c r="U7" s="2416"/>
      <c r="V7" s="2416"/>
      <c r="W7" s="2416"/>
      <c r="X7" s="2416"/>
      <c r="Y7" s="2416"/>
      <c r="Z7" s="2416"/>
      <c r="AA7" s="2416"/>
      <c r="AB7" s="2416"/>
      <c r="AC7" s="2416"/>
      <c r="AD7" s="2416"/>
    </row>
    <row r="8" spans="1:30" ht="12.75">
      <c r="A8" s="2394"/>
      <c r="B8" s="2403"/>
      <c r="C8" s="2403"/>
      <c r="D8" s="2403"/>
      <c r="E8" s="2403"/>
      <c r="F8" s="2403"/>
      <c r="G8" s="2403"/>
      <c r="H8" s="2403"/>
      <c r="I8" s="2403"/>
      <c r="J8" s="2403"/>
      <c r="K8" s="2429"/>
      <c r="L8" s="2403"/>
      <c r="M8" s="2403"/>
      <c r="N8" s="2416"/>
      <c r="O8" s="2416"/>
      <c r="P8" s="2416"/>
      <c r="Q8" s="2416"/>
      <c r="R8" s="2416"/>
      <c r="S8" s="2416"/>
      <c r="T8" s="2416"/>
      <c r="U8" s="2416"/>
      <c r="V8" s="2416"/>
      <c r="W8" s="2416"/>
      <c r="X8" s="2416"/>
      <c r="Y8" s="2416"/>
      <c r="Z8" s="2416"/>
      <c r="AA8" s="2416"/>
      <c r="AB8" s="2416"/>
      <c r="AC8" s="2416"/>
      <c r="AD8" s="2416"/>
    </row>
    <row r="9" spans="1:30" ht="12.75">
      <c r="A9" s="2394" t="s">
        <v>4325</v>
      </c>
      <c r="B9" s="2403"/>
      <c r="C9" s="2403"/>
      <c r="D9" s="2403"/>
      <c r="E9" s="2403"/>
      <c r="F9" s="2403"/>
      <c r="G9" s="2403"/>
      <c r="H9" s="2403"/>
      <c r="I9" s="2403"/>
      <c r="J9" s="2403"/>
      <c r="K9" s="2429"/>
      <c r="L9" s="2403"/>
      <c r="M9" s="2403"/>
      <c r="N9" s="2416"/>
      <c r="O9" s="2416"/>
      <c r="P9" s="2416"/>
      <c r="Q9" s="2416"/>
      <c r="R9" s="2416"/>
      <c r="S9" s="2416"/>
      <c r="T9" s="2416"/>
      <c r="U9" s="2416"/>
      <c r="V9" s="2416"/>
      <c r="W9" s="2416"/>
      <c r="X9" s="2416"/>
      <c r="Y9" s="2416"/>
      <c r="Z9" s="2416"/>
      <c r="AA9" s="2416"/>
      <c r="AB9" s="2416"/>
      <c r="AC9" s="2416"/>
      <c r="AD9" s="2416"/>
    </row>
    <row r="10" spans="1:30" ht="12.75">
      <c r="A10" s="2394" t="s">
        <v>4324</v>
      </c>
      <c r="B10" s="2403"/>
      <c r="C10" s="2403"/>
      <c r="D10" s="2403"/>
      <c r="E10" s="2403"/>
      <c r="F10" s="2403"/>
      <c r="G10" s="2403"/>
      <c r="H10" s="2403"/>
      <c r="I10" s="2403"/>
      <c r="J10" s="2403"/>
      <c r="K10" s="2429"/>
      <c r="L10" s="2403"/>
      <c r="M10" s="2403"/>
      <c r="N10" s="2416"/>
      <c r="O10" s="2416"/>
      <c r="P10" s="2416"/>
      <c r="Q10" s="2416"/>
      <c r="R10" s="2416"/>
      <c r="S10" s="2416"/>
      <c r="T10" s="2416"/>
      <c r="U10" s="2416"/>
      <c r="V10" s="2416"/>
      <c r="W10" s="2416"/>
      <c r="X10" s="2416"/>
      <c r="Y10" s="2416"/>
      <c r="Z10" s="2416"/>
      <c r="AA10" s="2416"/>
      <c r="AB10" s="2416"/>
      <c r="AC10" s="2416"/>
      <c r="AD10" s="2416"/>
    </row>
    <row r="11" spans="1:30" ht="12.75">
      <c r="A11" s="2408" t="s">
        <v>4289</v>
      </c>
      <c r="B11" s="2408" t="s">
        <v>4289</v>
      </c>
      <c r="C11" s="2408" t="s">
        <v>4289</v>
      </c>
      <c r="D11" s="2408" t="s">
        <v>4289</v>
      </c>
      <c r="E11" s="2408" t="s">
        <v>4289</v>
      </c>
      <c r="F11" s="2408" t="s">
        <v>4289</v>
      </c>
      <c r="G11" s="2408" t="s">
        <v>4289</v>
      </c>
      <c r="H11" s="2408" t="s">
        <v>4289</v>
      </c>
      <c r="I11" s="2408" t="s">
        <v>4289</v>
      </c>
      <c r="J11" s="2408" t="s">
        <v>4289</v>
      </c>
      <c r="K11" s="2430" t="s">
        <v>4289</v>
      </c>
      <c r="L11" s="2408" t="s">
        <v>4289</v>
      </c>
      <c r="M11" s="2408" t="s">
        <v>4289</v>
      </c>
    </row>
    <row r="12" spans="1:30" ht="12.75">
      <c r="A12" s="2403"/>
      <c r="B12" s="2403"/>
      <c r="C12" s="2406" t="s">
        <v>1321</v>
      </c>
      <c r="D12" s="2403"/>
      <c r="E12" s="2406" t="s">
        <v>1322</v>
      </c>
      <c r="F12" s="2403"/>
      <c r="G12" s="2406" t="s">
        <v>1323</v>
      </c>
      <c r="H12" s="2403"/>
      <c r="I12" s="2406" t="s">
        <v>1324</v>
      </c>
      <c r="J12" s="2403"/>
      <c r="K12" s="2437" t="s">
        <v>715</v>
      </c>
      <c r="L12" s="2403"/>
      <c r="M12" s="2406" t="s">
        <v>147</v>
      </c>
    </row>
    <row r="13" spans="1:30" ht="12.75">
      <c r="A13" s="2403"/>
      <c r="B13" s="2403"/>
      <c r="C13" s="2403"/>
      <c r="D13" s="2403"/>
      <c r="E13" s="2438" t="s">
        <v>4323</v>
      </c>
      <c r="F13" s="2438"/>
      <c r="G13" s="2438"/>
      <c r="H13" s="2403"/>
      <c r="I13" s="2403"/>
      <c r="J13" s="2403"/>
      <c r="K13" s="2429"/>
      <c r="L13" s="2403"/>
      <c r="M13" s="2406" t="s">
        <v>4322</v>
      </c>
    </row>
    <row r="14" spans="1:30" ht="12.75">
      <c r="A14" s="2406" t="s">
        <v>1131</v>
      </c>
      <c r="B14" s="2403"/>
      <c r="C14" s="2408" t="s">
        <v>4289</v>
      </c>
      <c r="D14" s="2408" t="s">
        <v>4289</v>
      </c>
      <c r="E14" s="2408" t="s">
        <v>4289</v>
      </c>
      <c r="F14" s="2408" t="s">
        <v>4289</v>
      </c>
      <c r="G14" s="2408" t="s">
        <v>4289</v>
      </c>
      <c r="H14" s="2408" t="s">
        <v>4289</v>
      </c>
      <c r="I14" s="2408" t="s">
        <v>4289</v>
      </c>
      <c r="J14" s="2403"/>
      <c r="K14" s="2437" t="s">
        <v>1776</v>
      </c>
      <c r="L14" s="2403"/>
      <c r="M14" s="2406" t="s">
        <v>4321</v>
      </c>
      <c r="Q14" s="2436"/>
      <c r="R14" s="2436"/>
    </row>
    <row r="15" spans="1:30" ht="12.75">
      <c r="A15" s="2406" t="s">
        <v>1658</v>
      </c>
      <c r="B15" s="2403"/>
      <c r="C15" s="2406" t="s">
        <v>4320</v>
      </c>
      <c r="D15" s="2403"/>
      <c r="E15" s="2406" t="s">
        <v>4319</v>
      </c>
      <c r="F15" s="2403"/>
      <c r="G15" s="2406" t="s">
        <v>4319</v>
      </c>
      <c r="H15" s="2403"/>
      <c r="I15" s="2406" t="s">
        <v>4319</v>
      </c>
      <c r="J15" s="2403"/>
      <c r="K15" s="2437" t="s">
        <v>4318</v>
      </c>
      <c r="L15" s="2403"/>
      <c r="M15" s="2406" t="s">
        <v>4317</v>
      </c>
      <c r="O15" s="2436"/>
      <c r="Q15" s="2436"/>
      <c r="R15" s="2436"/>
      <c r="T15" s="2436"/>
      <c r="U15" s="2436"/>
    </row>
    <row r="16" spans="1:30" ht="12.75">
      <c r="A16" s="2408" t="s">
        <v>4289</v>
      </c>
      <c r="B16" s="2403"/>
      <c r="C16" s="2413"/>
      <c r="D16" s="2403"/>
      <c r="E16" s="2408" t="s">
        <v>4289</v>
      </c>
      <c r="F16" s="2403"/>
      <c r="G16" s="2408" t="s">
        <v>4289</v>
      </c>
      <c r="H16" s="2403"/>
      <c r="I16" s="2408" t="s">
        <v>4289</v>
      </c>
      <c r="J16" s="2403"/>
      <c r="K16" s="2430" t="s">
        <v>4289</v>
      </c>
      <c r="L16" s="2403"/>
      <c r="M16" s="2408" t="s">
        <v>4289</v>
      </c>
    </row>
    <row r="17" spans="1:21" ht="12.75">
      <c r="A17" s="2410">
        <v>42005</v>
      </c>
      <c r="B17" s="2403"/>
      <c r="C17" s="2434">
        <v>15.032</v>
      </c>
      <c r="D17" s="2433"/>
      <c r="E17" s="2433"/>
      <c r="F17" s="2433"/>
      <c r="G17" s="2433"/>
      <c r="H17" s="2433"/>
      <c r="I17" s="2433"/>
      <c r="J17" s="2433"/>
      <c r="K17" s="2434">
        <v>15.032</v>
      </c>
      <c r="L17" s="2433"/>
      <c r="M17" s="2433">
        <v>0</v>
      </c>
      <c r="N17" s="2431"/>
      <c r="O17" s="2432"/>
      <c r="P17" s="2431"/>
      <c r="Q17" s="2431"/>
      <c r="R17" s="2428"/>
      <c r="T17" s="2428"/>
      <c r="U17" s="2428"/>
    </row>
    <row r="18" spans="1:21" ht="12.75">
      <c r="A18" s="2410">
        <v>42036</v>
      </c>
      <c r="B18" s="2403"/>
      <c r="C18" s="2434">
        <v>13.861000000000001</v>
      </c>
      <c r="D18" s="2433"/>
      <c r="E18" s="2433"/>
      <c r="F18" s="2433"/>
      <c r="G18" s="2433"/>
      <c r="H18" s="2433"/>
      <c r="I18" s="2433"/>
      <c r="J18" s="2433"/>
      <c r="K18" s="2434">
        <v>13.861000000000001</v>
      </c>
      <c r="L18" s="2433"/>
      <c r="M18" s="2433">
        <v>0</v>
      </c>
      <c r="N18" s="2431"/>
      <c r="O18" s="2432"/>
      <c r="P18" s="2431"/>
      <c r="Q18" s="2431"/>
      <c r="R18" s="2428"/>
      <c r="T18" s="2428"/>
      <c r="U18" s="2428"/>
    </row>
    <row r="19" spans="1:21" ht="12.75">
      <c r="A19" s="2410">
        <v>42064</v>
      </c>
      <c r="B19" s="2403"/>
      <c r="C19" s="2434">
        <v>16.472999999999999</v>
      </c>
      <c r="D19" s="2433"/>
      <c r="E19" s="2433"/>
      <c r="F19" s="2433"/>
      <c r="G19" s="2433"/>
      <c r="H19" s="2433"/>
      <c r="I19" s="2433"/>
      <c r="J19" s="2433"/>
      <c r="K19" s="2434">
        <v>16.472999999999999</v>
      </c>
      <c r="L19" s="2433"/>
      <c r="M19" s="2433">
        <v>0</v>
      </c>
      <c r="N19" s="2431"/>
      <c r="O19" s="2432"/>
      <c r="P19" s="2431"/>
      <c r="Q19" s="2431"/>
      <c r="R19" s="2428"/>
      <c r="T19" s="2428"/>
      <c r="U19" s="2428"/>
    </row>
    <row r="20" spans="1:21" ht="12.75">
      <c r="A20" s="2410">
        <v>42095</v>
      </c>
      <c r="B20" s="2403"/>
      <c r="C20" s="2434">
        <v>13.487000000000002</v>
      </c>
      <c r="D20" s="2433"/>
      <c r="E20" s="2433"/>
      <c r="F20" s="2433"/>
      <c r="G20" s="2433"/>
      <c r="H20" s="2433"/>
      <c r="I20" s="2433"/>
      <c r="J20" s="2433"/>
      <c r="K20" s="2434">
        <v>13.487000000000002</v>
      </c>
      <c r="L20" s="2433"/>
      <c r="M20" s="2433">
        <v>0</v>
      </c>
      <c r="N20" s="2431"/>
      <c r="O20" s="2432"/>
      <c r="P20" s="2431"/>
      <c r="Q20" s="2431"/>
      <c r="R20" s="2428"/>
      <c r="T20" s="2428"/>
      <c r="U20" s="2428"/>
    </row>
    <row r="21" spans="1:21" ht="12.75">
      <c r="A21" s="2410">
        <v>42125</v>
      </c>
      <c r="B21" s="2403"/>
      <c r="C21" s="2434">
        <v>12.674999999999997</v>
      </c>
      <c r="D21" s="2433"/>
      <c r="E21" s="2433"/>
      <c r="F21" s="2433"/>
      <c r="G21" s="2433"/>
      <c r="H21" s="2433"/>
      <c r="I21" s="2433"/>
      <c r="J21" s="2433"/>
      <c r="K21" s="2434">
        <v>12.674999999999997</v>
      </c>
      <c r="L21" s="2433"/>
      <c r="M21" s="2433">
        <v>0</v>
      </c>
      <c r="N21" s="2431"/>
      <c r="O21" s="2432"/>
      <c r="P21" s="2431"/>
      <c r="Q21" s="2431"/>
      <c r="R21" s="2428"/>
      <c r="T21" s="2428"/>
      <c r="U21" s="2428"/>
    </row>
    <row r="22" spans="1:21" ht="12.75">
      <c r="A22" s="2410">
        <v>42156</v>
      </c>
      <c r="B22" s="2403"/>
      <c r="C22" s="2434">
        <v>12.339000000000002</v>
      </c>
      <c r="D22" s="2433"/>
      <c r="E22" s="2433"/>
      <c r="F22" s="2433"/>
      <c r="G22" s="2433"/>
      <c r="H22" s="2433"/>
      <c r="I22" s="2433"/>
      <c r="J22" s="2433"/>
      <c r="K22" s="2434">
        <v>12.339000000000002</v>
      </c>
      <c r="L22" s="2433"/>
      <c r="M22" s="2433">
        <v>0</v>
      </c>
      <c r="N22" s="2431"/>
      <c r="O22" s="2432"/>
      <c r="P22" s="2431"/>
      <c r="Q22" s="2431"/>
      <c r="R22" s="2428"/>
      <c r="T22" s="2428"/>
      <c r="U22" s="2428"/>
    </row>
    <row r="23" spans="1:21" ht="12.75">
      <c r="A23" s="2410">
        <v>42186</v>
      </c>
      <c r="B23" s="2403"/>
      <c r="C23" s="2434">
        <v>15.011000000000001</v>
      </c>
      <c r="D23" s="2433"/>
      <c r="E23" s="2433"/>
      <c r="F23" s="2433"/>
      <c r="G23" s="2433"/>
      <c r="H23" s="2433"/>
      <c r="I23" s="2433"/>
      <c r="J23" s="2433"/>
      <c r="K23" s="2434">
        <v>15.011000000000001</v>
      </c>
      <c r="L23" s="2433"/>
      <c r="M23" s="2433">
        <v>0</v>
      </c>
      <c r="N23" s="2431"/>
      <c r="O23" s="2432"/>
      <c r="P23" s="2431"/>
      <c r="Q23" s="2431"/>
      <c r="R23" s="2428"/>
      <c r="T23" s="2428"/>
      <c r="U23" s="2428"/>
    </row>
    <row r="24" spans="1:21" ht="12.75">
      <c r="A24" s="2410">
        <v>42217</v>
      </c>
      <c r="B24" s="2403"/>
      <c r="C24" s="2434">
        <v>13.935</v>
      </c>
      <c r="D24" s="2433"/>
      <c r="E24" s="2433"/>
      <c r="F24" s="2433"/>
      <c r="G24" s="2433"/>
      <c r="H24" s="2433"/>
      <c r="I24" s="2433"/>
      <c r="J24" s="2433"/>
      <c r="K24" s="2434">
        <v>13.935</v>
      </c>
      <c r="L24" s="2433"/>
      <c r="M24" s="2433">
        <v>0</v>
      </c>
      <c r="N24" s="2431"/>
      <c r="O24" s="2432"/>
      <c r="P24" s="2431"/>
      <c r="Q24" s="2431"/>
      <c r="R24" s="2428"/>
      <c r="T24" s="2428"/>
      <c r="U24" s="2428"/>
    </row>
    <row r="25" spans="1:21" ht="12.75">
      <c r="A25" s="2410">
        <v>42248</v>
      </c>
      <c r="B25" s="2403"/>
      <c r="C25" s="2434">
        <v>11.944999999999997</v>
      </c>
      <c r="D25" s="2433"/>
      <c r="E25" s="2433"/>
      <c r="F25" s="2433"/>
      <c r="G25" s="2433"/>
      <c r="H25" s="2433"/>
      <c r="I25" s="2433"/>
      <c r="J25" s="2433"/>
      <c r="K25" s="2434">
        <v>11.944999999999997</v>
      </c>
      <c r="L25" s="2433"/>
      <c r="M25" s="2433">
        <v>0</v>
      </c>
      <c r="N25" s="2431"/>
      <c r="O25" s="2432"/>
      <c r="P25" s="2431"/>
      <c r="Q25" s="2431"/>
      <c r="R25" s="2428"/>
      <c r="T25" s="2428"/>
      <c r="U25" s="2428"/>
    </row>
    <row r="26" spans="1:21" ht="12.75">
      <c r="A26" s="2410">
        <v>42278</v>
      </c>
      <c r="B26" s="2403"/>
      <c r="C26" s="2434">
        <v>13.694000000000001</v>
      </c>
      <c r="D26" s="2433"/>
      <c r="E26" s="2433"/>
      <c r="F26" s="2433"/>
      <c r="G26" s="2433"/>
      <c r="H26" s="2433"/>
      <c r="I26" s="2433"/>
      <c r="J26" s="2433"/>
      <c r="K26" s="2434">
        <v>13.694000000000001</v>
      </c>
      <c r="L26" s="2433"/>
      <c r="M26" s="2433">
        <v>0</v>
      </c>
      <c r="N26" s="2431"/>
      <c r="O26" s="2432"/>
      <c r="P26" s="2431"/>
      <c r="Q26" s="2431"/>
      <c r="R26" s="2428"/>
      <c r="T26" s="2428"/>
      <c r="U26" s="2428"/>
    </row>
    <row r="27" spans="1:21" ht="12.75">
      <c r="A27" s="2410">
        <v>42309</v>
      </c>
      <c r="B27" s="2403"/>
      <c r="C27" s="2434">
        <v>14.222000000000001</v>
      </c>
      <c r="D27" s="2433"/>
      <c r="E27" s="2433"/>
      <c r="F27" s="2433"/>
      <c r="G27" s="2433"/>
      <c r="H27" s="2433"/>
      <c r="I27" s="2433"/>
      <c r="J27" s="2433"/>
      <c r="K27" s="2434">
        <v>14.222000000000001</v>
      </c>
      <c r="L27" s="2433"/>
      <c r="M27" s="2433">
        <v>0</v>
      </c>
      <c r="N27" s="2431"/>
      <c r="O27" s="2432"/>
      <c r="P27" s="2431"/>
      <c r="Q27" s="2431"/>
      <c r="R27" s="2428"/>
      <c r="T27" s="2428"/>
      <c r="U27" s="2428"/>
    </row>
    <row r="28" spans="1:21" ht="12.75">
      <c r="A28" s="2410">
        <v>42339</v>
      </c>
      <c r="B28" s="2403"/>
      <c r="C28" s="2434">
        <v>11.981000000000005</v>
      </c>
      <c r="D28" s="2433"/>
      <c r="E28" s="2433"/>
      <c r="F28" s="2433"/>
      <c r="G28" s="2433"/>
      <c r="H28" s="2433"/>
      <c r="I28" s="2433"/>
      <c r="J28" s="2433"/>
      <c r="K28" s="2434">
        <v>11.981000000000005</v>
      </c>
      <c r="L28" s="2433"/>
      <c r="M28" s="2433">
        <v>0</v>
      </c>
      <c r="N28" s="2431"/>
      <c r="O28" s="2432"/>
      <c r="P28" s="2431"/>
      <c r="Q28" s="2431"/>
      <c r="R28" s="2428"/>
      <c r="T28" s="2428"/>
      <c r="U28" s="2428"/>
    </row>
    <row r="29" spans="1:21" ht="12.75">
      <c r="A29" s="2403"/>
      <c r="B29" s="2403"/>
      <c r="C29" s="2407" t="s">
        <v>1882</v>
      </c>
      <c r="D29" s="2402"/>
      <c r="E29" s="2407" t="s">
        <v>1882</v>
      </c>
      <c r="F29" s="2402"/>
      <c r="G29" s="2407" t="s">
        <v>1882</v>
      </c>
      <c r="H29" s="2402"/>
      <c r="I29" s="2407" t="s">
        <v>1882</v>
      </c>
      <c r="J29" s="2402"/>
      <c r="K29" s="2435" t="s">
        <v>1882</v>
      </c>
      <c r="L29" s="2402"/>
      <c r="M29" s="2407" t="s">
        <v>1882</v>
      </c>
      <c r="O29" s="2432"/>
      <c r="P29" s="2428"/>
    </row>
    <row r="30" spans="1:21" ht="12.75">
      <c r="A30" s="2406" t="s">
        <v>152</v>
      </c>
      <c r="B30" s="2403"/>
      <c r="C30" s="2434">
        <v>164.65499999999997</v>
      </c>
      <c r="D30" s="2433"/>
      <c r="E30" s="2433">
        <v>0</v>
      </c>
      <c r="F30" s="2433"/>
      <c r="G30" s="2433">
        <v>0</v>
      </c>
      <c r="H30" s="2433"/>
      <c r="I30" s="2433">
        <v>0</v>
      </c>
      <c r="J30" s="2433"/>
      <c r="K30" s="2434">
        <v>164.65499999999997</v>
      </c>
      <c r="L30" s="2433"/>
      <c r="M30" s="2433">
        <v>0</v>
      </c>
      <c r="N30" s="2431"/>
      <c r="O30" s="2432"/>
      <c r="P30" s="2431"/>
      <c r="Q30" s="2431"/>
      <c r="R30" s="2428"/>
    </row>
    <row r="31" spans="1:21" ht="12.75">
      <c r="A31" s="2403"/>
      <c r="B31" s="2403"/>
      <c r="C31" s="2430" t="s">
        <v>4288</v>
      </c>
      <c r="D31" s="2403"/>
      <c r="E31" s="2408" t="s">
        <v>4288</v>
      </c>
      <c r="F31" s="2403"/>
      <c r="G31" s="2408" t="s">
        <v>4288</v>
      </c>
      <c r="H31" s="2403"/>
      <c r="I31" s="2408" t="s">
        <v>4288</v>
      </c>
      <c r="J31" s="2403"/>
      <c r="K31" s="2430" t="s">
        <v>4288</v>
      </c>
      <c r="L31" s="2403"/>
      <c r="M31" s="2408" t="s">
        <v>4288</v>
      </c>
      <c r="P31" s="2428"/>
    </row>
    <row r="32" spans="1:21" ht="12.75">
      <c r="A32" s="2403"/>
      <c r="B32" s="2403"/>
      <c r="C32" s="2403" t="s">
        <v>4316</v>
      </c>
      <c r="D32" s="2403"/>
      <c r="E32" s="2403"/>
      <c r="F32" s="2403"/>
      <c r="G32" s="2403"/>
      <c r="H32" s="2403"/>
      <c r="I32" s="2403"/>
      <c r="J32" s="2403"/>
      <c r="K32" s="2429"/>
      <c r="L32" s="2403"/>
      <c r="M32" s="2403"/>
      <c r="P32" s="2428"/>
    </row>
    <row r="33" spans="1:15" ht="12.75">
      <c r="A33" s="2388"/>
      <c r="B33" s="2388"/>
      <c r="C33" s="2388"/>
      <c r="D33" s="2388"/>
      <c r="E33" s="2388"/>
      <c r="F33" s="2388"/>
      <c r="G33" s="2388"/>
      <c r="H33" s="2388"/>
      <c r="I33" s="2388"/>
      <c r="J33" s="2388"/>
      <c r="K33" s="2425"/>
      <c r="L33" s="2388"/>
      <c r="M33" s="2388"/>
    </row>
    <row r="34" spans="1:15" ht="12.75">
      <c r="A34" s="2388"/>
      <c r="B34" s="2388"/>
      <c r="C34" s="2388"/>
      <c r="D34" s="2388"/>
      <c r="E34" s="2388"/>
      <c r="F34" s="2388"/>
      <c r="G34" s="2388"/>
      <c r="H34" s="2388"/>
      <c r="I34" s="2388"/>
      <c r="J34" s="2388"/>
      <c r="K34" s="2425"/>
      <c r="L34" s="2388"/>
      <c r="M34" s="2388"/>
    </row>
    <row r="35" spans="1:15" ht="12.75">
      <c r="A35" s="2388"/>
      <c r="B35" s="2388"/>
      <c r="C35" s="2388"/>
      <c r="D35" s="2388"/>
      <c r="E35" s="2388"/>
      <c r="F35" s="2388"/>
      <c r="G35" s="2388"/>
      <c r="H35" s="2388"/>
      <c r="I35" s="2388"/>
      <c r="J35" s="2388"/>
      <c r="K35" s="2425"/>
      <c r="L35" s="2388"/>
      <c r="M35" s="2388"/>
      <c r="O35" s="2427"/>
    </row>
    <row r="36" spans="1:15" ht="12.75">
      <c r="A36" s="2388"/>
      <c r="B36" s="2388"/>
      <c r="C36" s="2388"/>
      <c r="D36" s="2388"/>
      <c r="E36" s="2388"/>
      <c r="F36" s="2388"/>
      <c r="G36" s="2388"/>
      <c r="H36" s="2388"/>
      <c r="I36" s="2388"/>
      <c r="J36" s="2388"/>
      <c r="K36" s="2425"/>
      <c r="L36" s="2388"/>
      <c r="M36" s="2388"/>
      <c r="O36" s="2426"/>
    </row>
    <row r="37" spans="1:15" ht="12.75">
      <c r="A37" s="2388"/>
      <c r="B37" s="2388"/>
      <c r="C37" s="2388"/>
      <c r="D37" s="2388"/>
      <c r="E37" s="2388"/>
      <c r="F37" s="2388"/>
      <c r="G37" s="2388"/>
      <c r="H37" s="2388"/>
      <c r="I37" s="2388"/>
      <c r="J37" s="2388"/>
      <c r="K37" s="2425"/>
      <c r="L37" s="2388"/>
      <c r="M37" s="2388"/>
      <c r="O37" s="2428"/>
    </row>
    <row r="38" spans="1:15" ht="12.75">
      <c r="A38" s="2388"/>
      <c r="B38" s="2388"/>
      <c r="C38" s="2388"/>
      <c r="D38" s="2388"/>
      <c r="E38" s="2388"/>
      <c r="F38" s="2388"/>
      <c r="G38" s="2388"/>
      <c r="H38" s="2388"/>
      <c r="I38" s="2388"/>
      <c r="J38" s="2388"/>
      <c r="K38" s="2425"/>
      <c r="L38" s="2388"/>
      <c r="M38" s="2388"/>
      <c r="O38" s="2427"/>
    </row>
    <row r="39" spans="1:15" ht="12.75">
      <c r="A39" s="2388"/>
      <c r="B39" s="2388"/>
      <c r="C39" s="2388"/>
      <c r="D39" s="2388"/>
      <c r="E39" s="2388"/>
      <c r="F39" s="2388"/>
      <c r="G39" s="2388"/>
      <c r="H39" s="2388"/>
      <c r="I39" s="2388"/>
      <c r="J39" s="2388"/>
      <c r="K39" s="2425"/>
      <c r="L39" s="2388"/>
      <c r="M39" s="2388"/>
      <c r="O39" s="2426"/>
    </row>
    <row r="40" spans="1:15" ht="12.75">
      <c r="A40" s="2388"/>
      <c r="B40" s="2388"/>
      <c r="C40" s="2388"/>
      <c r="D40" s="2388"/>
      <c r="E40" s="2388"/>
      <c r="F40" s="2388"/>
      <c r="G40" s="2388"/>
      <c r="H40" s="2388"/>
      <c r="I40" s="2388"/>
      <c r="J40" s="2388"/>
      <c r="K40" s="2425"/>
      <c r="L40" s="2388"/>
      <c r="M40" s="2388"/>
    </row>
    <row r="48" spans="1:15" ht="24">
      <c r="G48" s="2424"/>
    </row>
    <row r="53" spans="1:11" ht="11.1" customHeight="1">
      <c r="A53" s="2392"/>
      <c r="K53" s="2387"/>
    </row>
    <row r="57" spans="1:11" ht="18.75">
      <c r="G57" s="2391"/>
    </row>
    <row r="60" spans="1:11" s="2393" customFormat="1" ht="18.75">
      <c r="A60" s="2423"/>
      <c r="B60" s="2422"/>
      <c r="C60" s="2422"/>
      <c r="D60" s="2422"/>
      <c r="E60" s="2422"/>
      <c r="F60" s="2422"/>
      <c r="H60" s="2422"/>
      <c r="J60" s="2422"/>
      <c r="K60" s="2422"/>
    </row>
  </sheetData>
  <pageMargins left="0.75" right="0.5" top="1" bottom="1" header="0.5" footer="0.5"/>
  <pageSetup scale="88" orientation="portrait" horizontalDpi="4294967292" verticalDpi="4294967292" r:id="rId1"/>
  <headerFooter alignWithMargins="0"/>
</worksheet>
</file>

<file path=xl/worksheets/sheet98.xml><?xml version="1.0" encoding="utf-8"?>
<worksheet xmlns="http://schemas.openxmlformats.org/spreadsheetml/2006/main" xmlns:r="http://schemas.openxmlformats.org/officeDocument/2006/relationships">
  <sheetPr codeName="Sheet99">
    <pageSetUpPr fitToPage="1"/>
  </sheetPr>
  <dimension ref="A1:AD57"/>
  <sheetViews>
    <sheetView showGridLines="0" view="pageBreakPreview" zoomScale="60" zoomScaleNormal="100" workbookViewId="0"/>
  </sheetViews>
  <sheetFormatPr defaultColWidth="10.7109375" defaultRowHeight="12"/>
  <cols>
    <col min="1" max="8" width="8.7109375" style="2393" customWidth="1"/>
    <col min="9" max="9" width="6.7109375" style="2393" customWidth="1"/>
    <col min="10" max="10" width="12.7109375" style="2393" customWidth="1"/>
    <col min="11" max="11" width="18" style="2393" customWidth="1"/>
    <col min="12" max="12" width="10.7109375" style="2393" customWidth="1"/>
    <col min="13" max="13" width="5.7109375" style="2393" customWidth="1"/>
    <col min="14" max="194" width="8.7109375" style="2393" customWidth="1"/>
    <col min="195" max="16384" width="10.7109375" style="2393"/>
  </cols>
  <sheetData>
    <row r="1" spans="1:30" ht="12.75">
      <c r="A1" s="2446" t="s">
        <v>2009</v>
      </c>
      <c r="B1" s="2459"/>
      <c r="C1" s="2459"/>
      <c r="D1" s="2459"/>
      <c r="E1" s="2459"/>
      <c r="F1" s="2459"/>
      <c r="G1" s="2459"/>
      <c r="H1" s="2461"/>
      <c r="I1" s="2446" t="s">
        <v>1741</v>
      </c>
      <c r="J1" s="2459"/>
      <c r="K1" s="2459"/>
      <c r="L1" s="2461"/>
      <c r="M1" s="2461"/>
      <c r="N1" s="2461"/>
      <c r="O1" s="2461"/>
      <c r="P1" s="2461"/>
      <c r="Q1" s="2461"/>
      <c r="R1" s="2461"/>
      <c r="S1" s="2461"/>
      <c r="T1" s="2461"/>
      <c r="U1" s="2461"/>
      <c r="V1" s="2461"/>
      <c r="W1" s="2461"/>
      <c r="X1" s="2461"/>
      <c r="Y1" s="2461"/>
      <c r="Z1" s="2461"/>
      <c r="AA1" s="2461"/>
      <c r="AB1" s="2461"/>
      <c r="AC1" s="2461"/>
      <c r="AD1" s="2461"/>
    </row>
    <row r="2" spans="1:30" ht="12.75">
      <c r="A2" s="2459"/>
      <c r="B2" s="2459"/>
      <c r="C2" s="2459"/>
      <c r="D2" s="2459"/>
      <c r="E2" s="2459"/>
      <c r="F2" s="2459"/>
      <c r="G2" s="2459"/>
      <c r="H2" s="2461"/>
      <c r="I2" s="2459"/>
      <c r="J2" s="2459"/>
      <c r="K2" s="2459"/>
      <c r="L2" s="2461"/>
      <c r="M2" s="2461"/>
      <c r="N2" s="2461"/>
      <c r="O2" s="2461"/>
      <c r="P2" s="2461"/>
      <c r="Q2" s="2461"/>
      <c r="R2" s="2461"/>
      <c r="S2" s="2461"/>
      <c r="T2" s="2461"/>
      <c r="U2" s="2461"/>
      <c r="V2" s="2461"/>
      <c r="W2" s="2461"/>
      <c r="X2" s="2461"/>
      <c r="Y2" s="2461"/>
      <c r="Z2" s="2461"/>
      <c r="AA2" s="2461"/>
      <c r="AB2" s="2461"/>
      <c r="AC2" s="2461"/>
      <c r="AD2" s="2461"/>
    </row>
    <row r="3" spans="1:30" ht="12.75">
      <c r="A3" s="2446" t="s">
        <v>4309</v>
      </c>
      <c r="B3" s="2459"/>
      <c r="C3" s="2459"/>
      <c r="D3" s="2459"/>
      <c r="E3" s="2459"/>
      <c r="F3" s="2459"/>
      <c r="G3" s="2459"/>
      <c r="H3" s="2461"/>
      <c r="I3" s="2446" t="s">
        <v>4351</v>
      </c>
      <c r="J3" s="2459"/>
      <c r="K3" s="2459"/>
      <c r="L3" s="2461"/>
      <c r="M3" s="2461"/>
      <c r="N3" s="2461"/>
      <c r="O3" s="2461"/>
      <c r="P3" s="2461"/>
      <c r="Q3" s="2461"/>
      <c r="R3" s="2461"/>
      <c r="S3" s="2461"/>
      <c r="T3" s="2461"/>
      <c r="U3" s="2461"/>
      <c r="V3" s="2461"/>
      <c r="W3" s="2461"/>
      <c r="X3" s="2461"/>
      <c r="Y3" s="2461"/>
      <c r="Z3" s="2461"/>
      <c r="AA3" s="2461"/>
      <c r="AB3" s="2461"/>
      <c r="AC3" s="2461"/>
      <c r="AD3" s="2461"/>
    </row>
    <row r="4" spans="1:30" ht="12.75">
      <c r="A4" s="2446" t="s">
        <v>4308</v>
      </c>
      <c r="B4" s="2459"/>
      <c r="C4" s="2459"/>
      <c r="D4" s="2459"/>
      <c r="E4" s="2459"/>
      <c r="F4" s="2459"/>
      <c r="G4" s="2459"/>
      <c r="H4" s="2461"/>
      <c r="I4" s="2446" t="s">
        <v>1742</v>
      </c>
      <c r="J4" s="2459"/>
      <c r="K4" s="2459"/>
      <c r="L4" s="2461"/>
      <c r="M4" s="2461"/>
      <c r="N4" s="2461"/>
      <c r="O4" s="2461"/>
      <c r="P4" s="2461"/>
      <c r="Q4" s="2461"/>
      <c r="R4" s="2461"/>
      <c r="S4" s="2461"/>
      <c r="T4" s="2461"/>
      <c r="U4" s="2461"/>
      <c r="V4" s="2461"/>
      <c r="W4" s="2461"/>
      <c r="X4" s="2461"/>
      <c r="Y4" s="2461"/>
      <c r="Z4" s="2461"/>
      <c r="AA4" s="2461"/>
      <c r="AB4" s="2461"/>
      <c r="AC4" s="2461"/>
      <c r="AD4" s="2461"/>
    </row>
    <row r="5" spans="1:30" ht="12.75">
      <c r="A5" s="2446" t="s">
        <v>4306</v>
      </c>
      <c r="B5" s="2459"/>
      <c r="C5" s="2459"/>
      <c r="D5" s="2459"/>
      <c r="E5" s="2459"/>
      <c r="F5" s="2459"/>
      <c r="G5" s="2459"/>
      <c r="H5" s="2461"/>
      <c r="I5" s="2446" t="s">
        <v>4307</v>
      </c>
      <c r="J5" s="2459"/>
      <c r="K5" s="2459"/>
      <c r="L5" s="2461"/>
      <c r="M5" s="2461"/>
      <c r="N5" s="2461"/>
      <c r="O5" s="2461"/>
      <c r="P5" s="2461"/>
      <c r="Q5" s="2461"/>
      <c r="R5" s="2461"/>
      <c r="S5" s="2461"/>
      <c r="T5" s="2461"/>
      <c r="U5" s="2461"/>
      <c r="V5" s="2461"/>
      <c r="W5" s="2461"/>
      <c r="X5" s="2461"/>
      <c r="Y5" s="2461"/>
      <c r="Z5" s="2461"/>
      <c r="AA5" s="2461"/>
      <c r="AB5" s="2461"/>
      <c r="AC5" s="2461"/>
      <c r="AD5" s="2461"/>
    </row>
    <row r="6" spans="1:30" ht="12.75">
      <c r="A6" s="2446"/>
      <c r="B6" s="2459"/>
      <c r="C6" s="2459"/>
      <c r="D6" s="2459"/>
      <c r="E6" s="2459"/>
      <c r="F6" s="2459"/>
      <c r="G6" s="2459"/>
      <c r="H6" s="2459"/>
      <c r="I6" s="2459"/>
      <c r="J6" s="2459"/>
      <c r="K6" s="2459"/>
      <c r="L6" s="2461"/>
      <c r="M6" s="2461"/>
      <c r="N6" s="2461"/>
      <c r="O6" s="2461"/>
      <c r="P6" s="2461"/>
      <c r="Q6" s="2461"/>
      <c r="R6" s="2461"/>
      <c r="S6" s="2461"/>
      <c r="T6" s="2461"/>
      <c r="U6" s="2461"/>
      <c r="V6" s="2461"/>
      <c r="W6" s="2461"/>
      <c r="X6" s="2461"/>
      <c r="Y6" s="2461"/>
      <c r="Z6" s="2461"/>
      <c r="AA6" s="2461"/>
      <c r="AB6" s="2461"/>
      <c r="AC6" s="2461"/>
      <c r="AD6" s="2461"/>
    </row>
    <row r="7" spans="1:30" ht="12.75">
      <c r="A7" s="2446"/>
      <c r="B7" s="2459"/>
      <c r="C7" s="2459"/>
      <c r="D7" s="2459"/>
      <c r="E7" s="2459"/>
      <c r="F7" s="2459"/>
      <c r="G7" s="2459"/>
      <c r="H7" s="2459"/>
      <c r="I7" s="2459"/>
      <c r="J7" s="2459"/>
      <c r="K7" s="2459"/>
      <c r="L7" s="2461"/>
      <c r="M7" s="2461"/>
      <c r="N7" s="2461"/>
      <c r="O7" s="2461"/>
      <c r="P7" s="2461"/>
      <c r="Q7" s="2461"/>
      <c r="R7" s="2461"/>
      <c r="S7" s="2461"/>
      <c r="T7" s="2461"/>
      <c r="U7" s="2461"/>
      <c r="V7" s="2461"/>
      <c r="W7" s="2461"/>
      <c r="X7" s="2461"/>
      <c r="Y7" s="2461"/>
      <c r="Z7" s="2461"/>
      <c r="AA7" s="2461"/>
      <c r="AB7" s="2461"/>
      <c r="AC7" s="2461"/>
      <c r="AD7" s="2461"/>
    </row>
    <row r="8" spans="1:30" ht="12.75">
      <c r="A8" s="2446" t="s">
        <v>4350</v>
      </c>
      <c r="B8" s="2459"/>
      <c r="C8" s="2459"/>
      <c r="D8" s="2459"/>
      <c r="E8" s="2459"/>
      <c r="F8" s="2459"/>
      <c r="G8" s="2459"/>
      <c r="H8" s="2459"/>
      <c r="I8" s="2459"/>
      <c r="J8" s="2459"/>
      <c r="K8" s="2459"/>
      <c r="L8" s="2461"/>
      <c r="M8" s="2461"/>
      <c r="N8" s="2461"/>
      <c r="O8" s="2461"/>
      <c r="P8" s="2461"/>
      <c r="Q8" s="2461"/>
      <c r="R8" s="2461"/>
      <c r="S8" s="2461"/>
      <c r="T8" s="2461"/>
      <c r="U8" s="2461"/>
      <c r="V8" s="2461"/>
      <c r="W8" s="2461"/>
      <c r="X8" s="2461"/>
      <c r="Y8" s="2461"/>
      <c r="Z8" s="2461"/>
      <c r="AA8" s="2461"/>
      <c r="AB8" s="2461"/>
      <c r="AC8" s="2461"/>
      <c r="AD8" s="2461"/>
    </row>
    <row r="9" spans="1:30" ht="12.75">
      <c r="A9" s="2446" t="s">
        <v>4349</v>
      </c>
      <c r="B9" s="2459"/>
      <c r="C9" s="2459"/>
      <c r="D9" s="2459"/>
      <c r="E9" s="2459"/>
      <c r="F9" s="2459"/>
      <c r="G9" s="2459"/>
      <c r="H9" s="2459"/>
      <c r="I9" s="2459"/>
      <c r="J9" s="2459"/>
      <c r="K9" s="2459"/>
      <c r="L9" s="2461"/>
      <c r="M9" s="2461"/>
      <c r="N9" s="2461"/>
      <c r="O9" s="2461"/>
      <c r="P9" s="2461"/>
      <c r="Q9" s="2461"/>
      <c r="R9" s="2461"/>
      <c r="S9" s="2461"/>
      <c r="T9" s="2461"/>
      <c r="U9" s="2461"/>
      <c r="V9" s="2461"/>
      <c r="W9" s="2461"/>
      <c r="X9" s="2461"/>
      <c r="Y9" s="2461"/>
      <c r="Z9" s="2461"/>
      <c r="AA9" s="2461"/>
      <c r="AB9" s="2461"/>
      <c r="AC9" s="2461"/>
      <c r="AD9" s="2461"/>
    </row>
    <row r="10" spans="1:30" ht="12.75">
      <c r="A10" s="2446" t="s">
        <v>4348</v>
      </c>
      <c r="B10" s="2459"/>
      <c r="C10" s="2459"/>
      <c r="D10" s="2459"/>
      <c r="E10" s="2459"/>
      <c r="F10" s="2459"/>
      <c r="G10" s="2459"/>
      <c r="H10" s="2459"/>
      <c r="I10" s="2459"/>
      <c r="J10" s="2459"/>
      <c r="K10" s="2459"/>
      <c r="L10" s="2461"/>
      <c r="M10" s="2461"/>
      <c r="N10" s="2461"/>
      <c r="O10" s="2461"/>
      <c r="P10" s="2461"/>
      <c r="Q10" s="2461"/>
      <c r="R10" s="2461"/>
      <c r="S10" s="2461"/>
      <c r="T10" s="2461"/>
      <c r="U10" s="2461"/>
      <c r="V10" s="2461"/>
      <c r="W10" s="2461"/>
      <c r="X10" s="2461"/>
      <c r="Y10" s="2461"/>
      <c r="Z10" s="2461"/>
      <c r="AA10" s="2461"/>
      <c r="AB10" s="2461"/>
      <c r="AC10" s="2461"/>
      <c r="AD10" s="2461"/>
    </row>
    <row r="11" spans="1:30" ht="12.75">
      <c r="A11" s="2451" t="s">
        <v>4289</v>
      </c>
      <c r="B11" s="2451" t="s">
        <v>4289</v>
      </c>
      <c r="C11" s="2451" t="s">
        <v>4289</v>
      </c>
      <c r="D11" s="2451" t="s">
        <v>4289</v>
      </c>
      <c r="E11" s="2451" t="s">
        <v>4289</v>
      </c>
      <c r="F11" s="2451" t="s">
        <v>4289</v>
      </c>
      <c r="G11" s="2451" t="s">
        <v>4289</v>
      </c>
      <c r="H11" s="2451" t="s">
        <v>4289</v>
      </c>
      <c r="I11" s="2451" t="s">
        <v>4289</v>
      </c>
      <c r="J11" s="2451" t="s">
        <v>4289</v>
      </c>
      <c r="K11" s="2451" t="s">
        <v>4289</v>
      </c>
      <c r="L11" s="2460"/>
      <c r="M11" s="2460"/>
    </row>
    <row r="12" spans="1:30" s="2442" customFormat="1" ht="12.75">
      <c r="A12" s="2445"/>
      <c r="B12" s="2445"/>
      <c r="C12" s="2445"/>
      <c r="D12" s="2445"/>
      <c r="E12" s="2445"/>
      <c r="F12" s="2445"/>
      <c r="G12" s="2445"/>
      <c r="H12" s="2445"/>
      <c r="I12" s="2445"/>
      <c r="J12" s="2450" t="s">
        <v>2656</v>
      </c>
      <c r="K12" s="2450" t="s">
        <v>4347</v>
      </c>
    </row>
    <row r="13" spans="1:30" s="2442" customFormat="1" ht="12.75">
      <c r="A13" s="2445">
        <v>1</v>
      </c>
      <c r="B13" s="2446" t="s">
        <v>4346</v>
      </c>
      <c r="C13" s="2455"/>
      <c r="D13" s="2445"/>
      <c r="E13" s="2445"/>
      <c r="F13" s="2445"/>
      <c r="G13" s="2445"/>
      <c r="H13" s="2445"/>
      <c r="I13" s="2445"/>
      <c r="J13" s="2459"/>
      <c r="K13" s="2459"/>
    </row>
    <row r="14" spans="1:30" s="2442" customFormat="1" ht="12.75">
      <c r="A14" s="2445"/>
      <c r="B14" s="2446" t="s">
        <v>4345</v>
      </c>
      <c r="C14" s="2458"/>
      <c r="D14" s="2458"/>
      <c r="E14" s="2458"/>
      <c r="F14" s="2458"/>
      <c r="G14" s="2458"/>
      <c r="H14" s="2445"/>
      <c r="I14" s="2445"/>
      <c r="J14" s="2457"/>
      <c r="K14" s="2456">
        <v>13200000</v>
      </c>
    </row>
    <row r="15" spans="1:30" s="2442" customFormat="1" ht="12.75">
      <c r="A15" s="2445"/>
      <c r="B15" s="2446" t="s">
        <v>4344</v>
      </c>
      <c r="C15" s="2445"/>
      <c r="D15" s="2445"/>
      <c r="E15" s="2445"/>
      <c r="F15" s="2445"/>
      <c r="G15" s="2445"/>
      <c r="H15" s="2445"/>
      <c r="I15" s="2445"/>
      <c r="J15" s="2445"/>
      <c r="K15" s="2445"/>
    </row>
    <row r="16" spans="1:30" s="2442" customFormat="1" ht="12.75">
      <c r="A16" s="2445"/>
      <c r="B16" s="2446" t="s">
        <v>4343</v>
      </c>
      <c r="C16" s="2445"/>
      <c r="D16" s="2445"/>
      <c r="E16" s="2445"/>
      <c r="F16" s="2445"/>
      <c r="G16" s="2445"/>
      <c r="H16" s="2445"/>
      <c r="I16" s="2445"/>
      <c r="J16" s="2445"/>
      <c r="K16" s="2445"/>
    </row>
    <row r="17" spans="1:11" s="2442" customFormat="1" ht="12.75">
      <c r="A17" s="2445"/>
      <c r="B17" s="2445"/>
      <c r="C17" s="2445"/>
      <c r="D17" s="2445"/>
      <c r="E17" s="2445"/>
      <c r="F17" s="2445"/>
      <c r="G17" s="2445"/>
      <c r="H17" s="2445"/>
      <c r="I17" s="2445"/>
      <c r="J17" s="2445"/>
      <c r="K17" s="2445"/>
    </row>
    <row r="18" spans="1:11" s="2442" customFormat="1" ht="12.75">
      <c r="A18" s="2445">
        <v>2</v>
      </c>
      <c r="B18" s="2446" t="s">
        <v>4342</v>
      </c>
      <c r="C18" s="2455"/>
      <c r="D18" s="2445"/>
      <c r="E18" s="2445"/>
      <c r="F18" s="2445"/>
      <c r="G18" s="2445"/>
      <c r="H18" s="2445"/>
      <c r="I18" s="2445"/>
      <c r="J18" s="2445"/>
      <c r="K18" s="2445"/>
    </row>
    <row r="19" spans="1:11" s="2442" customFormat="1" ht="12.75">
      <c r="A19" s="2445"/>
      <c r="B19" s="2446" t="s">
        <v>4341</v>
      </c>
      <c r="C19" s="2445"/>
      <c r="D19" s="2445"/>
      <c r="E19" s="2445"/>
      <c r="F19" s="2445"/>
      <c r="G19" s="2445"/>
      <c r="H19" s="2445"/>
      <c r="I19" s="2445"/>
      <c r="J19" s="2448">
        <v>42145</v>
      </c>
      <c r="K19" s="2447">
        <v>7199000.0000000009</v>
      </c>
    </row>
    <row r="20" spans="1:11" s="2442" customFormat="1" ht="12.75">
      <c r="A20" s="2445"/>
      <c r="B20" s="2446" t="s">
        <v>4340</v>
      </c>
      <c r="C20" s="2445"/>
      <c r="D20" s="2445"/>
      <c r="E20" s="2445"/>
      <c r="F20" s="2445"/>
      <c r="G20" s="2445"/>
      <c r="H20" s="2445"/>
      <c r="I20" s="2445"/>
      <c r="J20" s="2446"/>
      <c r="K20" s="2445"/>
    </row>
    <row r="21" spans="1:11" s="2442" customFormat="1" ht="12.75">
      <c r="A21" s="2445"/>
      <c r="B21" s="2446" t="s">
        <v>4339</v>
      </c>
      <c r="C21" s="2445"/>
      <c r="D21" s="2445"/>
      <c r="E21" s="2445"/>
      <c r="F21" s="2445"/>
      <c r="G21" s="2445"/>
      <c r="H21" s="2445"/>
      <c r="I21" s="2445"/>
      <c r="J21" s="2445"/>
      <c r="K21" s="2445"/>
    </row>
    <row r="22" spans="1:11" s="2442" customFormat="1" ht="12.75">
      <c r="A22" s="2445"/>
      <c r="B22" s="2445"/>
      <c r="C22" s="2445"/>
      <c r="D22" s="2445"/>
      <c r="E22" s="2445"/>
      <c r="F22" s="2445"/>
      <c r="G22" s="2445"/>
      <c r="H22" s="2445"/>
      <c r="I22" s="2445"/>
      <c r="J22" s="2445"/>
      <c r="K22" s="2445"/>
    </row>
    <row r="23" spans="1:11" s="2442" customFormat="1" ht="12.75">
      <c r="A23" s="2445">
        <v>3</v>
      </c>
      <c r="B23" s="2446" t="s">
        <v>4338</v>
      </c>
      <c r="C23" s="2455"/>
      <c r="D23" s="2445"/>
      <c r="E23" s="2445"/>
      <c r="F23" s="2445"/>
      <c r="G23" s="2445"/>
      <c r="H23" s="2445"/>
      <c r="I23" s="2445"/>
      <c r="J23" s="2445"/>
      <c r="K23" s="2445"/>
    </row>
    <row r="24" spans="1:11" s="2442" customFormat="1" ht="12.75">
      <c r="A24" s="2445"/>
      <c r="B24" s="2446" t="s">
        <v>4337</v>
      </c>
      <c r="C24" s="2445"/>
      <c r="D24" s="2445"/>
      <c r="E24" s="2445"/>
      <c r="F24" s="2445"/>
      <c r="G24" s="2445"/>
      <c r="H24" s="2445"/>
      <c r="I24" s="2454" t="s">
        <v>1321</v>
      </c>
      <c r="J24" s="2448">
        <v>42141</v>
      </c>
      <c r="K24" s="2447">
        <v>6150000</v>
      </c>
    </row>
    <row r="25" spans="1:11" s="2442" customFormat="1" ht="12.75">
      <c r="A25" s="2445"/>
      <c r="B25" s="2446" t="s">
        <v>4336</v>
      </c>
      <c r="C25" s="2445"/>
      <c r="D25" s="2445"/>
      <c r="E25" s="2445"/>
      <c r="F25" s="2445"/>
      <c r="G25" s="2445"/>
      <c r="H25" s="2445"/>
      <c r="I25" s="2454" t="s">
        <v>1322</v>
      </c>
      <c r="J25" s="2448">
        <v>42142</v>
      </c>
      <c r="K25" s="2447">
        <v>6244000.0000000009</v>
      </c>
    </row>
    <row r="26" spans="1:11" s="2442" customFormat="1" ht="12.75">
      <c r="A26" s="2445"/>
      <c r="B26" s="2446" t="s">
        <v>4335</v>
      </c>
      <c r="C26" s="2445"/>
      <c r="D26" s="2445"/>
      <c r="E26" s="2445"/>
      <c r="F26" s="2445"/>
      <c r="G26" s="2445"/>
      <c r="H26" s="2445"/>
      <c r="I26" s="2454" t="s">
        <v>1323</v>
      </c>
      <c r="J26" s="2448">
        <v>42155</v>
      </c>
      <c r="K26" s="2447">
        <v>6268000</v>
      </c>
    </row>
    <row r="27" spans="1:11" s="2442" customFormat="1" ht="12.75">
      <c r="A27" s="2445"/>
      <c r="B27" s="2446" t="s">
        <v>4334</v>
      </c>
      <c r="C27" s="2445"/>
      <c r="D27" s="2445"/>
      <c r="E27" s="2445"/>
      <c r="F27" s="2445"/>
      <c r="G27" s="2445"/>
      <c r="H27" s="2445"/>
      <c r="I27" s="2454" t="s">
        <v>1324</v>
      </c>
      <c r="J27" s="2448">
        <v>42138</v>
      </c>
      <c r="K27" s="2447">
        <v>6852000</v>
      </c>
    </row>
    <row r="28" spans="1:11" s="2442" customFormat="1" ht="12.75">
      <c r="A28" s="2445"/>
      <c r="B28" s="2445"/>
      <c r="C28" s="2445"/>
      <c r="D28" s="2445"/>
      <c r="E28" s="2445"/>
      <c r="F28" s="2445"/>
      <c r="G28" s="2445"/>
      <c r="H28" s="2445"/>
      <c r="I28" s="2454" t="s">
        <v>715</v>
      </c>
      <c r="J28" s="2448">
        <v>42145</v>
      </c>
      <c r="K28" s="2447">
        <v>7199000.0000000009</v>
      </c>
    </row>
    <row r="29" spans="1:11" s="2442" customFormat="1" ht="12.75">
      <c r="A29" s="2445"/>
      <c r="B29" s="2445"/>
      <c r="C29" s="2445"/>
      <c r="D29" s="2445"/>
      <c r="E29" s="2445"/>
      <c r="F29" s="2445"/>
      <c r="G29" s="2445"/>
      <c r="H29" s="2445"/>
      <c r="I29" s="2454"/>
      <c r="J29" s="2453"/>
      <c r="K29" s="2452"/>
    </row>
    <row r="30" spans="1:11" s="2442" customFormat="1" ht="12.75">
      <c r="A30" s="2445"/>
      <c r="B30" s="2445"/>
      <c r="C30" s="2445"/>
      <c r="D30" s="2445"/>
      <c r="E30" s="2445"/>
      <c r="F30" s="2445"/>
      <c r="G30" s="2445"/>
      <c r="H30" s="2445"/>
      <c r="I30" s="2445"/>
      <c r="J30" s="2445" t="s">
        <v>626</v>
      </c>
      <c r="K30" s="2447">
        <v>6542600</v>
      </c>
    </row>
    <row r="31" spans="1:11" s="2442" customFormat="1" ht="12.75">
      <c r="A31" s="2445"/>
      <c r="B31" s="2445"/>
      <c r="C31" s="2445"/>
      <c r="D31" s="2445"/>
      <c r="E31" s="2445"/>
      <c r="F31" s="2445"/>
      <c r="G31" s="2445"/>
      <c r="H31" s="2445"/>
      <c r="I31" s="2445"/>
      <c r="J31" s="2445"/>
      <c r="K31" s="2451"/>
    </row>
    <row r="32" spans="1:11" s="2442" customFormat="1" ht="12.75">
      <c r="A32" s="2445"/>
      <c r="B32" s="2445"/>
      <c r="C32" s="2449"/>
      <c r="D32" s="2449"/>
      <c r="E32" s="2449"/>
      <c r="F32" s="2445"/>
      <c r="G32" s="2445"/>
      <c r="H32" s="2445"/>
      <c r="I32" s="2445"/>
      <c r="J32" s="2450" t="s">
        <v>4333</v>
      </c>
      <c r="K32" s="2447">
        <v>5096349.6225806447</v>
      </c>
    </row>
    <row r="33" spans="1:12" s="2442" customFormat="1" ht="12.75">
      <c r="A33" s="2445">
        <v>4</v>
      </c>
      <c r="B33" s="2449" t="s">
        <v>4332</v>
      </c>
      <c r="C33" s="2445"/>
      <c r="D33" s="2445"/>
      <c r="E33" s="2445"/>
      <c r="F33" s="2445"/>
      <c r="G33" s="2445"/>
      <c r="H33" s="2445"/>
      <c r="I33" s="2445"/>
      <c r="J33" s="2448" t="s">
        <v>633</v>
      </c>
      <c r="K33" s="2447">
        <v>3818995.7868909589</v>
      </c>
    </row>
    <row r="34" spans="1:12" s="2442" customFormat="1" ht="12.75">
      <c r="A34" s="2445"/>
      <c r="B34" s="2445"/>
      <c r="C34" s="2445"/>
      <c r="D34" s="2445"/>
      <c r="E34" s="2445"/>
      <c r="F34" s="2445"/>
      <c r="G34" s="2445"/>
      <c r="H34" s="2445"/>
      <c r="I34" s="2445"/>
      <c r="J34" s="2445"/>
      <c r="K34" s="2445"/>
    </row>
    <row r="35" spans="1:12" s="2442" customFormat="1" ht="12.75">
      <c r="A35" s="2445">
        <v>5</v>
      </c>
      <c r="B35" s="2446" t="s">
        <v>4331</v>
      </c>
      <c r="C35" s="2445"/>
      <c r="D35" s="2445"/>
      <c r="E35" s="2445"/>
      <c r="F35" s="2445"/>
      <c r="G35" s="2445"/>
      <c r="H35" s="2445"/>
      <c r="I35" s="2445"/>
      <c r="J35" s="2445"/>
      <c r="K35" s="2406" t="s">
        <v>4330</v>
      </c>
      <c r="L35" s="2403"/>
    </row>
    <row r="36" spans="1:12" s="2442" customFormat="1" ht="12.75">
      <c r="A36" s="2445"/>
      <c r="B36" s="2445"/>
      <c r="C36" s="2445"/>
      <c r="D36" s="2445"/>
      <c r="E36" s="2445"/>
      <c r="F36" s="2445"/>
      <c r="G36" s="2445"/>
      <c r="H36" s="2445"/>
      <c r="I36" s="2445"/>
      <c r="J36" s="2445"/>
      <c r="K36" s="2445"/>
    </row>
    <row r="37" spans="1:12" s="2442" customFormat="1" ht="12.75">
      <c r="A37" s="2445"/>
      <c r="B37" s="2446" t="s">
        <v>4329</v>
      </c>
      <c r="C37" s="2445"/>
      <c r="D37" s="2445"/>
      <c r="E37" s="2445"/>
      <c r="F37" s="2445"/>
      <c r="G37" s="2445"/>
      <c r="H37" s="2445"/>
      <c r="I37" s="2445"/>
      <c r="J37" s="2445"/>
      <c r="K37" s="2445"/>
    </row>
    <row r="38" spans="1:12" s="2442" customFormat="1" ht="12.75">
      <c r="A38" s="2445"/>
      <c r="B38" s="2446" t="s">
        <v>4328</v>
      </c>
      <c r="C38" s="2445"/>
      <c r="D38" s="2445"/>
      <c r="E38" s="2445"/>
      <c r="F38" s="2445"/>
      <c r="G38" s="2445"/>
      <c r="H38" s="2445"/>
      <c r="I38" s="2445"/>
      <c r="J38" s="2445"/>
      <c r="K38" s="2445"/>
    </row>
    <row r="39" spans="1:12" s="2442" customFormat="1" ht="12.75">
      <c r="A39" s="2445"/>
      <c r="B39" s="2446" t="s">
        <v>4327</v>
      </c>
      <c r="C39" s="2445"/>
      <c r="D39" s="2445"/>
      <c r="E39" s="2445"/>
      <c r="F39" s="2445"/>
      <c r="G39" s="2445"/>
      <c r="H39" s="2445"/>
      <c r="I39" s="2445"/>
      <c r="J39" s="2445"/>
      <c r="K39" s="2445"/>
    </row>
    <row r="40" spans="1:12" s="2442" customFormat="1" ht="12.75">
      <c r="A40" s="2444"/>
      <c r="B40" s="2444"/>
      <c r="C40" s="2444"/>
      <c r="D40" s="2444"/>
      <c r="E40" s="2444"/>
      <c r="F40" s="2444"/>
      <c r="G40" s="2444"/>
      <c r="H40" s="2444"/>
      <c r="I40" s="2444"/>
      <c r="J40" s="2444"/>
      <c r="K40" s="2444"/>
    </row>
    <row r="41" spans="1:12" s="2442" customFormat="1" ht="12.75">
      <c r="A41" s="2444"/>
      <c r="B41" s="2444"/>
      <c r="C41" s="2444"/>
      <c r="D41" s="2444"/>
      <c r="E41" s="2444"/>
      <c r="F41" s="2444"/>
      <c r="G41" s="2444"/>
      <c r="H41" s="2444"/>
      <c r="I41" s="2444"/>
      <c r="J41" s="2444"/>
      <c r="K41" s="2444"/>
    </row>
    <row r="42" spans="1:12" s="2442" customFormat="1" ht="12.75">
      <c r="A42" s="2444"/>
      <c r="B42" s="2444"/>
      <c r="C42" s="2444"/>
      <c r="D42" s="2444"/>
      <c r="E42" s="2444"/>
      <c r="F42" s="2444"/>
      <c r="G42" s="2444"/>
      <c r="H42" s="2444"/>
      <c r="I42" s="2444"/>
      <c r="J42" s="2444"/>
      <c r="K42" s="2444"/>
    </row>
    <row r="43" spans="1:12" s="2442" customFormat="1" ht="12.75">
      <c r="A43" s="2444"/>
      <c r="B43" s="2444"/>
      <c r="C43" s="2444"/>
      <c r="D43" s="2444"/>
      <c r="E43" s="2444"/>
      <c r="F43" s="2444"/>
      <c r="G43" s="2444"/>
      <c r="H43" s="2444"/>
      <c r="I43" s="2444"/>
      <c r="J43" s="2444"/>
      <c r="K43" s="2444"/>
    </row>
    <row r="44" spans="1:12" s="2442" customFormat="1" ht="12.75">
      <c r="J44" s="2443"/>
    </row>
    <row r="45" spans="1:12" s="2442" customFormat="1" ht="12.75">
      <c r="J45" s="2443"/>
    </row>
    <row r="46" spans="1:12" s="2442" customFormat="1" ht="12.75">
      <c r="J46" s="2443"/>
    </row>
    <row r="47" spans="1:12" s="2442" customFormat="1" ht="12.75">
      <c r="J47" s="2443"/>
    </row>
    <row r="48" spans="1:12" s="2442" customFormat="1" ht="12.75">
      <c r="J48" s="2443"/>
    </row>
    <row r="49" spans="1:13" s="2442" customFormat="1" ht="12.75">
      <c r="J49" s="2443"/>
    </row>
    <row r="50" spans="1:13" s="2442" customFormat="1" ht="24">
      <c r="F50" s="2424"/>
      <c r="J50" s="2443"/>
    </row>
    <row r="51" spans="1:13" s="2442" customFormat="1" ht="12.75">
      <c r="J51" s="2443"/>
    </row>
    <row r="52" spans="1:13" s="2442" customFormat="1" ht="12.75">
      <c r="J52" s="2443"/>
    </row>
    <row r="53" spans="1:13" s="2442" customFormat="1" ht="12.75">
      <c r="J53" s="2443"/>
    </row>
    <row r="54" spans="1:13" s="2442" customFormat="1" ht="12.75">
      <c r="J54" s="2443"/>
    </row>
    <row r="55" spans="1:13" s="2442" customFormat="1" ht="12.75">
      <c r="J55" s="2443"/>
    </row>
    <row r="56" spans="1:13" ht="18.75">
      <c r="A56" s="2423"/>
      <c r="B56" s="2422"/>
      <c r="C56" s="2422"/>
      <c r="D56" s="2422"/>
      <c r="E56" s="2422"/>
      <c r="F56" s="2422"/>
      <c r="G56" s="2422"/>
      <c r="H56" s="2422"/>
      <c r="I56" s="2422"/>
      <c r="J56" s="2422"/>
      <c r="K56" s="2422"/>
    </row>
    <row r="57" spans="1:13" ht="18.75">
      <c r="A57" s="2441"/>
      <c r="B57" s="2440"/>
      <c r="C57" s="2440"/>
      <c r="D57" s="2440"/>
      <c r="E57" s="2440"/>
      <c r="F57" s="2440"/>
      <c r="G57" s="2440"/>
      <c r="H57" s="2440"/>
      <c r="I57" s="2440"/>
      <c r="J57" s="2440"/>
      <c r="K57" s="2440"/>
      <c r="L57" s="2422"/>
      <c r="M57" s="2422"/>
    </row>
  </sheetData>
  <dataConsolidate/>
  <pageMargins left="0.75" right="0.5" top="1" bottom="1" header="0.5" footer="0.5"/>
  <pageSetup scale="88" orientation="portrait" horizontalDpi="4294967292" verticalDpi="4294967292" r:id="rId1"/>
  <headerFooter alignWithMargins="0"/>
</worksheet>
</file>

<file path=xl/worksheets/sheet99.xml><?xml version="1.0" encoding="utf-8"?>
<worksheet xmlns="http://schemas.openxmlformats.org/spreadsheetml/2006/main" xmlns:r="http://schemas.openxmlformats.org/officeDocument/2006/relationships">
  <sheetPr codeName="Sheet100">
    <pageSetUpPr fitToPage="1"/>
  </sheetPr>
  <dimension ref="A1:AD57"/>
  <sheetViews>
    <sheetView showGridLines="0" view="pageBreakPreview" zoomScale="60" zoomScaleNormal="100" workbookViewId="0"/>
  </sheetViews>
  <sheetFormatPr defaultColWidth="10.7109375" defaultRowHeight="12"/>
  <cols>
    <col min="1" max="8" width="8.7109375" style="2393" customWidth="1"/>
    <col min="9" max="9" width="6.7109375" style="2393" customWidth="1"/>
    <col min="10" max="10" width="12.7109375" style="2393" customWidth="1"/>
    <col min="11" max="11" width="18" style="2393" customWidth="1"/>
    <col min="12" max="12" width="10.7109375" style="2393" customWidth="1"/>
    <col min="13" max="13" width="5.7109375" style="2393" customWidth="1"/>
    <col min="14" max="194" width="8.7109375" style="2393" customWidth="1"/>
    <col min="195" max="16384" width="10.7109375" style="2393"/>
  </cols>
  <sheetData>
    <row r="1" spans="1:30" ht="12.75">
      <c r="A1" s="2446" t="s">
        <v>2009</v>
      </c>
      <c r="B1" s="2459"/>
      <c r="C1" s="2459"/>
      <c r="D1" s="2459"/>
      <c r="E1" s="2459"/>
      <c r="F1" s="2459"/>
      <c r="G1" s="2459"/>
      <c r="H1" s="2446" t="s">
        <v>1741</v>
      </c>
      <c r="I1" s="2459"/>
      <c r="J1" s="2459"/>
      <c r="K1" s="2459"/>
      <c r="L1" s="2461"/>
      <c r="M1" s="2461"/>
      <c r="N1" s="2461"/>
      <c r="O1" s="2461"/>
      <c r="P1" s="2461"/>
      <c r="Q1" s="2461"/>
      <c r="R1" s="2461"/>
      <c r="S1" s="2461"/>
      <c r="T1" s="2461"/>
      <c r="U1" s="2461"/>
      <c r="V1" s="2461"/>
      <c r="W1" s="2461"/>
      <c r="X1" s="2461"/>
      <c r="Y1" s="2461"/>
      <c r="Z1" s="2461"/>
      <c r="AA1" s="2461"/>
      <c r="AB1" s="2461"/>
      <c r="AC1" s="2461"/>
      <c r="AD1" s="2461"/>
    </row>
    <row r="2" spans="1:30" ht="12.75">
      <c r="A2" s="2459"/>
      <c r="B2" s="2459"/>
      <c r="C2" s="2459"/>
      <c r="D2" s="2459"/>
      <c r="E2" s="2459"/>
      <c r="F2" s="2459"/>
      <c r="G2" s="2459"/>
      <c r="H2" s="2459"/>
      <c r="I2" s="2459"/>
      <c r="J2" s="2459"/>
      <c r="K2" s="2459"/>
      <c r="L2" s="2461"/>
      <c r="M2" s="2461"/>
      <c r="N2" s="2461"/>
      <c r="O2" s="2461"/>
      <c r="P2" s="2461"/>
      <c r="Q2" s="2461"/>
      <c r="R2" s="2461"/>
      <c r="S2" s="2461"/>
      <c r="T2" s="2461"/>
      <c r="U2" s="2461"/>
      <c r="V2" s="2461"/>
      <c r="W2" s="2461"/>
      <c r="X2" s="2461"/>
      <c r="Y2" s="2461"/>
      <c r="Z2" s="2461"/>
      <c r="AA2" s="2461"/>
      <c r="AB2" s="2461"/>
      <c r="AC2" s="2461"/>
      <c r="AD2" s="2461"/>
    </row>
    <row r="3" spans="1:30" ht="12.75">
      <c r="A3" s="2446" t="s">
        <v>4313</v>
      </c>
      <c r="B3" s="2459"/>
      <c r="C3" s="2459"/>
      <c r="D3" s="2459"/>
      <c r="E3" s="2459"/>
      <c r="F3" s="2459"/>
      <c r="G3" s="2459"/>
      <c r="H3" s="2446" t="s">
        <v>4351</v>
      </c>
      <c r="I3" s="2459"/>
      <c r="J3" s="2459"/>
      <c r="K3" s="2459"/>
      <c r="L3" s="2461"/>
      <c r="M3" s="2461"/>
      <c r="N3" s="2461"/>
      <c r="O3" s="2461"/>
      <c r="P3" s="2461"/>
      <c r="Q3" s="2461"/>
      <c r="R3" s="2461"/>
      <c r="S3" s="2461"/>
      <c r="T3" s="2461"/>
      <c r="U3" s="2461"/>
      <c r="V3" s="2461"/>
      <c r="W3" s="2461"/>
      <c r="X3" s="2461"/>
      <c r="Y3" s="2461"/>
      <c r="Z3" s="2461"/>
      <c r="AA3" s="2461"/>
      <c r="AB3" s="2461"/>
      <c r="AC3" s="2461"/>
      <c r="AD3" s="2461"/>
    </row>
    <row r="4" spans="1:30" ht="12.75">
      <c r="A4" s="2446" t="s">
        <v>4308</v>
      </c>
      <c r="B4" s="2459"/>
      <c r="C4" s="2459"/>
      <c r="D4" s="2459"/>
      <c r="E4" s="2459"/>
      <c r="F4" s="2459"/>
      <c r="G4" s="2459"/>
      <c r="H4" s="2446" t="s">
        <v>1169</v>
      </c>
      <c r="I4" s="2459"/>
      <c r="J4" s="2459"/>
      <c r="K4" s="2459"/>
      <c r="L4" s="2461"/>
      <c r="M4" s="2461"/>
      <c r="N4" s="2461"/>
      <c r="O4" s="2461"/>
      <c r="P4" s="2461"/>
      <c r="Q4" s="2461"/>
      <c r="R4" s="2461"/>
      <c r="S4" s="2461"/>
      <c r="T4" s="2461"/>
      <c r="U4" s="2461"/>
      <c r="V4" s="2461"/>
      <c r="W4" s="2461"/>
      <c r="X4" s="2461"/>
      <c r="Y4" s="2461"/>
      <c r="Z4" s="2461"/>
      <c r="AA4" s="2461"/>
      <c r="AB4" s="2461"/>
      <c r="AC4" s="2461"/>
      <c r="AD4" s="2461"/>
    </row>
    <row r="5" spans="1:30" ht="12.75">
      <c r="A5" s="2446" t="s">
        <v>4306</v>
      </c>
      <c r="B5" s="2459"/>
      <c r="C5" s="2459"/>
      <c r="D5" s="2459"/>
      <c r="E5" s="2459"/>
      <c r="F5" s="2459"/>
      <c r="G5" s="2459"/>
      <c r="H5" s="2446" t="s">
        <v>4307</v>
      </c>
      <c r="I5" s="2459"/>
      <c r="J5" s="2459"/>
      <c r="K5" s="2459"/>
      <c r="L5" s="2461"/>
      <c r="M5" s="2461"/>
      <c r="N5" s="2461"/>
      <c r="O5" s="2461"/>
      <c r="P5" s="2461"/>
      <c r="Q5" s="2461"/>
      <c r="R5" s="2461"/>
      <c r="S5" s="2461"/>
      <c r="T5" s="2461"/>
      <c r="U5" s="2461"/>
      <c r="V5" s="2461"/>
      <c r="W5" s="2461"/>
      <c r="X5" s="2461"/>
      <c r="Y5" s="2461"/>
      <c r="Z5" s="2461"/>
      <c r="AA5" s="2461"/>
      <c r="AB5" s="2461"/>
      <c r="AC5" s="2461"/>
      <c r="AD5" s="2461"/>
    </row>
    <row r="6" spans="1:30" ht="12.75">
      <c r="A6" s="2394"/>
      <c r="B6" s="2459"/>
      <c r="C6" s="2459"/>
      <c r="D6" s="2459"/>
      <c r="E6" s="2459"/>
      <c r="F6" s="2459"/>
      <c r="G6" s="2459"/>
      <c r="H6" s="2459"/>
      <c r="I6" s="2459"/>
      <c r="J6" s="2459"/>
      <c r="K6" s="2459"/>
      <c r="L6" s="2461"/>
      <c r="M6" s="2461"/>
      <c r="N6" s="2461"/>
      <c r="O6" s="2461"/>
      <c r="P6" s="2461"/>
      <c r="Q6" s="2461"/>
      <c r="R6" s="2461"/>
      <c r="S6" s="2461"/>
      <c r="T6" s="2461"/>
      <c r="U6" s="2461"/>
      <c r="V6" s="2461"/>
      <c r="W6" s="2461"/>
      <c r="X6" s="2461"/>
      <c r="Y6" s="2461"/>
      <c r="Z6" s="2461"/>
      <c r="AA6" s="2461"/>
      <c r="AB6" s="2461"/>
      <c r="AC6" s="2461"/>
      <c r="AD6" s="2461"/>
    </row>
    <row r="7" spans="1:30" ht="12.75">
      <c r="A7" s="2446"/>
      <c r="B7" s="2459"/>
      <c r="C7" s="2459"/>
      <c r="D7" s="2459"/>
      <c r="E7" s="2459"/>
      <c r="F7" s="2459"/>
      <c r="G7" s="2459"/>
      <c r="H7" s="2459"/>
      <c r="I7" s="2459"/>
      <c r="J7" s="2459"/>
      <c r="K7" s="2459"/>
      <c r="L7" s="2461"/>
      <c r="M7" s="2461"/>
      <c r="N7" s="2461"/>
      <c r="O7" s="2461"/>
      <c r="P7" s="2461"/>
      <c r="Q7" s="2461"/>
      <c r="R7" s="2461"/>
      <c r="S7" s="2461"/>
      <c r="T7" s="2461"/>
      <c r="U7" s="2461"/>
      <c r="V7" s="2461"/>
      <c r="W7" s="2461"/>
      <c r="X7" s="2461"/>
      <c r="Y7" s="2461"/>
      <c r="Z7" s="2461"/>
      <c r="AA7" s="2461"/>
      <c r="AB7" s="2461"/>
      <c r="AC7" s="2461"/>
      <c r="AD7" s="2461"/>
    </row>
    <row r="8" spans="1:30" ht="12.75">
      <c r="A8" s="2446" t="s">
        <v>4350</v>
      </c>
      <c r="B8" s="2459"/>
      <c r="C8" s="2459"/>
      <c r="D8" s="2459"/>
      <c r="E8" s="2459"/>
      <c r="F8" s="2459"/>
      <c r="G8" s="2459"/>
      <c r="H8" s="2459"/>
      <c r="I8" s="2459"/>
      <c r="J8" s="2459"/>
      <c r="K8" s="2459"/>
      <c r="L8" s="2461"/>
      <c r="M8" s="2461"/>
      <c r="N8" s="2461"/>
      <c r="O8" s="2461"/>
      <c r="P8" s="2461"/>
      <c r="Q8" s="2461"/>
      <c r="R8" s="2461"/>
      <c r="S8" s="2461"/>
      <c r="T8" s="2461"/>
      <c r="U8" s="2461"/>
      <c r="V8" s="2461"/>
      <c r="W8" s="2461"/>
      <c r="X8" s="2461"/>
      <c r="Y8" s="2461"/>
      <c r="Z8" s="2461"/>
      <c r="AA8" s="2461"/>
      <c r="AB8" s="2461"/>
      <c r="AC8" s="2461"/>
      <c r="AD8" s="2461"/>
    </row>
    <row r="9" spans="1:30" ht="12.75">
      <c r="A9" s="2446" t="s">
        <v>4349</v>
      </c>
      <c r="B9" s="2459"/>
      <c r="C9" s="2459"/>
      <c r="D9" s="2459"/>
      <c r="E9" s="2459"/>
      <c r="F9" s="2459"/>
      <c r="G9" s="2459"/>
      <c r="H9" s="2459"/>
      <c r="I9" s="2459"/>
      <c r="J9" s="2459"/>
      <c r="K9" s="2459"/>
      <c r="L9" s="2461"/>
      <c r="M9" s="2461"/>
      <c r="N9" s="2461"/>
      <c r="O9" s="2461"/>
      <c r="P9" s="2461"/>
      <c r="Q9" s="2461"/>
      <c r="R9" s="2461"/>
      <c r="S9" s="2461"/>
      <c r="T9" s="2461"/>
      <c r="U9" s="2461"/>
      <c r="V9" s="2461"/>
      <c r="W9" s="2461"/>
      <c r="X9" s="2461"/>
      <c r="Y9" s="2461"/>
      <c r="Z9" s="2461"/>
      <c r="AA9" s="2461"/>
      <c r="AB9" s="2461"/>
      <c r="AC9" s="2461"/>
      <c r="AD9" s="2461"/>
    </row>
    <row r="10" spans="1:30" ht="12.75">
      <c r="A10" s="2446" t="s">
        <v>4348</v>
      </c>
      <c r="B10" s="2459"/>
      <c r="C10" s="2459"/>
      <c r="D10" s="2459"/>
      <c r="E10" s="2459"/>
      <c r="F10" s="2459"/>
      <c r="G10" s="2459"/>
      <c r="H10" s="2459"/>
      <c r="I10" s="2459"/>
      <c r="J10" s="2459"/>
      <c r="K10" s="2459"/>
      <c r="L10" s="2461"/>
      <c r="M10" s="2461"/>
      <c r="N10" s="2461"/>
      <c r="O10" s="2461"/>
      <c r="P10" s="2461"/>
      <c r="Q10" s="2461"/>
      <c r="R10" s="2461"/>
      <c r="S10" s="2461"/>
      <c r="T10" s="2461"/>
      <c r="U10" s="2461"/>
      <c r="V10" s="2461"/>
      <c r="W10" s="2461"/>
      <c r="X10" s="2461"/>
      <c r="Y10" s="2461"/>
      <c r="Z10" s="2461"/>
      <c r="AA10" s="2461"/>
      <c r="AB10" s="2461"/>
      <c r="AC10" s="2461"/>
      <c r="AD10" s="2461"/>
    </row>
    <row r="11" spans="1:30" ht="12.75">
      <c r="A11" s="2451" t="s">
        <v>4289</v>
      </c>
      <c r="B11" s="2451" t="s">
        <v>4289</v>
      </c>
      <c r="C11" s="2451" t="s">
        <v>4289</v>
      </c>
      <c r="D11" s="2451" t="s">
        <v>4289</v>
      </c>
      <c r="E11" s="2451" t="s">
        <v>4289</v>
      </c>
      <c r="F11" s="2451" t="s">
        <v>4289</v>
      </c>
      <c r="G11" s="2451" t="s">
        <v>4289</v>
      </c>
      <c r="H11" s="2451" t="s">
        <v>4289</v>
      </c>
      <c r="I11" s="2451" t="s">
        <v>4289</v>
      </c>
      <c r="J11" s="2451" t="s">
        <v>4289</v>
      </c>
      <c r="K11" s="2451" t="s">
        <v>4289</v>
      </c>
      <c r="L11" s="2460"/>
      <c r="M11" s="2460"/>
    </row>
    <row r="12" spans="1:30" s="2442" customFormat="1" ht="12.75">
      <c r="A12" s="2445"/>
      <c r="B12" s="2445"/>
      <c r="C12" s="2445"/>
      <c r="D12" s="2445"/>
      <c r="E12" s="2445"/>
      <c r="F12" s="2445"/>
      <c r="G12" s="2445"/>
      <c r="H12" s="2445"/>
      <c r="I12" s="2445"/>
      <c r="J12" s="2450" t="s">
        <v>2656</v>
      </c>
      <c r="K12" s="2450" t="s">
        <v>4347</v>
      </c>
    </row>
    <row r="13" spans="1:30" s="2442" customFormat="1" ht="12.75">
      <c r="A13" s="2445">
        <v>1</v>
      </c>
      <c r="B13" s="2446" t="s">
        <v>4346</v>
      </c>
      <c r="C13" s="2455"/>
      <c r="D13" s="2445"/>
      <c r="E13" s="2445"/>
      <c r="F13" s="2445"/>
      <c r="G13" s="2445"/>
      <c r="H13" s="2445"/>
      <c r="I13" s="2445"/>
      <c r="J13" s="2459"/>
      <c r="K13" s="2459"/>
    </row>
    <row r="14" spans="1:30" s="2442" customFormat="1" ht="12.75">
      <c r="A14" s="2445"/>
      <c r="B14" s="2446" t="s">
        <v>4345</v>
      </c>
      <c r="C14" s="2458"/>
      <c r="D14" s="2458"/>
      <c r="E14" s="2458"/>
      <c r="F14" s="2458"/>
      <c r="G14" s="2458"/>
      <c r="H14" s="2445"/>
      <c r="I14" s="2445"/>
      <c r="J14" s="2457"/>
      <c r="K14" s="2456">
        <v>151200</v>
      </c>
    </row>
    <row r="15" spans="1:30" s="2442" customFormat="1" ht="12.75">
      <c r="A15" s="2445"/>
      <c r="B15" s="2446" t="s">
        <v>4344</v>
      </c>
      <c r="C15" s="2445"/>
      <c r="D15" s="2445"/>
      <c r="E15" s="2445"/>
      <c r="F15" s="2445"/>
      <c r="G15" s="2445"/>
      <c r="H15" s="2445"/>
      <c r="I15" s="2445"/>
      <c r="J15" s="2445"/>
      <c r="K15" s="2445"/>
    </row>
    <row r="16" spans="1:30" s="2442" customFormat="1" ht="12.75">
      <c r="A16" s="2445"/>
      <c r="B16" s="2446" t="s">
        <v>4355</v>
      </c>
      <c r="C16" s="2445"/>
      <c r="D16" s="2445"/>
      <c r="E16" s="2445"/>
      <c r="F16" s="2445"/>
      <c r="G16" s="2445"/>
      <c r="H16" s="2445"/>
      <c r="I16" s="2445"/>
      <c r="J16" s="2445"/>
      <c r="K16" s="2445"/>
    </row>
    <row r="17" spans="1:11" s="2442" customFormat="1" ht="12.75">
      <c r="A17" s="2445"/>
      <c r="B17" s="2445"/>
      <c r="C17" s="2445"/>
      <c r="D17" s="2445"/>
      <c r="E17" s="2445"/>
      <c r="F17" s="2445"/>
      <c r="G17" s="2445"/>
      <c r="H17" s="2445"/>
      <c r="I17" s="2445"/>
      <c r="J17" s="2445"/>
      <c r="K17" s="2445"/>
    </row>
    <row r="18" spans="1:11" s="2442" customFormat="1" ht="12.75">
      <c r="A18" s="2445">
        <v>2</v>
      </c>
      <c r="B18" s="2446" t="s">
        <v>4354</v>
      </c>
      <c r="C18" s="2455"/>
      <c r="D18" s="2445"/>
      <c r="E18" s="2445"/>
      <c r="F18" s="2445"/>
      <c r="G18" s="2445"/>
      <c r="H18" s="2445"/>
      <c r="I18" s="2445"/>
      <c r="J18" s="2445"/>
      <c r="K18" s="2445"/>
    </row>
    <row r="19" spans="1:11" s="2442" customFormat="1" ht="12.75">
      <c r="A19" s="2445"/>
      <c r="B19" s="2446" t="s">
        <v>4341</v>
      </c>
      <c r="C19" s="2445"/>
      <c r="D19" s="2445"/>
      <c r="E19" s="2445"/>
      <c r="F19" s="2445"/>
      <c r="G19" s="2445"/>
      <c r="H19" s="2445"/>
      <c r="I19" s="2445"/>
      <c r="J19" s="2448">
        <v>42172</v>
      </c>
      <c r="K19" s="2447">
        <v>36000</v>
      </c>
    </row>
    <row r="20" spans="1:11" s="2442" customFormat="1" ht="12.75">
      <c r="A20" s="2445"/>
      <c r="B20" s="2446" t="s">
        <v>4340</v>
      </c>
      <c r="C20" s="2445"/>
      <c r="D20" s="2445"/>
      <c r="E20" s="2445"/>
      <c r="F20" s="2445"/>
      <c r="G20" s="2445"/>
      <c r="H20" s="2445"/>
      <c r="I20" s="2445"/>
      <c r="J20" s="2446"/>
      <c r="K20" s="2445"/>
    </row>
    <row r="21" spans="1:11" s="2442" customFormat="1" ht="12.75">
      <c r="A21" s="2445"/>
      <c r="B21" s="2446" t="s">
        <v>4339</v>
      </c>
      <c r="C21" s="2445"/>
      <c r="D21" s="2445"/>
      <c r="E21" s="2445"/>
      <c r="F21" s="2445"/>
      <c r="G21" s="2445"/>
      <c r="H21" s="2445"/>
      <c r="I21" s="2445"/>
      <c r="J21" s="2445"/>
      <c r="K21" s="2445"/>
    </row>
    <row r="22" spans="1:11" s="2442" customFormat="1" ht="12.75">
      <c r="A22" s="2445"/>
      <c r="B22" s="2445"/>
      <c r="C22" s="2445"/>
      <c r="D22" s="2445"/>
      <c r="E22" s="2445"/>
      <c r="F22" s="2445"/>
      <c r="G22" s="2445"/>
      <c r="H22" s="2445"/>
      <c r="I22" s="2445"/>
      <c r="J22" s="2445"/>
      <c r="K22" s="2445"/>
    </row>
    <row r="23" spans="1:11" s="2442" customFormat="1" ht="12.75">
      <c r="A23" s="2445">
        <v>3</v>
      </c>
      <c r="B23" s="2446" t="s">
        <v>4353</v>
      </c>
      <c r="C23" s="2455"/>
      <c r="D23" s="2445"/>
      <c r="E23" s="2445"/>
      <c r="F23" s="2445"/>
      <c r="G23" s="2445"/>
      <c r="H23" s="2445"/>
      <c r="I23" s="2445"/>
      <c r="J23" s="2445"/>
      <c r="K23" s="2445"/>
    </row>
    <row r="24" spans="1:11" s="2442" customFormat="1" ht="12.75">
      <c r="A24" s="2445"/>
      <c r="B24" s="2446" t="s">
        <v>4337</v>
      </c>
      <c r="C24" s="2445"/>
      <c r="D24" s="2445"/>
      <c r="E24" s="2445"/>
      <c r="F24" s="2445"/>
      <c r="G24" s="2445"/>
      <c r="H24" s="2445"/>
      <c r="I24" s="2454" t="s">
        <v>1321</v>
      </c>
      <c r="J24" s="2448">
        <v>42153</v>
      </c>
      <c r="K24" s="2447">
        <v>34000</v>
      </c>
    </row>
    <row r="25" spans="1:11" s="2442" customFormat="1" ht="12.75">
      <c r="A25" s="2445"/>
      <c r="B25" s="2446" t="s">
        <v>4336</v>
      </c>
      <c r="C25" s="2445"/>
      <c r="D25" s="2445"/>
      <c r="E25" s="2445"/>
      <c r="F25" s="2445"/>
      <c r="G25" s="2445"/>
      <c r="H25" s="2445"/>
      <c r="I25" s="2454" t="s">
        <v>1322</v>
      </c>
      <c r="J25" s="2448">
        <v>42135</v>
      </c>
      <c r="K25" s="2447">
        <v>35000</v>
      </c>
    </row>
    <row r="26" spans="1:11" s="2442" customFormat="1" ht="12.75">
      <c r="A26" s="2445"/>
      <c r="B26" s="2446" t="s">
        <v>4335</v>
      </c>
      <c r="C26" s="2445"/>
      <c r="D26" s="2445"/>
      <c r="E26" s="2445"/>
      <c r="F26" s="2445"/>
      <c r="G26" s="2445"/>
      <c r="H26" s="2445"/>
      <c r="I26" s="2454" t="s">
        <v>1323</v>
      </c>
      <c r="J26" s="2448">
        <v>42138</v>
      </c>
      <c r="K26" s="2447">
        <v>35000</v>
      </c>
    </row>
    <row r="27" spans="1:11" s="2442" customFormat="1" ht="12.75">
      <c r="A27" s="2445"/>
      <c r="B27" s="2446" t="s">
        <v>4334</v>
      </c>
      <c r="C27" s="2445"/>
      <c r="D27" s="2445"/>
      <c r="E27" s="2445"/>
      <c r="F27" s="2445"/>
      <c r="G27" s="2445"/>
      <c r="H27" s="2445"/>
      <c r="I27" s="2454" t="s">
        <v>1324</v>
      </c>
      <c r="J27" s="2448">
        <v>42147</v>
      </c>
      <c r="K27" s="2447">
        <v>35000</v>
      </c>
    </row>
    <row r="28" spans="1:11" s="2442" customFormat="1" ht="12.75">
      <c r="A28" s="2445"/>
      <c r="B28" s="2445"/>
      <c r="C28" s="2445"/>
      <c r="D28" s="2445"/>
      <c r="E28" s="2445"/>
      <c r="F28" s="2445"/>
      <c r="G28" s="2445"/>
      <c r="H28" s="2445"/>
      <c r="I28" s="2454" t="s">
        <v>715</v>
      </c>
      <c r="J28" s="2448">
        <v>42148</v>
      </c>
      <c r="K28" s="2447">
        <v>35000</v>
      </c>
    </row>
    <row r="29" spans="1:11" s="2442" customFormat="1" ht="12.75">
      <c r="A29" s="2445"/>
      <c r="B29" s="2445"/>
      <c r="C29" s="2445"/>
      <c r="D29" s="2445"/>
      <c r="E29" s="2445"/>
      <c r="F29" s="2445"/>
      <c r="G29" s="2445"/>
      <c r="H29" s="2445"/>
      <c r="I29" s="2454"/>
      <c r="J29" s="2453"/>
      <c r="K29" s="2452"/>
    </row>
    <row r="30" spans="1:11" s="2442" customFormat="1" ht="12.75">
      <c r="A30" s="2445"/>
      <c r="B30" s="2445"/>
      <c r="C30" s="2445"/>
      <c r="D30" s="2445"/>
      <c r="E30" s="2445"/>
      <c r="F30" s="2445"/>
      <c r="G30" s="2445"/>
      <c r="H30" s="2445"/>
      <c r="I30" s="2445"/>
      <c r="J30" s="2445" t="s">
        <v>626</v>
      </c>
      <c r="K30" s="2447">
        <v>34800</v>
      </c>
    </row>
    <row r="31" spans="1:11" s="2442" customFormat="1" ht="12.75">
      <c r="A31" s="2445"/>
      <c r="B31" s="2445"/>
      <c r="C31" s="2445"/>
      <c r="D31" s="2445"/>
      <c r="E31" s="2445"/>
      <c r="F31" s="2445"/>
      <c r="G31" s="2445"/>
      <c r="H31" s="2445"/>
      <c r="I31" s="2445"/>
      <c r="J31" s="2445"/>
      <c r="K31" s="2451"/>
    </row>
    <row r="32" spans="1:11" s="2442" customFormat="1" ht="12.75">
      <c r="A32" s="2445"/>
      <c r="B32" s="2445"/>
      <c r="C32" s="2449"/>
      <c r="D32" s="2449"/>
      <c r="E32" s="2449"/>
      <c r="F32" s="2445"/>
      <c r="G32" s="2445"/>
      <c r="H32" s="2445"/>
      <c r="I32" s="2445"/>
      <c r="J32" s="2450" t="s">
        <v>4333</v>
      </c>
      <c r="K32" s="2447">
        <v>27480.774193548405</v>
      </c>
    </row>
    <row r="33" spans="1:12" s="2442" customFormat="1" ht="12.75">
      <c r="A33" s="2445">
        <v>4</v>
      </c>
      <c r="B33" s="2449" t="s">
        <v>4332</v>
      </c>
      <c r="C33" s="2445"/>
      <c r="D33" s="2445"/>
      <c r="E33" s="2445"/>
      <c r="F33" s="2445"/>
      <c r="G33" s="2445"/>
      <c r="H33" s="2445"/>
      <c r="I33" s="2445"/>
      <c r="J33" s="2448" t="s">
        <v>633</v>
      </c>
      <c r="K33" s="2447">
        <v>18766.416438356173</v>
      </c>
    </row>
    <row r="34" spans="1:12" s="2442" customFormat="1" ht="12.75">
      <c r="A34" s="2445"/>
      <c r="B34" s="2445"/>
      <c r="C34" s="2445"/>
      <c r="D34" s="2445"/>
      <c r="E34" s="2445"/>
      <c r="F34" s="2445"/>
      <c r="G34" s="2445"/>
      <c r="H34" s="2445"/>
      <c r="I34" s="2445"/>
      <c r="J34" s="2445"/>
      <c r="K34" s="2445"/>
    </row>
    <row r="35" spans="1:12" s="2442" customFormat="1" ht="12.75">
      <c r="A35" s="2445">
        <v>5</v>
      </c>
      <c r="B35" s="2446" t="s">
        <v>4331</v>
      </c>
      <c r="C35" s="2445"/>
      <c r="D35" s="2445"/>
      <c r="E35" s="2445"/>
      <c r="F35" s="2445"/>
      <c r="G35" s="2445"/>
      <c r="H35" s="2445"/>
      <c r="I35" s="2445"/>
      <c r="J35" s="2445"/>
      <c r="K35" s="2406" t="s">
        <v>4352</v>
      </c>
      <c r="L35" s="2403"/>
    </row>
    <row r="36" spans="1:12" s="2442" customFormat="1" ht="12.75">
      <c r="A36" s="2445"/>
      <c r="B36" s="2445"/>
      <c r="C36" s="2445"/>
      <c r="D36" s="2445"/>
      <c r="E36" s="2445"/>
      <c r="F36" s="2445"/>
      <c r="G36" s="2445"/>
      <c r="H36" s="2445"/>
      <c r="I36" s="2445"/>
      <c r="J36" s="2445"/>
      <c r="K36" s="2445"/>
    </row>
    <row r="37" spans="1:12" s="2442" customFormat="1" ht="12.75">
      <c r="A37" s="2445"/>
      <c r="B37" s="2446" t="s">
        <v>4329</v>
      </c>
      <c r="C37" s="2445"/>
      <c r="D37" s="2445"/>
      <c r="E37" s="2445"/>
      <c r="F37" s="2445"/>
      <c r="G37" s="2445"/>
      <c r="H37" s="2445"/>
      <c r="I37" s="2445"/>
      <c r="J37" s="2445"/>
      <c r="K37" s="2445"/>
    </row>
    <row r="38" spans="1:12" s="2442" customFormat="1" ht="12.75">
      <c r="A38" s="2445"/>
      <c r="B38" s="2446" t="s">
        <v>4328</v>
      </c>
      <c r="C38" s="2445"/>
      <c r="D38" s="2445"/>
      <c r="E38" s="2445"/>
      <c r="F38" s="2445"/>
      <c r="G38" s="2445"/>
      <c r="H38" s="2445"/>
      <c r="I38" s="2445"/>
      <c r="J38" s="2445"/>
      <c r="K38" s="2445"/>
    </row>
    <row r="39" spans="1:12" s="2442" customFormat="1" ht="12.75">
      <c r="A39" s="2445"/>
      <c r="B39" s="2446" t="s">
        <v>4327</v>
      </c>
      <c r="C39" s="2445"/>
      <c r="D39" s="2445"/>
      <c r="E39" s="2445"/>
      <c r="F39" s="2445"/>
      <c r="G39" s="2445"/>
      <c r="H39" s="2445"/>
      <c r="I39" s="2445"/>
      <c r="J39" s="2445"/>
      <c r="K39" s="2445"/>
    </row>
    <row r="40" spans="1:12" s="2442" customFormat="1" ht="12.75">
      <c r="A40" s="2445"/>
      <c r="B40" s="2445"/>
      <c r="C40" s="2445"/>
      <c r="D40" s="2445"/>
      <c r="E40" s="2445"/>
      <c r="F40" s="2445"/>
      <c r="G40" s="2445"/>
      <c r="H40" s="2445"/>
      <c r="I40" s="2445"/>
      <c r="J40" s="2445"/>
      <c r="K40" s="2445"/>
    </row>
    <row r="41" spans="1:12" s="2442" customFormat="1" ht="12.75">
      <c r="A41" s="2444"/>
      <c r="B41" s="2444"/>
      <c r="C41" s="2444"/>
      <c r="D41" s="2444"/>
      <c r="E41" s="2444"/>
      <c r="F41" s="2444"/>
      <c r="G41" s="2444"/>
      <c r="H41" s="2444"/>
      <c r="I41" s="2444"/>
      <c r="J41" s="2444"/>
      <c r="K41" s="2444"/>
    </row>
    <row r="42" spans="1:12" s="2442" customFormat="1" ht="12.75">
      <c r="A42" s="2444"/>
      <c r="B42" s="2444"/>
      <c r="C42" s="2444"/>
      <c r="D42" s="2444"/>
      <c r="E42" s="2444"/>
      <c r="F42" s="2444"/>
      <c r="G42" s="2444"/>
      <c r="H42" s="2444"/>
      <c r="I42" s="2444"/>
      <c r="J42" s="2444"/>
      <c r="K42" s="2444"/>
    </row>
    <row r="43" spans="1:12" s="2442" customFormat="1" ht="12.75">
      <c r="A43" s="2444"/>
      <c r="B43" s="2444"/>
      <c r="C43" s="2444"/>
      <c r="D43" s="2444"/>
      <c r="E43" s="2444"/>
      <c r="F43" s="2444"/>
      <c r="G43" s="2444"/>
      <c r="H43" s="2444"/>
      <c r="I43" s="2444"/>
      <c r="J43" s="2444"/>
      <c r="K43" s="2444"/>
    </row>
    <row r="44" spans="1:12" s="2442" customFormat="1" ht="12.75">
      <c r="J44" s="2443"/>
    </row>
    <row r="45" spans="1:12" s="2442" customFormat="1" ht="12.75">
      <c r="J45" s="2443"/>
    </row>
    <row r="46" spans="1:12" s="2442" customFormat="1" ht="12.75">
      <c r="J46" s="2443"/>
    </row>
    <row r="47" spans="1:12" s="2442" customFormat="1" ht="12.75">
      <c r="J47" s="2443"/>
    </row>
    <row r="48" spans="1:12" s="2442" customFormat="1" ht="12.75">
      <c r="J48" s="2443"/>
    </row>
    <row r="49" spans="1:13" s="2442" customFormat="1" ht="12.75">
      <c r="J49" s="2443"/>
    </row>
    <row r="50" spans="1:13" s="2442" customFormat="1" ht="24">
      <c r="F50" s="2424"/>
      <c r="J50" s="2443"/>
    </row>
    <row r="51" spans="1:13" s="2442" customFormat="1" ht="12.75">
      <c r="J51" s="2443"/>
    </row>
    <row r="52" spans="1:13" s="2442" customFormat="1" ht="12.75">
      <c r="J52" s="2443"/>
    </row>
    <row r="53" spans="1:13" s="2442" customFormat="1" ht="12.75">
      <c r="J53" s="2443"/>
    </row>
    <row r="54" spans="1:13" s="2442" customFormat="1" ht="12.75">
      <c r="J54" s="2443"/>
    </row>
    <row r="55" spans="1:13" s="2442" customFormat="1" ht="12.75">
      <c r="J55" s="2443"/>
    </row>
    <row r="56" spans="1:13" ht="18.75">
      <c r="A56" s="2423"/>
      <c r="B56" s="2422"/>
      <c r="C56" s="2422"/>
      <c r="D56" s="2422"/>
      <c r="E56" s="2422"/>
      <c r="F56" s="2422"/>
      <c r="G56" s="2422"/>
      <c r="H56" s="2422"/>
      <c r="I56" s="2422"/>
      <c r="J56" s="2422"/>
      <c r="K56" s="2422"/>
    </row>
    <row r="57" spans="1:13" ht="18.75">
      <c r="A57" s="2441"/>
      <c r="B57" s="2440"/>
      <c r="C57" s="2440"/>
      <c r="D57" s="2440"/>
      <c r="E57" s="2440"/>
      <c r="F57" s="2440"/>
      <c r="G57" s="2440"/>
      <c r="H57" s="2440"/>
      <c r="I57" s="2440"/>
      <c r="J57" s="2440"/>
      <c r="K57" s="2440"/>
      <c r="L57" s="2422"/>
      <c r="M57" s="2422"/>
    </row>
  </sheetData>
  <dataConsolidate/>
  <pageMargins left="0.75" right="0.5" top="1" bottom="1" header="0.5" footer="0.5"/>
  <pageSetup scale="88" orientation="portrait"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136</vt:i4>
      </vt:variant>
      <vt:variant>
        <vt:lpstr>Named Ranges</vt:lpstr>
      </vt:variant>
      <vt:variant>
        <vt:i4>243</vt:i4>
      </vt:variant>
    </vt:vector>
  </HeadingPairs>
  <TitlesOfParts>
    <vt:vector size="379" baseType="lpstr">
      <vt:lpstr>COVER</vt:lpstr>
      <vt:lpstr>CONTENTS vol 1</vt:lpstr>
      <vt:lpstr>CONTENTS vol 2</vt:lpstr>
      <vt:lpstr>APPENDIX A PLANT ACCT REC</vt:lpstr>
      <vt:lpstr>A 1</vt:lpstr>
      <vt:lpstr>A 2</vt:lpstr>
      <vt:lpstr>A 3</vt:lpstr>
      <vt:lpstr>A 4</vt:lpstr>
      <vt:lpstr>A 5</vt:lpstr>
      <vt:lpstr>A 5 (a)</vt:lpstr>
      <vt:lpstr>A 6</vt:lpstr>
      <vt:lpstr>A 6 (a)</vt:lpstr>
      <vt:lpstr>A 7</vt:lpstr>
      <vt:lpstr>A 8</vt:lpstr>
      <vt:lpstr>A 9</vt:lpstr>
      <vt:lpstr>A 9 (a)</vt:lpstr>
      <vt:lpstr>A 10</vt:lpstr>
      <vt:lpstr>A 10 (a)</vt:lpstr>
      <vt:lpstr>A 11</vt:lpstr>
      <vt:lpstr>A 12</vt:lpstr>
      <vt:lpstr>A 12 (a)</vt:lpstr>
      <vt:lpstr>A 13</vt:lpstr>
      <vt:lpstr>A 14</vt:lpstr>
      <vt:lpstr>A 14 (a)</vt:lpstr>
      <vt:lpstr>A 15</vt:lpstr>
      <vt:lpstr>A 16</vt:lpstr>
      <vt:lpstr>A 17 </vt:lpstr>
      <vt:lpstr>A 18</vt:lpstr>
      <vt:lpstr>A 18 (a)</vt:lpstr>
      <vt:lpstr>A 19 </vt:lpstr>
      <vt:lpstr>A 19 (a) </vt:lpstr>
      <vt:lpstr>B 1</vt:lpstr>
      <vt:lpstr>B 2</vt:lpstr>
      <vt:lpstr>B 3</vt:lpstr>
      <vt:lpstr>B 4</vt:lpstr>
      <vt:lpstr>B 5</vt:lpstr>
      <vt:lpstr>B 6</vt:lpstr>
      <vt:lpstr>B 7</vt:lpstr>
      <vt:lpstr>B 8</vt:lpstr>
      <vt:lpstr>B 9</vt:lpstr>
      <vt:lpstr>B 10</vt:lpstr>
      <vt:lpstr>B 11</vt:lpstr>
      <vt:lpstr>B 12</vt:lpstr>
      <vt:lpstr>B 13</vt:lpstr>
      <vt:lpstr>B 14</vt:lpstr>
      <vt:lpstr>B 15</vt:lpstr>
      <vt:lpstr>C INSTRUCT</vt:lpstr>
      <vt:lpstr>C 1</vt:lpstr>
      <vt:lpstr>C 2 (w)</vt:lpstr>
      <vt:lpstr>C 2 (s)</vt:lpstr>
      <vt:lpstr>C 3 </vt:lpstr>
      <vt:lpstr>C 4</vt:lpstr>
      <vt:lpstr>C 5 (w)</vt:lpstr>
      <vt:lpstr>C 5 (s)</vt:lpstr>
      <vt:lpstr>C 6</vt:lpstr>
      <vt:lpstr>C 7</vt:lpstr>
      <vt:lpstr>C 8</vt:lpstr>
      <vt:lpstr>C 9</vt:lpstr>
      <vt:lpstr>C 10</vt:lpstr>
      <vt:lpstr>D 1</vt:lpstr>
      <vt:lpstr>D 2</vt:lpstr>
      <vt:lpstr>D 3</vt:lpstr>
      <vt:lpstr>D 4</vt:lpstr>
      <vt:lpstr>D 5</vt:lpstr>
      <vt:lpstr>D 6</vt:lpstr>
      <vt:lpstr>D 7</vt:lpstr>
      <vt:lpstr>E 1 (w)</vt:lpstr>
      <vt:lpstr>E 1 (s)</vt:lpstr>
      <vt:lpstr>E 2 (w)</vt:lpstr>
      <vt:lpstr>E 2 (s)</vt:lpstr>
      <vt:lpstr>E 3</vt:lpstr>
      <vt:lpstr>E 4 (w)</vt:lpstr>
      <vt:lpstr>E 4 (s)</vt:lpstr>
      <vt:lpstr>E 5 (w)</vt:lpstr>
      <vt:lpstr>E 5 (s) </vt:lpstr>
      <vt:lpstr>E 6</vt:lpstr>
      <vt:lpstr>E 7</vt:lpstr>
      <vt:lpstr>E 8</vt:lpstr>
      <vt:lpstr>E 9 </vt:lpstr>
      <vt:lpstr>E 10</vt:lpstr>
      <vt:lpstr>E 11</vt:lpstr>
      <vt:lpstr>E 12</vt:lpstr>
      <vt:lpstr>E 13</vt:lpstr>
      <vt:lpstr>E 14</vt:lpstr>
      <vt:lpstr>A 2 (I) </vt:lpstr>
      <vt:lpstr>A 3 (I) </vt:lpstr>
      <vt:lpstr>B 2 (I) </vt:lpstr>
      <vt:lpstr>B 3 (I)</vt:lpstr>
      <vt:lpstr>B 15 (I)</vt:lpstr>
      <vt:lpstr>D 1 (I)</vt:lpstr>
      <vt:lpstr>D-2 (I)</vt:lpstr>
      <vt:lpstr>E 1 S (I)</vt:lpstr>
      <vt:lpstr>E 2 S (I)</vt:lpstr>
      <vt:lpstr>F-1</vt:lpstr>
      <vt:lpstr>F-1 (2)</vt:lpstr>
      <vt:lpstr>F-1 (3)</vt:lpstr>
      <vt:lpstr>F-2</vt:lpstr>
      <vt:lpstr>F-3</vt:lpstr>
      <vt:lpstr>F-3 (2)</vt:lpstr>
      <vt:lpstr>F-3 (3)</vt:lpstr>
      <vt:lpstr>F-4</vt:lpstr>
      <vt:lpstr>F-5</vt:lpstr>
      <vt:lpstr>F-5 (2)</vt:lpstr>
      <vt:lpstr>F-5 (3)</vt:lpstr>
      <vt:lpstr>F-5 (4)</vt:lpstr>
      <vt:lpstr>F-6</vt:lpstr>
      <vt:lpstr>F-6(2)</vt:lpstr>
      <vt:lpstr>F-7</vt:lpstr>
      <vt:lpstr>F-8</vt:lpstr>
      <vt:lpstr>F-9</vt:lpstr>
      <vt:lpstr>F-9 (2)</vt:lpstr>
      <vt:lpstr>F-9 (3)</vt:lpstr>
      <vt:lpstr>F-10</vt:lpstr>
      <vt:lpstr>AR to MFR</vt:lpstr>
      <vt:lpstr>Trial Blc</vt:lpstr>
      <vt:lpstr>P&amp;L Per TB</vt:lpstr>
      <vt:lpstr>12-31-15 Plant Acc Bal_PerAR</vt:lpstr>
      <vt:lpstr>COAS-V1</vt:lpstr>
      <vt:lpstr>Other BalSheet Acct_PerAR</vt:lpstr>
      <vt:lpstr>12-31-15 CIAC Bal &amp; Proj_PerAR</vt:lpstr>
      <vt:lpstr>12-31-15 Depreciation Exp_PerAR</vt:lpstr>
      <vt:lpstr>12 Month IS UC</vt:lpstr>
      <vt:lpstr>IncomeAccountsAllocationPerAR </vt:lpstr>
      <vt:lpstr>O&amp;M EXPENSES TO BE ALLOCATED</vt:lpstr>
      <vt:lpstr>O&amp;M EXPENSES ALLOCATED TO WATER</vt:lpstr>
      <vt:lpstr>O&amp;M EXPENSES ALLOCATED TO SEWER</vt:lpstr>
      <vt:lpstr>Pro Forma Expense</vt:lpstr>
      <vt:lpstr>Pro Forma UPIS-LUSI</vt:lpstr>
      <vt:lpstr>Working Capital_PerAR</vt:lpstr>
      <vt:lpstr>ADJUSTED MONTHLY FINAL</vt:lpstr>
      <vt:lpstr>APPENDIX B INC. STAT.ACCT RECON</vt:lpstr>
      <vt:lpstr>Interest Expense Adj_PerAR</vt:lpstr>
      <vt:lpstr>C 5 Calculation</vt:lpstr>
      <vt:lpstr>Annualized TY deprec.</vt:lpstr>
      <vt:lpstr>Water UPIS TY Adds</vt:lpstr>
      <vt:lpstr>Sewer UPIS TY Adds</vt:lpstr>
      <vt:lpstr>'F-8'!____________________pri0067</vt:lpstr>
      <vt:lpstr>'F-8'!____________________pri0068</vt:lpstr>
      <vt:lpstr>'F-6'!__________________pri0066</vt:lpstr>
      <vt:lpstr>'F-5 (3)'!_________________pri0065</vt:lpstr>
      <vt:lpstr>'F-5 (3)'!_________________pri0067</vt:lpstr>
      <vt:lpstr>'F-5 (3)'!_________________pri0068</vt:lpstr>
      <vt:lpstr>'F-5 (2)'!________________pri0065</vt:lpstr>
      <vt:lpstr>'F-5 (2)'!________________pri0067</vt:lpstr>
      <vt:lpstr>'F-5 (2)'!________________pri0068</vt:lpstr>
      <vt:lpstr>'F-5'!_______________pri0065</vt:lpstr>
      <vt:lpstr>'F-5'!_______________pri0067</vt:lpstr>
      <vt:lpstr>'F-5'!_______________pri0068</vt:lpstr>
      <vt:lpstr>'F-2'!________pri0062</vt:lpstr>
      <vt:lpstr>'F-1 (3)'!_______pri0061</vt:lpstr>
      <vt:lpstr>'F-1 (2)'!______pri0061</vt:lpstr>
      <vt:lpstr>_____pri0061</vt:lpstr>
      <vt:lpstr>_pg1</vt:lpstr>
      <vt:lpstr>'A 10 (a)'!A_10</vt:lpstr>
      <vt:lpstr>'A 9'!A_10</vt:lpstr>
      <vt:lpstr>'A 9 (a)'!A_10</vt:lpstr>
      <vt:lpstr>A_10</vt:lpstr>
      <vt:lpstr>A_11</vt:lpstr>
      <vt:lpstr>'A 12 (a)'!A_12</vt:lpstr>
      <vt:lpstr>A_12</vt:lpstr>
      <vt:lpstr>A_13</vt:lpstr>
      <vt:lpstr>'A 14 (a)'!A_14</vt:lpstr>
      <vt:lpstr>A_14</vt:lpstr>
      <vt:lpstr>A_15</vt:lpstr>
      <vt:lpstr>A_16</vt:lpstr>
      <vt:lpstr>'A 1'!A_2</vt:lpstr>
      <vt:lpstr>'A 2 (I) '!A_2</vt:lpstr>
      <vt:lpstr>A_2</vt:lpstr>
      <vt:lpstr>A_3</vt:lpstr>
      <vt:lpstr>A_4</vt:lpstr>
      <vt:lpstr>'A 5'!A_6</vt:lpstr>
      <vt:lpstr>'A 5 (a)'!A_6</vt:lpstr>
      <vt:lpstr>'A 6 (a)'!A_6</vt:lpstr>
      <vt:lpstr>A_6</vt:lpstr>
      <vt:lpstr>A_7</vt:lpstr>
      <vt:lpstr>A_8</vt:lpstr>
      <vt:lpstr>'B 10'!B_10</vt:lpstr>
      <vt:lpstr>B_11</vt:lpstr>
      <vt:lpstr>'B 15 (I)'!B_15</vt:lpstr>
      <vt:lpstr>B_15</vt:lpstr>
      <vt:lpstr>'B 1'!B_2</vt:lpstr>
      <vt:lpstr>'B 2 (I) '!B_2</vt:lpstr>
      <vt:lpstr>B_2</vt:lpstr>
      <vt:lpstr>'B 3'!B_3</vt:lpstr>
      <vt:lpstr>B_6</vt:lpstr>
      <vt:lpstr>'B 7'!B_8</vt:lpstr>
      <vt:lpstr>'B 8'!B_8</vt:lpstr>
      <vt:lpstr>B_9</vt:lpstr>
      <vt:lpstr>C_1</vt:lpstr>
      <vt:lpstr>C_10</vt:lpstr>
      <vt:lpstr>'C 2 (w)'!C_2</vt:lpstr>
      <vt:lpstr>C_2</vt:lpstr>
      <vt:lpstr>'C 3 '!C_3</vt:lpstr>
      <vt:lpstr>C_4</vt:lpstr>
      <vt:lpstr>'C 5 (s)'!C_5</vt:lpstr>
      <vt:lpstr>'C 5 (w)'!C_5</vt:lpstr>
      <vt:lpstr>'C 5 Calculation'!C_5</vt:lpstr>
      <vt:lpstr>'C 6'!C_6</vt:lpstr>
      <vt:lpstr>C_7</vt:lpstr>
      <vt:lpstr>C_8</vt:lpstr>
      <vt:lpstr>C_9</vt:lpstr>
      <vt:lpstr>CINST</vt:lpstr>
      <vt:lpstr>'CONTENTS vol 2'!CONTENTS</vt:lpstr>
      <vt:lpstr>CONTENTS</vt:lpstr>
      <vt:lpstr>COVER</vt:lpstr>
      <vt:lpstr>'E 1 (s)'!E_1</vt:lpstr>
      <vt:lpstr>'E 1 (w)'!E_1</vt:lpstr>
      <vt:lpstr>'E 1 S (I)'!E_1</vt:lpstr>
      <vt:lpstr>'E 11'!E_11</vt:lpstr>
      <vt:lpstr>'E 12'!E_12</vt:lpstr>
      <vt:lpstr>'E 13'!E_13</vt:lpstr>
      <vt:lpstr>'E 14'!E_14</vt:lpstr>
      <vt:lpstr>'E 6'!E_6</vt:lpstr>
      <vt:lpstr>'E 7'!E_7</vt:lpstr>
      <vt:lpstr>'E 8'!E_8</vt:lpstr>
      <vt:lpstr>'E 9 '!E_9</vt:lpstr>
      <vt:lpstr>'F-10'!ERC_S</vt:lpstr>
      <vt:lpstr>'F-6'!ERC_S</vt:lpstr>
      <vt:lpstr>'F-9'!ERC_W</vt:lpstr>
      <vt:lpstr>'F-9 (2)'!ERC_W</vt:lpstr>
      <vt:lpstr>'F-9 (3)'!ERC_W</vt:lpstr>
      <vt:lpstr>'F-1 (2)'!F_1</vt:lpstr>
      <vt:lpstr>'F-1 (3)'!F_1</vt:lpstr>
      <vt:lpstr>'F-3 (2)'!F_3</vt:lpstr>
      <vt:lpstr>'F-3 (3)'!F_3</vt:lpstr>
      <vt:lpstr>'F-5 (2)'!F_5</vt:lpstr>
      <vt:lpstr>'F-5 (3)'!F_5</vt:lpstr>
      <vt:lpstr>'F-9 (2)'!F_9</vt:lpstr>
      <vt:lpstr>'F-9 (3)'!F_9</vt:lpstr>
      <vt:lpstr>'F-5'!MARGIN</vt:lpstr>
      <vt:lpstr>'F-5 (2)'!MARGIN</vt:lpstr>
      <vt:lpstr>'F-5 (3)'!MARGIN</vt:lpstr>
      <vt:lpstr>'F-6'!MARGIN</vt:lpstr>
      <vt:lpstr>'12 Month IS UC'!Print_Area</vt:lpstr>
      <vt:lpstr>'12-31-15 CIAC Bal &amp; Proj_PerAR'!Print_Area</vt:lpstr>
      <vt:lpstr>'12-31-15 Depreciation Exp_PerAR'!Print_Area</vt:lpstr>
      <vt:lpstr>'12-31-15 Plant Acc Bal_PerAR'!Print_Area</vt:lpstr>
      <vt:lpstr>'A 1'!Print_Area</vt:lpstr>
      <vt:lpstr>'A 10'!Print_Area</vt:lpstr>
      <vt:lpstr>'A 10 (a)'!Print_Area</vt:lpstr>
      <vt:lpstr>'A 11'!Print_Area</vt:lpstr>
      <vt:lpstr>'A 12'!Print_Area</vt:lpstr>
      <vt:lpstr>'A 12 (a)'!Print_Area</vt:lpstr>
      <vt:lpstr>'A 13'!Print_Area</vt:lpstr>
      <vt:lpstr>'A 14'!Print_Area</vt:lpstr>
      <vt:lpstr>'A 14 (a)'!Print_Area</vt:lpstr>
      <vt:lpstr>'A 15'!Print_Area</vt:lpstr>
      <vt:lpstr>'A 16'!Print_Area</vt:lpstr>
      <vt:lpstr>'A 17 '!Print_Area</vt:lpstr>
      <vt:lpstr>'A 18'!Print_Area</vt:lpstr>
      <vt:lpstr>'A 18 (a)'!Print_Area</vt:lpstr>
      <vt:lpstr>'A 19 '!Print_Area</vt:lpstr>
      <vt:lpstr>'A 19 (a) '!Print_Area</vt:lpstr>
      <vt:lpstr>'A 2'!Print_Area</vt:lpstr>
      <vt:lpstr>'A 2 (I) '!Print_Area</vt:lpstr>
      <vt:lpstr>'A 3'!Print_Area</vt:lpstr>
      <vt:lpstr>'A 3 (I) '!Print_Area</vt:lpstr>
      <vt:lpstr>'A 4'!Print_Area</vt:lpstr>
      <vt:lpstr>'A 5'!Print_Area</vt:lpstr>
      <vt:lpstr>'A 5 (a)'!Print_Area</vt:lpstr>
      <vt:lpstr>'A 6'!Print_Area</vt:lpstr>
      <vt:lpstr>'A 6 (a)'!Print_Area</vt:lpstr>
      <vt:lpstr>'A 7'!Print_Area</vt:lpstr>
      <vt:lpstr>'A 8'!Print_Area</vt:lpstr>
      <vt:lpstr>'A 9'!Print_Area</vt:lpstr>
      <vt:lpstr>'A 9 (a)'!Print_Area</vt:lpstr>
      <vt:lpstr>'Annualized TY deprec.'!Print_Area</vt:lpstr>
      <vt:lpstr>'APPENDIX A PLANT ACCT REC'!Print_Area</vt:lpstr>
      <vt:lpstr>'AR to MFR'!Print_Area</vt:lpstr>
      <vt:lpstr>'B 1'!Print_Area</vt:lpstr>
      <vt:lpstr>'B 10'!Print_Area</vt:lpstr>
      <vt:lpstr>'B 11'!Print_Area</vt:lpstr>
      <vt:lpstr>'B 12'!Print_Area</vt:lpstr>
      <vt:lpstr>'B 13'!Print_Area</vt:lpstr>
      <vt:lpstr>'B 14'!Print_Area</vt:lpstr>
      <vt:lpstr>'B 15'!Print_Area</vt:lpstr>
      <vt:lpstr>'B 15 (I)'!Print_Area</vt:lpstr>
      <vt:lpstr>'B 2'!Print_Area</vt:lpstr>
      <vt:lpstr>'B 2 (I) '!Print_Area</vt:lpstr>
      <vt:lpstr>'B 3'!Print_Area</vt:lpstr>
      <vt:lpstr>'B 3 (I)'!Print_Area</vt:lpstr>
      <vt:lpstr>'B 4'!Print_Area</vt:lpstr>
      <vt:lpstr>'B 5'!Print_Area</vt:lpstr>
      <vt:lpstr>'B 6'!Print_Area</vt:lpstr>
      <vt:lpstr>'B 7'!Print_Area</vt:lpstr>
      <vt:lpstr>'B 8'!Print_Area</vt:lpstr>
      <vt:lpstr>'B 9'!Print_Area</vt:lpstr>
      <vt:lpstr>'C 1'!Print_Area</vt:lpstr>
      <vt:lpstr>'C 10'!Print_Area</vt:lpstr>
      <vt:lpstr>'C 2 (s)'!Print_Area</vt:lpstr>
      <vt:lpstr>'C 2 (w)'!Print_Area</vt:lpstr>
      <vt:lpstr>'C 3 '!Print_Area</vt:lpstr>
      <vt:lpstr>'C 4'!Print_Area</vt:lpstr>
      <vt:lpstr>'C 5 (s)'!Print_Area</vt:lpstr>
      <vt:lpstr>'C 5 (w)'!Print_Area</vt:lpstr>
      <vt:lpstr>'C 5 Calculation'!Print_Area</vt:lpstr>
      <vt:lpstr>'C 6'!Print_Area</vt:lpstr>
      <vt:lpstr>'C 7'!Print_Area</vt:lpstr>
      <vt:lpstr>'C 8'!Print_Area</vt:lpstr>
      <vt:lpstr>'C 9'!Print_Area</vt:lpstr>
      <vt:lpstr>'CONTENTS vol 1'!Print_Area</vt:lpstr>
      <vt:lpstr>'CONTENTS vol 2'!Print_Area</vt:lpstr>
      <vt:lpstr>COVER!Print_Area</vt:lpstr>
      <vt:lpstr>'D 1 (I)'!Print_Area</vt:lpstr>
      <vt:lpstr>'D 2'!Print_Area</vt:lpstr>
      <vt:lpstr>'D 7'!Print_Area</vt:lpstr>
      <vt:lpstr>'D-2 (I)'!Print_Area</vt:lpstr>
      <vt:lpstr>'E 1 (s)'!Print_Area</vt:lpstr>
      <vt:lpstr>'E 1 (w)'!Print_Area</vt:lpstr>
      <vt:lpstr>'E 1 S (I)'!Print_Area</vt:lpstr>
      <vt:lpstr>'E 10'!Print_Area</vt:lpstr>
      <vt:lpstr>'E 11'!Print_Area</vt:lpstr>
      <vt:lpstr>'E 12'!Print_Area</vt:lpstr>
      <vt:lpstr>'E 13'!Print_Area</vt:lpstr>
      <vt:lpstr>'E 14'!Print_Area</vt:lpstr>
      <vt:lpstr>'E 2 (s)'!Print_Area</vt:lpstr>
      <vt:lpstr>'E 2 (w)'!Print_Area</vt:lpstr>
      <vt:lpstr>'E 2 S (I)'!Print_Area</vt:lpstr>
      <vt:lpstr>'E 3'!Print_Area</vt:lpstr>
      <vt:lpstr>'E 4 (s)'!Print_Area</vt:lpstr>
      <vt:lpstr>'E 4 (w)'!Print_Area</vt:lpstr>
      <vt:lpstr>'E 5 (s) '!Print_Area</vt:lpstr>
      <vt:lpstr>'E 5 (w)'!Print_Area</vt:lpstr>
      <vt:lpstr>'E 6'!Print_Area</vt:lpstr>
      <vt:lpstr>'E 7'!Print_Area</vt:lpstr>
      <vt:lpstr>'E 8'!Print_Area</vt:lpstr>
      <vt:lpstr>'E 9 '!Print_Area</vt:lpstr>
      <vt:lpstr>'F-1'!Print_Area</vt:lpstr>
      <vt:lpstr>'F-1 (2)'!Print_Area</vt:lpstr>
      <vt:lpstr>'F-1 (3)'!Print_Area</vt:lpstr>
      <vt:lpstr>'F-10'!Print_Area</vt:lpstr>
      <vt:lpstr>'F-2'!Print_Area</vt:lpstr>
      <vt:lpstr>'F-3'!Print_Area</vt:lpstr>
      <vt:lpstr>'F-3 (2)'!Print_Area</vt:lpstr>
      <vt:lpstr>'F-3 (3)'!Print_Area</vt:lpstr>
      <vt:lpstr>'F-4'!Print_Area</vt:lpstr>
      <vt:lpstr>'F-5'!Print_Area</vt:lpstr>
      <vt:lpstr>'F-5 (2)'!Print_Area</vt:lpstr>
      <vt:lpstr>'F-5 (3)'!Print_Area</vt:lpstr>
      <vt:lpstr>'F-5 (4)'!Print_Area</vt:lpstr>
      <vt:lpstr>'F-6'!Print_Area</vt:lpstr>
      <vt:lpstr>'F-6(2)'!Print_Area</vt:lpstr>
      <vt:lpstr>'F-7'!Print_Area</vt:lpstr>
      <vt:lpstr>'F-8'!Print_Area</vt:lpstr>
      <vt:lpstr>'F-9'!Print_Area</vt:lpstr>
      <vt:lpstr>'F-9 (2)'!Print_Area</vt:lpstr>
      <vt:lpstr>'F-9 (3)'!Print_Area</vt:lpstr>
      <vt:lpstr>'IncomeAccountsAllocationPerAR '!Print_Area</vt:lpstr>
      <vt:lpstr>'Interest Expense Adj_PerAR'!Print_Area</vt:lpstr>
      <vt:lpstr>'O&amp;M EXPENSES TO BE ALLOCATED'!Print_Area</vt:lpstr>
      <vt:lpstr>'Other BalSheet Acct_PerAR'!Print_Area</vt:lpstr>
      <vt:lpstr>'Working Capital_PerAR'!Print_Area</vt:lpstr>
      <vt:lpstr>'12 Month IS UC'!Print_Titles</vt:lpstr>
      <vt:lpstr>'ADJUSTED MONTHLY FINAL'!Print_Titles</vt:lpstr>
      <vt:lpstr>'APPENDIX A PLANT ACCT REC'!Print_Titles</vt:lpstr>
      <vt:lpstr>'APPENDIX B INC. STAT.ACCT RECON'!Print_Titles</vt:lpstr>
      <vt:lpstr>'AR to MFR'!Print_Titles</vt:lpstr>
      <vt:lpstr>'CONTENTS vol 1'!Print_Titles</vt:lpstr>
      <vt:lpstr>'CONTENTS vol 2'!Print_Titles</vt:lpstr>
      <vt:lpstr>'O&amp;M EXPENSES TO BE ALLOCATED'!Print_Titles</vt:lpstr>
      <vt:lpstr>'Other BalSheet Acct_PerAR'!Print_Titles</vt:lpstr>
      <vt:lpstr>'F-1 (2)'!PUMPED</vt:lpstr>
      <vt:lpstr>'F-1 (3)'!PUMPED</vt:lpstr>
      <vt:lpstr>'F-4'!S_STATS</vt:lpstr>
      <vt:lpstr>'F-1 (2)'!TREATED</vt:lpstr>
      <vt:lpstr>'F-1 (3)'!TREATED</vt:lpstr>
      <vt:lpstr>'F-2'!TREATED</vt:lpstr>
      <vt:lpstr>'F-5'!U_U_MAINS</vt:lpstr>
      <vt:lpstr>'F-5 (2)'!U_U_MAINS</vt:lpstr>
      <vt:lpstr>'F-5 (3)'!U_U_MAINS</vt:lpstr>
      <vt:lpstr>'F-5'!U_U_SEWER</vt:lpstr>
      <vt:lpstr>'F-5 (2)'!U_U_SEWER</vt:lpstr>
      <vt:lpstr>'F-5 (3)'!U_U_SEWER</vt:lpstr>
      <vt:lpstr>'F-5'!U_U_WATER</vt:lpstr>
      <vt:lpstr>'F-5 (2)'!U_U_WATER</vt:lpstr>
      <vt:lpstr>'F-5 (3)'!U_U_WATER</vt:lpstr>
      <vt:lpstr>'F-3'!W_STATS</vt:lpstr>
      <vt:lpstr>'F-3 (2)'!W_STATS</vt:lpstr>
      <vt:lpstr>'F-3 (3)'!W_STATS</vt:lpstr>
    </vt:vector>
  </TitlesOfParts>
  <Company>Milian, Swain &amp; Associates, Inc.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Sanlando Utilities Corp TY 12/31/08</dc:title>
  <dc:creator>Cynthia Yapp</dc:creator>
  <cp:lastModifiedBy>Deborah Swain</cp:lastModifiedBy>
  <cp:lastPrinted>2016-08-24T13:57:56Z</cp:lastPrinted>
  <dcterms:created xsi:type="dcterms:W3CDTF">1999-03-04T13:23:51Z</dcterms:created>
  <dcterms:modified xsi:type="dcterms:W3CDTF">2016-09-26T14:54:28Z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ient">
    <vt:lpwstr>Alafaya Utilities, Inc.</vt:lpwstr>
  </property>
  <property fmtid="{D5CDD505-2E9C-101B-9397-08002B2CF9AE}" pid="3" name="_NewReviewCycle">
    <vt:lpwstr/>
  </property>
</Properties>
</file>